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xapiens-my.sharepoint.com/personal/arti_hidayat_kideco_co_id/Documents/Arti's/Tableau/MOTS Dashboard Report Project/Template source/Coal Chain/"/>
    </mc:Choice>
  </mc:AlternateContent>
  <xr:revisionPtr revIDLastSave="13" documentId="13_ncr:1_{68D2BE67-AA5A-4C6D-B749-202EEFECBCBF}" xr6:coauthVersionLast="47" xr6:coauthVersionMax="47" xr10:uidLastSave="{D469511C-26C3-4E98-8D99-FD001D67191C}"/>
  <bookViews>
    <workbookView xWindow="-110" yWindow="-110" windowWidth="19420" windowHeight="10300" tabRatio="430" xr2:uid="{00000000-000D-0000-FFFF-FFFF00000000}"/>
  </bookViews>
  <sheets>
    <sheet name="coal" sheetId="5" r:id="rId1"/>
    <sheet name="pit-c,d" sheetId="13" r:id="rId2"/>
    <sheet name="pit-e,f" sheetId="14" state="hidden" r:id="rId3"/>
    <sheet name="pm" sheetId="12" r:id="rId4"/>
    <sheet name="pm-sm" sheetId="19" r:id="rId5"/>
    <sheet name="pm-m" sheetId="8" r:id="rId6"/>
    <sheet name="kau" sheetId="10" r:id="rId7"/>
    <sheet name="sims" sheetId="7" r:id="rId8"/>
    <sheet name="pm.35" sheetId="18" state="hidden" r:id="rId9"/>
    <sheet name="b,d" sheetId="16" r:id="rId10"/>
    <sheet name="ssb" sheetId="9" r:id="rId11"/>
  </sheets>
  <externalReferences>
    <externalReference r:id="rId12"/>
  </externalReferences>
  <definedNames>
    <definedName name="_xlnm._FilterDatabase" localSheetId="0" hidden="1">coal!$A$2:$DW$40</definedName>
    <definedName name="BIU">#REF!</definedName>
    <definedName name="PITC">#REF!</definedName>
    <definedName name="PITF" localSheetId="8">pm.35!$FL$7</definedName>
    <definedName name="_xlnm.Print_Area" localSheetId="10">ssb!$A$1:$V$40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B37" i="5" l="1"/>
  <c r="DB36" i="5"/>
  <c r="DB35" i="5"/>
  <c r="DB33" i="5"/>
  <c r="DB32" i="5"/>
  <c r="DB31" i="5"/>
  <c r="DB30" i="5"/>
  <c r="DB29" i="5"/>
  <c r="DB28" i="5"/>
  <c r="DB27" i="5"/>
  <c r="DB26" i="5"/>
  <c r="DB25" i="5"/>
  <c r="DB24" i="5"/>
  <c r="DB23" i="5"/>
  <c r="DB22" i="5"/>
  <c r="DB21" i="5"/>
  <c r="DB20" i="5"/>
  <c r="DB19" i="5"/>
  <c r="DB18" i="5"/>
  <c r="DB17" i="5"/>
  <c r="DB16" i="5"/>
  <c r="DB15" i="5"/>
  <c r="DB14" i="5"/>
  <c r="DB13" i="5"/>
  <c r="DB12" i="5"/>
  <c r="DB11" i="5"/>
  <c r="DB10" i="5"/>
  <c r="DB9" i="5"/>
  <c r="DB8" i="5"/>
  <c r="DB7" i="5"/>
  <c r="BA39" i="14"/>
  <c r="AZ39" i="14"/>
  <c r="AY39" i="14"/>
  <c r="AX39" i="14"/>
  <c r="AW39" i="14"/>
  <c r="AV39" i="14"/>
  <c r="AU39" i="14"/>
  <c r="AT39" i="14"/>
  <c r="AS39" i="14"/>
  <c r="AR39" i="14"/>
  <c r="AQ39" i="14"/>
  <c r="AP39" i="14"/>
  <c r="AO39" i="14"/>
  <c r="AN39" i="14"/>
  <c r="AM39" i="14"/>
  <c r="AL39" i="14"/>
  <c r="AK39" i="14"/>
  <c r="AJ39" i="14"/>
  <c r="BA38" i="14"/>
  <c r="AZ38" i="14"/>
  <c r="AY38" i="14"/>
  <c r="AX38" i="14"/>
  <c r="AW38" i="14"/>
  <c r="AV38" i="14"/>
  <c r="AU38" i="14"/>
  <c r="AT38" i="14"/>
  <c r="AS38" i="14"/>
  <c r="AR38" i="14"/>
  <c r="AQ38" i="14"/>
  <c r="AP38" i="14"/>
  <c r="AO38" i="14"/>
  <c r="AN38" i="14"/>
  <c r="AM38" i="14"/>
  <c r="AL38" i="14"/>
  <c r="AK38" i="14"/>
  <c r="AJ38" i="14"/>
  <c r="BA37" i="14"/>
  <c r="AZ37" i="14"/>
  <c r="AY37" i="14"/>
  <c r="AX37" i="14"/>
  <c r="AW37" i="14"/>
  <c r="AV37" i="14"/>
  <c r="AU37" i="14"/>
  <c r="AT37" i="14"/>
  <c r="AS37" i="14"/>
  <c r="AR37" i="14"/>
  <c r="AQ37" i="14"/>
  <c r="AP37" i="14"/>
  <c r="AO37" i="14"/>
  <c r="AN37" i="14"/>
  <c r="AM37" i="14"/>
  <c r="AL37" i="14"/>
  <c r="AK37" i="14"/>
  <c r="AJ37" i="14"/>
  <c r="BA36" i="14"/>
  <c r="AZ36" i="14"/>
  <c r="AY36" i="14"/>
  <c r="AX36" i="14"/>
  <c r="AW36" i="14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BA35" i="14"/>
  <c r="AZ35" i="14"/>
  <c r="AY35" i="14"/>
  <c r="AX35" i="14"/>
  <c r="AW35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BA34" i="14"/>
  <c r="AZ34" i="14"/>
  <c r="AY34" i="14"/>
  <c r="AX34" i="14"/>
  <c r="AW34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BA33" i="14"/>
  <c r="AZ33" i="14"/>
  <c r="AY33" i="14"/>
  <c r="AX33" i="14"/>
  <c r="AW33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BA32" i="14"/>
  <c r="AZ32" i="14"/>
  <c r="AY32" i="14"/>
  <c r="AX32" i="14"/>
  <c r="AW32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BA31" i="14"/>
  <c r="AZ31" i="14"/>
  <c r="AY31" i="14"/>
  <c r="AX31" i="14"/>
  <c r="AW31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BA30" i="14"/>
  <c r="AZ30" i="14"/>
  <c r="AY30" i="14"/>
  <c r="AX30" i="14"/>
  <c r="AW30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BA29" i="14"/>
  <c r="AZ29" i="14"/>
  <c r="AY29" i="14"/>
  <c r="AX29" i="14"/>
  <c r="AW29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BA28" i="14"/>
  <c r="AZ28" i="14"/>
  <c r="AY28" i="14"/>
  <c r="AX28" i="14"/>
  <c r="AW28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BA27" i="14"/>
  <c r="AZ27" i="14"/>
  <c r="AY27" i="14"/>
  <c r="AX27" i="14"/>
  <c r="AW27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BA26" i="14"/>
  <c r="AZ26" i="14"/>
  <c r="AY26" i="14"/>
  <c r="AX26" i="14"/>
  <c r="AW26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BA25" i="14"/>
  <c r="AZ25" i="14"/>
  <c r="AY25" i="14"/>
  <c r="AX25" i="14"/>
  <c r="AW25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BA24" i="14"/>
  <c r="AZ24" i="14"/>
  <c r="AY24" i="14"/>
  <c r="AX24" i="14"/>
  <c r="AW24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BA22" i="14"/>
  <c r="AZ22" i="14"/>
  <c r="AY22" i="14"/>
  <c r="AX22" i="14"/>
  <c r="AW22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BA21" i="14"/>
  <c r="AZ21" i="14"/>
  <c r="AY21" i="14"/>
  <c r="AX21" i="14"/>
  <c r="AW21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BA20" i="14"/>
  <c r="AZ20" i="14"/>
  <c r="AY20" i="14"/>
  <c r="AX20" i="14"/>
  <c r="AW20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BA18" i="14"/>
  <c r="AZ18" i="14"/>
  <c r="AY18" i="14"/>
  <c r="AX18" i="14"/>
  <c r="AW18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BA16" i="14"/>
  <c r="AZ16" i="14"/>
  <c r="AY16" i="14"/>
  <c r="AX16" i="14"/>
  <c r="AW16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BA14" i="14"/>
  <c r="AZ14" i="14"/>
  <c r="AY14" i="14"/>
  <c r="AX14" i="14"/>
  <c r="AW14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BA12" i="14"/>
  <c r="AZ12" i="14"/>
  <c r="AY12" i="14"/>
  <c r="AX12" i="14"/>
  <c r="AW12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U39" i="7"/>
  <c r="AI25" i="12" l="1"/>
  <c r="GS25" i="12"/>
  <c r="BL25" i="19"/>
  <c r="BZ25" i="19"/>
  <c r="CP25" i="8"/>
  <c r="AU25" i="7"/>
  <c r="CU25" i="16"/>
  <c r="BW25" i="16"/>
  <c r="Q25" i="9"/>
  <c r="FJ24" i="5"/>
  <c r="FF24" i="5"/>
  <c r="FB24" i="5"/>
  <c r="FA24" i="5"/>
  <c r="EZ24" i="5"/>
  <c r="EX24" i="5"/>
  <c r="EV24" i="5"/>
  <c r="ET24" i="5"/>
  <c r="EF24" i="5"/>
  <c r="EB24" i="5"/>
  <c r="DZ24" i="5"/>
  <c r="M24" i="5" l="1"/>
  <c r="K22" i="5"/>
  <c r="DZ22" i="5"/>
  <c r="EB22" i="5"/>
  <c r="EF22" i="5"/>
  <c r="ET22" i="5"/>
  <c r="EV22" i="5"/>
  <c r="EX22" i="5"/>
  <c r="EZ22" i="5"/>
  <c r="FB22" i="5"/>
  <c r="FF22" i="5"/>
  <c r="Q23" i="9"/>
  <c r="FJ22" i="5"/>
  <c r="CU23" i="16"/>
  <c r="BW23" i="16"/>
  <c r="AU23" i="7"/>
  <c r="CN23" i="8" l="1"/>
  <c r="BZ23" i="19"/>
  <c r="BL23" i="19"/>
  <c r="GS23" i="12"/>
  <c r="AI23" i="12"/>
  <c r="AI22" i="12"/>
  <c r="GU22" i="12"/>
  <c r="BL22" i="19"/>
  <c r="BZ22" i="19"/>
  <c r="CN22" i="8"/>
  <c r="AU22" i="7"/>
  <c r="CO22" i="16"/>
  <c r="CU22" i="16"/>
  <c r="BW22" i="16"/>
  <c r="U22" i="9"/>
  <c r="FJ21" i="5"/>
  <c r="FF21" i="5"/>
  <c r="FB21" i="5"/>
  <c r="EZ21" i="5"/>
  <c r="EX21" i="5"/>
  <c r="EV21" i="5"/>
  <c r="ET21" i="5"/>
  <c r="EF21" i="5"/>
  <c r="EB21" i="5" l="1"/>
  <c r="DZ21" i="5"/>
  <c r="K21" i="5"/>
  <c r="CO20" i="16" l="1"/>
  <c r="BL20" i="19"/>
  <c r="U21" i="9" l="1"/>
  <c r="BW21" i="16"/>
  <c r="CO21" i="16"/>
  <c r="AU21" i="7"/>
  <c r="CN21" i="8"/>
  <c r="BL21" i="19"/>
  <c r="BZ21" i="19"/>
  <c r="GS21" i="12"/>
  <c r="AI21" i="12"/>
  <c r="E20" i="5"/>
  <c r="EZ20" i="5"/>
  <c r="FB20" i="5"/>
  <c r="FF20" i="5"/>
  <c r="FJ20" i="5"/>
  <c r="EX20" i="5"/>
  <c r="EV20" i="5"/>
  <c r="ET20" i="5"/>
  <c r="EF20" i="5"/>
  <c r="EB20" i="5"/>
  <c r="DZ20" i="5"/>
  <c r="L18" i="5"/>
  <c r="E19" i="5" l="1"/>
  <c r="AI20" i="12"/>
  <c r="DZ19" i="5"/>
  <c r="EB19" i="5"/>
  <c r="EF19" i="5"/>
  <c r="ET19" i="5"/>
  <c r="EV19" i="5"/>
  <c r="EX19" i="5"/>
  <c r="EZ19" i="5"/>
  <c r="FB19" i="5"/>
  <c r="FF19" i="5"/>
  <c r="FJ19" i="5"/>
  <c r="GS20" i="12"/>
  <c r="BZ20" i="19"/>
  <c r="CN20" i="8"/>
  <c r="AU20" i="7"/>
  <c r="BU20" i="16"/>
  <c r="U20" i="9"/>
  <c r="AQ39" i="7" l="1"/>
  <c r="M15" i="5" l="1"/>
  <c r="AG10" i="12"/>
  <c r="FL12" i="5" a="1"/>
  <c r="FL12" i="5" l="1"/>
  <c r="CO9" i="16"/>
  <c r="FK12" i="5" a="1"/>
  <c r="FK12" i="5" l="1"/>
  <c r="A2" i="5"/>
  <c r="GB37" i="5" l="1"/>
  <c r="GA37" i="5"/>
  <c r="FZ37" i="5"/>
  <c r="FX37" i="5"/>
  <c r="FV37" i="5"/>
  <c r="FU37" i="5"/>
  <c r="FT37" i="5"/>
  <c r="FR37" i="5"/>
  <c r="FQ37" i="5"/>
  <c r="FP37" i="5"/>
  <c r="GB36" i="5"/>
  <c r="GA36" i="5"/>
  <c r="FZ36" i="5"/>
  <c r="FX36" i="5"/>
  <c r="FV36" i="5"/>
  <c r="FU36" i="5"/>
  <c r="FT36" i="5"/>
  <c r="FR36" i="5"/>
  <c r="FQ36" i="5"/>
  <c r="FP36" i="5"/>
  <c r="N30" i="12" l="1"/>
  <c r="DD24" i="8" l="1"/>
  <c r="FV35" i="5" l="1"/>
  <c r="FV34" i="5"/>
  <c r="FV33" i="5"/>
  <c r="FV32" i="5"/>
  <c r="FV31" i="5"/>
  <c r="FV30" i="5"/>
  <c r="FV29" i="5"/>
  <c r="FV28" i="5"/>
  <c r="FV27" i="5"/>
  <c r="FV26" i="5"/>
  <c r="FV25" i="5"/>
  <c r="FV24" i="5"/>
  <c r="FV23" i="5"/>
  <c r="FV22" i="5"/>
  <c r="FV21" i="5"/>
  <c r="FV20" i="5"/>
  <c r="FV19" i="5"/>
  <c r="FV18" i="5"/>
  <c r="FV17" i="5"/>
  <c r="FV16" i="5"/>
  <c r="FV15" i="5"/>
  <c r="FV14" i="5"/>
  <c r="FV13" i="5"/>
  <c r="FV12" i="5"/>
  <c r="FV11" i="5"/>
  <c r="FV10" i="5"/>
  <c r="FV9" i="5"/>
  <c r="FV8" i="5"/>
  <c r="FV7" i="5"/>
  <c r="DA29" i="16" l="1"/>
  <c r="Q8" i="7" l="1"/>
  <c r="Z8" i="7"/>
  <c r="AD8" i="7"/>
  <c r="AH8" i="7"/>
  <c r="AL8" i="7"/>
  <c r="Q9" i="7"/>
  <c r="Z9" i="7"/>
  <c r="AD9" i="7"/>
  <c r="AH9" i="7"/>
  <c r="AL9" i="7"/>
  <c r="Q10" i="7"/>
  <c r="Z10" i="7"/>
  <c r="AD10" i="7"/>
  <c r="AH10" i="7"/>
  <c r="AL10" i="7"/>
  <c r="Q11" i="7"/>
  <c r="Z11" i="7"/>
  <c r="AD11" i="7"/>
  <c r="AH11" i="7"/>
  <c r="AL11" i="7"/>
  <c r="Q12" i="7"/>
  <c r="Z12" i="7"/>
  <c r="AD12" i="7"/>
  <c r="AH12" i="7"/>
  <c r="AL12" i="7"/>
  <c r="Q13" i="7"/>
  <c r="Z13" i="7"/>
  <c r="AD13" i="7"/>
  <c r="AH13" i="7"/>
  <c r="AL13" i="7"/>
  <c r="Q14" i="7"/>
  <c r="Z14" i="7"/>
  <c r="AD14" i="7"/>
  <c r="AH14" i="7"/>
  <c r="AL14" i="7"/>
  <c r="Q15" i="7"/>
  <c r="Z15" i="7"/>
  <c r="AD15" i="7"/>
  <c r="AH15" i="7"/>
  <c r="AL15" i="7"/>
  <c r="Q16" i="7"/>
  <c r="Z16" i="7"/>
  <c r="AD16" i="7"/>
  <c r="AH16" i="7"/>
  <c r="AL16" i="7"/>
  <c r="Q17" i="7"/>
  <c r="Z17" i="7"/>
  <c r="AD17" i="7"/>
  <c r="AH17" i="7"/>
  <c r="AL17" i="7"/>
  <c r="Q18" i="7"/>
  <c r="Z18" i="7"/>
  <c r="AD18" i="7"/>
  <c r="AH18" i="7"/>
  <c r="AL18" i="7"/>
  <c r="Q19" i="7"/>
  <c r="Z19" i="7"/>
  <c r="AD19" i="7"/>
  <c r="AH19" i="7"/>
  <c r="AL19" i="7"/>
  <c r="Q20" i="7"/>
  <c r="Z20" i="7"/>
  <c r="AD20" i="7"/>
  <c r="AH20" i="7"/>
  <c r="AL20" i="7"/>
  <c r="Q21" i="7"/>
  <c r="Z21" i="7"/>
  <c r="AD21" i="7"/>
  <c r="AH21" i="7"/>
  <c r="AL21" i="7"/>
  <c r="Q22" i="7"/>
  <c r="Z22" i="7"/>
  <c r="AD22" i="7"/>
  <c r="AH22" i="7"/>
  <c r="AL22" i="7"/>
  <c r="Q23" i="7"/>
  <c r="Z23" i="7"/>
  <c r="AD23" i="7"/>
  <c r="AH23" i="7"/>
  <c r="AL23" i="7"/>
  <c r="Q24" i="7"/>
  <c r="Z24" i="7"/>
  <c r="AD24" i="7"/>
  <c r="AH24" i="7"/>
  <c r="AL24" i="7"/>
  <c r="Q25" i="7"/>
  <c r="Z25" i="7"/>
  <c r="AD25" i="7"/>
  <c r="AH25" i="7"/>
  <c r="AL25" i="7"/>
  <c r="Q26" i="7"/>
  <c r="Z26" i="7"/>
  <c r="AD26" i="7"/>
  <c r="AH26" i="7"/>
  <c r="AL26" i="7"/>
  <c r="Q27" i="7"/>
  <c r="Z27" i="7"/>
  <c r="AD27" i="7"/>
  <c r="AH27" i="7"/>
  <c r="AL27" i="7"/>
  <c r="Q28" i="7"/>
  <c r="Z28" i="7"/>
  <c r="AD28" i="7"/>
  <c r="AH28" i="7"/>
  <c r="AL28" i="7"/>
  <c r="Q29" i="7"/>
  <c r="Z29" i="7"/>
  <c r="AD29" i="7"/>
  <c r="AH29" i="7"/>
  <c r="AL29" i="7"/>
  <c r="Q30" i="7"/>
  <c r="Z30" i="7"/>
  <c r="AD30" i="7"/>
  <c r="AH30" i="7"/>
  <c r="AL30" i="7"/>
  <c r="Q31" i="7"/>
  <c r="Z31" i="7"/>
  <c r="AD31" i="7"/>
  <c r="AH31" i="7"/>
  <c r="AL31" i="7"/>
  <c r="Q32" i="7"/>
  <c r="Z32" i="7"/>
  <c r="AD32" i="7"/>
  <c r="AH32" i="7"/>
  <c r="AL32" i="7"/>
  <c r="Q33" i="7"/>
  <c r="Z33" i="7"/>
  <c r="AD33" i="7"/>
  <c r="AH33" i="7"/>
  <c r="AL33" i="7"/>
  <c r="Q34" i="7"/>
  <c r="Z34" i="7"/>
  <c r="AD34" i="7"/>
  <c r="AH34" i="7"/>
  <c r="AL34" i="7"/>
  <c r="H35" i="7"/>
  <c r="Q35" i="7"/>
  <c r="Z35" i="7"/>
  <c r="AD35" i="7"/>
  <c r="AH35" i="7"/>
  <c r="AL35" i="7"/>
  <c r="H36" i="7"/>
  <c r="Q36" i="7"/>
  <c r="Z36" i="7"/>
  <c r="AD36" i="7"/>
  <c r="AH36" i="7"/>
  <c r="AL36" i="7"/>
  <c r="H37" i="7"/>
  <c r="Q37" i="7"/>
  <c r="Z37" i="7"/>
  <c r="AD37" i="7"/>
  <c r="AH37" i="7"/>
  <c r="AL37" i="7"/>
  <c r="H38" i="7"/>
  <c r="H39" i="7" s="1"/>
  <c r="Q38" i="7"/>
  <c r="Z38" i="7"/>
  <c r="AD38" i="7"/>
  <c r="AH38" i="7"/>
  <c r="AL38" i="7"/>
  <c r="C39" i="7"/>
  <c r="D39" i="7"/>
  <c r="E39" i="7"/>
  <c r="F39" i="7"/>
  <c r="G39" i="7"/>
  <c r="I39" i="7"/>
  <c r="J39" i="7"/>
  <c r="K39" i="7"/>
  <c r="L39" i="7"/>
  <c r="M39" i="7"/>
  <c r="N39" i="7"/>
  <c r="O39" i="7"/>
  <c r="P39" i="7"/>
  <c r="R39" i="7"/>
  <c r="S39" i="7"/>
  <c r="T39" i="7"/>
  <c r="U39" i="7"/>
  <c r="V39" i="7"/>
  <c r="W39" i="7"/>
  <c r="X39" i="7"/>
  <c r="Y39" i="7"/>
  <c r="AA39" i="7"/>
  <c r="AB39" i="7"/>
  <c r="AC39" i="7"/>
  <c r="AE39" i="7"/>
  <c r="AF39" i="7"/>
  <c r="AG39" i="7"/>
  <c r="AI39" i="7"/>
  <c r="AK39" i="7"/>
  <c r="Q39" i="7" l="1"/>
  <c r="AL39" i="7"/>
  <c r="AD39" i="7"/>
  <c r="Z39" i="7"/>
  <c r="AH39" i="7"/>
  <c r="CN37" i="5" a="1"/>
  <c r="CN37" i="5" s="1"/>
  <c r="CN36" i="5" a="1"/>
  <c r="CN36" i="5" s="1"/>
  <c r="CN35" i="5" a="1"/>
  <c r="CN35" i="5" s="1"/>
  <c r="CN34" i="5" a="1"/>
  <c r="CN34" i="5" s="1"/>
  <c r="CN33" i="5" a="1"/>
  <c r="CN33" i="5" s="1"/>
  <c r="CN32" i="5" a="1"/>
  <c r="CN32" i="5" s="1"/>
  <c r="CN31" i="5" a="1"/>
  <c r="CN31" i="5" s="1"/>
  <c r="CN30" i="5" a="1"/>
  <c r="CN30" i="5" s="1"/>
  <c r="CN29" i="5" a="1"/>
  <c r="CN29" i="5" s="1"/>
  <c r="CN28" i="5" a="1"/>
  <c r="CN28" i="5" s="1"/>
  <c r="CN27" i="5" a="1"/>
  <c r="CN27" i="5" s="1"/>
  <c r="CN26" i="5" a="1"/>
  <c r="CN26" i="5" s="1"/>
  <c r="CN25" i="5" a="1"/>
  <c r="CN25" i="5" s="1"/>
  <c r="CN24" i="5" a="1"/>
  <c r="CN24" i="5" s="1"/>
  <c r="CN23" i="5" a="1"/>
  <c r="CN23" i="5" s="1"/>
  <c r="CN22" i="5" a="1"/>
  <c r="CN22" i="5" s="1"/>
  <c r="CN21" i="5" a="1"/>
  <c r="CN21" i="5" s="1"/>
  <c r="CN20" i="5" a="1"/>
  <c r="CN20" i="5" s="1"/>
  <c r="CN19" i="5" a="1"/>
  <c r="CN19" i="5" s="1"/>
  <c r="CN18" i="5" a="1"/>
  <c r="CN18" i="5" s="1"/>
  <c r="CN17" i="5" a="1"/>
  <c r="CN17" i="5" s="1"/>
  <c r="CN16" i="5" a="1"/>
  <c r="CN16" i="5" s="1"/>
  <c r="CN15" i="5" a="1"/>
  <c r="CN15" i="5" s="1"/>
  <c r="CN14" i="5" a="1"/>
  <c r="CN14" i="5" s="1"/>
  <c r="CN13" i="5" a="1"/>
  <c r="CN13" i="5" s="1"/>
  <c r="CN12" i="5" a="1"/>
  <c r="CN12" i="5" s="1"/>
  <c r="CN11" i="5" a="1"/>
  <c r="CN11" i="5" s="1"/>
  <c r="CN10" i="5" a="1"/>
  <c r="CN10" i="5" s="1"/>
  <c r="CN9" i="5" a="1"/>
  <c r="CN9" i="5" s="1"/>
  <c r="CN8" i="5" a="1"/>
  <c r="CN8" i="5" s="1"/>
  <c r="CN7" i="5" a="1"/>
  <c r="CN7" i="5" s="1"/>
  <c r="FL16" i="5" a="1"/>
  <c r="FL16" i="5" l="1"/>
  <c r="FK16" i="5" a="1"/>
  <c r="FK16" i="5" l="1"/>
  <c r="DU13" i="5" l="1"/>
  <c r="GX14" i="12" l="1"/>
  <c r="EA38" i="5" l="1"/>
  <c r="ER38" i="5"/>
  <c r="EQ38" i="5"/>
  <c r="EB38" i="5"/>
  <c r="Q39" i="13" l="1"/>
  <c r="Q38" i="13"/>
  <c r="Q37" i="13"/>
  <c r="Q36" i="13"/>
  <c r="Q35" i="13"/>
  <c r="Q34" i="13"/>
  <c r="Q33" i="13"/>
  <c r="Q32" i="13"/>
  <c r="Q31" i="13"/>
  <c r="Q30" i="13"/>
  <c r="Q29" i="13"/>
  <c r="Q28" i="13"/>
  <c r="Q27" i="13"/>
  <c r="Q26" i="13"/>
  <c r="Q25" i="13"/>
  <c r="Q24" i="13"/>
  <c r="Q23" i="13"/>
  <c r="Q22" i="13"/>
  <c r="Q21" i="13"/>
  <c r="Q20" i="13"/>
  <c r="Q19" i="13"/>
  <c r="Q18" i="13"/>
  <c r="Q17" i="13"/>
  <c r="Q16" i="13"/>
  <c r="Q15" i="13"/>
  <c r="Q14" i="13"/>
  <c r="Q13" i="13"/>
  <c r="Q12" i="13"/>
  <c r="Q11" i="13"/>
  <c r="Q10" i="13"/>
  <c r="Q9" i="13"/>
  <c r="Q40" i="13" l="1"/>
  <c r="L8" i="16" l="1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1" i="12"/>
  <c r="N32" i="12"/>
  <c r="N33" i="12"/>
  <c r="N34" i="12"/>
  <c r="AW38" i="7" l="1"/>
  <c r="AX38" i="7" s="1"/>
  <c r="AW37" i="7"/>
  <c r="AX37" i="7" s="1"/>
  <c r="AW36" i="7"/>
  <c r="AX36" i="7" s="1"/>
  <c r="AW35" i="7"/>
  <c r="AW34" i="7"/>
  <c r="AW33" i="7"/>
  <c r="AX33" i="7" s="1"/>
  <c r="AW32" i="7"/>
  <c r="AX32" i="7" s="1"/>
  <c r="AW31" i="7"/>
  <c r="AX31" i="7" s="1"/>
  <c r="AW30" i="7"/>
  <c r="AX30" i="7" s="1"/>
  <c r="AW29" i="7"/>
  <c r="AX29" i="7" s="1"/>
  <c r="AW28" i="7"/>
  <c r="AX28" i="7" s="1"/>
  <c r="AW27" i="7"/>
  <c r="AW26" i="7"/>
  <c r="AX26" i="7" s="1"/>
  <c r="AW25" i="7"/>
  <c r="AX25" i="7" s="1"/>
  <c r="AW24" i="7"/>
  <c r="AX24" i="7" s="1"/>
  <c r="AX35" i="7" l="1"/>
  <c r="DB34" i="5"/>
  <c r="AX34" i="7"/>
  <c r="AX27" i="7"/>
  <c r="CN77" i="19" l="1"/>
  <c r="CI77" i="19"/>
  <c r="BJ77" i="19"/>
  <c r="BE77" i="19"/>
  <c r="BD77" i="19"/>
  <c r="BC77" i="19"/>
  <c r="BB77" i="19"/>
  <c r="BA77" i="19"/>
  <c r="AZ77" i="19"/>
  <c r="AY77" i="19"/>
  <c r="AU77" i="19"/>
  <c r="AT77" i="19"/>
  <c r="AS77" i="19"/>
  <c r="AR77" i="19"/>
  <c r="AQ77" i="19"/>
  <c r="AP77" i="19"/>
  <c r="AO77" i="19"/>
  <c r="AN77" i="19"/>
  <c r="AM77" i="19"/>
  <c r="AI77" i="19"/>
  <c r="AH77" i="19"/>
  <c r="AG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Q77" i="19"/>
  <c r="O77" i="19"/>
  <c r="M77" i="19"/>
  <c r="L77" i="19"/>
  <c r="K77" i="19"/>
  <c r="J77" i="19"/>
  <c r="I77" i="19"/>
  <c r="H77" i="19"/>
  <c r="G77" i="19"/>
  <c r="C77" i="19"/>
  <c r="CP76" i="19"/>
  <c r="CO76" i="19"/>
  <c r="CN76" i="19"/>
  <c r="CM76" i="19"/>
  <c r="CL76" i="19"/>
  <c r="CK76" i="19"/>
  <c r="CI76" i="19"/>
  <c r="CH76" i="19"/>
  <c r="CG76" i="19"/>
  <c r="CF76" i="19"/>
  <c r="CE76" i="19"/>
  <c r="BY76" i="19"/>
  <c r="BV76" i="19"/>
  <c r="BU76" i="19"/>
  <c r="BT76" i="19"/>
  <c r="BS76" i="19"/>
  <c r="BR76" i="19"/>
  <c r="BQ76" i="19"/>
  <c r="BP76" i="19"/>
  <c r="BM76" i="19"/>
  <c r="BJ76" i="19"/>
  <c r="BI76" i="19"/>
  <c r="BH76" i="19"/>
  <c r="BG76" i="19"/>
  <c r="BE76" i="19"/>
  <c r="BD76" i="19"/>
  <c r="BC76" i="19"/>
  <c r="BB76" i="19"/>
  <c r="AT76" i="19"/>
  <c r="AS76" i="19"/>
  <c r="AR76" i="19"/>
  <c r="AH76" i="19"/>
  <c r="AG76" i="19"/>
  <c r="AC76" i="19"/>
  <c r="AA76" i="19"/>
  <c r="Z76" i="19"/>
  <c r="Y76" i="19"/>
  <c r="X76" i="19"/>
  <c r="W76" i="19"/>
  <c r="T76" i="19"/>
  <c r="Q76" i="19"/>
  <c r="O76" i="19"/>
  <c r="M76" i="19"/>
  <c r="L76" i="19"/>
  <c r="K76" i="19"/>
  <c r="I76" i="19"/>
  <c r="H76" i="19"/>
  <c r="C76" i="19"/>
  <c r="CP75" i="19"/>
  <c r="CO75" i="19"/>
  <c r="CN75" i="19"/>
  <c r="CM75" i="19"/>
  <c r="CL75" i="19"/>
  <c r="CK75" i="19"/>
  <c r="CI75" i="19"/>
  <c r="CH75" i="19"/>
  <c r="CG75" i="19"/>
  <c r="CF75" i="19"/>
  <c r="CE75" i="19"/>
  <c r="BY75" i="19"/>
  <c r="BV75" i="19"/>
  <c r="BU75" i="19"/>
  <c r="BT75" i="19"/>
  <c r="BS75" i="19"/>
  <c r="BR75" i="19"/>
  <c r="BQ75" i="19"/>
  <c r="BP75" i="19"/>
  <c r="BM75" i="19"/>
  <c r="BJ75" i="19"/>
  <c r="BI75" i="19"/>
  <c r="BH75" i="19"/>
  <c r="BG75" i="19"/>
  <c r="BE75" i="19"/>
  <c r="BD75" i="19"/>
  <c r="BC75" i="19"/>
  <c r="BB75" i="19"/>
  <c r="BA75" i="19"/>
  <c r="AZ75" i="19"/>
  <c r="AY75" i="19"/>
  <c r="AU75" i="19"/>
  <c r="AT75" i="19"/>
  <c r="AS75" i="19"/>
  <c r="AR75" i="19"/>
  <c r="AQ75" i="19"/>
  <c r="AP75" i="19"/>
  <c r="AO75" i="19"/>
  <c r="AN75" i="19"/>
  <c r="AM75" i="19"/>
  <c r="AI75" i="19"/>
  <c r="AH75" i="19"/>
  <c r="AG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Q75" i="19"/>
  <c r="O75" i="19"/>
  <c r="M75" i="19"/>
  <c r="L75" i="19"/>
  <c r="K75" i="19"/>
  <c r="J75" i="19"/>
  <c r="I75" i="19"/>
  <c r="H75" i="19"/>
  <c r="G75" i="19"/>
  <c r="C75" i="19"/>
  <c r="B74" i="19"/>
  <c r="CO73" i="19"/>
  <c r="CN73" i="19"/>
  <c r="CM73" i="19"/>
  <c r="CL73" i="19"/>
  <c r="CK73" i="19"/>
  <c r="CI73" i="19"/>
  <c r="CH73" i="19"/>
  <c r="CG73" i="19"/>
  <c r="CF73" i="19"/>
  <c r="BY73" i="19"/>
  <c r="BV73" i="19"/>
  <c r="CY73" i="19" s="1"/>
  <c r="BT73" i="19"/>
  <c r="BS73" i="19"/>
  <c r="BR73" i="19"/>
  <c r="BQ73" i="19"/>
  <c r="BP73" i="19"/>
  <c r="BM73" i="19"/>
  <c r="BJ73" i="19"/>
  <c r="BI73" i="19"/>
  <c r="BH73" i="19"/>
  <c r="BG73" i="19"/>
  <c r="BD73" i="19"/>
  <c r="BC73" i="19"/>
  <c r="BB73" i="19"/>
  <c r="BA73" i="19"/>
  <c r="AZ73" i="19"/>
  <c r="AY73" i="19"/>
  <c r="AU73" i="19"/>
  <c r="BE73" i="19" s="1"/>
  <c r="AS73" i="19"/>
  <c r="AR73" i="19"/>
  <c r="AQ73" i="19"/>
  <c r="AP73" i="19"/>
  <c r="AO73" i="19"/>
  <c r="AN73" i="19"/>
  <c r="AT73" i="19" s="1"/>
  <c r="AM73" i="19"/>
  <c r="AI73" i="19"/>
  <c r="AH73" i="19"/>
  <c r="AG73" i="19"/>
  <c r="AE73" i="19"/>
  <c r="AD73" i="19"/>
  <c r="AC73" i="19"/>
  <c r="AB73" i="19"/>
  <c r="AA73" i="19"/>
  <c r="Z73" i="19"/>
  <c r="X73" i="19"/>
  <c r="W73" i="19"/>
  <c r="V73" i="19"/>
  <c r="U73" i="19"/>
  <c r="T73" i="19"/>
  <c r="S73" i="19"/>
  <c r="Q73" i="19"/>
  <c r="O73" i="19"/>
  <c r="M73" i="19"/>
  <c r="L73" i="19"/>
  <c r="K73" i="19"/>
  <c r="J73" i="19"/>
  <c r="I73" i="19"/>
  <c r="H73" i="19"/>
  <c r="G73" i="19"/>
  <c r="C73" i="19"/>
  <c r="CO72" i="19"/>
  <c r="CN72" i="19"/>
  <c r="CM72" i="19"/>
  <c r="CL72" i="19"/>
  <c r="CK72" i="19"/>
  <c r="CI72" i="19"/>
  <c r="CH72" i="19"/>
  <c r="CG72" i="19"/>
  <c r="CF72" i="19"/>
  <c r="BY72" i="19"/>
  <c r="BV72" i="19"/>
  <c r="BT72" i="19"/>
  <c r="BS72" i="19"/>
  <c r="BR72" i="19"/>
  <c r="BQ72" i="19"/>
  <c r="BP72" i="19"/>
  <c r="BM72" i="19"/>
  <c r="BJ72" i="19"/>
  <c r="BI72" i="19"/>
  <c r="BH72" i="19"/>
  <c r="BG72" i="19"/>
  <c r="BD72" i="19"/>
  <c r="BC72" i="19"/>
  <c r="BB72" i="19"/>
  <c r="BA72" i="19"/>
  <c r="AZ72" i="19"/>
  <c r="AY72" i="19"/>
  <c r="AU72" i="19"/>
  <c r="AS72" i="19"/>
  <c r="AR72" i="19"/>
  <c r="AQ72" i="19"/>
  <c r="AP72" i="19"/>
  <c r="AO72" i="19"/>
  <c r="AN72" i="19"/>
  <c r="AM72" i="19"/>
  <c r="AI72" i="19"/>
  <c r="AT72" i="19" s="1"/>
  <c r="AG72" i="19"/>
  <c r="AE72" i="19"/>
  <c r="AD72" i="19"/>
  <c r="AC72" i="19"/>
  <c r="AH72" i="19" s="1"/>
  <c r="AB72" i="19"/>
  <c r="AA72" i="19"/>
  <c r="Z72" i="19"/>
  <c r="X72" i="19"/>
  <c r="W72" i="19"/>
  <c r="V72" i="19"/>
  <c r="U72" i="19"/>
  <c r="T72" i="19"/>
  <c r="S72" i="19"/>
  <c r="Y72" i="19" s="1"/>
  <c r="Q72" i="19"/>
  <c r="O72" i="19"/>
  <c r="M72" i="19"/>
  <c r="K72" i="19"/>
  <c r="J72" i="19"/>
  <c r="I72" i="19"/>
  <c r="H72" i="19"/>
  <c r="L72" i="19" s="1"/>
  <c r="G72" i="19"/>
  <c r="C72" i="19"/>
  <c r="CO71" i="19"/>
  <c r="CN71" i="19"/>
  <c r="CM71" i="19"/>
  <c r="CL71" i="19"/>
  <c r="CK71" i="19"/>
  <c r="CI71" i="19"/>
  <c r="CH71" i="19"/>
  <c r="CG71" i="19"/>
  <c r="CF71" i="19"/>
  <c r="BY71" i="19"/>
  <c r="BV71" i="19"/>
  <c r="BT71" i="19"/>
  <c r="BS71" i="19"/>
  <c r="BR71" i="19"/>
  <c r="BQ71" i="19"/>
  <c r="BP71" i="19"/>
  <c r="BM71" i="19"/>
  <c r="BJ71" i="19"/>
  <c r="BI71" i="19"/>
  <c r="BH71" i="19"/>
  <c r="BG71" i="19"/>
  <c r="BD71" i="19"/>
  <c r="BC71" i="19"/>
  <c r="BB71" i="19"/>
  <c r="BA71" i="19"/>
  <c r="AZ71" i="19"/>
  <c r="AY71" i="19"/>
  <c r="AU71" i="19"/>
  <c r="BE71" i="19" s="1"/>
  <c r="AS71" i="19"/>
  <c r="AR71" i="19"/>
  <c r="AQ71" i="19"/>
  <c r="AP71" i="19"/>
  <c r="AO71" i="19"/>
  <c r="AN71" i="19"/>
  <c r="AM71" i="19"/>
  <c r="AI71" i="19"/>
  <c r="AT71" i="19" s="1"/>
  <c r="AG71" i="19"/>
  <c r="AE71" i="19"/>
  <c r="AD71" i="19"/>
  <c r="AC71" i="19"/>
  <c r="AB71" i="19"/>
  <c r="AH71" i="19" s="1"/>
  <c r="CY71" i="19" s="1"/>
  <c r="AA71" i="19"/>
  <c r="Z71" i="19"/>
  <c r="X71" i="19"/>
  <c r="W71" i="19"/>
  <c r="V71" i="19"/>
  <c r="U71" i="19"/>
  <c r="T71" i="19"/>
  <c r="S71" i="19"/>
  <c r="Y71" i="19" s="1"/>
  <c r="Q71" i="19"/>
  <c r="O71" i="19"/>
  <c r="M71" i="19"/>
  <c r="K71" i="19"/>
  <c r="J71" i="19"/>
  <c r="I71" i="19"/>
  <c r="H71" i="19"/>
  <c r="G71" i="19"/>
  <c r="C71" i="19"/>
  <c r="CO70" i="19"/>
  <c r="CN70" i="19"/>
  <c r="CM70" i="19"/>
  <c r="CL70" i="19"/>
  <c r="CK70" i="19"/>
  <c r="CI70" i="19"/>
  <c r="CH70" i="19"/>
  <c r="CG70" i="19"/>
  <c r="CF70" i="19"/>
  <c r="BY70" i="19"/>
  <c r="BV70" i="19"/>
  <c r="BT70" i="19"/>
  <c r="BS70" i="19"/>
  <c r="BR70" i="19"/>
  <c r="BQ70" i="19"/>
  <c r="BP70" i="19"/>
  <c r="BM70" i="19"/>
  <c r="BJ70" i="19"/>
  <c r="BI70" i="19"/>
  <c r="BH70" i="19"/>
  <c r="BG70" i="19"/>
  <c r="BD70" i="19"/>
  <c r="BC70" i="19"/>
  <c r="BB70" i="19"/>
  <c r="BA70" i="19"/>
  <c r="AZ70" i="19"/>
  <c r="AY70" i="19"/>
  <c r="AU70" i="19"/>
  <c r="AS70" i="19"/>
  <c r="AR70" i="19"/>
  <c r="AQ70" i="19"/>
  <c r="AP70" i="19"/>
  <c r="AO70" i="19"/>
  <c r="AN70" i="19"/>
  <c r="AM70" i="19"/>
  <c r="AT70" i="19" s="1"/>
  <c r="AI70" i="19"/>
  <c r="AH70" i="19"/>
  <c r="AG70" i="19"/>
  <c r="AE70" i="19"/>
  <c r="AD70" i="19"/>
  <c r="AC70" i="19"/>
  <c r="AB70" i="19"/>
  <c r="AA70" i="19"/>
  <c r="Z70" i="19"/>
  <c r="X70" i="19"/>
  <c r="W70" i="19"/>
  <c r="V70" i="19"/>
  <c r="U70" i="19"/>
  <c r="T70" i="19"/>
  <c r="S70" i="19"/>
  <c r="Y70" i="19" s="1"/>
  <c r="Q70" i="19"/>
  <c r="O70" i="19"/>
  <c r="M70" i="19"/>
  <c r="L70" i="19"/>
  <c r="K70" i="19"/>
  <c r="J70" i="19"/>
  <c r="I70" i="19"/>
  <c r="H70" i="19"/>
  <c r="G70" i="19"/>
  <c r="C70" i="19"/>
  <c r="CO69" i="19"/>
  <c r="CN69" i="19"/>
  <c r="CM69" i="19"/>
  <c r="CL69" i="19"/>
  <c r="CK69" i="19"/>
  <c r="CI69" i="19"/>
  <c r="CH69" i="19"/>
  <c r="CG69" i="19"/>
  <c r="CF69" i="19"/>
  <c r="BY69" i="19"/>
  <c r="BV69" i="19"/>
  <c r="BT69" i="19"/>
  <c r="BS69" i="19"/>
  <c r="BR69" i="19"/>
  <c r="BQ69" i="19"/>
  <c r="BP69" i="19"/>
  <c r="BM69" i="19"/>
  <c r="BJ69" i="19"/>
  <c r="BI69" i="19"/>
  <c r="BH69" i="19"/>
  <c r="BG69" i="19"/>
  <c r="BD69" i="19"/>
  <c r="BC69" i="19"/>
  <c r="BB69" i="19"/>
  <c r="BA69" i="19"/>
  <c r="AZ69" i="19"/>
  <c r="AY69" i="19"/>
  <c r="AU69" i="19"/>
  <c r="AS69" i="19"/>
  <c r="AR69" i="19"/>
  <c r="AQ69" i="19"/>
  <c r="AP69" i="19"/>
  <c r="AO69" i="19"/>
  <c r="AN69" i="19"/>
  <c r="AM69" i="19"/>
  <c r="AI69" i="19"/>
  <c r="AG69" i="19"/>
  <c r="AE69" i="19"/>
  <c r="AD69" i="19"/>
  <c r="AC69" i="19"/>
  <c r="AH69" i="19" s="1"/>
  <c r="AB69" i="19"/>
  <c r="AA69" i="19"/>
  <c r="Z69" i="19"/>
  <c r="X69" i="19"/>
  <c r="W69" i="19"/>
  <c r="V69" i="19"/>
  <c r="U69" i="19"/>
  <c r="T69" i="19"/>
  <c r="S69" i="19"/>
  <c r="Y69" i="19" s="1"/>
  <c r="Q69" i="19"/>
  <c r="O69" i="19"/>
  <c r="M69" i="19"/>
  <c r="K69" i="19"/>
  <c r="J69" i="19"/>
  <c r="I69" i="19"/>
  <c r="H69" i="19"/>
  <c r="L69" i="19" s="1"/>
  <c r="G69" i="19"/>
  <c r="C69" i="19"/>
  <c r="CO68" i="19"/>
  <c r="CN68" i="19"/>
  <c r="CM68" i="19"/>
  <c r="CL68" i="19"/>
  <c r="CK68" i="19"/>
  <c r="CI68" i="19"/>
  <c r="CH68" i="19"/>
  <c r="CG68" i="19"/>
  <c r="CF68" i="19"/>
  <c r="BY68" i="19"/>
  <c r="BV68" i="19"/>
  <c r="BT68" i="19"/>
  <c r="BS68" i="19"/>
  <c r="BR68" i="19"/>
  <c r="BQ68" i="19"/>
  <c r="BP68" i="19"/>
  <c r="BM68" i="19"/>
  <c r="BJ68" i="19"/>
  <c r="BI68" i="19"/>
  <c r="BH68" i="19"/>
  <c r="BG68" i="19"/>
  <c r="BD68" i="19"/>
  <c r="BC68" i="19"/>
  <c r="BB68" i="19"/>
  <c r="BA68" i="19"/>
  <c r="AZ68" i="19"/>
  <c r="AY68" i="19"/>
  <c r="AU68" i="19"/>
  <c r="BE68" i="19" s="1"/>
  <c r="AS68" i="19"/>
  <c r="AR68" i="19"/>
  <c r="AQ68" i="19"/>
  <c r="AP68" i="19"/>
  <c r="AO68" i="19"/>
  <c r="AN68" i="19"/>
  <c r="AM68" i="19"/>
  <c r="AI68" i="19"/>
  <c r="AT68" i="19" s="1"/>
  <c r="AG68" i="19"/>
  <c r="AE68" i="19"/>
  <c r="AH68" i="19" s="1"/>
  <c r="AD68" i="19"/>
  <c r="AC68" i="19"/>
  <c r="AB68" i="19"/>
  <c r="AA68" i="19"/>
  <c r="Z68" i="19"/>
  <c r="X68" i="19"/>
  <c r="W68" i="19"/>
  <c r="V68" i="19"/>
  <c r="U68" i="19"/>
  <c r="T68" i="19"/>
  <c r="S68" i="19"/>
  <c r="Y68" i="19" s="1"/>
  <c r="Q68" i="19"/>
  <c r="O68" i="19"/>
  <c r="M68" i="19"/>
  <c r="K68" i="19"/>
  <c r="J68" i="19"/>
  <c r="L68" i="19" s="1"/>
  <c r="I68" i="19"/>
  <c r="H68" i="19"/>
  <c r="G68" i="19"/>
  <c r="C68" i="19"/>
  <c r="CO67" i="19"/>
  <c r="CN67" i="19"/>
  <c r="CM67" i="19"/>
  <c r="CL67" i="19"/>
  <c r="CK67" i="19"/>
  <c r="CI67" i="19"/>
  <c r="CH67" i="19"/>
  <c r="CG67" i="19"/>
  <c r="CF67" i="19"/>
  <c r="BY67" i="19"/>
  <c r="BV67" i="19"/>
  <c r="CY67" i="19" s="1"/>
  <c r="BT67" i="19"/>
  <c r="BS67" i="19"/>
  <c r="BR67" i="19"/>
  <c r="BQ67" i="19"/>
  <c r="BP67" i="19"/>
  <c r="BM67" i="19"/>
  <c r="BJ67" i="19"/>
  <c r="BI67" i="19"/>
  <c r="BH67" i="19"/>
  <c r="BG67" i="19"/>
  <c r="BD67" i="19"/>
  <c r="BC67" i="19"/>
  <c r="BB67" i="19"/>
  <c r="BA67" i="19"/>
  <c r="AZ67" i="19"/>
  <c r="AY67" i="19"/>
  <c r="AU67" i="19"/>
  <c r="AS67" i="19"/>
  <c r="AR67" i="19"/>
  <c r="AQ67" i="19"/>
  <c r="AP67" i="19"/>
  <c r="AO67" i="19"/>
  <c r="AN67" i="19"/>
  <c r="AM67" i="19"/>
  <c r="AI67" i="19"/>
  <c r="AH67" i="19"/>
  <c r="AG67" i="19"/>
  <c r="AE67" i="19"/>
  <c r="AD67" i="19"/>
  <c r="AC67" i="19"/>
  <c r="AB67" i="19"/>
  <c r="AA67" i="19"/>
  <c r="Z67" i="19"/>
  <c r="X67" i="19"/>
  <c r="W67" i="19"/>
  <c r="V67" i="19"/>
  <c r="U67" i="19"/>
  <c r="T67" i="19"/>
  <c r="S67" i="19"/>
  <c r="Q67" i="19"/>
  <c r="O67" i="19"/>
  <c r="M67" i="19"/>
  <c r="L67" i="19"/>
  <c r="K67" i="19"/>
  <c r="J67" i="19"/>
  <c r="I67" i="19"/>
  <c r="H67" i="19"/>
  <c r="G67" i="19"/>
  <c r="C67" i="19"/>
  <c r="CO66" i="19"/>
  <c r="CN66" i="19"/>
  <c r="CM66" i="19"/>
  <c r="CL66" i="19"/>
  <c r="CK66" i="19"/>
  <c r="CI66" i="19"/>
  <c r="CH66" i="19"/>
  <c r="CG66" i="19"/>
  <c r="CF66" i="19"/>
  <c r="BY66" i="19"/>
  <c r="BV66" i="19"/>
  <c r="BT66" i="19"/>
  <c r="BS66" i="19"/>
  <c r="BR66" i="19"/>
  <c r="BQ66" i="19"/>
  <c r="BP66" i="19"/>
  <c r="BM66" i="19"/>
  <c r="BJ66" i="19"/>
  <c r="BI66" i="19"/>
  <c r="BH66" i="19"/>
  <c r="BG66" i="19"/>
  <c r="BD66" i="19"/>
  <c r="BC66" i="19"/>
  <c r="BB66" i="19"/>
  <c r="BA66" i="19"/>
  <c r="AZ66" i="19"/>
  <c r="AY66" i="19"/>
  <c r="AU66" i="19"/>
  <c r="AS66" i="19"/>
  <c r="AR66" i="19"/>
  <c r="AQ66" i="19"/>
  <c r="AP66" i="19"/>
  <c r="AO66" i="19"/>
  <c r="AN66" i="19"/>
  <c r="AM66" i="19"/>
  <c r="AI66" i="19"/>
  <c r="AT66" i="19" s="1"/>
  <c r="AG66" i="19"/>
  <c r="AE66" i="19"/>
  <c r="AD66" i="19"/>
  <c r="AC66" i="19"/>
  <c r="AH66" i="19" s="1"/>
  <c r="AB66" i="19"/>
  <c r="AA66" i="19"/>
  <c r="Z66" i="19"/>
  <c r="X66" i="19"/>
  <c r="W66" i="19"/>
  <c r="V66" i="19"/>
  <c r="U66" i="19"/>
  <c r="T66" i="19"/>
  <c r="S66" i="19"/>
  <c r="Q66" i="19"/>
  <c r="O66" i="19"/>
  <c r="M66" i="19"/>
  <c r="K66" i="19"/>
  <c r="J66" i="19"/>
  <c r="I66" i="19"/>
  <c r="H66" i="19"/>
  <c r="L66" i="19" s="1"/>
  <c r="G66" i="19"/>
  <c r="C66" i="19"/>
  <c r="CO65" i="19"/>
  <c r="CN65" i="19"/>
  <c r="CM65" i="19"/>
  <c r="CL65" i="19"/>
  <c r="CK65" i="19"/>
  <c r="CI65" i="19"/>
  <c r="CH65" i="19"/>
  <c r="CG65" i="19"/>
  <c r="CF65" i="19"/>
  <c r="BY65" i="19"/>
  <c r="BV65" i="19"/>
  <c r="BT65" i="19"/>
  <c r="BS65" i="19"/>
  <c r="BR65" i="19"/>
  <c r="BQ65" i="19"/>
  <c r="BP65" i="19"/>
  <c r="BM65" i="19"/>
  <c r="BJ65" i="19"/>
  <c r="BI65" i="19"/>
  <c r="BH65" i="19"/>
  <c r="BG65" i="19"/>
  <c r="BD65" i="19"/>
  <c r="BC65" i="19"/>
  <c r="BB65" i="19"/>
  <c r="BA65" i="19"/>
  <c r="AZ65" i="19"/>
  <c r="AY65" i="19"/>
  <c r="AU65" i="19"/>
  <c r="BE65" i="19" s="1"/>
  <c r="AS65" i="19"/>
  <c r="AR65" i="19"/>
  <c r="AQ65" i="19"/>
  <c r="AP65" i="19"/>
  <c r="AO65" i="19"/>
  <c r="AN65" i="19"/>
  <c r="AM65" i="19"/>
  <c r="AI65" i="19"/>
  <c r="AG65" i="19"/>
  <c r="AE65" i="19"/>
  <c r="AD65" i="19"/>
  <c r="AC65" i="19"/>
  <c r="AB65" i="19"/>
  <c r="AA65" i="19"/>
  <c r="Z65" i="19"/>
  <c r="X65" i="19"/>
  <c r="W65" i="19"/>
  <c r="V65" i="19"/>
  <c r="U65" i="19"/>
  <c r="T65" i="19"/>
  <c r="S65" i="19"/>
  <c r="Y65" i="19" s="1"/>
  <c r="Q65" i="19"/>
  <c r="O65" i="19"/>
  <c r="M65" i="19"/>
  <c r="K65" i="19"/>
  <c r="J65" i="19"/>
  <c r="I65" i="19"/>
  <c r="H65" i="19"/>
  <c r="G65" i="19"/>
  <c r="C65" i="19"/>
  <c r="CO64" i="19"/>
  <c r="CN64" i="19"/>
  <c r="CM64" i="19"/>
  <c r="CL64" i="19"/>
  <c r="CK64" i="19"/>
  <c r="CI64" i="19"/>
  <c r="CH64" i="19"/>
  <c r="CG64" i="19"/>
  <c r="CF64" i="19"/>
  <c r="BY64" i="19"/>
  <c r="BV64" i="19"/>
  <c r="BT64" i="19"/>
  <c r="BS64" i="19"/>
  <c r="BR64" i="19"/>
  <c r="BQ64" i="19"/>
  <c r="BP64" i="19"/>
  <c r="BM64" i="19"/>
  <c r="BJ64" i="19"/>
  <c r="BI64" i="19"/>
  <c r="BH64" i="19"/>
  <c r="BG64" i="19"/>
  <c r="BD64" i="19"/>
  <c r="BC64" i="19"/>
  <c r="BB64" i="19"/>
  <c r="BA64" i="19"/>
  <c r="AZ64" i="19"/>
  <c r="AY64" i="19"/>
  <c r="AU64" i="19"/>
  <c r="BE64" i="19" s="1"/>
  <c r="AS64" i="19"/>
  <c r="AR64" i="19"/>
  <c r="AQ64" i="19"/>
  <c r="AP64" i="19"/>
  <c r="AO64" i="19"/>
  <c r="AN64" i="19"/>
  <c r="AM64" i="19"/>
  <c r="AI64" i="19"/>
  <c r="AH64" i="19"/>
  <c r="CY64" i="19" s="1"/>
  <c r="AG64" i="19"/>
  <c r="AE64" i="19"/>
  <c r="AD64" i="19"/>
  <c r="AC64" i="19"/>
  <c r="AB64" i="19"/>
  <c r="AA64" i="19"/>
  <c r="Z64" i="19"/>
  <c r="X64" i="19"/>
  <c r="W64" i="19"/>
  <c r="V64" i="19"/>
  <c r="U64" i="19"/>
  <c r="T64" i="19"/>
  <c r="S64" i="19"/>
  <c r="Y64" i="19" s="1"/>
  <c r="Q64" i="19"/>
  <c r="O64" i="19"/>
  <c r="M64" i="19"/>
  <c r="L64" i="19"/>
  <c r="K64" i="19"/>
  <c r="J64" i="19"/>
  <c r="I64" i="19"/>
  <c r="H64" i="19"/>
  <c r="G64" i="19"/>
  <c r="C64" i="19"/>
  <c r="CO63" i="19"/>
  <c r="CN63" i="19"/>
  <c r="CM63" i="19"/>
  <c r="CL63" i="19"/>
  <c r="CK63" i="19"/>
  <c r="CI63" i="19"/>
  <c r="CH63" i="19"/>
  <c r="CG63" i="19"/>
  <c r="CF63" i="19"/>
  <c r="BY63" i="19"/>
  <c r="BV63" i="19"/>
  <c r="BT63" i="19"/>
  <c r="BS63" i="19"/>
  <c r="BR63" i="19"/>
  <c r="BQ63" i="19"/>
  <c r="BP63" i="19"/>
  <c r="BM63" i="19"/>
  <c r="BJ63" i="19"/>
  <c r="BI63" i="19"/>
  <c r="BH63" i="19"/>
  <c r="BG63" i="19"/>
  <c r="BD63" i="19"/>
  <c r="BC63" i="19"/>
  <c r="BB63" i="19"/>
  <c r="BA63" i="19"/>
  <c r="AZ63" i="19"/>
  <c r="AY63" i="19"/>
  <c r="AU63" i="19"/>
  <c r="BE63" i="19" s="1"/>
  <c r="AS63" i="19"/>
  <c r="AR63" i="19"/>
  <c r="AQ63" i="19"/>
  <c r="AP63" i="19"/>
  <c r="AO63" i="19"/>
  <c r="AN63" i="19"/>
  <c r="AM63" i="19"/>
  <c r="AI63" i="19"/>
  <c r="AT63" i="19" s="1"/>
  <c r="AG63" i="19"/>
  <c r="AE63" i="19"/>
  <c r="AD63" i="19"/>
  <c r="AC63" i="19"/>
  <c r="AH63" i="19" s="1"/>
  <c r="CY63" i="19" s="1"/>
  <c r="AB63" i="19"/>
  <c r="AA63" i="19"/>
  <c r="Z63" i="19"/>
  <c r="X63" i="19"/>
  <c r="W63" i="19"/>
  <c r="V63" i="19"/>
  <c r="U63" i="19"/>
  <c r="T63" i="19"/>
  <c r="S63" i="19"/>
  <c r="Y63" i="19" s="1"/>
  <c r="Q63" i="19"/>
  <c r="O63" i="19"/>
  <c r="M63" i="19"/>
  <c r="K63" i="19"/>
  <c r="J63" i="19"/>
  <c r="I63" i="19"/>
  <c r="H63" i="19"/>
  <c r="L63" i="19" s="1"/>
  <c r="G63" i="19"/>
  <c r="C63" i="19"/>
  <c r="CO62" i="19"/>
  <c r="CN62" i="19"/>
  <c r="CM62" i="19"/>
  <c r="CL62" i="19"/>
  <c r="CK62" i="19"/>
  <c r="CI62" i="19"/>
  <c r="CH62" i="19"/>
  <c r="CG62" i="19"/>
  <c r="CF62" i="19"/>
  <c r="BY62" i="19"/>
  <c r="BV62" i="19"/>
  <c r="BT62" i="19"/>
  <c r="BS62" i="19"/>
  <c r="BR62" i="19"/>
  <c r="BQ62" i="19"/>
  <c r="BP62" i="19"/>
  <c r="BM62" i="19"/>
  <c r="BJ62" i="19"/>
  <c r="BI62" i="19"/>
  <c r="BH62" i="19"/>
  <c r="BG62" i="19"/>
  <c r="BD62" i="19"/>
  <c r="BC62" i="19"/>
  <c r="BB62" i="19"/>
  <c r="BA62" i="19"/>
  <c r="AZ62" i="19"/>
  <c r="AY62" i="19"/>
  <c r="AU62" i="19"/>
  <c r="BE62" i="19" s="1"/>
  <c r="AS62" i="19"/>
  <c r="AR62" i="19"/>
  <c r="AQ62" i="19"/>
  <c r="AP62" i="19"/>
  <c r="AO62" i="19"/>
  <c r="AN62" i="19"/>
  <c r="AM62" i="19"/>
  <c r="AI62" i="19"/>
  <c r="AG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Q62" i="19"/>
  <c r="O62" i="19"/>
  <c r="M62" i="19"/>
  <c r="K62" i="19"/>
  <c r="J62" i="19"/>
  <c r="I62" i="19"/>
  <c r="H62" i="19"/>
  <c r="G62" i="19"/>
  <c r="L62" i="19" s="1"/>
  <c r="C62" i="19"/>
  <c r="CO61" i="19"/>
  <c r="CN61" i="19"/>
  <c r="CM61" i="19"/>
  <c r="CL61" i="19"/>
  <c r="CK61" i="19"/>
  <c r="CI61" i="19"/>
  <c r="CH61" i="19"/>
  <c r="CG61" i="19"/>
  <c r="CF61" i="19"/>
  <c r="BY61" i="19"/>
  <c r="BV61" i="19"/>
  <c r="BT61" i="19"/>
  <c r="BS61" i="19"/>
  <c r="BR61" i="19"/>
  <c r="BQ61" i="19"/>
  <c r="BP61" i="19"/>
  <c r="BM61" i="19"/>
  <c r="BJ61" i="19"/>
  <c r="BI61" i="19"/>
  <c r="BH61" i="19"/>
  <c r="BG61" i="19"/>
  <c r="BD61" i="19"/>
  <c r="BC61" i="19"/>
  <c r="BB61" i="19"/>
  <c r="BA61" i="19"/>
  <c r="AZ61" i="19"/>
  <c r="AY61" i="19"/>
  <c r="AU61" i="19"/>
  <c r="AS61" i="19"/>
  <c r="AR61" i="19"/>
  <c r="AQ61" i="19"/>
  <c r="AP61" i="19"/>
  <c r="AO61" i="19"/>
  <c r="AN61" i="19"/>
  <c r="AT61" i="19" s="1"/>
  <c r="AM61" i="19"/>
  <c r="AI61" i="19"/>
  <c r="AH61" i="19"/>
  <c r="CY61" i="19" s="1"/>
  <c r="AG61" i="19"/>
  <c r="AE61" i="19"/>
  <c r="AD61" i="19"/>
  <c r="AC61" i="19"/>
  <c r="AB61" i="19"/>
  <c r="AA61" i="19"/>
  <c r="Z61" i="19"/>
  <c r="X61" i="19"/>
  <c r="W61" i="19"/>
  <c r="V61" i="19"/>
  <c r="U61" i="19"/>
  <c r="T61" i="19"/>
  <c r="S61" i="19"/>
  <c r="Y61" i="19" s="1"/>
  <c r="Q61" i="19"/>
  <c r="O61" i="19"/>
  <c r="M61" i="19"/>
  <c r="L61" i="19"/>
  <c r="K61" i="19"/>
  <c r="J61" i="19"/>
  <c r="I61" i="19"/>
  <c r="H61" i="19"/>
  <c r="G61" i="19"/>
  <c r="C61" i="19"/>
  <c r="CO60" i="19"/>
  <c r="CN60" i="19"/>
  <c r="CM60" i="19"/>
  <c r="CL60" i="19"/>
  <c r="CK60" i="19"/>
  <c r="CI60" i="19"/>
  <c r="CH60" i="19"/>
  <c r="CG60" i="19"/>
  <c r="CF60" i="19"/>
  <c r="BY60" i="19"/>
  <c r="BV60" i="19"/>
  <c r="BT60" i="19"/>
  <c r="BS60" i="19"/>
  <c r="BR60" i="19"/>
  <c r="BQ60" i="19"/>
  <c r="BP60" i="19"/>
  <c r="BM60" i="19"/>
  <c r="BJ60" i="19"/>
  <c r="BI60" i="19"/>
  <c r="BH60" i="19"/>
  <c r="BG60" i="19"/>
  <c r="BD60" i="19"/>
  <c r="BC60" i="19"/>
  <c r="BB60" i="19"/>
  <c r="BA60" i="19"/>
  <c r="AZ60" i="19"/>
  <c r="AY60" i="19"/>
  <c r="AU60" i="19"/>
  <c r="BE60" i="19" s="1"/>
  <c r="AS60" i="19"/>
  <c r="AR60" i="19"/>
  <c r="AQ60" i="19"/>
  <c r="AP60" i="19"/>
  <c r="AO60" i="19"/>
  <c r="AN60" i="19"/>
  <c r="AM60" i="19"/>
  <c r="AI60" i="19"/>
  <c r="AG60" i="19"/>
  <c r="AE60" i="19"/>
  <c r="AD60" i="19"/>
  <c r="AC60" i="19"/>
  <c r="AH60" i="19" s="1"/>
  <c r="AB60" i="19"/>
  <c r="AA60" i="19"/>
  <c r="Z60" i="19"/>
  <c r="X60" i="19"/>
  <c r="W60" i="19"/>
  <c r="V60" i="19"/>
  <c r="U60" i="19"/>
  <c r="T60" i="19"/>
  <c r="S60" i="19"/>
  <c r="Q60" i="19"/>
  <c r="O60" i="19"/>
  <c r="M60" i="19"/>
  <c r="K60" i="19"/>
  <c r="J60" i="19"/>
  <c r="I60" i="19"/>
  <c r="H60" i="19"/>
  <c r="L60" i="19" s="1"/>
  <c r="G60" i="19"/>
  <c r="C60" i="19"/>
  <c r="CO59" i="19"/>
  <c r="CN59" i="19"/>
  <c r="CM59" i="19"/>
  <c r="CL59" i="19"/>
  <c r="CK59" i="19"/>
  <c r="CI59" i="19"/>
  <c r="CH59" i="19"/>
  <c r="CG59" i="19"/>
  <c r="CF59" i="19"/>
  <c r="BY59" i="19"/>
  <c r="BV59" i="19"/>
  <c r="BT59" i="19"/>
  <c r="BS59" i="19"/>
  <c r="BR59" i="19"/>
  <c r="BQ59" i="19"/>
  <c r="BP59" i="19"/>
  <c r="BM59" i="19"/>
  <c r="BJ59" i="19"/>
  <c r="BI59" i="19"/>
  <c r="BH59" i="19"/>
  <c r="BG59" i="19"/>
  <c r="BD59" i="19"/>
  <c r="BC59" i="19"/>
  <c r="BB59" i="19"/>
  <c r="BA59" i="19"/>
  <c r="AZ59" i="19"/>
  <c r="AY59" i="19"/>
  <c r="AU59" i="19"/>
  <c r="BE59" i="19" s="1"/>
  <c r="AS59" i="19"/>
  <c r="AR59" i="19"/>
  <c r="AQ59" i="19"/>
  <c r="AP59" i="19"/>
  <c r="AO59" i="19"/>
  <c r="AN59" i="19"/>
  <c r="AM59" i="19"/>
  <c r="AI59" i="19"/>
  <c r="AG59" i="19"/>
  <c r="AE59" i="19"/>
  <c r="AD59" i="19"/>
  <c r="AC59" i="19"/>
  <c r="AB59" i="19"/>
  <c r="AH59" i="19" s="1"/>
  <c r="CY59" i="19" s="1"/>
  <c r="AA59" i="19"/>
  <c r="Z59" i="19"/>
  <c r="X59" i="19"/>
  <c r="W59" i="19"/>
  <c r="V59" i="19"/>
  <c r="U59" i="19"/>
  <c r="T59" i="19"/>
  <c r="S59" i="19"/>
  <c r="Y59" i="19" s="1"/>
  <c r="Q59" i="19"/>
  <c r="O59" i="19"/>
  <c r="M59" i="19"/>
  <c r="K59" i="19"/>
  <c r="J59" i="19"/>
  <c r="I59" i="19"/>
  <c r="H59" i="19"/>
  <c r="G59" i="19"/>
  <c r="L59" i="19" s="1"/>
  <c r="C59" i="19"/>
  <c r="CO58" i="19"/>
  <c r="CN58" i="19"/>
  <c r="CM58" i="19"/>
  <c r="CL58" i="19"/>
  <c r="CK58" i="19"/>
  <c r="CI58" i="19"/>
  <c r="CH58" i="19"/>
  <c r="CG58" i="19"/>
  <c r="CF58" i="19"/>
  <c r="BY58" i="19"/>
  <c r="BV58" i="19"/>
  <c r="BT58" i="19"/>
  <c r="BS58" i="19"/>
  <c r="BR58" i="19"/>
  <c r="BQ58" i="19"/>
  <c r="BP58" i="19"/>
  <c r="BM58" i="19"/>
  <c r="BJ58" i="19"/>
  <c r="BI58" i="19"/>
  <c r="BH58" i="19"/>
  <c r="BG58" i="19"/>
  <c r="BD58" i="19"/>
  <c r="BC58" i="19"/>
  <c r="BB58" i="19"/>
  <c r="BA58" i="19"/>
  <c r="AZ58" i="19"/>
  <c r="AY58" i="19"/>
  <c r="AU58" i="19"/>
  <c r="BE58" i="19" s="1"/>
  <c r="AS58" i="19"/>
  <c r="AR58" i="19"/>
  <c r="AQ58" i="19"/>
  <c r="AP58" i="19"/>
  <c r="AO58" i="19"/>
  <c r="AN58" i="19"/>
  <c r="AT58" i="19" s="1"/>
  <c r="AM58" i="19"/>
  <c r="AI58" i="19"/>
  <c r="AH58" i="19"/>
  <c r="AG58" i="19"/>
  <c r="AE58" i="19"/>
  <c r="AD58" i="19"/>
  <c r="AC58" i="19"/>
  <c r="AB58" i="19"/>
  <c r="AA58" i="19"/>
  <c r="Z58" i="19"/>
  <c r="X58" i="19"/>
  <c r="W58" i="19"/>
  <c r="V58" i="19"/>
  <c r="U58" i="19"/>
  <c r="T58" i="19"/>
  <c r="S58" i="19"/>
  <c r="Q58" i="19"/>
  <c r="O58" i="19"/>
  <c r="M58" i="19"/>
  <c r="L58" i="19"/>
  <c r="K58" i="19"/>
  <c r="J58" i="19"/>
  <c r="I58" i="19"/>
  <c r="H58" i="19"/>
  <c r="G58" i="19"/>
  <c r="C58" i="19"/>
  <c r="CO57" i="19"/>
  <c r="CN57" i="19"/>
  <c r="CM57" i="19"/>
  <c r="CL57" i="19"/>
  <c r="CK57" i="19"/>
  <c r="CI57" i="19"/>
  <c r="CH57" i="19"/>
  <c r="CG57" i="19"/>
  <c r="CF57" i="19"/>
  <c r="BY57" i="19"/>
  <c r="BV57" i="19"/>
  <c r="BT57" i="19"/>
  <c r="BS57" i="19"/>
  <c r="BR57" i="19"/>
  <c r="BQ57" i="19"/>
  <c r="BP57" i="19"/>
  <c r="BM57" i="19"/>
  <c r="BJ57" i="19"/>
  <c r="BI57" i="19"/>
  <c r="BH57" i="19"/>
  <c r="BG57" i="19"/>
  <c r="BD57" i="19"/>
  <c r="BC57" i="19"/>
  <c r="BB57" i="19"/>
  <c r="BA57" i="19"/>
  <c r="AZ57" i="19"/>
  <c r="AY57" i="19"/>
  <c r="AU57" i="19"/>
  <c r="AS57" i="19"/>
  <c r="AR57" i="19"/>
  <c r="AQ57" i="19"/>
  <c r="AP57" i="19"/>
  <c r="AO57" i="19"/>
  <c r="AN57" i="19"/>
  <c r="AM57" i="19"/>
  <c r="AI57" i="19"/>
  <c r="AG57" i="19"/>
  <c r="AE57" i="19"/>
  <c r="AD57" i="19"/>
  <c r="AC57" i="19"/>
  <c r="AH57" i="19" s="1"/>
  <c r="AB57" i="19"/>
  <c r="AA57" i="19"/>
  <c r="Z57" i="19"/>
  <c r="X57" i="19"/>
  <c r="W57" i="19"/>
  <c r="V57" i="19"/>
  <c r="U57" i="19"/>
  <c r="T57" i="19"/>
  <c r="S57" i="19"/>
  <c r="Q57" i="19"/>
  <c r="O57" i="19"/>
  <c r="M57" i="19"/>
  <c r="K57" i="19"/>
  <c r="J57" i="19"/>
  <c r="I57" i="19"/>
  <c r="H57" i="19"/>
  <c r="G57" i="19"/>
  <c r="C57" i="19"/>
  <c r="CO56" i="19"/>
  <c r="CN56" i="19"/>
  <c r="CM56" i="19"/>
  <c r="CL56" i="19"/>
  <c r="CK56" i="19"/>
  <c r="CI56" i="19"/>
  <c r="CH56" i="19"/>
  <c r="CG56" i="19"/>
  <c r="CF56" i="19"/>
  <c r="BY56" i="19"/>
  <c r="BV56" i="19"/>
  <c r="BT56" i="19"/>
  <c r="BS56" i="19"/>
  <c r="BR56" i="19"/>
  <c r="BQ56" i="19"/>
  <c r="BP56" i="19"/>
  <c r="BM56" i="19"/>
  <c r="BJ56" i="19"/>
  <c r="BI56" i="19"/>
  <c r="BH56" i="19"/>
  <c r="BG56" i="19"/>
  <c r="BD56" i="19"/>
  <c r="BC56" i="19"/>
  <c r="BB56" i="19"/>
  <c r="BA56" i="19"/>
  <c r="AZ56" i="19"/>
  <c r="AY56" i="19"/>
  <c r="AU56" i="19"/>
  <c r="AS56" i="19"/>
  <c r="AR56" i="19"/>
  <c r="AQ56" i="19"/>
  <c r="AP56" i="19"/>
  <c r="AO56" i="19"/>
  <c r="AN56" i="19"/>
  <c r="AM56" i="19"/>
  <c r="AI56" i="19"/>
  <c r="AG56" i="19"/>
  <c r="AE56" i="19"/>
  <c r="AH56" i="19" s="1"/>
  <c r="AD56" i="19"/>
  <c r="AC56" i="19"/>
  <c r="AB56" i="19"/>
  <c r="AA56" i="19"/>
  <c r="Z56" i="19"/>
  <c r="X56" i="19"/>
  <c r="W56" i="19"/>
  <c r="V56" i="19"/>
  <c r="U56" i="19"/>
  <c r="T56" i="19"/>
  <c r="S56" i="19"/>
  <c r="Y56" i="19" s="1"/>
  <c r="Q56" i="19"/>
  <c r="O56" i="19"/>
  <c r="M56" i="19"/>
  <c r="K56" i="19"/>
  <c r="J56" i="19"/>
  <c r="L56" i="19" s="1"/>
  <c r="I56" i="19"/>
  <c r="H56" i="19"/>
  <c r="G56" i="19"/>
  <c r="C56" i="19"/>
  <c r="CO55" i="19"/>
  <c r="CN55" i="19"/>
  <c r="CM55" i="19"/>
  <c r="CL55" i="19"/>
  <c r="CK55" i="19"/>
  <c r="CI55" i="19"/>
  <c r="CH55" i="19"/>
  <c r="CG55" i="19"/>
  <c r="CF55" i="19"/>
  <c r="BY55" i="19"/>
  <c r="BV55" i="19"/>
  <c r="BT55" i="19"/>
  <c r="BS55" i="19"/>
  <c r="BR55" i="19"/>
  <c r="BQ55" i="19"/>
  <c r="BP55" i="19"/>
  <c r="BM55" i="19"/>
  <c r="BJ55" i="19"/>
  <c r="BI55" i="19"/>
  <c r="BH55" i="19"/>
  <c r="BG55" i="19"/>
  <c r="BD55" i="19"/>
  <c r="BC55" i="19"/>
  <c r="BB55" i="19"/>
  <c r="BA55" i="19"/>
  <c r="AZ55" i="19"/>
  <c r="AY55" i="19"/>
  <c r="AU55" i="19"/>
  <c r="AS55" i="19"/>
  <c r="AR55" i="19"/>
  <c r="AQ55" i="19"/>
  <c r="AP55" i="19"/>
  <c r="AO55" i="19"/>
  <c r="AN55" i="19"/>
  <c r="AM55" i="19"/>
  <c r="AT55" i="19" s="1"/>
  <c r="AI55" i="19"/>
  <c r="AG55" i="19"/>
  <c r="AE55" i="19"/>
  <c r="AD55" i="19"/>
  <c r="AC55" i="19"/>
  <c r="AH55" i="19" s="1"/>
  <c r="AB55" i="19"/>
  <c r="AA55" i="19"/>
  <c r="Z55" i="19"/>
  <c r="X55" i="19"/>
  <c r="W55" i="19"/>
  <c r="V55" i="19"/>
  <c r="U55" i="19"/>
  <c r="T55" i="19"/>
  <c r="S55" i="19"/>
  <c r="Y55" i="19" s="1"/>
  <c r="Q55" i="19"/>
  <c r="O55" i="19"/>
  <c r="M55" i="19"/>
  <c r="L55" i="19"/>
  <c r="K55" i="19"/>
  <c r="J55" i="19"/>
  <c r="I55" i="19"/>
  <c r="H55" i="19"/>
  <c r="G55" i="19"/>
  <c r="C55" i="19"/>
  <c r="CO54" i="19"/>
  <c r="CN54" i="19"/>
  <c r="CM54" i="19"/>
  <c r="CL54" i="19"/>
  <c r="CK54" i="19"/>
  <c r="CI54" i="19"/>
  <c r="CH54" i="19"/>
  <c r="CG54" i="19"/>
  <c r="CF54" i="19"/>
  <c r="BY54" i="19"/>
  <c r="BV54" i="19"/>
  <c r="BT54" i="19"/>
  <c r="BS54" i="19"/>
  <c r="BR54" i="19"/>
  <c r="BQ54" i="19"/>
  <c r="BP54" i="19"/>
  <c r="BM54" i="19"/>
  <c r="BJ54" i="19"/>
  <c r="BI54" i="19"/>
  <c r="BH54" i="19"/>
  <c r="BG54" i="19"/>
  <c r="BD54" i="19"/>
  <c r="BC54" i="19"/>
  <c r="BB54" i="19"/>
  <c r="BA54" i="19"/>
  <c r="AZ54" i="19"/>
  <c r="AY54" i="19"/>
  <c r="AU54" i="19"/>
  <c r="BE54" i="19" s="1"/>
  <c r="AS54" i="19"/>
  <c r="AR54" i="19"/>
  <c r="AQ54" i="19"/>
  <c r="AP54" i="19"/>
  <c r="AO54" i="19"/>
  <c r="AN54" i="19"/>
  <c r="AM54" i="19"/>
  <c r="AI54" i="19"/>
  <c r="AG54" i="19"/>
  <c r="AE54" i="19"/>
  <c r="AD54" i="19"/>
  <c r="AC54" i="19"/>
  <c r="AB54" i="19"/>
  <c r="AA54" i="19"/>
  <c r="Z54" i="19"/>
  <c r="X54" i="19"/>
  <c r="W54" i="19"/>
  <c r="V54" i="19"/>
  <c r="U54" i="19"/>
  <c r="T54" i="19"/>
  <c r="S54" i="19"/>
  <c r="Y54" i="19" s="1"/>
  <c r="Q54" i="19"/>
  <c r="O54" i="19"/>
  <c r="M54" i="19"/>
  <c r="K54" i="19"/>
  <c r="J54" i="19"/>
  <c r="I54" i="19"/>
  <c r="H54" i="19"/>
  <c r="L54" i="19" s="1"/>
  <c r="G54" i="19"/>
  <c r="C54" i="19"/>
  <c r="CO53" i="19"/>
  <c r="CN53" i="19"/>
  <c r="CM53" i="19"/>
  <c r="CL53" i="19"/>
  <c r="CK53" i="19"/>
  <c r="CI53" i="19"/>
  <c r="CH53" i="19"/>
  <c r="CG53" i="19"/>
  <c r="CF53" i="19"/>
  <c r="BY53" i="19"/>
  <c r="BV53" i="19"/>
  <c r="BT53" i="19"/>
  <c r="BS53" i="19"/>
  <c r="BR53" i="19"/>
  <c r="BQ53" i="19"/>
  <c r="BP53" i="19"/>
  <c r="BM53" i="19"/>
  <c r="BJ53" i="19"/>
  <c r="BI53" i="19"/>
  <c r="BH53" i="19"/>
  <c r="BG53" i="19"/>
  <c r="BD53" i="19"/>
  <c r="BC53" i="19"/>
  <c r="BB53" i="19"/>
  <c r="BA53" i="19"/>
  <c r="AZ53" i="19"/>
  <c r="AY53" i="19"/>
  <c r="AU53" i="19"/>
  <c r="AS53" i="19"/>
  <c r="AR53" i="19"/>
  <c r="AQ53" i="19"/>
  <c r="AP53" i="19"/>
  <c r="AO53" i="19"/>
  <c r="AN53" i="19"/>
  <c r="AM53" i="19"/>
  <c r="AI53" i="19"/>
  <c r="AH53" i="19"/>
  <c r="AG53" i="19"/>
  <c r="AE53" i="19"/>
  <c r="AD53" i="19"/>
  <c r="AC53" i="19"/>
  <c r="AB53" i="19"/>
  <c r="AA53" i="19"/>
  <c r="Z53" i="19"/>
  <c r="X53" i="19"/>
  <c r="W53" i="19"/>
  <c r="V53" i="19"/>
  <c r="U53" i="19"/>
  <c r="T53" i="19"/>
  <c r="S53" i="19"/>
  <c r="Y53" i="19" s="1"/>
  <c r="Q53" i="19"/>
  <c r="O53" i="19"/>
  <c r="M53" i="19"/>
  <c r="L53" i="19"/>
  <c r="K53" i="19"/>
  <c r="J53" i="19"/>
  <c r="I53" i="19"/>
  <c r="H53" i="19"/>
  <c r="G53" i="19"/>
  <c r="C53" i="19"/>
  <c r="CO52" i="19"/>
  <c r="CN52" i="19"/>
  <c r="CM52" i="19"/>
  <c r="CL52" i="19"/>
  <c r="CK52" i="19"/>
  <c r="CI52" i="19"/>
  <c r="CH52" i="19"/>
  <c r="CG52" i="19"/>
  <c r="CF52" i="19"/>
  <c r="BY52" i="19"/>
  <c r="BV52" i="19"/>
  <c r="BT52" i="19"/>
  <c r="BS52" i="19"/>
  <c r="BR52" i="19"/>
  <c r="BQ52" i="19"/>
  <c r="BP52" i="19"/>
  <c r="BM52" i="19"/>
  <c r="BJ52" i="19"/>
  <c r="BI52" i="19"/>
  <c r="BH52" i="19"/>
  <c r="BG52" i="19"/>
  <c r="BD52" i="19"/>
  <c r="BC52" i="19"/>
  <c r="BB52" i="19"/>
  <c r="BA52" i="19"/>
  <c r="AZ52" i="19"/>
  <c r="AY52" i="19"/>
  <c r="AU52" i="19"/>
  <c r="AS52" i="19"/>
  <c r="AR52" i="19"/>
  <c r="AQ52" i="19"/>
  <c r="AP52" i="19"/>
  <c r="AO52" i="19"/>
  <c r="AN52" i="19"/>
  <c r="AM52" i="19"/>
  <c r="AI52" i="19"/>
  <c r="AH52" i="19"/>
  <c r="CY52" i="19" s="1"/>
  <c r="AG52" i="19"/>
  <c r="AE52" i="19"/>
  <c r="AD52" i="19"/>
  <c r="AC52" i="19"/>
  <c r="AB52" i="19"/>
  <c r="AA52" i="19"/>
  <c r="Z52" i="19"/>
  <c r="X52" i="19"/>
  <c r="W52" i="19"/>
  <c r="V52" i="19"/>
  <c r="U52" i="19"/>
  <c r="T52" i="19"/>
  <c r="S52" i="19"/>
  <c r="Q52" i="19"/>
  <c r="O52" i="19"/>
  <c r="M52" i="19"/>
  <c r="L52" i="19"/>
  <c r="K52" i="19"/>
  <c r="J52" i="19"/>
  <c r="I52" i="19"/>
  <c r="H52" i="19"/>
  <c r="G52" i="19"/>
  <c r="C52" i="19"/>
  <c r="CO51" i="19"/>
  <c r="CN51" i="19"/>
  <c r="CM51" i="19"/>
  <c r="CL51" i="19"/>
  <c r="CK51" i="19"/>
  <c r="CI51" i="19"/>
  <c r="CH51" i="19"/>
  <c r="CG51" i="19"/>
  <c r="CF51" i="19"/>
  <c r="BY51" i="19"/>
  <c r="BV51" i="19"/>
  <c r="BT51" i="19"/>
  <c r="BS51" i="19"/>
  <c r="BR51" i="19"/>
  <c r="BQ51" i="19"/>
  <c r="BP51" i="19"/>
  <c r="BM51" i="19"/>
  <c r="BJ51" i="19"/>
  <c r="BI51" i="19"/>
  <c r="BH51" i="19"/>
  <c r="BG51" i="19"/>
  <c r="BD51" i="19"/>
  <c r="BC51" i="19"/>
  <c r="BB51" i="19"/>
  <c r="BA51" i="19"/>
  <c r="AZ51" i="19"/>
  <c r="AY51" i="19"/>
  <c r="AU51" i="19"/>
  <c r="AS51" i="19"/>
  <c r="AR51" i="19"/>
  <c r="AQ51" i="19"/>
  <c r="AP51" i="19"/>
  <c r="AO51" i="19"/>
  <c r="AN51" i="19"/>
  <c r="AM51" i="19"/>
  <c r="AI51" i="19"/>
  <c r="AG51" i="19"/>
  <c r="AE51" i="19"/>
  <c r="AD51" i="19"/>
  <c r="AC51" i="19"/>
  <c r="AB51" i="19"/>
  <c r="AA51" i="19"/>
  <c r="Z51" i="19"/>
  <c r="X51" i="19"/>
  <c r="W51" i="19"/>
  <c r="V51" i="19"/>
  <c r="U51" i="19"/>
  <c r="T51" i="19"/>
  <c r="S51" i="19"/>
  <c r="Q51" i="19"/>
  <c r="O51" i="19"/>
  <c r="M51" i="19"/>
  <c r="K51" i="19"/>
  <c r="J51" i="19"/>
  <c r="I51" i="19"/>
  <c r="H51" i="19"/>
  <c r="L51" i="19" s="1"/>
  <c r="G51" i="19"/>
  <c r="C51" i="19"/>
  <c r="CO50" i="19"/>
  <c r="CN50" i="19"/>
  <c r="CM50" i="19"/>
  <c r="CL50" i="19"/>
  <c r="CK50" i="19"/>
  <c r="CI50" i="19"/>
  <c r="CH50" i="19"/>
  <c r="CG50" i="19"/>
  <c r="CF50" i="19"/>
  <c r="BY50" i="19"/>
  <c r="BV50" i="19"/>
  <c r="BT50" i="19"/>
  <c r="BS50" i="19"/>
  <c r="BR50" i="19"/>
  <c r="BQ50" i="19"/>
  <c r="BP50" i="19"/>
  <c r="BM50" i="19"/>
  <c r="BJ50" i="19"/>
  <c r="BI50" i="19"/>
  <c r="BH50" i="19"/>
  <c r="BG50" i="19"/>
  <c r="BD50" i="19"/>
  <c r="BC50" i="19"/>
  <c r="BB50" i="19"/>
  <c r="BA50" i="19"/>
  <c r="AZ50" i="19"/>
  <c r="AY50" i="19"/>
  <c r="AU50" i="19"/>
  <c r="AS50" i="19"/>
  <c r="AR50" i="19"/>
  <c r="AQ50" i="19"/>
  <c r="AP50" i="19"/>
  <c r="AO50" i="19"/>
  <c r="AN50" i="19"/>
  <c r="AM50" i="19"/>
  <c r="AI50" i="19"/>
  <c r="AG50" i="19"/>
  <c r="AE50" i="19"/>
  <c r="AD50" i="19"/>
  <c r="AC50" i="19"/>
  <c r="AB50" i="19"/>
  <c r="AA50" i="19"/>
  <c r="Z50" i="19"/>
  <c r="X50" i="19"/>
  <c r="W50" i="19"/>
  <c r="V50" i="19"/>
  <c r="U50" i="19"/>
  <c r="T50" i="19"/>
  <c r="S50" i="19"/>
  <c r="Y50" i="19" s="1"/>
  <c r="Q50" i="19"/>
  <c r="O50" i="19"/>
  <c r="M50" i="19"/>
  <c r="K50" i="19"/>
  <c r="J50" i="19"/>
  <c r="I50" i="19"/>
  <c r="H50" i="19"/>
  <c r="G50" i="19"/>
  <c r="C50" i="19"/>
  <c r="CO49" i="19"/>
  <c r="CN49" i="19"/>
  <c r="CM49" i="19"/>
  <c r="CL49" i="19"/>
  <c r="CK49" i="19"/>
  <c r="CI49" i="19"/>
  <c r="CH49" i="19"/>
  <c r="CG49" i="19"/>
  <c r="CF49" i="19"/>
  <c r="BY49" i="19"/>
  <c r="BV49" i="19"/>
  <c r="BT49" i="19"/>
  <c r="BS49" i="19"/>
  <c r="BR49" i="19"/>
  <c r="BQ49" i="19"/>
  <c r="BP49" i="19"/>
  <c r="BM49" i="19"/>
  <c r="BJ49" i="19"/>
  <c r="BI49" i="19"/>
  <c r="BH49" i="19"/>
  <c r="BG49" i="19"/>
  <c r="BD49" i="19"/>
  <c r="BC49" i="19"/>
  <c r="BB49" i="19"/>
  <c r="BA49" i="19"/>
  <c r="AZ49" i="19"/>
  <c r="AY49" i="19"/>
  <c r="AU49" i="19"/>
  <c r="AS49" i="19"/>
  <c r="AR49" i="19"/>
  <c r="AQ49" i="19"/>
  <c r="AP49" i="19"/>
  <c r="AO49" i="19"/>
  <c r="AN49" i="19"/>
  <c r="AM49" i="19"/>
  <c r="AT49" i="19" s="1"/>
  <c r="AI49" i="19"/>
  <c r="AG49" i="19"/>
  <c r="AE49" i="19"/>
  <c r="AD49" i="19"/>
  <c r="AC49" i="19"/>
  <c r="AH49" i="19" s="1"/>
  <c r="CY49" i="19" s="1"/>
  <c r="AB49" i="19"/>
  <c r="AA49" i="19"/>
  <c r="Z49" i="19"/>
  <c r="X49" i="19"/>
  <c r="W49" i="19"/>
  <c r="V49" i="19"/>
  <c r="U49" i="19"/>
  <c r="T49" i="19"/>
  <c r="S49" i="19"/>
  <c r="Y49" i="19" s="1"/>
  <c r="Q49" i="19"/>
  <c r="O49" i="19"/>
  <c r="M49" i="19"/>
  <c r="K49" i="19"/>
  <c r="J49" i="19"/>
  <c r="I49" i="19"/>
  <c r="H49" i="19"/>
  <c r="L49" i="19" s="1"/>
  <c r="G49" i="19"/>
  <c r="C49" i="19"/>
  <c r="CO48" i="19"/>
  <c r="CN48" i="19"/>
  <c r="CM48" i="19"/>
  <c r="CL48" i="19"/>
  <c r="CK48" i="19"/>
  <c r="CI48" i="19"/>
  <c r="CH48" i="19"/>
  <c r="CG48" i="19"/>
  <c r="CF48" i="19"/>
  <c r="BY48" i="19"/>
  <c r="BV48" i="19"/>
  <c r="BT48" i="19"/>
  <c r="BS48" i="19"/>
  <c r="BR48" i="19"/>
  <c r="BQ48" i="19"/>
  <c r="BP48" i="19"/>
  <c r="BM48" i="19"/>
  <c r="BJ48" i="19"/>
  <c r="BI48" i="19"/>
  <c r="BH48" i="19"/>
  <c r="BG48" i="19"/>
  <c r="BD48" i="19"/>
  <c r="BC48" i="19"/>
  <c r="BB48" i="19"/>
  <c r="BA48" i="19"/>
  <c r="AZ48" i="19"/>
  <c r="AY48" i="19"/>
  <c r="BE48" i="19" s="1"/>
  <c r="AU48" i="19"/>
  <c r="AS48" i="19"/>
  <c r="AR48" i="19"/>
  <c r="AQ48" i="19"/>
  <c r="AP48" i="19"/>
  <c r="AO48" i="19"/>
  <c r="AN48" i="19"/>
  <c r="AM48" i="19"/>
  <c r="AI48" i="19"/>
  <c r="AT48" i="19" s="1"/>
  <c r="AG48" i="19"/>
  <c r="AE48" i="19"/>
  <c r="AH48" i="19" s="1"/>
  <c r="AD48" i="19"/>
  <c r="AC48" i="19"/>
  <c r="AB48" i="19"/>
  <c r="AA48" i="19"/>
  <c r="Z48" i="19"/>
  <c r="X48" i="19"/>
  <c r="W48" i="19"/>
  <c r="V48" i="19"/>
  <c r="U48" i="19"/>
  <c r="T48" i="19"/>
  <c r="S48" i="19"/>
  <c r="Y48" i="19" s="1"/>
  <c r="Q48" i="19"/>
  <c r="O48" i="19"/>
  <c r="M48" i="19"/>
  <c r="K48" i="19"/>
  <c r="J48" i="19"/>
  <c r="L48" i="19" s="1"/>
  <c r="I48" i="19"/>
  <c r="H48" i="19"/>
  <c r="G48" i="19"/>
  <c r="C48" i="19"/>
  <c r="CO47" i="19"/>
  <c r="CN47" i="19"/>
  <c r="CM47" i="19"/>
  <c r="CL47" i="19"/>
  <c r="CK47" i="19"/>
  <c r="CI47" i="19"/>
  <c r="CH47" i="19"/>
  <c r="CG47" i="19"/>
  <c r="CF47" i="19"/>
  <c r="BY47" i="19"/>
  <c r="BV47" i="19"/>
  <c r="BT47" i="19"/>
  <c r="BS47" i="19"/>
  <c r="BR47" i="19"/>
  <c r="BQ47" i="19"/>
  <c r="BP47" i="19"/>
  <c r="BM47" i="19"/>
  <c r="BJ47" i="19"/>
  <c r="BI47" i="19"/>
  <c r="BH47" i="19"/>
  <c r="BG47" i="19"/>
  <c r="BD47" i="19"/>
  <c r="BC47" i="19"/>
  <c r="BB47" i="19"/>
  <c r="BA47" i="19"/>
  <c r="AZ47" i="19"/>
  <c r="AY47" i="19"/>
  <c r="AU47" i="19"/>
  <c r="AS47" i="19"/>
  <c r="AR47" i="19"/>
  <c r="AQ47" i="19"/>
  <c r="AP47" i="19"/>
  <c r="AO47" i="19"/>
  <c r="AN47" i="19"/>
  <c r="AM47" i="19"/>
  <c r="AI47" i="19"/>
  <c r="AH47" i="19"/>
  <c r="CY47" i="19" s="1"/>
  <c r="AG47" i="19"/>
  <c r="AE47" i="19"/>
  <c r="AD47" i="19"/>
  <c r="AC47" i="19"/>
  <c r="AB47" i="19"/>
  <c r="AA47" i="19"/>
  <c r="Z47" i="19"/>
  <c r="X47" i="19"/>
  <c r="W47" i="19"/>
  <c r="V47" i="19"/>
  <c r="U47" i="19"/>
  <c r="T47" i="19"/>
  <c r="S47" i="19"/>
  <c r="Y47" i="19" s="1"/>
  <c r="Q47" i="19"/>
  <c r="O47" i="19"/>
  <c r="M47" i="19"/>
  <c r="L47" i="19"/>
  <c r="K47" i="19"/>
  <c r="J47" i="19"/>
  <c r="I47" i="19"/>
  <c r="H47" i="19"/>
  <c r="G47" i="19"/>
  <c r="C47" i="19"/>
  <c r="CO46" i="19"/>
  <c r="CN46" i="19"/>
  <c r="CM46" i="19"/>
  <c r="CL46" i="19"/>
  <c r="CK46" i="19"/>
  <c r="CI46" i="19"/>
  <c r="CH46" i="19"/>
  <c r="CG46" i="19"/>
  <c r="CF46" i="19"/>
  <c r="BY46" i="19"/>
  <c r="BV46" i="19"/>
  <c r="BT46" i="19"/>
  <c r="BS46" i="19"/>
  <c r="BR46" i="19"/>
  <c r="BQ46" i="19"/>
  <c r="BP46" i="19"/>
  <c r="BM46" i="19"/>
  <c r="BJ46" i="19"/>
  <c r="BI46" i="19"/>
  <c r="BH46" i="19"/>
  <c r="BG46" i="19"/>
  <c r="BD46" i="19"/>
  <c r="BC46" i="19"/>
  <c r="BB46" i="19"/>
  <c r="BA46" i="19"/>
  <c r="AZ46" i="19"/>
  <c r="AY46" i="19"/>
  <c r="AU46" i="19"/>
  <c r="BE46" i="19" s="1"/>
  <c r="AS46" i="19"/>
  <c r="AR46" i="19"/>
  <c r="AQ46" i="19"/>
  <c r="AP46" i="19"/>
  <c r="AO46" i="19"/>
  <c r="AN46" i="19"/>
  <c r="AM46" i="19"/>
  <c r="AT46" i="19" s="1"/>
  <c r="AI46" i="19"/>
  <c r="AG46" i="19"/>
  <c r="AE46" i="19"/>
  <c r="AD46" i="19"/>
  <c r="AC46" i="19"/>
  <c r="AH46" i="19" s="1"/>
  <c r="CY46" i="19" s="1"/>
  <c r="AB46" i="19"/>
  <c r="AA46" i="19"/>
  <c r="Z46" i="19"/>
  <c r="X46" i="19"/>
  <c r="W46" i="19"/>
  <c r="V46" i="19"/>
  <c r="U46" i="19"/>
  <c r="T46" i="19"/>
  <c r="S46" i="19"/>
  <c r="Y46" i="19" s="1"/>
  <c r="Q46" i="19"/>
  <c r="O46" i="19"/>
  <c r="M46" i="19"/>
  <c r="K46" i="19"/>
  <c r="J46" i="19"/>
  <c r="I46" i="19"/>
  <c r="H46" i="19"/>
  <c r="G46" i="19"/>
  <c r="C46" i="19"/>
  <c r="CO45" i="19"/>
  <c r="CN45" i="19"/>
  <c r="CM45" i="19"/>
  <c r="CL45" i="19"/>
  <c r="CK45" i="19"/>
  <c r="CI45" i="19"/>
  <c r="CH45" i="19"/>
  <c r="CG45" i="19"/>
  <c r="CF45" i="19"/>
  <c r="BY45" i="19"/>
  <c r="BV45" i="19"/>
  <c r="BT45" i="19"/>
  <c r="BS45" i="19"/>
  <c r="BR45" i="19"/>
  <c r="BQ45" i="19"/>
  <c r="BP45" i="19"/>
  <c r="BM45" i="19"/>
  <c r="BJ45" i="19"/>
  <c r="BI45" i="19"/>
  <c r="BH45" i="19"/>
  <c r="BG45" i="19"/>
  <c r="BD45" i="19"/>
  <c r="BC45" i="19"/>
  <c r="BB45" i="19"/>
  <c r="BA45" i="19"/>
  <c r="AZ45" i="19"/>
  <c r="AY45" i="19"/>
  <c r="AU45" i="19"/>
  <c r="BE45" i="19" s="1"/>
  <c r="AS45" i="19"/>
  <c r="AR45" i="19"/>
  <c r="AQ45" i="19"/>
  <c r="AP45" i="19"/>
  <c r="AO45" i="19"/>
  <c r="AN45" i="19"/>
  <c r="AM45" i="19"/>
  <c r="AI45" i="19"/>
  <c r="AT45" i="19" s="1"/>
  <c r="AH45" i="19"/>
  <c r="CY45" i="19" s="1"/>
  <c r="AG45" i="19"/>
  <c r="AE45" i="19"/>
  <c r="AD45" i="19"/>
  <c r="AC45" i="19"/>
  <c r="AB45" i="19"/>
  <c r="AA45" i="19"/>
  <c r="Z45" i="19"/>
  <c r="X45" i="19"/>
  <c r="W45" i="19"/>
  <c r="V45" i="19"/>
  <c r="U45" i="19"/>
  <c r="T45" i="19"/>
  <c r="S45" i="19"/>
  <c r="Y45" i="19" s="1"/>
  <c r="Q45" i="19"/>
  <c r="O45" i="19"/>
  <c r="M45" i="19"/>
  <c r="L45" i="19"/>
  <c r="K45" i="19"/>
  <c r="J45" i="19"/>
  <c r="I45" i="19"/>
  <c r="H45" i="19"/>
  <c r="G45" i="19"/>
  <c r="C45" i="19"/>
  <c r="CO44" i="19"/>
  <c r="CN44" i="19"/>
  <c r="CM44" i="19"/>
  <c r="CL44" i="19"/>
  <c r="CK44" i="19"/>
  <c r="CI44" i="19"/>
  <c r="CH44" i="19"/>
  <c r="CG44" i="19"/>
  <c r="CF44" i="19"/>
  <c r="BY44" i="19"/>
  <c r="BV44" i="19"/>
  <c r="BT44" i="19"/>
  <c r="BS44" i="19"/>
  <c r="BR44" i="19"/>
  <c r="BQ44" i="19"/>
  <c r="BP44" i="19"/>
  <c r="BM44" i="19"/>
  <c r="BJ44" i="19"/>
  <c r="BI44" i="19"/>
  <c r="BH44" i="19"/>
  <c r="BG44" i="19"/>
  <c r="BD44" i="19"/>
  <c r="BC44" i="19"/>
  <c r="BB44" i="19"/>
  <c r="BA44" i="19"/>
  <c r="AZ44" i="19"/>
  <c r="AY44" i="19"/>
  <c r="AU44" i="19"/>
  <c r="AS44" i="19"/>
  <c r="AR44" i="19"/>
  <c r="AQ44" i="19"/>
  <c r="AP44" i="19"/>
  <c r="AO44" i="19"/>
  <c r="AN44" i="19"/>
  <c r="AM44" i="19"/>
  <c r="AI44" i="19"/>
  <c r="AG44" i="19"/>
  <c r="AE44" i="19"/>
  <c r="AD44" i="19"/>
  <c r="AC44" i="19"/>
  <c r="AH44" i="19" s="1"/>
  <c r="CY44" i="19" s="1"/>
  <c r="AB44" i="19"/>
  <c r="AA44" i="19"/>
  <c r="Z44" i="19"/>
  <c r="X44" i="19"/>
  <c r="W44" i="19"/>
  <c r="V44" i="19"/>
  <c r="U44" i="19"/>
  <c r="T44" i="19"/>
  <c r="S44" i="19"/>
  <c r="Q44" i="19"/>
  <c r="O44" i="19"/>
  <c r="M44" i="19"/>
  <c r="K44" i="19"/>
  <c r="J44" i="19"/>
  <c r="I44" i="19"/>
  <c r="H44" i="19"/>
  <c r="L44" i="19" s="1"/>
  <c r="G44" i="19"/>
  <c r="C44" i="19"/>
  <c r="CO43" i="19"/>
  <c r="CN43" i="19"/>
  <c r="CM43" i="19"/>
  <c r="CM74" i="19" s="1"/>
  <c r="CL43" i="19"/>
  <c r="CK43" i="19"/>
  <c r="CI43" i="19"/>
  <c r="CH43" i="19"/>
  <c r="CG43" i="19"/>
  <c r="CF43" i="19"/>
  <c r="BY43" i="19"/>
  <c r="BV43" i="19"/>
  <c r="BT43" i="19"/>
  <c r="BS43" i="19"/>
  <c r="BR43" i="19"/>
  <c r="BR74" i="19" s="1"/>
  <c r="BQ43" i="19"/>
  <c r="BP43" i="19"/>
  <c r="BP74" i="19" s="1"/>
  <c r="BM43" i="19"/>
  <c r="BM74" i="19" s="1"/>
  <c r="BJ43" i="19"/>
  <c r="BI43" i="19"/>
  <c r="BH43" i="19"/>
  <c r="BH74" i="19" s="1"/>
  <c r="BG43" i="19"/>
  <c r="BD43" i="19"/>
  <c r="BC43" i="19"/>
  <c r="BC74" i="19" s="1"/>
  <c r="BB43" i="19"/>
  <c r="BA43" i="19"/>
  <c r="AZ43" i="19"/>
  <c r="AZ74" i="19" s="1"/>
  <c r="AY43" i="19"/>
  <c r="AU43" i="19"/>
  <c r="AS43" i="19"/>
  <c r="AR43" i="19"/>
  <c r="AQ43" i="19"/>
  <c r="AQ74" i="19" s="1"/>
  <c r="AP43" i="19"/>
  <c r="AO43" i="19"/>
  <c r="AN43" i="19"/>
  <c r="AN74" i="19" s="1"/>
  <c r="AM43" i="19"/>
  <c r="AI43" i="19"/>
  <c r="AH43" i="19"/>
  <c r="AG43" i="19"/>
  <c r="AE43" i="19"/>
  <c r="AD43" i="19"/>
  <c r="AD74" i="19" s="1"/>
  <c r="AC43" i="19"/>
  <c r="AB43" i="19"/>
  <c r="AA43" i="19"/>
  <c r="AA74" i="19" s="1"/>
  <c r="Z43" i="19"/>
  <c r="X43" i="19"/>
  <c r="X74" i="19" s="1"/>
  <c r="W43" i="19"/>
  <c r="V43" i="19"/>
  <c r="U43" i="19"/>
  <c r="T43" i="19"/>
  <c r="S43" i="19"/>
  <c r="Y43" i="19" s="1"/>
  <c r="Q43" i="19"/>
  <c r="Q74" i="19" s="1"/>
  <c r="O43" i="19"/>
  <c r="M43" i="19"/>
  <c r="L43" i="19"/>
  <c r="K43" i="19"/>
  <c r="J43" i="19"/>
  <c r="J74" i="19" s="1"/>
  <c r="I43" i="19"/>
  <c r="I74" i="19" s="1"/>
  <c r="H43" i="19"/>
  <c r="G43" i="19"/>
  <c r="C43" i="19"/>
  <c r="DB41" i="19"/>
  <c r="DB40" i="19"/>
  <c r="CW39" i="19"/>
  <c r="CV39" i="19"/>
  <c r="CU39" i="19"/>
  <c r="CT39" i="19"/>
  <c r="CS39" i="19"/>
  <c r="CR39" i="19"/>
  <c r="CQ39" i="19"/>
  <c r="CO39" i="19"/>
  <c r="CO77" i="19" s="1"/>
  <c r="CN39" i="19"/>
  <c r="CM39" i="19"/>
  <c r="CM77" i="19" s="1"/>
  <c r="CL39" i="19"/>
  <c r="CL77" i="19" s="1"/>
  <c r="CK39" i="19"/>
  <c r="CK77" i="19" s="1"/>
  <c r="CJ39" i="19"/>
  <c r="CI39" i="19"/>
  <c r="CH39" i="19"/>
  <c r="CH77" i="19" s="1"/>
  <c r="CG39" i="19"/>
  <c r="CG77" i="19" s="1"/>
  <c r="CF39" i="19"/>
  <c r="CF77" i="19" s="1"/>
  <c r="CD39" i="19"/>
  <c r="CC39" i="19"/>
  <c r="CB39" i="19"/>
  <c r="CA39" i="19"/>
  <c r="BZ39" i="19"/>
  <c r="BY39" i="19"/>
  <c r="BY77" i="19" s="1"/>
  <c r="BX39" i="19"/>
  <c r="BW39" i="19"/>
  <c r="BW41" i="19" s="1"/>
  <c r="BV39" i="19"/>
  <c r="BV77" i="19" s="1"/>
  <c r="BT39" i="19"/>
  <c r="BT77" i="19" s="1"/>
  <c r="BS39" i="19"/>
  <c r="BS77" i="19" s="1"/>
  <c r="BR39" i="19"/>
  <c r="BR77" i="19" s="1"/>
  <c r="BQ39" i="19"/>
  <c r="BQ77" i="19" s="1"/>
  <c r="BP39" i="19"/>
  <c r="BP77" i="19" s="1"/>
  <c r="BO39" i="19"/>
  <c r="BN39" i="19"/>
  <c r="BM39" i="19"/>
  <c r="BM77" i="19" s="1"/>
  <c r="BL39" i="19"/>
  <c r="BK39" i="19"/>
  <c r="BJ39" i="19"/>
  <c r="BI39" i="19"/>
  <c r="BI77" i="19" s="1"/>
  <c r="BH39" i="19"/>
  <c r="BH77" i="19" s="1"/>
  <c r="BG39" i="19"/>
  <c r="BG77" i="19" s="1"/>
  <c r="BD39" i="19"/>
  <c r="BC39" i="19"/>
  <c r="BB39" i="19"/>
  <c r="BA39" i="19"/>
  <c r="BA76" i="19" s="1"/>
  <c r="AZ39" i="19"/>
  <c r="AZ76" i="19" s="1"/>
  <c r="AY39" i="19"/>
  <c r="AY76" i="19" s="1"/>
  <c r="AX39" i="19"/>
  <c r="AW39" i="19"/>
  <c r="AV39" i="19"/>
  <c r="AU39" i="19"/>
  <c r="AU76" i="19" s="1"/>
  <c r="AS39" i="19"/>
  <c r="AR39" i="19"/>
  <c r="AQ39" i="19"/>
  <c r="AQ76" i="19" s="1"/>
  <c r="AP39" i="19"/>
  <c r="AP76" i="19" s="1"/>
  <c r="AO39" i="19"/>
  <c r="AO76" i="19" s="1"/>
  <c r="AN39" i="19"/>
  <c r="AN76" i="19" s="1"/>
  <c r="AM39" i="19"/>
  <c r="AM76" i="19" s="1"/>
  <c r="AL39" i="19"/>
  <c r="AK39" i="19"/>
  <c r="AJ39" i="19"/>
  <c r="AI39" i="19"/>
  <c r="AI76" i="19" s="1"/>
  <c r="AG39" i="19"/>
  <c r="AF39" i="19"/>
  <c r="AE39" i="19"/>
  <c r="AE76" i="19" s="1"/>
  <c r="AD39" i="19"/>
  <c r="AD76" i="19" s="1"/>
  <c r="AC39" i="19"/>
  <c r="AB39" i="19"/>
  <c r="AB76" i="19" s="1"/>
  <c r="AA39" i="19"/>
  <c r="Z39" i="19"/>
  <c r="Y39" i="19"/>
  <c r="X39" i="19"/>
  <c r="W39" i="19"/>
  <c r="V39" i="19"/>
  <c r="V76" i="19" s="1"/>
  <c r="U39" i="19"/>
  <c r="U76" i="19" s="1"/>
  <c r="T39" i="19"/>
  <c r="S39" i="19"/>
  <c r="S76" i="19" s="1"/>
  <c r="Q39" i="19"/>
  <c r="P39" i="19"/>
  <c r="O39" i="19"/>
  <c r="N39" i="19"/>
  <c r="M39" i="19"/>
  <c r="K39" i="19"/>
  <c r="J39" i="19"/>
  <c r="J76" i="19" s="1"/>
  <c r="I39" i="19"/>
  <c r="H39" i="19"/>
  <c r="G39" i="19"/>
  <c r="E39" i="19"/>
  <c r="D39" i="19"/>
  <c r="F39" i="19" s="1"/>
  <c r="C39" i="19"/>
  <c r="DA38" i="19"/>
  <c r="CX38" i="19"/>
  <c r="CP38" i="19"/>
  <c r="CP73" i="19" s="1"/>
  <c r="CE38" i="19"/>
  <c r="CE73" i="19" s="1"/>
  <c r="BU38" i="19"/>
  <c r="CY37" i="5" s="1"/>
  <c r="BE38" i="19"/>
  <c r="AT38" i="19"/>
  <c r="AH38" i="19"/>
  <c r="Y38" i="19"/>
  <c r="R38" i="19"/>
  <c r="L38" i="19"/>
  <c r="F38" i="19"/>
  <c r="CP37" i="19"/>
  <c r="CP72" i="19" s="1"/>
  <c r="CE37" i="19"/>
  <c r="CE72" i="19" s="1"/>
  <c r="BU37" i="19"/>
  <c r="CY36" i="5" s="1"/>
  <c r="BE37" i="19"/>
  <c r="AT37" i="19"/>
  <c r="AH37" i="19"/>
  <c r="Y37" i="19"/>
  <c r="R37" i="19"/>
  <c r="L37" i="19"/>
  <c r="F37" i="19"/>
  <c r="BF37" i="19" s="1"/>
  <c r="CP36" i="19"/>
  <c r="CE36" i="19"/>
  <c r="CE71" i="19" s="1"/>
  <c r="BU36" i="19"/>
  <c r="CY35" i="5" s="1"/>
  <c r="BE36" i="19"/>
  <c r="AT36" i="19"/>
  <c r="AH36" i="19"/>
  <c r="Y36" i="19"/>
  <c r="R36" i="19"/>
  <c r="L36" i="19"/>
  <c r="BF36" i="19" s="1"/>
  <c r="F36" i="19"/>
  <c r="DA35" i="19"/>
  <c r="CX35" i="19"/>
  <c r="CP35" i="19"/>
  <c r="CP70" i="19" s="1"/>
  <c r="CE35" i="19"/>
  <c r="CE70" i="19" s="1"/>
  <c r="BU35" i="19"/>
  <c r="CY34" i="5" s="1"/>
  <c r="BE35" i="19"/>
  <c r="AT35" i="19"/>
  <c r="AH35" i="19"/>
  <c r="Y35" i="19"/>
  <c r="R35" i="19"/>
  <c r="L35" i="19"/>
  <c r="F35" i="19"/>
  <c r="CX34" i="19"/>
  <c r="CP34" i="19"/>
  <c r="CP69" i="19" s="1"/>
  <c r="CE34" i="19"/>
  <c r="CE69" i="19" s="1"/>
  <c r="BU34" i="19"/>
  <c r="CY33" i="5" s="1"/>
  <c r="BE34" i="19"/>
  <c r="AT34" i="19"/>
  <c r="AH34" i="19"/>
  <c r="Y34" i="19"/>
  <c r="R34" i="19"/>
  <c r="L34" i="19"/>
  <c r="BF34" i="19" s="1"/>
  <c r="F34" i="19"/>
  <c r="DA33" i="19"/>
  <c r="CP33" i="19"/>
  <c r="CE33" i="19"/>
  <c r="CE68" i="19" s="1"/>
  <c r="BU33" i="19"/>
  <c r="CY32" i="5" s="1"/>
  <c r="BE33" i="19"/>
  <c r="AT33" i="19"/>
  <c r="AH33" i="19"/>
  <c r="Y33" i="19"/>
  <c r="R33" i="19"/>
  <c r="L33" i="19"/>
  <c r="F33" i="19"/>
  <c r="BF33" i="19" s="1"/>
  <c r="DA32" i="19"/>
  <c r="CX32" i="19"/>
  <c r="CP32" i="19"/>
  <c r="CP67" i="19" s="1"/>
  <c r="CE32" i="19"/>
  <c r="CE67" i="19" s="1"/>
  <c r="BU32" i="19"/>
  <c r="BE32" i="19"/>
  <c r="AT32" i="19"/>
  <c r="AH32" i="19"/>
  <c r="Y32" i="19"/>
  <c r="R32" i="19"/>
  <c r="L32" i="19"/>
  <c r="BF32" i="19" s="1"/>
  <c r="F32" i="19"/>
  <c r="DA31" i="19"/>
  <c r="CX31" i="19"/>
  <c r="CP31" i="19"/>
  <c r="CP66" i="19" s="1"/>
  <c r="CE31" i="19"/>
  <c r="CE66" i="19" s="1"/>
  <c r="BU31" i="19"/>
  <c r="CY30" i="5" s="1"/>
  <c r="BE31" i="19"/>
  <c r="AT31" i="19"/>
  <c r="AH31" i="19"/>
  <c r="Y31" i="19"/>
  <c r="R31" i="19"/>
  <c r="L31" i="19"/>
  <c r="F31" i="19"/>
  <c r="BF31" i="19" s="1"/>
  <c r="CP30" i="19"/>
  <c r="CE30" i="19"/>
  <c r="DA29" i="5" s="1"/>
  <c r="BU30" i="19"/>
  <c r="CY29" i="5" s="1"/>
  <c r="BE30" i="19"/>
  <c r="AT30" i="19"/>
  <c r="AH30" i="19"/>
  <c r="Y30" i="19"/>
  <c r="R30" i="19"/>
  <c r="L30" i="19"/>
  <c r="F30" i="19"/>
  <c r="BF30" i="19" s="1"/>
  <c r="DA29" i="19"/>
  <c r="CP29" i="19"/>
  <c r="CP64" i="19" s="1"/>
  <c r="CE29" i="19"/>
  <c r="CE64" i="19" s="1"/>
  <c r="BU29" i="19"/>
  <c r="BE29" i="19"/>
  <c r="AT29" i="19"/>
  <c r="AH29" i="19"/>
  <c r="Y29" i="19"/>
  <c r="R29" i="19"/>
  <c r="L29" i="19"/>
  <c r="BF29" i="19" s="1"/>
  <c r="F29" i="19"/>
  <c r="CP28" i="19"/>
  <c r="CE28" i="19"/>
  <c r="CE63" i="19" s="1"/>
  <c r="BU28" i="19"/>
  <c r="BE28" i="19"/>
  <c r="AT28" i="19"/>
  <c r="AH28" i="19"/>
  <c r="Y28" i="19"/>
  <c r="R28" i="19"/>
  <c r="L28" i="19"/>
  <c r="F28" i="19"/>
  <c r="DA27" i="19"/>
  <c r="CX27" i="19"/>
  <c r="CP27" i="19"/>
  <c r="CP62" i="19" s="1"/>
  <c r="CE27" i="19"/>
  <c r="CE62" i="19" s="1"/>
  <c r="BU27" i="19"/>
  <c r="CY26" i="5" s="1"/>
  <c r="BE27" i="19"/>
  <c r="AT27" i="19"/>
  <c r="AH27" i="19"/>
  <c r="Y27" i="19"/>
  <c r="R27" i="19"/>
  <c r="L27" i="19"/>
  <c r="F27" i="19"/>
  <c r="CP26" i="19"/>
  <c r="CE26" i="19"/>
  <c r="CE61" i="19" s="1"/>
  <c r="BU26" i="19"/>
  <c r="CY25" i="5" s="1"/>
  <c r="BE26" i="19"/>
  <c r="AT26" i="19"/>
  <c r="AH26" i="19"/>
  <c r="Y26" i="19"/>
  <c r="R26" i="19"/>
  <c r="L26" i="19"/>
  <c r="BF26" i="19" s="1"/>
  <c r="F26" i="19"/>
  <c r="CX25" i="19"/>
  <c r="CP25" i="19"/>
  <c r="CP60" i="19" s="1"/>
  <c r="CE25" i="19"/>
  <c r="CE60" i="19" s="1"/>
  <c r="BU25" i="19"/>
  <c r="BE25" i="19"/>
  <c r="AT25" i="19"/>
  <c r="AH25" i="19"/>
  <c r="Y25" i="19"/>
  <c r="R25" i="19"/>
  <c r="L25" i="19"/>
  <c r="BF25" i="19" s="1"/>
  <c r="F25" i="19"/>
  <c r="CP24" i="19"/>
  <c r="CE24" i="19"/>
  <c r="CE59" i="19" s="1"/>
  <c r="BU24" i="19"/>
  <c r="CY23" i="5" s="1"/>
  <c r="BE24" i="19"/>
  <c r="AT24" i="19"/>
  <c r="AH24" i="19"/>
  <c r="Y24" i="19"/>
  <c r="R24" i="19"/>
  <c r="L24" i="19"/>
  <c r="BF24" i="19" s="1"/>
  <c r="F24" i="19"/>
  <c r="CP23" i="19"/>
  <c r="CP58" i="19" s="1"/>
  <c r="CE23" i="19"/>
  <c r="CE58" i="19" s="1"/>
  <c r="BU23" i="19"/>
  <c r="BE23" i="19"/>
  <c r="AT23" i="19"/>
  <c r="AH23" i="19"/>
  <c r="Y23" i="19"/>
  <c r="R23" i="19"/>
  <c r="L23" i="19"/>
  <c r="BF23" i="19" s="1"/>
  <c r="F23" i="19"/>
  <c r="CP22" i="19"/>
  <c r="CE22" i="19"/>
  <c r="CE57" i="19" s="1"/>
  <c r="BU22" i="19"/>
  <c r="CY21" i="5" s="1"/>
  <c r="BE22" i="19"/>
  <c r="AT22" i="19"/>
  <c r="AH22" i="19"/>
  <c r="Y22" i="19"/>
  <c r="R22" i="19"/>
  <c r="L22" i="19"/>
  <c r="BF22" i="19" s="1"/>
  <c r="F22" i="19"/>
  <c r="CP21" i="19"/>
  <c r="CP56" i="19" s="1"/>
  <c r="CE21" i="19"/>
  <c r="DA20" i="5" s="1"/>
  <c r="BU21" i="19"/>
  <c r="BE21" i="19"/>
  <c r="AT21" i="19"/>
  <c r="AH21" i="19"/>
  <c r="Y21" i="19"/>
  <c r="R21" i="19"/>
  <c r="L21" i="19"/>
  <c r="BF21" i="19" s="1"/>
  <c r="F21" i="19"/>
  <c r="CP20" i="19"/>
  <c r="CE20" i="19"/>
  <c r="CE55" i="19" s="1"/>
  <c r="BU20" i="19"/>
  <c r="CY19" i="5" s="1"/>
  <c r="BE20" i="19"/>
  <c r="AT20" i="19"/>
  <c r="AH20" i="19"/>
  <c r="Y20" i="19"/>
  <c r="R20" i="19"/>
  <c r="L20" i="19"/>
  <c r="BF20" i="19" s="1"/>
  <c r="F20" i="19"/>
  <c r="CX19" i="19"/>
  <c r="CP19" i="19"/>
  <c r="CP54" i="19" s="1"/>
  <c r="CE19" i="19"/>
  <c r="CE54" i="19" s="1"/>
  <c r="BU19" i="19"/>
  <c r="CY18" i="5" s="1"/>
  <c r="BE19" i="19"/>
  <c r="AT19" i="19"/>
  <c r="AH19" i="19"/>
  <c r="Y19" i="19"/>
  <c r="R19" i="19"/>
  <c r="L19" i="19"/>
  <c r="BF19" i="19" s="1"/>
  <c r="F19" i="19"/>
  <c r="CP18" i="19"/>
  <c r="CE18" i="19"/>
  <c r="CE53" i="19" s="1"/>
  <c r="BU18" i="19"/>
  <c r="CY17" i="5" s="1"/>
  <c r="BE18" i="19"/>
  <c r="AT18" i="19"/>
  <c r="AH18" i="19"/>
  <c r="Y18" i="19"/>
  <c r="R18" i="19"/>
  <c r="L18" i="19"/>
  <c r="BF18" i="19" s="1"/>
  <c r="F18" i="19"/>
  <c r="CP17" i="19"/>
  <c r="CP52" i="19" s="1"/>
  <c r="CE17" i="19"/>
  <c r="CE52" i="19" s="1"/>
  <c r="BU17" i="19"/>
  <c r="BE17" i="19"/>
  <c r="AT17" i="19"/>
  <c r="AH17" i="19"/>
  <c r="Y17" i="19"/>
  <c r="R17" i="19"/>
  <c r="L17" i="19"/>
  <c r="BF17" i="19" s="1"/>
  <c r="F17" i="19"/>
  <c r="CP16" i="19"/>
  <c r="CE16" i="19"/>
  <c r="CE51" i="19" s="1"/>
  <c r="BU16" i="19"/>
  <c r="CY15" i="5" s="1"/>
  <c r="BE16" i="19"/>
  <c r="AT16" i="19"/>
  <c r="AH16" i="19"/>
  <c r="Y16" i="19"/>
  <c r="R16" i="19"/>
  <c r="L16" i="19"/>
  <c r="BF16" i="19" s="1"/>
  <c r="F16" i="19"/>
  <c r="CP15" i="19"/>
  <c r="CP50" i="19" s="1"/>
  <c r="CE15" i="19"/>
  <c r="CE50" i="19" s="1"/>
  <c r="BU15" i="19"/>
  <c r="CY14" i="5" s="1"/>
  <c r="BE15" i="19"/>
  <c r="AT15" i="19"/>
  <c r="AH15" i="19"/>
  <c r="Y15" i="19"/>
  <c r="R15" i="19"/>
  <c r="L15" i="19"/>
  <c r="BF15" i="19" s="1"/>
  <c r="F15" i="19"/>
  <c r="CP14" i="19"/>
  <c r="CE14" i="19"/>
  <c r="BU14" i="19"/>
  <c r="CY13" i="5" s="1"/>
  <c r="BE14" i="19"/>
  <c r="AT14" i="19"/>
  <c r="AH14" i="19"/>
  <c r="Y14" i="19"/>
  <c r="R14" i="19"/>
  <c r="L14" i="19"/>
  <c r="BF14" i="19" s="1"/>
  <c r="F14" i="19"/>
  <c r="CX13" i="19"/>
  <c r="CP13" i="19"/>
  <c r="CP48" i="19" s="1"/>
  <c r="CE13" i="19"/>
  <c r="CE48" i="19" s="1"/>
  <c r="BU13" i="19"/>
  <c r="BE13" i="19"/>
  <c r="AT13" i="19"/>
  <c r="AH13" i="19"/>
  <c r="Y13" i="19"/>
  <c r="R13" i="19"/>
  <c r="L13" i="19"/>
  <c r="BF13" i="19" s="1"/>
  <c r="F13" i="19"/>
  <c r="CP12" i="19"/>
  <c r="CE12" i="19"/>
  <c r="CE47" i="19" s="1"/>
  <c r="BU12" i="19"/>
  <c r="CY11" i="5" s="1"/>
  <c r="BE12" i="19"/>
  <c r="AT12" i="19"/>
  <c r="AH12" i="19"/>
  <c r="Y12" i="19"/>
  <c r="R12" i="19"/>
  <c r="L12" i="19"/>
  <c r="BF12" i="19" s="1"/>
  <c r="F12" i="19"/>
  <c r="CP11" i="19"/>
  <c r="CP46" i="19" s="1"/>
  <c r="CE11" i="19"/>
  <c r="CE46" i="19" s="1"/>
  <c r="BU11" i="19"/>
  <c r="BE11" i="19"/>
  <c r="AT11" i="19"/>
  <c r="AH11" i="19"/>
  <c r="AH39" i="19" s="1"/>
  <c r="Y11" i="19"/>
  <c r="R11" i="19"/>
  <c r="L11" i="19"/>
  <c r="BF11" i="19" s="1"/>
  <c r="F11" i="19"/>
  <c r="CP10" i="19"/>
  <c r="CP45" i="19" s="1"/>
  <c r="CE10" i="19"/>
  <c r="CE45" i="19" s="1"/>
  <c r="BU10" i="19"/>
  <c r="BE10" i="19"/>
  <c r="AT10" i="19"/>
  <c r="AH10" i="19"/>
  <c r="Y10" i="19"/>
  <c r="R10" i="19"/>
  <c r="L10" i="19"/>
  <c r="BF10" i="19" s="1"/>
  <c r="F10" i="19"/>
  <c r="DA9" i="19"/>
  <c r="CP9" i="19"/>
  <c r="CP44" i="19" s="1"/>
  <c r="CE9" i="19"/>
  <c r="BU9" i="19"/>
  <c r="BE9" i="19"/>
  <c r="AT9" i="19"/>
  <c r="AH9" i="19"/>
  <c r="Y9" i="19"/>
  <c r="R9" i="19"/>
  <c r="L9" i="19"/>
  <c r="F9" i="19"/>
  <c r="BF9" i="19" s="1"/>
  <c r="DA8" i="19"/>
  <c r="CX8" i="19"/>
  <c r="CP8" i="19"/>
  <c r="CP43" i="19" s="1"/>
  <c r="CE8" i="19"/>
  <c r="DA7" i="5" s="1"/>
  <c r="BU8" i="19"/>
  <c r="CY7" i="5" s="1"/>
  <c r="BE8" i="19"/>
  <c r="AT8" i="19"/>
  <c r="AT39" i="19" s="1"/>
  <c r="AH8" i="19"/>
  <c r="Y8" i="19"/>
  <c r="R8" i="19"/>
  <c r="R39" i="19" s="1"/>
  <c r="L8" i="19"/>
  <c r="F8" i="19"/>
  <c r="A2" i="19"/>
  <c r="CE39" i="19" a="1"/>
  <c r="BU54" i="19" l="1"/>
  <c r="BU44" i="19"/>
  <c r="CY8" i="5"/>
  <c r="BU53" i="19"/>
  <c r="BU71" i="19"/>
  <c r="BU67" i="19"/>
  <c r="CY31" i="5"/>
  <c r="BU65" i="19"/>
  <c r="BU64" i="19"/>
  <c r="CY28" i="5"/>
  <c r="BU63" i="19"/>
  <c r="CY27" i="5"/>
  <c r="BU60" i="19"/>
  <c r="CY24" i="5"/>
  <c r="BU58" i="19"/>
  <c r="CY22" i="5"/>
  <c r="BU56" i="19"/>
  <c r="CY20" i="5"/>
  <c r="BU52" i="19"/>
  <c r="CY16" i="5"/>
  <c r="BU50" i="19"/>
  <c r="BU48" i="19"/>
  <c r="CY12" i="5"/>
  <c r="BU46" i="19"/>
  <c r="CY10" i="5"/>
  <c r="BU45" i="19"/>
  <c r="CY9" i="5"/>
  <c r="DB9" i="19"/>
  <c r="CY60" i="19"/>
  <c r="DB35" i="19"/>
  <c r="CY19" i="19"/>
  <c r="CZ19" i="19" s="1"/>
  <c r="CE39" i="19"/>
  <c r="CE49" i="19"/>
  <c r="CY8" i="19"/>
  <c r="CZ8" i="19" s="1"/>
  <c r="CY55" i="19"/>
  <c r="CY69" i="19"/>
  <c r="CY48" i="19"/>
  <c r="CY57" i="19"/>
  <c r="CY58" i="19"/>
  <c r="CY70" i="19"/>
  <c r="CY72" i="19"/>
  <c r="BV74" i="19"/>
  <c r="CY53" i="19"/>
  <c r="CY66" i="19"/>
  <c r="CY68" i="19"/>
  <c r="DB28" i="19"/>
  <c r="CY13" i="19"/>
  <c r="CZ13" i="19" s="1"/>
  <c r="DA11" i="5"/>
  <c r="DA12" i="5"/>
  <c r="CY56" i="19"/>
  <c r="DA13" i="5"/>
  <c r="DB34" i="19"/>
  <c r="DA28" i="5"/>
  <c r="DA8" i="5"/>
  <c r="DA34" i="5"/>
  <c r="DA9" i="5"/>
  <c r="DA37" i="5"/>
  <c r="DA36" i="5"/>
  <c r="DB36" i="19"/>
  <c r="DA35" i="5"/>
  <c r="DA33" i="5"/>
  <c r="DA32" i="5"/>
  <c r="DA31" i="5"/>
  <c r="CY32" i="19"/>
  <c r="CZ32" i="19" s="1"/>
  <c r="DA30" i="5"/>
  <c r="DA27" i="5"/>
  <c r="DA26" i="5"/>
  <c r="DA25" i="5"/>
  <c r="CY25" i="19"/>
  <c r="CZ25" i="19" s="1"/>
  <c r="DA24" i="5"/>
  <c r="DA23" i="5"/>
  <c r="DA22" i="5"/>
  <c r="CE56" i="19"/>
  <c r="DA21" i="5"/>
  <c r="DA19" i="5"/>
  <c r="DA18" i="5"/>
  <c r="DA17" i="5"/>
  <c r="DA16" i="5"/>
  <c r="DA15" i="5"/>
  <c r="DA14" i="5"/>
  <c r="DA10" i="5"/>
  <c r="CP61" i="19"/>
  <c r="CX26" i="19"/>
  <c r="CY26" i="19" s="1"/>
  <c r="CZ26" i="19" s="1"/>
  <c r="BF8" i="19"/>
  <c r="BF39" i="19" s="1"/>
  <c r="BE39" i="19"/>
  <c r="CX11" i="19"/>
  <c r="CY11" i="19" s="1"/>
  <c r="CZ11" i="19" s="1"/>
  <c r="CP47" i="19"/>
  <c r="CP74" i="19" s="1"/>
  <c r="CX12" i="19"/>
  <c r="BU49" i="19"/>
  <c r="CX17" i="19"/>
  <c r="CY17" i="19" s="1"/>
  <c r="CZ17" i="19" s="1"/>
  <c r="CP53" i="19"/>
  <c r="CX18" i="19"/>
  <c r="CY18" i="19" s="1"/>
  <c r="CZ18" i="19" s="1"/>
  <c r="BU55" i="19"/>
  <c r="CX23" i="19"/>
  <c r="CY23" i="19" s="1"/>
  <c r="CZ23" i="19" s="1"/>
  <c r="CP59" i="19"/>
  <c r="CX24" i="19"/>
  <c r="BU61" i="19"/>
  <c r="DB26" i="19"/>
  <c r="BF27" i="19"/>
  <c r="DB27" i="19"/>
  <c r="CE65" i="19"/>
  <c r="DB30" i="19"/>
  <c r="BU66" i="19"/>
  <c r="DB31" i="19"/>
  <c r="CY31" i="19"/>
  <c r="CZ31" i="19" s="1"/>
  <c r="BU70" i="19"/>
  <c r="CY35" i="19"/>
  <c r="CZ35" i="19" s="1"/>
  <c r="CY43" i="19"/>
  <c r="Y52" i="19"/>
  <c r="BU39" i="19"/>
  <c r="BU77" i="19" s="1"/>
  <c r="BU43" i="19"/>
  <c r="DB8" i="19"/>
  <c r="BU62" i="19"/>
  <c r="CY27" i="19"/>
  <c r="CZ27" i="19" s="1"/>
  <c r="BF28" i="19"/>
  <c r="CX29" i="19"/>
  <c r="CY29" i="19" s="1"/>
  <c r="CZ29" i="19" s="1"/>
  <c r="BF38" i="19"/>
  <c r="C74" i="19"/>
  <c r="U74" i="19"/>
  <c r="BE74" i="19" s="1"/>
  <c r="BE40" i="19" s="1"/>
  <c r="Y51" i="19"/>
  <c r="CP55" i="19"/>
  <c r="CX20" i="19"/>
  <c r="CY20" i="19" s="1"/>
  <c r="CZ20" i="19" s="1"/>
  <c r="CY10" i="19"/>
  <c r="CZ10" i="19" s="1"/>
  <c r="CP49" i="19"/>
  <c r="CX14" i="19"/>
  <c r="CY14" i="19" s="1"/>
  <c r="CZ14" i="19" s="1"/>
  <c r="BU51" i="19"/>
  <c r="BU57" i="19"/>
  <c r="CY22" i="19"/>
  <c r="CZ22" i="19" s="1"/>
  <c r="BD74" i="19"/>
  <c r="AH50" i="19"/>
  <c r="CY50" i="19" s="1"/>
  <c r="CP39" i="19"/>
  <c r="CP77" i="19" s="1"/>
  <c r="CX10" i="19"/>
  <c r="BU47" i="19"/>
  <c r="CY12" i="19"/>
  <c r="CZ12" i="19" s="1"/>
  <c r="CX15" i="19"/>
  <c r="CY15" i="19" s="1"/>
  <c r="CP51" i="19"/>
  <c r="CX16" i="19"/>
  <c r="CY16" i="19" s="1"/>
  <c r="CZ16" i="19" s="1"/>
  <c r="CX21" i="19"/>
  <c r="CY21" i="19" s="1"/>
  <c r="CZ21" i="19" s="1"/>
  <c r="CP57" i="19"/>
  <c r="CX22" i="19"/>
  <c r="BU59" i="19"/>
  <c r="CY24" i="19"/>
  <c r="CZ24" i="19" s="1"/>
  <c r="DA26" i="19"/>
  <c r="CP63" i="19"/>
  <c r="CX28" i="19"/>
  <c r="CY28" i="19" s="1"/>
  <c r="CZ28" i="19" s="1"/>
  <c r="DA28" i="19"/>
  <c r="DB33" i="19"/>
  <c r="CP71" i="19"/>
  <c r="DA36" i="19"/>
  <c r="CX36" i="19"/>
  <c r="G76" i="19"/>
  <c r="L39" i="19"/>
  <c r="AE74" i="19"/>
  <c r="AO74" i="19"/>
  <c r="CF74" i="19"/>
  <c r="Y44" i="19"/>
  <c r="L46" i="19"/>
  <c r="L74" i="19" s="1"/>
  <c r="L40" i="19" s="1"/>
  <c r="L50" i="19"/>
  <c r="AH51" i="19"/>
  <c r="CY51" i="19" s="1"/>
  <c r="BE51" i="19"/>
  <c r="AT52" i="19"/>
  <c r="BU73" i="19"/>
  <c r="CY38" i="19"/>
  <c r="CZ38" i="19" s="1"/>
  <c r="DB38" i="19"/>
  <c r="CE44" i="19"/>
  <c r="BU69" i="19"/>
  <c r="CY34" i="19"/>
  <c r="CZ34" i="19" s="1"/>
  <c r="CH74" i="19"/>
  <c r="CO74" i="19"/>
  <c r="DB29" i="19"/>
  <c r="CP65" i="19"/>
  <c r="DA30" i="19"/>
  <c r="CP68" i="19"/>
  <c r="CX33" i="19"/>
  <c r="G74" i="19"/>
  <c r="M74" i="19"/>
  <c r="V74" i="19"/>
  <c r="AB74" i="19"/>
  <c r="AI74" i="19"/>
  <c r="AR74" i="19"/>
  <c r="BA74" i="19"/>
  <c r="BI74" i="19"/>
  <c r="BS74" i="19"/>
  <c r="CG74" i="19"/>
  <c r="CN74" i="19"/>
  <c r="BE44" i="19"/>
  <c r="AT47" i="19"/>
  <c r="BE53" i="19"/>
  <c r="L57" i="19"/>
  <c r="Y58" i="19"/>
  <c r="Y60" i="19"/>
  <c r="Y74" i="19" s="1"/>
  <c r="Y40" i="19" s="1"/>
  <c r="AT65" i="19"/>
  <c r="AT67" i="19"/>
  <c r="BU68" i="19"/>
  <c r="BE69" i="19"/>
  <c r="BE70" i="19"/>
  <c r="L71" i="19"/>
  <c r="BE72" i="19"/>
  <c r="S74" i="19"/>
  <c r="CE43" i="19"/>
  <c r="CX9" i="19"/>
  <c r="CY9" i="19" s="1"/>
  <c r="CX30" i="19"/>
  <c r="CY30" i="19" s="1"/>
  <c r="CZ30" i="19" s="1"/>
  <c r="DB32" i="19"/>
  <c r="CY33" i="19"/>
  <c r="CZ33" i="19" s="1"/>
  <c r="DA34" i="19"/>
  <c r="CY36" i="19"/>
  <c r="CZ36" i="19" s="1"/>
  <c r="BU72" i="19"/>
  <c r="DB37" i="19"/>
  <c r="DA37" i="19"/>
  <c r="H74" i="19"/>
  <c r="O74" i="19"/>
  <c r="W74" i="19"/>
  <c r="AC74" i="19"/>
  <c r="AM74" i="19"/>
  <c r="AS74" i="19"/>
  <c r="BB74" i="19"/>
  <c r="BJ74" i="19"/>
  <c r="BT74" i="19"/>
  <c r="BE49" i="19"/>
  <c r="AT51" i="19"/>
  <c r="AT54" i="19"/>
  <c r="BE55" i="19"/>
  <c r="AT56" i="19"/>
  <c r="Y57" i="19"/>
  <c r="AT60" i="19"/>
  <c r="AT62" i="19"/>
  <c r="AT64" i="19"/>
  <c r="AH65" i="19"/>
  <c r="CY65" i="19" s="1"/>
  <c r="BE66" i="19"/>
  <c r="BE67" i="19"/>
  <c r="Y73" i="19"/>
  <c r="AT43" i="19"/>
  <c r="CI74" i="19"/>
  <c r="BE47" i="19"/>
  <c r="AT50" i="19"/>
  <c r="AT57" i="19"/>
  <c r="AT59" i="19"/>
  <c r="AH62" i="19"/>
  <c r="CY62" i="19" s="1"/>
  <c r="L65" i="19"/>
  <c r="BE43" i="19"/>
  <c r="CK74" i="19"/>
  <c r="BE52" i="19"/>
  <c r="AH54" i="19"/>
  <c r="CY54" i="19" s="1"/>
  <c r="BE56" i="19"/>
  <c r="BE61" i="19"/>
  <c r="Y67" i="19"/>
  <c r="BF35" i="19"/>
  <c r="CX37" i="19"/>
  <c r="CY37" i="19" s="1"/>
  <c r="CZ37" i="19" s="1"/>
  <c r="K74" i="19"/>
  <c r="T74" i="19"/>
  <c r="Z74" i="19"/>
  <c r="AG74" i="19"/>
  <c r="AP74" i="19"/>
  <c r="AY74" i="19"/>
  <c r="BG74" i="19"/>
  <c r="BQ74" i="19"/>
  <c r="BY74" i="19"/>
  <c r="CL74" i="19"/>
  <c r="AT44" i="19"/>
  <c r="BE50" i="19"/>
  <c r="AT53" i="19"/>
  <c r="BE57" i="19"/>
  <c r="Y66" i="19"/>
  <c r="AT69" i="19"/>
  <c r="AU74" i="19"/>
  <c r="Y39" i="12"/>
  <c r="O39" i="12"/>
  <c r="P39" i="12"/>
  <c r="Q39" i="12"/>
  <c r="R39" i="12"/>
  <c r="S39" i="12"/>
  <c r="T39" i="12"/>
  <c r="U39" i="12"/>
  <c r="V39" i="12"/>
  <c r="W39" i="12"/>
  <c r="X39" i="12"/>
  <c r="CX39" i="19" a="1"/>
  <c r="CY38" i="5" l="1"/>
  <c r="DA39" i="19"/>
  <c r="CX39" i="19"/>
  <c r="CZ9" i="19"/>
  <c r="CY39" i="19"/>
  <c r="CZ15" i="19"/>
  <c r="AH74" i="19"/>
  <c r="BF41" i="19"/>
  <c r="DB39" i="19"/>
  <c r="CE74" i="19"/>
  <c r="BU74" i="19"/>
  <c r="AT74" i="19"/>
  <c r="AT40" i="19" s="1"/>
  <c r="CE77" i="19" l="1"/>
  <c r="CY74" i="19"/>
  <c r="AH40" i="19"/>
  <c r="CF25" i="16"/>
  <c r="GE24" i="12"/>
  <c r="FL24" i="12"/>
  <c r="ES24" i="12"/>
  <c r="EA24" i="12"/>
  <c r="DI24" i="12"/>
  <c r="CP24" i="12"/>
  <c r="CC24" i="12"/>
  <c r="BN24" i="12"/>
  <c r="BC24" i="12"/>
  <c r="AN24" i="12"/>
  <c r="AA24" i="12"/>
  <c r="GX25" i="12"/>
  <c r="GE25" i="12"/>
  <c r="FL25" i="12"/>
  <c r="ES25" i="12"/>
  <c r="EA25" i="12"/>
  <c r="DI25" i="12"/>
  <c r="CP25" i="12"/>
  <c r="CC25" i="12"/>
  <c r="BN25" i="12"/>
  <c r="BC25" i="12"/>
  <c r="AN25" i="12"/>
  <c r="AA25" i="12"/>
  <c r="CQ25" i="12" l="1"/>
  <c r="GY25" i="12" s="1"/>
  <c r="CY40" i="19"/>
  <c r="CZ39" i="19"/>
  <c r="CQ24" i="12"/>
  <c r="FL22" i="5" a="1"/>
  <c r="FL22" i="5" l="1"/>
  <c r="AI39" i="12"/>
  <c r="CF16" i="16" l="1"/>
  <c r="CF15" i="16"/>
  <c r="GX16" i="12"/>
  <c r="GE16" i="12"/>
  <c r="FL16" i="12"/>
  <c r="ES16" i="12"/>
  <c r="EA16" i="12"/>
  <c r="DI16" i="12"/>
  <c r="CP16" i="12"/>
  <c r="CC16" i="12"/>
  <c r="BN16" i="12"/>
  <c r="BC16" i="12"/>
  <c r="AN16" i="12"/>
  <c r="AA16" i="12"/>
  <c r="GX15" i="12"/>
  <c r="GE15" i="12"/>
  <c r="FL15" i="12"/>
  <c r="ES15" i="12"/>
  <c r="EA15" i="12"/>
  <c r="DI15" i="12"/>
  <c r="CP15" i="12"/>
  <c r="CC15" i="12"/>
  <c r="BN15" i="12"/>
  <c r="BC15" i="12"/>
  <c r="AN15" i="12"/>
  <c r="AA15" i="12"/>
  <c r="T15" i="5"/>
  <c r="J15" i="5"/>
  <c r="T14" i="5"/>
  <c r="J14" i="5"/>
  <c r="CQ15" i="12" l="1"/>
  <c r="GY15" i="12" s="1"/>
  <c r="CQ16" i="12"/>
  <c r="GY16" i="12" s="1"/>
  <c r="BV39" i="16" l="1"/>
  <c r="BW39" i="16"/>
  <c r="FL26" i="5" l="1" a="1"/>
  <c r="FL26" i="5" l="1"/>
  <c r="CU37" i="5" l="1" a="1"/>
  <c r="CU37" i="5" s="1"/>
  <c r="CT37" i="5" a="1"/>
  <c r="CT37" i="5" s="1"/>
  <c r="CS37" i="5" a="1"/>
  <c r="CS37" i="5" s="1"/>
  <c r="CR37" i="5" a="1"/>
  <c r="CR37" i="5" s="1"/>
  <c r="CQ37" i="5" a="1"/>
  <c r="CQ37" i="5" s="1"/>
  <c r="CP37" i="5" a="1"/>
  <c r="CP37" i="5" s="1"/>
  <c r="CU36" i="5" a="1"/>
  <c r="CU36" i="5" s="1"/>
  <c r="CT36" i="5" a="1"/>
  <c r="CT36" i="5" s="1"/>
  <c r="CS36" i="5" a="1"/>
  <c r="CS36" i="5" s="1"/>
  <c r="CR36" i="5" a="1"/>
  <c r="CR36" i="5" s="1"/>
  <c r="CQ36" i="5" a="1"/>
  <c r="CQ36" i="5" s="1"/>
  <c r="CP36" i="5" a="1"/>
  <c r="CP36" i="5" s="1"/>
  <c r="CU35" i="5" a="1"/>
  <c r="CU35" i="5" s="1"/>
  <c r="CT35" i="5" a="1"/>
  <c r="CT35" i="5" s="1"/>
  <c r="CS35" i="5" a="1"/>
  <c r="CS35" i="5" s="1"/>
  <c r="CR35" i="5" a="1"/>
  <c r="CR35" i="5" s="1"/>
  <c r="CQ35" i="5" a="1"/>
  <c r="CQ35" i="5" s="1"/>
  <c r="CP35" i="5" a="1"/>
  <c r="CP35" i="5" s="1"/>
  <c r="CU34" i="5" a="1"/>
  <c r="CU34" i="5" s="1"/>
  <c r="CT34" i="5" a="1"/>
  <c r="CT34" i="5" s="1"/>
  <c r="CS34" i="5" a="1"/>
  <c r="CS34" i="5" s="1"/>
  <c r="CR34" i="5" a="1"/>
  <c r="CR34" i="5" s="1"/>
  <c r="CQ34" i="5" a="1"/>
  <c r="CQ34" i="5" s="1"/>
  <c r="CP34" i="5" a="1"/>
  <c r="CP34" i="5" s="1"/>
  <c r="CU33" i="5" a="1"/>
  <c r="CU33" i="5" s="1"/>
  <c r="CT33" i="5" a="1"/>
  <c r="CT33" i="5" s="1"/>
  <c r="CS33" i="5" a="1"/>
  <c r="CS33" i="5" s="1"/>
  <c r="CR33" i="5" a="1"/>
  <c r="CR33" i="5" s="1"/>
  <c r="CQ33" i="5" a="1"/>
  <c r="CQ33" i="5" s="1"/>
  <c r="CP33" i="5" a="1"/>
  <c r="CP33" i="5" s="1"/>
  <c r="CU32" i="5" a="1"/>
  <c r="CU32" i="5" s="1"/>
  <c r="CT32" i="5" a="1"/>
  <c r="CT32" i="5" s="1"/>
  <c r="CS32" i="5" a="1"/>
  <c r="CS32" i="5" s="1"/>
  <c r="CR32" i="5" a="1"/>
  <c r="CR32" i="5" s="1"/>
  <c r="CQ32" i="5" a="1"/>
  <c r="CQ32" i="5" s="1"/>
  <c r="CP32" i="5" a="1"/>
  <c r="CP32" i="5" s="1"/>
  <c r="CU31" i="5" a="1"/>
  <c r="CU31" i="5" s="1"/>
  <c r="CT31" i="5" a="1"/>
  <c r="CT31" i="5" s="1"/>
  <c r="CS31" i="5" a="1"/>
  <c r="CS31" i="5" s="1"/>
  <c r="CR31" i="5" a="1"/>
  <c r="CR31" i="5" s="1"/>
  <c r="CQ31" i="5" a="1"/>
  <c r="CQ31" i="5" s="1"/>
  <c r="CP31" i="5" a="1"/>
  <c r="CP31" i="5" s="1"/>
  <c r="CU30" i="5" a="1"/>
  <c r="CU30" i="5" s="1"/>
  <c r="CT30" i="5" a="1"/>
  <c r="CT30" i="5" s="1"/>
  <c r="CS30" i="5" a="1"/>
  <c r="CS30" i="5" s="1"/>
  <c r="CR30" i="5" a="1"/>
  <c r="CR30" i="5" s="1"/>
  <c r="CQ30" i="5" a="1"/>
  <c r="CQ30" i="5" s="1"/>
  <c r="CP30" i="5" a="1"/>
  <c r="CP30" i="5" s="1"/>
  <c r="CU29" i="5" a="1"/>
  <c r="CU29" i="5" s="1"/>
  <c r="CT29" i="5" a="1"/>
  <c r="CT29" i="5" s="1"/>
  <c r="CS29" i="5" a="1"/>
  <c r="CS29" i="5" s="1"/>
  <c r="CR29" i="5" a="1"/>
  <c r="CR29" i="5" s="1"/>
  <c r="CQ29" i="5" a="1"/>
  <c r="CQ29" i="5" s="1"/>
  <c r="CP29" i="5" a="1"/>
  <c r="CP29" i="5" s="1"/>
  <c r="CU28" i="5" a="1"/>
  <c r="CU28" i="5" s="1"/>
  <c r="CT28" i="5" a="1"/>
  <c r="CT28" i="5" s="1"/>
  <c r="CS28" i="5" a="1"/>
  <c r="CS28" i="5" s="1"/>
  <c r="CR28" i="5" a="1"/>
  <c r="CR28" i="5" s="1"/>
  <c r="CQ28" i="5" a="1"/>
  <c r="CQ28" i="5" s="1"/>
  <c r="CP28" i="5" a="1"/>
  <c r="CP28" i="5" s="1"/>
  <c r="CU27" i="5" a="1"/>
  <c r="CU27" i="5" s="1"/>
  <c r="CT27" i="5" a="1"/>
  <c r="CT27" i="5" s="1"/>
  <c r="CS27" i="5" a="1"/>
  <c r="CS27" i="5" s="1"/>
  <c r="CR27" i="5" a="1"/>
  <c r="CR27" i="5" s="1"/>
  <c r="CQ27" i="5" a="1"/>
  <c r="CQ27" i="5" s="1"/>
  <c r="CP27" i="5" a="1"/>
  <c r="CP27" i="5" s="1"/>
  <c r="CU26" i="5" a="1"/>
  <c r="CU26" i="5" s="1"/>
  <c r="CT26" i="5" a="1"/>
  <c r="CT26" i="5" s="1"/>
  <c r="CS26" i="5" a="1"/>
  <c r="CS26" i="5" s="1"/>
  <c r="CR26" i="5" a="1"/>
  <c r="CR26" i="5" s="1"/>
  <c r="CQ26" i="5" a="1"/>
  <c r="CQ26" i="5" s="1"/>
  <c r="CP26" i="5" a="1"/>
  <c r="CP26" i="5" s="1"/>
  <c r="CU25" i="5" a="1"/>
  <c r="CU25" i="5" s="1"/>
  <c r="CT25" i="5" a="1"/>
  <c r="CT25" i="5" s="1"/>
  <c r="CS25" i="5" a="1"/>
  <c r="CS25" i="5" s="1"/>
  <c r="CR25" i="5" a="1"/>
  <c r="CR25" i="5" s="1"/>
  <c r="CQ25" i="5" a="1"/>
  <c r="CQ25" i="5" s="1"/>
  <c r="CP25" i="5" a="1"/>
  <c r="CP25" i="5" s="1"/>
  <c r="CU24" i="5" a="1"/>
  <c r="CU24" i="5" s="1"/>
  <c r="CT24" i="5" a="1"/>
  <c r="CT24" i="5" s="1"/>
  <c r="CS24" i="5" a="1"/>
  <c r="CS24" i="5" s="1"/>
  <c r="CR24" i="5" a="1"/>
  <c r="CR24" i="5" s="1"/>
  <c r="CQ24" i="5" a="1"/>
  <c r="CQ24" i="5" s="1"/>
  <c r="CP24" i="5" a="1"/>
  <c r="CP24" i="5" s="1"/>
  <c r="CU23" i="5" a="1"/>
  <c r="CU23" i="5" s="1"/>
  <c r="CT23" i="5" a="1"/>
  <c r="CT23" i="5" s="1"/>
  <c r="CS23" i="5" a="1"/>
  <c r="CS23" i="5" s="1"/>
  <c r="CR23" i="5" a="1"/>
  <c r="CR23" i="5" s="1"/>
  <c r="CQ23" i="5" a="1"/>
  <c r="CQ23" i="5" s="1"/>
  <c r="CP23" i="5" a="1"/>
  <c r="CP23" i="5" s="1"/>
  <c r="CU22" i="5" a="1"/>
  <c r="CU22" i="5" s="1"/>
  <c r="CT22" i="5" a="1"/>
  <c r="CT22" i="5" s="1"/>
  <c r="CS22" i="5" a="1"/>
  <c r="CS22" i="5" s="1"/>
  <c r="CR22" i="5" a="1"/>
  <c r="CR22" i="5" s="1"/>
  <c r="CQ22" i="5" a="1"/>
  <c r="CQ22" i="5" s="1"/>
  <c r="CP22" i="5" a="1"/>
  <c r="CP22" i="5" s="1"/>
  <c r="CU21" i="5" a="1"/>
  <c r="CU21" i="5" s="1"/>
  <c r="CT21" i="5" a="1"/>
  <c r="CT21" i="5" s="1"/>
  <c r="CS21" i="5" a="1"/>
  <c r="CS21" i="5" s="1"/>
  <c r="CR21" i="5" a="1"/>
  <c r="CR21" i="5" s="1"/>
  <c r="CQ21" i="5" a="1"/>
  <c r="CQ21" i="5" s="1"/>
  <c r="CP21" i="5" a="1"/>
  <c r="CP21" i="5" s="1"/>
  <c r="CU20" i="5" a="1"/>
  <c r="CU20" i="5" s="1"/>
  <c r="CT20" i="5" a="1"/>
  <c r="CT20" i="5" s="1"/>
  <c r="CS20" i="5" a="1"/>
  <c r="CS20" i="5" s="1"/>
  <c r="CR20" i="5" a="1"/>
  <c r="CR20" i="5" s="1"/>
  <c r="CQ20" i="5" a="1"/>
  <c r="CQ20" i="5" s="1"/>
  <c r="CP20" i="5" a="1"/>
  <c r="CP20" i="5" s="1"/>
  <c r="CU19" i="5" a="1"/>
  <c r="CU19" i="5" s="1"/>
  <c r="CT19" i="5" a="1"/>
  <c r="CT19" i="5" s="1"/>
  <c r="CS19" i="5" a="1"/>
  <c r="CS19" i="5" s="1"/>
  <c r="CR19" i="5" a="1"/>
  <c r="CR19" i="5" s="1"/>
  <c r="CQ19" i="5" a="1"/>
  <c r="CQ19" i="5" s="1"/>
  <c r="CP19" i="5" a="1"/>
  <c r="CP19" i="5" s="1"/>
  <c r="CU18" i="5" a="1"/>
  <c r="CU18" i="5" s="1"/>
  <c r="CT18" i="5" a="1"/>
  <c r="CT18" i="5" s="1"/>
  <c r="CS18" i="5" a="1"/>
  <c r="CS18" i="5" s="1"/>
  <c r="CR18" i="5" a="1"/>
  <c r="CR18" i="5" s="1"/>
  <c r="CQ18" i="5" a="1"/>
  <c r="CQ18" i="5" s="1"/>
  <c r="CP18" i="5" a="1"/>
  <c r="CP18" i="5" s="1"/>
  <c r="CU17" i="5" a="1"/>
  <c r="CU17" i="5" s="1"/>
  <c r="CT17" i="5" a="1"/>
  <c r="CT17" i="5" s="1"/>
  <c r="CS17" i="5" a="1"/>
  <c r="CS17" i="5" s="1"/>
  <c r="CR17" i="5" a="1"/>
  <c r="CR17" i="5" s="1"/>
  <c r="CQ17" i="5" a="1"/>
  <c r="CQ17" i="5" s="1"/>
  <c r="CP17" i="5" a="1"/>
  <c r="CP17" i="5" s="1"/>
  <c r="CU16" i="5" a="1"/>
  <c r="CU16" i="5" s="1"/>
  <c r="CT16" i="5" a="1"/>
  <c r="CT16" i="5" s="1"/>
  <c r="CS16" i="5" a="1"/>
  <c r="CS16" i="5" s="1"/>
  <c r="CR16" i="5" a="1"/>
  <c r="CR16" i="5" s="1"/>
  <c r="CQ16" i="5" a="1"/>
  <c r="CQ16" i="5" s="1"/>
  <c r="CP16" i="5" a="1"/>
  <c r="CP16" i="5" s="1"/>
  <c r="CU15" i="5" a="1"/>
  <c r="CU15" i="5" s="1"/>
  <c r="CT15" i="5" a="1"/>
  <c r="CT15" i="5" s="1"/>
  <c r="CS15" i="5" a="1"/>
  <c r="CS15" i="5" s="1"/>
  <c r="CR15" i="5" a="1"/>
  <c r="CR15" i="5" s="1"/>
  <c r="CQ15" i="5" a="1"/>
  <c r="CQ15" i="5" s="1"/>
  <c r="CP15" i="5" a="1"/>
  <c r="CP15" i="5" s="1"/>
  <c r="CU14" i="5" a="1"/>
  <c r="CU14" i="5" s="1"/>
  <c r="CT14" i="5" a="1"/>
  <c r="CT14" i="5" s="1"/>
  <c r="CS14" i="5" a="1"/>
  <c r="CS14" i="5" s="1"/>
  <c r="CR14" i="5" a="1"/>
  <c r="CR14" i="5" s="1"/>
  <c r="CQ14" i="5" a="1"/>
  <c r="CQ14" i="5" s="1"/>
  <c r="CP14" i="5" a="1"/>
  <c r="CP14" i="5" s="1"/>
  <c r="CU13" i="5" a="1"/>
  <c r="CU13" i="5" s="1"/>
  <c r="CT13" i="5" a="1"/>
  <c r="CT13" i="5" s="1"/>
  <c r="CS13" i="5" a="1"/>
  <c r="CS13" i="5" s="1"/>
  <c r="CR13" i="5" a="1"/>
  <c r="CR13" i="5" s="1"/>
  <c r="CQ13" i="5" a="1"/>
  <c r="CQ13" i="5" s="1"/>
  <c r="CP13" i="5" a="1"/>
  <c r="CP13" i="5" s="1"/>
  <c r="CU12" i="5" a="1"/>
  <c r="CU12" i="5" s="1"/>
  <c r="CT12" i="5" a="1"/>
  <c r="CT12" i="5" s="1"/>
  <c r="CS12" i="5" a="1"/>
  <c r="CS12" i="5" s="1"/>
  <c r="CR12" i="5" a="1"/>
  <c r="CR12" i="5" s="1"/>
  <c r="CQ12" i="5" a="1"/>
  <c r="CQ12" i="5" s="1"/>
  <c r="CP12" i="5" a="1"/>
  <c r="CP12" i="5" s="1"/>
  <c r="CU11" i="5" a="1"/>
  <c r="CU11" i="5" s="1"/>
  <c r="CT11" i="5" a="1"/>
  <c r="CT11" i="5" s="1"/>
  <c r="CS11" i="5" a="1"/>
  <c r="CS11" i="5" s="1"/>
  <c r="CR11" i="5" a="1"/>
  <c r="CR11" i="5" s="1"/>
  <c r="CQ11" i="5" a="1"/>
  <c r="CQ11" i="5" s="1"/>
  <c r="CP11" i="5" a="1"/>
  <c r="CP11" i="5" s="1"/>
  <c r="CU10" i="5" a="1"/>
  <c r="CU10" i="5" s="1"/>
  <c r="CT10" i="5" a="1"/>
  <c r="CT10" i="5" s="1"/>
  <c r="CS10" i="5" a="1"/>
  <c r="CS10" i="5" s="1"/>
  <c r="CR10" i="5" a="1"/>
  <c r="CR10" i="5" s="1"/>
  <c r="CQ10" i="5" a="1"/>
  <c r="CQ10" i="5" s="1"/>
  <c r="CP10" i="5" a="1"/>
  <c r="CP10" i="5" s="1"/>
  <c r="CU9" i="5" a="1"/>
  <c r="CU9" i="5" s="1"/>
  <c r="CT9" i="5" a="1"/>
  <c r="CT9" i="5" s="1"/>
  <c r="CS9" i="5" a="1"/>
  <c r="CS9" i="5" s="1"/>
  <c r="CR9" i="5" a="1"/>
  <c r="CR9" i="5" s="1"/>
  <c r="CQ9" i="5" a="1"/>
  <c r="CQ9" i="5" s="1"/>
  <c r="CP9" i="5" a="1"/>
  <c r="CP9" i="5" s="1"/>
  <c r="CU8" i="5" a="1"/>
  <c r="CU8" i="5" s="1"/>
  <c r="CT8" i="5" a="1"/>
  <c r="CT8" i="5" s="1"/>
  <c r="CS8" i="5" a="1"/>
  <c r="CS8" i="5" s="1"/>
  <c r="CR8" i="5" a="1"/>
  <c r="CR8" i="5" s="1"/>
  <c r="CQ8" i="5" a="1"/>
  <c r="CQ8" i="5" s="1"/>
  <c r="CP8" i="5" a="1"/>
  <c r="CP8" i="5" s="1"/>
  <c r="CU7" i="5" a="1"/>
  <c r="CU7" i="5" s="1"/>
  <c r="CT7" i="5" a="1"/>
  <c r="CT7" i="5" s="1"/>
  <c r="CS7" i="5" a="1"/>
  <c r="CS7" i="5" s="1"/>
  <c r="CR7" i="5" a="1"/>
  <c r="CR7" i="5" s="1"/>
  <c r="CQ7" i="5" a="1"/>
  <c r="CQ7" i="5" s="1"/>
  <c r="CP7" i="5" a="1"/>
  <c r="CP7" i="5" s="1"/>
  <c r="CO37" i="5" a="1"/>
  <c r="CO37" i="5" s="1"/>
  <c r="CO36" i="5" a="1"/>
  <c r="CO36" i="5" s="1"/>
  <c r="CO35" i="5" a="1"/>
  <c r="CO35" i="5" s="1"/>
  <c r="CO34" i="5" a="1"/>
  <c r="CO34" i="5" s="1"/>
  <c r="CO33" i="5" a="1"/>
  <c r="CO33" i="5" s="1"/>
  <c r="CO32" i="5" a="1"/>
  <c r="CO32" i="5" s="1"/>
  <c r="CO31" i="5" a="1"/>
  <c r="CO31" i="5" s="1"/>
  <c r="CO30" i="5" a="1"/>
  <c r="CO30" i="5" s="1"/>
  <c r="CO29" i="5" a="1"/>
  <c r="CO29" i="5" s="1"/>
  <c r="CO28" i="5" a="1"/>
  <c r="CO28" i="5" s="1"/>
  <c r="CO27" i="5" a="1"/>
  <c r="CO27" i="5" s="1"/>
  <c r="CO26" i="5" a="1"/>
  <c r="CO26" i="5" s="1"/>
  <c r="CO25" i="5" a="1"/>
  <c r="CO25" i="5" s="1"/>
  <c r="CO24" i="5" a="1"/>
  <c r="CO24" i="5" s="1"/>
  <c r="CO23" i="5" a="1"/>
  <c r="CO23" i="5" s="1"/>
  <c r="CO22" i="5" a="1"/>
  <c r="CO22" i="5" s="1"/>
  <c r="CO21" i="5" a="1"/>
  <c r="CO21" i="5" s="1"/>
  <c r="CO20" i="5" a="1"/>
  <c r="CO20" i="5" s="1"/>
  <c r="CO19" i="5" a="1"/>
  <c r="CO19" i="5" s="1"/>
  <c r="CO18" i="5" a="1"/>
  <c r="CO18" i="5" s="1"/>
  <c r="CO17" i="5" a="1"/>
  <c r="CO17" i="5" s="1"/>
  <c r="CO16" i="5" a="1"/>
  <c r="CO16" i="5" s="1"/>
  <c r="CO15" i="5" a="1"/>
  <c r="CO15" i="5" s="1"/>
  <c r="CO14" i="5" a="1"/>
  <c r="CO14" i="5" s="1"/>
  <c r="CO13" i="5" a="1"/>
  <c r="CO13" i="5" s="1"/>
  <c r="CO12" i="5" a="1"/>
  <c r="CO12" i="5" s="1"/>
  <c r="CO11" i="5" a="1"/>
  <c r="CO11" i="5" s="1"/>
  <c r="CO10" i="5" a="1"/>
  <c r="CO10" i="5" s="1"/>
  <c r="CO9" i="5" a="1"/>
  <c r="CO9" i="5" s="1"/>
  <c r="CO8" i="5" a="1"/>
  <c r="CO8" i="5" s="1"/>
  <c r="CO7" i="5" a="1"/>
  <c r="CO7" i="5" s="1"/>
  <c r="CU38" i="5" l="1"/>
  <c r="CS38" i="5"/>
  <c r="CR38" i="5"/>
  <c r="CP38" i="5"/>
  <c r="CQ38" i="5"/>
  <c r="CT38" i="5"/>
  <c r="CO38" i="5"/>
  <c r="CV11" i="5"/>
  <c r="CV14" i="5"/>
  <c r="CV17" i="5"/>
  <c r="CV20" i="5"/>
  <c r="CV23" i="5"/>
  <c r="CV26" i="5"/>
  <c r="CV29" i="5"/>
  <c r="CV32" i="5"/>
  <c r="CV35" i="5"/>
  <c r="CV12" i="5"/>
  <c r="CV18" i="5"/>
  <c r="CV27" i="5"/>
  <c r="CV30" i="5"/>
  <c r="CV33" i="5"/>
  <c r="CV36" i="5"/>
  <c r="CV15" i="5"/>
  <c r="CV24" i="5"/>
  <c r="CV10" i="5"/>
  <c r="CV13" i="5"/>
  <c r="CV16" i="5"/>
  <c r="CV19" i="5"/>
  <c r="CV22" i="5"/>
  <c r="CV25" i="5"/>
  <c r="CV28" i="5"/>
  <c r="CV34" i="5"/>
  <c r="CV37" i="5"/>
  <c r="CV9" i="5"/>
  <c r="CV21" i="5"/>
  <c r="CV31" i="5"/>
  <c r="FL35" i="5" a="1"/>
  <c r="FL34" i="5" a="1"/>
  <c r="FL28" i="5" a="1"/>
  <c r="FL20" i="5" a="1"/>
  <c r="FL25" i="5" a="1"/>
  <c r="FL37" i="5" a="1"/>
  <c r="FL18" i="5" a="1"/>
  <c r="FL10" i="5" a="1"/>
  <c r="FL31" i="5" a="1"/>
  <c r="FL8" i="5" a="1"/>
  <c r="FL19" i="5" a="1"/>
  <c r="FL24" i="5" a="1"/>
  <c r="FL23" i="5" a="1"/>
  <c r="FL9" i="5" a="1"/>
  <c r="FL14" i="5" a="1"/>
  <c r="FL29" i="5" a="1"/>
  <c r="FL33" i="5" a="1"/>
  <c r="FL32" i="5" a="1"/>
  <c r="FL13" i="5" a="1"/>
  <c r="FL17" i="5" a="1"/>
  <c r="FL30" i="5" a="1"/>
  <c r="FL11" i="5" a="1"/>
  <c r="FL36" i="5" a="1"/>
  <c r="FL7" i="5" a="1"/>
  <c r="FL21" i="5" a="1"/>
  <c r="FL15" i="5" a="1"/>
  <c r="FL28" i="5" l="1"/>
  <c r="FL34" i="5"/>
  <c r="FL20" i="5"/>
  <c r="FL23" i="5"/>
  <c r="FL29" i="5"/>
  <c r="FL32" i="5"/>
  <c r="FL35" i="5"/>
  <c r="FL21" i="5"/>
  <c r="FL24" i="5"/>
  <c r="FL30" i="5"/>
  <c r="FL33" i="5"/>
  <c r="FL36" i="5"/>
  <c r="FL25" i="5"/>
  <c r="FL37" i="5"/>
  <c r="FL31" i="5"/>
  <c r="FL7" i="5"/>
  <c r="FL8" i="5"/>
  <c r="FL11" i="5"/>
  <c r="FL14" i="5"/>
  <c r="FL17" i="5"/>
  <c r="FL9" i="5"/>
  <c r="FL15" i="5"/>
  <c r="FL18" i="5"/>
  <c r="FL10" i="5"/>
  <c r="FL13" i="5"/>
  <c r="FL19" i="5"/>
  <c r="FK22" i="5" a="1"/>
  <c r="FK14" i="5" a="1"/>
  <c r="FK34" i="5" a="1"/>
  <c r="FK11" i="5" a="1"/>
  <c r="FK25" i="5" a="1"/>
  <c r="FK32" i="5" a="1"/>
  <c r="FK26" i="5" a="1"/>
  <c r="FK23" i="5" a="1"/>
  <c r="FK20" i="5" a="1"/>
  <c r="FK9" i="5" a="1"/>
  <c r="FK36" i="5" a="1"/>
  <c r="FK24" i="5" a="1"/>
  <c r="FK30" i="5" a="1"/>
  <c r="FK15" i="5" a="1"/>
  <c r="FK31" i="5" a="1"/>
  <c r="FK28" i="5" a="1"/>
  <c r="FK7" i="5" a="1"/>
  <c r="FK29" i="5" a="1"/>
  <c r="FK37" i="5" a="1"/>
  <c r="FK33" i="5" a="1"/>
  <c r="FK17" i="5" a="1"/>
  <c r="FK18" i="5" a="1"/>
  <c r="FK19" i="5" a="1"/>
  <c r="FK13" i="5" a="1"/>
  <c r="FK8" i="5" a="1"/>
  <c r="FK21" i="5" a="1"/>
  <c r="FK10" i="5" a="1"/>
  <c r="FK35" i="5" a="1"/>
  <c r="FK13" i="5" l="1"/>
  <c r="FK29" i="5"/>
  <c r="FK19" i="5"/>
  <c r="FK30" i="5"/>
  <c r="FK22" i="5"/>
  <c r="FK31" i="5"/>
  <c r="FK26" i="5"/>
  <c r="FK17" i="5"/>
  <c r="FK37" i="5"/>
  <c r="FK24" i="5"/>
  <c r="FK23" i="5"/>
  <c r="FK14" i="5"/>
  <c r="FK25" i="5"/>
  <c r="FK21" i="5"/>
  <c r="FK20" i="5"/>
  <c r="FK18" i="5"/>
  <c r="FK36" i="5"/>
  <c r="FK35" i="5"/>
  <c r="FK34" i="5"/>
  <c r="FK15" i="5"/>
  <c r="FK33" i="5"/>
  <c r="FK32" i="5"/>
  <c r="FK28" i="5"/>
  <c r="FK7" i="5"/>
  <c r="FK9" i="5"/>
  <c r="FK11" i="5"/>
  <c r="FK8" i="5"/>
  <c r="FK10" i="5"/>
  <c r="FF38" i="5" l="1"/>
  <c r="FE38" i="5"/>
  <c r="V31" i="9" l="1"/>
  <c r="CF31" i="16"/>
  <c r="DA31" i="16"/>
  <c r="DD31" i="8"/>
  <c r="GX31" i="12"/>
  <c r="T30" i="5"/>
  <c r="CZ30" i="5" l="1"/>
  <c r="DD31" i="16"/>
  <c r="DB31" i="16"/>
  <c r="V21" i="9" l="1"/>
  <c r="DH37" i="5" l="1"/>
  <c r="DH36" i="5"/>
  <c r="DH35" i="5"/>
  <c r="DH34" i="5"/>
  <c r="DH33" i="5"/>
  <c r="DH32" i="5"/>
  <c r="DH31" i="5"/>
  <c r="DH30" i="5"/>
  <c r="DH29" i="5"/>
  <c r="DH28" i="5"/>
  <c r="DH27" i="5"/>
  <c r="DH26" i="5"/>
  <c r="DH25" i="5"/>
  <c r="DH24" i="5"/>
  <c r="DH23" i="5"/>
  <c r="DH22" i="5"/>
  <c r="DH21" i="5"/>
  <c r="DH20" i="5"/>
  <c r="DH19" i="5"/>
  <c r="DH18" i="5"/>
  <c r="DH17" i="5"/>
  <c r="DH16" i="5"/>
  <c r="DH15" i="5"/>
  <c r="DH14" i="5"/>
  <c r="DH13" i="5"/>
  <c r="DH12" i="5"/>
  <c r="DH11" i="5"/>
  <c r="DH10" i="5"/>
  <c r="DH9" i="5"/>
  <c r="DH8" i="5"/>
  <c r="DH7" i="5"/>
  <c r="DH38" i="5" l="1"/>
  <c r="DA26" i="16" l="1"/>
  <c r="CZ25" i="5" l="1"/>
  <c r="DD26" i="16"/>
  <c r="CP8" i="10"/>
  <c r="CP9" i="10"/>
  <c r="CP10" i="10"/>
  <c r="CP11" i="10"/>
  <c r="CP12" i="10"/>
  <c r="CP13" i="10"/>
  <c r="CP14" i="10"/>
  <c r="CP15" i="10"/>
  <c r="CP16" i="10"/>
  <c r="CP17" i="10"/>
  <c r="CP18" i="10"/>
  <c r="CP19" i="10"/>
  <c r="CP20" i="10"/>
  <c r="CP21" i="10"/>
  <c r="CP22" i="10"/>
  <c r="CP23" i="10"/>
  <c r="CP24" i="10"/>
  <c r="CP25" i="10"/>
  <c r="CP26" i="10"/>
  <c r="CP27" i="10"/>
  <c r="CP28" i="10"/>
  <c r="CP29" i="10"/>
  <c r="CP30" i="10"/>
  <c r="CP31" i="10"/>
  <c r="CP32" i="10"/>
  <c r="CP33" i="10"/>
  <c r="CP34" i="10"/>
  <c r="CP35" i="10"/>
  <c r="CP36" i="10"/>
  <c r="CP37" i="10"/>
  <c r="CP8" i="12"/>
  <c r="CP9" i="12"/>
  <c r="CP10" i="12"/>
  <c r="CP11" i="12"/>
  <c r="CP12" i="12"/>
  <c r="CP13" i="12"/>
  <c r="CP14" i="12"/>
  <c r="CP17" i="12"/>
  <c r="CP18" i="12"/>
  <c r="CP19" i="12"/>
  <c r="CP20" i="12"/>
  <c r="CP21" i="12"/>
  <c r="CP22" i="12"/>
  <c r="CP23" i="12"/>
  <c r="CP26" i="12"/>
  <c r="CP27" i="12"/>
  <c r="CP28" i="12"/>
  <c r="CP29" i="12"/>
  <c r="CP30" i="12"/>
  <c r="CP31" i="12"/>
  <c r="CP32" i="12"/>
  <c r="CP33" i="12"/>
  <c r="CP34" i="12"/>
  <c r="CP35" i="12"/>
  <c r="CP36" i="12"/>
  <c r="CP37" i="12"/>
  <c r="BU8" i="10"/>
  <c r="BU9" i="10"/>
  <c r="BU10" i="10"/>
  <c r="BU11" i="10"/>
  <c r="BU12" i="10"/>
  <c r="BU13" i="10"/>
  <c r="BU14" i="10"/>
  <c r="BU15" i="10"/>
  <c r="BU16" i="10"/>
  <c r="BU17" i="10"/>
  <c r="BU18" i="10"/>
  <c r="BU19" i="10"/>
  <c r="BU20" i="10"/>
  <c r="BU21" i="10"/>
  <c r="BU22" i="10"/>
  <c r="BU23" i="10"/>
  <c r="BU24" i="10"/>
  <c r="BU25" i="10"/>
  <c r="BU26" i="10"/>
  <c r="BU27" i="10"/>
  <c r="BU28" i="10"/>
  <c r="BU29" i="10"/>
  <c r="BU30" i="10"/>
  <c r="BU31" i="10"/>
  <c r="BU32" i="10"/>
  <c r="BU33" i="10"/>
  <c r="BU34" i="10"/>
  <c r="BU35" i="10"/>
  <c r="BU36" i="10"/>
  <c r="BU37" i="10"/>
  <c r="M38" i="5" l="1"/>
  <c r="FR35" i="5" l="1"/>
  <c r="FR34" i="5"/>
  <c r="FR33" i="5"/>
  <c r="FR32" i="5"/>
  <c r="FR31" i="5"/>
  <c r="FR30" i="5"/>
  <c r="FR29" i="5"/>
  <c r="A2" i="12" l="1"/>
  <c r="A2" i="8"/>
  <c r="A2" i="10"/>
  <c r="A2" i="7"/>
  <c r="A2" i="16"/>
  <c r="A2" i="9"/>
  <c r="DC39" i="8" l="1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FR20" i="5" l="1"/>
  <c r="FR21" i="5"/>
  <c r="FR22" i="5"/>
  <c r="FR23" i="5"/>
  <c r="FR24" i="5"/>
  <c r="FR25" i="5"/>
  <c r="FR26" i="5"/>
  <c r="FR27" i="5"/>
  <c r="FR28" i="5"/>
  <c r="CT39" i="12" l="1"/>
  <c r="CF29" i="16" l="1"/>
  <c r="FR19" i="5"/>
  <c r="P61" i="9" l="1"/>
  <c r="J61" i="9"/>
  <c r="P60" i="9"/>
  <c r="DK24" i="5"/>
  <c r="V22" i="9"/>
  <c r="W22" i="9" s="1"/>
  <c r="DQ21" i="5"/>
  <c r="DK21" i="5"/>
  <c r="V36" i="9"/>
  <c r="V35" i="9"/>
  <c r="W35" i="9" s="1"/>
  <c r="V34" i="9"/>
  <c r="W34" i="9" s="1"/>
  <c r="V33" i="9"/>
  <c r="W33" i="9" s="1"/>
  <c r="V32" i="9"/>
  <c r="W32" i="9" s="1"/>
  <c r="V30" i="9"/>
  <c r="V29" i="9"/>
  <c r="W29" i="9" s="1"/>
  <c r="V28" i="9"/>
  <c r="W28" i="9" s="1"/>
  <c r="V27" i="9"/>
  <c r="W27" i="9" s="1"/>
  <c r="V24" i="9"/>
  <c r="W24" i="9" s="1"/>
  <c r="V23" i="9"/>
  <c r="W23" i="9" s="1"/>
  <c r="W21" i="9"/>
  <c r="V20" i="9"/>
  <c r="W20" i="9" s="1"/>
  <c r="V19" i="9"/>
  <c r="W19" i="9" s="1"/>
  <c r="V18" i="9"/>
  <c r="W18" i="9" s="1"/>
  <c r="V17" i="9"/>
  <c r="W17" i="9" s="1"/>
  <c r="V16" i="9"/>
  <c r="W16" i="9" s="1"/>
  <c r="DQ14" i="5"/>
  <c r="J50" i="9"/>
  <c r="GM37" i="5"/>
  <c r="GM36" i="5"/>
  <c r="GM35" i="5"/>
  <c r="GM34" i="5"/>
  <c r="GM33" i="5"/>
  <c r="GM32" i="5"/>
  <c r="GM31" i="5"/>
  <c r="GM30" i="5"/>
  <c r="GM29" i="5"/>
  <c r="GM28" i="5"/>
  <c r="GM27" i="5"/>
  <c r="GM26" i="5"/>
  <c r="GM25" i="5"/>
  <c r="GM24" i="5"/>
  <c r="GM23" i="5"/>
  <c r="GM22" i="5"/>
  <c r="GM21" i="5"/>
  <c r="GM20" i="5"/>
  <c r="GM19" i="5"/>
  <c r="GM18" i="5"/>
  <c r="GM17" i="5"/>
  <c r="GM16" i="5"/>
  <c r="GM15" i="5"/>
  <c r="GM14" i="5"/>
  <c r="GM13" i="5"/>
  <c r="GM12" i="5"/>
  <c r="GM11" i="5"/>
  <c r="GM10" i="5"/>
  <c r="GM9" i="5"/>
  <c r="GM8" i="5"/>
  <c r="GM7" i="5"/>
  <c r="GB13" i="5"/>
  <c r="FQ35" i="5"/>
  <c r="FQ34" i="5"/>
  <c r="FQ33" i="5"/>
  <c r="FQ32" i="5"/>
  <c r="FQ31" i="5"/>
  <c r="FQ30" i="5"/>
  <c r="FQ29" i="5"/>
  <c r="FQ28" i="5"/>
  <c r="FQ27" i="5"/>
  <c r="FQ26" i="5"/>
  <c r="FQ25" i="5"/>
  <c r="FQ24" i="5"/>
  <c r="FQ23" i="5"/>
  <c r="FQ22" i="5"/>
  <c r="FQ21" i="5"/>
  <c r="FQ20" i="5"/>
  <c r="FQ19" i="5"/>
  <c r="FQ18" i="5"/>
  <c r="FQ17" i="5"/>
  <c r="FQ16" i="5"/>
  <c r="FQ15" i="5"/>
  <c r="FQ14" i="5"/>
  <c r="FQ13" i="5"/>
  <c r="FQ8" i="5"/>
  <c r="FQ12" i="5"/>
  <c r="FQ11" i="5"/>
  <c r="FQ10" i="5"/>
  <c r="FQ9" i="5"/>
  <c r="FA38" i="5"/>
  <c r="GX9" i="12"/>
  <c r="GE9" i="12"/>
  <c r="FL9" i="12"/>
  <c r="ES9" i="12"/>
  <c r="EA9" i="12"/>
  <c r="DI9" i="12"/>
  <c r="CC9" i="12"/>
  <c r="BN9" i="12"/>
  <c r="BC9" i="12"/>
  <c r="AN9" i="12"/>
  <c r="AA9" i="12"/>
  <c r="GX10" i="12"/>
  <c r="GE10" i="12"/>
  <c r="FL10" i="12"/>
  <c r="ES10" i="12"/>
  <c r="EA10" i="12"/>
  <c r="DI10" i="12"/>
  <c r="CC10" i="12"/>
  <c r="BN10" i="12"/>
  <c r="BC10" i="12"/>
  <c r="AN10" i="12"/>
  <c r="AA10" i="12"/>
  <c r="FX34" i="5"/>
  <c r="DQ28" i="5"/>
  <c r="DE28" i="5"/>
  <c r="T63" i="9"/>
  <c r="R39" i="9"/>
  <c r="R76" i="9" s="1"/>
  <c r="Q63" i="9"/>
  <c r="N63" i="9"/>
  <c r="K39" i="9"/>
  <c r="H39" i="9"/>
  <c r="H76" i="9" s="1"/>
  <c r="E63" i="9"/>
  <c r="FX24" i="5"/>
  <c r="CE28" i="10"/>
  <c r="CW27" i="5" s="1"/>
  <c r="CE27" i="10"/>
  <c r="CW26" i="5" s="1"/>
  <c r="CE26" i="10"/>
  <c r="CE61" i="10" s="1"/>
  <c r="CE25" i="10"/>
  <c r="FX35" i="5"/>
  <c r="FX33" i="5"/>
  <c r="FX32" i="5"/>
  <c r="FX31" i="5"/>
  <c r="FX30" i="5"/>
  <c r="FX29" i="5"/>
  <c r="FX28" i="5"/>
  <c r="FX27" i="5"/>
  <c r="FX26" i="5"/>
  <c r="FX25" i="5"/>
  <c r="FX23" i="5"/>
  <c r="FX22" i="5"/>
  <c r="FX21" i="5"/>
  <c r="FX20" i="5"/>
  <c r="FX19" i="5"/>
  <c r="FX18" i="5"/>
  <c r="FX17" i="5"/>
  <c r="FX16" i="5"/>
  <c r="FX15" i="5"/>
  <c r="FX14" i="5"/>
  <c r="FX13" i="5"/>
  <c r="FX11" i="5"/>
  <c r="FX9" i="5"/>
  <c r="FX8" i="5"/>
  <c r="FX7" i="5"/>
  <c r="CE39" i="16"/>
  <c r="CE77" i="16" s="1"/>
  <c r="CD39" i="16"/>
  <c r="CC39" i="16"/>
  <c r="CC77" i="16" s="1"/>
  <c r="CB39" i="16"/>
  <c r="CB77" i="16" s="1"/>
  <c r="CA39" i="16"/>
  <c r="CA77" i="16" s="1"/>
  <c r="BZ39" i="16"/>
  <c r="BY39" i="16"/>
  <c r="BX39" i="16"/>
  <c r="BU39" i="16"/>
  <c r="BT39" i="16"/>
  <c r="BS39" i="16"/>
  <c r="BS77" i="16" s="1"/>
  <c r="BR39" i="16"/>
  <c r="J13" i="5"/>
  <c r="Q39" i="9"/>
  <c r="Q76" i="9" s="1"/>
  <c r="DL10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G37" i="5"/>
  <c r="DF37" i="5"/>
  <c r="DE37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G36" i="5"/>
  <c r="DF36" i="5"/>
  <c r="DE36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G35" i="5"/>
  <c r="DF35" i="5"/>
  <c r="DE35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G34" i="5"/>
  <c r="DF34" i="5"/>
  <c r="DE34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G33" i="5"/>
  <c r="DF33" i="5"/>
  <c r="DE33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G32" i="5"/>
  <c r="DF32" i="5"/>
  <c r="DE32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G31" i="5"/>
  <c r="DF31" i="5"/>
  <c r="DE31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G30" i="5"/>
  <c r="DF30" i="5"/>
  <c r="DE30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G29" i="5"/>
  <c r="DF29" i="5"/>
  <c r="DE29" i="5"/>
  <c r="DU28" i="5"/>
  <c r="DT28" i="5"/>
  <c r="DS28" i="5"/>
  <c r="DR28" i="5"/>
  <c r="DP28" i="5"/>
  <c r="DO28" i="5"/>
  <c r="DN28" i="5"/>
  <c r="DM28" i="5"/>
  <c r="DL28" i="5"/>
  <c r="DJ28" i="5"/>
  <c r="DI28" i="5"/>
  <c r="DG28" i="5"/>
  <c r="DF28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G27" i="5"/>
  <c r="DE27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G26" i="5"/>
  <c r="DF26" i="5"/>
  <c r="DE26" i="5"/>
  <c r="DU25" i="5"/>
  <c r="DT25" i="5"/>
  <c r="DS25" i="5"/>
  <c r="DR25" i="5"/>
  <c r="DQ25" i="5"/>
  <c r="DP25" i="5"/>
  <c r="DO25" i="5"/>
  <c r="DN25" i="5"/>
  <c r="DM25" i="5"/>
  <c r="DL25" i="5"/>
  <c r="DJ25" i="5"/>
  <c r="DI25" i="5"/>
  <c r="DG25" i="5"/>
  <c r="DF25" i="5"/>
  <c r="DE25" i="5"/>
  <c r="DU24" i="5"/>
  <c r="DT24" i="5"/>
  <c r="DS24" i="5"/>
  <c r="DR24" i="5"/>
  <c r="DQ24" i="5"/>
  <c r="DO24" i="5"/>
  <c r="DN24" i="5"/>
  <c r="DM24" i="5"/>
  <c r="DL24" i="5"/>
  <c r="DJ24" i="5"/>
  <c r="DI24" i="5"/>
  <c r="DF24" i="5"/>
  <c r="DE24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G23" i="5"/>
  <c r="DF23" i="5"/>
  <c r="DE23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G22" i="5"/>
  <c r="DF22" i="5"/>
  <c r="DE22" i="5"/>
  <c r="DU21" i="5"/>
  <c r="DT21" i="5"/>
  <c r="DS21" i="5"/>
  <c r="DR21" i="5"/>
  <c r="DP21" i="5"/>
  <c r="DO21" i="5"/>
  <c r="DN21" i="5"/>
  <c r="DL21" i="5"/>
  <c r="DJ21" i="5"/>
  <c r="DI21" i="5"/>
  <c r="DG21" i="5"/>
  <c r="DF21" i="5"/>
  <c r="DE21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G20" i="5"/>
  <c r="DF20" i="5"/>
  <c r="DE20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G19" i="5"/>
  <c r="DF19" i="5"/>
  <c r="DE19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G18" i="5"/>
  <c r="DF18" i="5"/>
  <c r="DE18" i="5"/>
  <c r="DU17" i="5"/>
  <c r="DT17" i="5"/>
  <c r="DS17" i="5"/>
  <c r="DR17" i="5"/>
  <c r="DQ17" i="5"/>
  <c r="DP17" i="5"/>
  <c r="DO17" i="5"/>
  <c r="DN17" i="5"/>
  <c r="DM17" i="5"/>
  <c r="DL17" i="5"/>
  <c r="DK17" i="5"/>
  <c r="DJ17" i="5"/>
  <c r="DI17" i="5"/>
  <c r="DG17" i="5"/>
  <c r="DF17" i="5"/>
  <c r="DE17" i="5"/>
  <c r="DU16" i="5"/>
  <c r="DT16" i="5"/>
  <c r="DS16" i="5"/>
  <c r="DR16" i="5"/>
  <c r="DQ16" i="5"/>
  <c r="DP16" i="5"/>
  <c r="DO16" i="5"/>
  <c r="DN16" i="5"/>
  <c r="DM16" i="5"/>
  <c r="DL16" i="5"/>
  <c r="DK16" i="5"/>
  <c r="DJ16" i="5"/>
  <c r="DI16" i="5"/>
  <c r="DG16" i="5"/>
  <c r="DF16" i="5"/>
  <c r="DE16" i="5"/>
  <c r="DU15" i="5"/>
  <c r="DT15" i="5"/>
  <c r="DS15" i="5"/>
  <c r="DR15" i="5"/>
  <c r="DQ15" i="5"/>
  <c r="DP15" i="5"/>
  <c r="DO15" i="5"/>
  <c r="DN15" i="5"/>
  <c r="DM15" i="5"/>
  <c r="DL15" i="5"/>
  <c r="DK15" i="5"/>
  <c r="DJ15" i="5"/>
  <c r="DI15" i="5"/>
  <c r="DG15" i="5"/>
  <c r="DF15" i="5"/>
  <c r="DE15" i="5"/>
  <c r="DU14" i="5"/>
  <c r="DT14" i="5"/>
  <c r="DS14" i="5"/>
  <c r="DR14" i="5"/>
  <c r="DP14" i="5"/>
  <c r="DO14" i="5"/>
  <c r="DN14" i="5"/>
  <c r="DM14" i="5"/>
  <c r="DL14" i="5"/>
  <c r="DJ14" i="5"/>
  <c r="DI14" i="5"/>
  <c r="DG14" i="5"/>
  <c r="DF14" i="5"/>
  <c r="DE14" i="5"/>
  <c r="DT13" i="5"/>
  <c r="DS13" i="5"/>
  <c r="DR13" i="5"/>
  <c r="DQ13" i="5"/>
  <c r="DP13" i="5"/>
  <c r="DO13" i="5"/>
  <c r="DN13" i="5"/>
  <c r="DM13" i="5"/>
  <c r="DL13" i="5"/>
  <c r="DK13" i="5"/>
  <c r="DJ13" i="5"/>
  <c r="DI13" i="5"/>
  <c r="DG13" i="5"/>
  <c r="DF13" i="5"/>
  <c r="DE13" i="5"/>
  <c r="DU12" i="5"/>
  <c r="DT12" i="5"/>
  <c r="DS12" i="5"/>
  <c r="DR12" i="5"/>
  <c r="DQ12" i="5"/>
  <c r="DP12" i="5"/>
  <c r="DO12" i="5"/>
  <c r="DN12" i="5"/>
  <c r="DM12" i="5"/>
  <c r="DL12" i="5"/>
  <c r="DK12" i="5"/>
  <c r="DJ12" i="5"/>
  <c r="DI12" i="5"/>
  <c r="DG12" i="5"/>
  <c r="DF12" i="5"/>
  <c r="DE12" i="5"/>
  <c r="DU11" i="5"/>
  <c r="DT11" i="5"/>
  <c r="DS11" i="5"/>
  <c r="DR11" i="5"/>
  <c r="DQ11" i="5"/>
  <c r="DP11" i="5"/>
  <c r="DO11" i="5"/>
  <c r="DN11" i="5"/>
  <c r="DM11" i="5"/>
  <c r="DL11" i="5"/>
  <c r="DK11" i="5"/>
  <c r="DJ11" i="5"/>
  <c r="DI11" i="5"/>
  <c r="DG11" i="5"/>
  <c r="DF11" i="5"/>
  <c r="DE11" i="5"/>
  <c r="DU10" i="5"/>
  <c r="DT10" i="5"/>
  <c r="DS10" i="5"/>
  <c r="DR10" i="5"/>
  <c r="DQ10" i="5"/>
  <c r="DP10" i="5"/>
  <c r="DO10" i="5"/>
  <c r="DN10" i="5"/>
  <c r="DM10" i="5"/>
  <c r="DK10" i="5"/>
  <c r="DJ10" i="5"/>
  <c r="DI10" i="5"/>
  <c r="DG10" i="5"/>
  <c r="DF10" i="5"/>
  <c r="DE10" i="5"/>
  <c r="DU9" i="5"/>
  <c r="DT9" i="5"/>
  <c r="DS9" i="5"/>
  <c r="DR9" i="5"/>
  <c r="DQ9" i="5"/>
  <c r="DP9" i="5"/>
  <c r="DO9" i="5"/>
  <c r="DN9" i="5"/>
  <c r="DM9" i="5"/>
  <c r="DL9" i="5"/>
  <c r="DK9" i="5"/>
  <c r="DJ9" i="5"/>
  <c r="DI9" i="5"/>
  <c r="DG9" i="5"/>
  <c r="DF9" i="5"/>
  <c r="DE9" i="5"/>
  <c r="DU8" i="5"/>
  <c r="DT8" i="5"/>
  <c r="DS8" i="5"/>
  <c r="DR8" i="5"/>
  <c r="DQ8" i="5"/>
  <c r="DP8" i="5"/>
  <c r="DO8" i="5"/>
  <c r="DN8" i="5"/>
  <c r="DM8" i="5"/>
  <c r="DL8" i="5"/>
  <c r="DK8" i="5"/>
  <c r="DJ8" i="5"/>
  <c r="DI8" i="5"/>
  <c r="DG8" i="5"/>
  <c r="DF8" i="5"/>
  <c r="DE8" i="5"/>
  <c r="DU7" i="5"/>
  <c r="DT7" i="5"/>
  <c r="DS7" i="5"/>
  <c r="DR7" i="5"/>
  <c r="DQ7" i="5"/>
  <c r="DP7" i="5"/>
  <c r="DO7" i="5"/>
  <c r="DN7" i="5"/>
  <c r="DM7" i="5"/>
  <c r="DL7" i="5"/>
  <c r="DK7" i="5"/>
  <c r="DJ7" i="5"/>
  <c r="DI7" i="5"/>
  <c r="DG7" i="5"/>
  <c r="DF7" i="5"/>
  <c r="DE7" i="5"/>
  <c r="FH38" i="5"/>
  <c r="GA25" i="5"/>
  <c r="GK25" i="5" s="1"/>
  <c r="FG38" i="5"/>
  <c r="Q65" i="9"/>
  <c r="CC39" i="8"/>
  <c r="Q39" i="14"/>
  <c r="P39" i="14"/>
  <c r="Q38" i="14"/>
  <c r="P38" i="14"/>
  <c r="Q37" i="14"/>
  <c r="P37" i="14"/>
  <c r="Q36" i="14"/>
  <c r="P36" i="14"/>
  <c r="Q35" i="14"/>
  <c r="P35" i="14"/>
  <c r="Q34" i="14"/>
  <c r="P34" i="14"/>
  <c r="Q33" i="14"/>
  <c r="P33" i="14"/>
  <c r="Q32" i="14"/>
  <c r="P32" i="14"/>
  <c r="Q31" i="14"/>
  <c r="P31" i="14"/>
  <c r="Q30" i="14"/>
  <c r="P30" i="14"/>
  <c r="Q29" i="14"/>
  <c r="P29" i="14"/>
  <c r="Q28" i="14"/>
  <c r="P28" i="14"/>
  <c r="Q27" i="14"/>
  <c r="P27" i="14"/>
  <c r="Q26" i="14"/>
  <c r="P26" i="14"/>
  <c r="Q25" i="14"/>
  <c r="P25" i="14"/>
  <c r="Q24" i="14"/>
  <c r="P24" i="14"/>
  <c r="Q23" i="14"/>
  <c r="P23" i="14"/>
  <c r="Q22" i="14"/>
  <c r="P22" i="14"/>
  <c r="Q21" i="14"/>
  <c r="P21" i="14"/>
  <c r="Q20" i="14"/>
  <c r="P20" i="14"/>
  <c r="Q19" i="14"/>
  <c r="P19" i="14"/>
  <c r="Q18" i="14"/>
  <c r="P18" i="14"/>
  <c r="Q17" i="14"/>
  <c r="P17" i="14"/>
  <c r="Q16" i="14"/>
  <c r="P16" i="14"/>
  <c r="Q15" i="14"/>
  <c r="P15" i="14"/>
  <c r="Q14" i="14"/>
  <c r="P14" i="14"/>
  <c r="Q13" i="14"/>
  <c r="P13" i="14"/>
  <c r="Q12" i="14"/>
  <c r="P12" i="14"/>
  <c r="Q11" i="14"/>
  <c r="P11" i="14"/>
  <c r="Q10" i="14"/>
  <c r="P10" i="14"/>
  <c r="Q9" i="14"/>
  <c r="P9" i="14"/>
  <c r="O39" i="14"/>
  <c r="N39" i="14"/>
  <c r="M39" i="14"/>
  <c r="L39" i="14"/>
  <c r="K39" i="14"/>
  <c r="J39" i="14"/>
  <c r="I39" i="14"/>
  <c r="H39" i="14"/>
  <c r="G39" i="14"/>
  <c r="F39" i="14"/>
  <c r="E39" i="14"/>
  <c r="D39" i="14"/>
  <c r="C39" i="14"/>
  <c r="O38" i="14"/>
  <c r="N38" i="14"/>
  <c r="M38" i="14"/>
  <c r="L38" i="14"/>
  <c r="K38" i="14"/>
  <c r="J38" i="14"/>
  <c r="I38" i="14"/>
  <c r="H38" i="14"/>
  <c r="G38" i="14"/>
  <c r="F38" i="14"/>
  <c r="E38" i="14"/>
  <c r="D38" i="14"/>
  <c r="C38" i="14"/>
  <c r="O37" i="14"/>
  <c r="N37" i="14"/>
  <c r="M37" i="14"/>
  <c r="L37" i="14"/>
  <c r="K37" i="14"/>
  <c r="J37" i="14"/>
  <c r="I37" i="14"/>
  <c r="H37" i="14"/>
  <c r="G37" i="14"/>
  <c r="F37" i="14"/>
  <c r="E37" i="14"/>
  <c r="D37" i="14"/>
  <c r="C37" i="14"/>
  <c r="O36" i="14"/>
  <c r="N36" i="14"/>
  <c r="M36" i="14"/>
  <c r="L36" i="14"/>
  <c r="K36" i="14"/>
  <c r="J36" i="14"/>
  <c r="I36" i="14"/>
  <c r="H36" i="14"/>
  <c r="G36" i="14"/>
  <c r="F36" i="14"/>
  <c r="E36" i="14"/>
  <c r="D36" i="14"/>
  <c r="C36" i="14"/>
  <c r="O35" i="14"/>
  <c r="N35" i="14"/>
  <c r="M35" i="14"/>
  <c r="L35" i="14"/>
  <c r="K35" i="14"/>
  <c r="J35" i="14"/>
  <c r="I35" i="14"/>
  <c r="H35" i="14"/>
  <c r="G35" i="14"/>
  <c r="F35" i="14"/>
  <c r="E35" i="14"/>
  <c r="D35" i="14"/>
  <c r="C35" i="14"/>
  <c r="O34" i="14"/>
  <c r="N34" i="14"/>
  <c r="M34" i="14"/>
  <c r="L34" i="14"/>
  <c r="K34" i="14"/>
  <c r="J34" i="14"/>
  <c r="I34" i="14"/>
  <c r="H34" i="14"/>
  <c r="G34" i="14"/>
  <c r="F34" i="14"/>
  <c r="E34" i="14"/>
  <c r="D34" i="14"/>
  <c r="C34" i="14"/>
  <c r="O33" i="14"/>
  <c r="N33" i="14"/>
  <c r="M33" i="14"/>
  <c r="L33" i="14"/>
  <c r="K33" i="14"/>
  <c r="J33" i="14"/>
  <c r="I33" i="14"/>
  <c r="H33" i="14"/>
  <c r="G33" i="14"/>
  <c r="F33" i="14"/>
  <c r="E33" i="14"/>
  <c r="D33" i="14"/>
  <c r="C33" i="14"/>
  <c r="O32" i="14"/>
  <c r="N32" i="14"/>
  <c r="M32" i="14"/>
  <c r="L32" i="14"/>
  <c r="K32" i="14"/>
  <c r="J32" i="14"/>
  <c r="I32" i="14"/>
  <c r="H32" i="14"/>
  <c r="G32" i="14"/>
  <c r="F32" i="14"/>
  <c r="E32" i="14"/>
  <c r="D32" i="14"/>
  <c r="C32" i="14"/>
  <c r="O31" i="14"/>
  <c r="N31" i="14"/>
  <c r="M31" i="14"/>
  <c r="L31" i="14"/>
  <c r="K31" i="14"/>
  <c r="J31" i="14"/>
  <c r="I31" i="14"/>
  <c r="H31" i="14"/>
  <c r="G31" i="14"/>
  <c r="F31" i="14"/>
  <c r="E31" i="14"/>
  <c r="D31" i="14"/>
  <c r="C31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I63" i="9"/>
  <c r="BC27" i="12"/>
  <c r="AN27" i="12"/>
  <c r="Q59" i="9"/>
  <c r="U39" i="9"/>
  <c r="U76" i="9" s="1"/>
  <c r="I52" i="9"/>
  <c r="CJ39" i="8"/>
  <c r="CF39" i="8"/>
  <c r="CD39" i="8"/>
  <c r="BX39" i="8"/>
  <c r="FL17" i="12"/>
  <c r="FL18" i="12"/>
  <c r="FL19" i="12"/>
  <c r="FL20" i="12"/>
  <c r="P8" i="16"/>
  <c r="W8" i="16"/>
  <c r="AF8" i="16"/>
  <c r="AS8" i="16"/>
  <c r="BE8" i="16"/>
  <c r="BF8" i="16"/>
  <c r="BQ8" i="16"/>
  <c r="CF8" i="16"/>
  <c r="CX7" i="5" s="1"/>
  <c r="DA8" i="16"/>
  <c r="BF9" i="16"/>
  <c r="P9" i="16"/>
  <c r="W9" i="16"/>
  <c r="AF9" i="16"/>
  <c r="AS9" i="16"/>
  <c r="BE9" i="16"/>
  <c r="BQ9" i="16"/>
  <c r="CF9" i="16"/>
  <c r="CX8" i="5" s="1"/>
  <c r="DA9" i="16"/>
  <c r="P10" i="16"/>
  <c r="BF10" i="16" s="1"/>
  <c r="W10" i="16"/>
  <c r="AF10" i="16"/>
  <c r="AS10" i="16"/>
  <c r="BE10" i="16"/>
  <c r="BQ10" i="16"/>
  <c r="CF10" i="16"/>
  <c r="CX9" i="5" s="1"/>
  <c r="DA10" i="16"/>
  <c r="P11" i="16"/>
  <c r="W11" i="16"/>
  <c r="AF11" i="16"/>
  <c r="AS11" i="16"/>
  <c r="BE11" i="16"/>
  <c r="BQ11" i="16"/>
  <c r="CF11" i="16"/>
  <c r="CX10" i="5" s="1"/>
  <c r="DA11" i="16"/>
  <c r="P12" i="16"/>
  <c r="BF12" i="16" s="1"/>
  <c r="W12" i="16"/>
  <c r="AF12" i="16"/>
  <c r="AS12" i="16"/>
  <c r="BE12" i="16"/>
  <c r="BQ12" i="16"/>
  <c r="CF12" i="16"/>
  <c r="CX11" i="5" s="1"/>
  <c r="DA12" i="16"/>
  <c r="P13" i="16"/>
  <c r="W13" i="16"/>
  <c r="AF13" i="16"/>
  <c r="AS13" i="16"/>
  <c r="BE13" i="16"/>
  <c r="BQ13" i="16"/>
  <c r="CF13" i="16"/>
  <c r="CF48" i="16" s="1"/>
  <c r="DA13" i="16"/>
  <c r="DD13" i="16" s="1"/>
  <c r="P14" i="16"/>
  <c r="W14" i="16"/>
  <c r="AF14" i="16"/>
  <c r="AS14" i="16"/>
  <c r="BE14" i="16"/>
  <c r="BQ14" i="16"/>
  <c r="CF14" i="16"/>
  <c r="CX13" i="5" s="1"/>
  <c r="DA14" i="16"/>
  <c r="P15" i="16"/>
  <c r="W15" i="16"/>
  <c r="AF15" i="16"/>
  <c r="AS15" i="16"/>
  <c r="BE15" i="16"/>
  <c r="BQ15" i="16"/>
  <c r="CF50" i="16"/>
  <c r="DA15" i="16"/>
  <c r="P16" i="16"/>
  <c r="W16" i="16"/>
  <c r="AF16" i="16"/>
  <c r="AS16" i="16"/>
  <c r="BE16" i="16"/>
  <c r="BQ16" i="16"/>
  <c r="CF51" i="16"/>
  <c r="DA16" i="16"/>
  <c r="P17" i="16"/>
  <c r="W17" i="16"/>
  <c r="AF17" i="16"/>
  <c r="AS17" i="16"/>
  <c r="BE17" i="16"/>
  <c r="BQ17" i="16"/>
  <c r="CF17" i="16"/>
  <c r="CF52" i="16" s="1"/>
  <c r="DA17" i="16"/>
  <c r="P18" i="16"/>
  <c r="BF18" i="16" s="1"/>
  <c r="W18" i="16"/>
  <c r="AF18" i="16"/>
  <c r="AS18" i="16"/>
  <c r="BE18" i="16"/>
  <c r="BQ18" i="16"/>
  <c r="CF18" i="16"/>
  <c r="CX17" i="5" s="1"/>
  <c r="DA18" i="16"/>
  <c r="P19" i="16"/>
  <c r="W19" i="16"/>
  <c r="AF19" i="16"/>
  <c r="AS19" i="16"/>
  <c r="BE19" i="16"/>
  <c r="BQ19" i="16"/>
  <c r="CF19" i="16"/>
  <c r="CX18" i="5" s="1"/>
  <c r="DA19" i="16"/>
  <c r="P20" i="16"/>
  <c r="W20" i="16"/>
  <c r="AF20" i="16"/>
  <c r="AS20" i="16"/>
  <c r="BE20" i="16"/>
  <c r="BQ20" i="16"/>
  <c r="CF20" i="16"/>
  <c r="CX19" i="5" s="1"/>
  <c r="DA20" i="16"/>
  <c r="P21" i="16"/>
  <c r="W21" i="16"/>
  <c r="AF21" i="16"/>
  <c r="AS21" i="16"/>
  <c r="BE21" i="16"/>
  <c r="BQ21" i="16"/>
  <c r="CF21" i="16"/>
  <c r="CX20" i="5" s="1"/>
  <c r="DA21" i="16"/>
  <c r="DD21" i="16" s="1"/>
  <c r="P22" i="16"/>
  <c r="W22" i="16"/>
  <c r="AF22" i="16"/>
  <c r="AS22" i="16"/>
  <c r="BE22" i="16"/>
  <c r="BQ22" i="16"/>
  <c r="CF22" i="16"/>
  <c r="CF57" i="16" s="1"/>
  <c r="DA22" i="16"/>
  <c r="DD22" i="16" s="1"/>
  <c r="P23" i="16"/>
  <c r="W23" i="16"/>
  <c r="AF23" i="16"/>
  <c r="AS23" i="16"/>
  <c r="BE23" i="16"/>
  <c r="BQ23" i="16"/>
  <c r="CF23" i="16"/>
  <c r="CX22" i="5" s="1"/>
  <c r="DA23" i="16"/>
  <c r="BF24" i="16"/>
  <c r="P24" i="16"/>
  <c r="W24" i="16"/>
  <c r="AF24" i="16"/>
  <c r="AS24" i="16"/>
  <c r="BE24" i="16"/>
  <c r="BQ24" i="16"/>
  <c r="CF24" i="16"/>
  <c r="DA24" i="16"/>
  <c r="P25" i="16"/>
  <c r="W25" i="16"/>
  <c r="AF25" i="16"/>
  <c r="AS25" i="16"/>
  <c r="BE25" i="16"/>
  <c r="BQ25" i="16"/>
  <c r="CX24" i="5"/>
  <c r="DA25" i="16"/>
  <c r="P26" i="16"/>
  <c r="W26" i="16"/>
  <c r="AF26" i="16"/>
  <c r="AS26" i="16"/>
  <c r="BE26" i="16"/>
  <c r="BQ26" i="16"/>
  <c r="CF26" i="16"/>
  <c r="CX25" i="5" s="1"/>
  <c r="P27" i="16"/>
  <c r="W27" i="16"/>
  <c r="AF27" i="16"/>
  <c r="AS27" i="16"/>
  <c r="BE27" i="16"/>
  <c r="BQ27" i="16"/>
  <c r="CF27" i="16"/>
  <c r="CF62" i="16" s="1"/>
  <c r="DA27" i="16"/>
  <c r="P28" i="16"/>
  <c r="W28" i="16"/>
  <c r="AF28" i="16"/>
  <c r="AS28" i="16"/>
  <c r="BE28" i="16"/>
  <c r="BQ28" i="16"/>
  <c r="CF28" i="16"/>
  <c r="CX27" i="5" s="1"/>
  <c r="DA28" i="16"/>
  <c r="DD28" i="16" s="1"/>
  <c r="P29" i="16"/>
  <c r="W29" i="16"/>
  <c r="AF29" i="16"/>
  <c r="AS29" i="16"/>
  <c r="BE29" i="16"/>
  <c r="BQ29" i="16"/>
  <c r="CX28" i="5"/>
  <c r="P30" i="16"/>
  <c r="W30" i="16"/>
  <c r="AF30" i="16"/>
  <c r="AS30" i="16"/>
  <c r="BE30" i="16"/>
  <c r="BQ30" i="16"/>
  <c r="CF30" i="16"/>
  <c r="CX29" i="5" s="1"/>
  <c r="DA30" i="16"/>
  <c r="P31" i="16"/>
  <c r="W31" i="16"/>
  <c r="AF31" i="16"/>
  <c r="AS31" i="16"/>
  <c r="BE31" i="16"/>
  <c r="BQ31" i="16"/>
  <c r="CF66" i="16"/>
  <c r="P32" i="16"/>
  <c r="BF32" i="16" s="1"/>
  <c r="W32" i="16"/>
  <c r="AF32" i="16"/>
  <c r="AS32" i="16"/>
  <c r="BE32" i="16"/>
  <c r="BQ32" i="16"/>
  <c r="CF32" i="16"/>
  <c r="CX31" i="5" s="1"/>
  <c r="DA32" i="16"/>
  <c r="P33" i="16"/>
  <c r="W33" i="16"/>
  <c r="AF33" i="16"/>
  <c r="AS33" i="16"/>
  <c r="BE33" i="16"/>
  <c r="BQ33" i="16"/>
  <c r="CF33" i="16"/>
  <c r="CF68" i="16" s="1"/>
  <c r="DA33" i="16"/>
  <c r="P34" i="16"/>
  <c r="W34" i="16"/>
  <c r="AF34" i="16"/>
  <c r="AS34" i="16"/>
  <c r="BE34" i="16"/>
  <c r="BQ34" i="16"/>
  <c r="CF34" i="16"/>
  <c r="CF69" i="16" s="1"/>
  <c r="DA34" i="16"/>
  <c r="DD34" i="16" s="1"/>
  <c r="F35" i="16"/>
  <c r="L35" i="16"/>
  <c r="P35" i="16"/>
  <c r="W35" i="16"/>
  <c r="AF35" i="16"/>
  <c r="AS35" i="16"/>
  <c r="BE35" i="16"/>
  <c r="BQ35" i="16"/>
  <c r="CF35" i="16"/>
  <c r="DA35" i="16"/>
  <c r="F36" i="16"/>
  <c r="L36" i="16"/>
  <c r="P36" i="16"/>
  <c r="W36" i="16"/>
  <c r="AF36" i="16"/>
  <c r="AS36" i="16"/>
  <c r="BE36" i="16"/>
  <c r="BQ36" i="16"/>
  <c r="CF36" i="16"/>
  <c r="CX35" i="5" s="1"/>
  <c r="DA36" i="16"/>
  <c r="F37" i="16"/>
  <c r="L37" i="16"/>
  <c r="P37" i="16"/>
  <c r="W37" i="16"/>
  <c r="AF37" i="16"/>
  <c r="AS37" i="16"/>
  <c r="BE37" i="16"/>
  <c r="BQ37" i="16"/>
  <c r="CF37" i="16"/>
  <c r="CF72" i="16" s="1"/>
  <c r="DA37" i="16"/>
  <c r="F38" i="16"/>
  <c r="L38" i="16"/>
  <c r="P38" i="16"/>
  <c r="W38" i="16"/>
  <c r="AF38" i="16"/>
  <c r="AS38" i="16"/>
  <c r="BE38" i="16"/>
  <c r="BQ38" i="16"/>
  <c r="CF38" i="16"/>
  <c r="CX37" i="5" s="1"/>
  <c r="DA38" i="16"/>
  <c r="C39" i="16"/>
  <c r="F39" i="16" s="1"/>
  <c r="D39" i="16"/>
  <c r="E39" i="16"/>
  <c r="G39" i="16"/>
  <c r="H39" i="16"/>
  <c r="I39" i="16"/>
  <c r="I76" i="16"/>
  <c r="J39" i="16"/>
  <c r="K39" i="16"/>
  <c r="M39" i="16"/>
  <c r="N39" i="16"/>
  <c r="O39" i="16"/>
  <c r="Q39" i="16"/>
  <c r="R39" i="16"/>
  <c r="S39" i="16"/>
  <c r="T39" i="16"/>
  <c r="U39" i="16"/>
  <c r="V39" i="16"/>
  <c r="X39" i="16"/>
  <c r="Y39" i="16"/>
  <c r="Z39" i="16"/>
  <c r="AA39" i="16"/>
  <c r="AB39" i="16"/>
  <c r="AC39" i="16"/>
  <c r="AD39" i="16"/>
  <c r="AE39" i="16"/>
  <c r="AG39" i="16"/>
  <c r="AG76" i="16" s="1"/>
  <c r="AH39" i="16"/>
  <c r="AI39" i="16"/>
  <c r="AJ39" i="16"/>
  <c r="AK39" i="16"/>
  <c r="AL39" i="16"/>
  <c r="AM39" i="16"/>
  <c r="AN39" i="16"/>
  <c r="AO39" i="16"/>
  <c r="AP39" i="16"/>
  <c r="AQ39" i="16"/>
  <c r="AR39" i="16"/>
  <c r="AT39" i="16"/>
  <c r="AT76" i="16" s="1"/>
  <c r="AU39" i="16"/>
  <c r="AV39" i="16"/>
  <c r="AW39" i="16"/>
  <c r="AX39" i="16"/>
  <c r="AY39" i="16"/>
  <c r="AY76" i="16"/>
  <c r="AZ39" i="16"/>
  <c r="BA39" i="16"/>
  <c r="BB39" i="16"/>
  <c r="BC39" i="16"/>
  <c r="BD39" i="16"/>
  <c r="BE39" i="16"/>
  <c r="BG39" i="16"/>
  <c r="BH39" i="16"/>
  <c r="BI39" i="16"/>
  <c r="BJ39" i="16"/>
  <c r="BK39" i="16"/>
  <c r="BL39" i="16"/>
  <c r="BM39" i="16"/>
  <c r="BN39" i="16"/>
  <c r="BO39" i="16"/>
  <c r="BP39" i="16"/>
  <c r="CG39" i="16"/>
  <c r="CG77" i="16" s="1"/>
  <c r="CH39" i="16"/>
  <c r="CH77" i="16" s="1"/>
  <c r="CI39" i="16"/>
  <c r="CI77" i="16" s="1"/>
  <c r="CJ39" i="16"/>
  <c r="CK39" i="16"/>
  <c r="CL39" i="16"/>
  <c r="CM39" i="16"/>
  <c r="CM77" i="16" s="1"/>
  <c r="CN39" i="16"/>
  <c r="CO39" i="16"/>
  <c r="CP39" i="16"/>
  <c r="CP77" i="16" s="1"/>
  <c r="CQ39" i="16"/>
  <c r="CQ77" i="16" s="1"/>
  <c r="CR39" i="16"/>
  <c r="CR77" i="16" s="1"/>
  <c r="CS39" i="16"/>
  <c r="CS77" i="16" s="1"/>
  <c r="CT39" i="16"/>
  <c r="CT77" i="16" s="1"/>
  <c r="CU39" i="16"/>
  <c r="CU77" i="16" s="1"/>
  <c r="CV39" i="16"/>
  <c r="CV77" i="16" s="1"/>
  <c r="CW39" i="16"/>
  <c r="CW41" i="16" s="1"/>
  <c r="CX39" i="16"/>
  <c r="CY39" i="16"/>
  <c r="CZ39" i="16"/>
  <c r="C43" i="16"/>
  <c r="G43" i="16"/>
  <c r="H43" i="16"/>
  <c r="I43" i="16"/>
  <c r="J43" i="16"/>
  <c r="K43" i="16"/>
  <c r="M43" i="16"/>
  <c r="N43" i="16"/>
  <c r="O43" i="16"/>
  <c r="Q43" i="16"/>
  <c r="R43" i="16"/>
  <c r="S43" i="16"/>
  <c r="T43" i="16"/>
  <c r="W43" i="16" s="1"/>
  <c r="U43" i="16"/>
  <c r="V43" i="16"/>
  <c r="X43" i="16"/>
  <c r="Y43" i="16"/>
  <c r="Z43" i="16"/>
  <c r="Z74" i="16" s="1"/>
  <c r="AA43" i="16"/>
  <c r="AB43" i="16"/>
  <c r="AC43" i="16"/>
  <c r="AE43" i="16"/>
  <c r="AG43" i="16"/>
  <c r="AS43" i="16" s="1"/>
  <c r="AK43" i="16"/>
  <c r="AL43" i="16"/>
  <c r="AM43" i="16"/>
  <c r="AN43" i="16"/>
  <c r="AO43" i="16"/>
  <c r="AP43" i="16"/>
  <c r="AQ43" i="16"/>
  <c r="AR43" i="16"/>
  <c r="AT43" i="16"/>
  <c r="AX43" i="16"/>
  <c r="AY43" i="16"/>
  <c r="AY74" i="16" s="1"/>
  <c r="AZ43" i="16"/>
  <c r="BA43" i="16"/>
  <c r="BB43" i="16"/>
  <c r="BC43" i="16"/>
  <c r="BD43" i="16"/>
  <c r="BE43" i="16"/>
  <c r="BG43" i="16"/>
  <c r="BJ43" i="16"/>
  <c r="BK43" i="16"/>
  <c r="BL43" i="16"/>
  <c r="BM43" i="16"/>
  <c r="BN43" i="16"/>
  <c r="BQ43" i="16" s="1"/>
  <c r="BO43" i="16"/>
  <c r="BP43" i="16"/>
  <c r="BR43" i="16"/>
  <c r="BS43" i="16"/>
  <c r="BT43" i="16"/>
  <c r="BZ43" i="16"/>
  <c r="CA43" i="16"/>
  <c r="CB43" i="16"/>
  <c r="CC43" i="16"/>
  <c r="CD43" i="16"/>
  <c r="CE43" i="16"/>
  <c r="CG43" i="16"/>
  <c r="CH43" i="16"/>
  <c r="CI43" i="16"/>
  <c r="CJ43" i="16"/>
  <c r="CM43" i="16"/>
  <c r="CP43" i="16"/>
  <c r="CQ43" i="16"/>
  <c r="CR43" i="16"/>
  <c r="CS43" i="16"/>
  <c r="CT43" i="16"/>
  <c r="CU43" i="16"/>
  <c r="CV43" i="16"/>
  <c r="CX43" i="16"/>
  <c r="C44" i="16"/>
  <c r="G44" i="16"/>
  <c r="H44" i="16"/>
  <c r="I44" i="16"/>
  <c r="J44" i="16"/>
  <c r="K44" i="16"/>
  <c r="M44" i="16"/>
  <c r="N44" i="16"/>
  <c r="O44" i="16"/>
  <c r="Q44" i="16"/>
  <c r="R44" i="16"/>
  <c r="W44" i="16" s="1"/>
  <c r="S44" i="16"/>
  <c r="T44" i="16"/>
  <c r="U44" i="16"/>
  <c r="V44" i="16"/>
  <c r="X44" i="16"/>
  <c r="Y44" i="16"/>
  <c r="Z44" i="16"/>
  <c r="AF44" i="16" s="1"/>
  <c r="AA44" i="16"/>
  <c r="AB44" i="16"/>
  <c r="AC44" i="16"/>
  <c r="AE44" i="16"/>
  <c r="AG44" i="16"/>
  <c r="AK44" i="16"/>
  <c r="AL44" i="16"/>
  <c r="AM44" i="16"/>
  <c r="AN44" i="16"/>
  <c r="AN74" i="16" s="1"/>
  <c r="AO44" i="16"/>
  <c r="AP44" i="16"/>
  <c r="AQ44" i="16"/>
  <c r="AR44" i="16"/>
  <c r="AT44" i="16"/>
  <c r="BE44" i="16" s="1"/>
  <c r="AX44" i="16"/>
  <c r="AY44" i="16"/>
  <c r="AZ44" i="16"/>
  <c r="BA44" i="16"/>
  <c r="BB44" i="16"/>
  <c r="BC44" i="16"/>
  <c r="BD44" i="16"/>
  <c r="BG44" i="16"/>
  <c r="BJ44" i="16"/>
  <c r="BK44" i="16"/>
  <c r="BL44" i="16"/>
  <c r="BM44" i="16"/>
  <c r="BN44" i="16"/>
  <c r="BO44" i="16"/>
  <c r="BP44" i="16"/>
  <c r="BR44" i="16"/>
  <c r="BS44" i="16"/>
  <c r="BT44" i="16"/>
  <c r="BZ44" i="16"/>
  <c r="CA44" i="16"/>
  <c r="CB44" i="16"/>
  <c r="CC44" i="16"/>
  <c r="CD44" i="16"/>
  <c r="CE44" i="16"/>
  <c r="CG44" i="16"/>
  <c r="CH44" i="16"/>
  <c r="CI44" i="16"/>
  <c r="CJ44" i="16"/>
  <c r="CM44" i="16"/>
  <c r="CP44" i="16"/>
  <c r="CQ44" i="16"/>
  <c r="CR44" i="16"/>
  <c r="CS44" i="16"/>
  <c r="CT44" i="16"/>
  <c r="CU44" i="16"/>
  <c r="CV44" i="16"/>
  <c r="CX44" i="16"/>
  <c r="C45" i="16"/>
  <c r="G45" i="16"/>
  <c r="H45" i="16"/>
  <c r="I45" i="16"/>
  <c r="J45" i="16"/>
  <c r="K45" i="16"/>
  <c r="M45" i="16"/>
  <c r="N45" i="16"/>
  <c r="O45" i="16"/>
  <c r="Q45" i="16"/>
  <c r="R45" i="16"/>
  <c r="S45" i="16"/>
  <c r="T45" i="16"/>
  <c r="U45" i="16"/>
  <c r="V45" i="16"/>
  <c r="X45" i="16"/>
  <c r="Y45" i="16"/>
  <c r="Z45" i="16"/>
  <c r="AF45" i="16" s="1"/>
  <c r="AA45" i="16"/>
  <c r="AB45" i="16"/>
  <c r="AC45" i="16"/>
  <c r="AE45" i="16"/>
  <c r="AG45" i="16"/>
  <c r="AK45" i="16"/>
  <c r="AL45" i="16"/>
  <c r="AM45" i="16"/>
  <c r="AN45" i="16"/>
  <c r="AO45" i="16"/>
  <c r="AP45" i="16"/>
  <c r="AQ45" i="16"/>
  <c r="AR45" i="16"/>
  <c r="AT45" i="16"/>
  <c r="AX45" i="16"/>
  <c r="AX74" i="16" s="1"/>
  <c r="AY45" i="16"/>
  <c r="AZ45" i="16"/>
  <c r="BA45" i="16"/>
  <c r="BB45" i="16"/>
  <c r="BC45" i="16"/>
  <c r="BD45" i="16"/>
  <c r="BD74" i="16" s="1"/>
  <c r="BG45" i="16"/>
  <c r="BJ45" i="16"/>
  <c r="BK45" i="16"/>
  <c r="BL45" i="16"/>
  <c r="BM45" i="16"/>
  <c r="BN45" i="16"/>
  <c r="BO45" i="16"/>
  <c r="BP45" i="16"/>
  <c r="BR45" i="16"/>
  <c r="BS45" i="16"/>
  <c r="BT45" i="16"/>
  <c r="BZ45" i="16"/>
  <c r="CA45" i="16"/>
  <c r="CB45" i="16"/>
  <c r="CC45" i="16"/>
  <c r="CD45" i="16"/>
  <c r="CE45" i="16"/>
  <c r="CG45" i="16"/>
  <c r="CH45" i="16"/>
  <c r="CI45" i="16"/>
  <c r="CJ45" i="16"/>
  <c r="CM45" i="16"/>
  <c r="CP45" i="16"/>
  <c r="CQ45" i="16"/>
  <c r="CR45" i="16"/>
  <c r="CS45" i="16"/>
  <c r="CT45" i="16"/>
  <c r="CU45" i="16"/>
  <c r="CV45" i="16"/>
  <c r="CX45" i="16"/>
  <c r="C46" i="16"/>
  <c r="G46" i="16"/>
  <c r="H46" i="16"/>
  <c r="I46" i="16"/>
  <c r="J46" i="16"/>
  <c r="K46" i="16"/>
  <c r="M46" i="16"/>
  <c r="N46" i="16"/>
  <c r="O46" i="16"/>
  <c r="Q46" i="16"/>
  <c r="R46" i="16"/>
  <c r="W46" i="16" s="1"/>
  <c r="S46" i="16"/>
  <c r="T46" i="16"/>
  <c r="U46" i="16"/>
  <c r="V46" i="16"/>
  <c r="X46" i="16"/>
  <c r="Y46" i="16"/>
  <c r="Z46" i="16"/>
  <c r="AA46" i="16"/>
  <c r="AB46" i="16"/>
  <c r="AC46" i="16"/>
  <c r="AE46" i="16"/>
  <c r="AF46" i="16"/>
  <c r="AG46" i="16"/>
  <c r="AK46" i="16"/>
  <c r="AL46" i="16"/>
  <c r="AM46" i="16"/>
  <c r="AN46" i="16"/>
  <c r="AO46" i="16"/>
  <c r="AP46" i="16"/>
  <c r="AQ46" i="16"/>
  <c r="AR46" i="16"/>
  <c r="AT46" i="16"/>
  <c r="AX46" i="16"/>
  <c r="AY46" i="16"/>
  <c r="AZ46" i="16"/>
  <c r="BA46" i="16"/>
  <c r="BB46" i="16"/>
  <c r="BC46" i="16"/>
  <c r="BD46" i="16"/>
  <c r="BE46" i="16"/>
  <c r="BG46" i="16"/>
  <c r="BJ46" i="16"/>
  <c r="BK46" i="16"/>
  <c r="BL46" i="16"/>
  <c r="BM46" i="16"/>
  <c r="BN46" i="16"/>
  <c r="BO46" i="16"/>
  <c r="BP46" i="16"/>
  <c r="BR46" i="16"/>
  <c r="BS46" i="16"/>
  <c r="BT46" i="16"/>
  <c r="BZ46" i="16"/>
  <c r="CA46" i="16"/>
  <c r="CB46" i="16"/>
  <c r="CC46" i="16"/>
  <c r="CD46" i="16"/>
  <c r="CE46" i="16"/>
  <c r="CG46" i="16"/>
  <c r="CH46" i="16"/>
  <c r="CI46" i="16"/>
  <c r="CJ46" i="16"/>
  <c r="CM46" i="16"/>
  <c r="CP46" i="16"/>
  <c r="CQ46" i="16"/>
  <c r="CR46" i="16"/>
  <c r="CS46" i="16"/>
  <c r="CT46" i="16"/>
  <c r="CU46" i="16"/>
  <c r="CV46" i="16"/>
  <c r="CX46" i="16"/>
  <c r="C47" i="16"/>
  <c r="G47" i="16"/>
  <c r="H47" i="16"/>
  <c r="I47" i="16"/>
  <c r="J47" i="16"/>
  <c r="K47" i="16"/>
  <c r="M47" i="16"/>
  <c r="N47" i="16"/>
  <c r="O47" i="16"/>
  <c r="Q47" i="16"/>
  <c r="R47" i="16"/>
  <c r="S47" i="16"/>
  <c r="T47" i="16"/>
  <c r="U47" i="16"/>
  <c r="V47" i="16"/>
  <c r="X47" i="16"/>
  <c r="Y47" i="16"/>
  <c r="Z47" i="16"/>
  <c r="AA47" i="16"/>
  <c r="AF47" i="16" s="1"/>
  <c r="AB47" i="16"/>
  <c r="AC47" i="16"/>
  <c r="AE47" i="16"/>
  <c r="AG47" i="16"/>
  <c r="AK47" i="16"/>
  <c r="AK74" i="16" s="1"/>
  <c r="AL47" i="16"/>
  <c r="AM47" i="16"/>
  <c r="AN47" i="16"/>
  <c r="AO47" i="16"/>
  <c r="AP47" i="16"/>
  <c r="AQ47" i="16"/>
  <c r="AQ74" i="16" s="1"/>
  <c r="AR47" i="16"/>
  <c r="AT47" i="16"/>
  <c r="BE47" i="16" s="1"/>
  <c r="AX47" i="16"/>
  <c r="AY47" i="16"/>
  <c r="AZ47" i="16"/>
  <c r="BA47" i="16"/>
  <c r="BB47" i="16"/>
  <c r="BC47" i="16"/>
  <c r="BD47" i="16"/>
  <c r="BG47" i="16"/>
  <c r="BJ47" i="16"/>
  <c r="BJ74" i="16" s="1"/>
  <c r="BK47" i="16"/>
  <c r="BL47" i="16"/>
  <c r="BM47" i="16"/>
  <c r="BN47" i="16"/>
  <c r="BO47" i="16"/>
  <c r="BP47" i="16"/>
  <c r="BP74" i="16" s="1"/>
  <c r="BR47" i="16"/>
  <c r="BS47" i="16"/>
  <c r="BT47" i="16"/>
  <c r="BZ47" i="16"/>
  <c r="CA47" i="16"/>
  <c r="CB47" i="16"/>
  <c r="CC47" i="16"/>
  <c r="CD47" i="16"/>
  <c r="CE47" i="16"/>
  <c r="CG47" i="16"/>
  <c r="CH47" i="16"/>
  <c r="CI47" i="16"/>
  <c r="CJ47" i="16"/>
  <c r="CM47" i="16"/>
  <c r="CP47" i="16"/>
  <c r="CQ47" i="16"/>
  <c r="CR47" i="16"/>
  <c r="CS47" i="16"/>
  <c r="CT47" i="16"/>
  <c r="CU47" i="16"/>
  <c r="CV47" i="16"/>
  <c r="CX47" i="16"/>
  <c r="C48" i="16"/>
  <c r="G48" i="16"/>
  <c r="H48" i="16"/>
  <c r="I48" i="16"/>
  <c r="J48" i="16"/>
  <c r="K48" i="16"/>
  <c r="K74" i="16" s="1"/>
  <c r="M48" i="16"/>
  <c r="N48" i="16"/>
  <c r="O48" i="16"/>
  <c r="Q48" i="16"/>
  <c r="R48" i="16"/>
  <c r="S48" i="16"/>
  <c r="T48" i="16"/>
  <c r="U48" i="16"/>
  <c r="V48" i="16"/>
  <c r="X48" i="16"/>
  <c r="Y48" i="16"/>
  <c r="Z48" i="16"/>
  <c r="AF48" i="16" s="1"/>
  <c r="AA48" i="16"/>
  <c r="AB48" i="16"/>
  <c r="AC48" i="16"/>
  <c r="AE48" i="16"/>
  <c r="AG48" i="16"/>
  <c r="AK48" i="16"/>
  <c r="AL48" i="16"/>
  <c r="AM48" i="16"/>
  <c r="AN48" i="16"/>
  <c r="AO48" i="16"/>
  <c r="AP48" i="16"/>
  <c r="AQ48" i="16"/>
  <c r="AR48" i="16"/>
  <c r="AT48" i="16"/>
  <c r="BE48" i="16" s="1"/>
  <c r="AX48" i="16"/>
  <c r="AY48" i="16"/>
  <c r="AZ48" i="16"/>
  <c r="BA48" i="16"/>
  <c r="BB48" i="16"/>
  <c r="BC48" i="16"/>
  <c r="BD48" i="16"/>
  <c r="BG48" i="16"/>
  <c r="BJ48" i="16"/>
  <c r="BK48" i="16"/>
  <c r="BL48" i="16"/>
  <c r="BM48" i="16"/>
  <c r="BN48" i="16"/>
  <c r="BO48" i="16"/>
  <c r="BP48" i="16"/>
  <c r="BR48" i="16"/>
  <c r="BS48" i="16"/>
  <c r="BT48" i="16"/>
  <c r="BZ48" i="16"/>
  <c r="CA48" i="16"/>
  <c r="CB48" i="16"/>
  <c r="CC48" i="16"/>
  <c r="CD48" i="16"/>
  <c r="CE48" i="16"/>
  <c r="CG48" i="16"/>
  <c r="CH48" i="16"/>
  <c r="CI48" i="16"/>
  <c r="CJ48" i="16"/>
  <c r="CM48" i="16"/>
  <c r="CP48" i="16"/>
  <c r="CQ48" i="16"/>
  <c r="CR48" i="16"/>
  <c r="CS48" i="16"/>
  <c r="CT48" i="16"/>
  <c r="CU48" i="16"/>
  <c r="CV48" i="16"/>
  <c r="CX48" i="16"/>
  <c r="C49" i="16"/>
  <c r="G49" i="16"/>
  <c r="H49" i="16"/>
  <c r="I49" i="16"/>
  <c r="J49" i="16"/>
  <c r="K49" i="16"/>
  <c r="L49" i="16"/>
  <c r="M49" i="16"/>
  <c r="N49" i="16"/>
  <c r="O49" i="16"/>
  <c r="Q49" i="16"/>
  <c r="R49" i="16"/>
  <c r="S49" i="16"/>
  <c r="W49" i="16" s="1"/>
  <c r="T49" i="16"/>
  <c r="U49" i="16"/>
  <c r="V49" i="16"/>
  <c r="X49" i="16"/>
  <c r="Y49" i="16"/>
  <c r="Y74" i="16" s="1"/>
  <c r="Z49" i="16"/>
  <c r="AA49" i="16"/>
  <c r="AB49" i="16"/>
  <c r="AC49" i="16"/>
  <c r="AE49" i="16"/>
  <c r="AF49" i="16"/>
  <c r="AG49" i="16"/>
  <c r="AK49" i="16"/>
  <c r="AS49" i="16" s="1"/>
  <c r="AL49" i="16"/>
  <c r="AM49" i="16"/>
  <c r="AN49" i="16"/>
  <c r="AO49" i="16"/>
  <c r="AO74" i="16" s="1"/>
  <c r="AP49" i="16"/>
  <c r="AQ49" i="16"/>
  <c r="AR49" i="16"/>
  <c r="AT49" i="16"/>
  <c r="AX49" i="16"/>
  <c r="AY49" i="16"/>
  <c r="AZ49" i="16"/>
  <c r="BA49" i="16"/>
  <c r="BB49" i="16"/>
  <c r="BC49" i="16"/>
  <c r="BD49" i="16"/>
  <c r="BG49" i="16"/>
  <c r="BJ49" i="16"/>
  <c r="BQ49" i="16" s="1"/>
  <c r="BK49" i="16"/>
  <c r="BL49" i="16"/>
  <c r="BM49" i="16"/>
  <c r="BN49" i="16"/>
  <c r="BO49" i="16"/>
  <c r="BP49" i="16"/>
  <c r="BR49" i="16"/>
  <c r="BS49" i="16"/>
  <c r="BT49" i="16"/>
  <c r="BZ49" i="16"/>
  <c r="CA49" i="16"/>
  <c r="CB49" i="16"/>
  <c r="CC49" i="16"/>
  <c r="CD49" i="16"/>
  <c r="CE49" i="16"/>
  <c r="CG49" i="16"/>
  <c r="CH49" i="16"/>
  <c r="CI49" i="16"/>
  <c r="CJ49" i="16"/>
  <c r="CM49" i="16"/>
  <c r="CP49" i="16"/>
  <c r="CQ49" i="16"/>
  <c r="CR49" i="16"/>
  <c r="CS49" i="16"/>
  <c r="CT49" i="16"/>
  <c r="CU49" i="16"/>
  <c r="CV49" i="16"/>
  <c r="CX49" i="16"/>
  <c r="C50" i="16"/>
  <c r="G50" i="16"/>
  <c r="H50" i="16"/>
  <c r="I50" i="16"/>
  <c r="J50" i="16"/>
  <c r="K50" i="16"/>
  <c r="M50" i="16"/>
  <c r="N50" i="16"/>
  <c r="O50" i="16"/>
  <c r="Q50" i="16"/>
  <c r="R50" i="16"/>
  <c r="W50" i="16" s="1"/>
  <c r="S50" i="16"/>
  <c r="T50" i="16"/>
  <c r="U50" i="16"/>
  <c r="V50" i="16"/>
  <c r="X50" i="16"/>
  <c r="Y50" i="16"/>
  <c r="Z50" i="16"/>
  <c r="AA50" i="16"/>
  <c r="AB50" i="16"/>
  <c r="AC50" i="16"/>
  <c r="AE50" i="16"/>
  <c r="AF50" i="16" s="1"/>
  <c r="AG50" i="16"/>
  <c r="AK50" i="16"/>
  <c r="AS50" i="16" s="1"/>
  <c r="AL50" i="16"/>
  <c r="AM50" i="16"/>
  <c r="AN50" i="16"/>
  <c r="AO50" i="16"/>
  <c r="AP50" i="16"/>
  <c r="AQ50" i="16"/>
  <c r="AR50" i="16"/>
  <c r="AT50" i="16"/>
  <c r="AX50" i="16"/>
  <c r="AY50" i="16"/>
  <c r="AZ50" i="16"/>
  <c r="BA50" i="16"/>
  <c r="BB50" i="16"/>
  <c r="BC50" i="16"/>
  <c r="BD50" i="16"/>
  <c r="BG50" i="16"/>
  <c r="BJ50" i="16"/>
  <c r="BK50" i="16"/>
  <c r="BK74" i="16" s="1"/>
  <c r="BL50" i="16"/>
  <c r="BM50" i="16"/>
  <c r="BN50" i="16"/>
  <c r="BO50" i="16"/>
  <c r="BP50" i="16"/>
  <c r="BQ50" i="16"/>
  <c r="BR50" i="16"/>
  <c r="BS50" i="16"/>
  <c r="BT50" i="16"/>
  <c r="BZ50" i="16"/>
  <c r="CA50" i="16"/>
  <c r="CB50" i="16"/>
  <c r="CC50" i="16"/>
  <c r="CD50" i="16"/>
  <c r="CE50" i="16"/>
  <c r="CG50" i="16"/>
  <c r="CH50" i="16"/>
  <c r="CI50" i="16"/>
  <c r="CJ50" i="16"/>
  <c r="CM50" i="16"/>
  <c r="CP50" i="16"/>
  <c r="CQ50" i="16"/>
  <c r="CR50" i="16"/>
  <c r="CS50" i="16"/>
  <c r="CT50" i="16"/>
  <c r="CU50" i="16"/>
  <c r="CV50" i="16"/>
  <c r="CX50" i="16"/>
  <c r="C51" i="16"/>
  <c r="G51" i="16"/>
  <c r="H51" i="16"/>
  <c r="I51" i="16"/>
  <c r="J51" i="16"/>
  <c r="K51" i="16"/>
  <c r="M51" i="16"/>
  <c r="N51" i="16"/>
  <c r="O51" i="16"/>
  <c r="Q51" i="16"/>
  <c r="Q74" i="16" s="1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F51" i="16" s="1"/>
  <c r="AE51" i="16"/>
  <c r="AG51" i="16"/>
  <c r="AK51" i="16"/>
  <c r="AL51" i="16"/>
  <c r="AM51" i="16"/>
  <c r="AN51" i="16"/>
  <c r="AO51" i="16"/>
  <c r="AP51" i="16"/>
  <c r="AQ51" i="16"/>
  <c r="AR51" i="16"/>
  <c r="AS51" i="16"/>
  <c r="AT51" i="16"/>
  <c r="AX51" i="16"/>
  <c r="AY51" i="16"/>
  <c r="AZ51" i="16"/>
  <c r="BA51" i="16"/>
  <c r="BB51" i="16"/>
  <c r="BB74" i="16" s="1"/>
  <c r="BC51" i="16"/>
  <c r="BD51" i="16"/>
  <c r="BG51" i="16"/>
  <c r="BQ51" i="16" s="1"/>
  <c r="BJ51" i="16"/>
  <c r="BK51" i="16"/>
  <c r="BL51" i="16"/>
  <c r="BM51" i="16"/>
  <c r="BN51" i="16"/>
  <c r="BO51" i="16"/>
  <c r="BP51" i="16"/>
  <c r="BR51" i="16"/>
  <c r="BR74" i="16" s="1"/>
  <c r="BS51" i="16"/>
  <c r="BT51" i="16"/>
  <c r="BZ51" i="16"/>
  <c r="CA51" i="16"/>
  <c r="CB51" i="16"/>
  <c r="CC51" i="16"/>
  <c r="CD51" i="16"/>
  <c r="CE51" i="16"/>
  <c r="CG51" i="16"/>
  <c r="CH51" i="16"/>
  <c r="CI51" i="16"/>
  <c r="CJ51" i="16"/>
  <c r="CM51" i="16"/>
  <c r="CP51" i="16"/>
  <c r="CQ51" i="16"/>
  <c r="CR51" i="16"/>
  <c r="CS51" i="16"/>
  <c r="CT51" i="16"/>
  <c r="CU51" i="16"/>
  <c r="CV51" i="16"/>
  <c r="CX51" i="16"/>
  <c r="C52" i="16"/>
  <c r="G52" i="16"/>
  <c r="H52" i="16"/>
  <c r="L52" i="16" s="1"/>
  <c r="I52" i="16"/>
  <c r="J52" i="16"/>
  <c r="K52" i="16"/>
  <c r="M52" i="16"/>
  <c r="N52" i="16"/>
  <c r="O52" i="16"/>
  <c r="Q52" i="16"/>
  <c r="R52" i="16"/>
  <c r="R74" i="16" s="1"/>
  <c r="S52" i="16"/>
  <c r="T52" i="16"/>
  <c r="U52" i="16"/>
  <c r="V52" i="16"/>
  <c r="X52" i="16"/>
  <c r="X74" i="16" s="1"/>
  <c r="Y52" i="16"/>
  <c r="Z52" i="16"/>
  <c r="AA52" i="16"/>
  <c r="AF52" i="16" s="1"/>
  <c r="AB52" i="16"/>
  <c r="AC52" i="16"/>
  <c r="AE52" i="16"/>
  <c r="AG52" i="16"/>
  <c r="AK52" i="16"/>
  <c r="AS52" i="16" s="1"/>
  <c r="AL52" i="16"/>
  <c r="AM52" i="16"/>
  <c r="AN52" i="16"/>
  <c r="AO52" i="16"/>
  <c r="AP52" i="16"/>
  <c r="AQ52" i="16"/>
  <c r="AR52" i="16"/>
  <c r="AT52" i="16"/>
  <c r="AX52" i="16"/>
  <c r="AY52" i="16"/>
  <c r="AZ52" i="16"/>
  <c r="BA52" i="16"/>
  <c r="BB52" i="16"/>
  <c r="BC52" i="16"/>
  <c r="BD52" i="16"/>
  <c r="BG52" i="16"/>
  <c r="BQ52" i="16" s="1"/>
  <c r="BJ52" i="16"/>
  <c r="BK52" i="16"/>
  <c r="BL52" i="16"/>
  <c r="BM52" i="16"/>
  <c r="BN52" i="16"/>
  <c r="BO52" i="16"/>
  <c r="BP52" i="16"/>
  <c r="BR52" i="16"/>
  <c r="BS52" i="16"/>
  <c r="BT52" i="16"/>
  <c r="BZ52" i="16"/>
  <c r="CA52" i="16"/>
  <c r="CB52" i="16"/>
  <c r="CC52" i="16"/>
  <c r="CD52" i="16"/>
  <c r="CE52" i="16"/>
  <c r="CG52" i="16"/>
  <c r="CH52" i="16"/>
  <c r="CI52" i="16"/>
  <c r="CJ52" i="16"/>
  <c r="CM52" i="16"/>
  <c r="CP52" i="16"/>
  <c r="CQ52" i="16"/>
  <c r="CR52" i="16"/>
  <c r="CS52" i="16"/>
  <c r="CT52" i="16"/>
  <c r="CU52" i="16"/>
  <c r="CV52" i="16"/>
  <c r="CX52" i="16"/>
  <c r="C53" i="16"/>
  <c r="G53" i="16"/>
  <c r="H53" i="16"/>
  <c r="I53" i="16"/>
  <c r="J53" i="16"/>
  <c r="K53" i="16"/>
  <c r="M53" i="16"/>
  <c r="N53" i="16"/>
  <c r="O53" i="16"/>
  <c r="Q53" i="16"/>
  <c r="R53" i="16"/>
  <c r="S53" i="16"/>
  <c r="T53" i="16"/>
  <c r="U53" i="16"/>
  <c r="V53" i="16"/>
  <c r="X53" i="16"/>
  <c r="Y53" i="16"/>
  <c r="Z53" i="16"/>
  <c r="AA53" i="16"/>
  <c r="AB53" i="16"/>
  <c r="AC53" i="16"/>
  <c r="AE53" i="16"/>
  <c r="AF53" i="16"/>
  <c r="AG53" i="16"/>
  <c r="AK53" i="16"/>
  <c r="AL53" i="16"/>
  <c r="AM53" i="16"/>
  <c r="AN53" i="16"/>
  <c r="AO53" i="16"/>
  <c r="AP53" i="16"/>
  <c r="AQ53" i="16"/>
  <c r="AR53" i="16"/>
  <c r="AT53" i="16"/>
  <c r="BE53" i="16" s="1"/>
  <c r="AX53" i="16"/>
  <c r="AY53" i="16"/>
  <c r="AZ53" i="16"/>
  <c r="BA53" i="16"/>
  <c r="BB53" i="16"/>
  <c r="BC53" i="16"/>
  <c r="BD53" i="16"/>
  <c r="BG53" i="16"/>
  <c r="BJ53" i="16"/>
  <c r="BK53" i="16"/>
  <c r="BL53" i="16"/>
  <c r="BM53" i="16"/>
  <c r="BN53" i="16"/>
  <c r="BO53" i="16"/>
  <c r="BP53" i="16"/>
  <c r="BR53" i="16"/>
  <c r="BS53" i="16"/>
  <c r="BT53" i="16"/>
  <c r="BZ53" i="16"/>
  <c r="CA53" i="16"/>
  <c r="CB53" i="16"/>
  <c r="CC53" i="16"/>
  <c r="CD53" i="16"/>
  <c r="CE53" i="16"/>
  <c r="CG53" i="16"/>
  <c r="CH53" i="16"/>
  <c r="CI53" i="16"/>
  <c r="CJ53" i="16"/>
  <c r="CM53" i="16"/>
  <c r="CP53" i="16"/>
  <c r="CQ53" i="16"/>
  <c r="CR53" i="16"/>
  <c r="CS53" i="16"/>
  <c r="CT53" i="16"/>
  <c r="CU53" i="16"/>
  <c r="CV53" i="16"/>
  <c r="CX53" i="16"/>
  <c r="C54" i="16"/>
  <c r="G54" i="16"/>
  <c r="H54" i="16"/>
  <c r="I54" i="16"/>
  <c r="J54" i="16"/>
  <c r="K54" i="16"/>
  <c r="M54" i="16"/>
  <c r="N54" i="16"/>
  <c r="O54" i="16"/>
  <c r="Q54" i="16"/>
  <c r="R54" i="16"/>
  <c r="S54" i="16"/>
  <c r="T54" i="16"/>
  <c r="U54" i="16"/>
  <c r="V54" i="16"/>
  <c r="X54" i="16"/>
  <c r="Y54" i="16"/>
  <c r="Z54" i="16"/>
  <c r="AF54" i="16" s="1"/>
  <c r="AA54" i="16"/>
  <c r="AB54" i="16"/>
  <c r="AC54" i="16"/>
  <c r="AE54" i="16"/>
  <c r="AG54" i="16"/>
  <c r="AK54" i="16"/>
  <c r="AL54" i="16"/>
  <c r="AM54" i="16"/>
  <c r="AN54" i="16"/>
  <c r="AO54" i="16"/>
  <c r="AP54" i="16"/>
  <c r="AQ54" i="16"/>
  <c r="AR54" i="16"/>
  <c r="AT54" i="16"/>
  <c r="BE54" i="16" s="1"/>
  <c r="AX54" i="16"/>
  <c r="AY54" i="16"/>
  <c r="AZ54" i="16"/>
  <c r="BA54" i="16"/>
  <c r="BB54" i="16"/>
  <c r="BC54" i="16"/>
  <c r="BD54" i="16"/>
  <c r="BG54" i="16"/>
  <c r="BJ54" i="16"/>
  <c r="BK54" i="16"/>
  <c r="BL54" i="16"/>
  <c r="BM54" i="16"/>
  <c r="BN54" i="16"/>
  <c r="BO54" i="16"/>
  <c r="BP54" i="16"/>
  <c r="BR54" i="16"/>
  <c r="BS54" i="16"/>
  <c r="BT54" i="16"/>
  <c r="BZ54" i="16"/>
  <c r="CA54" i="16"/>
  <c r="CB54" i="16"/>
  <c r="CC54" i="16"/>
  <c r="CD54" i="16"/>
  <c r="CE54" i="16"/>
  <c r="CG54" i="16"/>
  <c r="CH54" i="16"/>
  <c r="CI54" i="16"/>
  <c r="CJ54" i="16"/>
  <c r="CM54" i="16"/>
  <c r="CP54" i="16"/>
  <c r="CQ54" i="16"/>
  <c r="CR54" i="16"/>
  <c r="CS54" i="16"/>
  <c r="CT54" i="16"/>
  <c r="CU54" i="16"/>
  <c r="CV54" i="16"/>
  <c r="CX54" i="16"/>
  <c r="C55" i="16"/>
  <c r="G55" i="16"/>
  <c r="H55" i="16"/>
  <c r="I55" i="16"/>
  <c r="J55" i="16"/>
  <c r="K55" i="16"/>
  <c r="M55" i="16"/>
  <c r="N55" i="16"/>
  <c r="O55" i="16"/>
  <c r="Q55" i="16"/>
  <c r="R55" i="16"/>
  <c r="S55" i="16"/>
  <c r="T55" i="16"/>
  <c r="U55" i="16"/>
  <c r="V55" i="16"/>
  <c r="X55" i="16"/>
  <c r="Y55" i="16"/>
  <c r="Z55" i="16"/>
  <c r="AF55" i="16" s="1"/>
  <c r="AA55" i="16"/>
  <c r="AB55" i="16"/>
  <c r="AC55" i="16"/>
  <c r="AE55" i="16"/>
  <c r="AG55" i="16"/>
  <c r="AK55" i="16"/>
  <c r="AL55" i="16"/>
  <c r="AM55" i="16"/>
  <c r="AN55" i="16"/>
  <c r="AO55" i="16"/>
  <c r="AP55" i="16"/>
  <c r="AQ55" i="16"/>
  <c r="AR55" i="16"/>
  <c r="AT55" i="16"/>
  <c r="BE55" i="16" s="1"/>
  <c r="AX55" i="16"/>
  <c r="AY55" i="16"/>
  <c r="AZ55" i="16"/>
  <c r="BA55" i="16"/>
  <c r="BB55" i="16"/>
  <c r="BC55" i="16"/>
  <c r="BD55" i="16"/>
  <c r="BG55" i="16"/>
  <c r="BJ55" i="16"/>
  <c r="BK55" i="16"/>
  <c r="BL55" i="16"/>
  <c r="BM55" i="16"/>
  <c r="BN55" i="16"/>
  <c r="BO55" i="16"/>
  <c r="BP55" i="16"/>
  <c r="BR55" i="16"/>
  <c r="BS55" i="16"/>
  <c r="BT55" i="16"/>
  <c r="BZ55" i="16"/>
  <c r="CA55" i="16"/>
  <c r="CB55" i="16"/>
  <c r="CC55" i="16"/>
  <c r="CD55" i="16"/>
  <c r="CE55" i="16"/>
  <c r="CG55" i="16"/>
  <c r="CH55" i="16"/>
  <c r="CI55" i="16"/>
  <c r="CJ55" i="16"/>
  <c r="CM55" i="16"/>
  <c r="CP55" i="16"/>
  <c r="CQ55" i="16"/>
  <c r="CR55" i="16"/>
  <c r="CS55" i="16"/>
  <c r="CT55" i="16"/>
  <c r="CU55" i="16"/>
  <c r="CV55" i="16"/>
  <c r="CX55" i="16"/>
  <c r="C56" i="16"/>
  <c r="G56" i="16"/>
  <c r="H56" i="16"/>
  <c r="I56" i="16"/>
  <c r="L56" i="16" s="1"/>
  <c r="J56" i="16"/>
  <c r="K56" i="16"/>
  <c r="M56" i="16"/>
  <c r="N56" i="16"/>
  <c r="O56" i="16"/>
  <c r="Q56" i="16"/>
  <c r="R56" i="16"/>
  <c r="S56" i="16"/>
  <c r="W56" i="16" s="1"/>
  <c r="T56" i="16"/>
  <c r="U56" i="16"/>
  <c r="V56" i="16"/>
  <c r="X56" i="16"/>
  <c r="Y56" i="16"/>
  <c r="Z56" i="16"/>
  <c r="AA56" i="16"/>
  <c r="AB56" i="16"/>
  <c r="AF56" i="16" s="1"/>
  <c r="AC56" i="16"/>
  <c r="AE56" i="16"/>
  <c r="AG56" i="16"/>
  <c r="AK56" i="16"/>
  <c r="AS56" i="16" s="1"/>
  <c r="AL56" i="16"/>
  <c r="AL74" i="16" s="1"/>
  <c r="AM56" i="16"/>
  <c r="AN56" i="16"/>
  <c r="AO56" i="16"/>
  <c r="AP56" i="16"/>
  <c r="AQ56" i="16"/>
  <c r="AR56" i="16"/>
  <c r="AR74" i="16" s="1"/>
  <c r="AT56" i="16"/>
  <c r="AX56" i="16"/>
  <c r="AY56" i="16"/>
  <c r="AZ56" i="16"/>
  <c r="BA56" i="16"/>
  <c r="BB56" i="16"/>
  <c r="BC56" i="16"/>
  <c r="BD56" i="16"/>
  <c r="BG56" i="16"/>
  <c r="BJ56" i="16"/>
  <c r="BK56" i="16"/>
  <c r="BL56" i="16"/>
  <c r="BM56" i="16"/>
  <c r="BN56" i="16"/>
  <c r="BO56" i="16"/>
  <c r="BP56" i="16"/>
  <c r="BQ56" i="16"/>
  <c r="BR56" i="16"/>
  <c r="BS56" i="16"/>
  <c r="BT56" i="16"/>
  <c r="BZ56" i="16"/>
  <c r="CA56" i="16"/>
  <c r="CB56" i="16"/>
  <c r="CC56" i="16"/>
  <c r="CD56" i="16"/>
  <c r="CE56" i="16"/>
  <c r="CG56" i="16"/>
  <c r="CH56" i="16"/>
  <c r="CI56" i="16"/>
  <c r="CJ56" i="16"/>
  <c r="CM56" i="16"/>
  <c r="CP56" i="16"/>
  <c r="CQ56" i="16"/>
  <c r="CR56" i="16"/>
  <c r="CS56" i="16"/>
  <c r="CT56" i="16"/>
  <c r="CU56" i="16"/>
  <c r="CV56" i="16"/>
  <c r="CX56" i="16"/>
  <c r="C57" i="16"/>
  <c r="G57" i="16"/>
  <c r="H57" i="16"/>
  <c r="I57" i="16"/>
  <c r="J57" i="16"/>
  <c r="K57" i="16"/>
  <c r="M57" i="16"/>
  <c r="N57" i="16"/>
  <c r="O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F57" i="16" s="1"/>
  <c r="AE57" i="16"/>
  <c r="AG57" i="16"/>
  <c r="AK57" i="16"/>
  <c r="AL57" i="16"/>
  <c r="AM57" i="16"/>
  <c r="AN57" i="16"/>
  <c r="AO57" i="16"/>
  <c r="AP57" i="16"/>
  <c r="AQ57" i="16"/>
  <c r="AR57" i="16"/>
  <c r="AS57" i="16"/>
  <c r="AT57" i="16"/>
  <c r="AX57" i="16"/>
  <c r="AY57" i="16"/>
  <c r="AZ57" i="16"/>
  <c r="BA57" i="16"/>
  <c r="BB57" i="16"/>
  <c r="BC57" i="16"/>
  <c r="BD57" i="16"/>
  <c r="BG57" i="16"/>
  <c r="BQ57" i="16" s="1"/>
  <c r="BJ57" i="16"/>
  <c r="BK57" i="16"/>
  <c r="BL57" i="16"/>
  <c r="BM57" i="16"/>
  <c r="BN57" i="16"/>
  <c r="BO57" i="16"/>
  <c r="BP57" i="16"/>
  <c r="BR57" i="16"/>
  <c r="BS57" i="16"/>
  <c r="BT57" i="16"/>
  <c r="BZ57" i="16"/>
  <c r="CA57" i="16"/>
  <c r="CB57" i="16"/>
  <c r="CC57" i="16"/>
  <c r="CD57" i="16"/>
  <c r="CE57" i="16"/>
  <c r="CG57" i="16"/>
  <c r="CH57" i="16"/>
  <c r="CI57" i="16"/>
  <c r="CJ57" i="16"/>
  <c r="CM57" i="16"/>
  <c r="CP57" i="16"/>
  <c r="CQ57" i="16"/>
  <c r="CR57" i="16"/>
  <c r="CS57" i="16"/>
  <c r="CT57" i="16"/>
  <c r="CU57" i="16"/>
  <c r="CV57" i="16"/>
  <c r="CX57" i="16"/>
  <c r="C58" i="16"/>
  <c r="G58" i="16"/>
  <c r="H58" i="16"/>
  <c r="I58" i="16"/>
  <c r="J58" i="16"/>
  <c r="K58" i="16"/>
  <c r="M58" i="16"/>
  <c r="N58" i="16"/>
  <c r="O58" i="16"/>
  <c r="Q58" i="16"/>
  <c r="R58" i="16"/>
  <c r="S58" i="16"/>
  <c r="T58" i="16"/>
  <c r="W58" i="16" s="1"/>
  <c r="U58" i="16"/>
  <c r="V58" i="16"/>
  <c r="X58" i="16"/>
  <c r="Y58" i="16"/>
  <c r="Z58" i="16"/>
  <c r="AF58" i="16" s="1"/>
  <c r="AA58" i="16"/>
  <c r="AB58" i="16"/>
  <c r="AC58" i="16"/>
  <c r="AE58" i="16"/>
  <c r="AG58" i="16"/>
  <c r="AK58" i="16"/>
  <c r="AL58" i="16"/>
  <c r="AM58" i="16"/>
  <c r="AN58" i="16"/>
  <c r="AO58" i="16"/>
  <c r="AP58" i="16"/>
  <c r="AQ58" i="16"/>
  <c r="AR58" i="16"/>
  <c r="AS58" i="16"/>
  <c r="AT58" i="16"/>
  <c r="BE58" i="16" s="1"/>
  <c r="AX58" i="16"/>
  <c r="AY58" i="16"/>
  <c r="AZ58" i="16"/>
  <c r="BA58" i="16"/>
  <c r="BB58" i="16"/>
  <c r="BC58" i="16"/>
  <c r="BD58" i="16"/>
  <c r="BG58" i="16"/>
  <c r="BJ58" i="16"/>
  <c r="BK58" i="16"/>
  <c r="BL58" i="16"/>
  <c r="BM58" i="16"/>
  <c r="BN58" i="16"/>
  <c r="BO58" i="16"/>
  <c r="BP58" i="16"/>
  <c r="BQ58" i="16"/>
  <c r="BR58" i="16"/>
  <c r="BS58" i="16"/>
  <c r="BT58" i="16"/>
  <c r="BZ58" i="16"/>
  <c r="CA58" i="16"/>
  <c r="CB58" i="16"/>
  <c r="CC58" i="16"/>
  <c r="CD58" i="16"/>
  <c r="CE58" i="16"/>
  <c r="CG58" i="16"/>
  <c r="CH58" i="16"/>
  <c r="CI58" i="16"/>
  <c r="CJ58" i="16"/>
  <c r="CM58" i="16"/>
  <c r="CP58" i="16"/>
  <c r="CQ58" i="16"/>
  <c r="CR58" i="16"/>
  <c r="CS58" i="16"/>
  <c r="CT58" i="16"/>
  <c r="CU58" i="16"/>
  <c r="CV58" i="16"/>
  <c r="CX58" i="16"/>
  <c r="C59" i="16"/>
  <c r="G59" i="16"/>
  <c r="H59" i="16"/>
  <c r="I59" i="16"/>
  <c r="J59" i="16"/>
  <c r="K59" i="16"/>
  <c r="M59" i="16"/>
  <c r="N59" i="16"/>
  <c r="O59" i="16"/>
  <c r="Q59" i="16"/>
  <c r="R59" i="16"/>
  <c r="W59" i="16" s="1"/>
  <c r="S59" i="16"/>
  <c r="T59" i="16"/>
  <c r="U59" i="16"/>
  <c r="V59" i="16"/>
  <c r="X59" i="16"/>
  <c r="Y59" i="16"/>
  <c r="Z59" i="16"/>
  <c r="AA59" i="16"/>
  <c r="AB59" i="16"/>
  <c r="AC59" i="16"/>
  <c r="AE59" i="16"/>
  <c r="AG59" i="16"/>
  <c r="AK59" i="16"/>
  <c r="AL59" i="16"/>
  <c r="AM59" i="16"/>
  <c r="AN59" i="16"/>
  <c r="AO59" i="16"/>
  <c r="AP59" i="16"/>
  <c r="AQ59" i="16"/>
  <c r="AR59" i="16"/>
  <c r="AS59" i="16"/>
  <c r="AT59" i="16"/>
  <c r="AX59" i="16"/>
  <c r="AY59" i="16"/>
  <c r="AZ59" i="16"/>
  <c r="BA59" i="16"/>
  <c r="BB59" i="16"/>
  <c r="BE59" i="16" s="1"/>
  <c r="BC59" i="16"/>
  <c r="BD59" i="16"/>
  <c r="BG59" i="16"/>
  <c r="BJ59" i="16"/>
  <c r="BK59" i="16"/>
  <c r="BL59" i="16"/>
  <c r="BM59" i="16"/>
  <c r="BN59" i="16"/>
  <c r="BO59" i="16"/>
  <c r="BP59" i="16"/>
  <c r="BQ59" i="16"/>
  <c r="BR59" i="16"/>
  <c r="BS59" i="16"/>
  <c r="BT59" i="16"/>
  <c r="BZ59" i="16"/>
  <c r="CA59" i="16"/>
  <c r="CB59" i="16"/>
  <c r="CC59" i="16"/>
  <c r="CD59" i="16"/>
  <c r="CE59" i="16"/>
  <c r="CG59" i="16"/>
  <c r="CH59" i="16"/>
  <c r="CI59" i="16"/>
  <c r="CJ59" i="16"/>
  <c r="CM59" i="16"/>
  <c r="CP59" i="16"/>
  <c r="CQ59" i="16"/>
  <c r="CR59" i="16"/>
  <c r="CS59" i="16"/>
  <c r="CT59" i="16"/>
  <c r="CU59" i="16"/>
  <c r="CV59" i="16"/>
  <c r="CX59" i="16"/>
  <c r="C60" i="16"/>
  <c r="G60" i="16"/>
  <c r="H60" i="16"/>
  <c r="I60" i="16"/>
  <c r="J60" i="16"/>
  <c r="K60" i="16"/>
  <c r="M60" i="16"/>
  <c r="N60" i="16"/>
  <c r="O60" i="16"/>
  <c r="Q60" i="16"/>
  <c r="R60" i="16"/>
  <c r="W60" i="16" s="1"/>
  <c r="S60" i="16"/>
  <c r="T60" i="16"/>
  <c r="U60" i="16"/>
  <c r="V60" i="16"/>
  <c r="X60" i="16"/>
  <c r="Y60" i="16"/>
  <c r="Z60" i="16"/>
  <c r="AA60" i="16"/>
  <c r="AB60" i="16"/>
  <c r="AC60" i="16"/>
  <c r="AE60" i="16"/>
  <c r="AG60" i="16"/>
  <c r="AS60" i="16" s="1"/>
  <c r="AK60" i="16"/>
  <c r="AL60" i="16"/>
  <c r="AM60" i="16"/>
  <c r="AN60" i="16"/>
  <c r="AO60" i="16"/>
  <c r="AP60" i="16"/>
  <c r="AQ60" i="16"/>
  <c r="AR60" i="16"/>
  <c r="AT60" i="16"/>
  <c r="AX60" i="16"/>
  <c r="AY60" i="16"/>
  <c r="AZ60" i="16"/>
  <c r="BA60" i="16"/>
  <c r="BB60" i="16"/>
  <c r="BC60" i="16"/>
  <c r="BD60" i="16"/>
  <c r="BE60" i="16"/>
  <c r="BG60" i="16"/>
  <c r="BJ60" i="16"/>
  <c r="BQ60" i="16" s="1"/>
  <c r="BK60" i="16"/>
  <c r="BL60" i="16"/>
  <c r="BM60" i="16"/>
  <c r="BN60" i="16"/>
  <c r="BO60" i="16"/>
  <c r="BP60" i="16"/>
  <c r="BR60" i="16"/>
  <c r="BS60" i="16"/>
  <c r="BT60" i="16"/>
  <c r="BZ60" i="16"/>
  <c r="CA60" i="16"/>
  <c r="CA74" i="16" s="1"/>
  <c r="CB60" i="16"/>
  <c r="CC60" i="16"/>
  <c r="CD60" i="16"/>
  <c r="CE60" i="16"/>
  <c r="CG60" i="16"/>
  <c r="CH60" i="16"/>
  <c r="CI60" i="16"/>
  <c r="CJ60" i="16"/>
  <c r="CM60" i="16"/>
  <c r="CP60" i="16"/>
  <c r="CQ60" i="16"/>
  <c r="CR60" i="16"/>
  <c r="CS60" i="16"/>
  <c r="CT60" i="16"/>
  <c r="CU60" i="16"/>
  <c r="CV60" i="16"/>
  <c r="CX60" i="16"/>
  <c r="C61" i="16"/>
  <c r="G61" i="16"/>
  <c r="H61" i="16"/>
  <c r="I61" i="16"/>
  <c r="J61" i="16"/>
  <c r="K61" i="16"/>
  <c r="L61" i="16" s="1"/>
  <c r="M61" i="16"/>
  <c r="N61" i="16"/>
  <c r="O61" i="16"/>
  <c r="Q61" i="16"/>
  <c r="R61" i="16"/>
  <c r="W61" i="16" s="1"/>
  <c r="S61" i="16"/>
  <c r="T61" i="16"/>
  <c r="U61" i="16"/>
  <c r="V61" i="16"/>
  <c r="X61" i="16"/>
  <c r="Y61" i="16"/>
  <c r="Z61" i="16"/>
  <c r="AA61" i="16"/>
  <c r="AB61" i="16"/>
  <c r="AC61" i="16"/>
  <c r="AE61" i="16"/>
  <c r="AF61" i="16" s="1"/>
  <c r="AG61" i="16"/>
  <c r="AK61" i="16"/>
  <c r="AS61" i="16" s="1"/>
  <c r="AL61" i="16"/>
  <c r="AM61" i="16"/>
  <c r="AN61" i="16"/>
  <c r="AO61" i="16"/>
  <c r="AP61" i="16"/>
  <c r="AQ61" i="16"/>
  <c r="AR61" i="16"/>
  <c r="AT61" i="16"/>
  <c r="AX61" i="16"/>
  <c r="AY61" i="16"/>
  <c r="AZ61" i="16"/>
  <c r="BA61" i="16"/>
  <c r="BB61" i="16"/>
  <c r="BC61" i="16"/>
  <c r="BD61" i="16"/>
  <c r="BG61" i="16"/>
  <c r="BJ61" i="16"/>
  <c r="BK61" i="16"/>
  <c r="BL61" i="16"/>
  <c r="BM61" i="16"/>
  <c r="BN61" i="16"/>
  <c r="BO61" i="16"/>
  <c r="BP61" i="16"/>
  <c r="BQ61" i="16"/>
  <c r="BR61" i="16"/>
  <c r="BS61" i="16"/>
  <c r="BT61" i="16"/>
  <c r="BZ61" i="16"/>
  <c r="CA61" i="16"/>
  <c r="CB61" i="16"/>
  <c r="CC61" i="16"/>
  <c r="CD61" i="16"/>
  <c r="CE61" i="16"/>
  <c r="CG61" i="16"/>
  <c r="CH61" i="16"/>
  <c r="CI61" i="16"/>
  <c r="CJ61" i="16"/>
  <c r="CM61" i="16"/>
  <c r="CP61" i="16"/>
  <c r="CQ61" i="16"/>
  <c r="CR61" i="16"/>
  <c r="CS61" i="16"/>
  <c r="CT61" i="16"/>
  <c r="CU61" i="16"/>
  <c r="CV61" i="16"/>
  <c r="CX61" i="16"/>
  <c r="C62" i="16"/>
  <c r="G62" i="16"/>
  <c r="L62" i="16" s="1"/>
  <c r="H62" i="16"/>
  <c r="I62" i="16"/>
  <c r="J62" i="16"/>
  <c r="K62" i="16"/>
  <c r="M62" i="16"/>
  <c r="N62" i="16"/>
  <c r="O62" i="16"/>
  <c r="Q62" i="16"/>
  <c r="R62" i="16"/>
  <c r="W62" i="16" s="1"/>
  <c r="S62" i="16"/>
  <c r="T62" i="16"/>
  <c r="U62" i="16"/>
  <c r="V62" i="16"/>
  <c r="X62" i="16"/>
  <c r="Y62" i="16"/>
  <c r="Z62" i="16"/>
  <c r="AA62" i="16"/>
  <c r="AB62" i="16"/>
  <c r="AC62" i="16"/>
  <c r="AE62" i="16"/>
  <c r="AF62" i="16"/>
  <c r="AG62" i="16"/>
  <c r="AK62" i="16"/>
  <c r="AL62" i="16"/>
  <c r="AM62" i="16"/>
  <c r="AN62" i="16"/>
  <c r="AO62" i="16"/>
  <c r="AP62" i="16"/>
  <c r="AQ62" i="16"/>
  <c r="AR62" i="16"/>
  <c r="AT62" i="16"/>
  <c r="AX62" i="16"/>
  <c r="AY62" i="16"/>
  <c r="AZ62" i="16"/>
  <c r="BA62" i="16"/>
  <c r="BB62" i="16"/>
  <c r="BC62" i="16"/>
  <c r="BD62" i="16"/>
  <c r="BE62" i="16"/>
  <c r="BG62" i="16"/>
  <c r="BJ62" i="16"/>
  <c r="BK62" i="16"/>
  <c r="BL62" i="16"/>
  <c r="BM62" i="16"/>
  <c r="BN62" i="16"/>
  <c r="BO62" i="16"/>
  <c r="BP62" i="16"/>
  <c r="BR62" i="16"/>
  <c r="BS62" i="16"/>
  <c r="BT62" i="16"/>
  <c r="BZ62" i="16"/>
  <c r="CA62" i="16"/>
  <c r="CB62" i="16"/>
  <c r="CC62" i="16"/>
  <c r="CD62" i="16"/>
  <c r="CE62" i="16"/>
  <c r="CG62" i="16"/>
  <c r="CH62" i="16"/>
  <c r="CI62" i="16"/>
  <c r="CJ62" i="16"/>
  <c r="CM62" i="16"/>
  <c r="CP62" i="16"/>
  <c r="CQ62" i="16"/>
  <c r="CR62" i="16"/>
  <c r="CS62" i="16"/>
  <c r="CT62" i="16"/>
  <c r="CU62" i="16"/>
  <c r="CV62" i="16"/>
  <c r="CX62" i="16"/>
  <c r="C63" i="16"/>
  <c r="G63" i="16"/>
  <c r="H63" i="16"/>
  <c r="I63" i="16"/>
  <c r="J63" i="16"/>
  <c r="K63" i="16"/>
  <c r="M63" i="16"/>
  <c r="N63" i="16"/>
  <c r="O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F63" i="16" s="1"/>
  <c r="AE63" i="16"/>
  <c r="AG63" i="16"/>
  <c r="AK63" i="16"/>
  <c r="AL63" i="16"/>
  <c r="AM63" i="16"/>
  <c r="AN63" i="16"/>
  <c r="AO63" i="16"/>
  <c r="AP63" i="16"/>
  <c r="AQ63" i="16"/>
  <c r="AR63" i="16"/>
  <c r="AS63" i="16"/>
  <c r="AT63" i="16"/>
  <c r="AX63" i="16"/>
  <c r="BE63" i="16" s="1"/>
  <c r="AY63" i="16"/>
  <c r="AZ63" i="16"/>
  <c r="BA63" i="16"/>
  <c r="BB63" i="16"/>
  <c r="BC63" i="16"/>
  <c r="BD63" i="16"/>
  <c r="BG63" i="16"/>
  <c r="BJ63" i="16"/>
  <c r="BK63" i="16"/>
  <c r="BL63" i="16"/>
  <c r="BM63" i="16"/>
  <c r="BN63" i="16"/>
  <c r="BO63" i="16"/>
  <c r="BP63" i="16"/>
  <c r="BQ63" i="16"/>
  <c r="BR63" i="16"/>
  <c r="BS63" i="16"/>
  <c r="BT63" i="16"/>
  <c r="BZ63" i="16"/>
  <c r="CA63" i="16"/>
  <c r="CB63" i="16"/>
  <c r="CC63" i="16"/>
  <c r="CD63" i="16"/>
  <c r="CE63" i="16"/>
  <c r="CG63" i="16"/>
  <c r="CH63" i="16"/>
  <c r="CI63" i="16"/>
  <c r="CJ63" i="16"/>
  <c r="CM63" i="16"/>
  <c r="CP63" i="16"/>
  <c r="CQ63" i="16"/>
  <c r="CR63" i="16"/>
  <c r="CS63" i="16"/>
  <c r="CT63" i="16"/>
  <c r="CU63" i="16"/>
  <c r="CV63" i="16"/>
  <c r="CX63" i="16"/>
  <c r="C64" i="16"/>
  <c r="G64" i="16"/>
  <c r="H64" i="16"/>
  <c r="I64" i="16"/>
  <c r="J64" i="16"/>
  <c r="K64" i="16"/>
  <c r="M64" i="16"/>
  <c r="N64" i="16"/>
  <c r="O64" i="16"/>
  <c r="Q64" i="16"/>
  <c r="R64" i="16"/>
  <c r="S64" i="16"/>
  <c r="T64" i="16"/>
  <c r="U64" i="16"/>
  <c r="V64" i="16"/>
  <c r="W64" i="16" s="1"/>
  <c r="X64" i="16"/>
  <c r="Y64" i="16"/>
  <c r="Z64" i="16"/>
  <c r="AA64" i="16"/>
  <c r="AB64" i="16"/>
  <c r="AF64" i="16" s="1"/>
  <c r="AC64" i="16"/>
  <c r="AE64" i="16"/>
  <c r="AG64" i="16"/>
  <c r="AK64" i="16"/>
  <c r="AL64" i="16"/>
  <c r="AS64" i="16" s="1"/>
  <c r="AM64" i="16"/>
  <c r="AN64" i="16"/>
  <c r="AO64" i="16"/>
  <c r="AP64" i="16"/>
  <c r="AQ64" i="16"/>
  <c r="AR64" i="16"/>
  <c r="AT64" i="16"/>
  <c r="AX64" i="16"/>
  <c r="AY64" i="16"/>
  <c r="AZ64" i="16"/>
  <c r="BA64" i="16"/>
  <c r="BB64" i="16"/>
  <c r="BC64" i="16"/>
  <c r="BD64" i="16"/>
  <c r="BG64" i="16"/>
  <c r="BQ64" i="16" s="1"/>
  <c r="BJ64" i="16"/>
  <c r="BK64" i="16"/>
  <c r="BL64" i="16"/>
  <c r="BM64" i="16"/>
  <c r="BN64" i="16"/>
  <c r="BO64" i="16"/>
  <c r="BO74" i="16" s="1"/>
  <c r="BP64" i="16"/>
  <c r="BR64" i="16"/>
  <c r="BS64" i="16"/>
  <c r="BT64" i="16"/>
  <c r="BZ64" i="16"/>
  <c r="CA64" i="16"/>
  <c r="CB64" i="16"/>
  <c r="CC64" i="16"/>
  <c r="CD64" i="16"/>
  <c r="CE64" i="16"/>
  <c r="CF64" i="16"/>
  <c r="CG64" i="16"/>
  <c r="CH64" i="16"/>
  <c r="CI64" i="16"/>
  <c r="CJ64" i="16"/>
  <c r="CM64" i="16"/>
  <c r="CP64" i="16"/>
  <c r="CQ64" i="16"/>
  <c r="CR64" i="16"/>
  <c r="CS64" i="16"/>
  <c r="CT64" i="16"/>
  <c r="CU64" i="16"/>
  <c r="CV64" i="16"/>
  <c r="CX64" i="16"/>
  <c r="C65" i="16"/>
  <c r="G65" i="16"/>
  <c r="H65" i="16"/>
  <c r="I65" i="16"/>
  <c r="J65" i="16"/>
  <c r="K65" i="16"/>
  <c r="M65" i="16"/>
  <c r="N65" i="16"/>
  <c r="O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E65" i="16"/>
  <c r="AG65" i="16"/>
  <c r="AS65" i="16" s="1"/>
  <c r="AK65" i="16"/>
  <c r="AL65" i="16"/>
  <c r="AM65" i="16"/>
  <c r="AN65" i="16"/>
  <c r="AO65" i="16"/>
  <c r="AP65" i="16"/>
  <c r="AQ65" i="16"/>
  <c r="AR65" i="16"/>
  <c r="AT65" i="16"/>
  <c r="BE65" i="16" s="1"/>
  <c r="AX65" i="16"/>
  <c r="AY65" i="16"/>
  <c r="AZ65" i="16"/>
  <c r="BA65" i="16"/>
  <c r="BB65" i="16"/>
  <c r="BC65" i="16"/>
  <c r="BD65" i="16"/>
  <c r="BG65" i="16"/>
  <c r="BJ65" i="16"/>
  <c r="BK65" i="16"/>
  <c r="BL65" i="16"/>
  <c r="BQ65" i="16" s="1"/>
  <c r="BM65" i="16"/>
  <c r="BN65" i="16"/>
  <c r="BO65" i="16"/>
  <c r="BP65" i="16"/>
  <c r="BR65" i="16"/>
  <c r="BS65" i="16"/>
  <c r="BT65" i="16"/>
  <c r="BZ65" i="16"/>
  <c r="CA65" i="16"/>
  <c r="CB65" i="16"/>
  <c r="CC65" i="16"/>
  <c r="CD65" i="16"/>
  <c r="CE65" i="16"/>
  <c r="CG65" i="16"/>
  <c r="CH65" i="16"/>
  <c r="CI65" i="16"/>
  <c r="CJ65" i="16"/>
  <c r="CM65" i="16"/>
  <c r="CP65" i="16"/>
  <c r="CQ65" i="16"/>
  <c r="CR65" i="16"/>
  <c r="CS65" i="16"/>
  <c r="CT65" i="16"/>
  <c r="CU65" i="16"/>
  <c r="CV65" i="16"/>
  <c r="CX65" i="16"/>
  <c r="C66" i="16"/>
  <c r="G66" i="16"/>
  <c r="L66" i="16" s="1"/>
  <c r="H66" i="16"/>
  <c r="I66" i="16"/>
  <c r="J66" i="16"/>
  <c r="K66" i="16"/>
  <c r="M66" i="16"/>
  <c r="N66" i="16"/>
  <c r="O66" i="16"/>
  <c r="Q66" i="16"/>
  <c r="R66" i="16"/>
  <c r="W66" i="16" s="1"/>
  <c r="S66" i="16"/>
  <c r="T66" i="16"/>
  <c r="U66" i="16"/>
  <c r="V66" i="16"/>
  <c r="X66" i="16"/>
  <c r="Y66" i="16"/>
  <c r="Z66" i="16"/>
  <c r="AA66" i="16"/>
  <c r="AB66" i="16"/>
  <c r="AF66" i="16" s="1"/>
  <c r="AC66" i="16"/>
  <c r="AE66" i="16"/>
  <c r="AG66" i="16"/>
  <c r="AK66" i="16"/>
  <c r="AL66" i="16"/>
  <c r="AM66" i="16"/>
  <c r="AN66" i="16"/>
  <c r="AO66" i="16"/>
  <c r="AP66" i="16"/>
  <c r="AQ66" i="16"/>
  <c r="AR66" i="16"/>
  <c r="AT66" i="16"/>
  <c r="AX66" i="16"/>
  <c r="BE66" i="16" s="1"/>
  <c r="AY66" i="16"/>
  <c r="AZ66" i="16"/>
  <c r="BA66" i="16"/>
  <c r="BB66" i="16"/>
  <c r="BC66" i="16"/>
  <c r="BD66" i="16"/>
  <c r="BG66" i="16"/>
  <c r="BJ66" i="16"/>
  <c r="BK66" i="16"/>
  <c r="BL66" i="16"/>
  <c r="BM66" i="16"/>
  <c r="BN66" i="16"/>
  <c r="BO66" i="16"/>
  <c r="BP66" i="16"/>
  <c r="BR66" i="16"/>
  <c r="BS66" i="16"/>
  <c r="BT66" i="16"/>
  <c r="BZ66" i="16"/>
  <c r="CA66" i="16"/>
  <c r="CB66" i="16"/>
  <c r="CC66" i="16"/>
  <c r="CD66" i="16"/>
  <c r="CE66" i="16"/>
  <c r="CG66" i="16"/>
  <c r="CH66" i="16"/>
  <c r="CI66" i="16"/>
  <c r="CJ66" i="16"/>
  <c r="CM66" i="16"/>
  <c r="CP66" i="16"/>
  <c r="CQ66" i="16"/>
  <c r="CR66" i="16"/>
  <c r="CS66" i="16"/>
  <c r="CT66" i="16"/>
  <c r="CU66" i="16"/>
  <c r="CV66" i="16"/>
  <c r="CX66" i="16"/>
  <c r="C67" i="16"/>
  <c r="G67" i="16"/>
  <c r="H67" i="16"/>
  <c r="I67" i="16"/>
  <c r="J67" i="16"/>
  <c r="K67" i="16"/>
  <c r="M67" i="16"/>
  <c r="N67" i="16"/>
  <c r="O67" i="16"/>
  <c r="Q67" i="16"/>
  <c r="R67" i="16"/>
  <c r="S67" i="16"/>
  <c r="T67" i="16"/>
  <c r="W67" i="16" s="1"/>
  <c r="U67" i="16"/>
  <c r="V67" i="16"/>
  <c r="X67" i="16"/>
  <c r="Y67" i="16"/>
  <c r="Z67" i="16"/>
  <c r="AF67" i="16" s="1"/>
  <c r="AA67" i="16"/>
  <c r="AB67" i="16"/>
  <c r="AC67" i="16"/>
  <c r="AE67" i="16"/>
  <c r="AG67" i="16"/>
  <c r="AS67" i="16" s="1"/>
  <c r="AK67" i="16"/>
  <c r="AL67" i="16"/>
  <c r="AM67" i="16"/>
  <c r="AN67" i="16"/>
  <c r="AO67" i="16"/>
  <c r="AP67" i="16"/>
  <c r="AQ67" i="16"/>
  <c r="AR67" i="16"/>
  <c r="AT67" i="16"/>
  <c r="AX67" i="16"/>
  <c r="AY67" i="16"/>
  <c r="AZ67" i="16"/>
  <c r="BA67" i="16"/>
  <c r="BB67" i="16"/>
  <c r="BC67" i="16"/>
  <c r="BD67" i="16"/>
  <c r="BE67" i="16"/>
  <c r="BG67" i="16"/>
  <c r="BJ67" i="16"/>
  <c r="BK67" i="16"/>
  <c r="BL67" i="16"/>
  <c r="BM67" i="16"/>
  <c r="BN67" i="16"/>
  <c r="BQ67" i="16" s="1"/>
  <c r="BO67" i="16"/>
  <c r="BP67" i="16"/>
  <c r="BR67" i="16"/>
  <c r="BS67" i="16"/>
  <c r="BT67" i="16"/>
  <c r="BZ67" i="16"/>
  <c r="CA67" i="16"/>
  <c r="CB67" i="16"/>
  <c r="CC67" i="16"/>
  <c r="CD67" i="16"/>
  <c r="CE67" i="16"/>
  <c r="CG67" i="16"/>
  <c r="CH67" i="16"/>
  <c r="CI67" i="16"/>
  <c r="CJ67" i="16"/>
  <c r="CM67" i="16"/>
  <c r="CP67" i="16"/>
  <c r="CQ67" i="16"/>
  <c r="CR67" i="16"/>
  <c r="CS67" i="16"/>
  <c r="CT67" i="16"/>
  <c r="CU67" i="16"/>
  <c r="CV67" i="16"/>
  <c r="CX67" i="16"/>
  <c r="C68" i="16"/>
  <c r="G68" i="16"/>
  <c r="H68" i="16"/>
  <c r="I68" i="16"/>
  <c r="J68" i="16"/>
  <c r="K68" i="16"/>
  <c r="M68" i="16"/>
  <c r="N68" i="16"/>
  <c r="O68" i="16"/>
  <c r="Q68" i="16"/>
  <c r="R68" i="16"/>
  <c r="S68" i="16"/>
  <c r="T68" i="16"/>
  <c r="U68" i="16"/>
  <c r="V68" i="16"/>
  <c r="X68" i="16"/>
  <c r="Y68" i="16"/>
  <c r="Z68" i="16"/>
  <c r="AF68" i="16" s="1"/>
  <c r="AA68" i="16"/>
  <c r="AB68" i="16"/>
  <c r="AC68" i="16"/>
  <c r="AE68" i="16"/>
  <c r="AG68" i="16"/>
  <c r="AK68" i="16"/>
  <c r="AL68" i="16"/>
  <c r="AM68" i="16"/>
  <c r="AN68" i="16"/>
  <c r="AO68" i="16"/>
  <c r="AP68" i="16"/>
  <c r="AQ68" i="16"/>
  <c r="AR68" i="16"/>
  <c r="AT68" i="16"/>
  <c r="BE68" i="16" s="1"/>
  <c r="AX68" i="16"/>
  <c r="AY68" i="16"/>
  <c r="AZ68" i="16"/>
  <c r="AZ74" i="16" s="1"/>
  <c r="BA68" i="16"/>
  <c r="BB68" i="16"/>
  <c r="BC68" i="16"/>
  <c r="BD68" i="16"/>
  <c r="BG68" i="16"/>
  <c r="BJ68" i="16"/>
  <c r="BK68" i="16"/>
  <c r="BL68" i="16"/>
  <c r="BM68" i="16"/>
  <c r="BN68" i="16"/>
  <c r="BO68" i="16"/>
  <c r="BP68" i="16"/>
  <c r="BR68" i="16"/>
  <c r="BS68" i="16"/>
  <c r="BT68" i="16"/>
  <c r="BZ68" i="16"/>
  <c r="CA68" i="16"/>
  <c r="CB68" i="16"/>
  <c r="CC68" i="16"/>
  <c r="CD68" i="16"/>
  <c r="CE68" i="16"/>
  <c r="CG68" i="16"/>
  <c r="CH68" i="16"/>
  <c r="CI68" i="16"/>
  <c r="CJ68" i="16"/>
  <c r="CM68" i="16"/>
  <c r="CP68" i="16"/>
  <c r="CQ68" i="16"/>
  <c r="CR68" i="16"/>
  <c r="CS68" i="16"/>
  <c r="CT68" i="16"/>
  <c r="CU68" i="16"/>
  <c r="CV68" i="16"/>
  <c r="CX68" i="16"/>
  <c r="C69" i="16"/>
  <c r="G69" i="16"/>
  <c r="H69" i="16"/>
  <c r="I69" i="16"/>
  <c r="J69" i="16"/>
  <c r="K69" i="16"/>
  <c r="M69" i="16"/>
  <c r="N69" i="16"/>
  <c r="O69" i="16"/>
  <c r="Q69" i="16"/>
  <c r="R69" i="16"/>
  <c r="S69" i="16"/>
  <c r="T69" i="16"/>
  <c r="U69" i="16"/>
  <c r="W69" i="16" s="1"/>
  <c r="V69" i="16"/>
  <c r="X69" i="16"/>
  <c r="Y69" i="16"/>
  <c r="Z69" i="16"/>
  <c r="AA69" i="16"/>
  <c r="AF69" i="16" s="1"/>
  <c r="AB69" i="16"/>
  <c r="AC69" i="16"/>
  <c r="AE69" i="16"/>
  <c r="AG69" i="16"/>
  <c r="AK69" i="16"/>
  <c r="AS69" i="16" s="1"/>
  <c r="AL69" i="16"/>
  <c r="AM69" i="16"/>
  <c r="AN69" i="16"/>
  <c r="AO69" i="16"/>
  <c r="AP69" i="16"/>
  <c r="AQ69" i="16"/>
  <c r="AR69" i="16"/>
  <c r="AT69" i="16"/>
  <c r="AX69" i="16"/>
  <c r="AY69" i="16"/>
  <c r="AZ69" i="16"/>
  <c r="BA69" i="16"/>
  <c r="BB69" i="16"/>
  <c r="BC69" i="16"/>
  <c r="BD69" i="16"/>
  <c r="BG69" i="16"/>
  <c r="BQ69" i="16" s="1"/>
  <c r="BJ69" i="16"/>
  <c r="BK69" i="16"/>
  <c r="BL69" i="16"/>
  <c r="BM69" i="16"/>
  <c r="BN69" i="16"/>
  <c r="BO69" i="16"/>
  <c r="BP69" i="16"/>
  <c r="BR69" i="16"/>
  <c r="BS69" i="16"/>
  <c r="BT69" i="16"/>
  <c r="BZ69" i="16"/>
  <c r="CA69" i="16"/>
  <c r="CB69" i="16"/>
  <c r="CC69" i="16"/>
  <c r="CD69" i="16"/>
  <c r="CE69" i="16"/>
  <c r="CG69" i="16"/>
  <c r="CH69" i="16"/>
  <c r="CI69" i="16"/>
  <c r="CJ69" i="16"/>
  <c r="CM69" i="16"/>
  <c r="CP69" i="16"/>
  <c r="CQ69" i="16"/>
  <c r="CR69" i="16"/>
  <c r="CS69" i="16"/>
  <c r="CT69" i="16"/>
  <c r="CU69" i="16"/>
  <c r="CV69" i="16"/>
  <c r="CX69" i="16"/>
  <c r="C70" i="16"/>
  <c r="G70" i="16"/>
  <c r="H70" i="16"/>
  <c r="I70" i="16"/>
  <c r="J70" i="16"/>
  <c r="L70" i="16" s="1"/>
  <c r="K70" i="16"/>
  <c r="M70" i="16"/>
  <c r="N70" i="16"/>
  <c r="O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F70" i="16" s="1"/>
  <c r="AE70" i="16"/>
  <c r="AG70" i="16"/>
  <c r="AK70" i="16"/>
  <c r="AL70" i="16"/>
  <c r="AM70" i="16"/>
  <c r="AN70" i="16"/>
  <c r="AO70" i="16"/>
  <c r="AP70" i="16"/>
  <c r="AQ70" i="16"/>
  <c r="AR70" i="16"/>
  <c r="AS70" i="16"/>
  <c r="AT70" i="16"/>
  <c r="AX70" i="16"/>
  <c r="BE70" i="16" s="1"/>
  <c r="AY70" i="16"/>
  <c r="AZ70" i="16"/>
  <c r="BA70" i="16"/>
  <c r="BB70" i="16"/>
  <c r="BC70" i="16"/>
  <c r="BD70" i="16"/>
  <c r="BG70" i="16"/>
  <c r="BJ70" i="16"/>
  <c r="BK70" i="16"/>
  <c r="BL70" i="16"/>
  <c r="BM70" i="16"/>
  <c r="BN70" i="16"/>
  <c r="BO70" i="16"/>
  <c r="BP70" i="16"/>
  <c r="BQ70" i="16"/>
  <c r="BR70" i="16"/>
  <c r="BS70" i="16"/>
  <c r="BT70" i="16"/>
  <c r="BZ70" i="16"/>
  <c r="CA70" i="16"/>
  <c r="CB70" i="16"/>
  <c r="CC70" i="16"/>
  <c r="CD70" i="16"/>
  <c r="CE70" i="16"/>
  <c r="CG70" i="16"/>
  <c r="CH70" i="16"/>
  <c r="CI70" i="16"/>
  <c r="CJ70" i="16"/>
  <c r="CM70" i="16"/>
  <c r="CP70" i="16"/>
  <c r="CQ70" i="16"/>
  <c r="CR70" i="16"/>
  <c r="CS70" i="16"/>
  <c r="CT70" i="16"/>
  <c r="CU70" i="16"/>
  <c r="CV70" i="16"/>
  <c r="CX70" i="16"/>
  <c r="C71" i="16"/>
  <c r="G71" i="16"/>
  <c r="H71" i="16"/>
  <c r="I71" i="16"/>
  <c r="J71" i="16"/>
  <c r="K71" i="16"/>
  <c r="L71" i="16"/>
  <c r="M71" i="16"/>
  <c r="N71" i="16"/>
  <c r="O71" i="16"/>
  <c r="Q71" i="16"/>
  <c r="R71" i="16"/>
  <c r="W71" i="16" s="1"/>
  <c r="S71" i="16"/>
  <c r="T71" i="16"/>
  <c r="U71" i="16"/>
  <c r="V71" i="16"/>
  <c r="X71" i="16"/>
  <c r="Y71" i="16"/>
  <c r="Z71" i="16"/>
  <c r="AA71" i="16"/>
  <c r="AB71" i="16"/>
  <c r="AC71" i="16"/>
  <c r="AE71" i="16"/>
  <c r="AF71" i="16"/>
  <c r="AG71" i="16"/>
  <c r="AS71" i="16" s="1"/>
  <c r="AK71" i="16"/>
  <c r="AL71" i="16"/>
  <c r="AM71" i="16"/>
  <c r="AN71" i="16"/>
  <c r="AO71" i="16"/>
  <c r="AP71" i="16"/>
  <c r="AQ71" i="16"/>
  <c r="AR71" i="16"/>
  <c r="AT71" i="16"/>
  <c r="BE71" i="16" s="1"/>
  <c r="AX71" i="16"/>
  <c r="AY71" i="16"/>
  <c r="AZ71" i="16"/>
  <c r="BA71" i="16"/>
  <c r="BB71" i="16"/>
  <c r="BC71" i="16"/>
  <c r="BD71" i="16"/>
  <c r="BG71" i="16"/>
  <c r="BQ71" i="16" s="1"/>
  <c r="BJ71" i="16"/>
  <c r="BK71" i="16"/>
  <c r="BL71" i="16"/>
  <c r="BM71" i="16"/>
  <c r="BN71" i="16"/>
  <c r="BO71" i="16"/>
  <c r="BP71" i="16"/>
  <c r="BR71" i="16"/>
  <c r="BS71" i="16"/>
  <c r="BT71" i="16"/>
  <c r="BZ71" i="16"/>
  <c r="CA71" i="16"/>
  <c r="CB71" i="16"/>
  <c r="CC71" i="16"/>
  <c r="CD71" i="16"/>
  <c r="CE71" i="16"/>
  <c r="CG71" i="16"/>
  <c r="CH71" i="16"/>
  <c r="CI71" i="16"/>
  <c r="CJ71" i="16"/>
  <c r="CM71" i="16"/>
  <c r="CP71" i="16"/>
  <c r="CQ71" i="16"/>
  <c r="CR71" i="16"/>
  <c r="CS71" i="16"/>
  <c r="CT71" i="16"/>
  <c r="CU71" i="16"/>
  <c r="CV71" i="16"/>
  <c r="CX71" i="16"/>
  <c r="C72" i="16"/>
  <c r="G72" i="16"/>
  <c r="L72" i="16" s="1"/>
  <c r="H72" i="16"/>
  <c r="I72" i="16"/>
  <c r="J72" i="16"/>
  <c r="K72" i="16"/>
  <c r="M72" i="16"/>
  <c r="N72" i="16"/>
  <c r="O72" i="16"/>
  <c r="Q72" i="16"/>
  <c r="R72" i="16"/>
  <c r="S72" i="16"/>
  <c r="T72" i="16"/>
  <c r="U72" i="16"/>
  <c r="V72" i="16"/>
  <c r="X72" i="16"/>
  <c r="Y72" i="16"/>
  <c r="Z72" i="16"/>
  <c r="AF72" i="16" s="1"/>
  <c r="AA72" i="16"/>
  <c r="AB72" i="16"/>
  <c r="AC72" i="16"/>
  <c r="AE72" i="16"/>
  <c r="AG72" i="16"/>
  <c r="AK72" i="16"/>
  <c r="AL72" i="16"/>
  <c r="AM72" i="16"/>
  <c r="AN72" i="16"/>
  <c r="AO72" i="16"/>
  <c r="AP72" i="16"/>
  <c r="AQ72" i="16"/>
  <c r="AR72" i="16"/>
  <c r="AT72" i="16"/>
  <c r="BE72" i="16" s="1"/>
  <c r="AX72" i="16"/>
  <c r="AY72" i="16"/>
  <c r="AZ72" i="16"/>
  <c r="BA72" i="16"/>
  <c r="BB72" i="16"/>
  <c r="BC72" i="16"/>
  <c r="BD72" i="16"/>
  <c r="BG72" i="16"/>
  <c r="BJ72" i="16"/>
  <c r="BK72" i="16"/>
  <c r="BL72" i="16"/>
  <c r="BM72" i="16"/>
  <c r="BN72" i="16"/>
  <c r="BO72" i="16"/>
  <c r="BP72" i="16"/>
  <c r="BR72" i="16"/>
  <c r="BS72" i="16"/>
  <c r="BT72" i="16"/>
  <c r="BZ72" i="16"/>
  <c r="CA72" i="16"/>
  <c r="CB72" i="16"/>
  <c r="CC72" i="16"/>
  <c r="CD72" i="16"/>
  <c r="CE72" i="16"/>
  <c r="CG72" i="16"/>
  <c r="CH72" i="16"/>
  <c r="CI72" i="16"/>
  <c r="CJ72" i="16"/>
  <c r="CM72" i="16"/>
  <c r="CP72" i="16"/>
  <c r="CQ72" i="16"/>
  <c r="CR72" i="16"/>
  <c r="CS72" i="16"/>
  <c r="CT72" i="16"/>
  <c r="CU72" i="16"/>
  <c r="CV72" i="16"/>
  <c r="CX72" i="16"/>
  <c r="C73" i="16"/>
  <c r="G73" i="16"/>
  <c r="L73" i="16" s="1"/>
  <c r="H73" i="16"/>
  <c r="I73" i="16"/>
  <c r="J73" i="16"/>
  <c r="K73" i="16"/>
  <c r="M73" i="16"/>
  <c r="N73" i="16"/>
  <c r="O73" i="16"/>
  <c r="Q73" i="16"/>
  <c r="R73" i="16"/>
  <c r="W73" i="16" s="1"/>
  <c r="S73" i="16"/>
  <c r="T73" i="16"/>
  <c r="U73" i="16"/>
  <c r="V73" i="16"/>
  <c r="X73" i="16"/>
  <c r="Y73" i="16"/>
  <c r="Z73" i="16"/>
  <c r="AA73" i="16"/>
  <c r="AB73" i="16"/>
  <c r="AF73" i="16" s="1"/>
  <c r="AC73" i="16"/>
  <c r="AE73" i="16"/>
  <c r="AG73" i="16"/>
  <c r="AK73" i="16"/>
  <c r="AL73" i="16"/>
  <c r="AS73" i="16" s="1"/>
  <c r="AM73" i="16"/>
  <c r="AN73" i="16"/>
  <c r="AO73" i="16"/>
  <c r="AP73" i="16"/>
  <c r="AQ73" i="16"/>
  <c r="AR73" i="16"/>
  <c r="AT73" i="16"/>
  <c r="AX73" i="16"/>
  <c r="AY73" i="16"/>
  <c r="AZ73" i="16"/>
  <c r="BA73" i="16"/>
  <c r="BB73" i="16"/>
  <c r="BC73" i="16"/>
  <c r="BD73" i="16"/>
  <c r="BG73" i="16"/>
  <c r="BQ73" i="16" s="1"/>
  <c r="BJ73" i="16"/>
  <c r="BK73" i="16"/>
  <c r="BL73" i="16"/>
  <c r="BM73" i="16"/>
  <c r="BN73" i="16"/>
  <c r="BO73" i="16"/>
  <c r="BP73" i="16"/>
  <c r="BR73" i="16"/>
  <c r="BS73" i="16"/>
  <c r="BT73" i="16"/>
  <c r="BZ73" i="16"/>
  <c r="CA73" i="16"/>
  <c r="CB73" i="16"/>
  <c r="CC73" i="16"/>
  <c r="CD73" i="16"/>
  <c r="CE73" i="16"/>
  <c r="CG73" i="16"/>
  <c r="CH73" i="16"/>
  <c r="CI73" i="16"/>
  <c r="CJ73" i="16"/>
  <c r="CM73" i="16"/>
  <c r="CP73" i="16"/>
  <c r="CQ73" i="16"/>
  <c r="CR73" i="16"/>
  <c r="CS73" i="16"/>
  <c r="CT73" i="16"/>
  <c r="CU73" i="16"/>
  <c r="CV73" i="16"/>
  <c r="CX73" i="16"/>
  <c r="B74" i="16"/>
  <c r="V74" i="16"/>
  <c r="AE74" i="16"/>
  <c r="AP74" i="16"/>
  <c r="BA74" i="16"/>
  <c r="BL74" i="16"/>
  <c r="CC74" i="16"/>
  <c r="C75" i="16"/>
  <c r="G75" i="16"/>
  <c r="H75" i="16"/>
  <c r="I75" i="16"/>
  <c r="J75" i="16"/>
  <c r="K75" i="16"/>
  <c r="L75" i="16"/>
  <c r="M75" i="16"/>
  <c r="N75" i="16"/>
  <c r="O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E75" i="16"/>
  <c r="AF75" i="16"/>
  <c r="AG75" i="16"/>
  <c r="AK75" i="16"/>
  <c r="AL75" i="16"/>
  <c r="AM75" i="16"/>
  <c r="AN75" i="16"/>
  <c r="AO75" i="16"/>
  <c r="AP75" i="16"/>
  <c r="AQ75" i="16"/>
  <c r="AR75" i="16"/>
  <c r="AS75" i="16"/>
  <c r="AT75" i="16"/>
  <c r="AX75" i="16"/>
  <c r="AY75" i="16"/>
  <c r="AZ75" i="16"/>
  <c r="BA75" i="16"/>
  <c r="BB75" i="16"/>
  <c r="BC75" i="16"/>
  <c r="BD75" i="16"/>
  <c r="BE75" i="16"/>
  <c r="BG75" i="16"/>
  <c r="BJ75" i="16"/>
  <c r="BK75" i="16"/>
  <c r="BL75" i="16"/>
  <c r="BM75" i="16"/>
  <c r="BN75" i="16"/>
  <c r="BO75" i="16"/>
  <c r="BP75" i="16"/>
  <c r="BR75" i="16"/>
  <c r="BS75" i="16"/>
  <c r="BT75" i="16"/>
  <c r="BZ75" i="16"/>
  <c r="CA75" i="16"/>
  <c r="CB75" i="16"/>
  <c r="CC75" i="16"/>
  <c r="CD75" i="16"/>
  <c r="CE75" i="16"/>
  <c r="CF75" i="16"/>
  <c r="CG75" i="16"/>
  <c r="CH75" i="16"/>
  <c r="CI75" i="16"/>
  <c r="CJ75" i="16"/>
  <c r="CM75" i="16"/>
  <c r="CP75" i="16"/>
  <c r="CQ75" i="16"/>
  <c r="CR75" i="16"/>
  <c r="CS75" i="16"/>
  <c r="CT75" i="16"/>
  <c r="CU75" i="16"/>
  <c r="CV75" i="16"/>
  <c r="CX75" i="16"/>
  <c r="DA75" i="16"/>
  <c r="C76" i="16"/>
  <c r="G76" i="16"/>
  <c r="H76" i="16"/>
  <c r="J76" i="16"/>
  <c r="K76" i="16"/>
  <c r="L76" i="16"/>
  <c r="M76" i="16"/>
  <c r="N76" i="16"/>
  <c r="O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E76" i="16"/>
  <c r="AF76" i="16"/>
  <c r="AK76" i="16"/>
  <c r="AL76" i="16"/>
  <c r="AM76" i="16"/>
  <c r="AN76" i="16"/>
  <c r="AO76" i="16"/>
  <c r="AP76" i="16"/>
  <c r="AQ76" i="16"/>
  <c r="AR76" i="16"/>
  <c r="AS76" i="16"/>
  <c r="AX76" i="16"/>
  <c r="AZ76" i="16"/>
  <c r="BA76" i="16"/>
  <c r="BB76" i="16"/>
  <c r="BC76" i="16"/>
  <c r="BD76" i="16"/>
  <c r="BE76" i="16"/>
  <c r="BG76" i="16"/>
  <c r="BJ76" i="16"/>
  <c r="BK76" i="16"/>
  <c r="BL76" i="16"/>
  <c r="BM76" i="16"/>
  <c r="BN76" i="16"/>
  <c r="BO76" i="16"/>
  <c r="BP76" i="16"/>
  <c r="BR76" i="16"/>
  <c r="BS76" i="16"/>
  <c r="BT76" i="16"/>
  <c r="BZ76" i="16"/>
  <c r="CA76" i="16"/>
  <c r="CB76" i="16"/>
  <c r="CC76" i="16"/>
  <c r="CD76" i="16"/>
  <c r="CE76" i="16"/>
  <c r="CF76" i="16"/>
  <c r="CG76" i="16"/>
  <c r="CH76" i="16"/>
  <c r="CI76" i="16"/>
  <c r="CJ76" i="16"/>
  <c r="CM76" i="16"/>
  <c r="CP76" i="16"/>
  <c r="CQ76" i="16"/>
  <c r="CR76" i="16"/>
  <c r="CS76" i="16"/>
  <c r="CT76" i="16"/>
  <c r="CU76" i="16"/>
  <c r="CV76" i="16"/>
  <c r="CX76" i="16"/>
  <c r="DA76" i="16"/>
  <c r="C77" i="16"/>
  <c r="G77" i="16"/>
  <c r="H77" i="16"/>
  <c r="I77" i="16"/>
  <c r="J77" i="16"/>
  <c r="K77" i="16"/>
  <c r="L77" i="16"/>
  <c r="M77" i="16"/>
  <c r="N77" i="16"/>
  <c r="O77" i="16"/>
  <c r="Q77" i="16"/>
  <c r="R77" i="16"/>
  <c r="S77" i="16"/>
  <c r="T77" i="16"/>
  <c r="U77" i="16"/>
  <c r="V77" i="16"/>
  <c r="W77" i="16"/>
  <c r="W78" i="16" s="1"/>
  <c r="X77" i="16"/>
  <c r="Y77" i="16"/>
  <c r="Z77" i="16"/>
  <c r="AA77" i="16"/>
  <c r="AB77" i="16"/>
  <c r="AC77" i="16"/>
  <c r="AE77" i="16"/>
  <c r="AF77" i="16"/>
  <c r="AF78" i="16" s="1"/>
  <c r="AG77" i="16"/>
  <c r="AK77" i="16"/>
  <c r="AL77" i="16"/>
  <c r="AM77" i="16"/>
  <c r="AN77" i="16"/>
  <c r="AO77" i="16"/>
  <c r="AP77" i="16"/>
  <c r="AQ77" i="16"/>
  <c r="AR77" i="16"/>
  <c r="AS77" i="16"/>
  <c r="AT77" i="16"/>
  <c r="AX77" i="16"/>
  <c r="AY77" i="16"/>
  <c r="AZ77" i="16"/>
  <c r="BA77" i="16"/>
  <c r="BB77" i="16"/>
  <c r="BC77" i="16"/>
  <c r="BD77" i="16"/>
  <c r="BE77" i="16"/>
  <c r="BE78" i="16" s="1"/>
  <c r="BG77" i="16"/>
  <c r="BJ77" i="16"/>
  <c r="BK77" i="16"/>
  <c r="BL77" i="16"/>
  <c r="BM77" i="16"/>
  <c r="BN77" i="16"/>
  <c r="BO77" i="16"/>
  <c r="BP77" i="16"/>
  <c r="BR77" i="16"/>
  <c r="BT77" i="16"/>
  <c r="BZ77" i="16"/>
  <c r="CD77" i="16"/>
  <c r="CJ77" i="16"/>
  <c r="CX77" i="16"/>
  <c r="AS78" i="16"/>
  <c r="AG8" i="8"/>
  <c r="BQ8" i="8"/>
  <c r="CK8" i="8"/>
  <c r="DD8" i="8"/>
  <c r="DH8" i="8"/>
  <c r="DI8" i="8"/>
  <c r="DJ8" i="8"/>
  <c r="DK8" i="8"/>
  <c r="DL8" i="8"/>
  <c r="DM8" i="8"/>
  <c r="DN8" i="8"/>
  <c r="DO8" i="8"/>
  <c r="DP8" i="8"/>
  <c r="DQ8" i="8"/>
  <c r="DR8" i="8"/>
  <c r="DS8" i="8"/>
  <c r="DT8" i="8"/>
  <c r="DU8" i="8"/>
  <c r="DV8" i="8"/>
  <c r="DW8" i="8"/>
  <c r="DX8" i="8"/>
  <c r="DY8" i="8"/>
  <c r="EB8" i="8"/>
  <c r="EC8" i="8"/>
  <c r="EF8" i="8"/>
  <c r="EG8" i="8"/>
  <c r="EH8" i="8"/>
  <c r="EI8" i="8"/>
  <c r="EJ8" i="8"/>
  <c r="EK8" i="8"/>
  <c r="EL8" i="8"/>
  <c r="EM8" i="8"/>
  <c r="EN8" i="8"/>
  <c r="ES8" i="8"/>
  <c r="EX8" i="8"/>
  <c r="FA8" i="8"/>
  <c r="AG9" i="8"/>
  <c r="BQ9" i="8"/>
  <c r="CK9" i="8"/>
  <c r="DD9" i="8"/>
  <c r="DH9" i="8"/>
  <c r="DI9" i="8"/>
  <c r="DJ9" i="8"/>
  <c r="DK9" i="8"/>
  <c r="DL9" i="8"/>
  <c r="DM9" i="8"/>
  <c r="DN9" i="8"/>
  <c r="DO9" i="8"/>
  <c r="DP9" i="8"/>
  <c r="DQ9" i="8"/>
  <c r="DR9" i="8"/>
  <c r="DS9" i="8"/>
  <c r="DT9" i="8"/>
  <c r="DU9" i="8"/>
  <c r="DV9" i="8"/>
  <c r="DW9" i="8"/>
  <c r="DX9" i="8"/>
  <c r="DY9" i="8"/>
  <c r="EB9" i="8"/>
  <c r="EC9" i="8"/>
  <c r="EF9" i="8"/>
  <c r="EG9" i="8"/>
  <c r="EH9" i="8"/>
  <c r="EI9" i="8"/>
  <c r="EJ9" i="8"/>
  <c r="EK9" i="8"/>
  <c r="EL9" i="8"/>
  <c r="EM9" i="8"/>
  <c r="EN9" i="8"/>
  <c r="ES9" i="8"/>
  <c r="EX9" i="8"/>
  <c r="FA9" i="8"/>
  <c r="AG10" i="8"/>
  <c r="BQ10" i="8"/>
  <c r="CK10" i="8"/>
  <c r="DD10" i="8"/>
  <c r="DH10" i="8"/>
  <c r="DI10" i="8"/>
  <c r="DJ10" i="8"/>
  <c r="DK10" i="8"/>
  <c r="DL10" i="8"/>
  <c r="DM10" i="8"/>
  <c r="DN10" i="8"/>
  <c r="DO10" i="8"/>
  <c r="DP10" i="8"/>
  <c r="DQ10" i="8"/>
  <c r="DR10" i="8"/>
  <c r="DS10" i="8"/>
  <c r="DT10" i="8"/>
  <c r="DU10" i="8"/>
  <c r="DV10" i="8"/>
  <c r="DW10" i="8"/>
  <c r="DX10" i="8"/>
  <c r="DY10" i="8"/>
  <c r="EB10" i="8"/>
  <c r="EC10" i="8"/>
  <c r="EF10" i="8"/>
  <c r="EG10" i="8"/>
  <c r="EH10" i="8"/>
  <c r="EI10" i="8"/>
  <c r="EJ10" i="8"/>
  <c r="EK10" i="8"/>
  <c r="EL10" i="8"/>
  <c r="EM10" i="8"/>
  <c r="EN10" i="8"/>
  <c r="ES10" i="8"/>
  <c r="EX10" i="8"/>
  <c r="FA10" i="8"/>
  <c r="AG11" i="8"/>
  <c r="BQ11" i="8"/>
  <c r="CK11" i="8"/>
  <c r="DD11" i="8"/>
  <c r="DH11" i="8"/>
  <c r="DI11" i="8"/>
  <c r="DJ11" i="8"/>
  <c r="DK11" i="8"/>
  <c r="DL11" i="8"/>
  <c r="DM11" i="8"/>
  <c r="DN11" i="8"/>
  <c r="DO11" i="8"/>
  <c r="DP11" i="8"/>
  <c r="DQ11" i="8"/>
  <c r="DR11" i="8"/>
  <c r="DS11" i="8"/>
  <c r="DT11" i="8"/>
  <c r="DU11" i="8"/>
  <c r="DV11" i="8"/>
  <c r="DW11" i="8"/>
  <c r="DX11" i="8"/>
  <c r="DY11" i="8"/>
  <c r="EB11" i="8"/>
  <c r="EC11" i="8"/>
  <c r="EF11" i="8"/>
  <c r="EG11" i="8"/>
  <c r="EH11" i="8"/>
  <c r="EI11" i="8"/>
  <c r="EJ11" i="8"/>
  <c r="EK11" i="8"/>
  <c r="EL11" i="8"/>
  <c r="EM11" i="8"/>
  <c r="EN11" i="8"/>
  <c r="ES11" i="8"/>
  <c r="EX11" i="8"/>
  <c r="FA11" i="8"/>
  <c r="AG12" i="8"/>
  <c r="BQ12" i="8"/>
  <c r="CK12" i="8"/>
  <c r="DD12" i="8"/>
  <c r="DH12" i="8"/>
  <c r="DI12" i="8"/>
  <c r="DJ12" i="8"/>
  <c r="DK12" i="8"/>
  <c r="DL12" i="8"/>
  <c r="DM12" i="8"/>
  <c r="DN12" i="8"/>
  <c r="DO12" i="8"/>
  <c r="DP12" i="8"/>
  <c r="DQ12" i="8"/>
  <c r="DR12" i="8"/>
  <c r="DS12" i="8"/>
  <c r="DT12" i="8"/>
  <c r="DU12" i="8"/>
  <c r="DV12" i="8"/>
  <c r="DW12" i="8"/>
  <c r="DX12" i="8"/>
  <c r="DY12" i="8"/>
  <c r="EB12" i="8"/>
  <c r="EC12" i="8"/>
  <c r="EF12" i="8"/>
  <c r="EG12" i="8"/>
  <c r="EH12" i="8"/>
  <c r="EI12" i="8"/>
  <c r="EJ12" i="8"/>
  <c r="EK12" i="8"/>
  <c r="EL12" i="8"/>
  <c r="EM12" i="8"/>
  <c r="EN12" i="8"/>
  <c r="ES12" i="8"/>
  <c r="EX12" i="8"/>
  <c r="FA12" i="8"/>
  <c r="AG13" i="8"/>
  <c r="BQ13" i="8"/>
  <c r="CK13" i="8"/>
  <c r="DD13" i="8"/>
  <c r="DH13" i="8"/>
  <c r="DI13" i="8"/>
  <c r="DJ13" i="8"/>
  <c r="DK13" i="8"/>
  <c r="DL13" i="8"/>
  <c r="DM13" i="8"/>
  <c r="DN13" i="8"/>
  <c r="DO13" i="8"/>
  <c r="DP13" i="8"/>
  <c r="DQ13" i="8"/>
  <c r="DR13" i="8"/>
  <c r="DS13" i="8"/>
  <c r="DT13" i="8"/>
  <c r="DU13" i="8"/>
  <c r="DV13" i="8"/>
  <c r="DW13" i="8"/>
  <c r="DX13" i="8"/>
  <c r="DY13" i="8"/>
  <c r="EB13" i="8"/>
  <c r="EC13" i="8"/>
  <c r="EF13" i="8"/>
  <c r="EG13" i="8"/>
  <c r="EH13" i="8"/>
  <c r="EI13" i="8"/>
  <c r="EJ13" i="8"/>
  <c r="EK13" i="8"/>
  <c r="EL13" i="8"/>
  <c r="EM13" i="8"/>
  <c r="EN13" i="8"/>
  <c r="ES13" i="8"/>
  <c r="EX13" i="8"/>
  <c r="FA13" i="8"/>
  <c r="AG14" i="8"/>
  <c r="BQ14" i="8"/>
  <c r="CK14" i="8"/>
  <c r="DD14" i="8"/>
  <c r="DH14" i="8"/>
  <c r="DI14" i="8"/>
  <c r="DJ14" i="8"/>
  <c r="DK14" i="8"/>
  <c r="DL14" i="8"/>
  <c r="DM14" i="8"/>
  <c r="DN14" i="8"/>
  <c r="DO14" i="8"/>
  <c r="DP14" i="8"/>
  <c r="DQ14" i="8"/>
  <c r="DR14" i="8"/>
  <c r="DS14" i="8"/>
  <c r="DT14" i="8"/>
  <c r="DU14" i="8"/>
  <c r="DV14" i="8"/>
  <c r="DW14" i="8"/>
  <c r="DX14" i="8"/>
  <c r="DY14" i="8"/>
  <c r="EB14" i="8"/>
  <c r="EC14" i="8"/>
  <c r="EF14" i="8"/>
  <c r="EG14" i="8"/>
  <c r="EH14" i="8"/>
  <c r="EI14" i="8"/>
  <c r="EJ14" i="8"/>
  <c r="EK14" i="8"/>
  <c r="EL14" i="8"/>
  <c r="EM14" i="8"/>
  <c r="EN14" i="8"/>
  <c r="ES14" i="8"/>
  <c r="EX14" i="8"/>
  <c r="FA14" i="8"/>
  <c r="AG15" i="8"/>
  <c r="BQ15" i="8"/>
  <c r="CK15" i="8"/>
  <c r="DD15" i="8"/>
  <c r="DH15" i="8"/>
  <c r="DI15" i="8"/>
  <c r="DJ15" i="8"/>
  <c r="DK15" i="8"/>
  <c r="DL15" i="8"/>
  <c r="DM15" i="8"/>
  <c r="DN15" i="8"/>
  <c r="DO15" i="8"/>
  <c r="DP15" i="8"/>
  <c r="DQ15" i="8"/>
  <c r="DR15" i="8"/>
  <c r="DS15" i="8"/>
  <c r="DT15" i="8"/>
  <c r="DU15" i="8"/>
  <c r="DV15" i="8"/>
  <c r="DW15" i="8"/>
  <c r="DX15" i="8"/>
  <c r="DY15" i="8"/>
  <c r="EB15" i="8"/>
  <c r="EC15" i="8"/>
  <c r="EF15" i="8"/>
  <c r="EG15" i="8"/>
  <c r="EH15" i="8"/>
  <c r="EI15" i="8"/>
  <c r="EJ15" i="8"/>
  <c r="EK15" i="8"/>
  <c r="EL15" i="8"/>
  <c r="EM15" i="8"/>
  <c r="EN15" i="8"/>
  <c r="ES15" i="8"/>
  <c r="EX15" i="8"/>
  <c r="FA15" i="8"/>
  <c r="AG16" i="8"/>
  <c r="BQ16" i="8"/>
  <c r="DD16" i="8"/>
  <c r="DH16" i="8"/>
  <c r="DI16" i="8"/>
  <c r="DJ16" i="8"/>
  <c r="DK16" i="8"/>
  <c r="DL16" i="8"/>
  <c r="DM16" i="8"/>
  <c r="DN16" i="8"/>
  <c r="DO16" i="8"/>
  <c r="DP16" i="8"/>
  <c r="DQ16" i="8"/>
  <c r="DR16" i="8"/>
  <c r="DS16" i="8"/>
  <c r="DT16" i="8"/>
  <c r="DU16" i="8"/>
  <c r="DV16" i="8"/>
  <c r="DW16" i="8"/>
  <c r="DX16" i="8"/>
  <c r="DY16" i="8"/>
  <c r="EB16" i="8"/>
  <c r="EC16" i="8"/>
  <c r="EF16" i="8"/>
  <c r="EG16" i="8"/>
  <c r="EH16" i="8"/>
  <c r="EI16" i="8"/>
  <c r="EJ16" i="8"/>
  <c r="EK16" i="8"/>
  <c r="EL16" i="8"/>
  <c r="EM16" i="8"/>
  <c r="EN16" i="8"/>
  <c r="ES16" i="8"/>
  <c r="EX16" i="8"/>
  <c r="FA16" i="8"/>
  <c r="AG17" i="8"/>
  <c r="BQ17" i="8"/>
  <c r="CK17" i="8"/>
  <c r="DD17" i="8"/>
  <c r="DE17" i="8" s="1"/>
  <c r="DG17" i="8" s="1"/>
  <c r="DH17" i="8"/>
  <c r="DI17" i="8"/>
  <c r="DJ17" i="8"/>
  <c r="DK17" i="8"/>
  <c r="DL17" i="8"/>
  <c r="DM17" i="8"/>
  <c r="DN17" i="8"/>
  <c r="DO17" i="8"/>
  <c r="DP17" i="8"/>
  <c r="DQ17" i="8"/>
  <c r="DR17" i="8"/>
  <c r="DS17" i="8"/>
  <c r="DT17" i="8"/>
  <c r="DU17" i="8"/>
  <c r="DV17" i="8"/>
  <c r="DW17" i="8"/>
  <c r="DX17" i="8"/>
  <c r="DY17" i="8"/>
  <c r="EB17" i="8"/>
  <c r="EC17" i="8"/>
  <c r="EF17" i="8"/>
  <c r="EG17" i="8"/>
  <c r="EH17" i="8"/>
  <c r="EI17" i="8"/>
  <c r="EJ17" i="8"/>
  <c r="EK17" i="8"/>
  <c r="EL17" i="8"/>
  <c r="EM17" i="8"/>
  <c r="EN17" i="8"/>
  <c r="ES17" i="8"/>
  <c r="EX17" i="8"/>
  <c r="FA17" i="8"/>
  <c r="AG18" i="8"/>
  <c r="BQ18" i="8"/>
  <c r="CK18" i="8"/>
  <c r="DD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EB18" i="8"/>
  <c r="EC18" i="8"/>
  <c r="EF18" i="8"/>
  <c r="EG18" i="8"/>
  <c r="EH18" i="8"/>
  <c r="EI18" i="8"/>
  <c r="EJ18" i="8"/>
  <c r="EK18" i="8"/>
  <c r="EL18" i="8"/>
  <c r="EM18" i="8"/>
  <c r="EN18" i="8"/>
  <c r="ES18" i="8"/>
  <c r="EX18" i="8"/>
  <c r="FA18" i="8"/>
  <c r="AG19" i="8"/>
  <c r="BQ19" i="8"/>
  <c r="CK19" i="8"/>
  <c r="DD19" i="8"/>
  <c r="DH19" i="8"/>
  <c r="DI19" i="8"/>
  <c r="DJ19" i="8"/>
  <c r="DK19" i="8"/>
  <c r="DL19" i="8"/>
  <c r="DM19" i="8"/>
  <c r="DN19" i="8"/>
  <c r="DO19" i="8"/>
  <c r="DP19" i="8"/>
  <c r="DQ19" i="8"/>
  <c r="DR19" i="8"/>
  <c r="DS19" i="8"/>
  <c r="DT19" i="8"/>
  <c r="DU19" i="8"/>
  <c r="DV19" i="8"/>
  <c r="DW19" i="8"/>
  <c r="DX19" i="8"/>
  <c r="DY19" i="8"/>
  <c r="EB19" i="8"/>
  <c r="EC19" i="8"/>
  <c r="EF19" i="8"/>
  <c r="EG19" i="8"/>
  <c r="EH19" i="8"/>
  <c r="EI19" i="8"/>
  <c r="EJ19" i="8"/>
  <c r="EK19" i="8"/>
  <c r="EL19" i="8"/>
  <c r="EM19" i="8"/>
  <c r="EN19" i="8"/>
  <c r="ES19" i="8"/>
  <c r="EX19" i="8"/>
  <c r="FA19" i="8"/>
  <c r="AG20" i="8"/>
  <c r="BQ20" i="8"/>
  <c r="CK20" i="8"/>
  <c r="DD20" i="8"/>
  <c r="DH20" i="8"/>
  <c r="DI20" i="8"/>
  <c r="DJ20" i="8"/>
  <c r="DK20" i="8"/>
  <c r="DL20" i="8"/>
  <c r="DM20" i="8"/>
  <c r="DN20" i="8"/>
  <c r="DO20" i="8"/>
  <c r="DP20" i="8"/>
  <c r="DQ20" i="8"/>
  <c r="DR20" i="8"/>
  <c r="DS20" i="8"/>
  <c r="DT20" i="8"/>
  <c r="DU20" i="8"/>
  <c r="DV20" i="8"/>
  <c r="DW20" i="8"/>
  <c r="DX20" i="8"/>
  <c r="DY20" i="8"/>
  <c r="EB20" i="8"/>
  <c r="EC20" i="8"/>
  <c r="EF20" i="8"/>
  <c r="EG20" i="8"/>
  <c r="EH20" i="8"/>
  <c r="EI20" i="8"/>
  <c r="EJ20" i="8"/>
  <c r="EK20" i="8"/>
  <c r="EL20" i="8"/>
  <c r="EM20" i="8"/>
  <c r="EN20" i="8"/>
  <c r="ES20" i="8"/>
  <c r="EX20" i="8"/>
  <c r="FA20" i="8"/>
  <c r="AG21" i="8"/>
  <c r="BQ21" i="8"/>
  <c r="CK21" i="8"/>
  <c r="DD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EB21" i="8"/>
  <c r="EC21" i="8"/>
  <c r="EF21" i="8"/>
  <c r="EG21" i="8"/>
  <c r="EH21" i="8"/>
  <c r="EI21" i="8"/>
  <c r="EJ21" i="8"/>
  <c r="EK21" i="8"/>
  <c r="EL21" i="8"/>
  <c r="EM21" i="8"/>
  <c r="EN21" i="8"/>
  <c r="ES21" i="8"/>
  <c r="EX21" i="8"/>
  <c r="FA21" i="8"/>
  <c r="AG22" i="8"/>
  <c r="BQ22" i="8"/>
  <c r="CK22" i="8"/>
  <c r="DD22" i="8"/>
  <c r="DH22" i="8"/>
  <c r="DI22" i="8"/>
  <c r="DJ22" i="8"/>
  <c r="DK22" i="8"/>
  <c r="DL22" i="8"/>
  <c r="DM22" i="8"/>
  <c r="DN22" i="8"/>
  <c r="DO22" i="8"/>
  <c r="DP22" i="8"/>
  <c r="DQ22" i="8"/>
  <c r="DR22" i="8"/>
  <c r="DS22" i="8"/>
  <c r="DT22" i="8"/>
  <c r="DU22" i="8"/>
  <c r="DV22" i="8"/>
  <c r="DW22" i="8"/>
  <c r="DX22" i="8"/>
  <c r="DY22" i="8"/>
  <c r="EB22" i="8"/>
  <c r="EC22" i="8"/>
  <c r="EF22" i="8"/>
  <c r="EG22" i="8"/>
  <c r="EH22" i="8"/>
  <c r="EI22" i="8"/>
  <c r="EJ22" i="8"/>
  <c r="EK22" i="8"/>
  <c r="EL22" i="8"/>
  <c r="EM22" i="8"/>
  <c r="EN22" i="8"/>
  <c r="ES22" i="8"/>
  <c r="EX22" i="8"/>
  <c r="FA22" i="8"/>
  <c r="AG23" i="8"/>
  <c r="BQ23" i="8"/>
  <c r="CK23" i="8"/>
  <c r="DD23" i="8"/>
  <c r="DH23" i="8"/>
  <c r="DI23" i="8"/>
  <c r="DJ23" i="8"/>
  <c r="DK23" i="8"/>
  <c r="DL23" i="8"/>
  <c r="DM23" i="8"/>
  <c r="DN23" i="8"/>
  <c r="DO23" i="8"/>
  <c r="DP23" i="8"/>
  <c r="DQ23" i="8"/>
  <c r="DR23" i="8"/>
  <c r="DS23" i="8"/>
  <c r="DT23" i="8"/>
  <c r="DU23" i="8"/>
  <c r="DV23" i="8"/>
  <c r="DW23" i="8"/>
  <c r="DX23" i="8"/>
  <c r="DY23" i="8"/>
  <c r="EB23" i="8"/>
  <c r="EC23" i="8"/>
  <c r="EF23" i="8"/>
  <c r="EG23" i="8"/>
  <c r="EH23" i="8"/>
  <c r="EI23" i="8"/>
  <c r="EJ23" i="8"/>
  <c r="EK23" i="8"/>
  <c r="EL23" i="8"/>
  <c r="EM23" i="8"/>
  <c r="EN23" i="8"/>
  <c r="ES23" i="8"/>
  <c r="EX23" i="8"/>
  <c r="FA23" i="8"/>
  <c r="AG24" i="8"/>
  <c r="BQ24" i="8"/>
  <c r="CK24" i="8"/>
  <c r="DH24" i="8"/>
  <c r="DI24" i="8"/>
  <c r="DJ24" i="8"/>
  <c r="DK24" i="8"/>
  <c r="DL24" i="8"/>
  <c r="DM24" i="8"/>
  <c r="DN24" i="8"/>
  <c r="DO24" i="8"/>
  <c r="DP24" i="8"/>
  <c r="DQ24" i="8"/>
  <c r="DR24" i="8"/>
  <c r="DS24" i="8"/>
  <c r="DT24" i="8"/>
  <c r="DU24" i="8"/>
  <c r="DV24" i="8"/>
  <c r="DW24" i="8"/>
  <c r="DX24" i="8"/>
  <c r="DY24" i="8"/>
  <c r="EB24" i="8"/>
  <c r="EC24" i="8"/>
  <c r="EF24" i="8"/>
  <c r="EG24" i="8"/>
  <c r="EH24" i="8"/>
  <c r="EI24" i="8"/>
  <c r="EJ24" i="8"/>
  <c r="EK24" i="8"/>
  <c r="EL24" i="8"/>
  <c r="EM24" i="8"/>
  <c r="EN24" i="8"/>
  <c r="ES24" i="8"/>
  <c r="EX24" i="8"/>
  <c r="FA24" i="8"/>
  <c r="AG25" i="8"/>
  <c r="BQ25" i="8"/>
  <c r="CK25" i="8"/>
  <c r="DD25" i="8"/>
  <c r="DH25" i="8"/>
  <c r="DI25" i="8"/>
  <c r="DJ25" i="8"/>
  <c r="DK25" i="8"/>
  <c r="DL25" i="8"/>
  <c r="DM25" i="8"/>
  <c r="DN25" i="8"/>
  <c r="DO25" i="8"/>
  <c r="DP25" i="8"/>
  <c r="DQ25" i="8"/>
  <c r="DR25" i="8"/>
  <c r="DS25" i="8"/>
  <c r="DT25" i="8"/>
  <c r="DU25" i="8"/>
  <c r="DV25" i="8"/>
  <c r="DW25" i="8"/>
  <c r="DX25" i="8"/>
  <c r="DY25" i="8"/>
  <c r="EB25" i="8"/>
  <c r="EC25" i="8"/>
  <c r="EF25" i="8"/>
  <c r="EG25" i="8"/>
  <c r="EH25" i="8"/>
  <c r="EI25" i="8"/>
  <c r="EJ25" i="8"/>
  <c r="EK25" i="8"/>
  <c r="EL25" i="8"/>
  <c r="EM25" i="8"/>
  <c r="EN25" i="8"/>
  <c r="ES25" i="8"/>
  <c r="EX25" i="8"/>
  <c r="FA25" i="8"/>
  <c r="AG26" i="8"/>
  <c r="BQ26" i="8"/>
  <c r="CK26" i="8"/>
  <c r="DD26" i="8"/>
  <c r="DH26" i="8"/>
  <c r="DI26" i="8"/>
  <c r="DJ26" i="8"/>
  <c r="DK26" i="8"/>
  <c r="DL26" i="8"/>
  <c r="DM26" i="8"/>
  <c r="DN26" i="8"/>
  <c r="DO26" i="8"/>
  <c r="DP26" i="8"/>
  <c r="DQ26" i="8"/>
  <c r="DR26" i="8"/>
  <c r="DS26" i="8"/>
  <c r="DT26" i="8"/>
  <c r="DU26" i="8"/>
  <c r="DV26" i="8"/>
  <c r="DW26" i="8"/>
  <c r="DX26" i="8"/>
  <c r="DY26" i="8"/>
  <c r="EB26" i="8"/>
  <c r="EC26" i="8"/>
  <c r="EF26" i="8"/>
  <c r="EG26" i="8"/>
  <c r="EH26" i="8"/>
  <c r="EI26" i="8"/>
  <c r="EJ26" i="8"/>
  <c r="EK26" i="8"/>
  <c r="EL26" i="8"/>
  <c r="EM26" i="8"/>
  <c r="EN26" i="8"/>
  <c r="ES26" i="8"/>
  <c r="EX26" i="8"/>
  <c r="FA26" i="8"/>
  <c r="AG27" i="8"/>
  <c r="BQ27" i="8"/>
  <c r="CK27" i="8"/>
  <c r="DD27" i="8"/>
  <c r="FA27" i="8"/>
  <c r="AG28" i="8"/>
  <c r="BQ28" i="8"/>
  <c r="CK28" i="8"/>
  <c r="DD28" i="8"/>
  <c r="DE28" i="8" s="1"/>
  <c r="DH28" i="8"/>
  <c r="DI28" i="8"/>
  <c r="DJ28" i="8"/>
  <c r="DK28" i="8"/>
  <c r="DL28" i="8"/>
  <c r="DM28" i="8"/>
  <c r="DN28" i="8"/>
  <c r="DO28" i="8"/>
  <c r="DP28" i="8"/>
  <c r="DQ28" i="8"/>
  <c r="DR28" i="8"/>
  <c r="DS28" i="8"/>
  <c r="DT28" i="8"/>
  <c r="DU28" i="8"/>
  <c r="DV28" i="8"/>
  <c r="DW28" i="8"/>
  <c r="DX28" i="8"/>
  <c r="DY28" i="8"/>
  <c r="EB28" i="8"/>
  <c r="EC28" i="8"/>
  <c r="EF28" i="8"/>
  <c r="EG28" i="8"/>
  <c r="EH28" i="8"/>
  <c r="EI28" i="8"/>
  <c r="EJ28" i="8"/>
  <c r="EK28" i="8"/>
  <c r="EL28" i="8"/>
  <c r="EM28" i="8"/>
  <c r="EN28" i="8"/>
  <c r="ES28" i="8"/>
  <c r="EX28" i="8"/>
  <c r="FA28" i="8"/>
  <c r="AG29" i="8"/>
  <c r="BQ29" i="8"/>
  <c r="DD29" i="8"/>
  <c r="DH29" i="8"/>
  <c r="DI29" i="8"/>
  <c r="DJ29" i="8"/>
  <c r="DK29" i="8"/>
  <c r="DL29" i="8"/>
  <c r="DM29" i="8"/>
  <c r="DN29" i="8"/>
  <c r="DO29" i="8"/>
  <c r="DP29" i="8"/>
  <c r="DQ29" i="8"/>
  <c r="DR29" i="8"/>
  <c r="DS29" i="8"/>
  <c r="DT29" i="8"/>
  <c r="DU29" i="8"/>
  <c r="DV29" i="8"/>
  <c r="DW29" i="8"/>
  <c r="DX29" i="8"/>
  <c r="DY29" i="8"/>
  <c r="EB29" i="8"/>
  <c r="EC29" i="8"/>
  <c r="EF29" i="8"/>
  <c r="EG29" i="8"/>
  <c r="EH29" i="8"/>
  <c r="EI29" i="8"/>
  <c r="EJ29" i="8"/>
  <c r="EK29" i="8"/>
  <c r="EL29" i="8"/>
  <c r="EM29" i="8"/>
  <c r="EN29" i="8"/>
  <c r="ES29" i="8"/>
  <c r="EX29" i="8"/>
  <c r="FA29" i="8"/>
  <c r="AG30" i="8"/>
  <c r="BQ30" i="8"/>
  <c r="CK30" i="8"/>
  <c r="DD30" i="8"/>
  <c r="DH30" i="8"/>
  <c r="DI30" i="8"/>
  <c r="DJ30" i="8"/>
  <c r="DK30" i="8"/>
  <c r="DL30" i="8"/>
  <c r="DM30" i="8"/>
  <c r="DN30" i="8"/>
  <c r="DO30" i="8"/>
  <c r="DP30" i="8"/>
  <c r="DQ30" i="8"/>
  <c r="DR30" i="8"/>
  <c r="DS30" i="8"/>
  <c r="DT30" i="8"/>
  <c r="DU30" i="8"/>
  <c r="DV30" i="8"/>
  <c r="DW30" i="8"/>
  <c r="DX30" i="8"/>
  <c r="DY30" i="8"/>
  <c r="EB30" i="8"/>
  <c r="EC30" i="8"/>
  <c r="EF30" i="8"/>
  <c r="EG30" i="8"/>
  <c r="EH30" i="8"/>
  <c r="EI30" i="8"/>
  <c r="EJ30" i="8"/>
  <c r="EK30" i="8"/>
  <c r="EL30" i="8"/>
  <c r="EM30" i="8"/>
  <c r="EN30" i="8"/>
  <c r="ES30" i="8"/>
  <c r="EX30" i="8"/>
  <c r="FA30" i="8"/>
  <c r="AG31" i="8"/>
  <c r="BQ31" i="8"/>
  <c r="DH31" i="8"/>
  <c r="DI31" i="8"/>
  <c r="DJ31" i="8"/>
  <c r="DK31" i="8"/>
  <c r="DL31" i="8"/>
  <c r="DM31" i="8"/>
  <c r="DN31" i="8"/>
  <c r="DO31" i="8"/>
  <c r="DP31" i="8"/>
  <c r="DQ31" i="8"/>
  <c r="DR31" i="8"/>
  <c r="DS31" i="8"/>
  <c r="DT31" i="8"/>
  <c r="DU31" i="8"/>
  <c r="DV31" i="8"/>
  <c r="DW31" i="8"/>
  <c r="DX31" i="8"/>
  <c r="DY31" i="8"/>
  <c r="EB31" i="8"/>
  <c r="EC31" i="8"/>
  <c r="EF31" i="8"/>
  <c r="EG31" i="8"/>
  <c r="EH31" i="8"/>
  <c r="EI31" i="8"/>
  <c r="EJ31" i="8"/>
  <c r="EK31" i="8"/>
  <c r="EL31" i="8"/>
  <c r="EM31" i="8"/>
  <c r="EN31" i="8"/>
  <c r="ES31" i="8"/>
  <c r="EX31" i="8"/>
  <c r="FA31" i="8"/>
  <c r="AG32" i="8"/>
  <c r="BQ32" i="8"/>
  <c r="CK32" i="8"/>
  <c r="DD32" i="8"/>
  <c r="DH32" i="8"/>
  <c r="DI32" i="8"/>
  <c r="DJ32" i="8"/>
  <c r="DK32" i="8"/>
  <c r="DL32" i="8"/>
  <c r="DM32" i="8"/>
  <c r="DN32" i="8"/>
  <c r="DO32" i="8"/>
  <c r="DP32" i="8"/>
  <c r="DQ32" i="8"/>
  <c r="DR32" i="8"/>
  <c r="DS32" i="8"/>
  <c r="DT32" i="8"/>
  <c r="DU32" i="8"/>
  <c r="DV32" i="8"/>
  <c r="DW32" i="8"/>
  <c r="DX32" i="8"/>
  <c r="DY32" i="8"/>
  <c r="EB32" i="8"/>
  <c r="EC32" i="8"/>
  <c r="EF32" i="8"/>
  <c r="EG32" i="8"/>
  <c r="EH32" i="8"/>
  <c r="EI32" i="8"/>
  <c r="EJ32" i="8"/>
  <c r="EK32" i="8"/>
  <c r="EL32" i="8"/>
  <c r="EM32" i="8"/>
  <c r="EN32" i="8"/>
  <c r="ES32" i="8"/>
  <c r="EX32" i="8"/>
  <c r="FA32" i="8"/>
  <c r="AG33" i="8"/>
  <c r="BQ33" i="8"/>
  <c r="CK33" i="8"/>
  <c r="DD33" i="8"/>
  <c r="DH33" i="8"/>
  <c r="DI33" i="8"/>
  <c r="DJ33" i="8"/>
  <c r="DK33" i="8"/>
  <c r="DL33" i="8"/>
  <c r="DM33" i="8"/>
  <c r="DN33" i="8"/>
  <c r="DO33" i="8"/>
  <c r="DP33" i="8"/>
  <c r="DQ33" i="8"/>
  <c r="DR33" i="8"/>
  <c r="DS33" i="8"/>
  <c r="DT33" i="8"/>
  <c r="DU33" i="8"/>
  <c r="DV33" i="8"/>
  <c r="DW33" i="8"/>
  <c r="DX33" i="8"/>
  <c r="DY33" i="8"/>
  <c r="EB33" i="8"/>
  <c r="EC33" i="8"/>
  <c r="EF33" i="8"/>
  <c r="EG33" i="8"/>
  <c r="EH33" i="8"/>
  <c r="EI33" i="8"/>
  <c r="EJ33" i="8"/>
  <c r="EK33" i="8"/>
  <c r="EL33" i="8"/>
  <c r="EM33" i="8"/>
  <c r="EN33" i="8"/>
  <c r="ES33" i="8"/>
  <c r="EX33" i="8"/>
  <c r="FA33" i="8"/>
  <c r="AG34" i="8"/>
  <c r="BQ34" i="8"/>
  <c r="CK34" i="8"/>
  <c r="DD34" i="8"/>
  <c r="DH34" i="8"/>
  <c r="DI34" i="8"/>
  <c r="DJ34" i="8"/>
  <c r="DK34" i="8"/>
  <c r="DL34" i="8"/>
  <c r="DM34" i="8"/>
  <c r="DN34" i="8"/>
  <c r="DO34" i="8"/>
  <c r="DP34" i="8"/>
  <c r="DQ34" i="8"/>
  <c r="DR34" i="8"/>
  <c r="DS34" i="8"/>
  <c r="DT34" i="8"/>
  <c r="DU34" i="8"/>
  <c r="DV34" i="8"/>
  <c r="DW34" i="8"/>
  <c r="DX34" i="8"/>
  <c r="DY34" i="8"/>
  <c r="EB34" i="8"/>
  <c r="EC34" i="8"/>
  <c r="EF34" i="8"/>
  <c r="EG34" i="8"/>
  <c r="EH34" i="8"/>
  <c r="EI34" i="8"/>
  <c r="EJ34" i="8"/>
  <c r="EK34" i="8"/>
  <c r="EL34" i="8"/>
  <c r="EM34" i="8"/>
  <c r="EN34" i="8"/>
  <c r="ES34" i="8"/>
  <c r="EX34" i="8"/>
  <c r="FA34" i="8"/>
  <c r="AG35" i="8"/>
  <c r="BQ35" i="8"/>
  <c r="CK35" i="8"/>
  <c r="DD35" i="8"/>
  <c r="DH35" i="8"/>
  <c r="DI35" i="8"/>
  <c r="DJ35" i="8"/>
  <c r="DK35" i="8"/>
  <c r="DL35" i="8"/>
  <c r="DM35" i="8"/>
  <c r="DN35" i="8"/>
  <c r="DO35" i="8"/>
  <c r="DP35" i="8"/>
  <c r="DQ35" i="8"/>
  <c r="DR35" i="8"/>
  <c r="DS35" i="8"/>
  <c r="DT35" i="8"/>
  <c r="DU35" i="8"/>
  <c r="DV35" i="8"/>
  <c r="DW35" i="8"/>
  <c r="DX35" i="8"/>
  <c r="DY35" i="8"/>
  <c r="EB35" i="8"/>
  <c r="EC35" i="8"/>
  <c r="EF35" i="8"/>
  <c r="EG35" i="8"/>
  <c r="EH35" i="8"/>
  <c r="EI35" i="8"/>
  <c r="EJ35" i="8"/>
  <c r="EK35" i="8"/>
  <c r="EL35" i="8"/>
  <c r="EM35" i="8"/>
  <c r="EN35" i="8"/>
  <c r="ES35" i="8"/>
  <c r="EX35" i="8"/>
  <c r="FA35" i="8"/>
  <c r="AG36" i="8"/>
  <c r="BQ36" i="8"/>
  <c r="CK36" i="8"/>
  <c r="DD36" i="8"/>
  <c r="DH36" i="8"/>
  <c r="DI36" i="8"/>
  <c r="DJ36" i="8"/>
  <c r="DK36" i="8"/>
  <c r="DL36" i="8"/>
  <c r="DM36" i="8"/>
  <c r="DN36" i="8"/>
  <c r="DO36" i="8"/>
  <c r="DP36" i="8"/>
  <c r="DQ36" i="8"/>
  <c r="DR36" i="8"/>
  <c r="DS36" i="8"/>
  <c r="DT36" i="8"/>
  <c r="DU36" i="8"/>
  <c r="DV36" i="8"/>
  <c r="DW36" i="8"/>
  <c r="DX36" i="8"/>
  <c r="DY36" i="8"/>
  <c r="EB36" i="8"/>
  <c r="EC36" i="8"/>
  <c r="EF36" i="8"/>
  <c r="EG36" i="8"/>
  <c r="EH36" i="8"/>
  <c r="EI36" i="8"/>
  <c r="EJ36" i="8"/>
  <c r="EK36" i="8"/>
  <c r="EL36" i="8"/>
  <c r="EM36" i="8"/>
  <c r="EN36" i="8"/>
  <c r="ES36" i="8"/>
  <c r="EX36" i="8"/>
  <c r="FA36" i="8"/>
  <c r="AG37" i="8"/>
  <c r="BQ37" i="8"/>
  <c r="CK37" i="8"/>
  <c r="DD37" i="8"/>
  <c r="DH37" i="8"/>
  <c r="DI37" i="8"/>
  <c r="DJ37" i="8"/>
  <c r="DK37" i="8"/>
  <c r="DL37" i="8"/>
  <c r="DM37" i="8"/>
  <c r="DN37" i="8"/>
  <c r="DO37" i="8"/>
  <c r="DP37" i="8"/>
  <c r="DQ37" i="8"/>
  <c r="DR37" i="8"/>
  <c r="DS37" i="8"/>
  <c r="DT37" i="8"/>
  <c r="DU37" i="8"/>
  <c r="DV37" i="8"/>
  <c r="DW37" i="8"/>
  <c r="DX37" i="8"/>
  <c r="DY37" i="8"/>
  <c r="EB37" i="8"/>
  <c r="EC37" i="8"/>
  <c r="EF37" i="8"/>
  <c r="EG37" i="8"/>
  <c r="EH37" i="8"/>
  <c r="EI37" i="8"/>
  <c r="EJ37" i="8"/>
  <c r="EK37" i="8"/>
  <c r="EL37" i="8"/>
  <c r="EM37" i="8"/>
  <c r="EN37" i="8"/>
  <c r="ES37" i="8"/>
  <c r="EX37" i="8"/>
  <c r="FA37" i="8"/>
  <c r="AG38" i="8"/>
  <c r="BQ38" i="8"/>
  <c r="CK38" i="8"/>
  <c r="DD38" i="8"/>
  <c r="DE38" i="8" s="1"/>
  <c r="DH38" i="8"/>
  <c r="DI38" i="8"/>
  <c r="DJ38" i="8"/>
  <c r="DK38" i="8"/>
  <c r="DL38" i="8"/>
  <c r="DM38" i="8"/>
  <c r="DN38" i="8"/>
  <c r="DO38" i="8"/>
  <c r="DP38" i="8"/>
  <c r="DQ38" i="8"/>
  <c r="DR38" i="8"/>
  <c r="DS38" i="8"/>
  <c r="DT38" i="8"/>
  <c r="DU38" i="8"/>
  <c r="DV38" i="8"/>
  <c r="DW38" i="8"/>
  <c r="DX38" i="8"/>
  <c r="DY38" i="8"/>
  <c r="DZ38" i="8"/>
  <c r="DZ39" i="8" s="1"/>
  <c r="EA38" i="8"/>
  <c r="EA39" i="8" s="1"/>
  <c r="EB38" i="8"/>
  <c r="EC38" i="8"/>
  <c r="ED38" i="8"/>
  <c r="ED39" i="8" s="1"/>
  <c r="EE38" i="8"/>
  <c r="EE39" i="8" s="1"/>
  <c r="EF38" i="8"/>
  <c r="EG38" i="8"/>
  <c r="EH38" i="8"/>
  <c r="EI38" i="8"/>
  <c r="EJ38" i="8"/>
  <c r="EK38" i="8"/>
  <c r="EL38" i="8"/>
  <c r="EM38" i="8"/>
  <c r="EN38" i="8"/>
  <c r="ES38" i="8"/>
  <c r="ES39" i="8" s="1"/>
  <c r="EX38" i="8"/>
  <c r="FA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Z39" i="8"/>
  <c r="AA39" i="8"/>
  <c r="AB39" i="8"/>
  <c r="AC39" i="8"/>
  <c r="AD39" i="8"/>
  <c r="AE39" i="8"/>
  <c r="AF39" i="8"/>
  <c r="AH39" i="8"/>
  <c r="AI39" i="8"/>
  <c r="AJ39" i="8"/>
  <c r="AK39" i="8"/>
  <c r="AL39" i="8"/>
  <c r="AM39" i="8"/>
  <c r="AN39" i="8"/>
  <c r="AO39" i="8"/>
  <c r="AP39" i="8"/>
  <c r="AQ39" i="8"/>
  <c r="AR39" i="8"/>
  <c r="AS39" i="8"/>
  <c r="AT39" i="8"/>
  <c r="AU39" i="8"/>
  <c r="AV39" i="8"/>
  <c r="AW39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R39" i="8"/>
  <c r="BS39" i="8"/>
  <c r="BT39" i="8"/>
  <c r="BU39" i="8"/>
  <c r="BV39" i="8"/>
  <c r="BW39" i="8"/>
  <c r="CA39" i="8"/>
  <c r="CB39" i="8"/>
  <c r="CE39" i="8"/>
  <c r="CG39" i="8"/>
  <c r="CH39" i="8"/>
  <c r="CI39" i="8"/>
  <c r="CL39" i="8"/>
  <c r="CM39" i="8"/>
  <c r="EQ39" i="8"/>
  <c r="ER39" i="8"/>
  <c r="ET39" i="8"/>
  <c r="EU39" i="8"/>
  <c r="EV39" i="8"/>
  <c r="EW39" i="8"/>
  <c r="EY39" i="8"/>
  <c r="EZ39" i="8"/>
  <c r="AG55" i="8"/>
  <c r="S9" i="14"/>
  <c r="T9" i="14"/>
  <c r="U9" i="14"/>
  <c r="V9" i="14"/>
  <c r="W9" i="14"/>
  <c r="X9" i="14"/>
  <c r="Y9" i="14"/>
  <c r="Z9" i="14"/>
  <c r="AA9" i="14"/>
  <c r="AB9" i="14"/>
  <c r="AC9" i="14"/>
  <c r="AD9" i="14"/>
  <c r="AE9" i="14"/>
  <c r="AF9" i="14"/>
  <c r="AG9" i="14"/>
  <c r="BP9" i="14"/>
  <c r="S10" i="14"/>
  <c r="T10" i="14"/>
  <c r="U10" i="14"/>
  <c r="AH10" i="14" s="1"/>
  <c r="V10" i="14"/>
  <c r="W10" i="14"/>
  <c r="X10" i="14"/>
  <c r="Y10" i="14"/>
  <c r="Z10" i="14"/>
  <c r="AA10" i="14"/>
  <c r="AB10" i="14"/>
  <c r="AC10" i="14"/>
  <c r="AD10" i="14"/>
  <c r="AE10" i="14"/>
  <c r="AF10" i="14"/>
  <c r="AG10" i="14"/>
  <c r="BP10" i="14"/>
  <c r="S11" i="14"/>
  <c r="T11" i="14"/>
  <c r="U11" i="14"/>
  <c r="V11" i="14"/>
  <c r="W11" i="14"/>
  <c r="X11" i="14"/>
  <c r="Y11" i="14"/>
  <c r="Z11" i="14"/>
  <c r="AA11" i="14"/>
  <c r="AB11" i="14"/>
  <c r="AC11" i="14"/>
  <c r="AD11" i="14"/>
  <c r="AE11" i="14"/>
  <c r="AF11" i="14"/>
  <c r="AG11" i="14"/>
  <c r="BP11" i="14"/>
  <c r="S12" i="14"/>
  <c r="T12" i="14"/>
  <c r="AH12" i="14" s="1"/>
  <c r="U12" i="14"/>
  <c r="V12" i="14"/>
  <c r="W12" i="14"/>
  <c r="X12" i="14"/>
  <c r="Y12" i="14"/>
  <c r="Z12" i="14"/>
  <c r="AA12" i="14"/>
  <c r="AB12" i="14"/>
  <c r="AC12" i="14"/>
  <c r="AD12" i="14"/>
  <c r="AE12" i="14"/>
  <c r="AF12" i="14"/>
  <c r="AG12" i="14"/>
  <c r="BP12" i="14"/>
  <c r="S13" i="14"/>
  <c r="T13" i="14"/>
  <c r="U13" i="14"/>
  <c r="V13" i="14"/>
  <c r="W13" i="14"/>
  <c r="X13" i="14"/>
  <c r="Y13" i="14"/>
  <c r="Z13" i="14"/>
  <c r="AA13" i="14"/>
  <c r="AB13" i="14"/>
  <c r="AC13" i="14"/>
  <c r="AD13" i="14"/>
  <c r="AE13" i="14"/>
  <c r="AF13" i="14"/>
  <c r="AG13" i="14"/>
  <c r="BP13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BP14" i="14"/>
  <c r="S15" i="14"/>
  <c r="T15" i="14"/>
  <c r="U15" i="14"/>
  <c r="V15" i="14"/>
  <c r="W15" i="14"/>
  <c r="X15" i="14"/>
  <c r="Y15" i="14"/>
  <c r="Z15" i="14"/>
  <c r="AA15" i="14"/>
  <c r="AB15" i="14"/>
  <c r="AC15" i="14"/>
  <c r="AD15" i="14"/>
  <c r="AE15" i="14"/>
  <c r="AF15" i="14"/>
  <c r="AH15" i="14" s="1"/>
  <c r="AG15" i="14"/>
  <c r="BP15" i="14"/>
  <c r="S16" i="14"/>
  <c r="T16" i="14"/>
  <c r="U16" i="14"/>
  <c r="V16" i="14"/>
  <c r="W16" i="14"/>
  <c r="X16" i="14"/>
  <c r="Y16" i="14"/>
  <c r="Z16" i="14"/>
  <c r="AA16" i="14"/>
  <c r="AB16" i="14"/>
  <c r="AC16" i="14"/>
  <c r="AD16" i="14"/>
  <c r="AE16" i="14"/>
  <c r="AF16" i="14"/>
  <c r="AG16" i="14"/>
  <c r="BP16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E17" i="14"/>
  <c r="AF17" i="14"/>
  <c r="AG17" i="14"/>
  <c r="BP17" i="14"/>
  <c r="S18" i="14"/>
  <c r="T18" i="14"/>
  <c r="U18" i="14"/>
  <c r="V18" i="14"/>
  <c r="W18" i="14"/>
  <c r="X18" i="14"/>
  <c r="Y18" i="14"/>
  <c r="Z18" i="14"/>
  <c r="AA18" i="14"/>
  <c r="AB18" i="14"/>
  <c r="AC18" i="14"/>
  <c r="AD18" i="14"/>
  <c r="AH18" i="14" s="1"/>
  <c r="AE18" i="14"/>
  <c r="AF18" i="14"/>
  <c r="AG18" i="14"/>
  <c r="BP18" i="14"/>
  <c r="S19" i="14"/>
  <c r="AH19" i="14" s="1"/>
  <c r="T19" i="14"/>
  <c r="U19" i="14"/>
  <c r="V19" i="14"/>
  <c r="W19" i="14"/>
  <c r="X19" i="14"/>
  <c r="Y19" i="14"/>
  <c r="Z19" i="14"/>
  <c r="AA19" i="14"/>
  <c r="AB19" i="14"/>
  <c r="AC19" i="14"/>
  <c r="AD19" i="14"/>
  <c r="AE19" i="14"/>
  <c r="AF19" i="14"/>
  <c r="AG19" i="14"/>
  <c r="BP19" i="14"/>
  <c r="S20" i="14"/>
  <c r="AH20" i="14" s="1"/>
  <c r="T20" i="14"/>
  <c r="U20" i="14"/>
  <c r="V20" i="14"/>
  <c r="W20" i="14"/>
  <c r="X20" i="14"/>
  <c r="Y20" i="14"/>
  <c r="Z20" i="14"/>
  <c r="AA20" i="14"/>
  <c r="AB20" i="14"/>
  <c r="AC20" i="14"/>
  <c r="AD20" i="14"/>
  <c r="AE20" i="14"/>
  <c r="AF20" i="14"/>
  <c r="AG20" i="14"/>
  <c r="BP20" i="14"/>
  <c r="S21" i="14"/>
  <c r="AH21" i="14" s="1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BP21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H22" i="14" s="1"/>
  <c r="AF22" i="14"/>
  <c r="AG22" i="14"/>
  <c r="BP22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BP23" i="14"/>
  <c r="S24" i="14"/>
  <c r="T24" i="14"/>
  <c r="U24" i="14"/>
  <c r="AH24" i="14" s="1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BP24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BP25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BP26" i="14"/>
  <c r="S27" i="14"/>
  <c r="AH27" i="14" s="1"/>
  <c r="T27" i="14"/>
  <c r="U27" i="14"/>
  <c r="V27" i="14"/>
  <c r="W27" i="14"/>
  <c r="X27" i="14"/>
  <c r="Y27" i="14"/>
  <c r="Z27" i="14"/>
  <c r="AA27" i="14"/>
  <c r="AB27" i="14"/>
  <c r="AC27" i="14"/>
  <c r="AD27" i="14"/>
  <c r="AE27" i="14"/>
  <c r="AF27" i="14"/>
  <c r="AG27" i="14"/>
  <c r="BP27" i="14"/>
  <c r="S28" i="14"/>
  <c r="T28" i="14"/>
  <c r="U28" i="14"/>
  <c r="V28" i="14"/>
  <c r="W28" i="14"/>
  <c r="X28" i="14"/>
  <c r="Y28" i="14"/>
  <c r="Z28" i="14"/>
  <c r="AA28" i="14"/>
  <c r="AB28" i="14"/>
  <c r="AC28" i="14"/>
  <c r="AD28" i="14"/>
  <c r="AE28" i="14"/>
  <c r="AF28" i="14"/>
  <c r="AG28" i="14"/>
  <c r="BP28" i="14"/>
  <c r="S29" i="14"/>
  <c r="T29" i="14"/>
  <c r="U29" i="14"/>
  <c r="V29" i="14"/>
  <c r="W29" i="14"/>
  <c r="X29" i="14"/>
  <c r="Y29" i="14"/>
  <c r="Z29" i="14"/>
  <c r="AA29" i="14"/>
  <c r="AB29" i="14"/>
  <c r="AC29" i="14"/>
  <c r="AD29" i="14"/>
  <c r="AE29" i="14"/>
  <c r="AF29" i="14"/>
  <c r="AG29" i="14"/>
  <c r="BP29" i="14"/>
  <c r="S30" i="14"/>
  <c r="T30" i="14"/>
  <c r="U30" i="14"/>
  <c r="V30" i="14"/>
  <c r="W30" i="14"/>
  <c r="X30" i="14"/>
  <c r="Y30" i="14"/>
  <c r="Z30" i="14"/>
  <c r="AA30" i="14"/>
  <c r="AB30" i="14"/>
  <c r="AC30" i="14"/>
  <c r="AD30" i="14"/>
  <c r="AE30" i="14"/>
  <c r="AF30" i="14"/>
  <c r="AG30" i="14"/>
  <c r="BP30" i="14"/>
  <c r="S31" i="14"/>
  <c r="T31" i="14"/>
  <c r="U31" i="14"/>
  <c r="V31" i="14"/>
  <c r="W31" i="14"/>
  <c r="X31" i="14"/>
  <c r="Y31" i="14"/>
  <c r="Z31" i="14"/>
  <c r="AA31" i="14"/>
  <c r="AB31" i="14"/>
  <c r="AC31" i="14"/>
  <c r="AD31" i="14"/>
  <c r="AE31" i="14"/>
  <c r="AF31" i="14"/>
  <c r="AG31" i="14"/>
  <c r="AH31" i="14"/>
  <c r="BP31" i="14"/>
  <c r="S32" i="14"/>
  <c r="T32" i="14"/>
  <c r="U32" i="14"/>
  <c r="V32" i="14"/>
  <c r="W32" i="14"/>
  <c r="X32" i="14"/>
  <c r="Y32" i="14"/>
  <c r="Z32" i="14"/>
  <c r="AA32" i="14"/>
  <c r="AB32" i="14"/>
  <c r="AC32" i="14"/>
  <c r="AD32" i="14"/>
  <c r="AE32" i="14"/>
  <c r="AF32" i="14"/>
  <c r="AG32" i="14"/>
  <c r="BP32" i="14"/>
  <c r="S33" i="14"/>
  <c r="T33" i="14"/>
  <c r="U33" i="14"/>
  <c r="V33" i="14"/>
  <c r="W33" i="14"/>
  <c r="X33" i="14"/>
  <c r="AH33" i="14" s="1"/>
  <c r="Y33" i="14"/>
  <c r="Z33" i="14"/>
  <c r="AA33" i="14"/>
  <c r="AB33" i="14"/>
  <c r="AC33" i="14"/>
  <c r="AD33" i="14"/>
  <c r="AE33" i="14"/>
  <c r="AF33" i="14"/>
  <c r="AG33" i="14"/>
  <c r="BP33" i="14"/>
  <c r="S34" i="14"/>
  <c r="AH34" i="14" s="1"/>
  <c r="T34" i="14"/>
  <c r="U34" i="14"/>
  <c r="V34" i="14"/>
  <c r="W34" i="14"/>
  <c r="X34" i="14"/>
  <c r="Y34" i="14"/>
  <c r="Z34" i="14"/>
  <c r="AA34" i="14"/>
  <c r="AB34" i="14"/>
  <c r="AC34" i="14"/>
  <c r="AD34" i="14"/>
  <c r="AE34" i="14"/>
  <c r="AF34" i="14"/>
  <c r="AG34" i="14"/>
  <c r="BP34" i="14"/>
  <c r="S35" i="14"/>
  <c r="T35" i="14"/>
  <c r="AH35" i="14" s="1"/>
  <c r="U35" i="14"/>
  <c r="V35" i="14"/>
  <c r="W35" i="14"/>
  <c r="X35" i="14"/>
  <c r="Y35" i="14"/>
  <c r="Z35" i="14"/>
  <c r="AA35" i="14"/>
  <c r="AB35" i="14"/>
  <c r="AC35" i="14"/>
  <c r="AD35" i="14"/>
  <c r="AE35" i="14"/>
  <c r="AF35" i="14"/>
  <c r="AG35" i="14"/>
  <c r="BP35" i="14"/>
  <c r="S36" i="14"/>
  <c r="AH36" i="14" s="1"/>
  <c r="T36" i="14"/>
  <c r="U36" i="14"/>
  <c r="V36" i="14"/>
  <c r="W36" i="14"/>
  <c r="X36" i="14"/>
  <c r="Y36" i="14"/>
  <c r="Z36" i="14"/>
  <c r="AA36" i="14"/>
  <c r="AB36" i="14"/>
  <c r="AC36" i="14"/>
  <c r="AD36" i="14"/>
  <c r="AE36" i="14"/>
  <c r="AF36" i="14"/>
  <c r="AG36" i="14"/>
  <c r="BP36" i="14"/>
  <c r="S37" i="14"/>
  <c r="T37" i="14"/>
  <c r="U37" i="14"/>
  <c r="V37" i="14"/>
  <c r="W37" i="14"/>
  <c r="X37" i="14"/>
  <c r="Y37" i="14"/>
  <c r="Z37" i="14"/>
  <c r="AA37" i="14"/>
  <c r="AB37" i="14"/>
  <c r="AC37" i="14"/>
  <c r="AD37" i="14"/>
  <c r="AE37" i="14"/>
  <c r="AH37" i="14" s="1"/>
  <c r="AF37" i="14"/>
  <c r="AG37" i="14"/>
  <c r="BP37" i="14"/>
  <c r="S38" i="14"/>
  <c r="T38" i="14"/>
  <c r="U38" i="14"/>
  <c r="V38" i="14"/>
  <c r="W38" i="14"/>
  <c r="X38" i="14"/>
  <c r="Y38" i="14"/>
  <c r="Z38" i="14"/>
  <c r="AA38" i="14"/>
  <c r="AB38" i="14"/>
  <c r="AC38" i="14"/>
  <c r="AD38" i="14"/>
  <c r="AE38" i="14"/>
  <c r="AF38" i="14"/>
  <c r="AG38" i="14"/>
  <c r="AH38" i="14"/>
  <c r="BP38" i="14"/>
  <c r="S39" i="14"/>
  <c r="T39" i="14"/>
  <c r="U39" i="14"/>
  <c r="V39" i="14"/>
  <c r="W39" i="14"/>
  <c r="X39" i="14"/>
  <c r="Y39" i="14"/>
  <c r="Z39" i="14"/>
  <c r="AA39" i="14"/>
  <c r="AB39" i="14"/>
  <c r="AC39" i="14"/>
  <c r="AD39" i="14"/>
  <c r="AE39" i="14"/>
  <c r="AF39" i="14"/>
  <c r="AG39" i="14"/>
  <c r="BP39" i="14"/>
  <c r="BC40" i="14"/>
  <c r="BP40" i="14" s="1"/>
  <c r="BD40" i="14"/>
  <c r="BE40" i="14"/>
  <c r="BF40" i="14"/>
  <c r="BG40" i="14"/>
  <c r="BH40" i="14"/>
  <c r="BI40" i="14"/>
  <c r="BJ40" i="14"/>
  <c r="BK40" i="14"/>
  <c r="BL40" i="14"/>
  <c r="BM40" i="14"/>
  <c r="BN40" i="14"/>
  <c r="BO40" i="14"/>
  <c r="N8" i="18"/>
  <c r="CQ8" i="18" s="1"/>
  <c r="GY8" i="18" s="1"/>
  <c r="AA8" i="18"/>
  <c r="AA39" i="18" s="1"/>
  <c r="AN8" i="18"/>
  <c r="AN39" i="18" s="1"/>
  <c r="BC8" i="18"/>
  <c r="BN8" i="18"/>
  <c r="CC8" i="18"/>
  <c r="CC39" i="18" s="1"/>
  <c r="CP8" i="18"/>
  <c r="DI8" i="18"/>
  <c r="EA8" i="18"/>
  <c r="ES8" i="18"/>
  <c r="FL8" i="18"/>
  <c r="FL39" i="18" s="1"/>
  <c r="GE8" i="18"/>
  <c r="GX8" i="18"/>
  <c r="N9" i="18"/>
  <c r="AA9" i="18"/>
  <c r="AN9" i="18"/>
  <c r="BC9" i="18"/>
  <c r="CQ9" i="18" s="1"/>
  <c r="GY9" i="18" s="1"/>
  <c r="BN9" i="18"/>
  <c r="CC9" i="18"/>
  <c r="CP9" i="18"/>
  <c r="DI9" i="18"/>
  <c r="EA9" i="18"/>
  <c r="EA39" i="18" s="1"/>
  <c r="ES9" i="18"/>
  <c r="FL9" i="18"/>
  <c r="GE9" i="18"/>
  <c r="GX9" i="18"/>
  <c r="N10" i="18"/>
  <c r="CQ10" i="18" s="1"/>
  <c r="GY10" i="18" s="1"/>
  <c r="AA10" i="18"/>
  <c r="AN10" i="18"/>
  <c r="BC10" i="18"/>
  <c r="BN10" i="18"/>
  <c r="CC10" i="18"/>
  <c r="CP10" i="18"/>
  <c r="DI10" i="18"/>
  <c r="EA10" i="18"/>
  <c r="ES10" i="18"/>
  <c r="FL10" i="18"/>
  <c r="GE10" i="18"/>
  <c r="GX10" i="18"/>
  <c r="N11" i="18"/>
  <c r="AA11" i="18"/>
  <c r="AN11" i="18"/>
  <c r="BC11" i="18"/>
  <c r="CQ11" i="18" s="1"/>
  <c r="GY11" i="18" s="1"/>
  <c r="BN11" i="18"/>
  <c r="CC11" i="18"/>
  <c r="CP11" i="18"/>
  <c r="DI11" i="18"/>
  <c r="EA11" i="18"/>
  <c r="ES11" i="18"/>
  <c r="FL11" i="18"/>
  <c r="GE11" i="18"/>
  <c r="GX11" i="18"/>
  <c r="N12" i="18"/>
  <c r="CQ12" i="18" s="1"/>
  <c r="GY12" i="18" s="1"/>
  <c r="AA12" i="18"/>
  <c r="AN12" i="18"/>
  <c r="BC12" i="18"/>
  <c r="BN12" i="18"/>
  <c r="CC12" i="18"/>
  <c r="CP12" i="18"/>
  <c r="DI12" i="18"/>
  <c r="EA12" i="18"/>
  <c r="ES12" i="18"/>
  <c r="FL12" i="18"/>
  <c r="GE12" i="18"/>
  <c r="GX12" i="18"/>
  <c r="N13" i="18"/>
  <c r="AA13" i="18"/>
  <c r="AN13" i="18"/>
  <c r="BC13" i="18"/>
  <c r="CQ13" i="18" s="1"/>
  <c r="GY13" i="18" s="1"/>
  <c r="BN13" i="18"/>
  <c r="CC13" i="18"/>
  <c r="CP13" i="18"/>
  <c r="DI13" i="18"/>
  <c r="EA13" i="18"/>
  <c r="ES13" i="18"/>
  <c r="FL13" i="18"/>
  <c r="GE13" i="18"/>
  <c r="GX13" i="18"/>
  <c r="N14" i="18"/>
  <c r="CQ14" i="18" s="1"/>
  <c r="GY14" i="18" s="1"/>
  <c r="AA14" i="18"/>
  <c r="AN14" i="18"/>
  <c r="BC14" i="18"/>
  <c r="BN14" i="18"/>
  <c r="CC14" i="18"/>
  <c r="CP14" i="18"/>
  <c r="DI14" i="18"/>
  <c r="EA14" i="18"/>
  <c r="ES14" i="18"/>
  <c r="FL14" i="18"/>
  <c r="GE14" i="18"/>
  <c r="GX14" i="18"/>
  <c r="N15" i="18"/>
  <c r="AA15" i="18"/>
  <c r="AN15" i="18"/>
  <c r="BC15" i="18"/>
  <c r="CQ15" i="18" s="1"/>
  <c r="GY15" i="18" s="1"/>
  <c r="BN15" i="18"/>
  <c r="CC15" i="18"/>
  <c r="CP15" i="18"/>
  <c r="DI15" i="18"/>
  <c r="EA15" i="18"/>
  <c r="ES15" i="18"/>
  <c r="FL15" i="18"/>
  <c r="GE15" i="18"/>
  <c r="GX15" i="18"/>
  <c r="N16" i="18"/>
  <c r="CQ16" i="18" s="1"/>
  <c r="GY16" i="18" s="1"/>
  <c r="AA16" i="18"/>
  <c r="AN16" i="18"/>
  <c r="BC16" i="18"/>
  <c r="BN16" i="18"/>
  <c r="CC16" i="18"/>
  <c r="CP16" i="18"/>
  <c r="DI16" i="18"/>
  <c r="EA16" i="18"/>
  <c r="ES16" i="18"/>
  <c r="FL16" i="18"/>
  <c r="GE16" i="18"/>
  <c r="GX16" i="18"/>
  <c r="N17" i="18"/>
  <c r="AA17" i="18"/>
  <c r="AN17" i="18"/>
  <c r="BC17" i="18"/>
  <c r="CQ17" i="18" s="1"/>
  <c r="GY17" i="18" s="1"/>
  <c r="BN17" i="18"/>
  <c r="CC17" i="18"/>
  <c r="CP17" i="18"/>
  <c r="DI17" i="18"/>
  <c r="EA17" i="18"/>
  <c r="ES17" i="18"/>
  <c r="FL17" i="18"/>
  <c r="GE17" i="18"/>
  <c r="GX17" i="18"/>
  <c r="N18" i="18"/>
  <c r="CQ18" i="18" s="1"/>
  <c r="GY18" i="18" s="1"/>
  <c r="AA18" i="18"/>
  <c r="AN18" i="18"/>
  <c r="BC18" i="18"/>
  <c r="BN18" i="18"/>
  <c r="CC18" i="18"/>
  <c r="CP18" i="18"/>
  <c r="DI18" i="18"/>
  <c r="EA18" i="18"/>
  <c r="ES18" i="18"/>
  <c r="FL18" i="18"/>
  <c r="GE18" i="18"/>
  <c r="GX18" i="18"/>
  <c r="N19" i="18"/>
  <c r="AA19" i="18"/>
  <c r="AN19" i="18"/>
  <c r="BC19" i="18"/>
  <c r="CQ19" i="18" s="1"/>
  <c r="GY19" i="18" s="1"/>
  <c r="BN19" i="18"/>
  <c r="CC19" i="18"/>
  <c r="CP19" i="18"/>
  <c r="DI19" i="18"/>
  <c r="EA19" i="18"/>
  <c r="ES19" i="18"/>
  <c r="FL19" i="18"/>
  <c r="GE19" i="18"/>
  <c r="GX19" i="18"/>
  <c r="N20" i="18"/>
  <c r="CQ20" i="18" s="1"/>
  <c r="GY20" i="18" s="1"/>
  <c r="AA20" i="18"/>
  <c r="AN20" i="18"/>
  <c r="BC20" i="18"/>
  <c r="BN20" i="18"/>
  <c r="CC20" i="18"/>
  <c r="CP20" i="18"/>
  <c r="DI20" i="18"/>
  <c r="EA20" i="18"/>
  <c r="ES20" i="18"/>
  <c r="FL20" i="18"/>
  <c r="GE20" i="18"/>
  <c r="GX20" i="18"/>
  <c r="N21" i="18"/>
  <c r="AA21" i="18"/>
  <c r="AN21" i="18"/>
  <c r="BC21" i="18"/>
  <c r="CQ21" i="18" s="1"/>
  <c r="GY21" i="18" s="1"/>
  <c r="BN21" i="18"/>
  <c r="CC21" i="18"/>
  <c r="CP21" i="18"/>
  <c r="DI21" i="18"/>
  <c r="EA21" i="18"/>
  <c r="ES21" i="18"/>
  <c r="FL21" i="18"/>
  <c r="GE21" i="18"/>
  <c r="GX21" i="18"/>
  <c r="N22" i="18"/>
  <c r="CQ22" i="18" s="1"/>
  <c r="GY22" i="18" s="1"/>
  <c r="AA22" i="18"/>
  <c r="AN22" i="18"/>
  <c r="BC22" i="18"/>
  <c r="BN22" i="18"/>
  <c r="CC22" i="18"/>
  <c r="CP22" i="18"/>
  <c r="DI22" i="18"/>
  <c r="EA22" i="18"/>
  <c r="ES22" i="18"/>
  <c r="FL22" i="18"/>
  <c r="GE22" i="18"/>
  <c r="GX22" i="18"/>
  <c r="N23" i="18"/>
  <c r="AA23" i="18"/>
  <c r="AN23" i="18"/>
  <c r="BC23" i="18"/>
  <c r="CQ23" i="18" s="1"/>
  <c r="GY23" i="18" s="1"/>
  <c r="BN23" i="18"/>
  <c r="CC23" i="18"/>
  <c r="CP23" i="18"/>
  <c r="DI23" i="18"/>
  <c r="EA23" i="18"/>
  <c r="ES23" i="18"/>
  <c r="FL23" i="18"/>
  <c r="GE23" i="18"/>
  <c r="GX23" i="18"/>
  <c r="N24" i="18"/>
  <c r="CQ24" i="18" s="1"/>
  <c r="GY24" i="18" s="1"/>
  <c r="AA24" i="18"/>
  <c r="AN24" i="18"/>
  <c r="BC24" i="18"/>
  <c r="BN24" i="18"/>
  <c r="CC24" i="18"/>
  <c r="CP24" i="18"/>
  <c r="DI24" i="18"/>
  <c r="EA24" i="18"/>
  <c r="ES24" i="18"/>
  <c r="FL24" i="18"/>
  <c r="GE24" i="18"/>
  <c r="GX24" i="18"/>
  <c r="N25" i="18"/>
  <c r="AA25" i="18"/>
  <c r="AN25" i="18"/>
  <c r="BC25" i="18"/>
  <c r="CQ25" i="18" s="1"/>
  <c r="GY25" i="18" s="1"/>
  <c r="BN25" i="18"/>
  <c r="CC25" i="18"/>
  <c r="CP25" i="18"/>
  <c r="DI25" i="18"/>
  <c r="EA25" i="18"/>
  <c r="ES25" i="18"/>
  <c r="FL25" i="18"/>
  <c r="GE25" i="18"/>
  <c r="GX25" i="18"/>
  <c r="N26" i="18"/>
  <c r="CQ26" i="18" s="1"/>
  <c r="GY26" i="18" s="1"/>
  <c r="AA26" i="18"/>
  <c r="AN26" i="18"/>
  <c r="BC26" i="18"/>
  <c r="BN26" i="18"/>
  <c r="CC26" i="18"/>
  <c r="CP26" i="18"/>
  <c r="DI26" i="18"/>
  <c r="EA26" i="18"/>
  <c r="ES26" i="18"/>
  <c r="FL26" i="18"/>
  <c r="GE26" i="18"/>
  <c r="GX26" i="18"/>
  <c r="N27" i="18"/>
  <c r="AA27" i="18"/>
  <c r="AN27" i="18"/>
  <c r="BC27" i="18"/>
  <c r="CQ27" i="18" s="1"/>
  <c r="GY27" i="18" s="1"/>
  <c r="BN27" i="18"/>
  <c r="CC27" i="18"/>
  <c r="CP27" i="18"/>
  <c r="DI27" i="18"/>
  <c r="EA27" i="18"/>
  <c r="ES27" i="18"/>
  <c r="FL27" i="18"/>
  <c r="GE27" i="18"/>
  <c r="GX27" i="18"/>
  <c r="N28" i="18"/>
  <c r="CQ28" i="18" s="1"/>
  <c r="GY28" i="18" s="1"/>
  <c r="AA28" i="18"/>
  <c r="AN28" i="18"/>
  <c r="BC28" i="18"/>
  <c r="BN28" i="18"/>
  <c r="CC28" i="18"/>
  <c r="CP28" i="18"/>
  <c r="DI28" i="18"/>
  <c r="EA28" i="18"/>
  <c r="ES28" i="18"/>
  <c r="FL28" i="18"/>
  <c r="GE28" i="18"/>
  <c r="GX28" i="18"/>
  <c r="N29" i="18"/>
  <c r="AA29" i="18"/>
  <c r="AN29" i="18"/>
  <c r="BC29" i="18"/>
  <c r="CQ29" i="18" s="1"/>
  <c r="GY29" i="18" s="1"/>
  <c r="BN29" i="18"/>
  <c r="CC29" i="18"/>
  <c r="CP29" i="18"/>
  <c r="DI29" i="18"/>
  <c r="EA29" i="18"/>
  <c r="ES29" i="18"/>
  <c r="FL29" i="18"/>
  <c r="GE29" i="18"/>
  <c r="GX29" i="18"/>
  <c r="N30" i="18"/>
  <c r="CQ30" i="18" s="1"/>
  <c r="GY30" i="18" s="1"/>
  <c r="AA30" i="18"/>
  <c r="AN30" i="18"/>
  <c r="BC30" i="18"/>
  <c r="BN30" i="18"/>
  <c r="CC30" i="18"/>
  <c r="CP30" i="18"/>
  <c r="DI30" i="18"/>
  <c r="EA30" i="18"/>
  <c r="ES30" i="18"/>
  <c r="FL30" i="18"/>
  <c r="GE30" i="18"/>
  <c r="GX30" i="18"/>
  <c r="N31" i="18"/>
  <c r="AA31" i="18"/>
  <c r="AN31" i="18"/>
  <c r="BC31" i="18"/>
  <c r="CQ31" i="18" s="1"/>
  <c r="GY31" i="18" s="1"/>
  <c r="BN31" i="18"/>
  <c r="CC31" i="18"/>
  <c r="CP31" i="18"/>
  <c r="DI31" i="18"/>
  <c r="EA31" i="18"/>
  <c r="ES31" i="18"/>
  <c r="FL31" i="18"/>
  <c r="GE31" i="18"/>
  <c r="GX31" i="18"/>
  <c r="N32" i="18"/>
  <c r="CQ32" i="18" s="1"/>
  <c r="GY32" i="18" s="1"/>
  <c r="AA32" i="18"/>
  <c r="AN32" i="18"/>
  <c r="BC32" i="18"/>
  <c r="BN32" i="18"/>
  <c r="CC32" i="18"/>
  <c r="CP32" i="18"/>
  <c r="DI32" i="18"/>
  <c r="EA32" i="18"/>
  <c r="ES32" i="18"/>
  <c r="FL32" i="18"/>
  <c r="GE32" i="18"/>
  <c r="GX32" i="18"/>
  <c r="N33" i="18"/>
  <c r="AA33" i="18"/>
  <c r="AN33" i="18"/>
  <c r="BC33" i="18"/>
  <c r="CQ33" i="18" s="1"/>
  <c r="GY33" i="18" s="1"/>
  <c r="BN33" i="18"/>
  <c r="CC33" i="18"/>
  <c r="CP33" i="18"/>
  <c r="DI33" i="18"/>
  <c r="EA33" i="18"/>
  <c r="ES33" i="18"/>
  <c r="FL33" i="18"/>
  <c r="GE33" i="18"/>
  <c r="GX33" i="18"/>
  <c r="N34" i="18"/>
  <c r="CQ34" i="18" s="1"/>
  <c r="GY34" i="18" s="1"/>
  <c r="AA34" i="18"/>
  <c r="AN34" i="18"/>
  <c r="BC34" i="18"/>
  <c r="BN34" i="18"/>
  <c r="CC34" i="18"/>
  <c r="CP34" i="18"/>
  <c r="CP39" i="18" s="1"/>
  <c r="DI34" i="18"/>
  <c r="EA34" i="18"/>
  <c r="ES34" i="18"/>
  <c r="FL34" i="18"/>
  <c r="GE34" i="18"/>
  <c r="GX34" i="18"/>
  <c r="N35" i="18"/>
  <c r="AA35" i="18"/>
  <c r="AN35" i="18"/>
  <c r="BC35" i="18"/>
  <c r="CQ35" i="18" s="1"/>
  <c r="GY35" i="18" s="1"/>
  <c r="BN35" i="18"/>
  <c r="CC35" i="18"/>
  <c r="CP35" i="18"/>
  <c r="DI35" i="18"/>
  <c r="EA35" i="18"/>
  <c r="ES35" i="18"/>
  <c r="FL35" i="18"/>
  <c r="GE35" i="18"/>
  <c r="GX35" i="18"/>
  <c r="N36" i="18"/>
  <c r="CQ36" i="18" s="1"/>
  <c r="GY36" i="18" s="1"/>
  <c r="AA36" i="18"/>
  <c r="AN36" i="18"/>
  <c r="BC36" i="18"/>
  <c r="BN36" i="18"/>
  <c r="CC36" i="18"/>
  <c r="CP36" i="18"/>
  <c r="DI36" i="18"/>
  <c r="EA36" i="18"/>
  <c r="ES36" i="18"/>
  <c r="FL36" i="18"/>
  <c r="GE36" i="18"/>
  <c r="GX36" i="18"/>
  <c r="N37" i="18"/>
  <c r="AA37" i="18"/>
  <c r="AN37" i="18"/>
  <c r="BC37" i="18"/>
  <c r="CQ37" i="18" s="1"/>
  <c r="GY37" i="18" s="1"/>
  <c r="BN37" i="18"/>
  <c r="CC37" i="18"/>
  <c r="CP37" i="18"/>
  <c r="DI37" i="18"/>
  <c r="EA37" i="18"/>
  <c r="ES37" i="18"/>
  <c r="FL37" i="18"/>
  <c r="GE37" i="18"/>
  <c r="GX37" i="18"/>
  <c r="N38" i="18"/>
  <c r="CQ38" i="18" s="1"/>
  <c r="GY38" i="18" s="1"/>
  <c r="AA38" i="18"/>
  <c r="AN38" i="18"/>
  <c r="BC38" i="18"/>
  <c r="BN38" i="18"/>
  <c r="CC38" i="18"/>
  <c r="CP38" i="18"/>
  <c r="DI38" i="18"/>
  <c r="EA38" i="18"/>
  <c r="ES38" i="18"/>
  <c r="FL38" i="18"/>
  <c r="GE38" i="18"/>
  <c r="GX38" i="18"/>
  <c r="C39" i="18"/>
  <c r="D39" i="18"/>
  <c r="E39" i="18"/>
  <c r="F39" i="18"/>
  <c r="G39" i="18"/>
  <c r="H39" i="18"/>
  <c r="I39" i="18"/>
  <c r="J39" i="18"/>
  <c r="K39" i="18"/>
  <c r="L39" i="18"/>
  <c r="M39" i="18"/>
  <c r="N39" i="18"/>
  <c r="O39" i="18"/>
  <c r="P39" i="18"/>
  <c r="Q39" i="18"/>
  <c r="R39" i="18"/>
  <c r="S39" i="18"/>
  <c r="T39" i="18"/>
  <c r="U39" i="18"/>
  <c r="V39" i="18"/>
  <c r="W39" i="18"/>
  <c r="X39" i="18"/>
  <c r="Y39" i="18"/>
  <c r="Z39" i="18"/>
  <c r="AB39" i="18"/>
  <c r="AC39" i="18"/>
  <c r="AD39" i="18"/>
  <c r="AE39" i="18"/>
  <c r="AF39" i="18"/>
  <c r="AG39" i="18"/>
  <c r="AH39" i="18"/>
  <c r="AI39" i="18"/>
  <c r="AJ39" i="18"/>
  <c r="AK39" i="18"/>
  <c r="AL39" i="18"/>
  <c r="AM39" i="18"/>
  <c r="AO39" i="18"/>
  <c r="BC39" i="18" s="1"/>
  <c r="AP39" i="18"/>
  <c r="AQ39" i="18"/>
  <c r="AR39" i="18"/>
  <c r="AS39" i="18"/>
  <c r="AT39" i="18"/>
  <c r="AU39" i="18"/>
  <c r="AV39" i="18"/>
  <c r="AW39" i="18"/>
  <c r="AX39" i="18"/>
  <c r="AY39" i="18"/>
  <c r="AZ39" i="18"/>
  <c r="BA39" i="18"/>
  <c r="BB39" i="18"/>
  <c r="BD39" i="18"/>
  <c r="BE39" i="18"/>
  <c r="BF39" i="18"/>
  <c r="BG39" i="18"/>
  <c r="BH39" i="18"/>
  <c r="BI39" i="18"/>
  <c r="BJ39" i="18"/>
  <c r="BK39" i="18"/>
  <c r="BL39" i="18"/>
  <c r="BM39" i="18"/>
  <c r="BN39" i="18"/>
  <c r="BO39" i="18"/>
  <c r="BP39" i="18"/>
  <c r="BQ39" i="18"/>
  <c r="BR39" i="18"/>
  <c r="BS39" i="18"/>
  <c r="BT39" i="18"/>
  <c r="BU39" i="18"/>
  <c r="BV39" i="18"/>
  <c r="BW39" i="18"/>
  <c r="BX39" i="18"/>
  <c r="BY39" i="18"/>
  <c r="BZ39" i="18"/>
  <c r="CA39" i="18"/>
  <c r="CB39" i="18"/>
  <c r="CD39" i="18"/>
  <c r="CE39" i="18"/>
  <c r="CF39" i="18"/>
  <c r="CG39" i="18"/>
  <c r="CH39" i="18"/>
  <c r="CI39" i="18"/>
  <c r="CJ39" i="18"/>
  <c r="CK39" i="18"/>
  <c r="CL39" i="18"/>
  <c r="CM39" i="18"/>
  <c r="CN39" i="18"/>
  <c r="CO39" i="18"/>
  <c r="CR39" i="18"/>
  <c r="CS39" i="18"/>
  <c r="CT39" i="18"/>
  <c r="CU39" i="18"/>
  <c r="CV39" i="18"/>
  <c r="CW39" i="18"/>
  <c r="CX39" i="18"/>
  <c r="CY39" i="18"/>
  <c r="CZ39" i="18"/>
  <c r="DA39" i="18"/>
  <c r="DB39" i="18"/>
  <c r="DC39" i="18"/>
  <c r="DD39" i="18"/>
  <c r="DE39" i="18"/>
  <c r="DF39" i="18"/>
  <c r="DG39" i="18"/>
  <c r="DH39" i="18"/>
  <c r="DJ39" i="18"/>
  <c r="DK39" i="18"/>
  <c r="DL39" i="18"/>
  <c r="DM39" i="18"/>
  <c r="DN39" i="18"/>
  <c r="DO39" i="18"/>
  <c r="DP39" i="18"/>
  <c r="DQ39" i="18"/>
  <c r="DR39" i="18"/>
  <c r="DS39" i="18"/>
  <c r="DT39" i="18"/>
  <c r="DU39" i="18"/>
  <c r="DV39" i="18"/>
  <c r="DW39" i="18"/>
  <c r="DX39" i="18"/>
  <c r="DY39" i="18"/>
  <c r="DZ39" i="18"/>
  <c r="EB39" i="18"/>
  <c r="EC39" i="18"/>
  <c r="ED39" i="18"/>
  <c r="EE39" i="18"/>
  <c r="EF39" i="18"/>
  <c r="EG39" i="18"/>
  <c r="EH39" i="18"/>
  <c r="EI39" i="18"/>
  <c r="EJ39" i="18"/>
  <c r="EK39" i="18"/>
  <c r="EL39" i="18"/>
  <c r="EM39" i="18"/>
  <c r="EN39" i="18"/>
  <c r="EO39" i="18"/>
  <c r="EP39" i="18"/>
  <c r="EQ39" i="18"/>
  <c r="ER39" i="18"/>
  <c r="ET39" i="18"/>
  <c r="EU39" i="18"/>
  <c r="EV39" i="18"/>
  <c r="EW39" i="18"/>
  <c r="EX39" i="18"/>
  <c r="EY39" i="18"/>
  <c r="EZ39" i="18"/>
  <c r="FA39" i="18"/>
  <c r="FB39" i="18"/>
  <c r="FC39" i="18"/>
  <c r="FD39" i="18"/>
  <c r="FE39" i="18"/>
  <c r="FF39" i="18"/>
  <c r="FG39" i="18"/>
  <c r="FH39" i="18"/>
  <c r="FI39" i="18"/>
  <c r="FJ39" i="18"/>
  <c r="FK39" i="18"/>
  <c r="FM39" i="18"/>
  <c r="FN39" i="18"/>
  <c r="FO39" i="18"/>
  <c r="FP39" i="18"/>
  <c r="FQ39" i="18"/>
  <c r="FR39" i="18"/>
  <c r="FS39" i="18"/>
  <c r="FT39" i="18"/>
  <c r="FU39" i="18"/>
  <c r="FV39" i="18"/>
  <c r="FW39" i="18"/>
  <c r="FX39" i="18"/>
  <c r="FY39" i="18"/>
  <c r="FZ39" i="18"/>
  <c r="GA39" i="18"/>
  <c r="GB39" i="18"/>
  <c r="GC39" i="18"/>
  <c r="GD39" i="18"/>
  <c r="GF39" i="18"/>
  <c r="GG39" i="18"/>
  <c r="GH39" i="18"/>
  <c r="GI39" i="18"/>
  <c r="GJ39" i="18"/>
  <c r="GK39" i="18"/>
  <c r="GL39" i="18"/>
  <c r="GM39" i="18"/>
  <c r="GN39" i="18"/>
  <c r="GO39" i="18"/>
  <c r="GP39" i="18"/>
  <c r="GQ39" i="18"/>
  <c r="GR39" i="18"/>
  <c r="GS39" i="18"/>
  <c r="GT39" i="18"/>
  <c r="GU39" i="18"/>
  <c r="GV39" i="18"/>
  <c r="GW39" i="18"/>
  <c r="AW8" i="7"/>
  <c r="AX8" i="7" s="1"/>
  <c r="AW9" i="7"/>
  <c r="AX9" i="7" s="1"/>
  <c r="AW10" i="7"/>
  <c r="AW11" i="7"/>
  <c r="AX11" i="7" s="1"/>
  <c r="AW12" i="7"/>
  <c r="AX12" i="7" s="1"/>
  <c r="AW13" i="7"/>
  <c r="AX13" i="7" s="1"/>
  <c r="AW14" i="7"/>
  <c r="AX14" i="7" s="1"/>
  <c r="AW15" i="7"/>
  <c r="AW16" i="7"/>
  <c r="AX16" i="7" s="1"/>
  <c r="AW17" i="7"/>
  <c r="AX17" i="7" s="1"/>
  <c r="AW18" i="7"/>
  <c r="AX18" i="7" s="1"/>
  <c r="AW19" i="7"/>
  <c r="AX19" i="7" s="1"/>
  <c r="AW20" i="7"/>
  <c r="AX20" i="7" s="1"/>
  <c r="AW21" i="7"/>
  <c r="AW22" i="7"/>
  <c r="AX22" i="7" s="1"/>
  <c r="AW23" i="7"/>
  <c r="AX23" i="7" s="1"/>
  <c r="AM39" i="7"/>
  <c r="AO39" i="7"/>
  <c r="AP39" i="7"/>
  <c r="AV39" i="7"/>
  <c r="AT39" i="7"/>
  <c r="AS39" i="7"/>
  <c r="AR39" i="7"/>
  <c r="AN39" i="7"/>
  <c r="V8" i="9"/>
  <c r="W8" i="9" s="1"/>
  <c r="V9" i="9"/>
  <c r="W9" i="9" s="1"/>
  <c r="V10" i="9"/>
  <c r="W10" i="9" s="1"/>
  <c r="V12" i="9"/>
  <c r="W12" i="9" s="1"/>
  <c r="V13" i="9"/>
  <c r="W13" i="9" s="1"/>
  <c r="V14" i="9"/>
  <c r="W14" i="9" s="1"/>
  <c r="W31" i="9"/>
  <c r="W36" i="9"/>
  <c r="V37" i="9"/>
  <c r="W37" i="9" s="1"/>
  <c r="V38" i="9"/>
  <c r="W38" i="9" s="1"/>
  <c r="C39" i="9"/>
  <c r="C76" i="9" s="1"/>
  <c r="G39" i="9"/>
  <c r="L39" i="9"/>
  <c r="N39" i="9"/>
  <c r="S39" i="9"/>
  <c r="S76" i="9" s="1"/>
  <c r="T39" i="9"/>
  <c r="T76" i="9" s="1"/>
  <c r="X39" i="9"/>
  <c r="X76" i="9" s="1"/>
  <c r="Y39" i="9"/>
  <c r="Z39" i="9"/>
  <c r="AA39" i="9"/>
  <c r="AA76" i="9" s="1"/>
  <c r="AB39" i="9"/>
  <c r="AB76" i="9" s="1"/>
  <c r="AC39" i="9"/>
  <c r="AD39" i="9"/>
  <c r="C43" i="9"/>
  <c r="E43" i="9"/>
  <c r="H43" i="9"/>
  <c r="I43" i="9"/>
  <c r="J43" i="9"/>
  <c r="N43" i="9"/>
  <c r="O43" i="9"/>
  <c r="P43" i="9"/>
  <c r="Q43" i="9"/>
  <c r="R43" i="9"/>
  <c r="S43" i="9"/>
  <c r="T43" i="9"/>
  <c r="U43" i="9"/>
  <c r="X43" i="9"/>
  <c r="Z43" i="9"/>
  <c r="AA43" i="9"/>
  <c r="AB43" i="9"/>
  <c r="AD43" i="9"/>
  <c r="C44" i="9"/>
  <c r="E44" i="9"/>
  <c r="H44" i="9"/>
  <c r="I44" i="9"/>
  <c r="J44" i="9"/>
  <c r="N44" i="9"/>
  <c r="O44" i="9"/>
  <c r="P44" i="9"/>
  <c r="Q44" i="9"/>
  <c r="R44" i="9"/>
  <c r="S44" i="9"/>
  <c r="T44" i="9"/>
  <c r="U44" i="9"/>
  <c r="X44" i="9"/>
  <c r="Z44" i="9"/>
  <c r="AA44" i="9"/>
  <c r="AB44" i="9"/>
  <c r="AD44" i="9"/>
  <c r="C45" i="9"/>
  <c r="E45" i="9"/>
  <c r="H45" i="9"/>
  <c r="I45" i="9"/>
  <c r="J45" i="9"/>
  <c r="N45" i="9"/>
  <c r="O45" i="9"/>
  <c r="P45" i="9"/>
  <c r="Q45" i="9"/>
  <c r="R45" i="9"/>
  <c r="S45" i="9"/>
  <c r="T45" i="9"/>
  <c r="U45" i="9"/>
  <c r="X45" i="9"/>
  <c r="Z45" i="9"/>
  <c r="AA45" i="9"/>
  <c r="AB45" i="9"/>
  <c r="AD45" i="9"/>
  <c r="C46" i="9"/>
  <c r="E46" i="9"/>
  <c r="H46" i="9"/>
  <c r="I46" i="9"/>
  <c r="J46" i="9"/>
  <c r="N46" i="9"/>
  <c r="O46" i="9"/>
  <c r="P46" i="9"/>
  <c r="R46" i="9"/>
  <c r="S46" i="9"/>
  <c r="T46" i="9"/>
  <c r="U46" i="9"/>
  <c r="X46" i="9"/>
  <c r="Z46" i="9"/>
  <c r="AA46" i="9"/>
  <c r="AB46" i="9"/>
  <c r="AD46" i="9"/>
  <c r="C47" i="9"/>
  <c r="E47" i="9"/>
  <c r="H47" i="9"/>
  <c r="I47" i="9"/>
  <c r="J47" i="9"/>
  <c r="N47" i="9"/>
  <c r="O47" i="9"/>
  <c r="P47" i="9"/>
  <c r="Q47" i="9"/>
  <c r="R47" i="9"/>
  <c r="S47" i="9"/>
  <c r="T47" i="9"/>
  <c r="U47" i="9"/>
  <c r="X47" i="9"/>
  <c r="Z47" i="9"/>
  <c r="AA47" i="9"/>
  <c r="AB47" i="9"/>
  <c r="AD47" i="9"/>
  <c r="C48" i="9"/>
  <c r="E48" i="9"/>
  <c r="H48" i="9"/>
  <c r="I48" i="9"/>
  <c r="J48" i="9"/>
  <c r="N48" i="9"/>
  <c r="O48" i="9"/>
  <c r="P48" i="9"/>
  <c r="Q48" i="9"/>
  <c r="R48" i="9"/>
  <c r="S48" i="9"/>
  <c r="T48" i="9"/>
  <c r="U48" i="9"/>
  <c r="X48" i="9"/>
  <c r="Z48" i="9"/>
  <c r="AA48" i="9"/>
  <c r="AB48" i="9"/>
  <c r="AD48" i="9"/>
  <c r="C49" i="9"/>
  <c r="E49" i="9"/>
  <c r="H49" i="9"/>
  <c r="I49" i="9"/>
  <c r="J49" i="9"/>
  <c r="N49" i="9"/>
  <c r="O49" i="9"/>
  <c r="P49" i="9"/>
  <c r="Q49" i="9"/>
  <c r="R49" i="9"/>
  <c r="S49" i="9"/>
  <c r="T49" i="9"/>
  <c r="U49" i="9"/>
  <c r="X49" i="9"/>
  <c r="Z49" i="9"/>
  <c r="AA49" i="9"/>
  <c r="AB49" i="9"/>
  <c r="AD49" i="9"/>
  <c r="C50" i="9"/>
  <c r="E50" i="9"/>
  <c r="H50" i="9"/>
  <c r="I50" i="9"/>
  <c r="N50" i="9"/>
  <c r="O50" i="9"/>
  <c r="Q50" i="9"/>
  <c r="R50" i="9"/>
  <c r="S50" i="9"/>
  <c r="T50" i="9"/>
  <c r="U50" i="9"/>
  <c r="X50" i="9"/>
  <c r="Z50" i="9"/>
  <c r="AA50" i="9"/>
  <c r="AB50" i="9"/>
  <c r="AD50" i="9"/>
  <c r="C51" i="9"/>
  <c r="E51" i="9"/>
  <c r="H51" i="9"/>
  <c r="I51" i="9"/>
  <c r="J51" i="9"/>
  <c r="N51" i="9"/>
  <c r="O51" i="9"/>
  <c r="P51" i="9"/>
  <c r="Q51" i="9"/>
  <c r="R51" i="9"/>
  <c r="S51" i="9"/>
  <c r="T51" i="9"/>
  <c r="U51" i="9"/>
  <c r="X51" i="9"/>
  <c r="Z51" i="9"/>
  <c r="AA51" i="9"/>
  <c r="AB51" i="9"/>
  <c r="AD51" i="9"/>
  <c r="C52" i="9"/>
  <c r="H52" i="9"/>
  <c r="J52" i="9"/>
  <c r="N52" i="9"/>
  <c r="O52" i="9"/>
  <c r="P52" i="9"/>
  <c r="Q52" i="9"/>
  <c r="R52" i="9"/>
  <c r="S52" i="9"/>
  <c r="T52" i="9"/>
  <c r="U52" i="9"/>
  <c r="X52" i="9"/>
  <c r="Z52" i="9"/>
  <c r="AA52" i="9"/>
  <c r="AB52" i="9"/>
  <c r="AD52" i="9"/>
  <c r="C53" i="9"/>
  <c r="E53" i="9"/>
  <c r="H53" i="9"/>
  <c r="I53" i="9"/>
  <c r="J53" i="9"/>
  <c r="N53" i="9"/>
  <c r="O53" i="9"/>
  <c r="P53" i="9"/>
  <c r="Q53" i="9"/>
  <c r="R53" i="9"/>
  <c r="S53" i="9"/>
  <c r="T53" i="9"/>
  <c r="U53" i="9"/>
  <c r="X53" i="9"/>
  <c r="Z53" i="9"/>
  <c r="AA53" i="9"/>
  <c r="AB53" i="9"/>
  <c r="AD53" i="9"/>
  <c r="C54" i="9"/>
  <c r="E54" i="9"/>
  <c r="H54" i="9"/>
  <c r="I54" i="9"/>
  <c r="J54" i="9"/>
  <c r="N54" i="9"/>
  <c r="O54" i="9"/>
  <c r="P54" i="9"/>
  <c r="Q54" i="9"/>
  <c r="R54" i="9"/>
  <c r="S54" i="9"/>
  <c r="T54" i="9"/>
  <c r="U54" i="9"/>
  <c r="X54" i="9"/>
  <c r="Z54" i="9"/>
  <c r="AA54" i="9"/>
  <c r="AB54" i="9"/>
  <c r="AD54" i="9"/>
  <c r="C55" i="9"/>
  <c r="E55" i="9"/>
  <c r="H55" i="9"/>
  <c r="I55" i="9"/>
  <c r="J55" i="9"/>
  <c r="N55" i="9"/>
  <c r="O55" i="9"/>
  <c r="P55" i="9"/>
  <c r="Q55" i="9"/>
  <c r="R55" i="9"/>
  <c r="S55" i="9"/>
  <c r="T55" i="9"/>
  <c r="U55" i="9"/>
  <c r="X55" i="9"/>
  <c r="Z55" i="9"/>
  <c r="AA55" i="9"/>
  <c r="AB55" i="9"/>
  <c r="AD55" i="9"/>
  <c r="C56" i="9"/>
  <c r="E56" i="9"/>
  <c r="H56" i="9"/>
  <c r="I56" i="9"/>
  <c r="J56" i="9"/>
  <c r="N56" i="9"/>
  <c r="O56" i="9"/>
  <c r="P56" i="9"/>
  <c r="Q56" i="9"/>
  <c r="R56" i="9"/>
  <c r="S56" i="9"/>
  <c r="T56" i="9"/>
  <c r="U56" i="9"/>
  <c r="X56" i="9"/>
  <c r="Z56" i="9"/>
  <c r="AA56" i="9"/>
  <c r="AB56" i="9"/>
  <c r="AD56" i="9"/>
  <c r="C57" i="9"/>
  <c r="E57" i="9"/>
  <c r="H57" i="9"/>
  <c r="I57" i="9"/>
  <c r="N57" i="9"/>
  <c r="O57" i="9"/>
  <c r="Q57" i="9"/>
  <c r="R57" i="9"/>
  <c r="S57" i="9"/>
  <c r="T57" i="9"/>
  <c r="U57" i="9"/>
  <c r="X57" i="9"/>
  <c r="Z57" i="9"/>
  <c r="AA57" i="9"/>
  <c r="AB57" i="9"/>
  <c r="AD57" i="9"/>
  <c r="C58" i="9"/>
  <c r="E58" i="9"/>
  <c r="H58" i="9"/>
  <c r="I58" i="9"/>
  <c r="J58" i="9"/>
  <c r="N58" i="9"/>
  <c r="O58" i="9"/>
  <c r="P58" i="9"/>
  <c r="Q58" i="9"/>
  <c r="R58" i="9"/>
  <c r="S58" i="9"/>
  <c r="T58" i="9"/>
  <c r="U58" i="9"/>
  <c r="X58" i="9"/>
  <c r="Z58" i="9"/>
  <c r="AA58" i="9"/>
  <c r="AB58" i="9"/>
  <c r="AD58" i="9"/>
  <c r="C59" i="9"/>
  <c r="H59" i="9"/>
  <c r="I59" i="9"/>
  <c r="J59" i="9"/>
  <c r="N59" i="9"/>
  <c r="O59" i="9"/>
  <c r="P59" i="9"/>
  <c r="R59" i="9"/>
  <c r="S59" i="9"/>
  <c r="T59" i="9"/>
  <c r="U59" i="9"/>
  <c r="X59" i="9"/>
  <c r="Z59" i="9"/>
  <c r="AA59" i="9"/>
  <c r="AB59" i="9"/>
  <c r="AD59" i="9"/>
  <c r="C60" i="9"/>
  <c r="E60" i="9"/>
  <c r="H60" i="9"/>
  <c r="I60" i="9"/>
  <c r="J60" i="9"/>
  <c r="N60" i="9"/>
  <c r="O60" i="9"/>
  <c r="Q60" i="9"/>
  <c r="R60" i="9"/>
  <c r="S60" i="9"/>
  <c r="T60" i="9"/>
  <c r="U60" i="9"/>
  <c r="X60" i="9"/>
  <c r="Z60" i="9"/>
  <c r="AA60" i="9"/>
  <c r="AB60" i="9"/>
  <c r="AD60" i="9"/>
  <c r="C61" i="9"/>
  <c r="E61" i="9"/>
  <c r="H61" i="9"/>
  <c r="I61" i="9"/>
  <c r="N61" i="9"/>
  <c r="O61" i="9"/>
  <c r="Q61" i="9"/>
  <c r="R61" i="9"/>
  <c r="S61" i="9"/>
  <c r="T61" i="9"/>
  <c r="U61" i="9"/>
  <c r="X61" i="9"/>
  <c r="Z61" i="9"/>
  <c r="AA61" i="9"/>
  <c r="AB61" i="9"/>
  <c r="AD61" i="9"/>
  <c r="C62" i="9"/>
  <c r="E62" i="9"/>
  <c r="H62" i="9"/>
  <c r="I62" i="9"/>
  <c r="J62" i="9"/>
  <c r="N62" i="9"/>
  <c r="O62" i="9"/>
  <c r="P62" i="9"/>
  <c r="Q62" i="9"/>
  <c r="R62" i="9"/>
  <c r="S62" i="9"/>
  <c r="T62" i="9"/>
  <c r="U62" i="9"/>
  <c r="X62" i="9"/>
  <c r="Z62" i="9"/>
  <c r="AA62" i="9"/>
  <c r="AB62" i="9"/>
  <c r="AD62" i="9"/>
  <c r="C63" i="9"/>
  <c r="H63" i="9"/>
  <c r="J63" i="9"/>
  <c r="O63" i="9"/>
  <c r="P63" i="9"/>
  <c r="R63" i="9"/>
  <c r="S63" i="9"/>
  <c r="U63" i="9"/>
  <c r="X63" i="9"/>
  <c r="Z63" i="9"/>
  <c r="AA63" i="9"/>
  <c r="AB63" i="9"/>
  <c r="AD63" i="9"/>
  <c r="C64" i="9"/>
  <c r="E64" i="9"/>
  <c r="H64" i="9"/>
  <c r="I64" i="9"/>
  <c r="N64" i="9"/>
  <c r="O64" i="9"/>
  <c r="Q64" i="9"/>
  <c r="R64" i="9"/>
  <c r="S64" i="9"/>
  <c r="T64" i="9"/>
  <c r="U64" i="9"/>
  <c r="X64" i="9"/>
  <c r="Z64" i="9"/>
  <c r="AA64" i="9"/>
  <c r="AB64" i="9"/>
  <c r="AD64" i="9"/>
  <c r="C65" i="9"/>
  <c r="H65" i="9"/>
  <c r="I65" i="9"/>
  <c r="J65" i="9"/>
  <c r="N65" i="9"/>
  <c r="O65" i="9"/>
  <c r="P65" i="9"/>
  <c r="S65" i="9"/>
  <c r="T65" i="9"/>
  <c r="U65" i="9"/>
  <c r="X65" i="9"/>
  <c r="Z65" i="9"/>
  <c r="AA65" i="9"/>
  <c r="AB65" i="9"/>
  <c r="AD65" i="9"/>
  <c r="C66" i="9"/>
  <c r="E66" i="9"/>
  <c r="H66" i="9"/>
  <c r="I66" i="9"/>
  <c r="J66" i="9"/>
  <c r="N66" i="9"/>
  <c r="O66" i="9"/>
  <c r="P66" i="9"/>
  <c r="Q66" i="9"/>
  <c r="R66" i="9"/>
  <c r="S66" i="9"/>
  <c r="T66" i="9"/>
  <c r="U66" i="9"/>
  <c r="X66" i="9"/>
  <c r="Z66" i="9"/>
  <c r="AA66" i="9"/>
  <c r="AB66" i="9"/>
  <c r="AD66" i="9"/>
  <c r="C67" i="9"/>
  <c r="E67" i="9"/>
  <c r="H67" i="9"/>
  <c r="I67" i="9"/>
  <c r="J67" i="9"/>
  <c r="N67" i="9"/>
  <c r="O67" i="9"/>
  <c r="P67" i="9"/>
  <c r="Q67" i="9"/>
  <c r="R67" i="9"/>
  <c r="S67" i="9"/>
  <c r="T67" i="9"/>
  <c r="U67" i="9"/>
  <c r="X67" i="9"/>
  <c r="Z67" i="9"/>
  <c r="AA67" i="9"/>
  <c r="AB67" i="9"/>
  <c r="AD67" i="9"/>
  <c r="C68" i="9"/>
  <c r="E68" i="9"/>
  <c r="H68" i="9"/>
  <c r="I68" i="9"/>
  <c r="J68" i="9"/>
  <c r="N68" i="9"/>
  <c r="O68" i="9"/>
  <c r="P68" i="9"/>
  <c r="Q68" i="9"/>
  <c r="R68" i="9"/>
  <c r="S68" i="9"/>
  <c r="T68" i="9"/>
  <c r="U68" i="9"/>
  <c r="X68" i="9"/>
  <c r="Z68" i="9"/>
  <c r="AA68" i="9"/>
  <c r="AB68" i="9"/>
  <c r="AD68" i="9"/>
  <c r="C69" i="9"/>
  <c r="E69" i="9"/>
  <c r="H69" i="9"/>
  <c r="I69" i="9"/>
  <c r="J69" i="9"/>
  <c r="N69" i="9"/>
  <c r="O69" i="9"/>
  <c r="P69" i="9"/>
  <c r="Q69" i="9"/>
  <c r="R69" i="9"/>
  <c r="S69" i="9"/>
  <c r="T69" i="9"/>
  <c r="U69" i="9"/>
  <c r="X69" i="9"/>
  <c r="Z69" i="9"/>
  <c r="AA69" i="9"/>
  <c r="AB69" i="9"/>
  <c r="AD69" i="9"/>
  <c r="C70" i="9"/>
  <c r="E70" i="9"/>
  <c r="H70" i="9"/>
  <c r="I70" i="9"/>
  <c r="J70" i="9"/>
  <c r="N70" i="9"/>
  <c r="O70" i="9"/>
  <c r="P70" i="9"/>
  <c r="Q70" i="9"/>
  <c r="R70" i="9"/>
  <c r="S70" i="9"/>
  <c r="T70" i="9"/>
  <c r="U70" i="9"/>
  <c r="X70" i="9"/>
  <c r="Z70" i="9"/>
  <c r="AA70" i="9"/>
  <c r="AB70" i="9"/>
  <c r="AD70" i="9"/>
  <c r="C71" i="9"/>
  <c r="E71" i="9"/>
  <c r="H71" i="9"/>
  <c r="I71" i="9"/>
  <c r="J71" i="9"/>
  <c r="N71" i="9"/>
  <c r="O71" i="9"/>
  <c r="P71" i="9"/>
  <c r="Q71" i="9"/>
  <c r="R71" i="9"/>
  <c r="S71" i="9"/>
  <c r="T71" i="9"/>
  <c r="U71" i="9"/>
  <c r="X71" i="9"/>
  <c r="Z71" i="9"/>
  <c r="AA71" i="9"/>
  <c r="AB71" i="9"/>
  <c r="AD71" i="9"/>
  <c r="C72" i="9"/>
  <c r="E72" i="9"/>
  <c r="H72" i="9"/>
  <c r="I72" i="9"/>
  <c r="J72" i="9"/>
  <c r="N72" i="9"/>
  <c r="O72" i="9"/>
  <c r="P72" i="9"/>
  <c r="Q72" i="9"/>
  <c r="R72" i="9"/>
  <c r="S72" i="9"/>
  <c r="T72" i="9"/>
  <c r="U72" i="9"/>
  <c r="X72" i="9"/>
  <c r="Z72" i="9"/>
  <c r="AA72" i="9"/>
  <c r="AB72" i="9"/>
  <c r="AD72" i="9"/>
  <c r="C73" i="9"/>
  <c r="E73" i="9"/>
  <c r="H73" i="9"/>
  <c r="I73" i="9"/>
  <c r="J73" i="9"/>
  <c r="N73" i="9"/>
  <c r="O73" i="9"/>
  <c r="P73" i="9"/>
  <c r="Q73" i="9"/>
  <c r="R73" i="9"/>
  <c r="S73" i="9"/>
  <c r="T73" i="9"/>
  <c r="U73" i="9"/>
  <c r="X73" i="9"/>
  <c r="Z73" i="9"/>
  <c r="AA73" i="9"/>
  <c r="AB73" i="9"/>
  <c r="AD73" i="9"/>
  <c r="B74" i="9"/>
  <c r="C75" i="9"/>
  <c r="E75" i="9"/>
  <c r="H75" i="9"/>
  <c r="O75" i="9"/>
  <c r="P75" i="9"/>
  <c r="Q75" i="9"/>
  <c r="R75" i="9"/>
  <c r="S75" i="9"/>
  <c r="T75" i="9"/>
  <c r="U75" i="9"/>
  <c r="X75" i="9"/>
  <c r="Z75" i="9"/>
  <c r="AA75" i="9"/>
  <c r="AB75" i="9"/>
  <c r="AD75" i="9"/>
  <c r="AE75" i="9"/>
  <c r="Z76" i="9"/>
  <c r="AD76" i="9"/>
  <c r="AE76" i="9"/>
  <c r="C77" i="9"/>
  <c r="E77" i="9"/>
  <c r="H77" i="9"/>
  <c r="O77" i="9"/>
  <c r="P77" i="9"/>
  <c r="Q77" i="9"/>
  <c r="R77" i="9"/>
  <c r="S77" i="9"/>
  <c r="T77" i="9"/>
  <c r="U77" i="9"/>
  <c r="X77" i="9"/>
  <c r="Z77" i="9"/>
  <c r="AA77" i="9"/>
  <c r="AB77" i="9"/>
  <c r="AD77" i="9"/>
  <c r="AE77" i="9"/>
  <c r="AE78" i="9" s="1"/>
  <c r="R8" i="10"/>
  <c r="BF8" i="10" s="1"/>
  <c r="Y8" i="10"/>
  <c r="AH8" i="10"/>
  <c r="AT8" i="10"/>
  <c r="BE8" i="10"/>
  <c r="BU43" i="10"/>
  <c r="CE8" i="10"/>
  <c r="CW7" i="5" s="1"/>
  <c r="DA8" i="10"/>
  <c r="CX8" i="10"/>
  <c r="BF9" i="10"/>
  <c r="R9" i="10"/>
  <c r="Y9" i="10"/>
  <c r="AH9" i="10"/>
  <c r="AT9" i="10"/>
  <c r="BE9" i="10"/>
  <c r="BU44" i="10"/>
  <c r="CE9" i="10"/>
  <c r="CW8" i="5" s="1"/>
  <c r="DA9" i="10"/>
  <c r="CX9" i="10"/>
  <c r="R10" i="10"/>
  <c r="BF10" i="10" s="1"/>
  <c r="Y10" i="10"/>
  <c r="AH10" i="10"/>
  <c r="AT10" i="10"/>
  <c r="BE10" i="10"/>
  <c r="BU45" i="10"/>
  <c r="CE10" i="10"/>
  <c r="CX10" i="10"/>
  <c r="BF11" i="10"/>
  <c r="R11" i="10"/>
  <c r="Y11" i="10"/>
  <c r="AH11" i="10"/>
  <c r="AT11" i="10"/>
  <c r="BE11" i="10"/>
  <c r="CE11" i="10"/>
  <c r="CE46" i="10" s="1"/>
  <c r="CX11" i="10"/>
  <c r="R12" i="10"/>
  <c r="Y12" i="10"/>
  <c r="AH12" i="10"/>
  <c r="AT12" i="10"/>
  <c r="BE12" i="10"/>
  <c r="BU47" i="10"/>
  <c r="CE12" i="10"/>
  <c r="CW11" i="5" s="1"/>
  <c r="R13" i="10"/>
  <c r="Y13" i="10"/>
  <c r="AH13" i="10"/>
  <c r="AT13" i="10"/>
  <c r="BE13" i="10"/>
  <c r="BU48" i="10"/>
  <c r="CE13" i="10"/>
  <c r="CW12" i="5" s="1"/>
  <c r="CX13" i="10"/>
  <c r="R14" i="10"/>
  <c r="BF14" i="10" s="1"/>
  <c r="Y14" i="10"/>
  <c r="AH14" i="10"/>
  <c r="AT14" i="10"/>
  <c r="BE14" i="10"/>
  <c r="CE14" i="10"/>
  <c r="CW13" i="5" s="1"/>
  <c r="CX14" i="10"/>
  <c r="R15" i="10"/>
  <c r="Y15" i="10"/>
  <c r="AH15" i="10"/>
  <c r="AT15" i="10"/>
  <c r="BE15" i="10"/>
  <c r="CE15" i="10"/>
  <c r="CE50" i="10" s="1"/>
  <c r="R16" i="10"/>
  <c r="Y16" i="10"/>
  <c r="AH16" i="10"/>
  <c r="AT16" i="10"/>
  <c r="BE16" i="10"/>
  <c r="CE16" i="10"/>
  <c r="CY16" i="10" s="1"/>
  <c r="CX16" i="10"/>
  <c r="R17" i="10"/>
  <c r="Y17" i="10"/>
  <c r="AH17" i="10"/>
  <c r="AT17" i="10"/>
  <c r="BE17" i="10"/>
  <c r="BF17" i="10"/>
  <c r="CE17" i="10"/>
  <c r="CX17" i="10"/>
  <c r="R18" i="10"/>
  <c r="Y18" i="10"/>
  <c r="AH18" i="10"/>
  <c r="AT18" i="10"/>
  <c r="BE18" i="10"/>
  <c r="BU53" i="10"/>
  <c r="CE18" i="10"/>
  <c r="CW17" i="5" s="1"/>
  <c r="R19" i="10"/>
  <c r="Y19" i="10"/>
  <c r="AH19" i="10"/>
  <c r="AT19" i="10"/>
  <c r="BE19" i="10"/>
  <c r="CE19" i="10"/>
  <c r="CW18" i="5" s="1"/>
  <c r="CX19" i="10"/>
  <c r="R20" i="10"/>
  <c r="BF20" i="10" s="1"/>
  <c r="Y20" i="10"/>
  <c r="AH20" i="10"/>
  <c r="AT20" i="10"/>
  <c r="BE20" i="10"/>
  <c r="CE20" i="10"/>
  <c r="CW19" i="5" s="1"/>
  <c r="CX20" i="10"/>
  <c r="R21" i="10"/>
  <c r="Y21" i="10"/>
  <c r="AH21" i="10"/>
  <c r="AT21" i="10"/>
  <c r="BE21" i="10"/>
  <c r="CE21" i="10"/>
  <c r="CE56" i="10" s="1"/>
  <c r="CP56" i="10"/>
  <c r="R22" i="10"/>
  <c r="Y22" i="10"/>
  <c r="AH22" i="10"/>
  <c r="AT22" i="10"/>
  <c r="BE22" i="10"/>
  <c r="CE22" i="10"/>
  <c r="CE57" i="10" s="1"/>
  <c r="CX22" i="10"/>
  <c r="R23" i="10"/>
  <c r="BF23" i="10" s="1"/>
  <c r="Y23" i="10"/>
  <c r="AH23" i="10"/>
  <c r="AT23" i="10"/>
  <c r="BE23" i="10"/>
  <c r="CE23" i="10"/>
  <c r="CX23" i="10"/>
  <c r="R24" i="10"/>
  <c r="Y24" i="10"/>
  <c r="AH24" i="10"/>
  <c r="AT24" i="10"/>
  <c r="BE24" i="10"/>
  <c r="CE24" i="10"/>
  <c r="CE59" i="10" s="1"/>
  <c r="R25" i="10"/>
  <c r="Y25" i="10"/>
  <c r="AH25" i="10"/>
  <c r="AT25" i="10"/>
  <c r="BE25" i="10"/>
  <c r="CX25" i="10"/>
  <c r="R26" i="10"/>
  <c r="BF26" i="10" s="1"/>
  <c r="Y26" i="10"/>
  <c r="AH26" i="10"/>
  <c r="AT26" i="10"/>
  <c r="BE26" i="10"/>
  <c r="CX26" i="10"/>
  <c r="DA26" i="10"/>
  <c r="BF27" i="10"/>
  <c r="R27" i="10"/>
  <c r="Y27" i="10"/>
  <c r="AH27" i="10"/>
  <c r="AT27" i="10"/>
  <c r="BE27" i="10"/>
  <c r="CX27" i="10"/>
  <c r="DA27" i="10"/>
  <c r="R28" i="10"/>
  <c r="BF28" i="10" s="1"/>
  <c r="Y28" i="10"/>
  <c r="AH28" i="10"/>
  <c r="AT28" i="10"/>
  <c r="BE28" i="10"/>
  <c r="CX28" i="10"/>
  <c r="DA28" i="10"/>
  <c r="R29" i="10"/>
  <c r="Y29" i="10"/>
  <c r="AH29" i="10"/>
  <c r="AT29" i="10"/>
  <c r="BE29" i="10"/>
  <c r="CE29" i="10"/>
  <c r="CW28" i="5" s="1"/>
  <c r="R30" i="10"/>
  <c r="Y30" i="10"/>
  <c r="AH30" i="10"/>
  <c r="AT30" i="10"/>
  <c r="BE30" i="10"/>
  <c r="CE30" i="10"/>
  <c r="CW29" i="5" s="1"/>
  <c r="CX30" i="10"/>
  <c r="DA30" i="10"/>
  <c r="R31" i="10"/>
  <c r="Y31" i="10"/>
  <c r="AH31" i="10"/>
  <c r="AT31" i="10"/>
  <c r="BE31" i="10"/>
  <c r="BF31" i="10"/>
  <c r="CE31" i="10"/>
  <c r="DB31" i="10" s="1"/>
  <c r="CX31" i="10"/>
  <c r="DA31" i="10"/>
  <c r="R32" i="10"/>
  <c r="Y32" i="10"/>
  <c r="AH32" i="10"/>
  <c r="AT32" i="10"/>
  <c r="BE32" i="10"/>
  <c r="CE32" i="10"/>
  <c r="CW31" i="5" s="1"/>
  <c r="R33" i="10"/>
  <c r="Y33" i="10"/>
  <c r="AH33" i="10"/>
  <c r="AT33" i="10"/>
  <c r="BE33" i="10"/>
  <c r="CE33" i="10"/>
  <c r="CW32" i="5" s="1"/>
  <c r="CX33" i="10"/>
  <c r="DA33" i="10"/>
  <c r="R34" i="10"/>
  <c r="BF34" i="10" s="1"/>
  <c r="Y34" i="10"/>
  <c r="AH34" i="10"/>
  <c r="AT34" i="10"/>
  <c r="BE34" i="10"/>
  <c r="CE34" i="10"/>
  <c r="DB34" i="10" s="1"/>
  <c r="CX34" i="10"/>
  <c r="DA34" i="10"/>
  <c r="F35" i="10"/>
  <c r="L35" i="10"/>
  <c r="R35" i="10"/>
  <c r="Y35" i="10"/>
  <c r="BF35" i="10" s="1"/>
  <c r="AH35" i="10"/>
  <c r="AT35" i="10"/>
  <c r="BE35" i="10"/>
  <c r="CE35" i="10"/>
  <c r="CE70" i="10" s="1"/>
  <c r="F36" i="10"/>
  <c r="L36" i="10"/>
  <c r="R36" i="10"/>
  <c r="Y36" i="10"/>
  <c r="AH36" i="10"/>
  <c r="AT36" i="10"/>
  <c r="BE36" i="10"/>
  <c r="CE36" i="10"/>
  <c r="CX36" i="10"/>
  <c r="DA36" i="10"/>
  <c r="F37" i="10"/>
  <c r="L37" i="10"/>
  <c r="R37" i="10"/>
  <c r="Y37" i="10"/>
  <c r="AH37" i="10"/>
  <c r="AT37" i="10"/>
  <c r="BE37" i="10"/>
  <c r="CE37" i="10"/>
  <c r="CW36" i="5" s="1"/>
  <c r="CX37" i="10"/>
  <c r="DA37" i="10"/>
  <c r="F38" i="10"/>
  <c r="L38" i="10"/>
  <c r="R38" i="10"/>
  <c r="Y38" i="10"/>
  <c r="AH38" i="10"/>
  <c r="AT38" i="10"/>
  <c r="BE38" i="10"/>
  <c r="BU38" i="10"/>
  <c r="CE38" i="10"/>
  <c r="CP38" i="10"/>
  <c r="CX38" i="10" s="1"/>
  <c r="DA38" i="10"/>
  <c r="C39" i="10"/>
  <c r="D39" i="10"/>
  <c r="E39" i="10"/>
  <c r="G39" i="10"/>
  <c r="H39" i="10"/>
  <c r="I39" i="10"/>
  <c r="J39" i="10"/>
  <c r="K39" i="10"/>
  <c r="M39" i="10"/>
  <c r="N39" i="10"/>
  <c r="O39" i="10"/>
  <c r="P39" i="10"/>
  <c r="Q39" i="10"/>
  <c r="S39" i="10"/>
  <c r="T39" i="10"/>
  <c r="U39" i="10"/>
  <c r="U76" i="10"/>
  <c r="V39" i="10"/>
  <c r="W39" i="10"/>
  <c r="X39" i="10"/>
  <c r="Z39" i="10"/>
  <c r="AA39" i="10"/>
  <c r="AB39" i="10"/>
  <c r="AB76" i="10" s="1"/>
  <c r="AC39" i="10"/>
  <c r="AD39" i="10"/>
  <c r="AE39" i="10"/>
  <c r="AE76" i="10" s="1"/>
  <c r="AF39" i="10"/>
  <c r="AG39" i="10"/>
  <c r="AI39" i="10"/>
  <c r="AI76" i="10" s="1"/>
  <c r="AJ39" i="10"/>
  <c r="AK39" i="10"/>
  <c r="AL39" i="10"/>
  <c r="AM39" i="10"/>
  <c r="AM76" i="10" s="1"/>
  <c r="AN39" i="10"/>
  <c r="AO39" i="10"/>
  <c r="AO76" i="10" s="1"/>
  <c r="AP39" i="10"/>
  <c r="AP76" i="10" s="1"/>
  <c r="AQ39" i="10"/>
  <c r="AR39" i="10"/>
  <c r="AS39" i="10"/>
  <c r="AT39" i="10"/>
  <c r="AU39" i="10"/>
  <c r="AU76" i="10" s="1"/>
  <c r="AV39" i="10"/>
  <c r="AW39" i="10"/>
  <c r="AX39" i="10"/>
  <c r="AY39" i="10"/>
  <c r="AY76" i="10" s="1"/>
  <c r="AZ39" i="10"/>
  <c r="AZ76" i="10" s="1"/>
  <c r="BA39" i="10"/>
  <c r="BB39" i="10"/>
  <c r="BC39" i="10"/>
  <c r="BD39" i="10"/>
  <c r="BE39" i="10"/>
  <c r="BG39" i="10"/>
  <c r="BG77" i="10" s="1"/>
  <c r="BH39" i="10"/>
  <c r="BI39" i="10"/>
  <c r="BJ39" i="10"/>
  <c r="BK39" i="10"/>
  <c r="BL39" i="10"/>
  <c r="BM39" i="10"/>
  <c r="BM77" i="10" s="1"/>
  <c r="BN39" i="10"/>
  <c r="BO39" i="10"/>
  <c r="BP39" i="10"/>
  <c r="BQ39" i="10"/>
  <c r="BQ77" i="10"/>
  <c r="BR39" i="10"/>
  <c r="BR77" i="10" s="1"/>
  <c r="BS39" i="10"/>
  <c r="BT39" i="10"/>
  <c r="BV39" i="10"/>
  <c r="BV77" i="10" s="1"/>
  <c r="BW39" i="10"/>
  <c r="BW41" i="10" s="1"/>
  <c r="BX39" i="10"/>
  <c r="BY39" i="10"/>
  <c r="BY77" i="10" s="1"/>
  <c r="BZ39" i="10"/>
  <c r="CA39" i="10"/>
  <c r="CB39" i="10"/>
  <c r="CC39" i="10"/>
  <c r="CD39" i="10"/>
  <c r="CF39" i="10"/>
  <c r="CG39" i="10"/>
  <c r="CH39" i="10"/>
  <c r="CH77" i="10" s="1"/>
  <c r="CI39" i="10"/>
  <c r="CJ39" i="10"/>
  <c r="CK39" i="10"/>
  <c r="CL39" i="10"/>
  <c r="CL77" i="10" s="1"/>
  <c r="CM39" i="10"/>
  <c r="CN39" i="10"/>
  <c r="CO39" i="10"/>
  <c r="CQ39" i="10"/>
  <c r="CR39" i="10"/>
  <c r="CS39" i="10"/>
  <c r="CT39" i="10"/>
  <c r="CU39" i="10"/>
  <c r="CV39" i="10"/>
  <c r="CW39" i="10"/>
  <c r="DB40" i="10"/>
  <c r="DB41" i="10"/>
  <c r="C43" i="10"/>
  <c r="G43" i="10"/>
  <c r="L43" i="10" s="1"/>
  <c r="H43" i="10"/>
  <c r="I43" i="10"/>
  <c r="J43" i="10"/>
  <c r="K43" i="10"/>
  <c r="M43" i="10"/>
  <c r="O43" i="10"/>
  <c r="Q43" i="10"/>
  <c r="S43" i="10"/>
  <c r="T43" i="10"/>
  <c r="U43" i="10"/>
  <c r="V43" i="10"/>
  <c r="W43" i="10"/>
  <c r="X43" i="10"/>
  <c r="Z43" i="10"/>
  <c r="AA43" i="10"/>
  <c r="AB43" i="10"/>
  <c r="AC43" i="10"/>
  <c r="AD43" i="10"/>
  <c r="AE43" i="10"/>
  <c r="AG43" i="10"/>
  <c r="AH43" i="10"/>
  <c r="AI43" i="10"/>
  <c r="AM43" i="10"/>
  <c r="AN43" i="10"/>
  <c r="AO43" i="10"/>
  <c r="AP43" i="10"/>
  <c r="AQ43" i="10"/>
  <c r="AR43" i="10"/>
  <c r="AS43" i="10"/>
  <c r="AU43" i="10"/>
  <c r="BE43" i="10" s="1"/>
  <c r="AY43" i="10"/>
  <c r="AZ43" i="10"/>
  <c r="BA43" i="10"/>
  <c r="BB43" i="10"/>
  <c r="BC43" i="10"/>
  <c r="BD43" i="10"/>
  <c r="BG43" i="10"/>
  <c r="BH43" i="10"/>
  <c r="BI43" i="10"/>
  <c r="BJ43" i="10"/>
  <c r="BM43" i="10"/>
  <c r="BP43" i="10"/>
  <c r="BQ43" i="10"/>
  <c r="BR43" i="10"/>
  <c r="BS43" i="10"/>
  <c r="BT43" i="10"/>
  <c r="BV43" i="10"/>
  <c r="BY43" i="10"/>
  <c r="CF43" i="10"/>
  <c r="CG43" i="10"/>
  <c r="CH43" i="10"/>
  <c r="CI43" i="10"/>
  <c r="CK43" i="10"/>
  <c r="CL43" i="10"/>
  <c r="CM43" i="10"/>
  <c r="CN43" i="10"/>
  <c r="CO43" i="10"/>
  <c r="CP43" i="10"/>
  <c r="C44" i="10"/>
  <c r="G44" i="10"/>
  <c r="H44" i="10"/>
  <c r="I44" i="10"/>
  <c r="J44" i="10"/>
  <c r="K44" i="10"/>
  <c r="M44" i="10"/>
  <c r="O44" i="10"/>
  <c r="Q44" i="10"/>
  <c r="S44" i="10"/>
  <c r="T44" i="10"/>
  <c r="Y44" i="10" s="1"/>
  <c r="U44" i="10"/>
  <c r="V44" i="10"/>
  <c r="W44" i="10"/>
  <c r="X44" i="10"/>
  <c r="Z44" i="10"/>
  <c r="AA44" i="10"/>
  <c r="AB44" i="10"/>
  <c r="AH44" i="10" s="1"/>
  <c r="AC44" i="10"/>
  <c r="AD44" i="10"/>
  <c r="AE44" i="10"/>
  <c r="AG44" i="10"/>
  <c r="AI44" i="10"/>
  <c r="AM44" i="10"/>
  <c r="AN44" i="10"/>
  <c r="AO44" i="10"/>
  <c r="AP44" i="10"/>
  <c r="AT44" i="10" s="1"/>
  <c r="AQ44" i="10"/>
  <c r="AR44" i="10"/>
  <c r="AS44" i="10"/>
  <c r="AU44" i="10"/>
  <c r="AY44" i="10"/>
  <c r="AZ44" i="10"/>
  <c r="BA44" i="10"/>
  <c r="BB44" i="10"/>
  <c r="BC44" i="10"/>
  <c r="BD44" i="10"/>
  <c r="BE44" i="10"/>
  <c r="BG44" i="10"/>
  <c r="BH44" i="10"/>
  <c r="BI44" i="10"/>
  <c r="BJ44" i="10"/>
  <c r="BM44" i="10"/>
  <c r="BP44" i="10"/>
  <c r="BQ44" i="10"/>
  <c r="BR44" i="10"/>
  <c r="BS44" i="10"/>
  <c r="BT44" i="10"/>
  <c r="BV44" i="10"/>
  <c r="BY44" i="10"/>
  <c r="CF44" i="10"/>
  <c r="CG44" i="10"/>
  <c r="CH44" i="10"/>
  <c r="CI44" i="10"/>
  <c r="CK44" i="10"/>
  <c r="CL44" i="10"/>
  <c r="CM44" i="10"/>
  <c r="CN44" i="10"/>
  <c r="CO44" i="10"/>
  <c r="CP44" i="10"/>
  <c r="CY44" i="10"/>
  <c r="C45" i="10"/>
  <c r="G45" i="10"/>
  <c r="G74" i="10" s="1"/>
  <c r="H45" i="10"/>
  <c r="I45" i="10"/>
  <c r="J45" i="10"/>
  <c r="K45" i="10"/>
  <c r="M45" i="10"/>
  <c r="O45" i="10"/>
  <c r="Q45" i="10"/>
  <c r="S45" i="10"/>
  <c r="T45" i="10"/>
  <c r="Y45" i="10" s="1"/>
  <c r="U45" i="10"/>
  <c r="V45" i="10"/>
  <c r="W45" i="10"/>
  <c r="X45" i="10"/>
  <c r="Z45" i="10"/>
  <c r="AA45" i="10"/>
  <c r="AB45" i="10"/>
  <c r="AH45" i="10" s="1"/>
  <c r="AC45" i="10"/>
  <c r="AD45" i="10"/>
  <c r="AE45" i="10"/>
  <c r="AG45" i="10"/>
  <c r="AI45" i="10"/>
  <c r="AM45" i="10"/>
  <c r="AN45" i="10"/>
  <c r="AO45" i="10"/>
  <c r="AP45" i="10"/>
  <c r="AT45" i="10" s="1"/>
  <c r="AQ45" i="10"/>
  <c r="AR45" i="10"/>
  <c r="AS45" i="10"/>
  <c r="AU45" i="10"/>
  <c r="AY45" i="10"/>
  <c r="AZ45" i="10"/>
  <c r="BA45" i="10"/>
  <c r="BB45" i="10"/>
  <c r="BC45" i="10"/>
  <c r="BD45" i="10"/>
  <c r="BE45" i="10"/>
  <c r="BG45" i="10"/>
  <c r="BH45" i="10"/>
  <c r="BI45" i="10"/>
  <c r="BJ45" i="10"/>
  <c r="BM45" i="10"/>
  <c r="BP45" i="10"/>
  <c r="BQ45" i="10"/>
  <c r="BR45" i="10"/>
  <c r="BS45" i="10"/>
  <c r="BT45" i="10"/>
  <c r="BV45" i="10"/>
  <c r="BY45" i="10"/>
  <c r="CF45" i="10"/>
  <c r="CG45" i="10"/>
  <c r="CH45" i="10"/>
  <c r="CI45" i="10"/>
  <c r="CK45" i="10"/>
  <c r="CL45" i="10"/>
  <c r="CM45" i="10"/>
  <c r="CN45" i="10"/>
  <c r="CO45" i="10"/>
  <c r="CP45" i="10"/>
  <c r="C46" i="10"/>
  <c r="G46" i="10"/>
  <c r="L46" i="10" s="1"/>
  <c r="H46" i="10"/>
  <c r="I46" i="10"/>
  <c r="J46" i="10"/>
  <c r="K46" i="10"/>
  <c r="M46" i="10"/>
  <c r="O46" i="10"/>
  <c r="Q46" i="10"/>
  <c r="S46" i="10"/>
  <c r="T46" i="10"/>
  <c r="Y46" i="10" s="1"/>
  <c r="U46" i="10"/>
  <c r="V46" i="10"/>
  <c r="W46" i="10"/>
  <c r="X46" i="10"/>
  <c r="Z46" i="10"/>
  <c r="AA46" i="10"/>
  <c r="AB46" i="10"/>
  <c r="AC46" i="10"/>
  <c r="AD46" i="10"/>
  <c r="AE46" i="10"/>
  <c r="AG46" i="10"/>
  <c r="AI46" i="10"/>
  <c r="AM46" i="10"/>
  <c r="AN46" i="10"/>
  <c r="AO46" i="10"/>
  <c r="AP46" i="10"/>
  <c r="AT46" i="10" s="1"/>
  <c r="AQ46" i="10"/>
  <c r="AR46" i="10"/>
  <c r="AS46" i="10"/>
  <c r="AU46" i="10"/>
  <c r="AY46" i="10"/>
  <c r="AZ46" i="10"/>
  <c r="BA46" i="10"/>
  <c r="BB46" i="10"/>
  <c r="BC46" i="10"/>
  <c r="BD46" i="10"/>
  <c r="BE46" i="10"/>
  <c r="BG46" i="10"/>
  <c r="BH46" i="10"/>
  <c r="BI46" i="10"/>
  <c r="BJ46" i="10"/>
  <c r="BM46" i="10"/>
  <c r="BP46" i="10"/>
  <c r="BQ46" i="10"/>
  <c r="BR46" i="10"/>
  <c r="BS46" i="10"/>
  <c r="BT46" i="10"/>
  <c r="BV46" i="10"/>
  <c r="BY46" i="10"/>
  <c r="CF46" i="10"/>
  <c r="CG46" i="10"/>
  <c r="CH46" i="10"/>
  <c r="CI46" i="10"/>
  <c r="CK46" i="10"/>
  <c r="CL46" i="10"/>
  <c r="CM46" i="10"/>
  <c r="CN46" i="10"/>
  <c r="CO46" i="10"/>
  <c r="CP46" i="10"/>
  <c r="C47" i="10"/>
  <c r="G47" i="10"/>
  <c r="H47" i="10"/>
  <c r="I47" i="10"/>
  <c r="J47" i="10"/>
  <c r="K47" i="10"/>
  <c r="M47" i="10"/>
  <c r="O47" i="10"/>
  <c r="Q47" i="10"/>
  <c r="S47" i="10"/>
  <c r="T47" i="10"/>
  <c r="U47" i="10"/>
  <c r="V47" i="10"/>
  <c r="W47" i="10"/>
  <c r="X47" i="10"/>
  <c r="Y47" i="10"/>
  <c r="Z47" i="10"/>
  <c r="AA47" i="10"/>
  <c r="AB47" i="10"/>
  <c r="AC47" i="10"/>
  <c r="AD47" i="10"/>
  <c r="AE47" i="10"/>
  <c r="AG47" i="10"/>
  <c r="AI47" i="10"/>
  <c r="AT47" i="10" s="1"/>
  <c r="AM47" i="10"/>
  <c r="AN47" i="10"/>
  <c r="AO47" i="10"/>
  <c r="AP47" i="10"/>
  <c r="AQ47" i="10"/>
  <c r="AR47" i="10"/>
  <c r="AS47" i="10"/>
  <c r="AU47" i="10"/>
  <c r="AY47" i="10"/>
  <c r="AZ47" i="10"/>
  <c r="BA47" i="10"/>
  <c r="BB47" i="10"/>
  <c r="BC47" i="10"/>
  <c r="BD47" i="10"/>
  <c r="BG47" i="10"/>
  <c r="BH47" i="10"/>
  <c r="BI47" i="10"/>
  <c r="BJ47" i="10"/>
  <c r="BM47" i="10"/>
  <c r="BP47" i="10"/>
  <c r="BQ47" i="10"/>
  <c r="BR47" i="10"/>
  <c r="BS47" i="10"/>
  <c r="BT47" i="10"/>
  <c r="BV47" i="10"/>
  <c r="BY47" i="10"/>
  <c r="CF47" i="10"/>
  <c r="CG47" i="10"/>
  <c r="CH47" i="10"/>
  <c r="CI47" i="10"/>
  <c r="CK47" i="10"/>
  <c r="CL47" i="10"/>
  <c r="CM47" i="10"/>
  <c r="CN47" i="10"/>
  <c r="CO47" i="10"/>
  <c r="C48" i="10"/>
  <c r="G48" i="10"/>
  <c r="H48" i="10"/>
  <c r="I48" i="10"/>
  <c r="J48" i="10"/>
  <c r="K48" i="10"/>
  <c r="M48" i="10"/>
  <c r="O48" i="10"/>
  <c r="Q48" i="10"/>
  <c r="S48" i="10"/>
  <c r="T48" i="10"/>
  <c r="U48" i="10"/>
  <c r="V48" i="10"/>
  <c r="W48" i="10"/>
  <c r="X48" i="10"/>
  <c r="Y48" i="10"/>
  <c r="Z48" i="10"/>
  <c r="AA48" i="10"/>
  <c r="AB48" i="10"/>
  <c r="AC48" i="10"/>
  <c r="AD48" i="10"/>
  <c r="AE48" i="10"/>
  <c r="AG48" i="10"/>
  <c r="AI48" i="10"/>
  <c r="AM48" i="10"/>
  <c r="AN48" i="10"/>
  <c r="AO48" i="10"/>
  <c r="AP48" i="10"/>
  <c r="AQ48" i="10"/>
  <c r="AR48" i="10"/>
  <c r="AS48" i="10"/>
  <c r="AU48" i="10"/>
  <c r="AY48" i="10"/>
  <c r="AZ48" i="10"/>
  <c r="BA48" i="10"/>
  <c r="BB48" i="10"/>
  <c r="BC48" i="10"/>
  <c r="BD48" i="10"/>
  <c r="BG48" i="10"/>
  <c r="BH48" i="10"/>
  <c r="BI48" i="10"/>
  <c r="BJ48" i="10"/>
  <c r="BM48" i="10"/>
  <c r="BP48" i="10"/>
  <c r="BQ48" i="10"/>
  <c r="BR48" i="10"/>
  <c r="BS48" i="10"/>
  <c r="BT48" i="10"/>
  <c r="BV48" i="10"/>
  <c r="BY48" i="10"/>
  <c r="CF48" i="10"/>
  <c r="CG48" i="10"/>
  <c r="CH48" i="10"/>
  <c r="CI48" i="10"/>
  <c r="CK48" i="10"/>
  <c r="CL48" i="10"/>
  <c r="CM48" i="10"/>
  <c r="CN48" i="10"/>
  <c r="CO48" i="10"/>
  <c r="C49" i="10"/>
  <c r="G49" i="10"/>
  <c r="H49" i="10"/>
  <c r="I49" i="10"/>
  <c r="J49" i="10"/>
  <c r="K49" i="10"/>
  <c r="M49" i="10"/>
  <c r="O49" i="10"/>
  <c r="Q49" i="10"/>
  <c r="S49" i="10"/>
  <c r="T49" i="10"/>
  <c r="U49" i="10"/>
  <c r="V49" i="10"/>
  <c r="W49" i="10"/>
  <c r="Y49" i="10" s="1"/>
  <c r="X49" i="10"/>
  <c r="Z49" i="10"/>
  <c r="AA49" i="10"/>
  <c r="AB49" i="10"/>
  <c r="AC49" i="10"/>
  <c r="AH49" i="10" s="1"/>
  <c r="AD49" i="10"/>
  <c r="AE49" i="10"/>
  <c r="AG49" i="10"/>
  <c r="AI49" i="10"/>
  <c r="AT49" i="10" s="1"/>
  <c r="AM49" i="10"/>
  <c r="AN49" i="10"/>
  <c r="AO49" i="10"/>
  <c r="AP49" i="10"/>
  <c r="AQ49" i="10"/>
  <c r="AR49" i="10"/>
  <c r="AS49" i="10"/>
  <c r="AU49" i="10"/>
  <c r="AY49" i="10"/>
  <c r="AZ49" i="10"/>
  <c r="BA49" i="10"/>
  <c r="BB49" i="10"/>
  <c r="BC49" i="10"/>
  <c r="BD49" i="10"/>
  <c r="BG49" i="10"/>
  <c r="BH49" i="10"/>
  <c r="BI49" i="10"/>
  <c r="BJ49" i="10"/>
  <c r="BM49" i="10"/>
  <c r="BP49" i="10"/>
  <c r="BQ49" i="10"/>
  <c r="BR49" i="10"/>
  <c r="BS49" i="10"/>
  <c r="BT49" i="10"/>
  <c r="BU49" i="10"/>
  <c r="BV49" i="10"/>
  <c r="BY49" i="10"/>
  <c r="CF49" i="10"/>
  <c r="CG49" i="10"/>
  <c r="CH49" i="10"/>
  <c r="CI49" i="10"/>
  <c r="CK49" i="10"/>
  <c r="CL49" i="10"/>
  <c r="CM49" i="10"/>
  <c r="CN49" i="10"/>
  <c r="CO49" i="10"/>
  <c r="C50" i="10"/>
  <c r="G50" i="10"/>
  <c r="H50" i="10"/>
  <c r="I50" i="10"/>
  <c r="J50" i="10"/>
  <c r="K50" i="10"/>
  <c r="M50" i="10"/>
  <c r="O50" i="10"/>
  <c r="Q50" i="10"/>
  <c r="S50" i="10"/>
  <c r="T50" i="10"/>
  <c r="U50" i="10"/>
  <c r="V50" i="10"/>
  <c r="W50" i="10"/>
  <c r="Y50" i="10" s="1"/>
  <c r="X50" i="10"/>
  <c r="Z50" i="10"/>
  <c r="AA50" i="10"/>
  <c r="AB50" i="10"/>
  <c r="AC50" i="10"/>
  <c r="AH50" i="10" s="1"/>
  <c r="AD50" i="10"/>
  <c r="AE50" i="10"/>
  <c r="AG50" i="10"/>
  <c r="AI50" i="10"/>
  <c r="AT50" i="10" s="1"/>
  <c r="AM50" i="10"/>
  <c r="AN50" i="10"/>
  <c r="AO50" i="10"/>
  <c r="AP50" i="10"/>
  <c r="AQ50" i="10"/>
  <c r="AR50" i="10"/>
  <c r="AS50" i="10"/>
  <c r="AU50" i="10"/>
  <c r="AY50" i="10"/>
  <c r="AZ50" i="10"/>
  <c r="BA50" i="10"/>
  <c r="BB50" i="10"/>
  <c r="BC50" i="10"/>
  <c r="BD50" i="10"/>
  <c r="BG50" i="10"/>
  <c r="BH50" i="10"/>
  <c r="BI50" i="10"/>
  <c r="BJ50" i="10"/>
  <c r="BM50" i="10"/>
  <c r="BP50" i="10"/>
  <c r="BQ50" i="10"/>
  <c r="BR50" i="10"/>
  <c r="BS50" i="10"/>
  <c r="BT50" i="10"/>
  <c r="BV50" i="10"/>
  <c r="BY50" i="10"/>
  <c r="CF50" i="10"/>
  <c r="CG50" i="10"/>
  <c r="CH50" i="10"/>
  <c r="CI50" i="10"/>
  <c r="CK50" i="10"/>
  <c r="CL50" i="10"/>
  <c r="CM50" i="10"/>
  <c r="CN50" i="10"/>
  <c r="CO50" i="10"/>
  <c r="C51" i="10"/>
  <c r="G51" i="10"/>
  <c r="H51" i="10"/>
  <c r="I51" i="10"/>
  <c r="J51" i="10"/>
  <c r="K51" i="10"/>
  <c r="M51" i="10"/>
  <c r="O51" i="10"/>
  <c r="Q51" i="10"/>
  <c r="S51" i="10"/>
  <c r="T51" i="10"/>
  <c r="U51" i="10"/>
  <c r="Y51" i="10" s="1"/>
  <c r="V51" i="10"/>
  <c r="W51" i="10"/>
  <c r="X51" i="10"/>
  <c r="Z51" i="10"/>
  <c r="AA51" i="10"/>
  <c r="AB51" i="10"/>
  <c r="AC51" i="10"/>
  <c r="AD51" i="10"/>
  <c r="AE51" i="10"/>
  <c r="AG51" i="10"/>
  <c r="AH51" i="10"/>
  <c r="AI51" i="10"/>
  <c r="AT51" i="10" s="1"/>
  <c r="AM51" i="10"/>
  <c r="AN51" i="10"/>
  <c r="AO51" i="10"/>
  <c r="AP51" i="10"/>
  <c r="AQ51" i="10"/>
  <c r="AR51" i="10"/>
  <c r="AS51" i="10"/>
  <c r="AU51" i="10"/>
  <c r="AY51" i="10"/>
  <c r="AZ51" i="10"/>
  <c r="BA51" i="10"/>
  <c r="BB51" i="10"/>
  <c r="BC51" i="10"/>
  <c r="BD51" i="10"/>
  <c r="BG51" i="10"/>
  <c r="BH51" i="10"/>
  <c r="BI51" i="10"/>
  <c r="BJ51" i="10"/>
  <c r="BM51" i="10"/>
  <c r="BP51" i="10"/>
  <c r="BQ51" i="10"/>
  <c r="BR51" i="10"/>
  <c r="BS51" i="10"/>
  <c r="BT51" i="10"/>
  <c r="BV51" i="10"/>
  <c r="BY51" i="10"/>
  <c r="CF51" i="10"/>
  <c r="CG51" i="10"/>
  <c r="CH51" i="10"/>
  <c r="CI51" i="10"/>
  <c r="CK51" i="10"/>
  <c r="CL51" i="10"/>
  <c r="CM51" i="10"/>
  <c r="CN51" i="10"/>
  <c r="CO51" i="10"/>
  <c r="C52" i="10"/>
  <c r="G52" i="10"/>
  <c r="L52" i="10" s="1"/>
  <c r="H52" i="10"/>
  <c r="I52" i="10"/>
  <c r="J52" i="10"/>
  <c r="K52" i="10"/>
  <c r="M52" i="10"/>
  <c r="O52" i="10"/>
  <c r="Q52" i="10"/>
  <c r="S52" i="10"/>
  <c r="T52" i="10"/>
  <c r="U52" i="10"/>
  <c r="Y52" i="10" s="1"/>
  <c r="V52" i="10"/>
  <c r="W52" i="10"/>
  <c r="X52" i="10"/>
  <c r="Z52" i="10"/>
  <c r="AA52" i="10"/>
  <c r="AB52" i="10"/>
  <c r="AC52" i="10"/>
  <c r="AD52" i="10"/>
  <c r="AE52" i="10"/>
  <c r="AG52" i="10"/>
  <c r="AH52" i="10"/>
  <c r="AI52" i="10"/>
  <c r="AM52" i="10"/>
  <c r="AN52" i="10"/>
  <c r="AO52" i="10"/>
  <c r="AP52" i="10"/>
  <c r="AQ52" i="10"/>
  <c r="AR52" i="10"/>
  <c r="AS52" i="10"/>
  <c r="AU52" i="10"/>
  <c r="AY52" i="10"/>
  <c r="AZ52" i="10"/>
  <c r="BA52" i="10"/>
  <c r="BB52" i="10"/>
  <c r="BC52" i="10"/>
  <c r="BD52" i="10"/>
  <c r="BG52" i="10"/>
  <c r="BH52" i="10"/>
  <c r="BI52" i="10"/>
  <c r="BJ52" i="10"/>
  <c r="BM52" i="10"/>
  <c r="BP52" i="10"/>
  <c r="BQ52" i="10"/>
  <c r="BR52" i="10"/>
  <c r="BS52" i="10"/>
  <c r="BT52" i="10"/>
  <c r="BU52" i="10"/>
  <c r="BV52" i="10"/>
  <c r="BY52" i="10"/>
  <c r="CF52" i="10"/>
  <c r="CG52" i="10"/>
  <c r="CH52" i="10"/>
  <c r="CI52" i="10"/>
  <c r="CK52" i="10"/>
  <c r="CL52" i="10"/>
  <c r="CM52" i="10"/>
  <c r="CN52" i="10"/>
  <c r="CO52" i="10"/>
  <c r="C53" i="10"/>
  <c r="G53" i="10"/>
  <c r="L53" i="10" s="1"/>
  <c r="H53" i="10"/>
  <c r="I53" i="10"/>
  <c r="J53" i="10"/>
  <c r="K53" i="10"/>
  <c r="M53" i="10"/>
  <c r="O53" i="10"/>
  <c r="Q53" i="10"/>
  <c r="S53" i="10"/>
  <c r="T53" i="10"/>
  <c r="U53" i="10"/>
  <c r="V53" i="10"/>
  <c r="W53" i="10"/>
  <c r="X53" i="10"/>
  <c r="Z53" i="10"/>
  <c r="AA53" i="10"/>
  <c r="AB53" i="10"/>
  <c r="AC53" i="10"/>
  <c r="AD53" i="10"/>
  <c r="AE53" i="10"/>
  <c r="AG53" i="10"/>
  <c r="AI53" i="10"/>
  <c r="AT53" i="10" s="1"/>
  <c r="AM53" i="10"/>
  <c r="AN53" i="10"/>
  <c r="AO53" i="10"/>
  <c r="AP53" i="10"/>
  <c r="AQ53" i="10"/>
  <c r="AR53" i="10"/>
  <c r="AS53" i="10"/>
  <c r="AU53" i="10"/>
  <c r="AY53" i="10"/>
  <c r="AZ53" i="10"/>
  <c r="BA53" i="10"/>
  <c r="BB53" i="10"/>
  <c r="BC53" i="10"/>
  <c r="BD53" i="10"/>
  <c r="BE53" i="10"/>
  <c r="BG53" i="10"/>
  <c r="BH53" i="10"/>
  <c r="BI53" i="10"/>
  <c r="BJ53" i="10"/>
  <c r="BM53" i="10"/>
  <c r="BP53" i="10"/>
  <c r="BQ53" i="10"/>
  <c r="BR53" i="10"/>
  <c r="BS53" i="10"/>
  <c r="BT53" i="10"/>
  <c r="BV53" i="10"/>
  <c r="BY53" i="10"/>
  <c r="CF53" i="10"/>
  <c r="CG53" i="10"/>
  <c r="CH53" i="10"/>
  <c r="CI53" i="10"/>
  <c r="CK53" i="10"/>
  <c r="CL53" i="10"/>
  <c r="CM53" i="10"/>
  <c r="CN53" i="10"/>
  <c r="CO53" i="10"/>
  <c r="C54" i="10"/>
  <c r="G54" i="10"/>
  <c r="L54" i="10" s="1"/>
  <c r="H54" i="10"/>
  <c r="I54" i="10"/>
  <c r="J54" i="10"/>
  <c r="K54" i="10"/>
  <c r="M54" i="10"/>
  <c r="O54" i="10"/>
  <c r="Q54" i="10"/>
  <c r="S54" i="10"/>
  <c r="T54" i="10"/>
  <c r="U54" i="10"/>
  <c r="V54" i="10"/>
  <c r="W54" i="10"/>
  <c r="X54" i="10"/>
  <c r="Z54" i="10"/>
  <c r="AA54" i="10"/>
  <c r="AB54" i="10"/>
  <c r="AC54" i="10"/>
  <c r="AD54" i="10"/>
  <c r="AE54" i="10"/>
  <c r="AG54" i="10"/>
  <c r="AI54" i="10"/>
  <c r="AM54" i="10"/>
  <c r="AN54" i="10"/>
  <c r="AO54" i="10"/>
  <c r="AP54" i="10"/>
  <c r="AQ54" i="10"/>
  <c r="AR54" i="10"/>
  <c r="AS54" i="10"/>
  <c r="AT54" i="10"/>
  <c r="AU54" i="10"/>
  <c r="AY54" i="10"/>
  <c r="AZ54" i="10"/>
  <c r="BA54" i="10"/>
  <c r="BE54" i="10" s="1"/>
  <c r="BB54" i="10"/>
  <c r="BC54" i="10"/>
  <c r="BD54" i="10"/>
  <c r="BG54" i="10"/>
  <c r="BH54" i="10"/>
  <c r="BI54" i="10"/>
  <c r="BJ54" i="10"/>
  <c r="BM54" i="10"/>
  <c r="BP54" i="10"/>
  <c r="BQ54" i="10"/>
  <c r="BR54" i="10"/>
  <c r="BS54" i="10"/>
  <c r="BT54" i="10"/>
  <c r="BU54" i="10"/>
  <c r="BV54" i="10"/>
  <c r="BY54" i="10"/>
  <c r="CF54" i="10"/>
  <c r="CG54" i="10"/>
  <c r="CH54" i="10"/>
  <c r="CI54" i="10"/>
  <c r="CK54" i="10"/>
  <c r="CL54" i="10"/>
  <c r="CM54" i="10"/>
  <c r="CN54" i="10"/>
  <c r="CO54" i="10"/>
  <c r="C55" i="10"/>
  <c r="G55" i="10"/>
  <c r="H55" i="10"/>
  <c r="I55" i="10"/>
  <c r="J55" i="10"/>
  <c r="K55" i="10"/>
  <c r="M55" i="10"/>
  <c r="O55" i="10"/>
  <c r="Q55" i="10"/>
  <c r="S55" i="10"/>
  <c r="T55" i="10"/>
  <c r="Y55" i="10" s="1"/>
  <c r="U55" i="10"/>
  <c r="V55" i="10"/>
  <c r="W55" i="10"/>
  <c r="X55" i="10"/>
  <c r="Z55" i="10"/>
  <c r="AA55" i="10"/>
  <c r="AB55" i="10"/>
  <c r="AH55" i="10" s="1"/>
  <c r="AC55" i="10"/>
  <c r="AD55" i="10"/>
  <c r="AE55" i="10"/>
  <c r="AG55" i="10"/>
  <c r="AI55" i="10"/>
  <c r="AT55" i="10" s="1"/>
  <c r="AM55" i="10"/>
  <c r="AN55" i="10"/>
  <c r="AO55" i="10"/>
  <c r="AP55" i="10"/>
  <c r="AQ55" i="10"/>
  <c r="AR55" i="10"/>
  <c r="AS55" i="10"/>
  <c r="AU55" i="10"/>
  <c r="AY55" i="10"/>
  <c r="AZ55" i="10"/>
  <c r="BA55" i="10"/>
  <c r="BE55" i="10" s="1"/>
  <c r="BB55" i="10"/>
  <c r="BC55" i="10"/>
  <c r="BD55" i="10"/>
  <c r="BG55" i="10"/>
  <c r="BH55" i="10"/>
  <c r="BI55" i="10"/>
  <c r="BJ55" i="10"/>
  <c r="BM55" i="10"/>
  <c r="BP55" i="10"/>
  <c r="BQ55" i="10"/>
  <c r="BR55" i="10"/>
  <c r="BS55" i="10"/>
  <c r="BT55" i="10"/>
  <c r="BU55" i="10"/>
  <c r="BV55" i="10"/>
  <c r="BY55" i="10"/>
  <c r="CF55" i="10"/>
  <c r="CG55" i="10"/>
  <c r="CH55" i="10"/>
  <c r="CI55" i="10"/>
  <c r="CK55" i="10"/>
  <c r="CL55" i="10"/>
  <c r="CM55" i="10"/>
  <c r="CN55" i="10"/>
  <c r="CO55" i="10"/>
  <c r="C56" i="10"/>
  <c r="G56" i="10"/>
  <c r="H56" i="10"/>
  <c r="I56" i="10"/>
  <c r="J56" i="10"/>
  <c r="K56" i="10"/>
  <c r="M56" i="10"/>
  <c r="O56" i="10"/>
  <c r="Q56" i="10"/>
  <c r="S56" i="10"/>
  <c r="T56" i="10"/>
  <c r="U56" i="10"/>
  <c r="V56" i="10"/>
  <c r="W56" i="10"/>
  <c r="X56" i="10"/>
  <c r="Z56" i="10"/>
  <c r="AA56" i="10"/>
  <c r="AB56" i="10"/>
  <c r="AC56" i="10"/>
  <c r="AD56" i="10"/>
  <c r="AE56" i="10"/>
  <c r="AG56" i="10"/>
  <c r="AI56" i="10"/>
  <c r="AM56" i="10"/>
  <c r="AN56" i="10"/>
  <c r="AO56" i="10"/>
  <c r="AP56" i="10"/>
  <c r="AT56" i="10" s="1"/>
  <c r="AQ56" i="10"/>
  <c r="AR56" i="10"/>
  <c r="AS56" i="10"/>
  <c r="AU56" i="10"/>
  <c r="AY56" i="10"/>
  <c r="AZ56" i="10"/>
  <c r="BA56" i="10"/>
  <c r="BB56" i="10"/>
  <c r="BC56" i="10"/>
  <c r="BD56" i="10"/>
  <c r="BE56" i="10"/>
  <c r="BG56" i="10"/>
  <c r="BH56" i="10"/>
  <c r="BI56" i="10"/>
  <c r="BJ56" i="10"/>
  <c r="BM56" i="10"/>
  <c r="BP56" i="10"/>
  <c r="BQ56" i="10"/>
  <c r="BR56" i="10"/>
  <c r="BS56" i="10"/>
  <c r="BT56" i="10"/>
  <c r="BV56" i="10"/>
  <c r="BY56" i="10"/>
  <c r="CF56" i="10"/>
  <c r="CG56" i="10"/>
  <c r="CH56" i="10"/>
  <c r="CI56" i="10"/>
  <c r="CK56" i="10"/>
  <c r="CL56" i="10"/>
  <c r="CM56" i="10"/>
  <c r="CN56" i="10"/>
  <c r="CO56" i="10"/>
  <c r="C57" i="10"/>
  <c r="G57" i="10"/>
  <c r="L57" i="10" s="1"/>
  <c r="H57" i="10"/>
  <c r="I57" i="10"/>
  <c r="J57" i="10"/>
  <c r="K57" i="10"/>
  <c r="M57" i="10"/>
  <c r="O57" i="10"/>
  <c r="Q57" i="10"/>
  <c r="S57" i="10"/>
  <c r="T57" i="10"/>
  <c r="U57" i="10"/>
  <c r="Y57" i="10" s="1"/>
  <c r="V57" i="10"/>
  <c r="W57" i="10"/>
  <c r="X57" i="10"/>
  <c r="Z57" i="10"/>
  <c r="AA57" i="10"/>
  <c r="AB57" i="10"/>
  <c r="AC57" i="10"/>
  <c r="AD57" i="10"/>
  <c r="AE57" i="10"/>
  <c r="AG57" i="10"/>
  <c r="AH57" i="10"/>
  <c r="AI57" i="10"/>
  <c r="AT57" i="10" s="1"/>
  <c r="AM57" i="10"/>
  <c r="AN57" i="10"/>
  <c r="AO57" i="10"/>
  <c r="AP57" i="10"/>
  <c r="AQ57" i="10"/>
  <c r="AR57" i="10"/>
  <c r="AS57" i="10"/>
  <c r="AU57" i="10"/>
  <c r="AY57" i="10"/>
  <c r="AZ57" i="10"/>
  <c r="BA57" i="10"/>
  <c r="BB57" i="10"/>
  <c r="BC57" i="10"/>
  <c r="BD57" i="10"/>
  <c r="BG57" i="10"/>
  <c r="BH57" i="10"/>
  <c r="BI57" i="10"/>
  <c r="BJ57" i="10"/>
  <c r="BM57" i="10"/>
  <c r="BP57" i="10"/>
  <c r="BQ57" i="10"/>
  <c r="BR57" i="10"/>
  <c r="BS57" i="10"/>
  <c r="BT57" i="10"/>
  <c r="BU57" i="10"/>
  <c r="BV57" i="10"/>
  <c r="BY57" i="10"/>
  <c r="CF57" i="10"/>
  <c r="CG57" i="10"/>
  <c r="CH57" i="10"/>
  <c r="CI57" i="10"/>
  <c r="CK57" i="10"/>
  <c r="CL57" i="10"/>
  <c r="CM57" i="10"/>
  <c r="CN57" i="10"/>
  <c r="CO57" i="10"/>
  <c r="CP57" i="10"/>
  <c r="CY57" i="10"/>
  <c r="C58" i="10"/>
  <c r="G58" i="10"/>
  <c r="H58" i="10"/>
  <c r="I58" i="10"/>
  <c r="J58" i="10"/>
  <c r="K58" i="10"/>
  <c r="M58" i="10"/>
  <c r="O58" i="10"/>
  <c r="Q58" i="10"/>
  <c r="S58" i="10"/>
  <c r="T58" i="10"/>
  <c r="U58" i="10"/>
  <c r="V58" i="10"/>
  <c r="W58" i="10"/>
  <c r="X58" i="10"/>
  <c r="Z58" i="10"/>
  <c r="AA58" i="10"/>
  <c r="AB58" i="10"/>
  <c r="AC58" i="10"/>
  <c r="AD58" i="10"/>
  <c r="AE58" i="10"/>
  <c r="AG58" i="10"/>
  <c r="AI58" i="10"/>
  <c r="AM58" i="10"/>
  <c r="AN58" i="10"/>
  <c r="AO58" i="10"/>
  <c r="AP58" i="10"/>
  <c r="AT58" i="10" s="1"/>
  <c r="AQ58" i="10"/>
  <c r="AR58" i="10"/>
  <c r="AS58" i="10"/>
  <c r="AU58" i="10"/>
  <c r="AY58" i="10"/>
  <c r="AZ58" i="10"/>
  <c r="BA58" i="10"/>
  <c r="BB58" i="10"/>
  <c r="BC58" i="10"/>
  <c r="BD58" i="10"/>
  <c r="BE58" i="10"/>
  <c r="BG58" i="10"/>
  <c r="BH58" i="10"/>
  <c r="BI58" i="10"/>
  <c r="BJ58" i="10"/>
  <c r="BM58" i="10"/>
  <c r="BP58" i="10"/>
  <c r="BQ58" i="10"/>
  <c r="BR58" i="10"/>
  <c r="BS58" i="10"/>
  <c r="BT58" i="10"/>
  <c r="BU58" i="10"/>
  <c r="BV58" i="10"/>
  <c r="BY58" i="10"/>
  <c r="CF58" i="10"/>
  <c r="CG58" i="10"/>
  <c r="CH58" i="10"/>
  <c r="CI58" i="10"/>
  <c r="CK58" i="10"/>
  <c r="CL58" i="10"/>
  <c r="CM58" i="10"/>
  <c r="CN58" i="10"/>
  <c r="CO58" i="10"/>
  <c r="CP58" i="10"/>
  <c r="C59" i="10"/>
  <c r="G59" i="10"/>
  <c r="H59" i="10"/>
  <c r="I59" i="10"/>
  <c r="J59" i="10"/>
  <c r="K59" i="10"/>
  <c r="M59" i="10"/>
  <c r="O59" i="10"/>
  <c r="Q59" i="10"/>
  <c r="S59" i="10"/>
  <c r="T59" i="10"/>
  <c r="U59" i="10"/>
  <c r="V59" i="10"/>
  <c r="W59" i="10"/>
  <c r="X59" i="10"/>
  <c r="Z59" i="10"/>
  <c r="AA59" i="10"/>
  <c r="AB59" i="10"/>
  <c r="AH59" i="10" s="1"/>
  <c r="AC59" i="10"/>
  <c r="AD59" i="10"/>
  <c r="AE59" i="10"/>
  <c r="AG59" i="10"/>
  <c r="AI59" i="10"/>
  <c r="AM59" i="10"/>
  <c r="AN59" i="10"/>
  <c r="AO59" i="10"/>
  <c r="AP59" i="10"/>
  <c r="AQ59" i="10"/>
  <c r="AR59" i="10"/>
  <c r="AS59" i="10"/>
  <c r="AT59" i="10"/>
  <c r="AU59" i="10"/>
  <c r="AY59" i="10"/>
  <c r="AZ59" i="10"/>
  <c r="BA59" i="10"/>
  <c r="BB59" i="10"/>
  <c r="BC59" i="10"/>
  <c r="BE59" i="10" s="1"/>
  <c r="BD59" i="10"/>
  <c r="BG59" i="10"/>
  <c r="BH59" i="10"/>
  <c r="BI59" i="10"/>
  <c r="BJ59" i="10"/>
  <c r="BM59" i="10"/>
  <c r="BP59" i="10"/>
  <c r="BQ59" i="10"/>
  <c r="BR59" i="10"/>
  <c r="BS59" i="10"/>
  <c r="BT59" i="10"/>
  <c r="BU59" i="10"/>
  <c r="BV59" i="10"/>
  <c r="BY59" i="10"/>
  <c r="CF59" i="10"/>
  <c r="CG59" i="10"/>
  <c r="CH59" i="10"/>
  <c r="CI59" i="10"/>
  <c r="CK59" i="10"/>
  <c r="CL59" i="10"/>
  <c r="CM59" i="10"/>
  <c r="CN59" i="10"/>
  <c r="CO59" i="10"/>
  <c r="CP59" i="10"/>
  <c r="C60" i="10"/>
  <c r="G60" i="10"/>
  <c r="H60" i="10"/>
  <c r="I60" i="10"/>
  <c r="J60" i="10"/>
  <c r="K60" i="10"/>
  <c r="M60" i="10"/>
  <c r="O60" i="10"/>
  <c r="Q60" i="10"/>
  <c r="S60" i="10"/>
  <c r="T60" i="10"/>
  <c r="U60" i="10"/>
  <c r="V60" i="10"/>
  <c r="W60" i="10"/>
  <c r="X60" i="10"/>
  <c r="Z60" i="10"/>
  <c r="AA60" i="10"/>
  <c r="AB60" i="10"/>
  <c r="AC60" i="10"/>
  <c r="AD60" i="10"/>
  <c r="AE60" i="10"/>
  <c r="AG60" i="10"/>
  <c r="AI60" i="10"/>
  <c r="AM60" i="10"/>
  <c r="AN60" i="10"/>
  <c r="AO60" i="10"/>
  <c r="AP60" i="10"/>
  <c r="AT60" i="10" s="1"/>
  <c r="AQ60" i="10"/>
  <c r="AR60" i="10"/>
  <c r="AS60" i="10"/>
  <c r="AU60" i="10"/>
  <c r="AY60" i="10"/>
  <c r="AZ60" i="10"/>
  <c r="BA60" i="10"/>
  <c r="BB60" i="10"/>
  <c r="BC60" i="10"/>
  <c r="BD60" i="10"/>
  <c r="BE60" i="10"/>
  <c r="BG60" i="10"/>
  <c r="BH60" i="10"/>
  <c r="BI60" i="10"/>
  <c r="BJ60" i="10"/>
  <c r="BM60" i="10"/>
  <c r="BP60" i="10"/>
  <c r="BQ60" i="10"/>
  <c r="BR60" i="10"/>
  <c r="BS60" i="10"/>
  <c r="BT60" i="10"/>
  <c r="BU60" i="10"/>
  <c r="BV60" i="10"/>
  <c r="BY60" i="10"/>
  <c r="CF60" i="10"/>
  <c r="CG60" i="10"/>
  <c r="CH60" i="10"/>
  <c r="CI60" i="10"/>
  <c r="CK60" i="10"/>
  <c r="CL60" i="10"/>
  <c r="CM60" i="10"/>
  <c r="CN60" i="10"/>
  <c r="CO60" i="10"/>
  <c r="CP60" i="10"/>
  <c r="C61" i="10"/>
  <c r="G61" i="10"/>
  <c r="H61" i="10"/>
  <c r="I61" i="10"/>
  <c r="J61" i="10"/>
  <c r="K61" i="10"/>
  <c r="M61" i="10"/>
  <c r="O61" i="10"/>
  <c r="Q61" i="10"/>
  <c r="S61" i="10"/>
  <c r="T61" i="10"/>
  <c r="U61" i="10"/>
  <c r="V61" i="10"/>
  <c r="W61" i="10"/>
  <c r="X61" i="10"/>
  <c r="Z61" i="10"/>
  <c r="AA61" i="10"/>
  <c r="AB61" i="10"/>
  <c r="AH61" i="10" s="1"/>
  <c r="AC61" i="10"/>
  <c r="AD61" i="10"/>
  <c r="AE61" i="10"/>
  <c r="AG61" i="10"/>
  <c r="AI61" i="10"/>
  <c r="AM61" i="10"/>
  <c r="AN61" i="10"/>
  <c r="AO61" i="10"/>
  <c r="AP61" i="10"/>
  <c r="AQ61" i="10"/>
  <c r="AR61" i="10"/>
  <c r="AS61" i="10"/>
  <c r="AT61" i="10"/>
  <c r="AU61" i="10"/>
  <c r="AY61" i="10"/>
  <c r="AZ61" i="10"/>
  <c r="BA61" i="10"/>
  <c r="BB61" i="10"/>
  <c r="BC61" i="10"/>
  <c r="BE61" i="10" s="1"/>
  <c r="BD61" i="10"/>
  <c r="BG61" i="10"/>
  <c r="BH61" i="10"/>
  <c r="BI61" i="10"/>
  <c r="BJ61" i="10"/>
  <c r="BM61" i="10"/>
  <c r="BP61" i="10"/>
  <c r="BQ61" i="10"/>
  <c r="BR61" i="10"/>
  <c r="BS61" i="10"/>
  <c r="BT61" i="10"/>
  <c r="BU61" i="10"/>
  <c r="BV61" i="10"/>
  <c r="BY61" i="10"/>
  <c r="CF61" i="10"/>
  <c r="CG61" i="10"/>
  <c r="CH61" i="10"/>
  <c r="CI61" i="10"/>
  <c r="CK61" i="10"/>
  <c r="CL61" i="10"/>
  <c r="CM61" i="10"/>
  <c r="CN61" i="10"/>
  <c r="CO61" i="10"/>
  <c r="CP61" i="10"/>
  <c r="C62" i="10"/>
  <c r="G62" i="10"/>
  <c r="H62" i="10"/>
  <c r="I62" i="10"/>
  <c r="J62" i="10"/>
  <c r="K62" i="10"/>
  <c r="M62" i="10"/>
  <c r="O62" i="10"/>
  <c r="Q62" i="10"/>
  <c r="S62" i="10"/>
  <c r="T62" i="10"/>
  <c r="U62" i="10"/>
  <c r="V62" i="10"/>
  <c r="W62" i="10"/>
  <c r="X62" i="10"/>
  <c r="Z62" i="10"/>
  <c r="AA62" i="10"/>
  <c r="AB62" i="10"/>
  <c r="AC62" i="10"/>
  <c r="AD62" i="10"/>
  <c r="AE62" i="10"/>
  <c r="AG62" i="10"/>
  <c r="AI62" i="10"/>
  <c r="AM62" i="10"/>
  <c r="AN62" i="10"/>
  <c r="AO62" i="10"/>
  <c r="AP62" i="10"/>
  <c r="AT62" i="10" s="1"/>
  <c r="AQ62" i="10"/>
  <c r="AR62" i="10"/>
  <c r="AS62" i="10"/>
  <c r="AU62" i="10"/>
  <c r="AY62" i="10"/>
  <c r="AZ62" i="10"/>
  <c r="BA62" i="10"/>
  <c r="BB62" i="10"/>
  <c r="BC62" i="10"/>
  <c r="BD62" i="10"/>
  <c r="BE62" i="10"/>
  <c r="BG62" i="10"/>
  <c r="BH62" i="10"/>
  <c r="BI62" i="10"/>
  <c r="BJ62" i="10"/>
  <c r="BM62" i="10"/>
  <c r="BP62" i="10"/>
  <c r="BQ62" i="10"/>
  <c r="BR62" i="10"/>
  <c r="BS62" i="10"/>
  <c r="BT62" i="10"/>
  <c r="BV62" i="10"/>
  <c r="BY62" i="10"/>
  <c r="CF62" i="10"/>
  <c r="CG62" i="10"/>
  <c r="CH62" i="10"/>
  <c r="CI62" i="10"/>
  <c r="CK62" i="10"/>
  <c r="CL62" i="10"/>
  <c r="CM62" i="10"/>
  <c r="CN62" i="10"/>
  <c r="CO62" i="10"/>
  <c r="CP62" i="10"/>
  <c r="C63" i="10"/>
  <c r="G63" i="10"/>
  <c r="H63" i="10"/>
  <c r="I63" i="10"/>
  <c r="J63" i="10"/>
  <c r="K63" i="10"/>
  <c r="M63" i="10"/>
  <c r="O63" i="10"/>
  <c r="Q63" i="10"/>
  <c r="S63" i="10"/>
  <c r="T63" i="10"/>
  <c r="U63" i="10"/>
  <c r="V63" i="10"/>
  <c r="W63" i="10"/>
  <c r="X63" i="10"/>
  <c r="Z63" i="10"/>
  <c r="AA63" i="10"/>
  <c r="AB63" i="10"/>
  <c r="AH63" i="10" s="1"/>
  <c r="AC63" i="10"/>
  <c r="AD63" i="10"/>
  <c r="AE63" i="10"/>
  <c r="AG63" i="10"/>
  <c r="AI63" i="10"/>
  <c r="AM63" i="10"/>
  <c r="AN63" i="10"/>
  <c r="AO63" i="10"/>
  <c r="AP63" i="10"/>
  <c r="AQ63" i="10"/>
  <c r="AR63" i="10"/>
  <c r="AS63" i="10"/>
  <c r="AT63" i="10"/>
  <c r="AU63" i="10"/>
  <c r="AY63" i="10"/>
  <c r="AZ63" i="10"/>
  <c r="BA63" i="10"/>
  <c r="BB63" i="10"/>
  <c r="BC63" i="10"/>
  <c r="BE63" i="10" s="1"/>
  <c r="BD63" i="10"/>
  <c r="BG63" i="10"/>
  <c r="BH63" i="10"/>
  <c r="BI63" i="10"/>
  <c r="BJ63" i="10"/>
  <c r="BM63" i="10"/>
  <c r="BP63" i="10"/>
  <c r="BQ63" i="10"/>
  <c r="BR63" i="10"/>
  <c r="BS63" i="10"/>
  <c r="BT63" i="10"/>
  <c r="BU63" i="10"/>
  <c r="BV63" i="10"/>
  <c r="BY63" i="10"/>
  <c r="CF63" i="10"/>
  <c r="CG63" i="10"/>
  <c r="CH63" i="10"/>
  <c r="CI63" i="10"/>
  <c r="CK63" i="10"/>
  <c r="CL63" i="10"/>
  <c r="CM63" i="10"/>
  <c r="CN63" i="10"/>
  <c r="CO63" i="10"/>
  <c r="CP63" i="10"/>
  <c r="C64" i="10"/>
  <c r="G64" i="10"/>
  <c r="H64" i="10"/>
  <c r="I64" i="10"/>
  <c r="J64" i="10"/>
  <c r="K64" i="10"/>
  <c r="M64" i="10"/>
  <c r="O64" i="10"/>
  <c r="Q64" i="10"/>
  <c r="S64" i="10"/>
  <c r="T64" i="10"/>
  <c r="U64" i="10"/>
  <c r="Y64" i="10" s="1"/>
  <c r="V64" i="10"/>
  <c r="W64" i="10"/>
  <c r="X64" i="10"/>
  <c r="Z64" i="10"/>
  <c r="AA64" i="10"/>
  <c r="AB64" i="10"/>
  <c r="AC64" i="10"/>
  <c r="AH64" i="10" s="1"/>
  <c r="AD64" i="10"/>
  <c r="AE64" i="10"/>
  <c r="AG64" i="10"/>
  <c r="AI64" i="10"/>
  <c r="AM64" i="10"/>
  <c r="AN64" i="10"/>
  <c r="AO64" i="10"/>
  <c r="AP64" i="10"/>
  <c r="AQ64" i="10"/>
  <c r="AR64" i="10"/>
  <c r="AS64" i="10"/>
  <c r="AU64" i="10"/>
  <c r="AY64" i="10"/>
  <c r="AZ64" i="10"/>
  <c r="BA64" i="10"/>
  <c r="BB64" i="10"/>
  <c r="BC64" i="10"/>
  <c r="BD64" i="10"/>
  <c r="BG64" i="10"/>
  <c r="BH64" i="10"/>
  <c r="BI64" i="10"/>
  <c r="BJ64" i="10"/>
  <c r="BM64" i="10"/>
  <c r="BP64" i="10"/>
  <c r="BQ64" i="10"/>
  <c r="BR64" i="10"/>
  <c r="BS64" i="10"/>
  <c r="BT64" i="10"/>
  <c r="BU64" i="10"/>
  <c r="BV64" i="10"/>
  <c r="BY64" i="10"/>
  <c r="CF64" i="10"/>
  <c r="CG64" i="10"/>
  <c r="CH64" i="10"/>
  <c r="CI64" i="10"/>
  <c r="CK64" i="10"/>
  <c r="CL64" i="10"/>
  <c r="CM64" i="10"/>
  <c r="CN64" i="10"/>
  <c r="CO64" i="10"/>
  <c r="C65" i="10"/>
  <c r="G65" i="10"/>
  <c r="H65" i="10"/>
  <c r="I65" i="10"/>
  <c r="J65" i="10"/>
  <c r="K65" i="10"/>
  <c r="M65" i="10"/>
  <c r="O65" i="10"/>
  <c r="Q65" i="10"/>
  <c r="S65" i="10"/>
  <c r="T65" i="10"/>
  <c r="U65" i="10"/>
  <c r="V65" i="10"/>
  <c r="W65" i="10"/>
  <c r="X65" i="10"/>
  <c r="Z65" i="10"/>
  <c r="AA65" i="10"/>
  <c r="AB65" i="10"/>
  <c r="AH65" i="10" s="1"/>
  <c r="AC65" i="10"/>
  <c r="AD65" i="10"/>
  <c r="AE65" i="10"/>
  <c r="AG65" i="10"/>
  <c r="AI65" i="10"/>
  <c r="AM65" i="10"/>
  <c r="AN65" i="10"/>
  <c r="AO65" i="10"/>
  <c r="AP65" i="10"/>
  <c r="AQ65" i="10"/>
  <c r="AR65" i="10"/>
  <c r="AS65" i="10"/>
  <c r="AT65" i="10"/>
  <c r="AU65" i="10"/>
  <c r="AY65" i="10"/>
  <c r="AZ65" i="10"/>
  <c r="BA65" i="10"/>
  <c r="BB65" i="10"/>
  <c r="BC65" i="10"/>
  <c r="BE65" i="10" s="1"/>
  <c r="BD65" i="10"/>
  <c r="BG65" i="10"/>
  <c r="BH65" i="10"/>
  <c r="BI65" i="10"/>
  <c r="BJ65" i="10"/>
  <c r="BM65" i="10"/>
  <c r="BP65" i="10"/>
  <c r="BQ65" i="10"/>
  <c r="BR65" i="10"/>
  <c r="BS65" i="10"/>
  <c r="BT65" i="10"/>
  <c r="BU65" i="10"/>
  <c r="BV65" i="10"/>
  <c r="BY65" i="10"/>
  <c r="CF65" i="10"/>
  <c r="CG65" i="10"/>
  <c r="CH65" i="10"/>
  <c r="CI65" i="10"/>
  <c r="CK65" i="10"/>
  <c r="CL65" i="10"/>
  <c r="CM65" i="10"/>
  <c r="CN65" i="10"/>
  <c r="CO65" i="10"/>
  <c r="CP65" i="10"/>
  <c r="C66" i="10"/>
  <c r="G66" i="10"/>
  <c r="H66" i="10"/>
  <c r="I66" i="10"/>
  <c r="J66" i="10"/>
  <c r="K66" i="10"/>
  <c r="M66" i="10"/>
  <c r="O66" i="10"/>
  <c r="Q66" i="10"/>
  <c r="S66" i="10"/>
  <c r="T66" i="10"/>
  <c r="U66" i="10"/>
  <c r="Y66" i="10" s="1"/>
  <c r="V66" i="10"/>
  <c r="W66" i="10"/>
  <c r="X66" i="10"/>
  <c r="Z66" i="10"/>
  <c r="AA66" i="10"/>
  <c r="AB66" i="10"/>
  <c r="AC66" i="10"/>
  <c r="AH66" i="10" s="1"/>
  <c r="AD66" i="10"/>
  <c r="AE66" i="10"/>
  <c r="AG66" i="10"/>
  <c r="AI66" i="10"/>
  <c r="AM66" i="10"/>
  <c r="AN66" i="10"/>
  <c r="AO66" i="10"/>
  <c r="AP66" i="10"/>
  <c r="AQ66" i="10"/>
  <c r="AR66" i="10"/>
  <c r="AS66" i="10"/>
  <c r="AU66" i="10"/>
  <c r="AY66" i="10"/>
  <c r="AZ66" i="10"/>
  <c r="BA66" i="10"/>
  <c r="BB66" i="10"/>
  <c r="BC66" i="10"/>
  <c r="BD66" i="10"/>
  <c r="BG66" i="10"/>
  <c r="BH66" i="10"/>
  <c r="BI66" i="10"/>
  <c r="BJ66" i="10"/>
  <c r="BM66" i="10"/>
  <c r="BP66" i="10"/>
  <c r="BQ66" i="10"/>
  <c r="BR66" i="10"/>
  <c r="BS66" i="10"/>
  <c r="BT66" i="10"/>
  <c r="BU66" i="10"/>
  <c r="BV66" i="10"/>
  <c r="BY66" i="10"/>
  <c r="CF66" i="10"/>
  <c r="CG66" i="10"/>
  <c r="CH66" i="10"/>
  <c r="CI66" i="10"/>
  <c r="CK66" i="10"/>
  <c r="CL66" i="10"/>
  <c r="CM66" i="10"/>
  <c r="CN66" i="10"/>
  <c r="CO66" i="10"/>
  <c r="CP66" i="10"/>
  <c r="C67" i="10"/>
  <c r="G67" i="10"/>
  <c r="L67" i="10" s="1"/>
  <c r="H67" i="10"/>
  <c r="I67" i="10"/>
  <c r="J67" i="10"/>
  <c r="K67" i="10"/>
  <c r="M67" i="10"/>
  <c r="O67" i="10"/>
  <c r="Q67" i="10"/>
  <c r="S67" i="10"/>
  <c r="T67" i="10"/>
  <c r="U67" i="10"/>
  <c r="Y67" i="10" s="1"/>
  <c r="V67" i="10"/>
  <c r="W67" i="10"/>
  <c r="X67" i="10"/>
  <c r="Z67" i="10"/>
  <c r="AA67" i="10"/>
  <c r="AB67" i="10"/>
  <c r="AC67" i="10"/>
  <c r="AD67" i="10"/>
  <c r="AE67" i="10"/>
  <c r="AG67" i="10"/>
  <c r="AH67" i="10"/>
  <c r="AI67" i="10"/>
  <c r="AM67" i="10"/>
  <c r="AN67" i="10"/>
  <c r="AO67" i="10"/>
  <c r="AP67" i="10"/>
  <c r="AQ67" i="10"/>
  <c r="AR67" i="10"/>
  <c r="AS67" i="10"/>
  <c r="AU67" i="10"/>
  <c r="AY67" i="10"/>
  <c r="AZ67" i="10"/>
  <c r="BA67" i="10"/>
  <c r="BB67" i="10"/>
  <c r="BC67" i="10"/>
  <c r="BD67" i="10"/>
  <c r="BG67" i="10"/>
  <c r="BH67" i="10"/>
  <c r="BI67" i="10"/>
  <c r="BJ67" i="10"/>
  <c r="BM67" i="10"/>
  <c r="BP67" i="10"/>
  <c r="BQ67" i="10"/>
  <c r="BR67" i="10"/>
  <c r="BS67" i="10"/>
  <c r="BT67" i="10"/>
  <c r="BU67" i="10"/>
  <c r="BV67" i="10"/>
  <c r="BY67" i="10"/>
  <c r="CF67" i="10"/>
  <c r="CG67" i="10"/>
  <c r="CH67" i="10"/>
  <c r="CI67" i="10"/>
  <c r="CK67" i="10"/>
  <c r="CL67" i="10"/>
  <c r="CM67" i="10"/>
  <c r="CN67" i="10"/>
  <c r="CO67" i="10"/>
  <c r="CP67" i="10"/>
  <c r="C68" i="10"/>
  <c r="G68" i="10"/>
  <c r="H68" i="10"/>
  <c r="I68" i="10"/>
  <c r="J68" i="10"/>
  <c r="K68" i="10"/>
  <c r="M68" i="10"/>
  <c r="O68" i="10"/>
  <c r="Q68" i="10"/>
  <c r="S68" i="10"/>
  <c r="T68" i="10"/>
  <c r="U68" i="10"/>
  <c r="Y68" i="10" s="1"/>
  <c r="V68" i="10"/>
  <c r="W68" i="10"/>
  <c r="X68" i="10"/>
  <c r="Z68" i="10"/>
  <c r="AA68" i="10"/>
  <c r="AB68" i="10"/>
  <c r="AH68" i="10" s="1"/>
  <c r="AC68" i="10"/>
  <c r="AD68" i="10"/>
  <c r="AE68" i="10"/>
  <c r="AG68" i="10"/>
  <c r="AI68" i="10"/>
  <c r="AM68" i="10"/>
  <c r="AN68" i="10"/>
  <c r="AO68" i="10"/>
  <c r="AP68" i="10"/>
  <c r="AQ68" i="10"/>
  <c r="AR68" i="10"/>
  <c r="AS68" i="10"/>
  <c r="AU68" i="10"/>
  <c r="AY68" i="10"/>
  <c r="AZ68" i="10"/>
  <c r="BA68" i="10"/>
  <c r="BB68" i="10"/>
  <c r="BC68" i="10"/>
  <c r="BD68" i="10"/>
  <c r="BG68" i="10"/>
  <c r="BH68" i="10"/>
  <c r="BI68" i="10"/>
  <c r="BJ68" i="10"/>
  <c r="BM68" i="10"/>
  <c r="BP68" i="10"/>
  <c r="BQ68" i="10"/>
  <c r="BR68" i="10"/>
  <c r="BS68" i="10"/>
  <c r="BT68" i="10"/>
  <c r="BU68" i="10"/>
  <c r="BV68" i="10"/>
  <c r="BY68" i="10"/>
  <c r="CF68" i="10"/>
  <c r="CG68" i="10"/>
  <c r="CH68" i="10"/>
  <c r="CI68" i="10"/>
  <c r="CK68" i="10"/>
  <c r="CL68" i="10"/>
  <c r="CM68" i="10"/>
  <c r="CN68" i="10"/>
  <c r="CO68" i="10"/>
  <c r="CP68" i="10"/>
  <c r="C69" i="10"/>
  <c r="G69" i="10"/>
  <c r="H69" i="10"/>
  <c r="I69" i="10"/>
  <c r="J69" i="10"/>
  <c r="K69" i="10"/>
  <c r="L69" i="10"/>
  <c r="M69" i="10"/>
  <c r="O69" i="10"/>
  <c r="Q69" i="10"/>
  <c r="S69" i="10"/>
  <c r="T69" i="10"/>
  <c r="U69" i="10"/>
  <c r="V69" i="10"/>
  <c r="W69" i="10"/>
  <c r="X69" i="10"/>
  <c r="Z69" i="10"/>
  <c r="AA69" i="10"/>
  <c r="AB69" i="10"/>
  <c r="AH69" i="10" s="1"/>
  <c r="CY69" i="10" s="1"/>
  <c r="AC69" i="10"/>
  <c r="AD69" i="10"/>
  <c r="AE69" i="10"/>
  <c r="AG69" i="10"/>
  <c r="AI69" i="10"/>
  <c r="AT69" i="10" s="1"/>
  <c r="AM69" i="10"/>
  <c r="AN69" i="10"/>
  <c r="AO69" i="10"/>
  <c r="AP69" i="10"/>
  <c r="AQ69" i="10"/>
  <c r="AR69" i="10"/>
  <c r="AS69" i="10"/>
  <c r="AU69" i="10"/>
  <c r="AY69" i="10"/>
  <c r="AZ69" i="10"/>
  <c r="BA69" i="10"/>
  <c r="BB69" i="10"/>
  <c r="BC69" i="10"/>
  <c r="BD69" i="10"/>
  <c r="BE69" i="10"/>
  <c r="BG69" i="10"/>
  <c r="BH69" i="10"/>
  <c r="BI69" i="10"/>
  <c r="BJ69" i="10"/>
  <c r="BM69" i="10"/>
  <c r="BP69" i="10"/>
  <c r="BQ69" i="10"/>
  <c r="BR69" i="10"/>
  <c r="BS69" i="10"/>
  <c r="BT69" i="10"/>
  <c r="BU69" i="10"/>
  <c r="BV69" i="10"/>
  <c r="BY69" i="10"/>
  <c r="CF69" i="10"/>
  <c r="CG69" i="10"/>
  <c r="CH69" i="10"/>
  <c r="CI69" i="10"/>
  <c r="CK69" i="10"/>
  <c r="CL69" i="10"/>
  <c r="CM69" i="10"/>
  <c r="CN69" i="10"/>
  <c r="CO69" i="10"/>
  <c r="CP69" i="10"/>
  <c r="C70" i="10"/>
  <c r="G70" i="10"/>
  <c r="H70" i="10"/>
  <c r="I70" i="10"/>
  <c r="J70" i="10"/>
  <c r="L70" i="10" s="1"/>
  <c r="K70" i="10"/>
  <c r="M70" i="10"/>
  <c r="O70" i="10"/>
  <c r="Q70" i="10"/>
  <c r="S70" i="10"/>
  <c r="T70" i="10"/>
  <c r="U70" i="10"/>
  <c r="V70" i="10"/>
  <c r="W70" i="10"/>
  <c r="X70" i="10"/>
  <c r="Y70" i="10"/>
  <c r="Z70" i="10"/>
  <c r="AA70" i="10"/>
  <c r="AB70" i="10"/>
  <c r="AC70" i="10"/>
  <c r="AD70" i="10"/>
  <c r="AE70" i="10"/>
  <c r="AH70" i="10" s="1"/>
  <c r="AG70" i="10"/>
  <c r="AI70" i="10"/>
  <c r="AM70" i="10"/>
  <c r="AN70" i="10"/>
  <c r="AO70" i="10"/>
  <c r="AP70" i="10"/>
  <c r="AQ70" i="10"/>
  <c r="AR70" i="10"/>
  <c r="AS70" i="10"/>
  <c r="AU70" i="10"/>
  <c r="AY70" i="10"/>
  <c r="AZ70" i="10"/>
  <c r="BA70" i="10"/>
  <c r="BB70" i="10"/>
  <c r="BC70" i="10"/>
  <c r="BD70" i="10"/>
  <c r="BE70" i="10"/>
  <c r="BG70" i="10"/>
  <c r="BH70" i="10"/>
  <c r="BI70" i="10"/>
  <c r="BJ70" i="10"/>
  <c r="BM70" i="10"/>
  <c r="BP70" i="10"/>
  <c r="BQ70" i="10"/>
  <c r="BR70" i="10"/>
  <c r="BS70" i="10"/>
  <c r="BT70" i="10"/>
  <c r="BU70" i="10"/>
  <c r="BV70" i="10"/>
  <c r="BY70" i="10"/>
  <c r="CF70" i="10"/>
  <c r="CG70" i="10"/>
  <c r="CH70" i="10"/>
  <c r="CI70" i="10"/>
  <c r="CK70" i="10"/>
  <c r="CL70" i="10"/>
  <c r="CM70" i="10"/>
  <c r="CN70" i="10"/>
  <c r="CO70" i="10"/>
  <c r="CP70" i="10"/>
  <c r="C71" i="10"/>
  <c r="G71" i="10"/>
  <c r="H71" i="10"/>
  <c r="I71" i="10"/>
  <c r="J71" i="10"/>
  <c r="K71" i="10"/>
  <c r="M71" i="10"/>
  <c r="O71" i="10"/>
  <c r="Q71" i="10"/>
  <c r="S71" i="10"/>
  <c r="T71" i="10"/>
  <c r="U71" i="10"/>
  <c r="V71" i="10"/>
  <c r="W71" i="10"/>
  <c r="X71" i="10"/>
  <c r="Z71" i="10"/>
  <c r="AA71" i="10"/>
  <c r="AB71" i="10"/>
  <c r="AC71" i="10"/>
  <c r="AD71" i="10"/>
  <c r="AE71" i="10"/>
  <c r="AG71" i="10"/>
  <c r="AI71" i="10"/>
  <c r="AM71" i="10"/>
  <c r="AN71" i="10"/>
  <c r="AO71" i="10"/>
  <c r="AP71" i="10"/>
  <c r="AQ71" i="10"/>
  <c r="AR71" i="10"/>
  <c r="AS71" i="10"/>
  <c r="AU71" i="10"/>
  <c r="AY71" i="10"/>
  <c r="AZ71" i="10"/>
  <c r="BA71" i="10"/>
  <c r="BE71" i="10" s="1"/>
  <c r="BB71" i="10"/>
  <c r="BC71" i="10"/>
  <c r="BD71" i="10"/>
  <c r="BG71" i="10"/>
  <c r="BH71" i="10"/>
  <c r="BI71" i="10"/>
  <c r="BJ71" i="10"/>
  <c r="BM71" i="10"/>
  <c r="BP71" i="10"/>
  <c r="BQ71" i="10"/>
  <c r="BR71" i="10"/>
  <c r="BS71" i="10"/>
  <c r="BT71" i="10"/>
  <c r="BU71" i="10"/>
  <c r="BV71" i="10"/>
  <c r="BY71" i="10"/>
  <c r="CF71" i="10"/>
  <c r="CG71" i="10"/>
  <c r="CH71" i="10"/>
  <c r="CI71" i="10"/>
  <c r="CK71" i="10"/>
  <c r="CL71" i="10"/>
  <c r="CM71" i="10"/>
  <c r="CN71" i="10"/>
  <c r="CO71" i="10"/>
  <c r="CP71" i="10"/>
  <c r="C72" i="10"/>
  <c r="G72" i="10"/>
  <c r="H72" i="10"/>
  <c r="I72" i="10"/>
  <c r="J72" i="10"/>
  <c r="K72" i="10"/>
  <c r="M72" i="10"/>
  <c r="O72" i="10"/>
  <c r="Q72" i="10"/>
  <c r="S72" i="10"/>
  <c r="T72" i="10"/>
  <c r="U72" i="10"/>
  <c r="V72" i="10"/>
  <c r="W72" i="10"/>
  <c r="X72" i="10"/>
  <c r="Z72" i="10"/>
  <c r="AA72" i="10"/>
  <c r="AB72" i="10"/>
  <c r="AC72" i="10"/>
  <c r="AD72" i="10"/>
  <c r="AE72" i="10"/>
  <c r="AG72" i="10"/>
  <c r="AI72" i="10"/>
  <c r="AM72" i="10"/>
  <c r="AN72" i="10"/>
  <c r="AO72" i="10"/>
  <c r="AP72" i="10"/>
  <c r="AQ72" i="10"/>
  <c r="AR72" i="10"/>
  <c r="AS72" i="10"/>
  <c r="AU72" i="10"/>
  <c r="AY72" i="10"/>
  <c r="AZ72" i="10"/>
  <c r="BA72" i="10"/>
  <c r="BB72" i="10"/>
  <c r="BC72" i="10"/>
  <c r="BD72" i="10"/>
  <c r="BG72" i="10"/>
  <c r="BH72" i="10"/>
  <c r="BI72" i="10"/>
  <c r="BJ72" i="10"/>
  <c r="BM72" i="10"/>
  <c r="BP72" i="10"/>
  <c r="BQ72" i="10"/>
  <c r="BR72" i="10"/>
  <c r="BS72" i="10"/>
  <c r="BT72" i="10"/>
  <c r="BU72" i="10"/>
  <c r="BV72" i="10"/>
  <c r="BY72" i="10"/>
  <c r="CF72" i="10"/>
  <c r="CG72" i="10"/>
  <c r="CH72" i="10"/>
  <c r="CI72" i="10"/>
  <c r="CK72" i="10"/>
  <c r="CL72" i="10"/>
  <c r="CM72" i="10"/>
  <c r="CN72" i="10"/>
  <c r="CO72" i="10"/>
  <c r="CP72" i="10"/>
  <c r="C73" i="10"/>
  <c r="G73" i="10"/>
  <c r="H73" i="10"/>
  <c r="I73" i="10"/>
  <c r="J73" i="10"/>
  <c r="K73" i="10"/>
  <c r="M73" i="10"/>
  <c r="O73" i="10"/>
  <c r="Q73" i="10"/>
  <c r="S73" i="10"/>
  <c r="T73" i="10"/>
  <c r="U73" i="10"/>
  <c r="V73" i="10"/>
  <c r="W73" i="10"/>
  <c r="X73" i="10"/>
  <c r="Z73" i="10"/>
  <c r="AA73" i="10"/>
  <c r="AB73" i="10"/>
  <c r="AC73" i="10"/>
  <c r="AD73" i="10"/>
  <c r="AE73" i="10"/>
  <c r="AG73" i="10"/>
  <c r="AI73" i="10"/>
  <c r="AM73" i="10"/>
  <c r="AN73" i="10"/>
  <c r="AO73" i="10"/>
  <c r="AP73" i="10"/>
  <c r="AQ73" i="10"/>
  <c r="AR73" i="10"/>
  <c r="AS73" i="10"/>
  <c r="AU73" i="10"/>
  <c r="AY73" i="10"/>
  <c r="AZ73" i="10"/>
  <c r="BA73" i="10"/>
  <c r="BB73" i="10"/>
  <c r="BC73" i="10"/>
  <c r="BD73" i="10"/>
  <c r="BG73" i="10"/>
  <c r="BG74" i="10"/>
  <c r="BH73" i="10"/>
  <c r="BI73" i="10"/>
  <c r="BJ73" i="10"/>
  <c r="BM73" i="10"/>
  <c r="BP73" i="10"/>
  <c r="BQ73" i="10"/>
  <c r="BR73" i="10"/>
  <c r="BS73" i="10"/>
  <c r="BS74" i="10" s="1"/>
  <c r="BT73" i="10"/>
  <c r="BV73" i="10"/>
  <c r="BY73" i="10"/>
  <c r="CF73" i="10"/>
  <c r="CG73" i="10"/>
  <c r="CH73" i="10"/>
  <c r="CI73" i="10"/>
  <c r="CK73" i="10"/>
  <c r="CL73" i="10"/>
  <c r="CM73" i="10"/>
  <c r="CN73" i="10"/>
  <c r="CO73" i="10"/>
  <c r="CP73" i="10"/>
  <c r="B74" i="10"/>
  <c r="W74" i="10"/>
  <c r="AA74" i="10"/>
  <c r="AO74" i="10"/>
  <c r="BB74" i="10"/>
  <c r="BR74" i="10"/>
  <c r="CM74" i="10"/>
  <c r="C75" i="10"/>
  <c r="G75" i="10"/>
  <c r="H75" i="10"/>
  <c r="I75" i="10"/>
  <c r="J75" i="10"/>
  <c r="K75" i="10"/>
  <c r="L75" i="10"/>
  <c r="M75" i="10"/>
  <c r="O75" i="10"/>
  <c r="Q75" i="10"/>
  <c r="S75" i="10"/>
  <c r="T75" i="10"/>
  <c r="U75" i="10"/>
  <c r="V75" i="10"/>
  <c r="W75" i="10"/>
  <c r="X75" i="10"/>
  <c r="Y75" i="10"/>
  <c r="Z75" i="10"/>
  <c r="AA75" i="10"/>
  <c r="AB75" i="10"/>
  <c r="AC75" i="10"/>
  <c r="AD75" i="10"/>
  <c r="AE75" i="10"/>
  <c r="AG75" i="10"/>
  <c r="AH75" i="10"/>
  <c r="AI75" i="10"/>
  <c r="AM75" i="10"/>
  <c r="AN75" i="10"/>
  <c r="AO75" i="10"/>
  <c r="AP75" i="10"/>
  <c r="AQ75" i="10"/>
  <c r="AR75" i="10"/>
  <c r="AS75" i="10"/>
  <c r="AT75" i="10"/>
  <c r="AU75" i="10"/>
  <c r="AY75" i="10"/>
  <c r="AZ75" i="10"/>
  <c r="BA75" i="10"/>
  <c r="BB75" i="10"/>
  <c r="BC75" i="10"/>
  <c r="BD75" i="10"/>
  <c r="BE75" i="10"/>
  <c r="BG75" i="10"/>
  <c r="BH75" i="10"/>
  <c r="BI75" i="10"/>
  <c r="BJ75" i="10"/>
  <c r="BM75" i="10"/>
  <c r="BP75" i="10"/>
  <c r="BQ75" i="10"/>
  <c r="BR75" i="10"/>
  <c r="BS75" i="10"/>
  <c r="BT75" i="10"/>
  <c r="BU75" i="10"/>
  <c r="BV75" i="10"/>
  <c r="BY75" i="10"/>
  <c r="CE75" i="10"/>
  <c r="CF75" i="10"/>
  <c r="CG75" i="10"/>
  <c r="CH75" i="10"/>
  <c r="CI75" i="10"/>
  <c r="CK75" i="10"/>
  <c r="CL75" i="10"/>
  <c r="CM75" i="10"/>
  <c r="CN75" i="10"/>
  <c r="CO75" i="10"/>
  <c r="CP75" i="10"/>
  <c r="C76" i="10"/>
  <c r="G76" i="10"/>
  <c r="H76" i="10"/>
  <c r="I76" i="10"/>
  <c r="J76" i="10"/>
  <c r="K76" i="10"/>
  <c r="L76" i="10"/>
  <c r="M76" i="10"/>
  <c r="O76" i="10"/>
  <c r="Q76" i="10"/>
  <c r="S76" i="10"/>
  <c r="T76" i="10"/>
  <c r="V76" i="10"/>
  <c r="W76" i="10"/>
  <c r="X76" i="10"/>
  <c r="Y76" i="10"/>
  <c r="Z76" i="10"/>
  <c r="AA76" i="10"/>
  <c r="AC76" i="10"/>
  <c r="AD76" i="10"/>
  <c r="AG76" i="10"/>
  <c r="AH76" i="10"/>
  <c r="AN76" i="10"/>
  <c r="AQ76" i="10"/>
  <c r="AR76" i="10"/>
  <c r="AS76" i="10"/>
  <c r="AT76" i="10"/>
  <c r="BA76" i="10"/>
  <c r="BB76" i="10"/>
  <c r="BC76" i="10"/>
  <c r="BD76" i="10"/>
  <c r="BE76" i="10"/>
  <c r="BG76" i="10"/>
  <c r="BH76" i="10"/>
  <c r="BI76" i="10"/>
  <c r="BJ76" i="10"/>
  <c r="BM76" i="10"/>
  <c r="BP76" i="10"/>
  <c r="BQ76" i="10"/>
  <c r="BR76" i="10"/>
  <c r="BS76" i="10"/>
  <c r="BT76" i="10"/>
  <c r="BU76" i="10"/>
  <c r="BV76" i="10"/>
  <c r="BY76" i="10"/>
  <c r="CE76" i="10"/>
  <c r="CF76" i="10"/>
  <c r="CG76" i="10"/>
  <c r="CH76" i="10"/>
  <c r="CI76" i="10"/>
  <c r="CK76" i="10"/>
  <c r="CL76" i="10"/>
  <c r="CM76" i="10"/>
  <c r="CN76" i="10"/>
  <c r="CO76" i="10"/>
  <c r="CP76" i="10"/>
  <c r="C77" i="10"/>
  <c r="G77" i="10"/>
  <c r="H77" i="10"/>
  <c r="I77" i="10"/>
  <c r="J77" i="10"/>
  <c r="K77" i="10"/>
  <c r="L77" i="10"/>
  <c r="M77" i="10"/>
  <c r="O77" i="10"/>
  <c r="Q77" i="10"/>
  <c r="S77" i="10"/>
  <c r="T77" i="10"/>
  <c r="U77" i="10"/>
  <c r="V77" i="10"/>
  <c r="W77" i="10"/>
  <c r="X77" i="10"/>
  <c r="Y77" i="10"/>
  <c r="Z77" i="10"/>
  <c r="AA77" i="10"/>
  <c r="AB77" i="10"/>
  <c r="AC77" i="10"/>
  <c r="AD77" i="10"/>
  <c r="AE77" i="10"/>
  <c r="AG77" i="10"/>
  <c r="AH77" i="10"/>
  <c r="AI77" i="10"/>
  <c r="AM77" i="10"/>
  <c r="AN77" i="10"/>
  <c r="AO77" i="10"/>
  <c r="AP77" i="10"/>
  <c r="AQ77" i="10"/>
  <c r="AR77" i="10"/>
  <c r="AS77" i="10"/>
  <c r="AT77" i="10"/>
  <c r="AU77" i="10"/>
  <c r="AY77" i="10"/>
  <c r="AZ77" i="10"/>
  <c r="BA77" i="10"/>
  <c r="BB77" i="10"/>
  <c r="BC77" i="10"/>
  <c r="BD77" i="10"/>
  <c r="BE77" i="10"/>
  <c r="BH77" i="10"/>
  <c r="BI77" i="10"/>
  <c r="BJ77" i="10"/>
  <c r="BP77" i="10"/>
  <c r="BS77" i="10"/>
  <c r="BT77" i="10"/>
  <c r="CF77" i="10"/>
  <c r="CG77" i="10"/>
  <c r="CI77" i="10"/>
  <c r="CK77" i="10"/>
  <c r="CM77" i="10"/>
  <c r="CN77" i="10"/>
  <c r="CO77" i="10"/>
  <c r="AA8" i="12"/>
  <c r="AN8" i="12"/>
  <c r="BC8" i="12"/>
  <c r="BN8" i="12"/>
  <c r="CC8" i="12"/>
  <c r="DI8" i="12"/>
  <c r="EA8" i="12"/>
  <c r="ES8" i="12"/>
  <c r="FL8" i="12"/>
  <c r="GE8" i="12"/>
  <c r="GX8" i="12"/>
  <c r="AA11" i="12"/>
  <c r="AN11" i="12"/>
  <c r="BC11" i="12"/>
  <c r="BN11" i="12"/>
  <c r="CC11" i="12"/>
  <c r="DI11" i="12"/>
  <c r="EA11" i="12"/>
  <c r="ES11" i="12"/>
  <c r="FL11" i="12"/>
  <c r="GE11" i="12"/>
  <c r="GX11" i="12"/>
  <c r="AA12" i="12"/>
  <c r="AN12" i="12"/>
  <c r="BC12" i="12"/>
  <c r="BN12" i="12"/>
  <c r="CC12" i="12"/>
  <c r="DI12" i="12"/>
  <c r="EA12" i="12"/>
  <c r="ES12" i="12"/>
  <c r="FL12" i="12"/>
  <c r="GE12" i="12"/>
  <c r="GX12" i="12"/>
  <c r="AA13" i="12"/>
  <c r="AN13" i="12"/>
  <c r="BC13" i="12"/>
  <c r="BN13" i="12"/>
  <c r="CC13" i="12"/>
  <c r="DI13" i="12"/>
  <c r="EA13" i="12"/>
  <c r="ES13" i="12"/>
  <c r="FL13" i="12"/>
  <c r="GE13" i="12"/>
  <c r="GX13" i="12"/>
  <c r="AA14" i="12"/>
  <c r="AN14" i="12"/>
  <c r="BC14" i="12"/>
  <c r="BN14" i="12"/>
  <c r="CC14" i="12"/>
  <c r="DI14" i="12"/>
  <c r="EA14" i="12"/>
  <c r="ES14" i="12"/>
  <c r="FL14" i="12"/>
  <c r="GE14" i="12"/>
  <c r="AA17" i="12"/>
  <c r="AN17" i="12"/>
  <c r="BC17" i="12"/>
  <c r="BN17" i="12"/>
  <c r="CC17" i="12"/>
  <c r="DI17" i="12"/>
  <c r="EA17" i="12"/>
  <c r="ES17" i="12"/>
  <c r="GE17" i="12"/>
  <c r="GX17" i="12"/>
  <c r="AA18" i="12"/>
  <c r="AN18" i="12"/>
  <c r="BC18" i="12"/>
  <c r="BN18" i="12"/>
  <c r="CC18" i="12"/>
  <c r="DI18" i="12"/>
  <c r="EA18" i="12"/>
  <c r="ES18" i="12"/>
  <c r="GE18" i="12"/>
  <c r="GX18" i="12"/>
  <c r="AA19" i="12"/>
  <c r="AN19" i="12"/>
  <c r="BC19" i="12"/>
  <c r="BN19" i="12"/>
  <c r="CC19" i="12"/>
  <c r="DI19" i="12"/>
  <c r="EA19" i="12"/>
  <c r="ES19" i="12"/>
  <c r="GE19" i="12"/>
  <c r="GX19" i="12"/>
  <c r="AA20" i="12"/>
  <c r="AN20" i="12"/>
  <c r="BC20" i="12"/>
  <c r="BN20" i="12"/>
  <c r="CC20" i="12"/>
  <c r="DI20" i="12"/>
  <c r="EA20" i="12"/>
  <c r="ES20" i="12"/>
  <c r="GE20" i="12"/>
  <c r="GX20" i="12"/>
  <c r="AA21" i="12"/>
  <c r="AN21" i="12"/>
  <c r="BC21" i="12"/>
  <c r="BN21" i="12"/>
  <c r="CC21" i="12"/>
  <c r="DI21" i="12"/>
  <c r="EA21" i="12"/>
  <c r="ES21" i="12"/>
  <c r="FL21" i="12"/>
  <c r="GE21" i="12"/>
  <c r="GX21" i="12"/>
  <c r="AA22" i="12"/>
  <c r="AN22" i="12"/>
  <c r="BC22" i="12"/>
  <c r="BN22" i="12"/>
  <c r="CC22" i="12"/>
  <c r="DI22" i="12"/>
  <c r="EA22" i="12"/>
  <c r="ES22" i="12"/>
  <c r="FL22" i="12"/>
  <c r="GE22" i="12"/>
  <c r="GX22" i="12"/>
  <c r="AA23" i="12"/>
  <c r="AN23" i="12"/>
  <c r="BC23" i="12"/>
  <c r="BN23" i="12"/>
  <c r="CC23" i="12"/>
  <c r="DI23" i="12"/>
  <c r="EA23" i="12"/>
  <c r="ES23" i="12"/>
  <c r="FL23" i="12"/>
  <c r="GE23" i="12"/>
  <c r="GX23" i="12"/>
  <c r="GX24" i="12"/>
  <c r="AA26" i="12"/>
  <c r="AN26" i="12"/>
  <c r="BC26" i="12"/>
  <c r="BN26" i="12"/>
  <c r="CC26" i="12"/>
  <c r="DI26" i="12"/>
  <c r="EA26" i="12"/>
  <c r="ES26" i="12"/>
  <c r="FL26" i="12"/>
  <c r="GE26" i="12"/>
  <c r="GX26" i="12"/>
  <c r="AA27" i="12"/>
  <c r="BN27" i="12"/>
  <c r="CC27" i="12"/>
  <c r="DI27" i="12"/>
  <c r="EA27" i="12"/>
  <c r="ES27" i="12"/>
  <c r="FL27" i="12"/>
  <c r="GE27" i="12"/>
  <c r="GX27" i="12"/>
  <c r="AA28" i="12"/>
  <c r="AN28" i="12"/>
  <c r="BC28" i="12"/>
  <c r="BN28" i="12"/>
  <c r="CC28" i="12"/>
  <c r="DI28" i="12"/>
  <c r="EA28" i="12"/>
  <c r="ES28" i="12"/>
  <c r="FL28" i="12"/>
  <c r="GE28" i="12"/>
  <c r="GX28" i="12"/>
  <c r="AA29" i="12"/>
  <c r="AN29" i="12"/>
  <c r="BC29" i="12"/>
  <c r="BN29" i="12"/>
  <c r="CC29" i="12"/>
  <c r="DI29" i="12"/>
  <c r="EA29" i="12"/>
  <c r="ES29" i="12"/>
  <c r="FL29" i="12"/>
  <c r="GE29" i="12"/>
  <c r="GX29" i="12"/>
  <c r="AA30" i="12"/>
  <c r="AN30" i="12"/>
  <c r="BC30" i="12"/>
  <c r="BN30" i="12"/>
  <c r="CC30" i="12"/>
  <c r="DI30" i="12"/>
  <c r="EA30" i="12"/>
  <c r="ES30" i="12"/>
  <c r="FL30" i="12"/>
  <c r="GE30" i="12"/>
  <c r="GX30" i="12"/>
  <c r="AA31" i="12"/>
  <c r="AN31" i="12"/>
  <c r="BC31" i="12"/>
  <c r="BN31" i="12"/>
  <c r="CC31" i="12"/>
  <c r="DI31" i="12"/>
  <c r="EA31" i="12"/>
  <c r="ES31" i="12"/>
  <c r="FL31" i="12"/>
  <c r="GE31" i="12"/>
  <c r="AA32" i="12"/>
  <c r="AN32" i="12"/>
  <c r="BC32" i="12"/>
  <c r="BN32" i="12"/>
  <c r="CC32" i="12"/>
  <c r="DI32" i="12"/>
  <c r="EA32" i="12"/>
  <c r="ES32" i="12"/>
  <c r="FL32" i="12"/>
  <c r="GE32" i="12"/>
  <c r="GX32" i="12"/>
  <c r="AA33" i="12"/>
  <c r="AN33" i="12"/>
  <c r="BC33" i="12"/>
  <c r="BN33" i="12"/>
  <c r="CC33" i="12"/>
  <c r="DI33" i="12"/>
  <c r="EA33" i="12"/>
  <c r="ES33" i="12"/>
  <c r="FL33" i="12"/>
  <c r="GE33" i="12"/>
  <c r="GX33" i="12"/>
  <c r="AA34" i="12"/>
  <c r="AN34" i="12"/>
  <c r="BC34" i="12"/>
  <c r="BN34" i="12"/>
  <c r="CC34" i="12"/>
  <c r="DI34" i="12"/>
  <c r="EA34" i="12"/>
  <c r="ES34" i="12"/>
  <c r="FL34" i="12"/>
  <c r="GE34" i="12"/>
  <c r="GX34" i="12"/>
  <c r="N35" i="12"/>
  <c r="AA35" i="12"/>
  <c r="AN35" i="12"/>
  <c r="BC35" i="12"/>
  <c r="BN35" i="12"/>
  <c r="CC35" i="12"/>
  <c r="DI35" i="12"/>
  <c r="EA35" i="12"/>
  <c r="ES35" i="12"/>
  <c r="FL35" i="12"/>
  <c r="GE35" i="12"/>
  <c r="GX35" i="12"/>
  <c r="N36" i="12"/>
  <c r="AA36" i="12"/>
  <c r="AN36" i="12"/>
  <c r="BC36" i="12"/>
  <c r="BN36" i="12"/>
  <c r="CC36" i="12"/>
  <c r="DI36" i="12"/>
  <c r="EA36" i="12"/>
  <c r="ES36" i="12"/>
  <c r="FL36" i="12"/>
  <c r="GE36" i="12"/>
  <c r="GX36" i="12"/>
  <c r="N37" i="12"/>
  <c r="AA37" i="12"/>
  <c r="AN37" i="12"/>
  <c r="BC37" i="12"/>
  <c r="BN37" i="12"/>
  <c r="CC37" i="12"/>
  <c r="DI37" i="12"/>
  <c r="EA37" i="12"/>
  <c r="ES37" i="12"/>
  <c r="FL37" i="12"/>
  <c r="GE37" i="12"/>
  <c r="GX37" i="12"/>
  <c r="N38" i="12"/>
  <c r="AA38" i="12"/>
  <c r="AN38" i="12"/>
  <c r="BC38" i="12"/>
  <c r="BN38" i="12"/>
  <c r="CC38" i="12"/>
  <c r="CP38" i="12"/>
  <c r="DI38" i="12"/>
  <c r="EA38" i="12"/>
  <c r="ES38" i="12"/>
  <c r="FL38" i="12"/>
  <c r="GE38" i="12"/>
  <c r="GX38" i="12"/>
  <c r="C39" i="12"/>
  <c r="D39" i="12"/>
  <c r="E39" i="12"/>
  <c r="F39" i="12"/>
  <c r="G39" i="12"/>
  <c r="H39" i="12"/>
  <c r="I39" i="12"/>
  <c r="J39" i="12"/>
  <c r="K39" i="12"/>
  <c r="L39" i="12"/>
  <c r="M39" i="12"/>
  <c r="Z39" i="12"/>
  <c r="AB39" i="12"/>
  <c r="AC39" i="12"/>
  <c r="AD39" i="12"/>
  <c r="AE39" i="12"/>
  <c r="AF39" i="12"/>
  <c r="AG39" i="12"/>
  <c r="AH39" i="12"/>
  <c r="AJ39" i="12"/>
  <c r="AK39" i="12"/>
  <c r="AL39" i="12"/>
  <c r="AM39" i="12"/>
  <c r="AO39" i="12"/>
  <c r="AP39" i="12"/>
  <c r="AQ39" i="12"/>
  <c r="AR39" i="12"/>
  <c r="AS39" i="12"/>
  <c r="AT39" i="12"/>
  <c r="AU39" i="12"/>
  <c r="AV39" i="12"/>
  <c r="AW39" i="12"/>
  <c r="AX39" i="12"/>
  <c r="AY39" i="12"/>
  <c r="AZ39" i="12"/>
  <c r="BA39" i="12"/>
  <c r="BB39" i="12"/>
  <c r="BD39" i="12"/>
  <c r="BE39" i="12"/>
  <c r="BF39" i="12"/>
  <c r="BG39" i="12"/>
  <c r="BH39" i="12"/>
  <c r="BI39" i="12"/>
  <c r="BJ39" i="12"/>
  <c r="BK39" i="12"/>
  <c r="BL39" i="12"/>
  <c r="BM39" i="12"/>
  <c r="BO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R39" i="12"/>
  <c r="CS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J39" i="12"/>
  <c r="DK39" i="12"/>
  <c r="DL39" i="12"/>
  <c r="DM39" i="12"/>
  <c r="DN39" i="12"/>
  <c r="DO39" i="12"/>
  <c r="DP39" i="12"/>
  <c r="DQ39" i="12"/>
  <c r="DR39" i="12"/>
  <c r="DS39" i="12"/>
  <c r="DT39" i="12"/>
  <c r="DU39" i="12"/>
  <c r="DV39" i="12"/>
  <c r="DW39" i="12"/>
  <c r="DX39" i="12"/>
  <c r="DY39" i="12"/>
  <c r="DZ39" i="12"/>
  <c r="EB39" i="12"/>
  <c r="EC39" i="12"/>
  <c r="ED39" i="12"/>
  <c r="EE39" i="12"/>
  <c r="EF39" i="12"/>
  <c r="EG39" i="12"/>
  <c r="EH39" i="12"/>
  <c r="EI39" i="12"/>
  <c r="EJ39" i="12"/>
  <c r="EK39" i="12"/>
  <c r="EL39" i="12"/>
  <c r="EM39" i="12"/>
  <c r="EN39" i="12"/>
  <c r="EO39" i="12"/>
  <c r="EP39" i="12"/>
  <c r="EQ39" i="12"/>
  <c r="ER39" i="12"/>
  <c r="ET39" i="12"/>
  <c r="EU39" i="12"/>
  <c r="EV39" i="12"/>
  <c r="EW39" i="12"/>
  <c r="EX39" i="12"/>
  <c r="EY39" i="12"/>
  <c r="EZ39" i="12"/>
  <c r="FA39" i="12"/>
  <c r="FB39" i="12"/>
  <c r="FC39" i="12"/>
  <c r="FD39" i="12"/>
  <c r="FE39" i="12"/>
  <c r="FF39" i="12"/>
  <c r="FG39" i="12"/>
  <c r="FH39" i="12"/>
  <c r="FI39" i="12"/>
  <c r="FJ39" i="12"/>
  <c r="FK39" i="12"/>
  <c r="FM39" i="12"/>
  <c r="FN39" i="12"/>
  <c r="FO39" i="12"/>
  <c r="FP39" i="12"/>
  <c r="FQ39" i="12"/>
  <c r="FR39" i="12"/>
  <c r="FS39" i="12"/>
  <c r="FT39" i="12"/>
  <c r="FU39" i="12"/>
  <c r="FV39" i="12"/>
  <c r="FW39" i="12"/>
  <c r="FX39" i="12"/>
  <c r="FY39" i="12"/>
  <c r="FZ39" i="12"/>
  <c r="GA39" i="12"/>
  <c r="GB39" i="12"/>
  <c r="GC39" i="12"/>
  <c r="GD39" i="12"/>
  <c r="GF39" i="12"/>
  <c r="GG39" i="12"/>
  <c r="GH39" i="12"/>
  <c r="GI39" i="12"/>
  <c r="GJ39" i="12"/>
  <c r="GK39" i="12"/>
  <c r="GL39" i="12"/>
  <c r="GM39" i="12"/>
  <c r="GN39" i="12"/>
  <c r="GO39" i="12"/>
  <c r="GP39" i="12"/>
  <c r="GQ39" i="12"/>
  <c r="GR39" i="12"/>
  <c r="GS39" i="12"/>
  <c r="GT39" i="12"/>
  <c r="GU39" i="12"/>
  <c r="GV39" i="12"/>
  <c r="GW39" i="12"/>
  <c r="B9" i="13"/>
  <c r="C9" i="13"/>
  <c r="D9" i="13"/>
  <c r="E9" i="13"/>
  <c r="F9" i="13"/>
  <c r="G9" i="13"/>
  <c r="H9" i="13"/>
  <c r="I9" i="13"/>
  <c r="J9" i="13"/>
  <c r="K9" i="13"/>
  <c r="L9" i="13"/>
  <c r="M9" i="13"/>
  <c r="N9" i="13"/>
  <c r="P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U9" i="13"/>
  <c r="AV9" i="13"/>
  <c r="AW9" i="13"/>
  <c r="AX9" i="13"/>
  <c r="AY9" i="13"/>
  <c r="AZ9" i="13"/>
  <c r="BA9" i="13"/>
  <c r="BB9" i="13"/>
  <c r="BC9" i="13"/>
  <c r="BD9" i="13"/>
  <c r="BE9" i="13"/>
  <c r="BF9" i="13"/>
  <c r="BG9" i="13"/>
  <c r="BH9" i="13"/>
  <c r="BJ9" i="13"/>
  <c r="BK9" i="13"/>
  <c r="BL9" i="13"/>
  <c r="BM9" i="13"/>
  <c r="BN9" i="13"/>
  <c r="BO9" i="13"/>
  <c r="BP9" i="13"/>
  <c r="BQ9" i="13"/>
  <c r="BR9" i="13"/>
  <c r="BS9" i="13"/>
  <c r="BV9" i="13"/>
  <c r="BW9" i="13"/>
  <c r="BX9" i="13"/>
  <c r="BY9" i="13"/>
  <c r="BZ9" i="13"/>
  <c r="CA9" i="13"/>
  <c r="CB9" i="13"/>
  <c r="CC9" i="13"/>
  <c r="CD9" i="13"/>
  <c r="CE9" i="13"/>
  <c r="CF9" i="13"/>
  <c r="CG9" i="13"/>
  <c r="CH9" i="13"/>
  <c r="CI9" i="13"/>
  <c r="CJ9" i="13"/>
  <c r="CK9" i="13"/>
  <c r="CM9" i="13"/>
  <c r="CN9" i="13"/>
  <c r="CO9" i="13"/>
  <c r="CP9" i="13"/>
  <c r="CQ9" i="13"/>
  <c r="CR9" i="13"/>
  <c r="CS9" i="13"/>
  <c r="CT9" i="13"/>
  <c r="CU9" i="13"/>
  <c r="CV9" i="13"/>
  <c r="CW9" i="13"/>
  <c r="CX9" i="13"/>
  <c r="CY9" i="13"/>
  <c r="CZ9" i="13"/>
  <c r="DM9" i="13"/>
  <c r="DW9" i="13"/>
  <c r="DX9" i="13"/>
  <c r="EA9" i="13"/>
  <c r="EB9" i="13"/>
  <c r="EC9" i="13"/>
  <c r="ED9" i="13"/>
  <c r="EE9" i="13"/>
  <c r="BR7" i="5" s="1" a="1"/>
  <c r="EF9" i="13"/>
  <c r="EG9" i="13"/>
  <c r="EH9" i="13"/>
  <c r="EI9" i="13"/>
  <c r="EJ9" i="13"/>
  <c r="EK9" i="13"/>
  <c r="EL9" i="13"/>
  <c r="EM9" i="13"/>
  <c r="EN9" i="13"/>
  <c r="EO9" i="13"/>
  <c r="EP9" i="13"/>
  <c r="EQ9" i="13"/>
  <c r="ER9" i="13"/>
  <c r="ES9" i="13"/>
  <c r="ET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P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U10" i="13"/>
  <c r="AV10" i="13"/>
  <c r="AW10" i="13"/>
  <c r="AX10" i="13"/>
  <c r="AY10" i="13"/>
  <c r="AZ10" i="13"/>
  <c r="BA10" i="13"/>
  <c r="BB10" i="13"/>
  <c r="BC10" i="13"/>
  <c r="BD10" i="13"/>
  <c r="BE10" i="13"/>
  <c r="BF10" i="13"/>
  <c r="BG10" i="13"/>
  <c r="BH10" i="13"/>
  <c r="BJ10" i="13"/>
  <c r="BK10" i="13"/>
  <c r="BL10" i="13"/>
  <c r="BM10" i="13"/>
  <c r="BN10" i="13"/>
  <c r="BO10" i="13"/>
  <c r="BP10" i="13"/>
  <c r="DM10" i="13" s="1"/>
  <c r="BQ10" i="13"/>
  <c r="BT10" i="13" s="1"/>
  <c r="BR10" i="13"/>
  <c r="BS10" i="13"/>
  <c r="BV10" i="13"/>
  <c r="BW10" i="13"/>
  <c r="BX10" i="13"/>
  <c r="BY10" i="13"/>
  <c r="BZ10" i="13"/>
  <c r="CA10" i="13"/>
  <c r="CB10" i="13"/>
  <c r="CC10" i="13"/>
  <c r="CD10" i="13"/>
  <c r="CE10" i="13"/>
  <c r="CF10" i="13"/>
  <c r="CG10" i="13"/>
  <c r="CH10" i="13"/>
  <c r="CI10" i="13"/>
  <c r="CJ10" i="13"/>
  <c r="CK10" i="13"/>
  <c r="CM10" i="13"/>
  <c r="CN10" i="13"/>
  <c r="CO10" i="13"/>
  <c r="CP10" i="13"/>
  <c r="CQ10" i="13"/>
  <c r="CR10" i="13"/>
  <c r="CS10" i="13"/>
  <c r="CT10" i="13"/>
  <c r="CU10" i="13"/>
  <c r="CV10" i="13"/>
  <c r="CW10" i="13"/>
  <c r="CX10" i="13"/>
  <c r="CY10" i="13"/>
  <c r="CZ10" i="13"/>
  <c r="DW10" i="13"/>
  <c r="DX10" i="13"/>
  <c r="EA10" i="13"/>
  <c r="BY8" i="5" s="1" a="1"/>
  <c r="EB10" i="13"/>
  <c r="EC10" i="13"/>
  <c r="ED10" i="13"/>
  <c r="EE10" i="13"/>
  <c r="EF10" i="13"/>
  <c r="EG10" i="13"/>
  <c r="EH10" i="13"/>
  <c r="EI10" i="13"/>
  <c r="EJ10" i="13"/>
  <c r="EK10" i="13"/>
  <c r="EL10" i="13"/>
  <c r="EM10" i="13"/>
  <c r="EN10" i="13"/>
  <c r="EO10" i="13"/>
  <c r="EP10" i="13"/>
  <c r="EQ10" i="13"/>
  <c r="ER10" i="13"/>
  <c r="ES10" i="13"/>
  <c r="ET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P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U11" i="13"/>
  <c r="AV11" i="13"/>
  <c r="AW11" i="13"/>
  <c r="AX11" i="13"/>
  <c r="AY11" i="13"/>
  <c r="AZ11" i="13"/>
  <c r="BA11" i="13"/>
  <c r="BB11" i="13"/>
  <c r="BC11" i="13"/>
  <c r="BD11" i="13"/>
  <c r="BE11" i="13"/>
  <c r="BF11" i="13"/>
  <c r="BG11" i="13"/>
  <c r="BH11" i="13"/>
  <c r="BJ11" i="13"/>
  <c r="BK11" i="13"/>
  <c r="BL11" i="13"/>
  <c r="BM11" i="13"/>
  <c r="BN11" i="13"/>
  <c r="BO11" i="13"/>
  <c r="BP11" i="13"/>
  <c r="BQ11" i="13"/>
  <c r="BR11" i="13"/>
  <c r="BS11" i="13"/>
  <c r="BV11" i="13"/>
  <c r="BW11" i="13"/>
  <c r="BX11" i="13"/>
  <c r="BY11" i="13"/>
  <c r="BZ11" i="13"/>
  <c r="CA11" i="13"/>
  <c r="CB11" i="13"/>
  <c r="CC11" i="13"/>
  <c r="CD11" i="13"/>
  <c r="CE11" i="13"/>
  <c r="CF11" i="13"/>
  <c r="CG11" i="13"/>
  <c r="CH11" i="13"/>
  <c r="CI11" i="13"/>
  <c r="CJ11" i="13"/>
  <c r="CK11" i="13"/>
  <c r="CM11" i="13"/>
  <c r="CN11" i="13"/>
  <c r="CO11" i="13"/>
  <c r="CP11" i="13"/>
  <c r="CQ11" i="13"/>
  <c r="CR11" i="13"/>
  <c r="CS11" i="13"/>
  <c r="CT11" i="13"/>
  <c r="CU11" i="13"/>
  <c r="CV11" i="13"/>
  <c r="CW11" i="13"/>
  <c r="CX11" i="13"/>
  <c r="CY11" i="13"/>
  <c r="CZ11" i="13"/>
  <c r="DM11" i="13"/>
  <c r="DW11" i="13"/>
  <c r="DX11" i="13"/>
  <c r="EA11" i="13"/>
  <c r="EB11" i="13"/>
  <c r="EC11" i="13"/>
  <c r="BQ9" i="5" s="1" a="1"/>
  <c r="ED11" i="13"/>
  <c r="EE11" i="13"/>
  <c r="EF11" i="13"/>
  <c r="EG11" i="13"/>
  <c r="EH11" i="13"/>
  <c r="EI11" i="13"/>
  <c r="EJ11" i="13"/>
  <c r="EK11" i="13"/>
  <c r="EL11" i="13"/>
  <c r="EM11" i="13"/>
  <c r="EN11" i="13"/>
  <c r="EO11" i="13"/>
  <c r="EP11" i="13"/>
  <c r="EQ11" i="13"/>
  <c r="ER11" i="13"/>
  <c r="ES11" i="13"/>
  <c r="ET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P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U12" i="13"/>
  <c r="AV12" i="13"/>
  <c r="AW12" i="13"/>
  <c r="AX12" i="13"/>
  <c r="AY12" i="13"/>
  <c r="AZ12" i="13"/>
  <c r="BA12" i="13"/>
  <c r="BB12" i="13"/>
  <c r="BC12" i="13"/>
  <c r="BD12" i="13"/>
  <c r="BE12" i="13"/>
  <c r="BF12" i="13"/>
  <c r="BG12" i="13"/>
  <c r="BH12" i="13"/>
  <c r="BJ12" i="13"/>
  <c r="BK12" i="13"/>
  <c r="BL12" i="13"/>
  <c r="BM12" i="13"/>
  <c r="BN12" i="13"/>
  <c r="BO12" i="13"/>
  <c r="BT12" i="13" s="1"/>
  <c r="BP12" i="13"/>
  <c r="DM12" i="13" s="1"/>
  <c r="BQ12" i="13"/>
  <c r="BR12" i="13"/>
  <c r="BS12" i="13"/>
  <c r="BV12" i="13"/>
  <c r="BW12" i="13"/>
  <c r="BX12" i="13"/>
  <c r="BY12" i="13"/>
  <c r="BZ12" i="13"/>
  <c r="CA12" i="13"/>
  <c r="CB12" i="13"/>
  <c r="CC12" i="13"/>
  <c r="CD12" i="13"/>
  <c r="CE12" i="13"/>
  <c r="CF12" i="13"/>
  <c r="CG12" i="13"/>
  <c r="CH12" i="13"/>
  <c r="CI12" i="13"/>
  <c r="CJ12" i="13"/>
  <c r="CK12" i="13"/>
  <c r="CM12" i="13"/>
  <c r="CN12" i="13"/>
  <c r="CO12" i="13"/>
  <c r="CP12" i="13"/>
  <c r="CQ12" i="13"/>
  <c r="CR12" i="13"/>
  <c r="CS12" i="13"/>
  <c r="CT12" i="13"/>
  <c r="CU12" i="13"/>
  <c r="CV12" i="13"/>
  <c r="CW12" i="13"/>
  <c r="CX12" i="13"/>
  <c r="CY12" i="13"/>
  <c r="CZ12" i="13"/>
  <c r="DW12" i="13"/>
  <c r="DX12" i="13"/>
  <c r="EA12" i="13"/>
  <c r="EB12" i="13"/>
  <c r="EC12" i="13"/>
  <c r="ED12" i="13"/>
  <c r="EE12" i="13"/>
  <c r="BQ10" i="5" s="1" a="1"/>
  <c r="EF12" i="13"/>
  <c r="EG12" i="13"/>
  <c r="EH12" i="13"/>
  <c r="EI12" i="13"/>
  <c r="EJ12" i="13"/>
  <c r="EK12" i="13"/>
  <c r="EL12" i="13"/>
  <c r="EM12" i="13"/>
  <c r="EN12" i="13"/>
  <c r="EO12" i="13"/>
  <c r="EP12" i="13"/>
  <c r="EQ12" i="13"/>
  <c r="ER12" i="13"/>
  <c r="ES12" i="13"/>
  <c r="ET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N13" i="13"/>
  <c r="P13" i="13"/>
  <c r="R13" i="13"/>
  <c r="S13" i="13"/>
  <c r="T13" i="13"/>
  <c r="U13" i="13"/>
  <c r="V13" i="13"/>
  <c r="W13" i="13"/>
  <c r="X13" i="13"/>
  <c r="Y13" i="13"/>
  <c r="Z13" i="13"/>
  <c r="AA13" i="13"/>
  <c r="AB13" i="13"/>
  <c r="AC13" i="13"/>
  <c r="AD13" i="13"/>
  <c r="AF13" i="13"/>
  <c r="AG13" i="13"/>
  <c r="AH13" i="13"/>
  <c r="AI13" i="13"/>
  <c r="AJ13" i="13"/>
  <c r="AK13" i="13"/>
  <c r="AL13" i="13"/>
  <c r="AM13" i="13"/>
  <c r="AN13" i="13"/>
  <c r="AO13" i="13"/>
  <c r="AP13" i="13"/>
  <c r="AQ13" i="13"/>
  <c r="AR13" i="13"/>
  <c r="AS13" i="13"/>
  <c r="AU13" i="13"/>
  <c r="AV13" i="13"/>
  <c r="AW13" i="13"/>
  <c r="AX13" i="13"/>
  <c r="AY13" i="13"/>
  <c r="AZ13" i="13"/>
  <c r="BA13" i="13"/>
  <c r="BB13" i="13"/>
  <c r="BC13" i="13"/>
  <c r="BD13" i="13"/>
  <c r="BE13" i="13"/>
  <c r="BF13" i="13"/>
  <c r="BG13" i="13"/>
  <c r="BH13" i="13"/>
  <c r="BJ13" i="13"/>
  <c r="BK13" i="13"/>
  <c r="BL13" i="13"/>
  <c r="BM13" i="13"/>
  <c r="BN13" i="13"/>
  <c r="BO13" i="13"/>
  <c r="BP13" i="13"/>
  <c r="DM13" i="13" s="1"/>
  <c r="BQ13" i="13"/>
  <c r="BR13" i="13"/>
  <c r="BS13" i="13"/>
  <c r="BV13" i="13"/>
  <c r="BW13" i="13"/>
  <c r="BX13" i="13"/>
  <c r="BY13" i="13"/>
  <c r="BZ13" i="13"/>
  <c r="CA13" i="13"/>
  <c r="CB13" i="13"/>
  <c r="CC13" i="13"/>
  <c r="CD13" i="13"/>
  <c r="CE13" i="13"/>
  <c r="CF13" i="13"/>
  <c r="CG13" i="13"/>
  <c r="CH13" i="13"/>
  <c r="CI13" i="13"/>
  <c r="CJ13" i="13"/>
  <c r="CK13" i="13"/>
  <c r="CM13" i="13"/>
  <c r="CN13" i="13"/>
  <c r="CO13" i="13"/>
  <c r="CP13" i="13"/>
  <c r="CQ13" i="13"/>
  <c r="CR13" i="13"/>
  <c r="CS13" i="13"/>
  <c r="CT13" i="13"/>
  <c r="CU13" i="13"/>
  <c r="CV13" i="13"/>
  <c r="CW13" i="13"/>
  <c r="CX13" i="13"/>
  <c r="CY13" i="13"/>
  <c r="CZ13" i="13"/>
  <c r="DW13" i="13"/>
  <c r="DX13" i="13"/>
  <c r="EA13" i="13"/>
  <c r="EB13" i="13"/>
  <c r="BQ11" i="5" s="1" a="1"/>
  <c r="EC13" i="13"/>
  <c r="ED13" i="13"/>
  <c r="EE13" i="13"/>
  <c r="EF13" i="13"/>
  <c r="EG13" i="13"/>
  <c r="EH13" i="13"/>
  <c r="EI13" i="13"/>
  <c r="EJ13" i="13"/>
  <c r="EK13" i="13"/>
  <c r="EL13" i="13"/>
  <c r="EM13" i="13"/>
  <c r="EN13" i="13"/>
  <c r="EO13" i="13"/>
  <c r="EP13" i="13"/>
  <c r="EQ13" i="13"/>
  <c r="ER13" i="13"/>
  <c r="ES13" i="13"/>
  <c r="ET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N14" i="13"/>
  <c r="P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J14" i="13"/>
  <c r="BK14" i="13"/>
  <c r="BL14" i="13"/>
  <c r="BM14" i="13"/>
  <c r="BN14" i="13"/>
  <c r="BO14" i="13"/>
  <c r="BP14" i="13"/>
  <c r="BQ14" i="13"/>
  <c r="BR14" i="13"/>
  <c r="BS14" i="13"/>
  <c r="BV14" i="13"/>
  <c r="BW14" i="13"/>
  <c r="BX14" i="13"/>
  <c r="BY14" i="13"/>
  <c r="BZ14" i="13"/>
  <c r="CA14" i="13"/>
  <c r="CB14" i="13"/>
  <c r="CC14" i="13"/>
  <c r="CD14" i="13"/>
  <c r="CE14" i="13"/>
  <c r="CF14" i="13"/>
  <c r="CG14" i="13"/>
  <c r="DR14" i="13" s="1"/>
  <c r="CH14" i="13"/>
  <c r="CI14" i="13"/>
  <c r="CJ14" i="13"/>
  <c r="CK14" i="13"/>
  <c r="CM14" i="13"/>
  <c r="CN14" i="13"/>
  <c r="CO14" i="13"/>
  <c r="CP14" i="13"/>
  <c r="CQ14" i="13"/>
  <c r="CR14" i="13"/>
  <c r="CS14" i="13"/>
  <c r="CT14" i="13"/>
  <c r="CU14" i="13"/>
  <c r="CV14" i="13"/>
  <c r="CW14" i="13"/>
  <c r="CX14" i="13"/>
  <c r="CY14" i="13"/>
  <c r="CZ14" i="13"/>
  <c r="DM14" i="13"/>
  <c r="DW14" i="13"/>
  <c r="DX14" i="13"/>
  <c r="EA14" i="13"/>
  <c r="EB14" i="13"/>
  <c r="EC14" i="13"/>
  <c r="ED14" i="13"/>
  <c r="BQ12" i="5" s="1" a="1"/>
  <c r="EE14" i="13"/>
  <c r="EF14" i="13"/>
  <c r="EG14" i="13"/>
  <c r="EH14" i="13"/>
  <c r="EI14" i="13"/>
  <c r="EJ14" i="13"/>
  <c r="EK14" i="13"/>
  <c r="EL14" i="13"/>
  <c r="EM14" i="13"/>
  <c r="EN14" i="13"/>
  <c r="EO14" i="13"/>
  <c r="EP14" i="13"/>
  <c r="EQ14" i="13"/>
  <c r="ER14" i="13"/>
  <c r="ES14" i="13"/>
  <c r="ET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N15" i="13"/>
  <c r="P15" i="13"/>
  <c r="R15" i="13"/>
  <c r="S15" i="13"/>
  <c r="T15" i="13"/>
  <c r="U15" i="13"/>
  <c r="V15" i="13"/>
  <c r="W15" i="13"/>
  <c r="X15" i="13"/>
  <c r="Y15" i="13"/>
  <c r="Z15" i="13"/>
  <c r="AA15" i="13"/>
  <c r="AB15" i="13"/>
  <c r="AC15" i="13"/>
  <c r="AD15" i="13"/>
  <c r="AF15" i="13"/>
  <c r="AG15" i="13"/>
  <c r="AH15" i="13"/>
  <c r="AI15" i="13"/>
  <c r="AJ15" i="13"/>
  <c r="AK15" i="13"/>
  <c r="AL15" i="13"/>
  <c r="AM15" i="13"/>
  <c r="AN15" i="13"/>
  <c r="AO15" i="13"/>
  <c r="AP15" i="13"/>
  <c r="AQ15" i="13"/>
  <c r="AR15" i="13"/>
  <c r="AS15" i="13"/>
  <c r="AU15" i="13"/>
  <c r="AV15" i="13"/>
  <c r="AW15" i="13"/>
  <c r="AX15" i="13"/>
  <c r="AY15" i="13"/>
  <c r="AZ15" i="13"/>
  <c r="BA15" i="13"/>
  <c r="BB15" i="13"/>
  <c r="BC15" i="13"/>
  <c r="BD15" i="13"/>
  <c r="BE15" i="13"/>
  <c r="BF15" i="13"/>
  <c r="BG15" i="13"/>
  <c r="BH15" i="13"/>
  <c r="BJ15" i="13"/>
  <c r="BT15" i="13" s="1"/>
  <c r="BK15" i="13"/>
  <c r="BL15" i="13"/>
  <c r="BM15" i="13"/>
  <c r="BN15" i="13"/>
  <c r="BO15" i="13"/>
  <c r="BP15" i="13"/>
  <c r="DM15" i="13" s="1"/>
  <c r="BQ15" i="13"/>
  <c r="BR15" i="13"/>
  <c r="BS15" i="13"/>
  <c r="BV15" i="13"/>
  <c r="BW15" i="13"/>
  <c r="BX15" i="13"/>
  <c r="BY15" i="13"/>
  <c r="BZ15" i="13"/>
  <c r="CA15" i="13"/>
  <c r="CB15" i="13"/>
  <c r="CC15" i="13"/>
  <c r="CD15" i="13"/>
  <c r="CE15" i="13"/>
  <c r="CF15" i="13"/>
  <c r="CG15" i="13"/>
  <c r="CH15" i="13"/>
  <c r="CI15" i="13"/>
  <c r="CJ15" i="13"/>
  <c r="CK15" i="13"/>
  <c r="CM15" i="13"/>
  <c r="CN15" i="13"/>
  <c r="CO15" i="13"/>
  <c r="CP15" i="13"/>
  <c r="CQ15" i="13"/>
  <c r="CR15" i="13"/>
  <c r="CS15" i="13"/>
  <c r="CT15" i="13"/>
  <c r="CU15" i="13"/>
  <c r="CV15" i="13"/>
  <c r="CW15" i="13"/>
  <c r="CX15" i="13"/>
  <c r="CY15" i="13"/>
  <c r="CZ15" i="13"/>
  <c r="DW15" i="13"/>
  <c r="DX15" i="13"/>
  <c r="EA15" i="13"/>
  <c r="EB15" i="13"/>
  <c r="EC15" i="13"/>
  <c r="ED15" i="13"/>
  <c r="EE15" i="13"/>
  <c r="EF15" i="13"/>
  <c r="BR13" i="5" s="1" a="1"/>
  <c r="EG15" i="13"/>
  <c r="EH15" i="13"/>
  <c r="EI15" i="13"/>
  <c r="EJ15" i="13"/>
  <c r="EK15" i="13"/>
  <c r="EL15" i="13"/>
  <c r="EM15" i="13"/>
  <c r="EN15" i="13"/>
  <c r="EO15" i="13"/>
  <c r="EP15" i="13"/>
  <c r="EQ15" i="13"/>
  <c r="ER15" i="13"/>
  <c r="ES15" i="13"/>
  <c r="ET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N16" i="13"/>
  <c r="P16" i="13"/>
  <c r="R16" i="13"/>
  <c r="S16" i="13"/>
  <c r="T16" i="13"/>
  <c r="U16" i="13"/>
  <c r="V16" i="13"/>
  <c r="W16" i="13"/>
  <c r="X16" i="13"/>
  <c r="Y16" i="13"/>
  <c r="Z16" i="13"/>
  <c r="AA16" i="13"/>
  <c r="AB16" i="13"/>
  <c r="AC16" i="13"/>
  <c r="AD16" i="13"/>
  <c r="AF16" i="13"/>
  <c r="AG16" i="13"/>
  <c r="AH16" i="13"/>
  <c r="AI16" i="13"/>
  <c r="AJ16" i="13"/>
  <c r="AK16" i="13"/>
  <c r="AL16" i="13"/>
  <c r="AM16" i="13"/>
  <c r="AN16" i="13"/>
  <c r="AO16" i="13"/>
  <c r="AP16" i="13"/>
  <c r="AQ16" i="13"/>
  <c r="AR16" i="13"/>
  <c r="AS16" i="13"/>
  <c r="AU16" i="13"/>
  <c r="AV16" i="13"/>
  <c r="AW16" i="13"/>
  <c r="AX16" i="13"/>
  <c r="AY16" i="13"/>
  <c r="AZ16" i="13"/>
  <c r="BA16" i="13"/>
  <c r="BB16" i="13"/>
  <c r="BC16" i="13"/>
  <c r="BD16" i="13"/>
  <c r="BE16" i="13"/>
  <c r="BF16" i="13"/>
  <c r="BG16" i="13"/>
  <c r="BH16" i="13"/>
  <c r="BJ16" i="13"/>
  <c r="BK16" i="13"/>
  <c r="BL16" i="13"/>
  <c r="BM16" i="13"/>
  <c r="BN16" i="13"/>
  <c r="BO16" i="13"/>
  <c r="BP16" i="13"/>
  <c r="DM16" i="13" s="1"/>
  <c r="BQ16" i="13"/>
  <c r="BR16" i="13"/>
  <c r="BS16" i="13"/>
  <c r="BV16" i="13"/>
  <c r="BW16" i="13"/>
  <c r="BX16" i="13"/>
  <c r="BY16" i="13"/>
  <c r="BZ16" i="13"/>
  <c r="CA16" i="13"/>
  <c r="CB16" i="13"/>
  <c r="CC16" i="13"/>
  <c r="CD16" i="13"/>
  <c r="CE16" i="13"/>
  <c r="CF16" i="13"/>
  <c r="CG16" i="13"/>
  <c r="CH16" i="13"/>
  <c r="CI16" i="13"/>
  <c r="CJ16" i="13"/>
  <c r="CK16" i="13"/>
  <c r="CM16" i="13"/>
  <c r="CN16" i="13"/>
  <c r="CO16" i="13"/>
  <c r="CP16" i="13"/>
  <c r="CQ16" i="13"/>
  <c r="CR16" i="13"/>
  <c r="CS16" i="13"/>
  <c r="CT16" i="13"/>
  <c r="CU16" i="13"/>
  <c r="CV16" i="13"/>
  <c r="CW16" i="13"/>
  <c r="CX16" i="13"/>
  <c r="CY16" i="13"/>
  <c r="CZ16" i="13"/>
  <c r="DW16" i="13"/>
  <c r="DX16" i="13"/>
  <c r="EA16" i="13"/>
  <c r="EB16" i="13"/>
  <c r="EC16" i="13"/>
  <c r="BY14" i="5" s="1" a="1"/>
  <c r="ED16" i="13"/>
  <c r="EE16" i="13"/>
  <c r="EF16" i="13"/>
  <c r="EG16" i="13"/>
  <c r="EH16" i="13"/>
  <c r="EI16" i="13"/>
  <c r="EJ16" i="13"/>
  <c r="EK16" i="13"/>
  <c r="EL16" i="13"/>
  <c r="EM16" i="13"/>
  <c r="EN16" i="13"/>
  <c r="EO16" i="13"/>
  <c r="EP16" i="13"/>
  <c r="EQ16" i="13"/>
  <c r="ER16" i="13"/>
  <c r="ES16" i="13"/>
  <c r="ET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N17" i="13"/>
  <c r="P17" i="13"/>
  <c r="R17" i="13"/>
  <c r="S17" i="13"/>
  <c r="T17" i="13"/>
  <c r="U17" i="13"/>
  <c r="V17" i="13"/>
  <c r="W17" i="13"/>
  <c r="X17" i="13"/>
  <c r="Y17" i="13"/>
  <c r="Z17" i="13"/>
  <c r="AA17" i="13"/>
  <c r="AB17" i="13"/>
  <c r="AC17" i="13"/>
  <c r="AD17" i="13"/>
  <c r="AF17" i="13"/>
  <c r="AG17" i="13"/>
  <c r="AH17" i="13"/>
  <c r="AI17" i="13"/>
  <c r="AJ17" i="13"/>
  <c r="AK17" i="13"/>
  <c r="AL17" i="13"/>
  <c r="AM17" i="13"/>
  <c r="AN17" i="13"/>
  <c r="AO17" i="13"/>
  <c r="AP17" i="13"/>
  <c r="AQ17" i="13"/>
  <c r="AR17" i="13"/>
  <c r="AS17" i="13"/>
  <c r="AU17" i="13"/>
  <c r="AV17" i="13"/>
  <c r="AW17" i="13"/>
  <c r="AX17" i="13"/>
  <c r="AY17" i="13"/>
  <c r="AZ17" i="13"/>
  <c r="BA17" i="13"/>
  <c r="BB17" i="13"/>
  <c r="BC17" i="13"/>
  <c r="BD17" i="13"/>
  <c r="BE17" i="13"/>
  <c r="BF17" i="13"/>
  <c r="BG17" i="13"/>
  <c r="BH17" i="13"/>
  <c r="BJ17" i="13"/>
  <c r="BK17" i="13"/>
  <c r="BL17" i="13"/>
  <c r="BM17" i="13"/>
  <c r="BN17" i="13"/>
  <c r="BO17" i="13"/>
  <c r="BP17" i="13"/>
  <c r="BQ17" i="13"/>
  <c r="BR17" i="13"/>
  <c r="BS17" i="13"/>
  <c r="BV17" i="13"/>
  <c r="BW17" i="13"/>
  <c r="BX17" i="13"/>
  <c r="BY17" i="13"/>
  <c r="BZ17" i="13"/>
  <c r="CA17" i="13"/>
  <c r="CB17" i="13"/>
  <c r="CC17" i="13"/>
  <c r="CD17" i="13"/>
  <c r="CE17" i="13"/>
  <c r="CF17" i="13"/>
  <c r="CG17" i="13"/>
  <c r="CH17" i="13"/>
  <c r="CI17" i="13"/>
  <c r="CJ17" i="13"/>
  <c r="CK17" i="13"/>
  <c r="CM17" i="13"/>
  <c r="CN17" i="13"/>
  <c r="CO17" i="13"/>
  <c r="CP17" i="13"/>
  <c r="CQ17" i="13"/>
  <c r="CR17" i="13"/>
  <c r="CS17" i="13"/>
  <c r="CT17" i="13"/>
  <c r="CU17" i="13"/>
  <c r="CV17" i="13"/>
  <c r="CW17" i="13"/>
  <c r="CX17" i="13"/>
  <c r="CY17" i="13"/>
  <c r="CZ17" i="13"/>
  <c r="DM17" i="13"/>
  <c r="DW17" i="13"/>
  <c r="DX17" i="13"/>
  <c r="EA17" i="13"/>
  <c r="EB17" i="13"/>
  <c r="EC17" i="13"/>
  <c r="ED17" i="13"/>
  <c r="EE17" i="13"/>
  <c r="BZ15" i="5" s="1" a="1"/>
  <c r="EF17" i="13"/>
  <c r="EG17" i="13"/>
  <c r="EH17" i="13"/>
  <c r="EI17" i="13"/>
  <c r="EJ17" i="13"/>
  <c r="EK17" i="13"/>
  <c r="EL17" i="13"/>
  <c r="EM17" i="13"/>
  <c r="EN17" i="13"/>
  <c r="EO17" i="13"/>
  <c r="EP17" i="13"/>
  <c r="EQ17" i="13"/>
  <c r="ER17" i="13"/>
  <c r="ES17" i="13"/>
  <c r="ET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N18" i="13"/>
  <c r="P18" i="13"/>
  <c r="R18" i="13"/>
  <c r="S18" i="13"/>
  <c r="T18" i="13"/>
  <c r="U18" i="13"/>
  <c r="V18" i="13"/>
  <c r="W18" i="13"/>
  <c r="X18" i="13"/>
  <c r="Y18" i="13"/>
  <c r="Z18" i="13"/>
  <c r="AA18" i="13"/>
  <c r="AB18" i="13"/>
  <c r="AC18" i="13"/>
  <c r="AD18" i="13"/>
  <c r="AF18" i="13"/>
  <c r="AG18" i="13"/>
  <c r="AH18" i="13"/>
  <c r="AI18" i="13"/>
  <c r="AJ18" i="13"/>
  <c r="AK18" i="13"/>
  <c r="AL18" i="13"/>
  <c r="AM18" i="13"/>
  <c r="AN18" i="13"/>
  <c r="AO18" i="13"/>
  <c r="AP18" i="13"/>
  <c r="AQ18" i="13"/>
  <c r="AR18" i="13"/>
  <c r="AS18" i="13"/>
  <c r="AU18" i="13"/>
  <c r="AV18" i="13"/>
  <c r="AW18" i="13"/>
  <c r="AX18" i="13"/>
  <c r="AY18" i="13"/>
  <c r="AZ18" i="13"/>
  <c r="BA18" i="13"/>
  <c r="BB18" i="13"/>
  <c r="BC18" i="13"/>
  <c r="BD18" i="13"/>
  <c r="BE18" i="13"/>
  <c r="BF18" i="13"/>
  <c r="BG18" i="13"/>
  <c r="BH18" i="13"/>
  <c r="BJ18" i="13"/>
  <c r="BK18" i="13"/>
  <c r="BL18" i="13"/>
  <c r="BM18" i="13"/>
  <c r="BN18" i="13"/>
  <c r="BO18" i="13"/>
  <c r="BP18" i="13"/>
  <c r="DM18" i="13" s="1"/>
  <c r="BQ18" i="13"/>
  <c r="BR18" i="13"/>
  <c r="BS18" i="13"/>
  <c r="BV18" i="13"/>
  <c r="BW18" i="13"/>
  <c r="BX18" i="13"/>
  <c r="BY18" i="13"/>
  <c r="BZ18" i="13"/>
  <c r="CA18" i="13"/>
  <c r="CB18" i="13"/>
  <c r="CC18" i="13"/>
  <c r="CD18" i="13"/>
  <c r="CE18" i="13"/>
  <c r="CF18" i="13"/>
  <c r="CG18" i="13"/>
  <c r="CH18" i="13"/>
  <c r="CI18" i="13"/>
  <c r="CJ18" i="13"/>
  <c r="CK18" i="13"/>
  <c r="CM18" i="13"/>
  <c r="CN18" i="13"/>
  <c r="CO18" i="13"/>
  <c r="CP18" i="13"/>
  <c r="CQ18" i="13"/>
  <c r="CR18" i="13"/>
  <c r="CS18" i="13"/>
  <c r="CT18" i="13"/>
  <c r="CU18" i="13"/>
  <c r="CV18" i="13"/>
  <c r="CW18" i="13"/>
  <c r="CX18" i="13"/>
  <c r="CY18" i="13"/>
  <c r="CZ18" i="13"/>
  <c r="DW18" i="13"/>
  <c r="DX18" i="13"/>
  <c r="EA18" i="13"/>
  <c r="BQ16" i="5" s="1" a="1"/>
  <c r="EB18" i="13"/>
  <c r="EC18" i="13"/>
  <c r="ED18" i="13"/>
  <c r="EE18" i="13"/>
  <c r="EF18" i="13"/>
  <c r="EG18" i="13"/>
  <c r="EH18" i="13"/>
  <c r="EI18" i="13"/>
  <c r="EJ18" i="13"/>
  <c r="EK18" i="13"/>
  <c r="EL18" i="13"/>
  <c r="EM18" i="13"/>
  <c r="EN18" i="13"/>
  <c r="EO18" i="13"/>
  <c r="EP18" i="13"/>
  <c r="EQ18" i="13"/>
  <c r="ER18" i="13"/>
  <c r="ES18" i="13"/>
  <c r="ET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N19" i="13"/>
  <c r="P19" i="13"/>
  <c r="R19" i="13"/>
  <c r="S19" i="13"/>
  <c r="T19" i="13"/>
  <c r="U19" i="13"/>
  <c r="V19" i="13"/>
  <c r="W19" i="13"/>
  <c r="X19" i="13"/>
  <c r="Y19" i="13"/>
  <c r="Z19" i="13"/>
  <c r="AA19" i="13"/>
  <c r="AB19" i="13"/>
  <c r="AC19" i="13"/>
  <c r="AD19" i="13"/>
  <c r="AF19" i="13"/>
  <c r="AG19" i="13"/>
  <c r="AH19" i="13"/>
  <c r="AI19" i="13"/>
  <c r="AJ19" i="13"/>
  <c r="AK19" i="13"/>
  <c r="AL19" i="13"/>
  <c r="AM19" i="13"/>
  <c r="AN19" i="13"/>
  <c r="AO19" i="13"/>
  <c r="AP19" i="13"/>
  <c r="AQ19" i="13"/>
  <c r="AR19" i="13"/>
  <c r="AS19" i="13"/>
  <c r="AU19" i="13"/>
  <c r="AV19" i="13"/>
  <c r="AW19" i="13"/>
  <c r="AX19" i="13"/>
  <c r="AY19" i="13"/>
  <c r="AZ19" i="13"/>
  <c r="BA19" i="13"/>
  <c r="BB19" i="13"/>
  <c r="BC19" i="13"/>
  <c r="BD19" i="13"/>
  <c r="BE19" i="13"/>
  <c r="BF19" i="13"/>
  <c r="BG19" i="13"/>
  <c r="BH19" i="13"/>
  <c r="BJ19" i="13"/>
  <c r="BK19" i="13"/>
  <c r="BL19" i="13"/>
  <c r="BM19" i="13"/>
  <c r="BN19" i="13"/>
  <c r="BO19" i="13"/>
  <c r="BP19" i="13"/>
  <c r="BQ19" i="13"/>
  <c r="BR19" i="13"/>
  <c r="BS19" i="13"/>
  <c r="BV19" i="13"/>
  <c r="BW19" i="13"/>
  <c r="BX19" i="13"/>
  <c r="BY19" i="13"/>
  <c r="BZ19" i="13"/>
  <c r="CA19" i="13"/>
  <c r="CB19" i="13"/>
  <c r="CC19" i="13"/>
  <c r="CD19" i="13"/>
  <c r="CE19" i="13"/>
  <c r="CF19" i="13"/>
  <c r="CG19" i="13"/>
  <c r="CH19" i="13"/>
  <c r="CI19" i="13"/>
  <c r="CJ19" i="13"/>
  <c r="CK19" i="13"/>
  <c r="CM19" i="13"/>
  <c r="CN19" i="13"/>
  <c r="CO19" i="13"/>
  <c r="CP19" i="13"/>
  <c r="CQ19" i="13"/>
  <c r="CR19" i="13"/>
  <c r="CS19" i="13"/>
  <c r="CT19" i="13"/>
  <c r="CU19" i="13"/>
  <c r="CV19" i="13"/>
  <c r="CW19" i="13"/>
  <c r="CX19" i="13"/>
  <c r="CY19" i="13"/>
  <c r="CZ19" i="13"/>
  <c r="DM19" i="13"/>
  <c r="DW19" i="13"/>
  <c r="DX19" i="13"/>
  <c r="EA19" i="13"/>
  <c r="EB19" i="13"/>
  <c r="EC19" i="13"/>
  <c r="BR17" i="5" s="1" a="1"/>
  <c r="ED19" i="13"/>
  <c r="EE19" i="13"/>
  <c r="EF19" i="13"/>
  <c r="EG19" i="13"/>
  <c r="EH19" i="13"/>
  <c r="EI19" i="13"/>
  <c r="EJ19" i="13"/>
  <c r="EK19" i="13"/>
  <c r="EL19" i="13"/>
  <c r="EM19" i="13"/>
  <c r="EN19" i="13"/>
  <c r="EO19" i="13"/>
  <c r="EP19" i="13"/>
  <c r="EQ19" i="13"/>
  <c r="ER19" i="13"/>
  <c r="ES19" i="13"/>
  <c r="ET19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N20" i="13"/>
  <c r="P20" i="13"/>
  <c r="R20" i="13"/>
  <c r="S20" i="13"/>
  <c r="T20" i="13"/>
  <c r="U20" i="13"/>
  <c r="V20" i="13"/>
  <c r="W20" i="13"/>
  <c r="X20" i="13"/>
  <c r="Y20" i="13"/>
  <c r="Z20" i="13"/>
  <c r="AA20" i="13"/>
  <c r="AB20" i="13"/>
  <c r="AC20" i="13"/>
  <c r="AD20" i="13"/>
  <c r="AF20" i="13"/>
  <c r="AG20" i="13"/>
  <c r="AH20" i="13"/>
  <c r="AI20" i="13"/>
  <c r="AJ20" i="13"/>
  <c r="AK20" i="13"/>
  <c r="AL20" i="13"/>
  <c r="AM20" i="13"/>
  <c r="AN20" i="13"/>
  <c r="AO20" i="13"/>
  <c r="AP20" i="13"/>
  <c r="AQ20" i="13"/>
  <c r="AR20" i="13"/>
  <c r="AS20" i="13"/>
  <c r="AU20" i="13"/>
  <c r="AV20" i="13"/>
  <c r="AW20" i="13"/>
  <c r="AX20" i="13"/>
  <c r="AY20" i="13"/>
  <c r="AZ20" i="13"/>
  <c r="BA20" i="13"/>
  <c r="BB20" i="13"/>
  <c r="BC20" i="13"/>
  <c r="BD20" i="13"/>
  <c r="BE20" i="13"/>
  <c r="BF20" i="13"/>
  <c r="BG20" i="13"/>
  <c r="BH20" i="13"/>
  <c r="BJ20" i="13"/>
  <c r="BK20" i="13"/>
  <c r="BL20" i="13"/>
  <c r="BM20" i="13"/>
  <c r="BN20" i="13"/>
  <c r="BO20" i="13"/>
  <c r="BT20" i="13" s="1"/>
  <c r="BP20" i="13"/>
  <c r="BQ20" i="13"/>
  <c r="BR20" i="13"/>
  <c r="BS20" i="13"/>
  <c r="BV20" i="13"/>
  <c r="BW20" i="13"/>
  <c r="BX20" i="13"/>
  <c r="BY20" i="13"/>
  <c r="BZ20" i="13"/>
  <c r="CA20" i="13"/>
  <c r="CB20" i="13"/>
  <c r="CC20" i="13"/>
  <c r="CD20" i="13"/>
  <c r="CE20" i="13"/>
  <c r="CF20" i="13"/>
  <c r="CG20" i="13"/>
  <c r="CH20" i="13"/>
  <c r="CI20" i="13"/>
  <c r="CJ20" i="13"/>
  <c r="CK20" i="13"/>
  <c r="CM20" i="13"/>
  <c r="CN20" i="13"/>
  <c r="CO20" i="13"/>
  <c r="CP20" i="13"/>
  <c r="CQ20" i="13"/>
  <c r="CR20" i="13"/>
  <c r="CS20" i="13"/>
  <c r="CT20" i="13"/>
  <c r="CU20" i="13"/>
  <c r="CV20" i="13"/>
  <c r="CW20" i="13"/>
  <c r="CX20" i="13"/>
  <c r="CY20" i="13"/>
  <c r="CZ20" i="13"/>
  <c r="DM20" i="13"/>
  <c r="DW20" i="13"/>
  <c r="DX20" i="13"/>
  <c r="EA20" i="13"/>
  <c r="EB20" i="13"/>
  <c r="EC20" i="13"/>
  <c r="ED20" i="13"/>
  <c r="EE20" i="13"/>
  <c r="BQ18" i="5" s="1" a="1"/>
  <c r="EF20" i="13"/>
  <c r="EG20" i="13"/>
  <c r="EH20" i="13"/>
  <c r="EI20" i="13"/>
  <c r="EJ20" i="13"/>
  <c r="EK20" i="13"/>
  <c r="EL20" i="13"/>
  <c r="EM20" i="13"/>
  <c r="EN20" i="13"/>
  <c r="EO20" i="13"/>
  <c r="EP20" i="13"/>
  <c r="EQ20" i="13"/>
  <c r="ER20" i="13"/>
  <c r="ES20" i="13"/>
  <c r="ET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N21" i="13"/>
  <c r="P21" i="13"/>
  <c r="R21" i="13"/>
  <c r="S21" i="13"/>
  <c r="T21" i="13"/>
  <c r="U21" i="13"/>
  <c r="V21" i="13"/>
  <c r="W21" i="13"/>
  <c r="X21" i="13"/>
  <c r="Y21" i="13"/>
  <c r="Z21" i="13"/>
  <c r="AA21" i="13"/>
  <c r="AB21" i="13"/>
  <c r="AC21" i="13"/>
  <c r="AD21" i="13"/>
  <c r="AF21" i="13"/>
  <c r="AG21" i="13"/>
  <c r="AH21" i="13"/>
  <c r="AI21" i="13"/>
  <c r="AJ21" i="13"/>
  <c r="AK21" i="13"/>
  <c r="AL21" i="13"/>
  <c r="AM21" i="13"/>
  <c r="AN21" i="13"/>
  <c r="AO21" i="13"/>
  <c r="AP21" i="13"/>
  <c r="AQ21" i="13"/>
  <c r="AR21" i="13"/>
  <c r="AS21" i="13"/>
  <c r="AU21" i="13"/>
  <c r="AV21" i="13"/>
  <c r="AW21" i="13"/>
  <c r="AX21" i="13"/>
  <c r="AY21" i="13"/>
  <c r="AZ21" i="13"/>
  <c r="BA21" i="13"/>
  <c r="BB21" i="13"/>
  <c r="BC21" i="13"/>
  <c r="BD21" i="13"/>
  <c r="BE21" i="13"/>
  <c r="BF21" i="13"/>
  <c r="BG21" i="13"/>
  <c r="BH21" i="13"/>
  <c r="BJ21" i="13"/>
  <c r="BK21" i="13"/>
  <c r="BL21" i="13"/>
  <c r="BM21" i="13"/>
  <c r="BN21" i="13"/>
  <c r="BO21" i="13"/>
  <c r="BP21" i="13"/>
  <c r="DM21" i="13" s="1"/>
  <c r="BQ21" i="13"/>
  <c r="BR21" i="13"/>
  <c r="BS21" i="13"/>
  <c r="BV21" i="13"/>
  <c r="BW21" i="13"/>
  <c r="BX21" i="13"/>
  <c r="BY21" i="13"/>
  <c r="BZ21" i="13"/>
  <c r="CA21" i="13"/>
  <c r="CB21" i="13"/>
  <c r="CC21" i="13"/>
  <c r="CD21" i="13"/>
  <c r="CE21" i="13"/>
  <c r="CF21" i="13"/>
  <c r="CG21" i="13"/>
  <c r="CH21" i="13"/>
  <c r="CI21" i="13"/>
  <c r="CJ21" i="13"/>
  <c r="CK21" i="13"/>
  <c r="CM21" i="13"/>
  <c r="CN21" i="13"/>
  <c r="CO21" i="13"/>
  <c r="CP21" i="13"/>
  <c r="CQ21" i="13"/>
  <c r="CR21" i="13"/>
  <c r="CS21" i="13"/>
  <c r="CT21" i="13"/>
  <c r="CU21" i="13"/>
  <c r="CV21" i="13"/>
  <c r="CW21" i="13"/>
  <c r="CX21" i="13"/>
  <c r="CY21" i="13"/>
  <c r="CZ21" i="13"/>
  <c r="DW21" i="13"/>
  <c r="DX21" i="13"/>
  <c r="EA21" i="13"/>
  <c r="EB21" i="13"/>
  <c r="BQ19" i="5" s="1" a="1"/>
  <c r="EC21" i="13"/>
  <c r="ED21" i="13"/>
  <c r="EE21" i="13"/>
  <c r="EF21" i="13"/>
  <c r="EG21" i="13"/>
  <c r="EH21" i="13"/>
  <c r="EI21" i="13"/>
  <c r="EJ21" i="13"/>
  <c r="EK21" i="13"/>
  <c r="EL21" i="13"/>
  <c r="EM21" i="13"/>
  <c r="EN21" i="13"/>
  <c r="EO21" i="13"/>
  <c r="EP21" i="13"/>
  <c r="EQ21" i="13"/>
  <c r="ER21" i="13"/>
  <c r="ES21" i="13"/>
  <c r="ET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N22" i="13"/>
  <c r="P22" i="13"/>
  <c r="R22" i="13"/>
  <c r="S22" i="13"/>
  <c r="T22" i="13"/>
  <c r="U22" i="13"/>
  <c r="V22" i="13"/>
  <c r="W22" i="13"/>
  <c r="X22" i="13"/>
  <c r="Y22" i="13"/>
  <c r="Z22" i="13"/>
  <c r="AA22" i="13"/>
  <c r="AB22" i="13"/>
  <c r="AC22" i="13"/>
  <c r="AD22" i="13"/>
  <c r="AF22" i="13"/>
  <c r="AG22" i="13"/>
  <c r="AH22" i="13"/>
  <c r="AI22" i="13"/>
  <c r="AJ22" i="13"/>
  <c r="AK22" i="13"/>
  <c r="AL22" i="13"/>
  <c r="AM22" i="13"/>
  <c r="AN22" i="13"/>
  <c r="AO22" i="13"/>
  <c r="AP22" i="13"/>
  <c r="AQ22" i="13"/>
  <c r="AR22" i="13"/>
  <c r="AS22" i="13"/>
  <c r="AU22" i="13"/>
  <c r="AV22" i="13"/>
  <c r="AW22" i="13"/>
  <c r="AX22" i="13"/>
  <c r="AY22" i="13"/>
  <c r="AZ22" i="13"/>
  <c r="BA22" i="13"/>
  <c r="BB22" i="13"/>
  <c r="BC22" i="13"/>
  <c r="BD22" i="13"/>
  <c r="BE22" i="13"/>
  <c r="BF22" i="13"/>
  <c r="BG22" i="13"/>
  <c r="BH22" i="13"/>
  <c r="BJ22" i="13"/>
  <c r="BK22" i="13"/>
  <c r="BL22" i="13"/>
  <c r="BM22" i="13"/>
  <c r="BN22" i="13"/>
  <c r="BO22" i="13"/>
  <c r="BP22" i="13"/>
  <c r="BQ22" i="13"/>
  <c r="BR22" i="13"/>
  <c r="BS22" i="13"/>
  <c r="BV22" i="13"/>
  <c r="BW22" i="13"/>
  <c r="BX22" i="13"/>
  <c r="BY22" i="13"/>
  <c r="BZ22" i="13"/>
  <c r="CA22" i="13"/>
  <c r="CB22" i="13"/>
  <c r="CC22" i="13"/>
  <c r="CD22" i="13"/>
  <c r="CE22" i="13"/>
  <c r="CF22" i="13"/>
  <c r="CG22" i="13"/>
  <c r="CH22" i="13"/>
  <c r="CI22" i="13"/>
  <c r="CJ22" i="13"/>
  <c r="CK22" i="13"/>
  <c r="CM22" i="13"/>
  <c r="CN22" i="13"/>
  <c r="CO22" i="13"/>
  <c r="CP22" i="13"/>
  <c r="CQ22" i="13"/>
  <c r="CR22" i="13"/>
  <c r="CS22" i="13"/>
  <c r="CT22" i="13"/>
  <c r="CU22" i="13"/>
  <c r="CV22" i="13"/>
  <c r="CW22" i="13"/>
  <c r="CX22" i="13"/>
  <c r="CY22" i="13"/>
  <c r="CZ22" i="13"/>
  <c r="DM22" i="13"/>
  <c r="DW22" i="13"/>
  <c r="DX22" i="13"/>
  <c r="EA22" i="13"/>
  <c r="EB22" i="13"/>
  <c r="EC22" i="13"/>
  <c r="ED22" i="13"/>
  <c r="BY20" i="5" s="1" a="1"/>
  <c r="EE22" i="13"/>
  <c r="EF22" i="13"/>
  <c r="EG22" i="13"/>
  <c r="EH22" i="13"/>
  <c r="EI22" i="13"/>
  <c r="EJ22" i="13"/>
  <c r="EK22" i="13"/>
  <c r="EL22" i="13"/>
  <c r="EM22" i="13"/>
  <c r="EN22" i="13"/>
  <c r="EO22" i="13"/>
  <c r="EP22" i="13"/>
  <c r="EQ22" i="13"/>
  <c r="ER22" i="13"/>
  <c r="ES22" i="13"/>
  <c r="ET22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N23" i="13"/>
  <c r="P23" i="13"/>
  <c r="R23" i="13"/>
  <c r="S23" i="13"/>
  <c r="T23" i="13"/>
  <c r="U23" i="13"/>
  <c r="V23" i="13"/>
  <c r="W23" i="13"/>
  <c r="X23" i="13"/>
  <c r="Y23" i="13"/>
  <c r="Z23" i="13"/>
  <c r="AA23" i="13"/>
  <c r="AB23" i="13"/>
  <c r="AC23" i="13"/>
  <c r="AD23" i="13"/>
  <c r="AF23" i="13"/>
  <c r="AG23" i="13"/>
  <c r="AH23" i="13"/>
  <c r="AI23" i="13"/>
  <c r="AJ23" i="13"/>
  <c r="AK23" i="13"/>
  <c r="AL23" i="13"/>
  <c r="AM23" i="13"/>
  <c r="AN23" i="13"/>
  <c r="AO23" i="13"/>
  <c r="AP23" i="13"/>
  <c r="AQ23" i="13"/>
  <c r="AR23" i="13"/>
  <c r="AS23" i="13"/>
  <c r="AU23" i="13"/>
  <c r="AV23" i="13"/>
  <c r="AW23" i="13"/>
  <c r="AX23" i="13"/>
  <c r="AY23" i="13"/>
  <c r="AZ23" i="13"/>
  <c r="BA23" i="13"/>
  <c r="BB23" i="13"/>
  <c r="BC23" i="13"/>
  <c r="BD23" i="13"/>
  <c r="BE23" i="13"/>
  <c r="BF23" i="13"/>
  <c r="BG23" i="13"/>
  <c r="BH23" i="13"/>
  <c r="BJ23" i="13"/>
  <c r="BT23" i="13" s="1"/>
  <c r="BK23" i="13"/>
  <c r="BL23" i="13"/>
  <c r="BM23" i="13"/>
  <c r="BN23" i="13"/>
  <c r="BO23" i="13"/>
  <c r="BP23" i="13"/>
  <c r="DM23" i="13" s="1"/>
  <c r="BQ23" i="13"/>
  <c r="BR23" i="13"/>
  <c r="BS23" i="13"/>
  <c r="BV23" i="13"/>
  <c r="BW23" i="13"/>
  <c r="BX23" i="13"/>
  <c r="BY23" i="13"/>
  <c r="BZ23" i="13"/>
  <c r="CA23" i="13"/>
  <c r="CB23" i="13"/>
  <c r="CC23" i="13"/>
  <c r="CD23" i="13"/>
  <c r="CE23" i="13"/>
  <c r="CF23" i="13"/>
  <c r="CG23" i="13"/>
  <c r="CH23" i="13"/>
  <c r="CI23" i="13"/>
  <c r="CJ23" i="13"/>
  <c r="CK23" i="13"/>
  <c r="CM23" i="13"/>
  <c r="CN23" i="13"/>
  <c r="CO23" i="13"/>
  <c r="CP23" i="13"/>
  <c r="CQ23" i="13"/>
  <c r="CR23" i="13"/>
  <c r="CS23" i="13"/>
  <c r="CT23" i="13"/>
  <c r="CU23" i="13"/>
  <c r="CV23" i="13"/>
  <c r="CW23" i="13"/>
  <c r="CX23" i="13"/>
  <c r="CY23" i="13"/>
  <c r="CZ23" i="13"/>
  <c r="DW23" i="13"/>
  <c r="DX23" i="13"/>
  <c r="EA23" i="13"/>
  <c r="EB23" i="13"/>
  <c r="EC23" i="13"/>
  <c r="ED23" i="13"/>
  <c r="EE23" i="13"/>
  <c r="BQ21" i="5" s="1" a="1"/>
  <c r="EF23" i="13"/>
  <c r="EG23" i="13"/>
  <c r="EH23" i="13"/>
  <c r="EI23" i="13"/>
  <c r="EJ23" i="13"/>
  <c r="EK23" i="13"/>
  <c r="EL23" i="13"/>
  <c r="EM23" i="13"/>
  <c r="EN23" i="13"/>
  <c r="EO23" i="13"/>
  <c r="EP23" i="13"/>
  <c r="EQ23" i="13"/>
  <c r="ER23" i="13"/>
  <c r="ES23" i="13"/>
  <c r="ET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N24" i="13"/>
  <c r="P24" i="13"/>
  <c r="R24" i="13"/>
  <c r="S24" i="13"/>
  <c r="T24" i="13"/>
  <c r="U24" i="13"/>
  <c r="V24" i="13"/>
  <c r="W24" i="13"/>
  <c r="X24" i="13"/>
  <c r="Y24" i="13"/>
  <c r="Z24" i="13"/>
  <c r="AA24" i="13"/>
  <c r="AB24" i="13"/>
  <c r="AC24" i="13"/>
  <c r="AD24" i="13"/>
  <c r="AF24" i="13"/>
  <c r="AG24" i="13"/>
  <c r="AH24" i="13"/>
  <c r="AI24" i="13"/>
  <c r="AJ24" i="13"/>
  <c r="AK24" i="13"/>
  <c r="AL24" i="13"/>
  <c r="AM24" i="13"/>
  <c r="AN24" i="13"/>
  <c r="AO24" i="13"/>
  <c r="AP24" i="13"/>
  <c r="AQ24" i="13"/>
  <c r="AR24" i="13"/>
  <c r="AS24" i="13"/>
  <c r="AU24" i="13"/>
  <c r="AV24" i="13"/>
  <c r="AW24" i="13"/>
  <c r="AX24" i="13"/>
  <c r="AY24" i="13"/>
  <c r="AZ24" i="13"/>
  <c r="BA24" i="13"/>
  <c r="BB24" i="13"/>
  <c r="BC24" i="13"/>
  <c r="BD24" i="13"/>
  <c r="BE24" i="13"/>
  <c r="BF24" i="13"/>
  <c r="BG24" i="13"/>
  <c r="BH24" i="13"/>
  <c r="BJ24" i="13"/>
  <c r="BK24" i="13"/>
  <c r="BL24" i="13"/>
  <c r="BM24" i="13"/>
  <c r="BN24" i="13"/>
  <c r="BO24" i="13"/>
  <c r="BP24" i="13"/>
  <c r="DM24" i="13" s="1"/>
  <c r="BQ24" i="13"/>
  <c r="BR24" i="13"/>
  <c r="BS24" i="13"/>
  <c r="BV24" i="13"/>
  <c r="BW24" i="13"/>
  <c r="BX24" i="13"/>
  <c r="BY24" i="13"/>
  <c r="BZ24" i="13"/>
  <c r="CA24" i="13"/>
  <c r="CB24" i="13"/>
  <c r="CC24" i="13"/>
  <c r="CD24" i="13"/>
  <c r="CE24" i="13"/>
  <c r="CF24" i="13"/>
  <c r="CG24" i="13"/>
  <c r="CH24" i="13"/>
  <c r="CI24" i="13"/>
  <c r="CJ24" i="13"/>
  <c r="CK24" i="13"/>
  <c r="CM24" i="13"/>
  <c r="CN24" i="13"/>
  <c r="CO24" i="13"/>
  <c r="CP24" i="13"/>
  <c r="CQ24" i="13"/>
  <c r="CR24" i="13"/>
  <c r="CS24" i="13"/>
  <c r="CT24" i="13"/>
  <c r="CU24" i="13"/>
  <c r="CV24" i="13"/>
  <c r="CW24" i="13"/>
  <c r="CX24" i="13"/>
  <c r="CY24" i="13"/>
  <c r="CZ24" i="13"/>
  <c r="DW24" i="13"/>
  <c r="DX24" i="13"/>
  <c r="EA24" i="13"/>
  <c r="EB24" i="13"/>
  <c r="EC24" i="13"/>
  <c r="ED24" i="13"/>
  <c r="EE24" i="13"/>
  <c r="EF24" i="13"/>
  <c r="EG24" i="13"/>
  <c r="EH24" i="13"/>
  <c r="EI24" i="13"/>
  <c r="EJ24" i="13"/>
  <c r="EK24" i="13"/>
  <c r="EL24" i="13"/>
  <c r="EM24" i="13"/>
  <c r="EN24" i="13"/>
  <c r="EO24" i="13"/>
  <c r="EP24" i="13"/>
  <c r="EQ24" i="13"/>
  <c r="ER24" i="13"/>
  <c r="ES24" i="13"/>
  <c r="ET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N25" i="13"/>
  <c r="P25" i="13"/>
  <c r="R25" i="13"/>
  <c r="S25" i="13"/>
  <c r="T25" i="13"/>
  <c r="U25" i="13"/>
  <c r="V25" i="13"/>
  <c r="W25" i="13"/>
  <c r="X25" i="13"/>
  <c r="Y25" i="13"/>
  <c r="Z25" i="13"/>
  <c r="AA25" i="13"/>
  <c r="AB25" i="13"/>
  <c r="AC25" i="13"/>
  <c r="AD25" i="13"/>
  <c r="AF25" i="13"/>
  <c r="AG25" i="13"/>
  <c r="AH25" i="13"/>
  <c r="AI25" i="13"/>
  <c r="AJ25" i="13"/>
  <c r="AK25" i="13"/>
  <c r="AL25" i="13"/>
  <c r="AM25" i="13"/>
  <c r="AN25" i="13"/>
  <c r="AO25" i="13"/>
  <c r="AP25" i="13"/>
  <c r="AQ25" i="13"/>
  <c r="AR25" i="13"/>
  <c r="AS25" i="13"/>
  <c r="AU25" i="13"/>
  <c r="AV25" i="13"/>
  <c r="AW25" i="13"/>
  <c r="AX25" i="13"/>
  <c r="AY25" i="13"/>
  <c r="AZ25" i="13"/>
  <c r="BA25" i="13"/>
  <c r="BB25" i="13"/>
  <c r="BC25" i="13"/>
  <c r="BD25" i="13"/>
  <c r="BE25" i="13"/>
  <c r="BF25" i="13"/>
  <c r="BG25" i="13"/>
  <c r="BH25" i="13"/>
  <c r="BJ25" i="13"/>
  <c r="BK25" i="13"/>
  <c r="BL25" i="13"/>
  <c r="BM25" i="13"/>
  <c r="BN25" i="13"/>
  <c r="BO25" i="13"/>
  <c r="BP25" i="13"/>
  <c r="BQ25" i="13"/>
  <c r="BR25" i="13"/>
  <c r="BS25" i="13"/>
  <c r="BV25" i="13"/>
  <c r="BW25" i="13"/>
  <c r="BX25" i="13"/>
  <c r="BY25" i="13"/>
  <c r="BZ25" i="13"/>
  <c r="CA25" i="13"/>
  <c r="CB25" i="13"/>
  <c r="CC25" i="13"/>
  <c r="CD25" i="13"/>
  <c r="CE25" i="13"/>
  <c r="CF25" i="13"/>
  <c r="CG25" i="13"/>
  <c r="CH25" i="13"/>
  <c r="CI25" i="13"/>
  <c r="CJ25" i="13"/>
  <c r="CK25" i="13"/>
  <c r="CM25" i="13"/>
  <c r="CN25" i="13"/>
  <c r="CO25" i="13"/>
  <c r="CP25" i="13"/>
  <c r="CQ25" i="13"/>
  <c r="CR25" i="13"/>
  <c r="CS25" i="13"/>
  <c r="CT25" i="13"/>
  <c r="CU25" i="13"/>
  <c r="CV25" i="13"/>
  <c r="CW25" i="13"/>
  <c r="CX25" i="13"/>
  <c r="CY25" i="13"/>
  <c r="CZ25" i="13"/>
  <c r="DM25" i="13"/>
  <c r="DW25" i="13"/>
  <c r="DX25" i="13"/>
  <c r="EA25" i="13"/>
  <c r="EB25" i="13"/>
  <c r="EC25" i="13"/>
  <c r="BY23" i="5" s="1" a="1"/>
  <c r="ED25" i="13"/>
  <c r="EE25" i="13"/>
  <c r="EF25" i="13"/>
  <c r="EG25" i="13"/>
  <c r="EH25" i="13"/>
  <c r="EI25" i="13"/>
  <c r="EJ25" i="13"/>
  <c r="EK25" i="13"/>
  <c r="EL25" i="13"/>
  <c r="EM25" i="13"/>
  <c r="EN25" i="13"/>
  <c r="EO25" i="13"/>
  <c r="EP25" i="13"/>
  <c r="EQ25" i="13"/>
  <c r="ER25" i="13"/>
  <c r="ES25" i="13"/>
  <c r="ET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N26" i="13"/>
  <c r="P26" i="13"/>
  <c r="R26" i="13"/>
  <c r="S26" i="13"/>
  <c r="T26" i="13"/>
  <c r="U26" i="13"/>
  <c r="V26" i="13"/>
  <c r="W26" i="13"/>
  <c r="X26" i="13"/>
  <c r="Y26" i="13"/>
  <c r="Z26" i="13"/>
  <c r="AA26" i="13"/>
  <c r="AB26" i="13"/>
  <c r="AC26" i="13"/>
  <c r="AD26" i="13"/>
  <c r="AF26" i="13"/>
  <c r="AG26" i="13"/>
  <c r="AH26" i="13"/>
  <c r="AI26" i="13"/>
  <c r="AJ26" i="13"/>
  <c r="AK26" i="13"/>
  <c r="AL26" i="13"/>
  <c r="AM26" i="13"/>
  <c r="AN26" i="13"/>
  <c r="AO26" i="13"/>
  <c r="AP26" i="13"/>
  <c r="AQ26" i="13"/>
  <c r="AR26" i="13"/>
  <c r="AS26" i="13"/>
  <c r="AU26" i="13"/>
  <c r="AV26" i="13"/>
  <c r="AW26" i="13"/>
  <c r="AX26" i="13"/>
  <c r="AY26" i="13"/>
  <c r="AZ26" i="13"/>
  <c r="BA26" i="13"/>
  <c r="BB26" i="13"/>
  <c r="BC26" i="13"/>
  <c r="BD26" i="13"/>
  <c r="BE26" i="13"/>
  <c r="BF26" i="13"/>
  <c r="BG26" i="13"/>
  <c r="BH26" i="13"/>
  <c r="BJ26" i="13"/>
  <c r="BK26" i="13"/>
  <c r="BL26" i="13"/>
  <c r="BM26" i="13"/>
  <c r="BN26" i="13"/>
  <c r="BO26" i="13"/>
  <c r="BP26" i="13"/>
  <c r="DM26" i="13" s="1"/>
  <c r="BQ26" i="13"/>
  <c r="BR26" i="13"/>
  <c r="BS26" i="13"/>
  <c r="BV26" i="13"/>
  <c r="BW26" i="13"/>
  <c r="BX26" i="13"/>
  <c r="BY26" i="13"/>
  <c r="BZ26" i="13"/>
  <c r="CA26" i="13"/>
  <c r="CB26" i="13"/>
  <c r="CC26" i="13"/>
  <c r="CD26" i="13"/>
  <c r="CE26" i="13"/>
  <c r="CF26" i="13"/>
  <c r="CG26" i="13"/>
  <c r="CH26" i="13"/>
  <c r="CI26" i="13"/>
  <c r="CJ26" i="13"/>
  <c r="CK26" i="13"/>
  <c r="CM26" i="13"/>
  <c r="CN26" i="13"/>
  <c r="CO26" i="13"/>
  <c r="CP26" i="13"/>
  <c r="CQ26" i="13"/>
  <c r="CR26" i="13"/>
  <c r="CS26" i="13"/>
  <c r="CT26" i="13"/>
  <c r="CU26" i="13"/>
  <c r="CV26" i="13"/>
  <c r="CW26" i="13"/>
  <c r="CX26" i="13"/>
  <c r="CY26" i="13"/>
  <c r="CZ26" i="13"/>
  <c r="DW26" i="13"/>
  <c r="DX26" i="13"/>
  <c r="EA26" i="13"/>
  <c r="EB26" i="13"/>
  <c r="EC26" i="13"/>
  <c r="ED26" i="13"/>
  <c r="EE26" i="13"/>
  <c r="EF26" i="13"/>
  <c r="BR24" i="5" s="1" a="1"/>
  <c r="EG26" i="13"/>
  <c r="EH26" i="13"/>
  <c r="EI26" i="13"/>
  <c r="EJ26" i="13"/>
  <c r="EK26" i="13"/>
  <c r="EL26" i="13"/>
  <c r="EM26" i="13"/>
  <c r="EN26" i="13"/>
  <c r="EO26" i="13"/>
  <c r="EP26" i="13"/>
  <c r="EQ26" i="13"/>
  <c r="ER26" i="13"/>
  <c r="ES26" i="13"/>
  <c r="ET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N27" i="13"/>
  <c r="P27" i="13"/>
  <c r="R27" i="13"/>
  <c r="S27" i="13"/>
  <c r="T27" i="13"/>
  <c r="U27" i="13"/>
  <c r="V27" i="13"/>
  <c r="W27" i="13"/>
  <c r="X27" i="13"/>
  <c r="Y27" i="13"/>
  <c r="Z27" i="13"/>
  <c r="AA27" i="13"/>
  <c r="AB27" i="13"/>
  <c r="AC27" i="13"/>
  <c r="AD27" i="13"/>
  <c r="AF27" i="13"/>
  <c r="AG27" i="13"/>
  <c r="AH27" i="13"/>
  <c r="AI27" i="13"/>
  <c r="AJ27" i="13"/>
  <c r="AK27" i="13"/>
  <c r="AL27" i="13"/>
  <c r="AM27" i="13"/>
  <c r="AN27" i="13"/>
  <c r="AO27" i="13"/>
  <c r="AP27" i="13"/>
  <c r="AQ27" i="13"/>
  <c r="AR27" i="13"/>
  <c r="AS27" i="13"/>
  <c r="AU27" i="13"/>
  <c r="AV27" i="13"/>
  <c r="AW27" i="13"/>
  <c r="AX27" i="13"/>
  <c r="AY27" i="13"/>
  <c r="AZ27" i="13"/>
  <c r="BA27" i="13"/>
  <c r="BB27" i="13"/>
  <c r="BC27" i="13"/>
  <c r="BD27" i="13"/>
  <c r="BE27" i="13"/>
  <c r="BF27" i="13"/>
  <c r="BG27" i="13"/>
  <c r="BH27" i="13"/>
  <c r="BJ27" i="13"/>
  <c r="BK27" i="13"/>
  <c r="BL27" i="13"/>
  <c r="BM27" i="13"/>
  <c r="BN27" i="13"/>
  <c r="BO27" i="13"/>
  <c r="BP27" i="13"/>
  <c r="DM27" i="13" s="1"/>
  <c r="BQ27" i="13"/>
  <c r="BR27" i="13"/>
  <c r="BS27" i="13"/>
  <c r="BV27" i="13"/>
  <c r="BW27" i="13"/>
  <c r="BX27" i="13"/>
  <c r="BY27" i="13"/>
  <c r="BZ27" i="13"/>
  <c r="CA27" i="13"/>
  <c r="CB27" i="13"/>
  <c r="CC27" i="13"/>
  <c r="CD27" i="13"/>
  <c r="CE27" i="13"/>
  <c r="CF27" i="13"/>
  <c r="CG27" i="13"/>
  <c r="CH27" i="13"/>
  <c r="CI27" i="13"/>
  <c r="CJ27" i="13"/>
  <c r="CK27" i="13"/>
  <c r="CM27" i="13"/>
  <c r="CN27" i="13"/>
  <c r="CO27" i="13"/>
  <c r="CP27" i="13"/>
  <c r="CQ27" i="13"/>
  <c r="CR27" i="13"/>
  <c r="CS27" i="13"/>
  <c r="CT27" i="13"/>
  <c r="CU27" i="13"/>
  <c r="CV27" i="13"/>
  <c r="CW27" i="13"/>
  <c r="CX27" i="13"/>
  <c r="CY27" i="13"/>
  <c r="CZ27" i="13"/>
  <c r="DW27" i="13"/>
  <c r="DX27" i="13"/>
  <c r="EA27" i="13"/>
  <c r="EB27" i="13"/>
  <c r="BR25" i="5" s="1" a="1"/>
  <c r="EC27" i="13"/>
  <c r="ED27" i="13"/>
  <c r="EE27" i="13"/>
  <c r="EF27" i="13"/>
  <c r="EG27" i="13"/>
  <c r="EH27" i="13"/>
  <c r="EI27" i="13"/>
  <c r="EJ27" i="13"/>
  <c r="EK27" i="13"/>
  <c r="EL27" i="13"/>
  <c r="EM27" i="13"/>
  <c r="EN27" i="13"/>
  <c r="EO27" i="13"/>
  <c r="EP27" i="13"/>
  <c r="EQ27" i="13"/>
  <c r="ER27" i="13"/>
  <c r="ES27" i="13"/>
  <c r="ET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N28" i="13"/>
  <c r="P28" i="13"/>
  <c r="R28" i="13"/>
  <c r="S28" i="13"/>
  <c r="T28" i="13"/>
  <c r="U28" i="13"/>
  <c r="V28" i="13"/>
  <c r="W28" i="13"/>
  <c r="X28" i="13"/>
  <c r="Y28" i="13"/>
  <c r="Z28" i="13"/>
  <c r="AA28" i="13"/>
  <c r="AB28" i="13"/>
  <c r="AC28" i="13"/>
  <c r="AD28" i="13"/>
  <c r="AF28" i="13"/>
  <c r="AG28" i="13"/>
  <c r="AH28" i="13"/>
  <c r="AI28" i="13"/>
  <c r="AJ28" i="13"/>
  <c r="AK28" i="13"/>
  <c r="AL28" i="13"/>
  <c r="AM28" i="13"/>
  <c r="AN28" i="13"/>
  <c r="AO28" i="13"/>
  <c r="AP28" i="13"/>
  <c r="AQ28" i="13"/>
  <c r="AR28" i="13"/>
  <c r="AS28" i="13"/>
  <c r="AU28" i="13"/>
  <c r="AV28" i="13"/>
  <c r="AW28" i="13"/>
  <c r="AX28" i="13"/>
  <c r="AY28" i="13"/>
  <c r="AZ28" i="13"/>
  <c r="BA28" i="13"/>
  <c r="BB28" i="13"/>
  <c r="BC28" i="13"/>
  <c r="BD28" i="13"/>
  <c r="BE28" i="13"/>
  <c r="BF28" i="13"/>
  <c r="BG28" i="13"/>
  <c r="BH28" i="13"/>
  <c r="BJ28" i="13"/>
  <c r="BK28" i="13"/>
  <c r="BL28" i="13"/>
  <c r="BM28" i="13"/>
  <c r="BN28" i="13"/>
  <c r="BO28" i="13"/>
  <c r="BP28" i="13"/>
  <c r="BQ28" i="13"/>
  <c r="BR28" i="13"/>
  <c r="BS28" i="13"/>
  <c r="BV28" i="13"/>
  <c r="BW28" i="13"/>
  <c r="BX28" i="13"/>
  <c r="BY28" i="13"/>
  <c r="BZ28" i="13"/>
  <c r="CA28" i="13"/>
  <c r="CB28" i="13"/>
  <c r="CC28" i="13"/>
  <c r="CD28" i="13"/>
  <c r="CE28" i="13"/>
  <c r="CF28" i="13"/>
  <c r="CG28" i="13"/>
  <c r="CH28" i="13"/>
  <c r="CI28" i="13"/>
  <c r="CJ28" i="13"/>
  <c r="CK28" i="13"/>
  <c r="CM28" i="13"/>
  <c r="CN28" i="13"/>
  <c r="CO28" i="13"/>
  <c r="CP28" i="13"/>
  <c r="CQ28" i="13"/>
  <c r="CR28" i="13"/>
  <c r="CS28" i="13"/>
  <c r="CT28" i="13"/>
  <c r="CU28" i="13"/>
  <c r="CV28" i="13"/>
  <c r="CW28" i="13"/>
  <c r="CX28" i="13"/>
  <c r="CY28" i="13"/>
  <c r="CZ28" i="13"/>
  <c r="DM28" i="13"/>
  <c r="DW28" i="13"/>
  <c r="DX28" i="13"/>
  <c r="EA28" i="13"/>
  <c r="EB28" i="13"/>
  <c r="BZ26" i="5" s="1" a="1"/>
  <c r="EC28" i="13"/>
  <c r="ED28" i="13"/>
  <c r="BR26" i="5" s="1" a="1"/>
  <c r="EE28" i="13"/>
  <c r="EF28" i="13"/>
  <c r="EG28" i="13"/>
  <c r="EH28" i="13"/>
  <c r="EI28" i="13"/>
  <c r="EJ28" i="13"/>
  <c r="EK28" i="13"/>
  <c r="EL28" i="13"/>
  <c r="EM28" i="13"/>
  <c r="EN28" i="13"/>
  <c r="EO28" i="13"/>
  <c r="EP28" i="13"/>
  <c r="EQ28" i="13"/>
  <c r="ER28" i="13"/>
  <c r="ES28" i="13"/>
  <c r="ET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N29" i="13"/>
  <c r="P29" i="13"/>
  <c r="R29" i="13"/>
  <c r="S29" i="13"/>
  <c r="T29" i="13"/>
  <c r="U29" i="13"/>
  <c r="V29" i="13"/>
  <c r="W29" i="13"/>
  <c r="X29" i="13"/>
  <c r="Y29" i="13"/>
  <c r="Z29" i="13"/>
  <c r="AA29" i="13"/>
  <c r="AB29" i="13"/>
  <c r="AC29" i="13"/>
  <c r="AD29" i="13"/>
  <c r="AF29" i="13"/>
  <c r="AG29" i="13"/>
  <c r="AH29" i="13"/>
  <c r="AI29" i="13"/>
  <c r="AJ29" i="13"/>
  <c r="AK29" i="13"/>
  <c r="AL29" i="13"/>
  <c r="AM29" i="13"/>
  <c r="AN29" i="13"/>
  <c r="AO29" i="13"/>
  <c r="AP29" i="13"/>
  <c r="AQ29" i="13"/>
  <c r="AR29" i="13"/>
  <c r="AS29" i="13"/>
  <c r="AU29" i="13"/>
  <c r="AV29" i="13"/>
  <c r="AW29" i="13"/>
  <c r="AX29" i="13"/>
  <c r="AY29" i="13"/>
  <c r="AZ29" i="13"/>
  <c r="BA29" i="13"/>
  <c r="BB29" i="13"/>
  <c r="BC29" i="13"/>
  <c r="BD29" i="13"/>
  <c r="BE29" i="13"/>
  <c r="BF29" i="13"/>
  <c r="BG29" i="13"/>
  <c r="BH29" i="13"/>
  <c r="BJ29" i="13"/>
  <c r="BK29" i="13"/>
  <c r="BL29" i="13"/>
  <c r="BM29" i="13"/>
  <c r="BN29" i="13"/>
  <c r="BO29" i="13"/>
  <c r="BP29" i="13"/>
  <c r="DM29" i="13" s="1"/>
  <c r="BQ29" i="13"/>
  <c r="BR29" i="13"/>
  <c r="BS29" i="13"/>
  <c r="BV29" i="13"/>
  <c r="BW29" i="13"/>
  <c r="BX29" i="13"/>
  <c r="BY29" i="13"/>
  <c r="BZ29" i="13"/>
  <c r="CA29" i="13"/>
  <c r="CB29" i="13"/>
  <c r="CC29" i="13"/>
  <c r="CD29" i="13"/>
  <c r="CE29" i="13"/>
  <c r="CF29" i="13"/>
  <c r="CG29" i="13"/>
  <c r="CH29" i="13"/>
  <c r="CI29" i="13"/>
  <c r="CJ29" i="13"/>
  <c r="CK29" i="13"/>
  <c r="CM29" i="13"/>
  <c r="CN29" i="13"/>
  <c r="CO29" i="13"/>
  <c r="CP29" i="13"/>
  <c r="CQ29" i="13"/>
  <c r="CR29" i="13"/>
  <c r="CS29" i="13"/>
  <c r="CT29" i="13"/>
  <c r="CU29" i="13"/>
  <c r="CV29" i="13"/>
  <c r="CW29" i="13"/>
  <c r="CX29" i="13"/>
  <c r="CY29" i="13"/>
  <c r="CZ29" i="13"/>
  <c r="DW29" i="13"/>
  <c r="DX29" i="13"/>
  <c r="EA29" i="13"/>
  <c r="BY27" i="5" s="1" a="1"/>
  <c r="EB29" i="13"/>
  <c r="EC29" i="13"/>
  <c r="ED29" i="13"/>
  <c r="EE29" i="13"/>
  <c r="EF29" i="13"/>
  <c r="EG29" i="13"/>
  <c r="EH29" i="13"/>
  <c r="EI29" i="13"/>
  <c r="EJ29" i="13"/>
  <c r="EK29" i="13"/>
  <c r="EL29" i="13"/>
  <c r="EM29" i="13"/>
  <c r="EN29" i="13"/>
  <c r="EO29" i="13"/>
  <c r="EP29" i="13"/>
  <c r="EQ29" i="13"/>
  <c r="ER29" i="13"/>
  <c r="ES29" i="13"/>
  <c r="ET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N30" i="13"/>
  <c r="P30" i="13"/>
  <c r="R30" i="13"/>
  <c r="S30" i="13"/>
  <c r="T30" i="13"/>
  <c r="U30" i="13"/>
  <c r="V30" i="13"/>
  <c r="W30" i="13"/>
  <c r="X30" i="13"/>
  <c r="Y30" i="13"/>
  <c r="Z30" i="13"/>
  <c r="AA30" i="13"/>
  <c r="AB30" i="13"/>
  <c r="AC30" i="13"/>
  <c r="AD30" i="13"/>
  <c r="AF30" i="13"/>
  <c r="AG30" i="13"/>
  <c r="AH30" i="13"/>
  <c r="AI30" i="13"/>
  <c r="AJ30" i="13"/>
  <c r="AK30" i="13"/>
  <c r="AL30" i="13"/>
  <c r="AM30" i="13"/>
  <c r="AN30" i="13"/>
  <c r="AO30" i="13"/>
  <c r="AP30" i="13"/>
  <c r="AQ30" i="13"/>
  <c r="AR30" i="13"/>
  <c r="AS30" i="13"/>
  <c r="AU30" i="13"/>
  <c r="AV30" i="13"/>
  <c r="AW30" i="13"/>
  <c r="AX30" i="13"/>
  <c r="AY30" i="13"/>
  <c r="AZ30" i="13"/>
  <c r="BA30" i="13"/>
  <c r="BB30" i="13"/>
  <c r="BC30" i="13"/>
  <c r="BD30" i="13"/>
  <c r="BE30" i="13"/>
  <c r="BF30" i="13"/>
  <c r="BG30" i="13"/>
  <c r="BH30" i="13"/>
  <c r="BJ30" i="13"/>
  <c r="BK30" i="13"/>
  <c r="BL30" i="13"/>
  <c r="BM30" i="13"/>
  <c r="BN30" i="13"/>
  <c r="BO30" i="13"/>
  <c r="BP30" i="13"/>
  <c r="DM30" i="13" s="1"/>
  <c r="BQ30" i="13"/>
  <c r="BR30" i="13"/>
  <c r="BS30" i="13"/>
  <c r="BV30" i="13"/>
  <c r="BW30" i="13"/>
  <c r="BX30" i="13"/>
  <c r="BY30" i="13"/>
  <c r="BZ30" i="13"/>
  <c r="CA30" i="13"/>
  <c r="CB30" i="13"/>
  <c r="CC30" i="13"/>
  <c r="CD30" i="13"/>
  <c r="CE30" i="13"/>
  <c r="CF30" i="13"/>
  <c r="CG30" i="13"/>
  <c r="CH30" i="13"/>
  <c r="CI30" i="13"/>
  <c r="CJ30" i="13"/>
  <c r="CK30" i="13"/>
  <c r="CM30" i="13"/>
  <c r="CN30" i="13"/>
  <c r="CO30" i="13"/>
  <c r="CP30" i="13"/>
  <c r="CQ30" i="13"/>
  <c r="CR30" i="13"/>
  <c r="CS30" i="13"/>
  <c r="CT30" i="13"/>
  <c r="CU30" i="13"/>
  <c r="CV30" i="13"/>
  <c r="CW30" i="13"/>
  <c r="CX30" i="13"/>
  <c r="CY30" i="13"/>
  <c r="CZ30" i="13"/>
  <c r="DW30" i="13"/>
  <c r="DX30" i="13"/>
  <c r="EA30" i="13"/>
  <c r="EB30" i="13"/>
  <c r="BQ28" i="5" s="1" a="1"/>
  <c r="EC30" i="13"/>
  <c r="ED30" i="13"/>
  <c r="BR28" i="5" s="1" a="1"/>
  <c r="EE30" i="13"/>
  <c r="EF30" i="13"/>
  <c r="EG30" i="13"/>
  <c r="EH30" i="13"/>
  <c r="EI30" i="13"/>
  <c r="EJ30" i="13"/>
  <c r="EK30" i="13"/>
  <c r="EL30" i="13"/>
  <c r="EM30" i="13"/>
  <c r="EN30" i="13"/>
  <c r="EO30" i="13"/>
  <c r="EP30" i="13"/>
  <c r="EQ30" i="13"/>
  <c r="ER30" i="13"/>
  <c r="ES30" i="13"/>
  <c r="ET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N31" i="13"/>
  <c r="P31" i="13"/>
  <c r="R31" i="13"/>
  <c r="S31" i="13"/>
  <c r="T31" i="13"/>
  <c r="U31" i="13"/>
  <c r="V31" i="13"/>
  <c r="W31" i="13"/>
  <c r="X31" i="13"/>
  <c r="Y31" i="13"/>
  <c r="Z31" i="13"/>
  <c r="AA31" i="13"/>
  <c r="AB31" i="13"/>
  <c r="AC31" i="13"/>
  <c r="AD31" i="13"/>
  <c r="AF31" i="13"/>
  <c r="AG31" i="13"/>
  <c r="AH31" i="13"/>
  <c r="AI31" i="13"/>
  <c r="AJ31" i="13"/>
  <c r="AK31" i="13"/>
  <c r="AL31" i="13"/>
  <c r="AM31" i="13"/>
  <c r="AN31" i="13"/>
  <c r="AO31" i="13"/>
  <c r="AP31" i="13"/>
  <c r="AQ31" i="13"/>
  <c r="AR31" i="13"/>
  <c r="AS31" i="13"/>
  <c r="AU31" i="13"/>
  <c r="AV31" i="13"/>
  <c r="AW31" i="13"/>
  <c r="AX31" i="13"/>
  <c r="AY31" i="13"/>
  <c r="AZ31" i="13"/>
  <c r="BA31" i="13"/>
  <c r="BB31" i="13"/>
  <c r="BC31" i="13"/>
  <c r="BD31" i="13"/>
  <c r="BE31" i="13"/>
  <c r="BF31" i="13"/>
  <c r="BG31" i="13"/>
  <c r="BH31" i="13"/>
  <c r="BJ31" i="13"/>
  <c r="BT31" i="13" s="1"/>
  <c r="BK31" i="13"/>
  <c r="BL31" i="13"/>
  <c r="BM31" i="13"/>
  <c r="BN31" i="13"/>
  <c r="BO31" i="13"/>
  <c r="BP31" i="13"/>
  <c r="DM31" i="13" s="1"/>
  <c r="BQ31" i="13"/>
  <c r="BR31" i="13"/>
  <c r="BS31" i="13"/>
  <c r="BV31" i="13"/>
  <c r="BW31" i="13"/>
  <c r="BX31" i="13"/>
  <c r="BY31" i="13"/>
  <c r="BZ31" i="13"/>
  <c r="CA31" i="13"/>
  <c r="CB31" i="13"/>
  <c r="CC31" i="13"/>
  <c r="CD31" i="13"/>
  <c r="CE31" i="13"/>
  <c r="CF31" i="13"/>
  <c r="CG31" i="13"/>
  <c r="CH31" i="13"/>
  <c r="CI31" i="13"/>
  <c r="CJ31" i="13"/>
  <c r="CK31" i="13"/>
  <c r="CM31" i="13"/>
  <c r="CN31" i="13"/>
  <c r="CO31" i="13"/>
  <c r="CP31" i="13"/>
  <c r="CQ31" i="13"/>
  <c r="CR31" i="13"/>
  <c r="CS31" i="13"/>
  <c r="CT31" i="13"/>
  <c r="CU31" i="13"/>
  <c r="CV31" i="13"/>
  <c r="CW31" i="13"/>
  <c r="CX31" i="13"/>
  <c r="CY31" i="13"/>
  <c r="CZ31" i="13"/>
  <c r="DW31" i="13"/>
  <c r="DX31" i="13"/>
  <c r="EA31" i="13"/>
  <c r="EB31" i="13"/>
  <c r="EC31" i="13"/>
  <c r="ED31" i="13"/>
  <c r="EE31" i="13"/>
  <c r="EF31" i="13"/>
  <c r="EG31" i="13"/>
  <c r="EH31" i="13"/>
  <c r="EI31" i="13"/>
  <c r="EJ31" i="13"/>
  <c r="EK31" i="13"/>
  <c r="EL31" i="13"/>
  <c r="EM31" i="13"/>
  <c r="EN31" i="13"/>
  <c r="EO31" i="13"/>
  <c r="EP31" i="13"/>
  <c r="EQ31" i="13"/>
  <c r="ER31" i="13"/>
  <c r="ES31" i="13"/>
  <c r="ET31" i="13"/>
  <c r="B32" i="13"/>
  <c r="C32" i="13"/>
  <c r="D32" i="13"/>
  <c r="E32" i="13"/>
  <c r="F32" i="13"/>
  <c r="G32" i="13"/>
  <c r="H32" i="13"/>
  <c r="I32" i="13"/>
  <c r="J32" i="13"/>
  <c r="K32" i="13"/>
  <c r="L32" i="13"/>
  <c r="M32" i="13"/>
  <c r="N32" i="13"/>
  <c r="P32" i="13"/>
  <c r="R32" i="13"/>
  <c r="S32" i="13"/>
  <c r="T32" i="13"/>
  <c r="U32" i="13"/>
  <c r="V32" i="13"/>
  <c r="W32" i="13"/>
  <c r="X32" i="13"/>
  <c r="Y32" i="13"/>
  <c r="Z32" i="13"/>
  <c r="AA32" i="13"/>
  <c r="AB32" i="13"/>
  <c r="AC32" i="13"/>
  <c r="AD32" i="13"/>
  <c r="AF32" i="13"/>
  <c r="AG32" i="13"/>
  <c r="AH32" i="13"/>
  <c r="AI32" i="13"/>
  <c r="AJ32" i="13"/>
  <c r="AK32" i="13"/>
  <c r="AL32" i="13"/>
  <c r="AM32" i="13"/>
  <c r="AN32" i="13"/>
  <c r="AO32" i="13"/>
  <c r="AP32" i="13"/>
  <c r="AQ32" i="13"/>
  <c r="AR32" i="13"/>
  <c r="AS32" i="13"/>
  <c r="AU32" i="13"/>
  <c r="AV32" i="13"/>
  <c r="AW32" i="13"/>
  <c r="AX32" i="13"/>
  <c r="AY32" i="13"/>
  <c r="AZ32" i="13"/>
  <c r="BA32" i="13"/>
  <c r="BB32" i="13"/>
  <c r="BC32" i="13"/>
  <c r="BD32" i="13"/>
  <c r="BE32" i="13"/>
  <c r="BF32" i="13"/>
  <c r="BG32" i="13"/>
  <c r="BH32" i="13"/>
  <c r="BJ32" i="13"/>
  <c r="BK32" i="13"/>
  <c r="BL32" i="13"/>
  <c r="BM32" i="13"/>
  <c r="BN32" i="13"/>
  <c r="BO32" i="13"/>
  <c r="BP32" i="13"/>
  <c r="BQ32" i="13"/>
  <c r="BR32" i="13"/>
  <c r="BS32" i="13"/>
  <c r="BV32" i="13"/>
  <c r="BW32" i="13"/>
  <c r="BX32" i="13"/>
  <c r="BY32" i="13"/>
  <c r="BZ32" i="13"/>
  <c r="CA32" i="13"/>
  <c r="CB32" i="13"/>
  <c r="CC32" i="13"/>
  <c r="CD32" i="13"/>
  <c r="CE32" i="13"/>
  <c r="CF32" i="13"/>
  <c r="CG32" i="13"/>
  <c r="CH32" i="13"/>
  <c r="CI32" i="13"/>
  <c r="CJ32" i="13"/>
  <c r="CK32" i="13"/>
  <c r="CM32" i="13"/>
  <c r="CN32" i="13"/>
  <c r="CO32" i="13"/>
  <c r="CP32" i="13"/>
  <c r="CQ32" i="13"/>
  <c r="CR32" i="13"/>
  <c r="CS32" i="13"/>
  <c r="CT32" i="13"/>
  <c r="CU32" i="13"/>
  <c r="CV32" i="13"/>
  <c r="CW32" i="13"/>
  <c r="CX32" i="13"/>
  <c r="CY32" i="13"/>
  <c r="CZ32" i="13"/>
  <c r="DM32" i="13"/>
  <c r="DW32" i="13"/>
  <c r="DX32" i="13"/>
  <c r="EA32" i="13"/>
  <c r="EB32" i="13"/>
  <c r="EC32" i="13"/>
  <c r="BQ30" i="5" s="1" a="1"/>
  <c r="ED32" i="13"/>
  <c r="EE32" i="13"/>
  <c r="EF32" i="13"/>
  <c r="EG32" i="13"/>
  <c r="EH32" i="13"/>
  <c r="EI32" i="13"/>
  <c r="EJ32" i="13"/>
  <c r="EK32" i="13"/>
  <c r="EL32" i="13"/>
  <c r="EM32" i="13"/>
  <c r="EN32" i="13"/>
  <c r="EO32" i="13"/>
  <c r="EP32" i="13"/>
  <c r="EQ32" i="13"/>
  <c r="ER32" i="13"/>
  <c r="ES32" i="13"/>
  <c r="ET32" i="13"/>
  <c r="B33" i="13"/>
  <c r="C33" i="13"/>
  <c r="D33" i="13"/>
  <c r="E33" i="13"/>
  <c r="F33" i="13"/>
  <c r="G33" i="13"/>
  <c r="H33" i="13"/>
  <c r="I33" i="13"/>
  <c r="J33" i="13"/>
  <c r="K33" i="13"/>
  <c r="L33" i="13"/>
  <c r="M33" i="13"/>
  <c r="N33" i="13"/>
  <c r="P33" i="13"/>
  <c r="R33" i="13"/>
  <c r="S33" i="13"/>
  <c r="T33" i="13"/>
  <c r="U33" i="13"/>
  <c r="V33" i="13"/>
  <c r="W33" i="13"/>
  <c r="X33" i="13"/>
  <c r="Y33" i="13"/>
  <c r="Z33" i="13"/>
  <c r="AA33" i="13"/>
  <c r="AB33" i="13"/>
  <c r="AC33" i="13"/>
  <c r="AD33" i="13"/>
  <c r="AF33" i="13"/>
  <c r="AG33" i="13"/>
  <c r="AH33" i="13"/>
  <c r="AI33" i="13"/>
  <c r="AJ33" i="13"/>
  <c r="AK33" i="13"/>
  <c r="AL33" i="13"/>
  <c r="AM33" i="13"/>
  <c r="AN33" i="13"/>
  <c r="AO33" i="13"/>
  <c r="AP33" i="13"/>
  <c r="AQ33" i="13"/>
  <c r="AR33" i="13"/>
  <c r="AS33" i="13"/>
  <c r="AU33" i="13"/>
  <c r="AV33" i="13"/>
  <c r="AW33" i="13"/>
  <c r="AX33" i="13"/>
  <c r="AY33" i="13"/>
  <c r="AZ33" i="13"/>
  <c r="BA33" i="13"/>
  <c r="BB33" i="13"/>
  <c r="BC33" i="13"/>
  <c r="BD33" i="13"/>
  <c r="BE33" i="13"/>
  <c r="BF33" i="13"/>
  <c r="BG33" i="13"/>
  <c r="BH33" i="13"/>
  <c r="BJ33" i="13"/>
  <c r="BK33" i="13"/>
  <c r="BL33" i="13"/>
  <c r="BM33" i="13"/>
  <c r="BN33" i="13"/>
  <c r="BO33" i="13"/>
  <c r="BP33" i="13"/>
  <c r="BQ33" i="13"/>
  <c r="BR33" i="13"/>
  <c r="BS33" i="13"/>
  <c r="BV33" i="13"/>
  <c r="BW33" i="13"/>
  <c r="BX33" i="13"/>
  <c r="BY33" i="13"/>
  <c r="BZ33" i="13"/>
  <c r="CA33" i="13"/>
  <c r="CB33" i="13"/>
  <c r="CC33" i="13"/>
  <c r="CD33" i="13"/>
  <c r="CE33" i="13"/>
  <c r="CF33" i="13"/>
  <c r="CG33" i="13"/>
  <c r="CH33" i="13"/>
  <c r="CI33" i="13"/>
  <c r="CJ33" i="13"/>
  <c r="CK33" i="13"/>
  <c r="CM33" i="13"/>
  <c r="CN33" i="13"/>
  <c r="CO33" i="13"/>
  <c r="CP33" i="13"/>
  <c r="CQ33" i="13"/>
  <c r="CR33" i="13"/>
  <c r="CS33" i="13"/>
  <c r="CT33" i="13"/>
  <c r="CU33" i="13"/>
  <c r="CV33" i="13"/>
  <c r="CW33" i="13"/>
  <c r="CX33" i="13"/>
  <c r="CY33" i="13"/>
  <c r="CZ33" i="13"/>
  <c r="DM33" i="13"/>
  <c r="DW33" i="13"/>
  <c r="DX33" i="13"/>
  <c r="EA33" i="13"/>
  <c r="EB33" i="13"/>
  <c r="EC33" i="13"/>
  <c r="BQ31" i="5" s="1" a="1"/>
  <c r="ED33" i="13"/>
  <c r="EE33" i="13"/>
  <c r="BR31" i="5" s="1" a="1"/>
  <c r="EF33" i="13"/>
  <c r="EG33" i="13"/>
  <c r="EH33" i="13"/>
  <c r="EI33" i="13"/>
  <c r="EJ33" i="13"/>
  <c r="EK33" i="13"/>
  <c r="EL33" i="13"/>
  <c r="EM33" i="13"/>
  <c r="EN33" i="13"/>
  <c r="EO33" i="13"/>
  <c r="EP33" i="13"/>
  <c r="EQ33" i="13"/>
  <c r="ER33" i="13"/>
  <c r="ES33" i="13"/>
  <c r="ET33" i="13"/>
  <c r="B34" i="13"/>
  <c r="C34" i="13"/>
  <c r="D34" i="13"/>
  <c r="E34" i="13"/>
  <c r="F34" i="13"/>
  <c r="G34" i="13"/>
  <c r="H34" i="13"/>
  <c r="I34" i="13"/>
  <c r="J34" i="13"/>
  <c r="K34" i="13"/>
  <c r="L34" i="13"/>
  <c r="M34" i="13"/>
  <c r="N34" i="13"/>
  <c r="P34" i="13"/>
  <c r="R34" i="13"/>
  <c r="S34" i="13"/>
  <c r="T34" i="13"/>
  <c r="U34" i="13"/>
  <c r="V34" i="13"/>
  <c r="W34" i="13"/>
  <c r="X34" i="13"/>
  <c r="Y34" i="13"/>
  <c r="Z34" i="13"/>
  <c r="AA34" i="13"/>
  <c r="AB34" i="13"/>
  <c r="AC34" i="13"/>
  <c r="AD34" i="13"/>
  <c r="AF34" i="13"/>
  <c r="AG34" i="13"/>
  <c r="AH34" i="13"/>
  <c r="AI34" i="13"/>
  <c r="AJ34" i="13"/>
  <c r="AK34" i="13"/>
  <c r="AL34" i="13"/>
  <c r="AM34" i="13"/>
  <c r="AN34" i="13"/>
  <c r="AO34" i="13"/>
  <c r="AP34" i="13"/>
  <c r="AQ34" i="13"/>
  <c r="AR34" i="13"/>
  <c r="AS34" i="13"/>
  <c r="AU34" i="13"/>
  <c r="AV34" i="13"/>
  <c r="AW34" i="13"/>
  <c r="AX34" i="13"/>
  <c r="AY34" i="13"/>
  <c r="AZ34" i="13"/>
  <c r="BA34" i="13"/>
  <c r="BB34" i="13"/>
  <c r="BC34" i="13"/>
  <c r="BD34" i="13"/>
  <c r="BE34" i="13"/>
  <c r="BF34" i="13"/>
  <c r="BG34" i="13"/>
  <c r="BH34" i="13"/>
  <c r="BJ34" i="13"/>
  <c r="BK34" i="13"/>
  <c r="BL34" i="13"/>
  <c r="BM34" i="13"/>
  <c r="BN34" i="13"/>
  <c r="BO34" i="13"/>
  <c r="BP34" i="13"/>
  <c r="DM34" i="13" s="1"/>
  <c r="BQ34" i="13"/>
  <c r="BR34" i="13"/>
  <c r="BS34" i="13"/>
  <c r="BV34" i="13"/>
  <c r="BW34" i="13"/>
  <c r="BX34" i="13"/>
  <c r="BY34" i="13"/>
  <c r="BZ34" i="13"/>
  <c r="CA34" i="13"/>
  <c r="CB34" i="13"/>
  <c r="CC34" i="13"/>
  <c r="CD34" i="13"/>
  <c r="CE34" i="13"/>
  <c r="CF34" i="13"/>
  <c r="CG34" i="13"/>
  <c r="CH34" i="13"/>
  <c r="CI34" i="13"/>
  <c r="CJ34" i="13"/>
  <c r="CK34" i="13"/>
  <c r="CM34" i="13"/>
  <c r="CN34" i="13"/>
  <c r="CO34" i="13"/>
  <c r="CP34" i="13"/>
  <c r="CQ34" i="13"/>
  <c r="CR34" i="13"/>
  <c r="CS34" i="13"/>
  <c r="CT34" i="13"/>
  <c r="CU34" i="13"/>
  <c r="CV34" i="13"/>
  <c r="CW34" i="13"/>
  <c r="CX34" i="13"/>
  <c r="CY34" i="13"/>
  <c r="CZ34" i="13"/>
  <c r="DW34" i="13"/>
  <c r="DX34" i="13"/>
  <c r="EA34" i="13"/>
  <c r="EB34" i="13"/>
  <c r="BQ32" i="5" s="1" a="1"/>
  <c r="EC34" i="13"/>
  <c r="ED34" i="13"/>
  <c r="EE34" i="13"/>
  <c r="EF34" i="13"/>
  <c r="EG34" i="13"/>
  <c r="EH34" i="13"/>
  <c r="EI34" i="13"/>
  <c r="EJ34" i="13"/>
  <c r="EK34" i="13"/>
  <c r="EL34" i="13"/>
  <c r="EM34" i="13"/>
  <c r="EN34" i="13"/>
  <c r="EO34" i="13"/>
  <c r="EP34" i="13"/>
  <c r="EQ34" i="13"/>
  <c r="ER34" i="13"/>
  <c r="ES34" i="13"/>
  <c r="ET34" i="13"/>
  <c r="B35" i="13"/>
  <c r="C35" i="13"/>
  <c r="D35" i="13"/>
  <c r="E35" i="13"/>
  <c r="F35" i="13"/>
  <c r="G35" i="13"/>
  <c r="H35" i="13"/>
  <c r="I35" i="13"/>
  <c r="J35" i="13"/>
  <c r="K35" i="13"/>
  <c r="L35" i="13"/>
  <c r="M35" i="13"/>
  <c r="N35" i="13"/>
  <c r="P35" i="13"/>
  <c r="R35" i="13"/>
  <c r="S35" i="13"/>
  <c r="T35" i="13"/>
  <c r="U35" i="13"/>
  <c r="V35" i="13"/>
  <c r="W35" i="13"/>
  <c r="X35" i="13"/>
  <c r="Y35" i="13"/>
  <c r="Z35" i="13"/>
  <c r="AA35" i="13"/>
  <c r="AB35" i="13"/>
  <c r="AC35" i="13"/>
  <c r="AD35" i="13"/>
  <c r="AF35" i="13"/>
  <c r="AG35" i="13"/>
  <c r="AH35" i="13"/>
  <c r="AI35" i="13"/>
  <c r="AJ35" i="13"/>
  <c r="AK35" i="13"/>
  <c r="AL35" i="13"/>
  <c r="AM35" i="13"/>
  <c r="AN35" i="13"/>
  <c r="AO35" i="13"/>
  <c r="AP35" i="13"/>
  <c r="AQ35" i="13"/>
  <c r="AR35" i="13"/>
  <c r="AS35" i="13"/>
  <c r="AU35" i="13"/>
  <c r="AV35" i="13"/>
  <c r="AW35" i="13"/>
  <c r="AX35" i="13"/>
  <c r="AY35" i="13"/>
  <c r="AZ35" i="13"/>
  <c r="BA35" i="13"/>
  <c r="BB35" i="13"/>
  <c r="BC35" i="13"/>
  <c r="BD35" i="13"/>
  <c r="BE35" i="13"/>
  <c r="BF35" i="13"/>
  <c r="BG35" i="13"/>
  <c r="BH35" i="13"/>
  <c r="BJ35" i="13"/>
  <c r="BK35" i="13"/>
  <c r="BL35" i="13"/>
  <c r="BM35" i="13"/>
  <c r="BN35" i="13"/>
  <c r="BO35" i="13"/>
  <c r="BP35" i="13"/>
  <c r="DM35" i="13" s="1"/>
  <c r="BQ35" i="13"/>
  <c r="BR35" i="13"/>
  <c r="BS35" i="13"/>
  <c r="BV35" i="13"/>
  <c r="BW35" i="13"/>
  <c r="BX35" i="13"/>
  <c r="BY35" i="13"/>
  <c r="BZ35" i="13"/>
  <c r="CA35" i="13"/>
  <c r="CB35" i="13"/>
  <c r="CC35" i="13"/>
  <c r="CD35" i="13"/>
  <c r="CE35" i="13"/>
  <c r="CF35" i="13"/>
  <c r="CG35" i="13"/>
  <c r="CH35" i="13"/>
  <c r="CI35" i="13"/>
  <c r="CJ35" i="13"/>
  <c r="CK35" i="13"/>
  <c r="CM35" i="13"/>
  <c r="CN35" i="13"/>
  <c r="CO35" i="13"/>
  <c r="CP35" i="13"/>
  <c r="CQ35" i="13"/>
  <c r="CR35" i="13"/>
  <c r="CS35" i="13"/>
  <c r="CT35" i="13"/>
  <c r="CU35" i="13"/>
  <c r="CV35" i="13"/>
  <c r="CW35" i="13"/>
  <c r="CX35" i="13"/>
  <c r="CY35" i="13"/>
  <c r="CZ35" i="13"/>
  <c r="DW35" i="13"/>
  <c r="DX35" i="13"/>
  <c r="EA35" i="13"/>
  <c r="EB35" i="13"/>
  <c r="EC35" i="13"/>
  <c r="BR33" i="5" s="1" a="1"/>
  <c r="ED35" i="13"/>
  <c r="BQ33" i="5" s="1" a="1"/>
  <c r="EE35" i="13"/>
  <c r="BY33" i="5" s="1" a="1"/>
  <c r="EF35" i="13"/>
  <c r="EG35" i="13"/>
  <c r="EH35" i="13"/>
  <c r="EI35" i="13"/>
  <c r="EJ35" i="13"/>
  <c r="EK35" i="13"/>
  <c r="EL35" i="13"/>
  <c r="EM35" i="13"/>
  <c r="EN35" i="13"/>
  <c r="EO35" i="13"/>
  <c r="EP35" i="13"/>
  <c r="EQ35" i="13"/>
  <c r="ER35" i="13"/>
  <c r="ES35" i="13"/>
  <c r="ET35" i="13"/>
  <c r="B36" i="13"/>
  <c r="C36" i="13"/>
  <c r="D36" i="13"/>
  <c r="E36" i="13"/>
  <c r="F36" i="13"/>
  <c r="G36" i="13"/>
  <c r="H36" i="13"/>
  <c r="I36" i="13"/>
  <c r="J36" i="13"/>
  <c r="K36" i="13"/>
  <c r="L36" i="13"/>
  <c r="M36" i="13"/>
  <c r="N36" i="13"/>
  <c r="P36" i="13"/>
  <c r="R36" i="13"/>
  <c r="S36" i="13"/>
  <c r="T36" i="13"/>
  <c r="U36" i="13"/>
  <c r="V36" i="13"/>
  <c r="W36" i="13"/>
  <c r="X36" i="13"/>
  <c r="Y36" i="13"/>
  <c r="Z36" i="13"/>
  <c r="AA36" i="13"/>
  <c r="AB36" i="13"/>
  <c r="AC36" i="13"/>
  <c r="AD36" i="13"/>
  <c r="AF36" i="13"/>
  <c r="AG36" i="13"/>
  <c r="AH36" i="13"/>
  <c r="AI36" i="13"/>
  <c r="AJ36" i="13"/>
  <c r="AK36" i="13"/>
  <c r="AL36" i="13"/>
  <c r="AM36" i="13"/>
  <c r="AN36" i="13"/>
  <c r="AO36" i="13"/>
  <c r="AP36" i="13"/>
  <c r="AQ36" i="13"/>
  <c r="AR36" i="13"/>
  <c r="AS36" i="13"/>
  <c r="AU36" i="13"/>
  <c r="AV36" i="13"/>
  <c r="AW36" i="13"/>
  <c r="AX36" i="13"/>
  <c r="AY36" i="13"/>
  <c r="AZ36" i="13"/>
  <c r="BA36" i="13"/>
  <c r="BB36" i="13"/>
  <c r="BC36" i="13"/>
  <c r="BD36" i="13"/>
  <c r="BE36" i="13"/>
  <c r="BF36" i="13"/>
  <c r="BG36" i="13"/>
  <c r="BH36" i="13"/>
  <c r="BJ36" i="13"/>
  <c r="BK36" i="13"/>
  <c r="BL36" i="13"/>
  <c r="BM36" i="13"/>
  <c r="BN36" i="13"/>
  <c r="BO36" i="13"/>
  <c r="BP36" i="13"/>
  <c r="DM36" i="13" s="1"/>
  <c r="BQ36" i="13"/>
  <c r="BR36" i="13"/>
  <c r="BS36" i="13"/>
  <c r="BV36" i="13"/>
  <c r="BW36" i="13"/>
  <c r="BX36" i="13"/>
  <c r="BY36" i="13"/>
  <c r="BZ36" i="13"/>
  <c r="CA36" i="13"/>
  <c r="CB36" i="13"/>
  <c r="CC36" i="13"/>
  <c r="CD36" i="13"/>
  <c r="CE36" i="13"/>
  <c r="CF36" i="13"/>
  <c r="CG36" i="13"/>
  <c r="CH36" i="13"/>
  <c r="CI36" i="13"/>
  <c r="CJ36" i="13"/>
  <c r="CK36" i="13"/>
  <c r="CM36" i="13"/>
  <c r="CN36" i="13"/>
  <c r="CO36" i="13"/>
  <c r="CP36" i="13"/>
  <c r="CQ36" i="13"/>
  <c r="CR36" i="13"/>
  <c r="CS36" i="13"/>
  <c r="CT36" i="13"/>
  <c r="CU36" i="13"/>
  <c r="CV36" i="13"/>
  <c r="CW36" i="13"/>
  <c r="CX36" i="13"/>
  <c r="CY36" i="13"/>
  <c r="CZ36" i="13"/>
  <c r="DW36" i="13"/>
  <c r="DX36" i="13"/>
  <c r="EA36" i="13"/>
  <c r="EB36" i="13"/>
  <c r="BZ34" i="5" s="1" a="1"/>
  <c r="EC36" i="13"/>
  <c r="ED36" i="13"/>
  <c r="EE36" i="13"/>
  <c r="EF36" i="13"/>
  <c r="EG36" i="13"/>
  <c r="EH36" i="13"/>
  <c r="EI36" i="13"/>
  <c r="EJ36" i="13"/>
  <c r="EK36" i="13"/>
  <c r="EL36" i="13"/>
  <c r="EM36" i="13"/>
  <c r="EN36" i="13"/>
  <c r="EO36" i="13"/>
  <c r="EP36" i="13"/>
  <c r="EQ36" i="13"/>
  <c r="ER36" i="13"/>
  <c r="ES36" i="13"/>
  <c r="ET36" i="13"/>
  <c r="B37" i="13"/>
  <c r="C37" i="13"/>
  <c r="D37" i="13"/>
  <c r="E37" i="13"/>
  <c r="F37" i="13"/>
  <c r="G37" i="13"/>
  <c r="H37" i="13"/>
  <c r="I37" i="13"/>
  <c r="J37" i="13"/>
  <c r="K37" i="13"/>
  <c r="L37" i="13"/>
  <c r="M37" i="13"/>
  <c r="N37" i="13"/>
  <c r="P37" i="13"/>
  <c r="R37" i="13"/>
  <c r="S37" i="13"/>
  <c r="T37" i="13"/>
  <c r="U37" i="13"/>
  <c r="V37" i="13"/>
  <c r="W37" i="13"/>
  <c r="X37" i="13"/>
  <c r="Y37" i="13"/>
  <c r="Z37" i="13"/>
  <c r="AA37" i="13"/>
  <c r="AB37" i="13"/>
  <c r="AC37" i="13"/>
  <c r="AD37" i="13"/>
  <c r="AF37" i="13"/>
  <c r="AG37" i="13"/>
  <c r="AH37" i="13"/>
  <c r="AI37" i="13"/>
  <c r="AJ37" i="13"/>
  <c r="AK37" i="13"/>
  <c r="AL37" i="13"/>
  <c r="AM37" i="13"/>
  <c r="AN37" i="13"/>
  <c r="AO37" i="13"/>
  <c r="AP37" i="13"/>
  <c r="AQ37" i="13"/>
  <c r="AR37" i="13"/>
  <c r="AS37" i="13"/>
  <c r="AU37" i="13"/>
  <c r="AV37" i="13"/>
  <c r="AW37" i="13"/>
  <c r="AX37" i="13"/>
  <c r="AY37" i="13"/>
  <c r="AZ37" i="13"/>
  <c r="BA37" i="13"/>
  <c r="BB37" i="13"/>
  <c r="BC37" i="13"/>
  <c r="BD37" i="13"/>
  <c r="BE37" i="13"/>
  <c r="BF37" i="13"/>
  <c r="BG37" i="13"/>
  <c r="BH37" i="13"/>
  <c r="BJ37" i="13"/>
  <c r="BK37" i="13"/>
  <c r="BL37" i="13"/>
  <c r="BM37" i="13"/>
  <c r="BN37" i="13"/>
  <c r="BO37" i="13"/>
  <c r="BP37" i="13"/>
  <c r="DM37" i="13" s="1"/>
  <c r="BQ37" i="13"/>
  <c r="BR37" i="13"/>
  <c r="BS37" i="13"/>
  <c r="BV37" i="13"/>
  <c r="BW37" i="13"/>
  <c r="BX37" i="13"/>
  <c r="BY37" i="13"/>
  <c r="BZ37" i="13"/>
  <c r="CA37" i="13"/>
  <c r="CB37" i="13"/>
  <c r="CC37" i="13"/>
  <c r="CD37" i="13"/>
  <c r="CE37" i="13"/>
  <c r="CF37" i="13"/>
  <c r="CG37" i="13"/>
  <c r="CH37" i="13"/>
  <c r="CI37" i="13"/>
  <c r="CJ37" i="13"/>
  <c r="CK37" i="13"/>
  <c r="CM37" i="13"/>
  <c r="CN37" i="13"/>
  <c r="CO37" i="13"/>
  <c r="CP37" i="13"/>
  <c r="CQ37" i="13"/>
  <c r="CR37" i="13"/>
  <c r="CS37" i="13"/>
  <c r="CT37" i="13"/>
  <c r="CU37" i="13"/>
  <c r="CV37" i="13"/>
  <c r="CW37" i="13"/>
  <c r="CX37" i="13"/>
  <c r="CY37" i="13"/>
  <c r="CZ37" i="13"/>
  <c r="DW37" i="13"/>
  <c r="DX37" i="13"/>
  <c r="EA37" i="13"/>
  <c r="BR35" i="5" s="1" a="1"/>
  <c r="EB37" i="13"/>
  <c r="EC37" i="13"/>
  <c r="BQ35" i="5" s="1" a="1"/>
  <c r="ED37" i="13"/>
  <c r="BY35" i="5" s="1" a="1"/>
  <c r="EE37" i="13"/>
  <c r="BZ35" i="5" s="1" a="1"/>
  <c r="EF37" i="13"/>
  <c r="EG37" i="13"/>
  <c r="EH37" i="13"/>
  <c r="EI37" i="13"/>
  <c r="EJ37" i="13"/>
  <c r="EK37" i="13"/>
  <c r="EL37" i="13"/>
  <c r="EM37" i="13"/>
  <c r="EN37" i="13"/>
  <c r="EO37" i="13"/>
  <c r="EP37" i="13"/>
  <c r="EQ37" i="13"/>
  <c r="ER37" i="13"/>
  <c r="ES37" i="13"/>
  <c r="ET37" i="13"/>
  <c r="B38" i="13"/>
  <c r="C38" i="13"/>
  <c r="D38" i="13"/>
  <c r="E38" i="13"/>
  <c r="F38" i="13"/>
  <c r="G38" i="13"/>
  <c r="H38" i="13"/>
  <c r="I38" i="13"/>
  <c r="J38" i="13"/>
  <c r="K38" i="13"/>
  <c r="L38" i="13"/>
  <c r="M38" i="13"/>
  <c r="N38" i="13"/>
  <c r="P38" i="13"/>
  <c r="R38" i="13"/>
  <c r="S38" i="13"/>
  <c r="T38" i="13"/>
  <c r="U38" i="13"/>
  <c r="V38" i="13"/>
  <c r="W38" i="13"/>
  <c r="X38" i="13"/>
  <c r="Y38" i="13"/>
  <c r="Z38" i="13"/>
  <c r="AA38" i="13"/>
  <c r="AB38" i="13"/>
  <c r="AC38" i="13"/>
  <c r="AD38" i="13"/>
  <c r="AF38" i="13"/>
  <c r="AG38" i="13"/>
  <c r="AH38" i="13"/>
  <c r="AI38" i="13"/>
  <c r="AJ38" i="13"/>
  <c r="AK38" i="13"/>
  <c r="AL38" i="13"/>
  <c r="AM38" i="13"/>
  <c r="AN38" i="13"/>
  <c r="AO38" i="13"/>
  <c r="AP38" i="13"/>
  <c r="AQ38" i="13"/>
  <c r="AR38" i="13"/>
  <c r="AS38" i="13"/>
  <c r="AU38" i="13"/>
  <c r="AV38" i="13"/>
  <c r="AW38" i="13"/>
  <c r="AX38" i="13"/>
  <c r="AY38" i="13"/>
  <c r="AZ38" i="13"/>
  <c r="BA38" i="13"/>
  <c r="BB38" i="13"/>
  <c r="BC38" i="13"/>
  <c r="BD38" i="13"/>
  <c r="BE38" i="13"/>
  <c r="BF38" i="13"/>
  <c r="BG38" i="13"/>
  <c r="BH38" i="13"/>
  <c r="BJ38" i="13"/>
  <c r="BK38" i="13"/>
  <c r="BL38" i="13"/>
  <c r="BM38" i="13"/>
  <c r="BN38" i="13"/>
  <c r="BO38" i="13"/>
  <c r="BP38" i="13"/>
  <c r="DM38" i="13" s="1"/>
  <c r="BQ38" i="13"/>
  <c r="BR38" i="13"/>
  <c r="BS38" i="13"/>
  <c r="BV38" i="13"/>
  <c r="BW38" i="13"/>
  <c r="BX38" i="13"/>
  <c r="BY38" i="13"/>
  <c r="BZ38" i="13"/>
  <c r="CA38" i="13"/>
  <c r="CB38" i="13"/>
  <c r="CC38" i="13"/>
  <c r="CD38" i="13"/>
  <c r="CE38" i="13"/>
  <c r="CF38" i="13"/>
  <c r="CG38" i="13"/>
  <c r="CH38" i="13"/>
  <c r="CI38" i="13"/>
  <c r="CJ38" i="13"/>
  <c r="CK38" i="13"/>
  <c r="CM38" i="13"/>
  <c r="CN38" i="13"/>
  <c r="CO38" i="13"/>
  <c r="CP38" i="13"/>
  <c r="CQ38" i="13"/>
  <c r="CR38" i="13"/>
  <c r="CS38" i="13"/>
  <c r="CT38" i="13"/>
  <c r="CU38" i="13"/>
  <c r="CV38" i="13"/>
  <c r="CW38" i="13"/>
  <c r="CX38" i="13"/>
  <c r="CY38" i="13"/>
  <c r="CZ38" i="13"/>
  <c r="DW38" i="13"/>
  <c r="DX38" i="13"/>
  <c r="EA38" i="13"/>
  <c r="BQ36" i="5" s="1" a="1"/>
  <c r="EB38" i="13"/>
  <c r="BY36" i="5" s="1" a="1"/>
  <c r="EC38" i="13"/>
  <c r="ED38" i="13"/>
  <c r="EE38" i="13"/>
  <c r="EF38" i="13"/>
  <c r="EG38" i="13"/>
  <c r="EH38" i="13"/>
  <c r="EI38" i="13"/>
  <c r="EJ38" i="13"/>
  <c r="EK38" i="13"/>
  <c r="EL38" i="13"/>
  <c r="EM38" i="13"/>
  <c r="EN38" i="13"/>
  <c r="EO38" i="13"/>
  <c r="EP38" i="13"/>
  <c r="EQ38" i="13"/>
  <c r="ER38" i="13"/>
  <c r="ES38" i="13"/>
  <c r="ET38" i="13"/>
  <c r="B39" i="13"/>
  <c r="C39" i="13"/>
  <c r="D39" i="13"/>
  <c r="E39" i="13"/>
  <c r="F39" i="13"/>
  <c r="G39" i="13"/>
  <c r="H39" i="13"/>
  <c r="I39" i="13"/>
  <c r="J39" i="13"/>
  <c r="K39" i="13"/>
  <c r="L39" i="13"/>
  <c r="M39" i="13"/>
  <c r="N39" i="13"/>
  <c r="P39" i="13"/>
  <c r="R39" i="13"/>
  <c r="S39" i="13"/>
  <c r="T39" i="13"/>
  <c r="U39" i="13"/>
  <c r="V39" i="13"/>
  <c r="W39" i="13"/>
  <c r="X39" i="13"/>
  <c r="Y39" i="13"/>
  <c r="Z39" i="13"/>
  <c r="AA39" i="13"/>
  <c r="AB39" i="13"/>
  <c r="AC39" i="13"/>
  <c r="AD39" i="13"/>
  <c r="AF39" i="13"/>
  <c r="AG39" i="13"/>
  <c r="AH39" i="13"/>
  <c r="AI39" i="13"/>
  <c r="AJ39" i="13"/>
  <c r="AK39" i="13"/>
  <c r="AL39" i="13"/>
  <c r="AM39" i="13"/>
  <c r="AN39" i="13"/>
  <c r="AO39" i="13"/>
  <c r="AP39" i="13"/>
  <c r="AQ39" i="13"/>
  <c r="AR39" i="13"/>
  <c r="AS39" i="13"/>
  <c r="AU39" i="13"/>
  <c r="AV39" i="13"/>
  <c r="AW39" i="13"/>
  <c r="AX39" i="13"/>
  <c r="AY39" i="13"/>
  <c r="AZ39" i="13"/>
  <c r="BA39" i="13"/>
  <c r="BB39" i="13"/>
  <c r="BC39" i="13"/>
  <c r="BD39" i="13"/>
  <c r="BE39" i="13"/>
  <c r="BF39" i="13"/>
  <c r="BG39" i="13"/>
  <c r="BH39" i="13"/>
  <c r="BJ39" i="13"/>
  <c r="BK39" i="13"/>
  <c r="BL39" i="13"/>
  <c r="BM39" i="13"/>
  <c r="BN39" i="13"/>
  <c r="BO39" i="13"/>
  <c r="BP39" i="13"/>
  <c r="BQ39" i="13"/>
  <c r="BR39" i="13"/>
  <c r="BS39" i="13"/>
  <c r="BV39" i="13"/>
  <c r="BW39" i="13"/>
  <c r="BX39" i="13"/>
  <c r="BY39" i="13"/>
  <c r="BZ39" i="13"/>
  <c r="CA39" i="13"/>
  <c r="CB39" i="13"/>
  <c r="CC39" i="13"/>
  <c r="CD39" i="13"/>
  <c r="CE39" i="13"/>
  <c r="CF39" i="13"/>
  <c r="CG39" i="13"/>
  <c r="CH39" i="13"/>
  <c r="CI39" i="13"/>
  <c r="CJ39" i="13"/>
  <c r="CK39" i="13"/>
  <c r="CM39" i="13"/>
  <c r="CN39" i="13"/>
  <c r="CO39" i="13"/>
  <c r="CP39" i="13"/>
  <c r="CQ39" i="13"/>
  <c r="CR39" i="13"/>
  <c r="CS39" i="13"/>
  <c r="CT39" i="13"/>
  <c r="CU39" i="13"/>
  <c r="CV39" i="13"/>
  <c r="CW39" i="13"/>
  <c r="CX39" i="13"/>
  <c r="CY39" i="13"/>
  <c r="CZ39" i="13"/>
  <c r="DM39" i="13"/>
  <c r="DW39" i="13"/>
  <c r="DX39" i="13"/>
  <c r="EA39" i="13"/>
  <c r="EB39" i="13"/>
  <c r="BQ37" i="5" s="1" a="1"/>
  <c r="EC39" i="13"/>
  <c r="BR37" i="5" s="1" a="1"/>
  <c r="ED39" i="13"/>
  <c r="BY37" i="5" s="1" a="1"/>
  <c r="EE39" i="13"/>
  <c r="EF39" i="13"/>
  <c r="EG39" i="13"/>
  <c r="EH39" i="13"/>
  <c r="EI39" i="13"/>
  <c r="EJ39" i="13"/>
  <c r="EK39" i="13"/>
  <c r="EL39" i="13"/>
  <c r="EM39" i="13"/>
  <c r="EN39" i="13"/>
  <c r="EO39" i="13"/>
  <c r="EP39" i="13"/>
  <c r="EQ39" i="13"/>
  <c r="ER39" i="13"/>
  <c r="ES39" i="13"/>
  <c r="ET39" i="13"/>
  <c r="BL40" i="13"/>
  <c r="A7" i="5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J7" i="5"/>
  <c r="T7" i="5"/>
  <c r="AA7" i="5"/>
  <c r="BQ7" i="5" a="1"/>
  <c r="BW7" i="5" a="1"/>
  <c r="CB7" i="5"/>
  <c r="CC7" i="5"/>
  <c r="CD7" i="5"/>
  <c r="CE7" i="5"/>
  <c r="CF7" i="5"/>
  <c r="CG7" i="5"/>
  <c r="CH7" i="5"/>
  <c r="CI7" i="5"/>
  <c r="CJ7" i="5"/>
  <c r="CK7" i="5"/>
  <c r="CL7" i="5"/>
  <c r="DD7" i="5"/>
  <c r="FP7" i="5"/>
  <c r="FT7" i="5"/>
  <c r="FU7" i="5"/>
  <c r="FZ7" i="5"/>
  <c r="GA7" i="5"/>
  <c r="GK7" i="5" s="1"/>
  <c r="J8" i="5"/>
  <c r="T8" i="5"/>
  <c r="AA8" i="5"/>
  <c r="CB8" i="5"/>
  <c r="CC8" i="5"/>
  <c r="CD8" i="5"/>
  <c r="CE8" i="5"/>
  <c r="CF8" i="5"/>
  <c r="CG8" i="5"/>
  <c r="CH8" i="5"/>
  <c r="CI8" i="5"/>
  <c r="CJ8" i="5"/>
  <c r="CK8" i="5"/>
  <c r="CL8" i="5"/>
  <c r="DD8" i="5"/>
  <c r="FP8" i="5"/>
  <c r="FT8" i="5"/>
  <c r="FU8" i="5"/>
  <c r="FZ8" i="5"/>
  <c r="GJ8" i="5" s="1"/>
  <c r="GA8" i="5"/>
  <c r="GK8" i="5" s="1"/>
  <c r="J9" i="5"/>
  <c r="T9" i="5"/>
  <c r="AA9" i="5"/>
  <c r="BE9" i="5" a="1"/>
  <c r="BF9" i="5" a="1"/>
  <c r="BG9" i="5" a="1"/>
  <c r="BH9" i="5" a="1"/>
  <c r="BI9" i="5" a="1"/>
  <c r="BJ9" i="5" a="1"/>
  <c r="BK9" i="5" a="1"/>
  <c r="BL9" i="5" a="1"/>
  <c r="BM9" i="5" a="1"/>
  <c r="BN9" i="5" a="1"/>
  <c r="BO9" i="5" a="1"/>
  <c r="CB9" i="5"/>
  <c r="CC9" i="5"/>
  <c r="CD9" i="5"/>
  <c r="CE9" i="5"/>
  <c r="CF9" i="5"/>
  <c r="CG9" i="5"/>
  <c r="CH9" i="5"/>
  <c r="CI9" i="5"/>
  <c r="CJ9" i="5"/>
  <c r="CK9" i="5"/>
  <c r="CL9" i="5"/>
  <c r="DD9" i="5"/>
  <c r="FP9" i="5"/>
  <c r="FT9" i="5"/>
  <c r="FU9" i="5"/>
  <c r="FZ9" i="5"/>
  <c r="GJ9" i="5" s="1"/>
  <c r="GA9" i="5"/>
  <c r="GK9" i="5" s="1"/>
  <c r="J10" i="5"/>
  <c r="T10" i="5"/>
  <c r="AA10" i="5"/>
  <c r="BE10" i="5" a="1"/>
  <c r="BF10" i="5" a="1"/>
  <c r="BG10" i="5" a="1"/>
  <c r="BH10" i="5" a="1"/>
  <c r="BI10" i="5" a="1"/>
  <c r="BJ10" i="5" a="1"/>
  <c r="BK10" i="5" a="1"/>
  <c r="BL10" i="5" a="1"/>
  <c r="BM10" i="5" a="1"/>
  <c r="BN10" i="5" a="1"/>
  <c r="BO10" i="5" a="1"/>
  <c r="CB10" i="5"/>
  <c r="CC10" i="5"/>
  <c r="CD10" i="5"/>
  <c r="CE10" i="5"/>
  <c r="CF10" i="5"/>
  <c r="CG10" i="5"/>
  <c r="CH10" i="5"/>
  <c r="CI10" i="5"/>
  <c r="CJ10" i="5"/>
  <c r="CK10" i="5"/>
  <c r="CL10" i="5"/>
  <c r="DD10" i="5"/>
  <c r="FP10" i="5"/>
  <c r="FT10" i="5"/>
  <c r="FU10" i="5"/>
  <c r="FZ10" i="5"/>
  <c r="GA10" i="5"/>
  <c r="GK10" i="5" s="1"/>
  <c r="J11" i="5"/>
  <c r="T11" i="5"/>
  <c r="AA11" i="5"/>
  <c r="BE11" i="5" a="1"/>
  <c r="BF11" i="5" a="1"/>
  <c r="BG11" i="5" a="1"/>
  <c r="BH11" i="5" a="1"/>
  <c r="BI11" i="5" a="1"/>
  <c r="BJ11" i="5" a="1"/>
  <c r="BK11" i="5" a="1"/>
  <c r="BL11" i="5" a="1"/>
  <c r="BM11" i="5" a="1"/>
  <c r="BN11" i="5" a="1"/>
  <c r="BO11" i="5" a="1"/>
  <c r="CB11" i="5"/>
  <c r="CC11" i="5"/>
  <c r="CD11" i="5"/>
  <c r="CE11" i="5"/>
  <c r="CF11" i="5"/>
  <c r="CG11" i="5"/>
  <c r="CH11" i="5"/>
  <c r="CI11" i="5"/>
  <c r="CJ11" i="5"/>
  <c r="CK11" i="5"/>
  <c r="CL11" i="5"/>
  <c r="DD11" i="5"/>
  <c r="FP11" i="5"/>
  <c r="FT11" i="5"/>
  <c r="FU11" i="5"/>
  <c r="FZ11" i="5"/>
  <c r="GJ11" i="5" s="1"/>
  <c r="GA11" i="5"/>
  <c r="GK11" i="5" s="1"/>
  <c r="J12" i="5"/>
  <c r="T12" i="5"/>
  <c r="AA12" i="5"/>
  <c r="BE12" i="5" a="1"/>
  <c r="BF12" i="5" a="1"/>
  <c r="BG12" i="5" a="1"/>
  <c r="BH12" i="5" a="1"/>
  <c r="BI12" i="5" a="1"/>
  <c r="BJ12" i="5" a="1"/>
  <c r="BK12" i="5" a="1"/>
  <c r="BL12" i="5" a="1"/>
  <c r="BM12" i="5" a="1"/>
  <c r="BN12" i="5" a="1"/>
  <c r="BO12" i="5" a="1"/>
  <c r="CB12" i="5"/>
  <c r="CC12" i="5"/>
  <c r="CD12" i="5"/>
  <c r="CE12" i="5"/>
  <c r="CF12" i="5"/>
  <c r="CG12" i="5"/>
  <c r="CH12" i="5"/>
  <c r="CI12" i="5"/>
  <c r="CJ12" i="5"/>
  <c r="CK12" i="5"/>
  <c r="CL12" i="5"/>
  <c r="DD12" i="5"/>
  <c r="FP12" i="5"/>
  <c r="FT12" i="5"/>
  <c r="FU12" i="5"/>
  <c r="FZ12" i="5"/>
  <c r="GJ12" i="5" s="1"/>
  <c r="GA12" i="5"/>
  <c r="GK12" i="5" s="1"/>
  <c r="T13" i="5"/>
  <c r="AA13" i="5"/>
  <c r="BE13" i="5" a="1"/>
  <c r="BF13" i="5" a="1"/>
  <c r="BG13" i="5" a="1"/>
  <c r="BH13" i="5" a="1"/>
  <c r="BI13" i="5" a="1"/>
  <c r="BJ13" i="5" a="1"/>
  <c r="BK13" i="5" a="1"/>
  <c r="BL13" i="5" a="1"/>
  <c r="BM13" i="5" a="1"/>
  <c r="BN13" i="5" a="1"/>
  <c r="BO13" i="5" a="1"/>
  <c r="BQ13" i="5" a="1"/>
  <c r="CB13" i="5"/>
  <c r="CC13" i="5"/>
  <c r="CD13" i="5"/>
  <c r="CE13" i="5"/>
  <c r="CF13" i="5"/>
  <c r="CG13" i="5"/>
  <c r="CH13" i="5"/>
  <c r="CI13" i="5"/>
  <c r="CJ13" i="5"/>
  <c r="CK13" i="5"/>
  <c r="CL13" i="5"/>
  <c r="DD13" i="5"/>
  <c r="FP13" i="5"/>
  <c r="FT13" i="5"/>
  <c r="FU13" i="5"/>
  <c r="FZ13" i="5"/>
  <c r="GJ13" i="5" s="1"/>
  <c r="GA13" i="5"/>
  <c r="GK13" i="5" s="1"/>
  <c r="AA14" i="5"/>
  <c r="BR14" i="5" a="1"/>
  <c r="CB14" i="5"/>
  <c r="CC14" i="5"/>
  <c r="CD14" i="5"/>
  <c r="CE14" i="5"/>
  <c r="CF14" i="5"/>
  <c r="CG14" i="5"/>
  <c r="CH14" i="5"/>
  <c r="CI14" i="5"/>
  <c r="CJ14" i="5"/>
  <c r="CK14" i="5"/>
  <c r="CL14" i="5"/>
  <c r="DD14" i="5"/>
  <c r="FP14" i="5"/>
  <c r="FT14" i="5"/>
  <c r="FU14" i="5"/>
  <c r="FZ14" i="5"/>
  <c r="GA14" i="5"/>
  <c r="GK14" i="5" s="1"/>
  <c r="AA15" i="5"/>
  <c r="BY15" i="5" a="1"/>
  <c r="CB15" i="5"/>
  <c r="CC15" i="5"/>
  <c r="CD15" i="5"/>
  <c r="CE15" i="5"/>
  <c r="CF15" i="5"/>
  <c r="CG15" i="5"/>
  <c r="CH15" i="5"/>
  <c r="CI15" i="5"/>
  <c r="CJ15" i="5"/>
  <c r="CK15" i="5"/>
  <c r="CL15" i="5"/>
  <c r="DD15" i="5"/>
  <c r="FP15" i="5"/>
  <c r="FT15" i="5"/>
  <c r="FU15" i="5"/>
  <c r="FZ15" i="5"/>
  <c r="GA15" i="5"/>
  <c r="GK15" i="5" s="1"/>
  <c r="J16" i="5"/>
  <c r="T16" i="5"/>
  <c r="AA16" i="5"/>
  <c r="BR16" i="5" a="1"/>
  <c r="CB16" i="5"/>
  <c r="CC16" i="5"/>
  <c r="CD16" i="5"/>
  <c r="CE16" i="5"/>
  <c r="CF16" i="5"/>
  <c r="CG16" i="5"/>
  <c r="CH16" i="5"/>
  <c r="CI16" i="5"/>
  <c r="CJ16" i="5"/>
  <c r="CK16" i="5"/>
  <c r="CL16" i="5"/>
  <c r="DD16" i="5"/>
  <c r="FP16" i="5"/>
  <c r="FT16" i="5"/>
  <c r="FU16" i="5"/>
  <c r="FZ16" i="5"/>
  <c r="GA16" i="5"/>
  <c r="GK16" i="5" s="1"/>
  <c r="J17" i="5"/>
  <c r="T17" i="5"/>
  <c r="AA17" i="5"/>
  <c r="BQ17" i="5" a="1"/>
  <c r="CB17" i="5"/>
  <c r="CC17" i="5"/>
  <c r="CD17" i="5"/>
  <c r="CE17" i="5"/>
  <c r="CF17" i="5"/>
  <c r="CG17" i="5"/>
  <c r="CH17" i="5"/>
  <c r="CI17" i="5"/>
  <c r="CJ17" i="5"/>
  <c r="CK17" i="5"/>
  <c r="CL17" i="5"/>
  <c r="DD17" i="5"/>
  <c r="FP17" i="5"/>
  <c r="FT17" i="5"/>
  <c r="FU17" i="5"/>
  <c r="FZ17" i="5"/>
  <c r="GA17" i="5"/>
  <c r="GK17" i="5" s="1"/>
  <c r="J18" i="5"/>
  <c r="T18" i="5"/>
  <c r="AA18" i="5"/>
  <c r="CB18" i="5"/>
  <c r="CC18" i="5"/>
  <c r="CD18" i="5"/>
  <c r="CE18" i="5"/>
  <c r="CF18" i="5"/>
  <c r="CG18" i="5"/>
  <c r="CH18" i="5"/>
  <c r="CI18" i="5"/>
  <c r="CJ18" i="5"/>
  <c r="CK18" i="5"/>
  <c r="CL18" i="5"/>
  <c r="DD18" i="5"/>
  <c r="FP18" i="5"/>
  <c r="FT18" i="5"/>
  <c r="FU18" i="5"/>
  <c r="FZ18" i="5"/>
  <c r="GA18" i="5"/>
  <c r="GK18" i="5" s="1"/>
  <c r="J19" i="5"/>
  <c r="T19" i="5"/>
  <c r="AA19" i="5"/>
  <c r="CB19" i="5"/>
  <c r="CC19" i="5"/>
  <c r="CD19" i="5"/>
  <c r="CE19" i="5"/>
  <c r="CF19" i="5"/>
  <c r="CG19" i="5"/>
  <c r="CH19" i="5"/>
  <c r="CI19" i="5"/>
  <c r="CJ19" i="5"/>
  <c r="CK19" i="5"/>
  <c r="CL19" i="5"/>
  <c r="DD19" i="5"/>
  <c r="FP19" i="5"/>
  <c r="FT19" i="5"/>
  <c r="FU19" i="5"/>
  <c r="FZ19" i="5"/>
  <c r="GA19" i="5"/>
  <c r="GK19" i="5" s="1"/>
  <c r="J20" i="5"/>
  <c r="T20" i="5"/>
  <c r="AA20" i="5"/>
  <c r="BZ20" i="5" a="1"/>
  <c r="CB20" i="5"/>
  <c r="CC20" i="5"/>
  <c r="CD20" i="5"/>
  <c r="CE20" i="5"/>
  <c r="CF20" i="5"/>
  <c r="CG20" i="5"/>
  <c r="CH20" i="5"/>
  <c r="CI20" i="5"/>
  <c r="CJ20" i="5"/>
  <c r="CK20" i="5"/>
  <c r="CL20" i="5"/>
  <c r="DD20" i="5"/>
  <c r="FP20" i="5"/>
  <c r="FT20" i="5"/>
  <c r="FU20" i="5"/>
  <c r="FZ20" i="5"/>
  <c r="GA20" i="5"/>
  <c r="GK20" i="5" s="1"/>
  <c r="J21" i="5"/>
  <c r="T21" i="5"/>
  <c r="AA21" i="5"/>
  <c r="BE21" i="5" a="1"/>
  <c r="BF21" i="5" a="1"/>
  <c r="BG21" i="5" a="1"/>
  <c r="BH21" i="5" a="1"/>
  <c r="BI21" i="5" a="1"/>
  <c r="BJ21" i="5" a="1"/>
  <c r="BK21" i="5" a="1"/>
  <c r="BL21" i="5" a="1"/>
  <c r="BM21" i="5" a="1"/>
  <c r="BN21" i="5" a="1"/>
  <c r="BO21" i="5" a="1"/>
  <c r="BZ21" i="5" a="1"/>
  <c r="CB21" i="5"/>
  <c r="CC21" i="5"/>
  <c r="CD21" i="5"/>
  <c r="CE21" i="5"/>
  <c r="CF21" i="5"/>
  <c r="CG21" i="5"/>
  <c r="CH21" i="5"/>
  <c r="CI21" i="5"/>
  <c r="CJ21" i="5"/>
  <c r="CK21" i="5"/>
  <c r="CL21" i="5"/>
  <c r="DD21" i="5"/>
  <c r="FP21" i="5"/>
  <c r="FT21" i="5"/>
  <c r="FU21" i="5"/>
  <c r="FZ21" i="5"/>
  <c r="GJ21" i="5" s="1"/>
  <c r="GA21" i="5"/>
  <c r="GK21" i="5" s="1"/>
  <c r="J22" i="5"/>
  <c r="T22" i="5"/>
  <c r="AA22" i="5"/>
  <c r="BY22" i="5" a="1"/>
  <c r="CB22" i="5"/>
  <c r="CC22" i="5"/>
  <c r="CD22" i="5"/>
  <c r="CE22" i="5"/>
  <c r="CF22" i="5"/>
  <c r="CG22" i="5"/>
  <c r="CH22" i="5"/>
  <c r="CI22" i="5"/>
  <c r="CJ22" i="5"/>
  <c r="CK22" i="5"/>
  <c r="CL22" i="5"/>
  <c r="DD22" i="5"/>
  <c r="FP22" i="5"/>
  <c r="FT22" i="5"/>
  <c r="FU22" i="5"/>
  <c r="FZ22" i="5"/>
  <c r="GJ22" i="5" s="1"/>
  <c r="GA22" i="5"/>
  <c r="GK22" i="5" s="1"/>
  <c r="J23" i="5"/>
  <c r="T23" i="5"/>
  <c r="AA23" i="5"/>
  <c r="BR23" i="5" a="1"/>
  <c r="CB23" i="5"/>
  <c r="CC23" i="5"/>
  <c r="CD23" i="5"/>
  <c r="CE23" i="5"/>
  <c r="CF23" i="5"/>
  <c r="CG23" i="5"/>
  <c r="CH23" i="5"/>
  <c r="CI23" i="5"/>
  <c r="CJ23" i="5"/>
  <c r="CK23" i="5"/>
  <c r="CL23" i="5"/>
  <c r="DD23" i="5"/>
  <c r="FP23" i="5"/>
  <c r="FT23" i="5"/>
  <c r="FU23" i="5"/>
  <c r="FZ23" i="5"/>
  <c r="GA23" i="5"/>
  <c r="GK23" i="5" s="1"/>
  <c r="J24" i="5"/>
  <c r="T24" i="5"/>
  <c r="AA24" i="5"/>
  <c r="BQ24" i="5" a="1"/>
  <c r="CB24" i="5"/>
  <c r="CC24" i="5"/>
  <c r="CD24" i="5"/>
  <c r="CE24" i="5"/>
  <c r="CF24" i="5"/>
  <c r="CG24" i="5"/>
  <c r="CH24" i="5"/>
  <c r="CI24" i="5"/>
  <c r="CJ24" i="5"/>
  <c r="CK24" i="5"/>
  <c r="CL24" i="5"/>
  <c r="DD24" i="5"/>
  <c r="FP24" i="5"/>
  <c r="FT24" i="5"/>
  <c r="FU24" i="5"/>
  <c r="FZ24" i="5"/>
  <c r="GA24" i="5"/>
  <c r="GK24" i="5" s="1"/>
  <c r="J25" i="5"/>
  <c r="T25" i="5"/>
  <c r="AA25" i="5"/>
  <c r="BE25" i="5" a="1"/>
  <c r="BF25" i="5" a="1"/>
  <c r="BG25" i="5" a="1"/>
  <c r="BH25" i="5" a="1"/>
  <c r="BI25" i="5" a="1"/>
  <c r="BJ25" i="5" a="1"/>
  <c r="BK25" i="5" a="1"/>
  <c r="BL25" i="5" a="1"/>
  <c r="BM25" i="5" a="1"/>
  <c r="BN25" i="5" a="1"/>
  <c r="BO25" i="5" a="1"/>
  <c r="BQ25" i="5" a="1"/>
  <c r="CB25" i="5"/>
  <c r="CC25" i="5"/>
  <c r="CD25" i="5"/>
  <c r="CE25" i="5"/>
  <c r="CF25" i="5"/>
  <c r="CG25" i="5"/>
  <c r="CH25" i="5"/>
  <c r="CI25" i="5"/>
  <c r="CJ25" i="5"/>
  <c r="CK25" i="5"/>
  <c r="CL25" i="5"/>
  <c r="DD25" i="5"/>
  <c r="FP25" i="5"/>
  <c r="FT25" i="5"/>
  <c r="FU25" i="5"/>
  <c r="FZ25" i="5"/>
  <c r="J26" i="5"/>
  <c r="T26" i="5"/>
  <c r="AA26" i="5"/>
  <c r="BQ26" i="5" a="1"/>
  <c r="CB26" i="5"/>
  <c r="CC26" i="5"/>
  <c r="CD26" i="5"/>
  <c r="CE26" i="5"/>
  <c r="CF26" i="5"/>
  <c r="CG26" i="5"/>
  <c r="CH26" i="5"/>
  <c r="CI26" i="5"/>
  <c r="CJ26" i="5"/>
  <c r="CK26" i="5"/>
  <c r="CL26" i="5"/>
  <c r="DD26" i="5"/>
  <c r="FP26" i="5"/>
  <c r="FT26" i="5"/>
  <c r="FU26" i="5"/>
  <c r="FZ26" i="5"/>
  <c r="GA26" i="5"/>
  <c r="GK26" i="5" s="1"/>
  <c r="J27" i="5"/>
  <c r="T27" i="5"/>
  <c r="AA27" i="5"/>
  <c r="CB27" i="5"/>
  <c r="CC27" i="5"/>
  <c r="CD27" i="5"/>
  <c r="CE27" i="5"/>
  <c r="CF27" i="5"/>
  <c r="CG27" i="5"/>
  <c r="CH27" i="5"/>
  <c r="CI27" i="5"/>
  <c r="CJ27" i="5"/>
  <c r="CK27" i="5"/>
  <c r="CL27" i="5"/>
  <c r="DD27" i="5"/>
  <c r="EJ27" i="5"/>
  <c r="FP27" i="5"/>
  <c r="FU27" i="5"/>
  <c r="FZ27" i="5"/>
  <c r="GA27" i="5"/>
  <c r="GK27" i="5" s="1"/>
  <c r="J28" i="5"/>
  <c r="T28" i="5"/>
  <c r="AA28" i="5"/>
  <c r="BE28" i="5" a="1"/>
  <c r="BF28" i="5" a="1"/>
  <c r="BG28" i="5" a="1"/>
  <c r="BH28" i="5" a="1"/>
  <c r="BI28" i="5" a="1"/>
  <c r="BJ28" i="5" a="1"/>
  <c r="BK28" i="5" a="1"/>
  <c r="BL28" i="5" a="1"/>
  <c r="BM28" i="5" a="1"/>
  <c r="BN28" i="5" a="1"/>
  <c r="BO28" i="5" a="1"/>
  <c r="CB28" i="5"/>
  <c r="CC28" i="5"/>
  <c r="CD28" i="5"/>
  <c r="CE28" i="5"/>
  <c r="CF28" i="5"/>
  <c r="CG28" i="5"/>
  <c r="CH28" i="5"/>
  <c r="CI28" i="5"/>
  <c r="CJ28" i="5"/>
  <c r="CK28" i="5"/>
  <c r="CL28" i="5"/>
  <c r="DD28" i="5"/>
  <c r="FP28" i="5"/>
  <c r="FT28" i="5"/>
  <c r="FU28" i="5"/>
  <c r="FZ28" i="5"/>
  <c r="GA28" i="5"/>
  <c r="GK28" i="5" s="1"/>
  <c r="J29" i="5"/>
  <c r="T29" i="5"/>
  <c r="AA29" i="5"/>
  <c r="CB29" i="5"/>
  <c r="CC29" i="5"/>
  <c r="CD29" i="5"/>
  <c r="CE29" i="5"/>
  <c r="CF29" i="5"/>
  <c r="CG29" i="5"/>
  <c r="CH29" i="5"/>
  <c r="CI29" i="5"/>
  <c r="CJ29" i="5"/>
  <c r="CK29" i="5"/>
  <c r="CL29" i="5"/>
  <c r="DD29" i="5"/>
  <c r="FP29" i="5"/>
  <c r="FT29" i="5"/>
  <c r="FU29" i="5"/>
  <c r="GI29" i="5" s="1"/>
  <c r="FZ29" i="5"/>
  <c r="GA29" i="5"/>
  <c r="GK29" i="5" s="1"/>
  <c r="J30" i="5"/>
  <c r="AA30" i="5"/>
  <c r="CB30" i="5"/>
  <c r="CC30" i="5"/>
  <c r="CD30" i="5"/>
  <c r="CE30" i="5"/>
  <c r="CF30" i="5"/>
  <c r="CG30" i="5"/>
  <c r="CH30" i="5"/>
  <c r="CI30" i="5"/>
  <c r="CJ30" i="5"/>
  <c r="CK30" i="5"/>
  <c r="CL30" i="5"/>
  <c r="DD30" i="5"/>
  <c r="FP30" i="5"/>
  <c r="FT30" i="5"/>
  <c r="FU30" i="5"/>
  <c r="FZ30" i="5"/>
  <c r="GA30" i="5"/>
  <c r="GK30" i="5" s="1"/>
  <c r="J31" i="5"/>
  <c r="T31" i="5"/>
  <c r="AA31" i="5"/>
  <c r="BZ31" i="5" a="1"/>
  <c r="CB31" i="5"/>
  <c r="CC31" i="5"/>
  <c r="CD31" i="5"/>
  <c r="CE31" i="5"/>
  <c r="CF31" i="5"/>
  <c r="CG31" i="5"/>
  <c r="CH31" i="5"/>
  <c r="CI31" i="5"/>
  <c r="CJ31" i="5"/>
  <c r="CK31" i="5"/>
  <c r="CL31" i="5"/>
  <c r="DD31" i="5"/>
  <c r="FP31" i="5"/>
  <c r="FT31" i="5"/>
  <c r="FU31" i="5"/>
  <c r="GI31" i="5" s="1"/>
  <c r="FZ31" i="5"/>
  <c r="GA31" i="5"/>
  <c r="GK31" i="5" s="1"/>
  <c r="J32" i="5"/>
  <c r="T32" i="5"/>
  <c r="AA32" i="5"/>
  <c r="BY32" i="5" a="1"/>
  <c r="CB32" i="5"/>
  <c r="CC32" i="5"/>
  <c r="CD32" i="5"/>
  <c r="CE32" i="5"/>
  <c r="CF32" i="5"/>
  <c r="CG32" i="5"/>
  <c r="CH32" i="5"/>
  <c r="CI32" i="5"/>
  <c r="CJ32" i="5"/>
  <c r="CK32" i="5"/>
  <c r="CL32" i="5"/>
  <c r="DD32" i="5"/>
  <c r="FP32" i="5"/>
  <c r="FT32" i="5"/>
  <c r="FU32" i="5"/>
  <c r="FZ32" i="5"/>
  <c r="GA32" i="5"/>
  <c r="GK32" i="5" s="1"/>
  <c r="J33" i="5"/>
  <c r="T33" i="5"/>
  <c r="AA33" i="5"/>
  <c r="BF33" i="5" a="1"/>
  <c r="BL33" i="5" a="1"/>
  <c r="BO33" i="5" a="1"/>
  <c r="CB33" i="5"/>
  <c r="CC33" i="5"/>
  <c r="CD33" i="5"/>
  <c r="CE33" i="5"/>
  <c r="CF33" i="5"/>
  <c r="CG33" i="5"/>
  <c r="CH33" i="5"/>
  <c r="CI33" i="5"/>
  <c r="CJ33" i="5"/>
  <c r="CK33" i="5"/>
  <c r="CL33" i="5"/>
  <c r="DD33" i="5"/>
  <c r="FP33" i="5"/>
  <c r="FT33" i="5"/>
  <c r="FU33" i="5"/>
  <c r="FZ33" i="5"/>
  <c r="GA33" i="5"/>
  <c r="GK33" i="5" s="1"/>
  <c r="J34" i="5"/>
  <c r="T34" i="5"/>
  <c r="AA34" i="5"/>
  <c r="BE34" i="5" a="1"/>
  <c r="BG34" i="5" a="1"/>
  <c r="BJ34" i="5" a="1"/>
  <c r="BL34" i="5" a="1"/>
  <c r="CB34" i="5"/>
  <c r="CC34" i="5"/>
  <c r="CD34" i="5"/>
  <c r="CE34" i="5"/>
  <c r="CF34" i="5"/>
  <c r="CG34" i="5"/>
  <c r="CH34" i="5"/>
  <c r="CI34" i="5"/>
  <c r="CJ34" i="5"/>
  <c r="CK34" i="5"/>
  <c r="CL34" i="5"/>
  <c r="DD34" i="5"/>
  <c r="FP34" i="5"/>
  <c r="FT34" i="5"/>
  <c r="FU34" i="5"/>
  <c r="GI34" i="5" s="1"/>
  <c r="FZ34" i="5"/>
  <c r="GA34" i="5"/>
  <c r="GK34" i="5" s="1"/>
  <c r="J35" i="5"/>
  <c r="T35" i="5"/>
  <c r="AA35" i="5"/>
  <c r="BE35" i="5" a="1"/>
  <c r="BF35" i="5" a="1"/>
  <c r="BG35" i="5" a="1"/>
  <c r="BH35" i="5" a="1"/>
  <c r="BI35" i="5" a="1"/>
  <c r="BJ35" i="5" a="1"/>
  <c r="BK35" i="5" a="1"/>
  <c r="BL35" i="5" a="1"/>
  <c r="BM35" i="5" a="1"/>
  <c r="BN35" i="5" a="1"/>
  <c r="BO35" i="5" a="1"/>
  <c r="CB35" i="5"/>
  <c r="CC35" i="5"/>
  <c r="CD35" i="5"/>
  <c r="CE35" i="5"/>
  <c r="CF35" i="5"/>
  <c r="CG35" i="5"/>
  <c r="CH35" i="5"/>
  <c r="CI35" i="5"/>
  <c r="CJ35" i="5"/>
  <c r="CK35" i="5"/>
  <c r="CL35" i="5"/>
  <c r="DD35" i="5"/>
  <c r="FP35" i="5"/>
  <c r="FT35" i="5"/>
  <c r="FU35" i="5"/>
  <c r="GI35" i="5" s="1"/>
  <c r="FZ35" i="5"/>
  <c r="GA35" i="5"/>
  <c r="GK35" i="5" s="1"/>
  <c r="J36" i="5"/>
  <c r="T36" i="5"/>
  <c r="AA36" i="5"/>
  <c r="BZ36" i="5" a="1"/>
  <c r="CB36" i="5"/>
  <c r="CC36" i="5"/>
  <c r="CD36" i="5"/>
  <c r="CE36" i="5"/>
  <c r="CF36" i="5"/>
  <c r="CG36" i="5"/>
  <c r="CH36" i="5"/>
  <c r="CI36" i="5"/>
  <c r="CJ36" i="5"/>
  <c r="CK36" i="5"/>
  <c r="CL36" i="5"/>
  <c r="DD36" i="5"/>
  <c r="GK36" i="5"/>
  <c r="J37" i="5"/>
  <c r="T37" i="5"/>
  <c r="AA37" i="5"/>
  <c r="BE37" i="5" a="1"/>
  <c r="BF37" i="5" a="1"/>
  <c r="BG37" i="5" a="1"/>
  <c r="BH37" i="5" a="1"/>
  <c r="BI37" i="5" a="1"/>
  <c r="BJ37" i="5" a="1"/>
  <c r="BK37" i="5" a="1"/>
  <c r="BL37" i="5" a="1"/>
  <c r="BM37" i="5" a="1"/>
  <c r="BN37" i="5" a="1"/>
  <c r="BO37" i="5" a="1"/>
  <c r="BZ37" i="5" a="1"/>
  <c r="CB37" i="5"/>
  <c r="CC37" i="5"/>
  <c r="CD37" i="5"/>
  <c r="CE37" i="5"/>
  <c r="CF37" i="5"/>
  <c r="CG37" i="5"/>
  <c r="CH37" i="5"/>
  <c r="CI37" i="5"/>
  <c r="CJ37" i="5"/>
  <c r="CK37" i="5"/>
  <c r="CL37" i="5"/>
  <c r="DD37" i="5"/>
  <c r="GI37" i="5"/>
  <c r="GK37" i="5"/>
  <c r="D38" i="5"/>
  <c r="F38" i="5"/>
  <c r="B38" i="5"/>
  <c r="C38" i="5"/>
  <c r="E38" i="5"/>
  <c r="G38" i="5"/>
  <c r="H38" i="5"/>
  <c r="I38" i="5"/>
  <c r="K38" i="5"/>
  <c r="L38" i="5"/>
  <c r="N38" i="5"/>
  <c r="P38" i="5"/>
  <c r="Q38" i="5"/>
  <c r="O38" i="5"/>
  <c r="R38" i="5"/>
  <c r="S38" i="5"/>
  <c r="U38" i="5"/>
  <c r="V38" i="5"/>
  <c r="W38" i="5"/>
  <c r="X38" i="5"/>
  <c r="Y38" i="5"/>
  <c r="Z38" i="5"/>
  <c r="DA38" i="5"/>
  <c r="DZ38" i="5"/>
  <c r="EC38" i="5"/>
  <c r="ED38" i="5"/>
  <c r="EE38" i="5"/>
  <c r="EF38" i="5"/>
  <c r="EG38" i="5"/>
  <c r="EH38" i="5"/>
  <c r="EI38" i="5"/>
  <c r="EK38" i="5"/>
  <c r="EL38" i="5"/>
  <c r="EM38" i="5"/>
  <c r="EN38" i="5"/>
  <c r="EO38" i="5"/>
  <c r="EP38" i="5"/>
  <c r="ES38" i="5"/>
  <c r="ET38" i="5"/>
  <c r="EU38" i="5"/>
  <c r="EV38" i="5"/>
  <c r="EW38" i="5"/>
  <c r="EX38" i="5"/>
  <c r="EY38" i="5"/>
  <c r="EZ38" i="5"/>
  <c r="FC38" i="5"/>
  <c r="FD38" i="5"/>
  <c r="FJ38" i="5"/>
  <c r="FW38" i="5"/>
  <c r="FY38" i="5"/>
  <c r="CK16" i="8"/>
  <c r="BZ39" i="8"/>
  <c r="E52" i="9"/>
  <c r="O39" i="9"/>
  <c r="O76" i="9" s="1"/>
  <c r="AF39" i="9"/>
  <c r="J57" i="9"/>
  <c r="E59" i="9"/>
  <c r="I39" i="9"/>
  <c r="CK29" i="8"/>
  <c r="E65" i="9"/>
  <c r="W30" i="9"/>
  <c r="R65" i="9"/>
  <c r="BY39" i="8"/>
  <c r="CK31" i="8"/>
  <c r="AI43" i="8"/>
  <c r="DK39" i="8"/>
  <c r="DK40" i="8" s="1"/>
  <c r="AI52" i="8"/>
  <c r="AI42" i="8" s="1"/>
  <c r="AH9" i="14"/>
  <c r="DA61" i="16"/>
  <c r="FL39" i="12"/>
  <c r="Q46" i="9"/>
  <c r="V11" i="9"/>
  <c r="W11" i="9" s="1"/>
  <c r="AH13" i="14"/>
  <c r="CW34" i="5"/>
  <c r="CF60" i="16"/>
  <c r="F39" i="9"/>
  <c r="DF27" i="5"/>
  <c r="J64" i="9"/>
  <c r="D39" i="9"/>
  <c r="P64" i="9"/>
  <c r="DK28" i="5"/>
  <c r="AH39" i="14"/>
  <c r="AI74" i="10"/>
  <c r="AB74" i="10"/>
  <c r="BU39" i="10"/>
  <c r="BU77" i="10" s="1"/>
  <c r="BU73" i="10"/>
  <c r="AE73" i="9"/>
  <c r="CW22" i="5"/>
  <c r="CF45" i="16"/>
  <c r="CM13" i="5"/>
  <c r="FB38" i="5"/>
  <c r="GB19" i="5"/>
  <c r="GB25" i="5"/>
  <c r="GB31" i="5"/>
  <c r="GB30" i="5"/>
  <c r="GB24" i="5"/>
  <c r="GB18" i="5"/>
  <c r="GB20" i="5"/>
  <c r="GB26" i="5"/>
  <c r="GB32" i="5"/>
  <c r="GB29" i="5"/>
  <c r="GB23" i="5"/>
  <c r="GB17" i="5"/>
  <c r="GB35" i="5"/>
  <c r="GB14" i="5"/>
  <c r="GB16" i="5"/>
  <c r="GB22" i="5"/>
  <c r="GB28" i="5"/>
  <c r="GB34" i="5"/>
  <c r="GB33" i="5"/>
  <c r="GB27" i="5"/>
  <c r="GB21" i="5"/>
  <c r="GB15" i="5"/>
  <c r="P50" i="9"/>
  <c r="V15" i="9"/>
  <c r="W15" i="9" s="1"/>
  <c r="DK14" i="5"/>
  <c r="GI19" i="5"/>
  <c r="P39" i="9"/>
  <c r="P76" i="9" s="1"/>
  <c r="P57" i="9"/>
  <c r="GI32" i="5"/>
  <c r="FQ7" i="5"/>
  <c r="J39" i="9"/>
  <c r="DP24" i="5"/>
  <c r="V25" i="9"/>
  <c r="W25" i="9" s="1"/>
  <c r="E39" i="9"/>
  <c r="DG24" i="5"/>
  <c r="FL27" i="5" a="1"/>
  <c r="CQ39" i="18" a="1"/>
  <c r="CF39" i="16" a="1"/>
  <c r="ES39" i="18" a="1"/>
  <c r="GX39" i="12" a="1"/>
  <c r="GX39" i="18" a="1"/>
  <c r="GE39" i="12" a="1"/>
  <c r="AW39" i="7" a="1"/>
  <c r="GE39" i="18" a="1"/>
  <c r="AG39" i="8" a="1"/>
  <c r="ES39" i="12" a="1"/>
  <c r="CE39" i="10" a="1"/>
  <c r="DI39" i="12" a="1"/>
  <c r="BQ39" i="8" a="1"/>
  <c r="DI39" i="18" a="1"/>
  <c r="CK39" i="8" a="1"/>
  <c r="GO31" i="5" l="1"/>
  <c r="GI30" i="5"/>
  <c r="BB32" i="14"/>
  <c r="BE30" i="5" s="1" a="1"/>
  <c r="BE30" i="5" s="1"/>
  <c r="BB19" i="14"/>
  <c r="BQ19" i="14" s="1"/>
  <c r="BB36" i="14"/>
  <c r="BH34" i="5" s="1" a="1"/>
  <c r="BH34" i="5" s="1"/>
  <c r="CX21" i="5"/>
  <c r="GO35" i="5"/>
  <c r="DB73" i="16"/>
  <c r="DB37" i="10"/>
  <c r="S40" i="14"/>
  <c r="CD74" i="16"/>
  <c r="BB38" i="14"/>
  <c r="BI36" i="5" s="1" a="1"/>
  <c r="BI36" i="5" s="1"/>
  <c r="BB35" i="14"/>
  <c r="BH33" i="5" s="1" a="1"/>
  <c r="BH33" i="5" s="1"/>
  <c r="BB34" i="14"/>
  <c r="BQ34" i="14" s="1"/>
  <c r="BB33" i="14"/>
  <c r="AJ40" i="14"/>
  <c r="BB31" i="14"/>
  <c r="BQ31" i="14" s="1"/>
  <c r="BB29" i="14"/>
  <c r="BH27" i="5" s="1" a="1"/>
  <c r="BH27" i="5" s="1"/>
  <c r="BB24" i="14"/>
  <c r="BQ24" i="14" s="1"/>
  <c r="BB21" i="14"/>
  <c r="BQ21" i="14" s="1"/>
  <c r="BB20" i="14"/>
  <c r="BQ20" i="14" s="1"/>
  <c r="BB18" i="14"/>
  <c r="BQ18" i="14" s="1"/>
  <c r="BB17" i="14"/>
  <c r="BQ17" i="14" s="1"/>
  <c r="BB16" i="14"/>
  <c r="BQ16" i="14" s="1"/>
  <c r="BB11" i="14"/>
  <c r="BH9" i="5" s="1"/>
  <c r="BA40" i="14"/>
  <c r="BB10" i="14"/>
  <c r="BQ10" i="14" s="1"/>
  <c r="AY40" i="14"/>
  <c r="AS40" i="14"/>
  <c r="BB9" i="14"/>
  <c r="BQ9" i="14" s="1"/>
  <c r="BM9" i="5"/>
  <c r="AN40" i="14"/>
  <c r="AX40" i="14"/>
  <c r="BB23" i="14"/>
  <c r="BH21" i="5" s="1"/>
  <c r="BN9" i="5"/>
  <c r="BB15" i="14"/>
  <c r="BH13" i="5" s="1"/>
  <c r="BB13" i="14"/>
  <c r="BM11" i="5" s="1"/>
  <c r="BB12" i="14"/>
  <c r="BG10" i="5" s="1"/>
  <c r="BB28" i="14"/>
  <c r="BQ28" i="14" s="1"/>
  <c r="BE9" i="5"/>
  <c r="AM40" i="14"/>
  <c r="BI11" i="5"/>
  <c r="BL33" i="5"/>
  <c r="BB22" i="14"/>
  <c r="BH20" i="5" s="1" a="1"/>
  <c r="BK21" i="5"/>
  <c r="BI13" i="5"/>
  <c r="AZ40" i="14"/>
  <c r="AT40" i="14"/>
  <c r="BJ9" i="5"/>
  <c r="BO33" i="5"/>
  <c r="BO21" i="5"/>
  <c r="BF9" i="5"/>
  <c r="BO9" i="5"/>
  <c r="BH11" i="5"/>
  <c r="BM21" i="5"/>
  <c r="DR17" i="13"/>
  <c r="DR27" i="13"/>
  <c r="CZ37" i="5"/>
  <c r="DD38" i="16"/>
  <c r="BT29" i="13"/>
  <c r="AH28" i="14"/>
  <c r="AH30" i="14"/>
  <c r="AH29" i="14"/>
  <c r="CY26" i="10"/>
  <c r="BR40" i="13"/>
  <c r="CQ14" i="12"/>
  <c r="GY14" i="12" s="1"/>
  <c r="CX74" i="16"/>
  <c r="CZ7" i="5"/>
  <c r="DD8" i="16"/>
  <c r="CZ15" i="5"/>
  <c r="DD16" i="16"/>
  <c r="CZ9" i="5"/>
  <c r="DD10" i="16"/>
  <c r="CZ14" i="5"/>
  <c r="DD15" i="16"/>
  <c r="CZ11" i="5"/>
  <c r="DD12" i="16"/>
  <c r="CZ8" i="5"/>
  <c r="DD9" i="16"/>
  <c r="CZ16" i="5"/>
  <c r="DD17" i="16"/>
  <c r="DD14" i="16"/>
  <c r="CZ13" i="5"/>
  <c r="CZ10" i="5"/>
  <c r="DD11" i="16"/>
  <c r="CZ36" i="5"/>
  <c r="DD37" i="16"/>
  <c r="CZ35" i="5"/>
  <c r="DD36" i="16"/>
  <c r="CZ34" i="5"/>
  <c r="DD35" i="16"/>
  <c r="CZ32" i="5"/>
  <c r="DD33" i="16"/>
  <c r="CZ31" i="5"/>
  <c r="DD32" i="16"/>
  <c r="CZ29" i="5"/>
  <c r="DD30" i="16"/>
  <c r="CZ28" i="5"/>
  <c r="DD29" i="16"/>
  <c r="CZ26" i="5"/>
  <c r="DD27" i="16"/>
  <c r="CZ24" i="5"/>
  <c r="DD25" i="16"/>
  <c r="CZ23" i="5"/>
  <c r="DD24" i="16"/>
  <c r="CZ22" i="5"/>
  <c r="DD23" i="16"/>
  <c r="CZ19" i="5"/>
  <c r="DD20" i="16"/>
  <c r="CE53" i="10"/>
  <c r="CZ18" i="5"/>
  <c r="DD19" i="16"/>
  <c r="CE78" i="19"/>
  <c r="CZ17" i="5"/>
  <c r="DD18" i="16"/>
  <c r="ES40" i="5"/>
  <c r="DV13" i="5"/>
  <c r="DA72" i="16"/>
  <c r="GJ36" i="5"/>
  <c r="BW22" i="5" a="1"/>
  <c r="BX22" i="5" a="1"/>
  <c r="BX22" i="5" s="1"/>
  <c r="BS22" i="5" a="1"/>
  <c r="BT22" i="5" a="1"/>
  <c r="BU22" i="5" a="1"/>
  <c r="BV22" i="5" a="1"/>
  <c r="BR32" i="5" a="1"/>
  <c r="BR32" i="5" s="1"/>
  <c r="BY21" i="5" a="1"/>
  <c r="BV7" i="5" a="1"/>
  <c r="BW34" i="5" a="1"/>
  <c r="BX34" i="5" a="1"/>
  <c r="BS34" i="5" a="1"/>
  <c r="BU34" i="5" a="1"/>
  <c r="BU34" i="5" s="1"/>
  <c r="BT34" i="5" a="1"/>
  <c r="BV34" i="5" a="1"/>
  <c r="BT36" i="13"/>
  <c r="BW32" i="5" a="1"/>
  <c r="BX32" i="5" a="1"/>
  <c r="BS32" i="5" a="1"/>
  <c r="BT32" i="5" a="1"/>
  <c r="BU32" i="5" a="1"/>
  <c r="BV32" i="5" a="1"/>
  <c r="BT34" i="13"/>
  <c r="BW25" i="5" a="1"/>
  <c r="BW25" i="5" s="1"/>
  <c r="BX25" i="5" a="1"/>
  <c r="BS25" i="5" a="1"/>
  <c r="BT25" i="5" a="1"/>
  <c r="BV25" i="5" a="1"/>
  <c r="BU25" i="5" a="1"/>
  <c r="BT27" i="13"/>
  <c r="BW19" i="5" a="1"/>
  <c r="BX19" i="5" a="1"/>
  <c r="BS19" i="5" a="1"/>
  <c r="BT19" i="5" a="1"/>
  <c r="BV19" i="5" a="1"/>
  <c r="BV19" i="5" s="1"/>
  <c r="BU19" i="5" a="1"/>
  <c r="BT21" i="13"/>
  <c r="BT19" i="13"/>
  <c r="BW11" i="5" a="1"/>
  <c r="BX11" i="5" a="1"/>
  <c r="BS11" i="5" a="1"/>
  <c r="BT11" i="5" a="1"/>
  <c r="BV11" i="5" a="1"/>
  <c r="BU11" i="5" a="1"/>
  <c r="BT13" i="13"/>
  <c r="BW29" i="5" a="1"/>
  <c r="BV29" i="5" a="1"/>
  <c r="BV29" i="5" s="1"/>
  <c r="BX29" i="5" a="1"/>
  <c r="BS29" i="5" a="1"/>
  <c r="BU29" i="5" a="1"/>
  <c r="BT29" i="5" a="1"/>
  <c r="BY31" i="5" a="1"/>
  <c r="BR22" i="5" a="1"/>
  <c r="BR15" i="5" a="1"/>
  <c r="BY30" i="5" a="1"/>
  <c r="BZ27" i="5" a="1"/>
  <c r="BQ15" i="5" a="1"/>
  <c r="BQ15" i="5" s="1"/>
  <c r="BZ9" i="5" a="1"/>
  <c r="BW23" i="5" a="1"/>
  <c r="BU23" i="5" a="1"/>
  <c r="BV23" i="5" a="1"/>
  <c r="BX23" i="5" a="1"/>
  <c r="BS23" i="5" a="1"/>
  <c r="BS23" i="5" s="1"/>
  <c r="BT23" i="5" a="1"/>
  <c r="BT22" i="13"/>
  <c r="BW17" i="5" a="1"/>
  <c r="BV17" i="5" a="1"/>
  <c r="BX17" i="5" a="1"/>
  <c r="BX17" i="5" s="1"/>
  <c r="BS17" i="5" a="1"/>
  <c r="BT17" i="5" a="1"/>
  <c r="BU17" i="5" a="1"/>
  <c r="BW14" i="5" a="1"/>
  <c r="BX14" i="5" a="1"/>
  <c r="BV14" i="5" a="1"/>
  <c r="BS14" i="5" a="1"/>
  <c r="BT14" i="5" a="1"/>
  <c r="BU14" i="5" a="1"/>
  <c r="BW9" i="5" a="1"/>
  <c r="BX9" i="5" a="1"/>
  <c r="BS9" i="5" a="1"/>
  <c r="BS9" i="5" s="1"/>
  <c r="BT9" i="5" a="1"/>
  <c r="BU9" i="5" a="1"/>
  <c r="BV9" i="5" a="1"/>
  <c r="BT24" i="13"/>
  <c r="BT18" i="13"/>
  <c r="BZ33" i="5" a="1"/>
  <c r="BQ23" i="5" a="1"/>
  <c r="BR36" i="5" a="1"/>
  <c r="BZ28" i="5" a="1"/>
  <c r="BR21" i="5" a="1"/>
  <c r="BZ18" i="5" a="1"/>
  <c r="BZ11" i="5" a="1"/>
  <c r="BZ11" i="5" s="1"/>
  <c r="BZ8" i="5" a="1"/>
  <c r="DR33" i="13"/>
  <c r="BW30" i="5" a="1"/>
  <c r="BX30" i="5" a="1"/>
  <c r="BS30" i="5" a="1"/>
  <c r="BT30" i="5" a="1"/>
  <c r="BT30" i="5" s="1"/>
  <c r="BV30" i="5" a="1"/>
  <c r="BU30" i="5" a="1"/>
  <c r="BY34" i="5" a="1"/>
  <c r="BR30" i="5" a="1"/>
  <c r="BR29" i="5" a="1"/>
  <c r="BY28" i="5" a="1"/>
  <c r="BY28" i="5" s="1"/>
  <c r="BZ25" i="5" a="1"/>
  <c r="BZ24" i="5" a="1"/>
  <c r="BQ20" i="5" a="1"/>
  <c r="BR19" i="5" a="1"/>
  <c r="BY18" i="5" a="1"/>
  <c r="BZ17" i="5" a="1"/>
  <c r="BZ17" i="5" s="1"/>
  <c r="BZ13" i="5" a="1"/>
  <c r="BY12" i="5" a="1"/>
  <c r="BY11" i="5" a="1"/>
  <c r="BY10" i="5" a="1"/>
  <c r="BY9" i="5" a="1"/>
  <c r="BZ7" i="5" a="1"/>
  <c r="BZ7" i="5" s="1"/>
  <c r="BT7" i="5" a="1"/>
  <c r="BW37" i="5" a="1"/>
  <c r="BX37" i="5" a="1"/>
  <c r="BV37" i="5" a="1"/>
  <c r="BS37" i="5" a="1"/>
  <c r="BT37" i="5" a="1"/>
  <c r="BT37" i="5" s="1"/>
  <c r="BU37" i="5" a="1"/>
  <c r="BT33" i="13"/>
  <c r="BW28" i="5" a="1"/>
  <c r="BU28" i="5" a="1"/>
  <c r="BX28" i="5" a="1"/>
  <c r="BS28" i="5" a="1"/>
  <c r="BT28" i="5" a="1"/>
  <c r="BV28" i="5" a="1"/>
  <c r="BT30" i="13"/>
  <c r="BW26" i="5" a="1"/>
  <c r="BV26" i="5" a="1"/>
  <c r="BX26" i="5" a="1"/>
  <c r="BX26" i="5" s="1"/>
  <c r="BU26" i="5" a="1"/>
  <c r="BS26" i="5" a="1"/>
  <c r="BT26" i="5" a="1"/>
  <c r="BT28" i="13"/>
  <c r="BW20" i="5" a="1"/>
  <c r="BW20" i="5" s="1"/>
  <c r="BV20" i="5" a="1"/>
  <c r="BX20" i="5" a="1"/>
  <c r="BS20" i="5" a="1"/>
  <c r="BT20" i="5" a="1"/>
  <c r="BU20" i="5" a="1"/>
  <c r="BW12" i="5" a="1"/>
  <c r="BW12" i="5" s="1"/>
  <c r="BV12" i="5" a="1"/>
  <c r="BX12" i="5" a="1"/>
  <c r="BS12" i="5" a="1"/>
  <c r="BT12" i="5" a="1"/>
  <c r="BU12" i="5" a="1"/>
  <c r="BT11" i="13"/>
  <c r="BZ30" i="5" a="1"/>
  <c r="BZ19" i="5" a="1"/>
  <c r="BR20" i="5" a="1"/>
  <c r="BU7" i="5" a="1"/>
  <c r="BR34" i="5" a="1"/>
  <c r="BY26" i="5" a="1"/>
  <c r="BY26" i="5" s="1"/>
  <c r="BY17" i="5" a="1"/>
  <c r="BT38" i="13"/>
  <c r="BW33" i="5" a="1"/>
  <c r="BS33" i="5" a="1"/>
  <c r="BU33" i="5" a="1"/>
  <c r="BV33" i="5" a="1"/>
  <c r="BV33" i="5" s="1"/>
  <c r="BX33" i="5" a="1"/>
  <c r="BT33" i="5" a="1"/>
  <c r="BT35" i="13"/>
  <c r="BW31" i="5" a="1"/>
  <c r="BX31" i="5" a="1"/>
  <c r="BS31" i="5" a="1"/>
  <c r="BS31" i="5" s="1"/>
  <c r="BU31" i="5" a="1"/>
  <c r="BV31" i="5" a="1"/>
  <c r="BT31" i="5" a="1"/>
  <c r="BW21" i="5" a="1"/>
  <c r="BX21" i="5" a="1"/>
  <c r="BX21" i="5" s="1"/>
  <c r="BV21" i="5" a="1"/>
  <c r="BS21" i="5" a="1"/>
  <c r="BT21" i="5" a="1"/>
  <c r="BU21" i="5" a="1"/>
  <c r="BW18" i="5" a="1"/>
  <c r="BX18" i="5" a="1"/>
  <c r="BV18" i="5" a="1"/>
  <c r="BS18" i="5" a="1"/>
  <c r="BT18" i="5" a="1"/>
  <c r="BU18" i="5" a="1"/>
  <c r="BW15" i="5" a="1"/>
  <c r="BX15" i="5" a="1"/>
  <c r="BX15" i="5" s="1"/>
  <c r="BS15" i="5" a="1"/>
  <c r="BT15" i="5" a="1"/>
  <c r="BV15" i="5" a="1"/>
  <c r="BU15" i="5" a="1"/>
  <c r="BW10" i="5" a="1"/>
  <c r="BX10" i="5" a="1"/>
  <c r="BX10" i="5" s="1"/>
  <c r="BV10" i="5" a="1"/>
  <c r="BS10" i="5" a="1"/>
  <c r="BT10" i="5" a="1"/>
  <c r="BU10" i="5" a="1"/>
  <c r="BW27" i="5" a="1"/>
  <c r="BX27" i="5" a="1"/>
  <c r="BX27" i="5" s="1"/>
  <c r="BV27" i="5" a="1"/>
  <c r="BS27" i="5" a="1"/>
  <c r="BT27" i="5" a="1"/>
  <c r="BU27" i="5" a="1"/>
  <c r="BW16" i="5" a="1"/>
  <c r="BX16" i="5" a="1"/>
  <c r="BX16" i="5" s="1"/>
  <c r="BS16" i="5" a="1"/>
  <c r="BV16" i="5" a="1"/>
  <c r="BT16" i="5" a="1"/>
  <c r="BU16" i="5" a="1"/>
  <c r="BW8" i="5" a="1"/>
  <c r="BV8" i="5" a="1"/>
  <c r="BX8" i="5" a="1"/>
  <c r="BS8" i="5" a="1"/>
  <c r="BT8" i="5" a="1"/>
  <c r="BU8" i="5" a="1"/>
  <c r="BZ29" i="5" a="1"/>
  <c r="BQ14" i="5" a="1"/>
  <c r="BQ14" i="5" s="1"/>
  <c r="BJ40" i="13"/>
  <c r="BW36" i="5" a="1"/>
  <c r="BS36" i="5" a="1"/>
  <c r="BX36" i="5" a="1"/>
  <c r="BV36" i="5" a="1"/>
  <c r="BT36" i="5" a="1"/>
  <c r="BU36" i="5" a="1"/>
  <c r="BY29" i="5" a="1"/>
  <c r="BQ22" i="5" a="1"/>
  <c r="BY19" i="5" a="1"/>
  <c r="BZ12" i="5" a="1"/>
  <c r="BZ10" i="5" a="1"/>
  <c r="BZ10" i="5" s="1"/>
  <c r="BQ29" i="5" a="1"/>
  <c r="BR27" i="5" a="1"/>
  <c r="BY25" i="5" a="1"/>
  <c r="BY24" i="5" a="1"/>
  <c r="BZ23" i="5" a="1"/>
  <c r="BR18" i="5" a="1"/>
  <c r="BZ16" i="5" a="1"/>
  <c r="BZ14" i="5" a="1"/>
  <c r="BY13" i="5" a="1"/>
  <c r="BR12" i="5" a="1"/>
  <c r="BR11" i="5" a="1"/>
  <c r="BR10" i="5" a="1"/>
  <c r="BR10" i="5" s="1"/>
  <c r="BR9" i="5" a="1"/>
  <c r="BR8" i="5" a="1"/>
  <c r="BY7" i="5" a="1"/>
  <c r="BS7" i="5" a="1"/>
  <c r="BW35" i="5" a="1"/>
  <c r="BX35" i="5" a="1"/>
  <c r="BX35" i="5" s="1"/>
  <c r="BU35" i="5" a="1"/>
  <c r="BS35" i="5" a="1"/>
  <c r="BV35" i="5" a="1"/>
  <c r="BV35" i="5" s="1"/>
  <c r="BT35" i="5" a="1"/>
  <c r="BQ34" i="5" a="1"/>
  <c r="BZ32" i="5" a="1"/>
  <c r="BZ32" i="5" s="1"/>
  <c r="BQ27" i="5" a="1"/>
  <c r="BZ22" i="5" a="1"/>
  <c r="BY16" i="5" a="1"/>
  <c r="BY16" i="5" s="1"/>
  <c r="BQ8" i="5" a="1"/>
  <c r="BX7" i="5" a="1"/>
  <c r="BT39" i="13"/>
  <c r="BW24" i="5" a="1"/>
  <c r="BX24" i="5" a="1"/>
  <c r="BX24" i="5" s="1"/>
  <c r="BV24" i="5" a="1"/>
  <c r="BS24" i="5" a="1"/>
  <c r="BU24" i="5" a="1"/>
  <c r="BU24" i="5" s="1"/>
  <c r="BT24" i="5" a="1"/>
  <c r="BW13" i="5" a="1"/>
  <c r="BX13" i="5" a="1"/>
  <c r="BX13" i="5" s="1"/>
  <c r="BS13" i="5" a="1"/>
  <c r="BS13" i="5" s="1"/>
  <c r="BT13" i="5" a="1"/>
  <c r="BU13" i="5" a="1"/>
  <c r="BV13" i="5" a="1"/>
  <c r="DB8" i="10"/>
  <c r="GJ28" i="5"/>
  <c r="GJ25" i="5"/>
  <c r="DB10" i="16"/>
  <c r="CY37" i="10"/>
  <c r="CZ37" i="10" s="1"/>
  <c r="O74" i="10"/>
  <c r="BF18" i="10"/>
  <c r="M74" i="16"/>
  <c r="DX39" i="8"/>
  <c r="DJ39" i="8"/>
  <c r="DJ40" i="8" s="1"/>
  <c r="DI39" i="8"/>
  <c r="DE15" i="8"/>
  <c r="DF15" i="8" s="1"/>
  <c r="DE14" i="8"/>
  <c r="DG14" i="8" s="1"/>
  <c r="DE13" i="8"/>
  <c r="DE12" i="8"/>
  <c r="DF12" i="8" s="1"/>
  <c r="DE26" i="8"/>
  <c r="DG26" i="8" s="1"/>
  <c r="DE25" i="8"/>
  <c r="DG25" i="8" s="1"/>
  <c r="DE24" i="8"/>
  <c r="DG24" i="8" s="1"/>
  <c r="DE23" i="8"/>
  <c r="DF23" i="8" s="1"/>
  <c r="DE22" i="8"/>
  <c r="DF22" i="8" s="1"/>
  <c r="DE21" i="8"/>
  <c r="DF21" i="8" s="1"/>
  <c r="DE20" i="8"/>
  <c r="DE19" i="8"/>
  <c r="DG19" i="8" s="1"/>
  <c r="DE18" i="8"/>
  <c r="EO10" i="8"/>
  <c r="EP10" i="8" s="1"/>
  <c r="DY39" i="8"/>
  <c r="DY40" i="8" s="1"/>
  <c r="DS39" i="8"/>
  <c r="DS40" i="8" s="1"/>
  <c r="DM39" i="8"/>
  <c r="EC39" i="8"/>
  <c r="EO26" i="8"/>
  <c r="EP26" i="8" s="1"/>
  <c r="EN39" i="8"/>
  <c r="DR39" i="8"/>
  <c r="DL39" i="8"/>
  <c r="BF21" i="10"/>
  <c r="EO34" i="8"/>
  <c r="EP34" i="8" s="1"/>
  <c r="P39" i="16"/>
  <c r="BF14" i="16"/>
  <c r="BF16" i="10"/>
  <c r="BF15" i="10"/>
  <c r="BF30" i="10"/>
  <c r="BF29" i="10"/>
  <c r="BF24" i="10"/>
  <c r="BF19" i="10"/>
  <c r="EJ39" i="8"/>
  <c r="EO8" i="8"/>
  <c r="EP8" i="8" s="1"/>
  <c r="O74" i="16"/>
  <c r="BF29" i="16"/>
  <c r="BF21" i="16"/>
  <c r="DO39" i="8"/>
  <c r="DO40" i="8" s="1"/>
  <c r="EO24" i="8"/>
  <c r="EP24" i="8" s="1"/>
  <c r="EO22" i="8"/>
  <c r="EP22" i="8" s="1"/>
  <c r="EO13" i="8"/>
  <c r="EP13" i="8" s="1"/>
  <c r="EO11" i="8"/>
  <c r="EP11" i="8" s="1"/>
  <c r="L67" i="16"/>
  <c r="L57" i="16"/>
  <c r="EO15" i="8"/>
  <c r="EP15" i="8" s="1"/>
  <c r="C74" i="16"/>
  <c r="EO30" i="8"/>
  <c r="EP30" i="8" s="1"/>
  <c r="EO20" i="8"/>
  <c r="EP20" i="8" s="1"/>
  <c r="EO18" i="8"/>
  <c r="EP18" i="8" s="1"/>
  <c r="EO16" i="8"/>
  <c r="EP16" i="8" s="1"/>
  <c r="L50" i="16"/>
  <c r="BF31" i="16"/>
  <c r="BF33" i="10"/>
  <c r="DP39" i="8"/>
  <c r="DP40" i="8" s="1"/>
  <c r="EO9" i="8"/>
  <c r="EP9" i="8" s="1"/>
  <c r="L63" i="16"/>
  <c r="H74" i="16"/>
  <c r="BF26" i="16"/>
  <c r="L68" i="10"/>
  <c r="L51" i="10"/>
  <c r="BF32" i="10"/>
  <c r="BF25" i="10"/>
  <c r="BF22" i="10"/>
  <c r="EO33" i="8"/>
  <c r="EP33" i="8" s="1"/>
  <c r="EO14" i="8"/>
  <c r="EP14" i="8" s="1"/>
  <c r="EO12" i="8"/>
  <c r="EP12" i="8" s="1"/>
  <c r="BQ77" i="16"/>
  <c r="L64" i="16"/>
  <c r="L53" i="16"/>
  <c r="L46" i="16"/>
  <c r="BF34" i="16"/>
  <c r="L66" i="10"/>
  <c r="L64" i="10"/>
  <c r="L47" i="10"/>
  <c r="EI39" i="8"/>
  <c r="EO25" i="8"/>
  <c r="EP25" i="8" s="1"/>
  <c r="EO23" i="8"/>
  <c r="EP23" i="8" s="1"/>
  <c r="EO21" i="8"/>
  <c r="EP21" i="8" s="1"/>
  <c r="EO19" i="8"/>
  <c r="EP19" i="8" s="1"/>
  <c r="EO17" i="8"/>
  <c r="EP17" i="8" s="1"/>
  <c r="L69" i="16"/>
  <c r="L51" i="16"/>
  <c r="L45" i="16"/>
  <c r="BT37" i="13"/>
  <c r="BQ35" i="14"/>
  <c r="BL34" i="5"/>
  <c r="BB37" i="14"/>
  <c r="BH35" i="5" s="1"/>
  <c r="BB30" i="14"/>
  <c r="BO28" i="5" s="1"/>
  <c r="BB26" i="14"/>
  <c r="BQ26" i="14" s="1"/>
  <c r="BB25" i="14"/>
  <c r="BQ25" i="14" s="1"/>
  <c r="BF33" i="5"/>
  <c r="BB27" i="14"/>
  <c r="BL25" i="5" s="1"/>
  <c r="BF37" i="10"/>
  <c r="BF38" i="10"/>
  <c r="I74" i="10"/>
  <c r="CH74" i="10"/>
  <c r="BH74" i="10"/>
  <c r="X74" i="10"/>
  <c r="BE73" i="10"/>
  <c r="AZ74" i="10"/>
  <c r="AN74" i="10"/>
  <c r="CG74" i="10"/>
  <c r="Q74" i="10"/>
  <c r="BE72" i="10"/>
  <c r="AT71" i="10"/>
  <c r="AD74" i="10"/>
  <c r="M74" i="10"/>
  <c r="BM74" i="10"/>
  <c r="BP74" i="10"/>
  <c r="AY74" i="10"/>
  <c r="BQ74" i="10"/>
  <c r="CY38" i="10"/>
  <c r="CZ38" i="10" s="1"/>
  <c r="AH39" i="10"/>
  <c r="Z74" i="10"/>
  <c r="AE74" i="10"/>
  <c r="AH72" i="10"/>
  <c r="CL74" i="10"/>
  <c r="BC74" i="10"/>
  <c r="C74" i="10"/>
  <c r="AC74" i="10"/>
  <c r="AT73" i="10"/>
  <c r="AT72" i="10"/>
  <c r="Y72" i="10"/>
  <c r="AR74" i="10"/>
  <c r="BI74" i="10"/>
  <c r="AQ74" i="10"/>
  <c r="AM74" i="10"/>
  <c r="BJ74" i="10"/>
  <c r="CI74" i="10"/>
  <c r="CK74" i="10"/>
  <c r="L39" i="10"/>
  <c r="BF36" i="10"/>
  <c r="S74" i="10"/>
  <c r="Y73" i="10"/>
  <c r="Y71" i="10"/>
  <c r="AU74" i="10"/>
  <c r="K74" i="10"/>
  <c r="CW20" i="5"/>
  <c r="N41" i="12" a="1"/>
  <c r="N41" i="12" s="1"/>
  <c r="DA73" i="16"/>
  <c r="CE72" i="10"/>
  <c r="DB32" i="10"/>
  <c r="CE67" i="10"/>
  <c r="W40" i="14"/>
  <c r="BT32" i="13"/>
  <c r="AH32" i="14"/>
  <c r="BQ32" i="14"/>
  <c r="CX78" i="19"/>
  <c r="DA49" i="16"/>
  <c r="DA63" i="16"/>
  <c r="CZ27" i="5"/>
  <c r="DA48" i="16"/>
  <c r="CZ12" i="5"/>
  <c r="DA69" i="16"/>
  <c r="CZ33" i="5"/>
  <c r="DA57" i="16"/>
  <c r="CZ21" i="5"/>
  <c r="DA56" i="16"/>
  <c r="CZ20" i="5"/>
  <c r="CY55" i="10"/>
  <c r="CW37" i="5"/>
  <c r="DB38" i="10"/>
  <c r="CY30" i="10"/>
  <c r="DB30" i="10"/>
  <c r="CE62" i="10"/>
  <c r="FL27" i="5"/>
  <c r="FL38" i="5" s="1"/>
  <c r="FT27" i="5"/>
  <c r="FT38" i="5" s="1"/>
  <c r="CM14" i="5"/>
  <c r="CG74" i="16"/>
  <c r="BT25" i="13"/>
  <c r="AH25" i="14"/>
  <c r="AK40" i="14"/>
  <c r="AQ40" i="14"/>
  <c r="AH26" i="14"/>
  <c r="BT26" i="13"/>
  <c r="GL22" i="5"/>
  <c r="GP22" i="5" s="1"/>
  <c r="DJ22" i="13"/>
  <c r="DA20" i="13"/>
  <c r="AH17" i="14"/>
  <c r="BT17" i="13"/>
  <c r="AH16" i="14"/>
  <c r="BT16" i="13"/>
  <c r="DA51" i="16"/>
  <c r="BT14" i="13"/>
  <c r="AH14" i="14"/>
  <c r="BB14" i="14"/>
  <c r="DA45" i="16"/>
  <c r="DA53" i="16"/>
  <c r="CX16" i="5"/>
  <c r="DA71" i="16"/>
  <c r="DA68" i="16"/>
  <c r="GJ29" i="5"/>
  <c r="DK27" i="13"/>
  <c r="GJ16" i="5"/>
  <c r="CY17" i="10"/>
  <c r="CZ17" i="10" s="1"/>
  <c r="GJ15" i="5"/>
  <c r="R16" i="14"/>
  <c r="AX14" i="5" s="1"/>
  <c r="DB9" i="10"/>
  <c r="DO16" i="13"/>
  <c r="GJ7" i="5"/>
  <c r="CE43" i="10"/>
  <c r="O13" i="13"/>
  <c r="O15" i="13"/>
  <c r="DL27" i="13"/>
  <c r="DL25" i="13"/>
  <c r="DR9" i="13"/>
  <c r="DI14" i="13"/>
  <c r="DT37" i="13"/>
  <c r="DR36" i="13"/>
  <c r="GJ32" i="5"/>
  <c r="GJ31" i="5"/>
  <c r="DU33" i="13"/>
  <c r="DN19" i="13"/>
  <c r="DK38" i="13"/>
  <c r="DK24" i="13"/>
  <c r="DR29" i="13"/>
  <c r="GJ26" i="5"/>
  <c r="DA62" i="16"/>
  <c r="CL26" i="13"/>
  <c r="DA59" i="16"/>
  <c r="DO25" i="13"/>
  <c r="DH22" i="13"/>
  <c r="DE39" i="13"/>
  <c r="BS40" i="13"/>
  <c r="BM40" i="13"/>
  <c r="AV40" i="14"/>
  <c r="AA40" i="14"/>
  <c r="BN39" i="12"/>
  <c r="AL40" i="14"/>
  <c r="AP40" i="14"/>
  <c r="AR40" i="14"/>
  <c r="AO40" i="14"/>
  <c r="BO40" i="13"/>
  <c r="AU40" i="14"/>
  <c r="BQ40" i="13"/>
  <c r="DK39" i="13"/>
  <c r="BN40" i="13"/>
  <c r="BB39" i="14"/>
  <c r="BE37" i="5" s="1"/>
  <c r="AW40" i="14"/>
  <c r="GJ19" i="5"/>
  <c r="GJ17" i="5"/>
  <c r="DB17" i="16"/>
  <c r="DQ17" i="13"/>
  <c r="DG16" i="13"/>
  <c r="DR16" i="13"/>
  <c r="DJ16" i="13"/>
  <c r="DV16" i="13"/>
  <c r="DJ15" i="13"/>
  <c r="CF49" i="16"/>
  <c r="DR12" i="13"/>
  <c r="DP12" i="13"/>
  <c r="DG12" i="13"/>
  <c r="DR11" i="13"/>
  <c r="AE56" i="9"/>
  <c r="AE55" i="9"/>
  <c r="AE68" i="9"/>
  <c r="AE63" i="9"/>
  <c r="AD74" i="9"/>
  <c r="AE44" i="9"/>
  <c r="AA74" i="9"/>
  <c r="AB74" i="9"/>
  <c r="AE62" i="9"/>
  <c r="AE54" i="9"/>
  <c r="X74" i="9"/>
  <c r="AE52" i="9"/>
  <c r="AE64" i="9"/>
  <c r="AE61" i="9"/>
  <c r="AE58" i="9"/>
  <c r="AE49" i="9"/>
  <c r="AE47" i="9"/>
  <c r="AE45" i="9"/>
  <c r="AE43" i="9"/>
  <c r="AE72" i="9"/>
  <c r="AE70" i="9"/>
  <c r="AE57" i="9"/>
  <c r="AE48" i="9"/>
  <c r="AE46" i="9"/>
  <c r="AE39" i="9"/>
  <c r="AE71" i="9"/>
  <c r="AE69" i="9"/>
  <c r="AE66" i="9"/>
  <c r="AE59" i="9"/>
  <c r="AE51" i="9"/>
  <c r="AE67" i="9"/>
  <c r="AE65" i="9"/>
  <c r="AE60" i="9"/>
  <c r="AE50" i="9"/>
  <c r="DR10" i="13"/>
  <c r="GL7" i="5"/>
  <c r="GP7" i="5" s="1"/>
  <c r="DG9" i="13"/>
  <c r="O34" i="13"/>
  <c r="O33" i="13"/>
  <c r="O27" i="13"/>
  <c r="O23" i="13"/>
  <c r="O22" i="13"/>
  <c r="O21" i="13"/>
  <c r="O19" i="13"/>
  <c r="O18" i="13"/>
  <c r="O17" i="13"/>
  <c r="O12" i="13"/>
  <c r="O9" i="13"/>
  <c r="O36" i="13"/>
  <c r="O35" i="13"/>
  <c r="O30" i="13"/>
  <c r="DK16" i="13"/>
  <c r="DT13" i="13"/>
  <c r="DI27" i="13"/>
  <c r="DE25" i="13"/>
  <c r="DJ23" i="13"/>
  <c r="DE19" i="13"/>
  <c r="DU19" i="13"/>
  <c r="DR37" i="13"/>
  <c r="A9" i="13"/>
  <c r="B9" i="14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DR39" i="13"/>
  <c r="CL39" i="13"/>
  <c r="DO39" i="13"/>
  <c r="AI51" i="8"/>
  <c r="EM39" i="8"/>
  <c r="EF39" i="8"/>
  <c r="DV39" i="8"/>
  <c r="N39" i="12"/>
  <c r="O37" i="13"/>
  <c r="GJ34" i="5"/>
  <c r="DK25" i="13"/>
  <c r="DO35" i="13"/>
  <c r="DB33" i="16"/>
  <c r="CQ33" i="12"/>
  <c r="GY33" i="12" s="1"/>
  <c r="CQ32" i="12"/>
  <c r="GY32" i="12" s="1"/>
  <c r="DK32" i="13"/>
  <c r="O32" i="13"/>
  <c r="DR32" i="13"/>
  <c r="CQ31" i="12"/>
  <c r="GY31" i="12" s="1"/>
  <c r="EJ38" i="5"/>
  <c r="BF78" i="19" s="1"/>
  <c r="CI38" i="5"/>
  <c r="CM21" i="5"/>
  <c r="CM30" i="5"/>
  <c r="AB22" i="5"/>
  <c r="CM19" i="5"/>
  <c r="CM17" i="5"/>
  <c r="CJ38" i="5"/>
  <c r="CE38" i="5"/>
  <c r="CL38" i="5"/>
  <c r="CG38" i="5"/>
  <c r="CM12" i="5"/>
  <c r="CK38" i="5"/>
  <c r="CF38" i="5"/>
  <c r="CH38" i="5"/>
  <c r="CM10" i="5"/>
  <c r="CM9" i="5"/>
  <c r="CC38" i="5"/>
  <c r="CM7" i="5"/>
  <c r="CM20" i="5"/>
  <c r="GO34" i="5"/>
  <c r="CM29" i="5"/>
  <c r="CM28" i="5"/>
  <c r="CM27" i="5"/>
  <c r="CM24" i="5"/>
  <c r="CM23" i="5"/>
  <c r="CM22" i="5"/>
  <c r="GI33" i="5"/>
  <c r="GO33" i="5" s="1"/>
  <c r="CM32" i="5"/>
  <c r="CM31" i="5"/>
  <c r="GI28" i="5"/>
  <c r="GO28" i="5" s="1"/>
  <c r="GO30" i="5"/>
  <c r="CM37" i="5"/>
  <c r="CM35" i="5"/>
  <c r="CM34" i="5"/>
  <c r="DL36" i="13"/>
  <c r="CK40" i="13"/>
  <c r="DU15" i="13"/>
  <c r="DV12" i="13"/>
  <c r="O31" i="13"/>
  <c r="CQ30" i="12"/>
  <c r="GY30" i="12" s="1"/>
  <c r="DA65" i="16"/>
  <c r="DL24" i="13"/>
  <c r="DL39" i="13"/>
  <c r="DS30" i="13"/>
  <c r="CQ29" i="12"/>
  <c r="GY29" i="12" s="1"/>
  <c r="GJ27" i="5"/>
  <c r="O29" i="13"/>
  <c r="O28" i="13"/>
  <c r="GO29" i="5"/>
  <c r="GO19" i="5"/>
  <c r="CM15" i="5"/>
  <c r="CM8" i="5"/>
  <c r="CM25" i="5"/>
  <c r="GM38" i="5"/>
  <c r="FQ38" i="5"/>
  <c r="GO32" i="5"/>
  <c r="CD38" i="5"/>
  <c r="CM11" i="5"/>
  <c r="CM26" i="5"/>
  <c r="CM36" i="5"/>
  <c r="GA38" i="5"/>
  <c r="CB38" i="5"/>
  <c r="CM16" i="5"/>
  <c r="O26" i="13"/>
  <c r="F40" i="13"/>
  <c r="O25" i="13"/>
  <c r="DO11" i="13"/>
  <c r="DO31" i="13"/>
  <c r="DO26" i="13"/>
  <c r="DO9" i="13"/>
  <c r="DO21" i="13"/>
  <c r="DO10" i="13"/>
  <c r="DG39" i="13"/>
  <c r="D40" i="13"/>
  <c r="J40" i="13"/>
  <c r="N40" i="13"/>
  <c r="H40" i="13"/>
  <c r="B40" i="13"/>
  <c r="CE55" i="10"/>
  <c r="BW40" i="13"/>
  <c r="CI40" i="13"/>
  <c r="O20" i="13"/>
  <c r="DL33" i="13"/>
  <c r="E40" i="13"/>
  <c r="L40" i="13"/>
  <c r="O16" i="13"/>
  <c r="O24" i="13"/>
  <c r="DE20" i="13"/>
  <c r="DQ15" i="13"/>
  <c r="K40" i="13"/>
  <c r="DF9" i="13"/>
  <c r="M40" i="13"/>
  <c r="O14" i="13"/>
  <c r="O39" i="13"/>
  <c r="I40" i="13"/>
  <c r="G40" i="13"/>
  <c r="DS19" i="13"/>
  <c r="CL18" i="13"/>
  <c r="DO17" i="13"/>
  <c r="DB14" i="16"/>
  <c r="DQ13" i="13"/>
  <c r="AE9" i="13"/>
  <c r="DG14" i="13"/>
  <c r="AB11" i="5"/>
  <c r="DE12" i="13"/>
  <c r="DN12" i="13"/>
  <c r="O11" i="13"/>
  <c r="C40" i="13"/>
  <c r="O10" i="13"/>
  <c r="DV10" i="13"/>
  <c r="DA44" i="16"/>
  <c r="DB22" i="16"/>
  <c r="CY31" i="10"/>
  <c r="CY68" i="10"/>
  <c r="DB33" i="10"/>
  <c r="CY10" i="10"/>
  <c r="CW9" i="5"/>
  <c r="CY13" i="10"/>
  <c r="CY67" i="10"/>
  <c r="CY52" i="10"/>
  <c r="CY51" i="10"/>
  <c r="CE48" i="10"/>
  <c r="CE45" i="10"/>
  <c r="DH21" i="13"/>
  <c r="AE20" i="13"/>
  <c r="DK12" i="13"/>
  <c r="DT11" i="13"/>
  <c r="DS31" i="13"/>
  <c r="DS13" i="13"/>
  <c r="BI9" i="13"/>
  <c r="DS39" i="13"/>
  <c r="DF10" i="13"/>
  <c r="DF12" i="13"/>
  <c r="DP11" i="13"/>
  <c r="DG11" i="13"/>
  <c r="BR20" i="5"/>
  <c r="AB16" i="5"/>
  <c r="GJ37" i="5"/>
  <c r="BV37" i="5"/>
  <c r="BS37" i="5"/>
  <c r="BW37" i="5"/>
  <c r="BX37" i="5"/>
  <c r="BU37" i="5"/>
  <c r="DB27" i="16"/>
  <c r="CQ36" i="12"/>
  <c r="GY36" i="12" s="1"/>
  <c r="AI47" i="8"/>
  <c r="AI49" i="8"/>
  <c r="AI50" i="8"/>
  <c r="AI53" i="8"/>
  <c r="AI45" i="8"/>
  <c r="AI48" i="8"/>
  <c r="DU39" i="8"/>
  <c r="DU40" i="8" s="1"/>
  <c r="EG39" i="8"/>
  <c r="DH39" i="8"/>
  <c r="EK39" i="8"/>
  <c r="DM40" i="8"/>
  <c r="CQ35" i="12"/>
  <c r="GY35" i="12" s="1"/>
  <c r="CQ34" i="12"/>
  <c r="GY34" i="12" s="1"/>
  <c r="DA66" i="16"/>
  <c r="DI31" i="13"/>
  <c r="E76" i="9"/>
  <c r="E78" i="9" s="1"/>
  <c r="GL28" i="5"/>
  <c r="GP28" i="5" s="1"/>
  <c r="BI30" i="13"/>
  <c r="DK28" i="13"/>
  <c r="DU27" i="13"/>
  <c r="CQ26" i="12"/>
  <c r="GY26" i="12" s="1"/>
  <c r="AB25" i="5"/>
  <c r="GJ24" i="5"/>
  <c r="DA60" i="16"/>
  <c r="DB25" i="16"/>
  <c r="GJ23" i="5"/>
  <c r="GL23" i="5"/>
  <c r="GP23" i="5" s="1"/>
  <c r="DB24" i="16"/>
  <c r="GY24" i="12"/>
  <c r="DU24" i="13"/>
  <c r="CQ23" i="12"/>
  <c r="GY23" i="12" s="1"/>
  <c r="CY22" i="10"/>
  <c r="CZ22" i="10" s="1"/>
  <c r="CQ22" i="12"/>
  <c r="GY22" i="12" s="1"/>
  <c r="AB21" i="5"/>
  <c r="CQ21" i="12"/>
  <c r="GY21" i="12" s="1"/>
  <c r="DL20" i="13"/>
  <c r="CQ18" i="12"/>
  <c r="GY18" i="12" s="1"/>
  <c r="AB17" i="5"/>
  <c r="BI10" i="13"/>
  <c r="BI14" i="13"/>
  <c r="BI27" i="13"/>
  <c r="BI23" i="13"/>
  <c r="DR19" i="13"/>
  <c r="BB40" i="13"/>
  <c r="BI11" i="13"/>
  <c r="DJ39" i="13"/>
  <c r="DN22" i="13"/>
  <c r="DI13" i="13"/>
  <c r="DV11" i="13"/>
  <c r="DE10" i="13"/>
  <c r="DN10" i="13"/>
  <c r="BF40" i="13"/>
  <c r="DR38" i="13"/>
  <c r="BI38" i="13"/>
  <c r="GL15" i="5"/>
  <c r="GP15" i="5" s="1"/>
  <c r="CE51" i="10"/>
  <c r="DH17" i="13"/>
  <c r="GJ14" i="5"/>
  <c r="DO37" i="13"/>
  <c r="DH13" i="13"/>
  <c r="CF47" i="16"/>
  <c r="DV13" i="13"/>
  <c r="DF13" i="13"/>
  <c r="AB10" i="5"/>
  <c r="AE12" i="13"/>
  <c r="CW10" i="5"/>
  <c r="CY11" i="10"/>
  <c r="AB9" i="5"/>
  <c r="DK11" i="13"/>
  <c r="AG40" i="14"/>
  <c r="AD40" i="14"/>
  <c r="X40" i="14"/>
  <c r="AF40" i="14"/>
  <c r="Z40" i="14"/>
  <c r="T40" i="14"/>
  <c r="AE40" i="14"/>
  <c r="AH11" i="14"/>
  <c r="DP10" i="13"/>
  <c r="AC40" i="14"/>
  <c r="DA43" i="16"/>
  <c r="DU9" i="13"/>
  <c r="CY8" i="10"/>
  <c r="GL25" i="5"/>
  <c r="GP25" i="5" s="1"/>
  <c r="AB15" i="5"/>
  <c r="AB12" i="5"/>
  <c r="AB37" i="5"/>
  <c r="AB32" i="5"/>
  <c r="BS35" i="5"/>
  <c r="BU35" i="5"/>
  <c r="BW35" i="5"/>
  <c r="BT35" i="5"/>
  <c r="BS33" i="5"/>
  <c r="BW33" i="5"/>
  <c r="BU33" i="5"/>
  <c r="BT33" i="5"/>
  <c r="BX33" i="5"/>
  <c r="BV31" i="5"/>
  <c r="BU31" i="5"/>
  <c r="BT31" i="5"/>
  <c r="BX31" i="5"/>
  <c r="BW31" i="5"/>
  <c r="BV20" i="5"/>
  <c r="BS20" i="5"/>
  <c r="BX20" i="5"/>
  <c r="BU20" i="5"/>
  <c r="BT20" i="5"/>
  <c r="EU18" i="13"/>
  <c r="BV12" i="5"/>
  <c r="BS12" i="5"/>
  <c r="BX12" i="5"/>
  <c r="BU12" i="5"/>
  <c r="BT12" i="5"/>
  <c r="BV9" i="5"/>
  <c r="BX9" i="5"/>
  <c r="BW9" i="5"/>
  <c r="BU9" i="5"/>
  <c r="BT9" i="5"/>
  <c r="BV24" i="5"/>
  <c r="BS24" i="5"/>
  <c r="BW24" i="5"/>
  <c r="BT24" i="5"/>
  <c r="BV21" i="5"/>
  <c r="BS21" i="5"/>
  <c r="BW21" i="5"/>
  <c r="BU21" i="5"/>
  <c r="BT21" i="5"/>
  <c r="BS18" i="5"/>
  <c r="BV18" i="5"/>
  <c r="BU18" i="5"/>
  <c r="BT18" i="5"/>
  <c r="BX18" i="5"/>
  <c r="BW18" i="5"/>
  <c r="BR17" i="5"/>
  <c r="BS15" i="5"/>
  <c r="BV15" i="5"/>
  <c r="BW15" i="5"/>
  <c r="BT15" i="5"/>
  <c r="BU15" i="5"/>
  <c r="BS10" i="5"/>
  <c r="BV10" i="5"/>
  <c r="BU10" i="5"/>
  <c r="BT10" i="5"/>
  <c r="BW10" i="5"/>
  <c r="BV36" i="5"/>
  <c r="BS36" i="5"/>
  <c r="BU36" i="5"/>
  <c r="BT36" i="5"/>
  <c r="BW36" i="5"/>
  <c r="BX36" i="5"/>
  <c r="BS29" i="5"/>
  <c r="BX29" i="5"/>
  <c r="BW29" i="5"/>
  <c r="BT29" i="5"/>
  <c r="BU29" i="5"/>
  <c r="BS27" i="5"/>
  <c r="BV27" i="5"/>
  <c r="BW27" i="5"/>
  <c r="BU27" i="5"/>
  <c r="BT27" i="5"/>
  <c r="BQ24" i="5"/>
  <c r="BV13" i="5"/>
  <c r="BU13" i="5"/>
  <c r="BW13" i="5"/>
  <c r="BT13" i="5"/>
  <c r="BY7" i="5"/>
  <c r="BV34" i="5"/>
  <c r="BS34" i="5"/>
  <c r="BX34" i="5"/>
  <c r="BW34" i="5"/>
  <c r="BT34" i="5"/>
  <c r="BV32" i="5"/>
  <c r="BS32" i="5"/>
  <c r="BU32" i="5"/>
  <c r="BW32" i="5"/>
  <c r="BT32" i="5"/>
  <c r="BX32" i="5"/>
  <c r="BS25" i="5"/>
  <c r="BV25" i="5"/>
  <c r="BX25" i="5"/>
  <c r="BU25" i="5"/>
  <c r="BT25" i="5"/>
  <c r="BS22" i="5"/>
  <c r="BV22" i="5"/>
  <c r="BU22" i="5"/>
  <c r="BT22" i="5"/>
  <c r="BW22" i="5"/>
  <c r="BS16" i="5"/>
  <c r="BV16" i="5"/>
  <c r="BW16" i="5"/>
  <c r="BU16" i="5"/>
  <c r="BT16" i="5"/>
  <c r="BS30" i="5"/>
  <c r="BV30" i="5"/>
  <c r="BW30" i="5"/>
  <c r="BU30" i="5"/>
  <c r="BX30" i="5"/>
  <c r="BS19" i="5"/>
  <c r="BX19" i="5"/>
  <c r="BU19" i="5"/>
  <c r="BT19" i="5"/>
  <c r="BW19" i="5"/>
  <c r="BV11" i="5"/>
  <c r="BS11" i="5"/>
  <c r="BX11" i="5"/>
  <c r="BW11" i="5"/>
  <c r="BT11" i="5"/>
  <c r="BU11" i="5"/>
  <c r="BY10" i="5"/>
  <c r="BS28" i="5"/>
  <c r="BV28" i="5"/>
  <c r="BW28" i="5"/>
  <c r="BU28" i="5"/>
  <c r="BT28" i="5"/>
  <c r="BX28" i="5"/>
  <c r="BV26" i="5"/>
  <c r="BS26" i="5"/>
  <c r="BU26" i="5"/>
  <c r="BW26" i="5"/>
  <c r="BT26" i="5"/>
  <c r="BV23" i="5"/>
  <c r="BW23" i="5"/>
  <c r="BT23" i="5"/>
  <c r="BX23" i="5"/>
  <c r="BU23" i="5"/>
  <c r="BV17" i="5"/>
  <c r="BS17" i="5"/>
  <c r="BU17" i="5"/>
  <c r="BW17" i="5"/>
  <c r="BT17" i="5"/>
  <c r="BV14" i="5"/>
  <c r="BS14" i="5"/>
  <c r="BW14" i="5"/>
  <c r="BT14" i="5"/>
  <c r="BU14" i="5"/>
  <c r="BX14" i="5"/>
  <c r="BV8" i="5"/>
  <c r="BS8" i="5"/>
  <c r="BU8" i="5"/>
  <c r="BX8" i="5"/>
  <c r="BW8" i="5"/>
  <c r="BT8" i="5"/>
  <c r="R23" i="14"/>
  <c r="R24" i="14"/>
  <c r="AT22" i="5" s="1"/>
  <c r="R14" i="14"/>
  <c r="AU12" i="5" s="1"/>
  <c r="DS15" i="13"/>
  <c r="DO15" i="13"/>
  <c r="CQ28" i="12"/>
  <c r="GY28" i="12" s="1"/>
  <c r="CQ10" i="12"/>
  <c r="GY10" i="12" s="1"/>
  <c r="CQ9" i="12"/>
  <c r="DG19" i="13"/>
  <c r="DO13" i="13"/>
  <c r="CQ8" i="12"/>
  <c r="GY8" i="12" s="1"/>
  <c r="DJ9" i="13"/>
  <c r="CQ37" i="12"/>
  <c r="GY37" i="12" s="1"/>
  <c r="AE17" i="13"/>
  <c r="CQ20" i="12"/>
  <c r="GY20" i="12" s="1"/>
  <c r="CQ27" i="12"/>
  <c r="GY27" i="12" s="1"/>
  <c r="AE23" i="13"/>
  <c r="CQ13" i="12"/>
  <c r="GY13" i="12" s="1"/>
  <c r="CQ12" i="12"/>
  <c r="GY12" i="12" s="1"/>
  <c r="CQ11" i="12"/>
  <c r="GY11" i="12" s="1"/>
  <c r="AE39" i="13"/>
  <c r="DF31" i="13"/>
  <c r="DI30" i="13"/>
  <c r="CQ17" i="12"/>
  <c r="GY17" i="12" s="1"/>
  <c r="DL26" i="13"/>
  <c r="DI19" i="13"/>
  <c r="DP19" i="13"/>
  <c r="AE13" i="13"/>
  <c r="DU12" i="13"/>
  <c r="AE11" i="13"/>
  <c r="DK36" i="13"/>
  <c r="DF27" i="13"/>
  <c r="DH26" i="13"/>
  <c r="DH20" i="13"/>
  <c r="AE19" i="13"/>
  <c r="CQ19" i="12"/>
  <c r="GY19" i="12" s="1"/>
  <c r="BI37" i="13"/>
  <c r="DK21" i="13"/>
  <c r="DK14" i="13"/>
  <c r="DK13" i="13"/>
  <c r="BI20" i="13"/>
  <c r="BI36" i="13"/>
  <c r="DR23" i="13"/>
  <c r="DF34" i="13"/>
  <c r="DI25" i="13"/>
  <c r="DG18" i="13"/>
  <c r="DL18" i="13"/>
  <c r="BI18" i="13"/>
  <c r="BI13" i="13"/>
  <c r="DL32" i="13"/>
  <c r="BI32" i="13"/>
  <c r="DL30" i="13"/>
  <c r="DN27" i="13"/>
  <c r="DT20" i="13"/>
  <c r="DJ20" i="13"/>
  <c r="BI19" i="13"/>
  <c r="DA9" i="13"/>
  <c r="CF65" i="16"/>
  <c r="DB8" i="16"/>
  <c r="CF43" i="16"/>
  <c r="CF46" i="16"/>
  <c r="DB30" i="16"/>
  <c r="DB11" i="16"/>
  <c r="CX32" i="5"/>
  <c r="CX26" i="5"/>
  <c r="DB56" i="16"/>
  <c r="DA26" i="13"/>
  <c r="DA47" i="16"/>
  <c r="R9" i="14"/>
  <c r="BB7" i="5" s="1"/>
  <c r="DB15" i="16"/>
  <c r="DA33" i="13"/>
  <c r="DJ12" i="13"/>
  <c r="DJ11" i="13"/>
  <c r="R12" i="14"/>
  <c r="AU10" i="5" s="1"/>
  <c r="DB12" i="16"/>
  <c r="DA36" i="13"/>
  <c r="DV27" i="13"/>
  <c r="DA54" i="16"/>
  <c r="DE37" i="13"/>
  <c r="DL12" i="13"/>
  <c r="DL9" i="13"/>
  <c r="CO74" i="10"/>
  <c r="DA23" i="13"/>
  <c r="DA50" i="16"/>
  <c r="DG23" i="13"/>
  <c r="DA19" i="13"/>
  <c r="DA18" i="13"/>
  <c r="DB63" i="16"/>
  <c r="CQ74" i="16"/>
  <c r="CC39" i="12"/>
  <c r="BT74" i="10"/>
  <c r="CL34" i="13"/>
  <c r="CL14" i="13"/>
  <c r="BX40" i="13"/>
  <c r="CL10" i="13"/>
  <c r="CY50" i="10"/>
  <c r="CX15" i="5"/>
  <c r="DL23" i="13"/>
  <c r="CL21" i="13"/>
  <c r="DU14" i="13"/>
  <c r="DL14" i="13"/>
  <c r="DE36" i="13"/>
  <c r="CL28" i="13"/>
  <c r="CL25" i="13"/>
  <c r="BY40" i="13"/>
  <c r="DU11" i="13"/>
  <c r="DF11" i="13"/>
  <c r="CY72" i="10"/>
  <c r="DE27" i="8"/>
  <c r="DG27" i="8" s="1"/>
  <c r="DR35" i="13"/>
  <c r="CJ40" i="13"/>
  <c r="DS23" i="13"/>
  <c r="CL19" i="13"/>
  <c r="DT14" i="13"/>
  <c r="CA40" i="13"/>
  <c r="CL15" i="13"/>
  <c r="CL9" i="13"/>
  <c r="DE15" i="13"/>
  <c r="CL38" i="13"/>
  <c r="CL36" i="13"/>
  <c r="CL33" i="13"/>
  <c r="DS29" i="13"/>
  <c r="CL16" i="13"/>
  <c r="DR15" i="13"/>
  <c r="CY49" i="10"/>
  <c r="CY45" i="10"/>
  <c r="BV74" i="10"/>
  <c r="DR24" i="13"/>
  <c r="DR28" i="13"/>
  <c r="DR25" i="13"/>
  <c r="CL23" i="13"/>
  <c r="BV40" i="13"/>
  <c r="CL17" i="13"/>
  <c r="CL12" i="13"/>
  <c r="DE11" i="13"/>
  <c r="CL11" i="13"/>
  <c r="CY61" i="10"/>
  <c r="DR21" i="13"/>
  <c r="CL31" i="13"/>
  <c r="CL22" i="13"/>
  <c r="DB32" i="16"/>
  <c r="CW14" i="5"/>
  <c r="DG13" i="13"/>
  <c r="DT38" i="13"/>
  <c r="CL37" i="13"/>
  <c r="DU36" i="13"/>
  <c r="DI35" i="13"/>
  <c r="DL35" i="13"/>
  <c r="DR34" i="13"/>
  <c r="DR31" i="13"/>
  <c r="CL29" i="13"/>
  <c r="DH28" i="13"/>
  <c r="DS24" i="13"/>
  <c r="DQ23" i="13"/>
  <c r="DH23" i="13"/>
  <c r="DR22" i="13"/>
  <c r="DL21" i="13"/>
  <c r="CL20" i="13"/>
  <c r="DL19" i="13"/>
  <c r="DS17" i="13"/>
  <c r="DI17" i="13"/>
  <c r="DR13" i="13"/>
  <c r="DE16" i="8"/>
  <c r="DF16" i="8" s="1"/>
  <c r="DR30" i="13"/>
  <c r="CE40" i="13"/>
  <c r="CZ26" i="10"/>
  <c r="DL38" i="13"/>
  <c r="CG40" i="13"/>
  <c r="DP35" i="13"/>
  <c r="DL34" i="13"/>
  <c r="DU34" i="13"/>
  <c r="CC40" i="13"/>
  <c r="CL32" i="13"/>
  <c r="DL31" i="13"/>
  <c r="DE31" i="13"/>
  <c r="DG28" i="13"/>
  <c r="DH27" i="13"/>
  <c r="DF26" i="13"/>
  <c r="DR26" i="13"/>
  <c r="DT25" i="13"/>
  <c r="DQ24" i="13"/>
  <c r="DH24" i="13"/>
  <c r="DR20" i="13"/>
  <c r="CF40" i="13"/>
  <c r="DS18" i="13"/>
  <c r="DU16" i="13"/>
  <c r="DE16" i="13"/>
  <c r="DQ14" i="13"/>
  <c r="DL13" i="13"/>
  <c r="CL13" i="13"/>
  <c r="DT12" i="13"/>
  <c r="DS11" i="13"/>
  <c r="CY70" i="10"/>
  <c r="CY59" i="10"/>
  <c r="CY43" i="10"/>
  <c r="CY20" i="10"/>
  <c r="CZ20" i="10" s="1"/>
  <c r="CZ16" i="10"/>
  <c r="DE30" i="8"/>
  <c r="DF30" i="8" s="1"/>
  <c r="DS36" i="13"/>
  <c r="CL35" i="13"/>
  <c r="DE35" i="13"/>
  <c r="CD40" i="13"/>
  <c r="CL27" i="13"/>
  <c r="DS27" i="13"/>
  <c r="CL24" i="13"/>
  <c r="DL15" i="13"/>
  <c r="DF15" i="13"/>
  <c r="DS12" i="13"/>
  <c r="CY66" i="10"/>
  <c r="CY64" i="10"/>
  <c r="DE37" i="8"/>
  <c r="DG37" i="8" s="1"/>
  <c r="DE36" i="8"/>
  <c r="DG36" i="8" s="1"/>
  <c r="DE35" i="8"/>
  <c r="DG35" i="8" s="1"/>
  <c r="DE34" i="8"/>
  <c r="DG34" i="8" s="1"/>
  <c r="DE33" i="8"/>
  <c r="DE32" i="8"/>
  <c r="DG32" i="8" s="1"/>
  <c r="DE31" i="8"/>
  <c r="DF31" i="8" s="1"/>
  <c r="BA22" i="5"/>
  <c r="AV22" i="5"/>
  <c r="AI24" i="14"/>
  <c r="BR24" i="14" s="1"/>
  <c r="DI18" i="13"/>
  <c r="DI9" i="13"/>
  <c r="R10" i="14"/>
  <c r="AX8" i="5" s="1"/>
  <c r="DQ27" i="13"/>
  <c r="DF20" i="13"/>
  <c r="DI15" i="13"/>
  <c r="DU13" i="13"/>
  <c r="BC22" i="5"/>
  <c r="AY22" i="5"/>
  <c r="R27" i="14"/>
  <c r="AY25" i="5" s="1"/>
  <c r="DG27" i="13"/>
  <c r="DG21" i="13"/>
  <c r="DQ18" i="13"/>
  <c r="AU22" i="5"/>
  <c r="AX22" i="5"/>
  <c r="R25" i="14"/>
  <c r="AZ23" i="5" s="1"/>
  <c r="DT26" i="13"/>
  <c r="DJ26" i="13"/>
  <c r="DH25" i="13"/>
  <c r="DU23" i="13"/>
  <c r="DE23" i="13"/>
  <c r="DL22" i="13"/>
  <c r="DV21" i="13"/>
  <c r="DA14" i="13"/>
  <c r="DH12" i="13"/>
  <c r="DH11" i="13"/>
  <c r="CY36" i="10"/>
  <c r="DB70" i="16"/>
  <c r="R36" i="14"/>
  <c r="AI36" i="14" s="1"/>
  <c r="DE13" i="13"/>
  <c r="AW22" i="5"/>
  <c r="DP27" i="13"/>
  <c r="DU26" i="13"/>
  <c r="DU20" i="13"/>
  <c r="R26" i="14"/>
  <c r="BB24" i="5" s="1"/>
  <c r="BB22" i="5"/>
  <c r="AU7" i="5"/>
  <c r="R17" i="14"/>
  <c r="BC15" i="5" s="1"/>
  <c r="R35" i="14"/>
  <c r="AU33" i="5" s="1"/>
  <c r="DI37" i="13"/>
  <c r="DU32" i="13"/>
  <c r="DE32" i="13"/>
  <c r="DQ31" i="13"/>
  <c r="DI29" i="13"/>
  <c r="DL29" i="13"/>
  <c r="DP25" i="13"/>
  <c r="DU21" i="13"/>
  <c r="DI20" i="13"/>
  <c r="DQ19" i="13"/>
  <c r="DH19" i="13"/>
  <c r="DV18" i="13"/>
  <c r="DN18" i="13"/>
  <c r="DF18" i="13"/>
  <c r="CY25" i="10"/>
  <c r="DQ32" i="13"/>
  <c r="DV20" i="13"/>
  <c r="DV23" i="13"/>
  <c r="DJ19" i="13"/>
  <c r="DT16" i="13"/>
  <c r="DF36" i="13"/>
  <c r="DQ29" i="13"/>
  <c r="DF25" i="13"/>
  <c r="DJ24" i="13"/>
  <c r="DG24" i="13"/>
  <c r="DI23" i="13"/>
  <c r="DG22" i="13"/>
  <c r="DU18" i="13"/>
  <c r="R31" i="14"/>
  <c r="BB29" i="5" s="1"/>
  <c r="DE28" i="13"/>
  <c r="DP26" i="13"/>
  <c r="DU25" i="13"/>
  <c r="DI24" i="13"/>
  <c r="DV22" i="13"/>
  <c r="DJ18" i="13"/>
  <c r="DF16" i="13"/>
  <c r="R19" i="14"/>
  <c r="AT17" i="5" s="1"/>
  <c r="R28" i="14"/>
  <c r="AV26" i="5" s="1"/>
  <c r="GK38" i="5"/>
  <c r="DP38" i="13"/>
  <c r="DG38" i="13"/>
  <c r="C74" i="9"/>
  <c r="C78" i="9"/>
  <c r="R37" i="14"/>
  <c r="BA35" i="5" s="1"/>
  <c r="DJ37" i="13"/>
  <c r="DK37" i="13"/>
  <c r="AE36" i="13"/>
  <c r="DI36" i="13"/>
  <c r="DQ36" i="13"/>
  <c r="DB36" i="16"/>
  <c r="CF71" i="16"/>
  <c r="AB34" i="5"/>
  <c r="GJ33" i="5"/>
  <c r="DK35" i="13"/>
  <c r="BI35" i="13"/>
  <c r="DT35" i="13"/>
  <c r="DV35" i="13"/>
  <c r="DG35" i="13"/>
  <c r="DS35" i="13"/>
  <c r="CX33" i="5"/>
  <c r="DT34" i="13"/>
  <c r="DN34" i="13"/>
  <c r="BI34" i="13"/>
  <c r="DV34" i="13"/>
  <c r="DK34" i="13"/>
  <c r="DE34" i="13"/>
  <c r="DO34" i="13"/>
  <c r="R34" i="14"/>
  <c r="BB32" i="5" s="1"/>
  <c r="CE69" i="10"/>
  <c r="GL32" i="5"/>
  <c r="GP32" i="5" s="1"/>
  <c r="DV33" i="13"/>
  <c r="DN33" i="13"/>
  <c r="DF33" i="13"/>
  <c r="DI33" i="13"/>
  <c r="AU40" i="13"/>
  <c r="DK33" i="13"/>
  <c r="BI33" i="13"/>
  <c r="DA67" i="16"/>
  <c r="DV32" i="13"/>
  <c r="DG32" i="13"/>
  <c r="R32" i="14"/>
  <c r="AV30" i="5" s="1"/>
  <c r="DA64" i="16"/>
  <c r="DB29" i="10"/>
  <c r="AB26" i="5"/>
  <c r="AB8" i="5"/>
  <c r="GL26" i="5"/>
  <c r="GP26" i="5" s="1"/>
  <c r="DS28" i="13"/>
  <c r="DJ28" i="13"/>
  <c r="DV28" i="13"/>
  <c r="CF61" i="16"/>
  <c r="DB26" i="16"/>
  <c r="DE10" i="8"/>
  <c r="DF10" i="8" s="1"/>
  <c r="DN26" i="13"/>
  <c r="DG26" i="13"/>
  <c r="DV26" i="13"/>
  <c r="AE26" i="13"/>
  <c r="AT21" i="5"/>
  <c r="BZ24" i="5"/>
  <c r="EU26" i="13"/>
  <c r="BQ10" i="5"/>
  <c r="BQ16" i="5"/>
  <c r="BR24" i="5"/>
  <c r="EU12" i="13"/>
  <c r="BR21" i="5"/>
  <c r="BY24" i="5"/>
  <c r="AB24" i="5"/>
  <c r="CW23" i="5"/>
  <c r="DQ25" i="13"/>
  <c r="DV25" i="13"/>
  <c r="DG25" i="13"/>
  <c r="AE25" i="13"/>
  <c r="DN25" i="13"/>
  <c r="DJ25" i="13"/>
  <c r="DS25" i="13"/>
  <c r="EU25" i="13"/>
  <c r="BY23" i="5"/>
  <c r="BR23" i="5"/>
  <c r="BZ23" i="5"/>
  <c r="BQ23" i="5"/>
  <c r="DA58" i="16"/>
  <c r="DB23" i="16"/>
  <c r="BZ22" i="5"/>
  <c r="BR22" i="5"/>
  <c r="BQ22" i="5"/>
  <c r="BY22" i="5"/>
  <c r="EU24" i="13"/>
  <c r="U40" i="14"/>
  <c r="AY21" i="5"/>
  <c r="BC21" i="5"/>
  <c r="BQ21" i="5"/>
  <c r="BZ21" i="5"/>
  <c r="EU23" i="13"/>
  <c r="BY21" i="5"/>
  <c r="BB21" i="5"/>
  <c r="AU21" i="5"/>
  <c r="AH23" i="14"/>
  <c r="AH40" i="14" s="1"/>
  <c r="AB40" i="14"/>
  <c r="AW21" i="5"/>
  <c r="Y40" i="14"/>
  <c r="BA21" i="5"/>
  <c r="AZ21" i="5"/>
  <c r="V40" i="14"/>
  <c r="AX21" i="5"/>
  <c r="AV21" i="5"/>
  <c r="DT23" i="13"/>
  <c r="DK23" i="13"/>
  <c r="GL20" i="5"/>
  <c r="GP20" i="5" s="1"/>
  <c r="GJ20" i="5"/>
  <c r="DO22" i="13"/>
  <c r="DO29" i="13"/>
  <c r="DO18" i="13"/>
  <c r="DO14" i="13"/>
  <c r="DO38" i="13"/>
  <c r="DO32" i="13"/>
  <c r="DO30" i="13"/>
  <c r="DO27" i="13"/>
  <c r="DO19" i="13"/>
  <c r="DO12" i="13"/>
  <c r="DO36" i="13"/>
  <c r="DO23" i="13"/>
  <c r="DO20" i="13"/>
  <c r="DO28" i="13"/>
  <c r="DO24" i="13"/>
  <c r="DN13" i="13"/>
  <c r="DN21" i="13"/>
  <c r="DN36" i="13"/>
  <c r="DN11" i="13"/>
  <c r="DN20" i="13"/>
  <c r="DN16" i="13"/>
  <c r="DB21" i="16"/>
  <c r="CF56" i="16"/>
  <c r="CJ74" i="16"/>
  <c r="AX21" i="7"/>
  <c r="EU22" i="13"/>
  <c r="BZ20" i="5"/>
  <c r="BQ20" i="5"/>
  <c r="BY20" i="5"/>
  <c r="R22" i="14"/>
  <c r="AX20" i="5" s="1"/>
  <c r="F40" i="14"/>
  <c r="BI22" i="13"/>
  <c r="DT24" i="13"/>
  <c r="DP33" i="13"/>
  <c r="DK26" i="13"/>
  <c r="DP31" i="13"/>
  <c r="DU39" i="13"/>
  <c r="DJ35" i="13"/>
  <c r="DP18" i="13"/>
  <c r="DP17" i="13"/>
  <c r="DG17" i="13"/>
  <c r="DU17" i="13"/>
  <c r="DK31" i="13"/>
  <c r="DT15" i="13"/>
  <c r="DK15" i="13"/>
  <c r="DS14" i="13"/>
  <c r="DJ14" i="13"/>
  <c r="DQ12" i="13"/>
  <c r="DU22" i="13"/>
  <c r="DP22" i="13"/>
  <c r="DQ22" i="13"/>
  <c r="DI22" i="13"/>
  <c r="DS22" i="13"/>
  <c r="AE22" i="13"/>
  <c r="DF22" i="13"/>
  <c r="AB20" i="5"/>
  <c r="GL19" i="5"/>
  <c r="GP19" i="5" s="1"/>
  <c r="V60" i="9"/>
  <c r="V55" i="9"/>
  <c r="DA55" i="16"/>
  <c r="DB20" i="16"/>
  <c r="CF55" i="16"/>
  <c r="DS21" i="13"/>
  <c r="DF21" i="13"/>
  <c r="AE21" i="13"/>
  <c r="P40" i="13"/>
  <c r="DJ21" i="13"/>
  <c r="BR19" i="5"/>
  <c r="BQ19" i="5"/>
  <c r="BZ19" i="5"/>
  <c r="BY19" i="5"/>
  <c r="EU21" i="13"/>
  <c r="R21" i="14"/>
  <c r="AI21" i="14" s="1"/>
  <c r="BR21" i="14" s="1"/>
  <c r="AB19" i="5"/>
  <c r="GJ18" i="5"/>
  <c r="BR18" i="5"/>
  <c r="DT19" i="13"/>
  <c r="CY19" i="10"/>
  <c r="CE54" i="10"/>
  <c r="R20" i="14"/>
  <c r="AV18" i="5" s="1"/>
  <c r="C40" i="14"/>
  <c r="BY18" i="5"/>
  <c r="EU20" i="13"/>
  <c r="BZ18" i="5"/>
  <c r="BQ18" i="5"/>
  <c r="GL18" i="5"/>
  <c r="GP18" i="5" s="1"/>
  <c r="DK19" i="13"/>
  <c r="BQ17" i="5"/>
  <c r="BY17" i="5"/>
  <c r="EU19" i="13"/>
  <c r="AU17" i="5"/>
  <c r="R18" i="14"/>
  <c r="BC16" i="5" s="1"/>
  <c r="V52" i="9"/>
  <c r="DA52" i="16"/>
  <c r="BZ16" i="5"/>
  <c r="BR16" i="5"/>
  <c r="AE18" i="13"/>
  <c r="W40" i="13"/>
  <c r="DB16" i="16"/>
  <c r="CW15" i="5"/>
  <c r="AY40" i="13"/>
  <c r="DV17" i="13"/>
  <c r="DN17" i="13"/>
  <c r="BI17" i="13"/>
  <c r="DK17" i="13"/>
  <c r="DE17" i="13"/>
  <c r="DL17" i="13"/>
  <c r="AC40" i="13"/>
  <c r="EU17" i="13"/>
  <c r="BY15" i="5"/>
  <c r="BR15" i="5"/>
  <c r="BZ15" i="5"/>
  <c r="AX15" i="7"/>
  <c r="BI16" i="13"/>
  <c r="DI16" i="13"/>
  <c r="DQ16" i="13"/>
  <c r="BZ14" i="5"/>
  <c r="BR14" i="5"/>
  <c r="EU16" i="13"/>
  <c r="BY14" i="5"/>
  <c r="AB14" i="5"/>
  <c r="CY14" i="10"/>
  <c r="CZ14" i="10" s="1"/>
  <c r="CE49" i="10"/>
  <c r="DF17" i="8"/>
  <c r="BI15" i="13"/>
  <c r="DA15" i="13"/>
  <c r="DN15" i="13"/>
  <c r="CP40" i="13"/>
  <c r="BY13" i="5"/>
  <c r="BZ13" i="5"/>
  <c r="BQ13" i="5"/>
  <c r="EU15" i="13"/>
  <c r="BR13" i="5"/>
  <c r="GL13" i="5"/>
  <c r="GP13" i="5" s="1"/>
  <c r="AE14" i="13"/>
  <c r="DP14" i="13"/>
  <c r="DE14" i="13"/>
  <c r="BZ12" i="5"/>
  <c r="BY12" i="5"/>
  <c r="BR12" i="5"/>
  <c r="BQ12" i="5"/>
  <c r="EU14" i="13"/>
  <c r="V47" i="9"/>
  <c r="CE47" i="10"/>
  <c r="BQ11" i="5"/>
  <c r="EU13" i="13"/>
  <c r="BR11" i="5"/>
  <c r="BY11" i="5"/>
  <c r="R13" i="14"/>
  <c r="BA11" i="5" s="1"/>
  <c r="E40" i="14"/>
  <c r="GL11" i="5"/>
  <c r="GP11" i="5" s="1"/>
  <c r="DE11" i="8"/>
  <c r="BI12" i="13"/>
  <c r="GJ10" i="5"/>
  <c r="AX10" i="7"/>
  <c r="DL11" i="13"/>
  <c r="R11" i="14"/>
  <c r="BR9" i="5"/>
  <c r="BY9" i="5"/>
  <c r="BZ9" i="5"/>
  <c r="BQ9" i="5"/>
  <c r="EU11" i="13"/>
  <c r="DB9" i="16"/>
  <c r="CF44" i="16"/>
  <c r="CE44" i="10"/>
  <c r="CY9" i="10"/>
  <c r="CZ9" i="10" s="1"/>
  <c r="DE9" i="8"/>
  <c r="DG10" i="13"/>
  <c r="DL10" i="13"/>
  <c r="DS10" i="13"/>
  <c r="DJ10" i="13"/>
  <c r="AE10" i="13"/>
  <c r="DT10" i="13"/>
  <c r="DK10" i="13"/>
  <c r="DI10" i="13"/>
  <c r="EU10" i="13"/>
  <c r="BR8" i="5"/>
  <c r="BY8" i="5"/>
  <c r="BZ8" i="5"/>
  <c r="BQ8" i="5"/>
  <c r="BV7" i="5"/>
  <c r="BQ7" i="5"/>
  <c r="BR7" i="5"/>
  <c r="BX7" i="5"/>
  <c r="BS7" i="5"/>
  <c r="BT7" i="5"/>
  <c r="BU7" i="5"/>
  <c r="BW7" i="5"/>
  <c r="EU9" i="13"/>
  <c r="BZ29" i="5"/>
  <c r="BY30" i="5"/>
  <c r="DG37" i="13"/>
  <c r="DG34" i="13"/>
  <c r="DT32" i="13"/>
  <c r="DJ32" i="13"/>
  <c r="DT30" i="13"/>
  <c r="DN28" i="13"/>
  <c r="DQ26" i="13"/>
  <c r="DA25" i="13"/>
  <c r="DH9" i="13"/>
  <c r="DN9" i="13"/>
  <c r="DA35" i="13"/>
  <c r="DE33" i="13"/>
  <c r="DA28" i="13"/>
  <c r="DA17" i="13"/>
  <c r="DQ11" i="13"/>
  <c r="DT9" i="13"/>
  <c r="DE9" i="13"/>
  <c r="DH38" i="13"/>
  <c r="DH35" i="13"/>
  <c r="DA34" i="13"/>
  <c r="DB34" i="13" s="1"/>
  <c r="DT33" i="13"/>
  <c r="DA24" i="13"/>
  <c r="DV14" i="13"/>
  <c r="DN14" i="13"/>
  <c r="DA13" i="13"/>
  <c r="DF28" i="13"/>
  <c r="DL16" i="13"/>
  <c r="DV15" i="13"/>
  <c r="DA10" i="13"/>
  <c r="DH39" i="13"/>
  <c r="DA38" i="13"/>
  <c r="DU35" i="13"/>
  <c r="DF35" i="13"/>
  <c r="DI34" i="13"/>
  <c r="DF30" i="13"/>
  <c r="DA22" i="13"/>
  <c r="DA21" i="13"/>
  <c r="DA12" i="13"/>
  <c r="DA11" i="13"/>
  <c r="DH31" i="13"/>
  <c r="DE21" i="13"/>
  <c r="DA16" i="13"/>
  <c r="BZ40" i="13"/>
  <c r="DR18" i="13"/>
  <c r="CH40" i="13"/>
  <c r="CB40" i="13"/>
  <c r="DT29" i="13"/>
  <c r="DI28" i="13"/>
  <c r="BI24" i="13"/>
  <c r="DN23" i="13"/>
  <c r="DT22" i="13"/>
  <c r="BI29" i="13"/>
  <c r="BI28" i="13"/>
  <c r="BI25" i="13"/>
  <c r="DN24" i="13"/>
  <c r="BI26" i="13"/>
  <c r="AE24" i="13"/>
  <c r="DK20" i="13"/>
  <c r="DK18" i="13"/>
  <c r="DT17" i="13"/>
  <c r="AE37" i="13"/>
  <c r="DT36" i="13"/>
  <c r="DJ34" i="13"/>
  <c r="DS32" i="13"/>
  <c r="DU30" i="13"/>
  <c r="DP30" i="13"/>
  <c r="DL28" i="13"/>
  <c r="DK22" i="13"/>
  <c r="AT22" i="13"/>
  <c r="DQ21" i="13"/>
  <c r="AT21" i="13"/>
  <c r="DG20" i="13"/>
  <c r="DV19" i="13"/>
  <c r="AT19" i="13"/>
  <c r="DH18" i="13"/>
  <c r="DT18" i="13"/>
  <c r="DP16" i="13"/>
  <c r="AE16" i="13"/>
  <c r="DP15" i="13"/>
  <c r="DV9" i="13"/>
  <c r="DP34" i="13"/>
  <c r="DP36" i="13"/>
  <c r="AT9" i="13"/>
  <c r="AT27" i="13"/>
  <c r="AT26" i="13"/>
  <c r="AE15" i="13"/>
  <c r="DH36" i="13"/>
  <c r="DV38" i="13"/>
  <c r="DN38" i="13"/>
  <c r="DS37" i="13"/>
  <c r="DN35" i="13"/>
  <c r="DS34" i="13"/>
  <c r="AE34" i="13"/>
  <c r="DQ33" i="13"/>
  <c r="DN32" i="13"/>
  <c r="DQ30" i="13"/>
  <c r="DV29" i="13"/>
  <c r="DN29" i="13"/>
  <c r="AT12" i="13"/>
  <c r="AT11" i="13"/>
  <c r="DP37" i="13"/>
  <c r="DQ34" i="13"/>
  <c r="DG33" i="13"/>
  <c r="DK29" i="13"/>
  <c r="DP21" i="13"/>
  <c r="DG15" i="13"/>
  <c r="DF14" i="13"/>
  <c r="DE8" i="8"/>
  <c r="DF8" i="8" s="1"/>
  <c r="DE29" i="8"/>
  <c r="DG29" i="8" s="1"/>
  <c r="DV20" i="5"/>
  <c r="V58" i="9"/>
  <c r="V57" i="9"/>
  <c r="V51" i="9"/>
  <c r="V49" i="9"/>
  <c r="V48" i="9"/>
  <c r="V45" i="9"/>
  <c r="CU74" i="16"/>
  <c r="DB58" i="16"/>
  <c r="DB50" i="16"/>
  <c r="CV74" i="16"/>
  <c r="CT74" i="16"/>
  <c r="CS74" i="16"/>
  <c r="DB57" i="16"/>
  <c r="CR74" i="16"/>
  <c r="DB67" i="16"/>
  <c r="DB61" i="16"/>
  <c r="CX12" i="5"/>
  <c r="DB18" i="16"/>
  <c r="DB13" i="16"/>
  <c r="CF53" i="16"/>
  <c r="CF58" i="16"/>
  <c r="DB34" i="16"/>
  <c r="DB19" i="16"/>
  <c r="CF54" i="16"/>
  <c r="CY23" i="10"/>
  <c r="CW33" i="5"/>
  <c r="CW24" i="5"/>
  <c r="CW16" i="5"/>
  <c r="CY33" i="10"/>
  <c r="CZ33" i="10" s="1"/>
  <c r="CE68" i="10"/>
  <c r="CE58" i="10"/>
  <c r="CW21" i="5"/>
  <c r="CY34" i="10"/>
  <c r="CZ34" i="10" s="1"/>
  <c r="CE60" i="10"/>
  <c r="CE52" i="10"/>
  <c r="GL8" i="5"/>
  <c r="GP8" i="5" s="1"/>
  <c r="GL17" i="5"/>
  <c r="GP17" i="5" s="1"/>
  <c r="GL14" i="5"/>
  <c r="GP14" i="5" s="1"/>
  <c r="GL24" i="5"/>
  <c r="GP24" i="5" s="1"/>
  <c r="GL21" i="5"/>
  <c r="GP21" i="5" s="1"/>
  <c r="GL34" i="5"/>
  <c r="GP34" i="5" s="1"/>
  <c r="GL16" i="5"/>
  <c r="GP16" i="5" s="1"/>
  <c r="GL9" i="5"/>
  <c r="GP9" i="5" s="1"/>
  <c r="AB28" i="5"/>
  <c r="AB23" i="5"/>
  <c r="AB18" i="5"/>
  <c r="AB13" i="5"/>
  <c r="AB35" i="5"/>
  <c r="GL37" i="5"/>
  <c r="GP37" i="5" s="1"/>
  <c r="V73" i="9"/>
  <c r="CF73" i="16"/>
  <c r="CE73" i="10"/>
  <c r="BZ37" i="5"/>
  <c r="BY37" i="5"/>
  <c r="DA39" i="13"/>
  <c r="DP39" i="13"/>
  <c r="DF39" i="13"/>
  <c r="CM40" i="13"/>
  <c r="DI39" i="13"/>
  <c r="CQ38" i="12"/>
  <c r="GY38" i="12" s="1"/>
  <c r="DQ39" i="13"/>
  <c r="M39" i="9"/>
  <c r="DM21" i="5"/>
  <c r="DV21" i="5" s="1"/>
  <c r="V46" i="9"/>
  <c r="V43" i="9"/>
  <c r="GI36" i="5"/>
  <c r="GO36" i="5" s="1"/>
  <c r="R38" i="14"/>
  <c r="AU36" i="5" s="1"/>
  <c r="AT16" i="13"/>
  <c r="DP13" i="13"/>
  <c r="AT28" i="13"/>
  <c r="AT24" i="13"/>
  <c r="DP20" i="13"/>
  <c r="DP23" i="13"/>
  <c r="DP28" i="13"/>
  <c r="AT13" i="13"/>
  <c r="AT23" i="13"/>
  <c r="DP9" i="13"/>
  <c r="AT20" i="13"/>
  <c r="DP24" i="13"/>
  <c r="AT18" i="13"/>
  <c r="AT17" i="13"/>
  <c r="DV17" i="5"/>
  <c r="DF38" i="13"/>
  <c r="V56" i="9"/>
  <c r="V50" i="9"/>
  <c r="V53" i="9"/>
  <c r="V59" i="9"/>
  <c r="V54" i="9"/>
  <c r="DV16" i="5"/>
  <c r="V44" i="9"/>
  <c r="DV12" i="5"/>
  <c r="DV18" i="5"/>
  <c r="DV19" i="5"/>
  <c r="DV22" i="5"/>
  <c r="DV23" i="5"/>
  <c r="DV37" i="5"/>
  <c r="DV11" i="5"/>
  <c r="DF38" i="5"/>
  <c r="DV8" i="5"/>
  <c r="DV15" i="5"/>
  <c r="DV9" i="5"/>
  <c r="DV7" i="5"/>
  <c r="DB37" i="16"/>
  <c r="CX36" i="5"/>
  <c r="DS38" i="13"/>
  <c r="DJ38" i="13"/>
  <c r="DI38" i="13"/>
  <c r="DU38" i="13"/>
  <c r="AE38" i="13"/>
  <c r="Z40" i="13"/>
  <c r="DQ38" i="13"/>
  <c r="AT39" i="13"/>
  <c r="DI21" i="13"/>
  <c r="DF17" i="13"/>
  <c r="DS16" i="13"/>
  <c r="AT15" i="13"/>
  <c r="DQ9" i="13"/>
  <c r="DV39" i="13"/>
  <c r="DI26" i="13"/>
  <c r="DF24" i="13"/>
  <c r="DE18" i="13"/>
  <c r="DT39" i="13"/>
  <c r="DS26" i="13"/>
  <c r="DS20" i="13"/>
  <c r="DH14" i="13"/>
  <c r="DU10" i="13"/>
  <c r="DS9" i="13"/>
  <c r="DF23" i="13"/>
  <c r="DE22" i="13"/>
  <c r="DJ17" i="13"/>
  <c r="DT21" i="13"/>
  <c r="DQ20" i="13"/>
  <c r="DF19" i="13"/>
  <c r="DH16" i="13"/>
  <c r="DI12" i="13"/>
  <c r="DI11" i="13"/>
  <c r="DK9" i="13"/>
  <c r="AT10" i="13"/>
  <c r="DJ13" i="13"/>
  <c r="AT14" i="13"/>
  <c r="DT28" i="13"/>
  <c r="DQ10" i="13"/>
  <c r="DH10" i="13"/>
  <c r="AT25" i="13"/>
  <c r="DN39" i="13"/>
  <c r="AT38" i="13"/>
  <c r="AG40" i="13"/>
  <c r="DE38" i="13"/>
  <c r="GL36" i="5"/>
  <c r="GP36" i="5" s="1"/>
  <c r="GJ35" i="5"/>
  <c r="CE71" i="10"/>
  <c r="CW35" i="5"/>
  <c r="BZ35" i="5"/>
  <c r="BY35" i="5"/>
  <c r="BQ35" i="5"/>
  <c r="BR35" i="5"/>
  <c r="EU37" i="13"/>
  <c r="DV37" i="13"/>
  <c r="DN37" i="13"/>
  <c r="DA37" i="13"/>
  <c r="DF37" i="13"/>
  <c r="AT37" i="13"/>
  <c r="DU37" i="13"/>
  <c r="DQ37" i="13"/>
  <c r="DH37" i="13"/>
  <c r="DL37" i="13"/>
  <c r="GL35" i="5"/>
  <c r="GP35" i="5" s="1"/>
  <c r="DB35" i="16"/>
  <c r="DA70" i="16"/>
  <c r="DB35" i="10"/>
  <c r="DV36" i="13"/>
  <c r="AN39" i="12"/>
  <c r="AT36" i="13"/>
  <c r="DG36" i="13"/>
  <c r="DJ36" i="13"/>
  <c r="BZ34" i="5"/>
  <c r="BQ34" i="5"/>
  <c r="BR34" i="5"/>
  <c r="EU36" i="13"/>
  <c r="BY34" i="5"/>
  <c r="AT35" i="13"/>
  <c r="AA40" i="13"/>
  <c r="AA39" i="12"/>
  <c r="AE35" i="13"/>
  <c r="DQ35" i="13"/>
  <c r="BR33" i="5"/>
  <c r="BQ33" i="5"/>
  <c r="BY33" i="5"/>
  <c r="BZ33" i="5"/>
  <c r="EU35" i="13"/>
  <c r="EU39" i="13"/>
  <c r="BR37" i="5"/>
  <c r="BR36" i="5"/>
  <c r="BQ36" i="5"/>
  <c r="BQ37" i="5"/>
  <c r="BZ36" i="5"/>
  <c r="EU38" i="13"/>
  <c r="BY36" i="5"/>
  <c r="GL33" i="5"/>
  <c r="GP33" i="5" s="1"/>
  <c r="EU34" i="13"/>
  <c r="BQ32" i="5"/>
  <c r="BY32" i="5"/>
  <c r="AT34" i="13"/>
  <c r="AN40" i="13"/>
  <c r="AS40" i="13"/>
  <c r="DH34" i="13"/>
  <c r="O78" i="9"/>
  <c r="AT33" i="13"/>
  <c r="DJ33" i="13"/>
  <c r="DH33" i="13"/>
  <c r="AJ40" i="13"/>
  <c r="DO33" i="13"/>
  <c r="U40" i="13"/>
  <c r="DS33" i="13"/>
  <c r="AE33" i="13"/>
  <c r="J40" i="14"/>
  <c r="R33" i="14"/>
  <c r="AY31" i="5" s="1"/>
  <c r="D40" i="14"/>
  <c r="BZ31" i="5"/>
  <c r="BR31" i="5"/>
  <c r="BY31" i="5"/>
  <c r="EU33" i="13"/>
  <c r="BQ31" i="5"/>
  <c r="AB31" i="5"/>
  <c r="GL31" i="5"/>
  <c r="GP31" i="5" s="1"/>
  <c r="GJ30" i="5"/>
  <c r="DV10" i="5"/>
  <c r="CX30" i="5"/>
  <c r="CE66" i="10"/>
  <c r="CW30" i="5"/>
  <c r="DH32" i="13"/>
  <c r="AE32" i="13"/>
  <c r="DI32" i="13"/>
  <c r="AT32" i="13"/>
  <c r="AP40" i="13"/>
  <c r="AQ40" i="13"/>
  <c r="DP32" i="13"/>
  <c r="DA32" i="13"/>
  <c r="DF32" i="13"/>
  <c r="BZ30" i="5"/>
  <c r="BQ30" i="5"/>
  <c r="BR30" i="5"/>
  <c r="EU32" i="13"/>
  <c r="FZ38" i="5"/>
  <c r="GL30" i="5"/>
  <c r="GP30" i="5" s="1"/>
  <c r="FP38" i="5"/>
  <c r="AB30" i="5"/>
  <c r="BQ29" i="5"/>
  <c r="EU31" i="13"/>
  <c r="BY29" i="5"/>
  <c r="BR29" i="5"/>
  <c r="DU31" i="13"/>
  <c r="DJ31" i="13"/>
  <c r="CN40" i="13"/>
  <c r="DA31" i="13"/>
  <c r="BI31" i="13"/>
  <c r="AT31" i="13"/>
  <c r="DT31" i="13"/>
  <c r="DV31" i="13"/>
  <c r="DN31" i="13"/>
  <c r="DG31" i="13"/>
  <c r="AO40" i="13"/>
  <c r="AE31" i="13"/>
  <c r="AD40" i="13"/>
  <c r="AB29" i="5"/>
  <c r="GL29" i="5"/>
  <c r="GP29" i="5" s="1"/>
  <c r="EU30" i="13"/>
  <c r="BR28" i="5"/>
  <c r="EN40" i="13"/>
  <c r="EH40" i="13"/>
  <c r="EB40" i="13"/>
  <c r="BQ28" i="5"/>
  <c r="ES40" i="13"/>
  <c r="BZ28" i="5"/>
  <c r="CE63" i="10"/>
  <c r="CY28" i="10"/>
  <c r="DB28" i="10"/>
  <c r="DV30" i="13"/>
  <c r="DN30" i="13"/>
  <c r="DG30" i="13"/>
  <c r="DE29" i="13"/>
  <c r="DP29" i="13"/>
  <c r="DF29" i="13"/>
  <c r="AT29" i="13"/>
  <c r="AF40" i="13"/>
  <c r="AL40" i="13"/>
  <c r="DH29" i="13"/>
  <c r="AE29" i="13"/>
  <c r="DA29" i="13"/>
  <c r="DG29" i="13"/>
  <c r="DJ29" i="13"/>
  <c r="CR40" i="13"/>
  <c r="DU29" i="13"/>
  <c r="H40" i="14"/>
  <c r="BQ27" i="5"/>
  <c r="BY27" i="5"/>
  <c r="EU29" i="13"/>
  <c r="BZ27" i="5"/>
  <c r="BR27" i="5"/>
  <c r="AB27" i="5"/>
  <c r="GL27" i="5"/>
  <c r="GP27" i="5" s="1"/>
  <c r="R30" i="14"/>
  <c r="AY28" i="5" s="1"/>
  <c r="DB29" i="16"/>
  <c r="DA39" i="16"/>
  <c r="DA78" i="16" s="1"/>
  <c r="BZ74" i="16"/>
  <c r="CH74" i="16"/>
  <c r="CE74" i="16"/>
  <c r="DB28" i="16"/>
  <c r="CF63" i="16"/>
  <c r="DD39" i="8"/>
  <c r="DD55" i="8" s="1"/>
  <c r="AE30" i="13"/>
  <c r="V40" i="13"/>
  <c r="Y40" i="13"/>
  <c r="AT30" i="13"/>
  <c r="DE30" i="13"/>
  <c r="DK30" i="13"/>
  <c r="DA30" i="13"/>
  <c r="DH30" i="13"/>
  <c r="DJ30" i="13"/>
  <c r="EE40" i="13"/>
  <c r="AB40" i="13"/>
  <c r="AE28" i="13"/>
  <c r="DU28" i="13"/>
  <c r="DQ28" i="13"/>
  <c r="EU28" i="13"/>
  <c r="BQ26" i="5"/>
  <c r="BZ26" i="5"/>
  <c r="BR26" i="5"/>
  <c r="AB7" i="5"/>
  <c r="DV24" i="5"/>
  <c r="AW14" i="5"/>
  <c r="AV14" i="5"/>
  <c r="BC14" i="5"/>
  <c r="AY14" i="5"/>
  <c r="BB14" i="5"/>
  <c r="AT14" i="5"/>
  <c r="AU14" i="5"/>
  <c r="BA14" i="5"/>
  <c r="AZ14" i="5"/>
  <c r="AI16" i="14"/>
  <c r="AT10" i="5"/>
  <c r="AY10" i="5"/>
  <c r="BA10" i="5"/>
  <c r="BB8" i="5"/>
  <c r="BA8" i="5"/>
  <c r="AU8" i="5"/>
  <c r="AT8" i="5"/>
  <c r="AV8" i="5"/>
  <c r="AZ8" i="5"/>
  <c r="BC8" i="5"/>
  <c r="AI10" i="14"/>
  <c r="BR10" i="14" s="1"/>
  <c r="AW8" i="5"/>
  <c r="AY8" i="5"/>
  <c r="BJ8" i="5" a="1"/>
  <c r="BE8" i="5" a="1"/>
  <c r="BK8" i="5" a="1"/>
  <c r="BF8" i="5" a="1"/>
  <c r="BF8" i="5" s="1"/>
  <c r="BL8" i="5" a="1"/>
  <c r="BL8" i="5" s="1"/>
  <c r="BG8" i="5" a="1"/>
  <c r="BM8" i="5" a="1"/>
  <c r="BH8" i="5" a="1"/>
  <c r="BN8" i="5" a="1"/>
  <c r="BI8" i="5" a="1"/>
  <c r="BI8" i="5" s="1"/>
  <c r="BO8" i="5" a="1"/>
  <c r="BO8" i="5" s="1"/>
  <c r="AZ29" i="5"/>
  <c r="AV17" i="5"/>
  <c r="BI19" i="5" a="1"/>
  <c r="BI19" i="5" s="1"/>
  <c r="BO19" i="5" a="1"/>
  <c r="BO19" i="5" s="1"/>
  <c r="BJ19" i="5" a="1"/>
  <c r="BJ19" i="5" s="1"/>
  <c r="BF19" i="5" a="1"/>
  <c r="BF19" i="5" s="1"/>
  <c r="BL19" i="5" a="1"/>
  <c r="BL19" i="5" s="1"/>
  <c r="BM19" i="5" a="1"/>
  <c r="BM19" i="5" s="1"/>
  <c r="BN19" i="5" a="1"/>
  <c r="BN19" i="5" s="1"/>
  <c r="BE19" i="5" a="1"/>
  <c r="BE19" i="5" s="1"/>
  <c r="BG19" i="5" a="1"/>
  <c r="BG19" i="5" s="1"/>
  <c r="BH19" i="5" a="1"/>
  <c r="BH19" i="5" s="1"/>
  <c r="BK19" i="5" a="1"/>
  <c r="BK19" i="5" s="1"/>
  <c r="BG29" i="5" a="1"/>
  <c r="BG29" i="5" s="1"/>
  <c r="BM29" i="5" a="1"/>
  <c r="BH29" i="5" a="1"/>
  <c r="BN29" i="5" a="1"/>
  <c r="BI29" i="5" a="1"/>
  <c r="BO29" i="5" a="1"/>
  <c r="BJ29" i="5" a="1"/>
  <c r="BJ29" i="5" s="1"/>
  <c r="BE29" i="5" a="1"/>
  <c r="BK29" i="5" a="1"/>
  <c r="BF29" i="5" a="1"/>
  <c r="BL29" i="5" a="1"/>
  <c r="BF17" i="5" a="1"/>
  <c r="BF17" i="5" s="1"/>
  <c r="BL17" i="5" a="1"/>
  <c r="BL17" i="5" s="1"/>
  <c r="BG17" i="5" a="1"/>
  <c r="BG17" i="5" s="1"/>
  <c r="BM17" i="5" a="1"/>
  <c r="BM17" i="5" s="1"/>
  <c r="BH17" i="5" a="1"/>
  <c r="BH17" i="5" s="1"/>
  <c r="BN17" i="5" a="1"/>
  <c r="BN17" i="5" s="1"/>
  <c r="BJ17" i="5" a="1"/>
  <c r="BJ17" i="5" s="1"/>
  <c r="BK17" i="5" a="1"/>
  <c r="BK17" i="5" s="1"/>
  <c r="BO17" i="5" a="1"/>
  <c r="BO17" i="5" s="1"/>
  <c r="BE17" i="5" a="1"/>
  <c r="BE17" i="5" s="1"/>
  <c r="BI17" i="5" a="1"/>
  <c r="BI17" i="5" s="1"/>
  <c r="GO37" i="5"/>
  <c r="BM36" i="5" a="1"/>
  <c r="BM36" i="5" s="1"/>
  <c r="BE36" i="5" a="1"/>
  <c r="BG26" i="5" a="1"/>
  <c r="BM26" i="5" a="1"/>
  <c r="BH26" i="5" a="1"/>
  <c r="BI26" i="5" a="1"/>
  <c r="BN26" i="5" a="1"/>
  <c r="BJ26" i="5" a="1"/>
  <c r="BO26" i="5" a="1"/>
  <c r="BE26" i="5" a="1"/>
  <c r="BK26" i="5" a="1"/>
  <c r="BF26" i="5" a="1"/>
  <c r="BL26" i="5" a="1"/>
  <c r="BE24" i="5" a="1"/>
  <c r="BE24" i="5" s="1"/>
  <c r="BK24" i="5" a="1"/>
  <c r="BK24" i="5" s="1"/>
  <c r="BF24" i="5" a="1"/>
  <c r="BF24" i="5" s="1"/>
  <c r="BL24" i="5" a="1"/>
  <c r="BL24" i="5" s="1"/>
  <c r="BG24" i="5" a="1"/>
  <c r="BG24" i="5" s="1"/>
  <c r="BM24" i="5" a="1"/>
  <c r="BM24" i="5" s="1"/>
  <c r="BH24" i="5" a="1"/>
  <c r="BH24" i="5" s="1"/>
  <c r="BN24" i="5" a="1"/>
  <c r="BN24" i="5" s="1"/>
  <c r="BI24" i="5" a="1"/>
  <c r="BI24" i="5" s="1"/>
  <c r="BO24" i="5" a="1"/>
  <c r="BO24" i="5" s="1"/>
  <c r="BJ24" i="5" a="1"/>
  <c r="BJ24" i="5" s="1"/>
  <c r="BG31" i="5" a="1"/>
  <c r="BJ31" i="5" a="1"/>
  <c r="BK31" i="5" a="1"/>
  <c r="BH31" i="5" a="1"/>
  <c r="BH31" i="5" s="1"/>
  <c r="BL31" i="5" a="1"/>
  <c r="BL31" i="5" s="1"/>
  <c r="BI31" i="5" a="1"/>
  <c r="BM31" i="5" a="1"/>
  <c r="BE31" i="5" a="1"/>
  <c r="BN31" i="5" a="1"/>
  <c r="BF31" i="5" a="1"/>
  <c r="BF31" i="5" s="1"/>
  <c r="BO31" i="5" a="1"/>
  <c r="BO31" i="5" s="1"/>
  <c r="BF23" i="5" a="1"/>
  <c r="BF23" i="5" s="1"/>
  <c r="BL23" i="5" a="1"/>
  <c r="BL23" i="5" s="1"/>
  <c r="BG23" i="5" a="1"/>
  <c r="BG23" i="5" s="1"/>
  <c r="BM23" i="5" a="1"/>
  <c r="BM23" i="5" s="1"/>
  <c r="BH23" i="5" a="1"/>
  <c r="BH23" i="5" s="1"/>
  <c r="BN23" i="5" a="1"/>
  <c r="BN23" i="5" s="1"/>
  <c r="BI23" i="5" a="1"/>
  <c r="BI23" i="5" s="1"/>
  <c r="BJ23" i="5" a="1"/>
  <c r="BJ23" i="5" s="1"/>
  <c r="BO23" i="5" a="1"/>
  <c r="BO23" i="5" s="1"/>
  <c r="BE23" i="5" a="1"/>
  <c r="BE23" i="5" s="1"/>
  <c r="BK23" i="5" a="1"/>
  <c r="BK23" i="5" s="1"/>
  <c r="BG7" i="5" a="1"/>
  <c r="BM7" i="5" a="1"/>
  <c r="BH7" i="5" a="1"/>
  <c r="BH7" i="5" s="1"/>
  <c r="BN7" i="5" a="1"/>
  <c r="BI7" i="5" a="1"/>
  <c r="BO7" i="5" a="1"/>
  <c r="BJ7" i="5" a="1"/>
  <c r="BE7" i="5" a="1"/>
  <c r="BK7" i="5" a="1"/>
  <c r="BK7" i="5" s="1"/>
  <c r="BF7" i="5" a="1"/>
  <c r="BL7" i="5" a="1"/>
  <c r="AU35" i="5"/>
  <c r="BE32" i="5" a="1"/>
  <c r="BE32" i="5" s="1"/>
  <c r="BI32" i="5" a="1"/>
  <c r="BI32" i="5" s="1"/>
  <c r="BM32" i="5" a="1"/>
  <c r="BM32" i="5" s="1"/>
  <c r="BF32" i="5" a="1"/>
  <c r="BF32" i="5" s="1"/>
  <c r="BJ32" i="5" a="1"/>
  <c r="BJ32" i="5" s="1"/>
  <c r="BN32" i="5" a="1"/>
  <c r="BN32" i="5" s="1"/>
  <c r="BG32" i="5" a="1"/>
  <c r="BG32" i="5" s="1"/>
  <c r="BK32" i="5" a="1"/>
  <c r="BK32" i="5" s="1"/>
  <c r="BO32" i="5" a="1"/>
  <c r="BO32" i="5" s="1"/>
  <c r="BH32" i="5" a="1"/>
  <c r="BH32" i="5" s="1"/>
  <c r="BL32" i="5" a="1"/>
  <c r="BL32" i="5" s="1"/>
  <c r="BK36" i="5" a="1"/>
  <c r="CM33" i="5"/>
  <c r="FU38" i="5"/>
  <c r="BQ33" i="14"/>
  <c r="BH22" i="5" a="1"/>
  <c r="BH22" i="5" s="1"/>
  <c r="BN22" i="5" a="1"/>
  <c r="BN22" i="5" s="1"/>
  <c r="BI22" i="5" a="1"/>
  <c r="BI22" i="5" s="1"/>
  <c r="BO22" i="5" a="1"/>
  <c r="BO22" i="5" s="1"/>
  <c r="BJ22" i="5" a="1"/>
  <c r="BJ22" i="5" s="1"/>
  <c r="BE22" i="5" a="1"/>
  <c r="BE22" i="5" s="1"/>
  <c r="BK22" i="5" a="1"/>
  <c r="BK22" i="5" s="1"/>
  <c r="BF22" i="5" a="1"/>
  <c r="BF22" i="5" s="1"/>
  <c r="BL22" i="5" a="1"/>
  <c r="BL22" i="5" s="1"/>
  <c r="BG22" i="5" a="1"/>
  <c r="BG22" i="5" s="1"/>
  <c r="BM22" i="5" a="1"/>
  <c r="BM22" i="5" s="1"/>
  <c r="BF36" i="5" a="1"/>
  <c r="BJ36" i="5" a="1"/>
  <c r="BN36" i="5" a="1"/>
  <c r="BH36" i="5" a="1"/>
  <c r="BH36" i="5" s="1"/>
  <c r="BL36" i="5" a="1"/>
  <c r="AB36" i="5"/>
  <c r="AB33" i="5"/>
  <c r="BC17" i="5"/>
  <c r="BI15" i="5" a="1"/>
  <c r="BO15" i="5" a="1"/>
  <c r="BJ15" i="5" a="1"/>
  <c r="BJ15" i="5" s="1"/>
  <c r="BE15" i="5" a="1"/>
  <c r="BK15" i="5" a="1"/>
  <c r="BG15" i="5" a="1"/>
  <c r="BM15" i="5" a="1"/>
  <c r="BH15" i="5" a="1"/>
  <c r="BL15" i="5" a="1"/>
  <c r="BL15" i="5" s="1"/>
  <c r="BN15" i="5" a="1"/>
  <c r="BF15" i="5" a="1"/>
  <c r="BO36" i="5" a="1"/>
  <c r="BG36" i="5" a="1"/>
  <c r="BE18" i="5" a="1"/>
  <c r="BK18" i="5" a="1"/>
  <c r="BK18" i="5" s="1"/>
  <c r="BF18" i="5" a="1"/>
  <c r="BF18" i="5" s="1"/>
  <c r="BL18" i="5" a="1"/>
  <c r="BH18" i="5" a="1"/>
  <c r="BN18" i="5" a="1"/>
  <c r="BH16" i="5" a="1"/>
  <c r="BN16" i="5" a="1"/>
  <c r="BI16" i="5" a="1"/>
  <c r="BO16" i="5" a="1"/>
  <c r="BJ16" i="5" a="1"/>
  <c r="BF16" i="5" a="1"/>
  <c r="BL16" i="5" a="1"/>
  <c r="BO34" i="5" a="1"/>
  <c r="BO34" i="5" s="1"/>
  <c r="BK34" i="5" a="1"/>
  <c r="BF34" i="5" a="1"/>
  <c r="BK33" i="5" a="1"/>
  <c r="BK33" i="5" s="1"/>
  <c r="BG33" i="5" a="1"/>
  <c r="BG33" i="5" s="1"/>
  <c r="BO30" i="5" a="1"/>
  <c r="BO30" i="5" s="1"/>
  <c r="BJ30" i="5" a="1"/>
  <c r="BJ30" i="5" s="1"/>
  <c r="BL27" i="5" a="1"/>
  <c r="BG27" i="5" a="1"/>
  <c r="BM20" i="5" a="1"/>
  <c r="BM20" i="5" s="1"/>
  <c r="BG20" i="5" a="1"/>
  <c r="BG20" i="5" s="1"/>
  <c r="BI18" i="5" a="1"/>
  <c r="BG16" i="5" a="1"/>
  <c r="BN30" i="5" a="1"/>
  <c r="BN30" i="5" s="1"/>
  <c r="BI30" i="5" a="1"/>
  <c r="BI30" i="5" s="1"/>
  <c r="BF27" i="5" a="1"/>
  <c r="BL20" i="5" a="1"/>
  <c r="BL20" i="5" s="1"/>
  <c r="BF20" i="5" a="1"/>
  <c r="BF20" i="5" s="1"/>
  <c r="BG18" i="5" a="1"/>
  <c r="BG18" i="5" s="1"/>
  <c r="BE16" i="5" a="1"/>
  <c r="BE14" i="5" a="1"/>
  <c r="BK14" i="5" a="1"/>
  <c r="BF14" i="5" a="1"/>
  <c r="BL14" i="5" a="1"/>
  <c r="BL14" i="5" s="1"/>
  <c r="BG14" i="5" a="1"/>
  <c r="BM14" i="5" a="1"/>
  <c r="BI14" i="5" a="1"/>
  <c r="BO14" i="5" a="1"/>
  <c r="BN34" i="5" a="1"/>
  <c r="BI34" i="5" a="1"/>
  <c r="BI34" i="5" s="1"/>
  <c r="BN33" i="5" a="1"/>
  <c r="BN33" i="5" s="1"/>
  <c r="BJ33" i="5" a="1"/>
  <c r="BJ33" i="5" s="1"/>
  <c r="BE33" i="5" a="1"/>
  <c r="BE33" i="5" s="1"/>
  <c r="BM30" i="5" a="1"/>
  <c r="BM30" i="5" s="1"/>
  <c r="BH30" i="5" a="1"/>
  <c r="BH30" i="5" s="1"/>
  <c r="BK27" i="5" a="1"/>
  <c r="BK27" i="5" s="1"/>
  <c r="BK20" i="5" a="1"/>
  <c r="BK20" i="5" s="1"/>
  <c r="BE20" i="5" a="1"/>
  <c r="BE20" i="5" s="1"/>
  <c r="DV14" i="5"/>
  <c r="BM34" i="5" a="1"/>
  <c r="BI33" i="5" a="1"/>
  <c r="BI33" i="5" s="1"/>
  <c r="BL30" i="5" a="1"/>
  <c r="BL30" i="5" s="1"/>
  <c r="BG30" i="5" a="1"/>
  <c r="BG30" i="5" s="1"/>
  <c r="BO27" i="5" a="1"/>
  <c r="BJ27" i="5" a="1"/>
  <c r="BE27" i="5" a="1"/>
  <c r="BJ20" i="5" a="1"/>
  <c r="BJ20" i="5" s="1"/>
  <c r="CM18" i="5"/>
  <c r="BO18" i="5" a="1"/>
  <c r="BO18" i="5" s="1"/>
  <c r="BN14" i="5" a="1"/>
  <c r="BM33" i="5" a="1"/>
  <c r="BM33" i="5" s="1"/>
  <c r="BF30" i="5" a="1"/>
  <c r="BF30" i="5" s="1"/>
  <c r="BN27" i="5" a="1"/>
  <c r="BI27" i="5" a="1"/>
  <c r="BI27" i="5" s="1"/>
  <c r="BO20" i="5" a="1"/>
  <c r="BO20" i="5" s="1"/>
  <c r="BI20" i="5" a="1"/>
  <c r="BI20" i="5" s="1"/>
  <c r="BM18" i="5" a="1"/>
  <c r="BM16" i="5" a="1"/>
  <c r="BJ14" i="5" a="1"/>
  <c r="BK30" i="5" a="1"/>
  <c r="BK30" i="5" s="1"/>
  <c r="BM27" i="5" a="1"/>
  <c r="BN20" i="5" a="1"/>
  <c r="BN20" i="5" s="1"/>
  <c r="BJ18" i="5" a="1"/>
  <c r="BK16" i="5" a="1"/>
  <c r="BH14" i="5" a="1"/>
  <c r="BK40" i="13"/>
  <c r="EP40" i="13"/>
  <c r="EJ40" i="13"/>
  <c r="CU40" i="13"/>
  <c r="CO40" i="13"/>
  <c r="BC40" i="13"/>
  <c r="AW40" i="13"/>
  <c r="AE27" i="13"/>
  <c r="BC39" i="12"/>
  <c r="AP74" i="10"/>
  <c r="AH73" i="10"/>
  <c r="CY73" i="10" s="1"/>
  <c r="L72" i="10"/>
  <c r="Y69" i="10"/>
  <c r="AT67" i="10"/>
  <c r="L65" i="10"/>
  <c r="L63" i="10"/>
  <c r="Y62" i="10"/>
  <c r="L61" i="10"/>
  <c r="Y60" i="10"/>
  <c r="L59" i="10"/>
  <c r="Y58" i="10"/>
  <c r="Y56" i="10"/>
  <c r="AT52" i="10"/>
  <c r="AT48" i="10"/>
  <c r="AH46" i="10"/>
  <c r="L44" i="10"/>
  <c r="CF74" i="10"/>
  <c r="J74" i="10"/>
  <c r="F39" i="10"/>
  <c r="DB36" i="10"/>
  <c r="BF12" i="10"/>
  <c r="E74" i="9"/>
  <c r="EO40" i="13"/>
  <c r="EI40" i="13"/>
  <c r="EC40" i="13"/>
  <c r="CZ40" i="13"/>
  <c r="CT40" i="13"/>
  <c r="BH40" i="13"/>
  <c r="AV40" i="13"/>
  <c r="AI40" i="13"/>
  <c r="DE24" i="13"/>
  <c r="BE68" i="10"/>
  <c r="BE66" i="10"/>
  <c r="BE64" i="10"/>
  <c r="CN74" i="10"/>
  <c r="DB27" i="10"/>
  <c r="CY27" i="10"/>
  <c r="O38" i="13"/>
  <c r="CL30" i="13"/>
  <c r="ET40" i="13"/>
  <c r="CY40" i="13"/>
  <c r="CS40" i="13"/>
  <c r="DA27" i="13"/>
  <c r="BA40" i="13"/>
  <c r="AH40" i="13"/>
  <c r="DE26" i="13"/>
  <c r="BI21" i="13"/>
  <c r="DH15" i="13"/>
  <c r="BT9" i="13"/>
  <c r="EA39" i="12"/>
  <c r="T74" i="10"/>
  <c r="H74" i="10"/>
  <c r="L73" i="10"/>
  <c r="CY65" i="10"/>
  <c r="AT64" i="10"/>
  <c r="CY63" i="10"/>
  <c r="BU62" i="10"/>
  <c r="BD74" i="10"/>
  <c r="DA35" i="10"/>
  <c r="CX35" i="10"/>
  <c r="CY35" i="10" s="1"/>
  <c r="CZ35" i="10" s="1"/>
  <c r="DA29" i="10"/>
  <c r="CP64" i="10"/>
  <c r="CX29" i="10"/>
  <c r="CY29" i="10" s="1"/>
  <c r="CZ29" i="10" s="1"/>
  <c r="CX24" i="10"/>
  <c r="CY24" i="10" s="1"/>
  <c r="CX18" i="10"/>
  <c r="CY18" i="10" s="1"/>
  <c r="CP53" i="10"/>
  <c r="CX12" i="10"/>
  <c r="CP47" i="10"/>
  <c r="BP40" i="13"/>
  <c r="EM40" i="13"/>
  <c r="EG40" i="13"/>
  <c r="EA40" i="13"/>
  <c r="CX40" i="13"/>
  <c r="AZ40" i="13"/>
  <c r="AM40" i="13"/>
  <c r="T40" i="13"/>
  <c r="CP39" i="12"/>
  <c r="AT68" i="10"/>
  <c r="AT66" i="10"/>
  <c r="CE65" i="10"/>
  <c r="Y65" i="10"/>
  <c r="Y63" i="10"/>
  <c r="L62" i="10"/>
  <c r="BY74" i="10"/>
  <c r="Y61" i="10"/>
  <c r="L60" i="10"/>
  <c r="Y59" i="10"/>
  <c r="L58" i="10"/>
  <c r="L56" i="10"/>
  <c r="AH54" i="10"/>
  <c r="CY54" i="10" s="1"/>
  <c r="V74" i="10"/>
  <c r="L48" i="10"/>
  <c r="BE47" i="10"/>
  <c r="AH47" i="10"/>
  <c r="CY47" i="10" s="1"/>
  <c r="AS74" i="10"/>
  <c r="AT43" i="10"/>
  <c r="CP39" i="10"/>
  <c r="CP77" i="10" s="1"/>
  <c r="ER40" i="13"/>
  <c r="EL40" i="13"/>
  <c r="EF40" i="13"/>
  <c r="DX40" i="13"/>
  <c r="CW40" i="13"/>
  <c r="CQ40" i="13"/>
  <c r="BE40" i="13"/>
  <c r="AR40" i="13"/>
  <c r="S40" i="13"/>
  <c r="L71" i="10"/>
  <c r="AT70" i="10"/>
  <c r="BE67" i="10"/>
  <c r="Y54" i="10"/>
  <c r="AH53" i="10"/>
  <c r="CY53" i="10" s="1"/>
  <c r="BE52" i="10"/>
  <c r="L50" i="10"/>
  <c r="L49" i="10"/>
  <c r="BE48" i="10"/>
  <c r="AH48" i="10"/>
  <c r="CY48" i="10" s="1"/>
  <c r="BA74" i="10"/>
  <c r="AG74" i="10"/>
  <c r="Y43" i="10"/>
  <c r="U74" i="10"/>
  <c r="BE74" i="10" s="1"/>
  <c r="BE40" i="10" s="1"/>
  <c r="Y39" i="10"/>
  <c r="BF13" i="10"/>
  <c r="BU46" i="10"/>
  <c r="R39" i="10"/>
  <c r="BI39" i="13"/>
  <c r="EQ40" i="13"/>
  <c r="EK40" i="13"/>
  <c r="CV40" i="13"/>
  <c r="BD40" i="13"/>
  <c r="AX40" i="13"/>
  <c r="X40" i="13"/>
  <c r="R40" i="13"/>
  <c r="DV24" i="13"/>
  <c r="AH71" i="10"/>
  <c r="CY71" i="10" s="1"/>
  <c r="AH62" i="10"/>
  <c r="CY62" i="10" s="1"/>
  <c r="AH60" i="10"/>
  <c r="CY60" i="10" s="1"/>
  <c r="AH58" i="10"/>
  <c r="CY58" i="10" s="1"/>
  <c r="BE57" i="10"/>
  <c r="AH56" i="10"/>
  <c r="CY56" i="10" s="1"/>
  <c r="L55" i="10"/>
  <c r="Y53" i="10"/>
  <c r="BE51" i="10"/>
  <c r="BE50" i="10"/>
  <c r="BE49" i="10"/>
  <c r="L45" i="10"/>
  <c r="DA32" i="10"/>
  <c r="CX32" i="10"/>
  <c r="CY32" i="10" s="1"/>
  <c r="CZ32" i="10" s="1"/>
  <c r="CX21" i="10"/>
  <c r="CY21" i="10" s="1"/>
  <c r="CX15" i="10"/>
  <c r="CY15" i="10" s="1"/>
  <c r="CZ15" i="10" s="1"/>
  <c r="CP50" i="10"/>
  <c r="CE64" i="10"/>
  <c r="BU56" i="10"/>
  <c r="CP55" i="10"/>
  <c r="CP54" i="10"/>
  <c r="CP52" i="10"/>
  <c r="CP51" i="10"/>
  <c r="BU51" i="10"/>
  <c r="BU50" i="10"/>
  <c r="CP49" i="10"/>
  <c r="CP48" i="10"/>
  <c r="N74" i="9"/>
  <c r="V63" i="9"/>
  <c r="V62" i="9"/>
  <c r="DV40" i="8"/>
  <c r="EO37" i="8"/>
  <c r="EP37" i="8" s="1"/>
  <c r="EO32" i="8"/>
  <c r="EP32" i="8" s="1"/>
  <c r="EX39" i="8"/>
  <c r="EB39" i="8"/>
  <c r="EO35" i="8"/>
  <c r="EP35" i="8" s="1"/>
  <c r="EO29" i="8"/>
  <c r="EP29" i="8" s="1"/>
  <c r="DB69" i="16"/>
  <c r="DB64" i="16"/>
  <c r="DB52" i="16"/>
  <c r="AE53" i="9"/>
  <c r="AE74" i="9" s="1"/>
  <c r="AE40" i="9" s="1"/>
  <c r="AI46" i="8"/>
  <c r="EO38" i="8"/>
  <c r="EP38" i="8" s="1"/>
  <c r="EH39" i="8"/>
  <c r="DX40" i="8"/>
  <c r="DR40" i="8"/>
  <c r="DL40" i="8"/>
  <c r="Z74" i="9"/>
  <c r="DT39" i="8"/>
  <c r="DT40" i="8" s="1"/>
  <c r="DN39" i="8"/>
  <c r="EO31" i="8"/>
  <c r="EP31" i="8" s="1"/>
  <c r="DW39" i="8"/>
  <c r="DW40" i="8" s="1"/>
  <c r="DQ39" i="8"/>
  <c r="DQ40" i="8" s="1"/>
  <c r="EL39" i="8"/>
  <c r="EO28" i="8"/>
  <c r="EP28" i="8" s="1"/>
  <c r="DB71" i="16"/>
  <c r="DB51" i="16"/>
  <c r="AI44" i="8"/>
  <c r="EO36" i="8"/>
  <c r="EP36" i="8" s="1"/>
  <c r="DB49" i="16"/>
  <c r="BN74" i="16"/>
  <c r="AG74" i="16"/>
  <c r="BE73" i="16"/>
  <c r="CF67" i="16"/>
  <c r="BQ62" i="16"/>
  <c r="AS62" i="16"/>
  <c r="AF60" i="16"/>
  <c r="DB60" i="16" s="1"/>
  <c r="L58" i="16"/>
  <c r="BE57" i="16"/>
  <c r="BE51" i="16"/>
  <c r="L47" i="16"/>
  <c r="BQ45" i="16"/>
  <c r="DB45" i="16" s="1"/>
  <c r="U74" i="16"/>
  <c r="N74" i="16"/>
  <c r="DB38" i="16"/>
  <c r="BF37" i="16"/>
  <c r="BF35" i="16"/>
  <c r="BF22" i="16"/>
  <c r="CX14" i="5"/>
  <c r="BF15" i="16"/>
  <c r="BF13" i="16"/>
  <c r="BQ75" i="16"/>
  <c r="DB62" i="16"/>
  <c r="BE52" i="16"/>
  <c r="DB48" i="16"/>
  <c r="CP74" i="16"/>
  <c r="G74" i="16"/>
  <c r="BF25" i="16"/>
  <c r="BF20" i="16"/>
  <c r="AC74" i="16"/>
  <c r="T74" i="16"/>
  <c r="BQ72" i="16"/>
  <c r="DB72" i="16" s="1"/>
  <c r="AS72" i="16"/>
  <c r="L68" i="16"/>
  <c r="L59" i="16"/>
  <c r="L55" i="16"/>
  <c r="L54" i="16"/>
  <c r="W52" i="16"/>
  <c r="W74" i="16" s="1"/>
  <c r="W40" i="16" s="1"/>
  <c r="BE49" i="16"/>
  <c r="BQ48" i="16"/>
  <c r="AS48" i="16"/>
  <c r="W48" i="16"/>
  <c r="DA46" i="16"/>
  <c r="BE45" i="16"/>
  <c r="AB74" i="16"/>
  <c r="BC74" i="16"/>
  <c r="AT74" i="16"/>
  <c r="L44" i="16"/>
  <c r="CM74" i="16"/>
  <c r="BM74" i="16"/>
  <c r="AF43" i="16"/>
  <c r="L43" i="16"/>
  <c r="L39" i="16"/>
  <c r="BF36" i="16"/>
  <c r="BF27" i="16"/>
  <c r="BF17" i="16"/>
  <c r="L40" i="14"/>
  <c r="BQ76" i="16"/>
  <c r="BQ78" i="16" s="1"/>
  <c r="AA74" i="16"/>
  <c r="S74" i="16"/>
  <c r="J74" i="16"/>
  <c r="W72" i="16"/>
  <c r="BQ66" i="16"/>
  <c r="DB66" i="16" s="1"/>
  <c r="AS66" i="16"/>
  <c r="L65" i="16"/>
  <c r="BE64" i="16"/>
  <c r="AF59" i="16"/>
  <c r="DB59" i="16" s="1"/>
  <c r="W47" i="16"/>
  <c r="BQ46" i="16"/>
  <c r="AS46" i="16"/>
  <c r="BF38" i="16"/>
  <c r="AS39" i="16"/>
  <c r="BQ39" i="16"/>
  <c r="G40" i="14"/>
  <c r="BG74" i="16"/>
  <c r="I74" i="16"/>
  <c r="BE69" i="16"/>
  <c r="AF65" i="16"/>
  <c r="DB65" i="16" s="1"/>
  <c r="BQ53" i="16"/>
  <c r="DB53" i="16" s="1"/>
  <c r="AS53" i="16"/>
  <c r="DB46" i="16"/>
  <c r="DB44" i="16"/>
  <c r="CI74" i="16"/>
  <c r="CB74" i="16"/>
  <c r="AM74" i="16"/>
  <c r="W39" i="16"/>
  <c r="CX34" i="5"/>
  <c r="CF70" i="16"/>
  <c r="CX23" i="5"/>
  <c r="CF59" i="16"/>
  <c r="BF16" i="16"/>
  <c r="BQ68" i="16"/>
  <c r="DB68" i="16" s="1"/>
  <c r="AS68" i="16"/>
  <c r="W68" i="16"/>
  <c r="BS74" i="16"/>
  <c r="BE61" i="16"/>
  <c r="L60" i="16"/>
  <c r="BE56" i="16"/>
  <c r="BQ55" i="16"/>
  <c r="DB55" i="16" s="1"/>
  <c r="AS55" i="16"/>
  <c r="W55" i="16"/>
  <c r="BQ54" i="16"/>
  <c r="DB54" i="16" s="1"/>
  <c r="AS54" i="16"/>
  <c r="W54" i="16"/>
  <c r="W53" i="16"/>
  <c r="BE50" i="16"/>
  <c r="L48" i="16"/>
  <c r="AS45" i="16"/>
  <c r="BQ44" i="16"/>
  <c r="AS44" i="16"/>
  <c r="BF33" i="16"/>
  <c r="BF19" i="16"/>
  <c r="BF11" i="16"/>
  <c r="R15" i="14"/>
  <c r="AW13" i="5" s="1"/>
  <c r="BF30" i="16"/>
  <c r="BF28" i="16"/>
  <c r="N40" i="14"/>
  <c r="BT74" i="16"/>
  <c r="BQ47" i="16"/>
  <c r="DB47" i="16" s="1"/>
  <c r="AS47" i="16"/>
  <c r="W45" i="16"/>
  <c r="BF23" i="16"/>
  <c r="AF39" i="16"/>
  <c r="I40" i="14"/>
  <c r="O40" i="14"/>
  <c r="M40" i="14"/>
  <c r="R39" i="14"/>
  <c r="P40" i="14"/>
  <c r="R29" i="14"/>
  <c r="AI29" i="14" s="1"/>
  <c r="K40" i="14"/>
  <c r="Q40" i="14"/>
  <c r="FX10" i="5"/>
  <c r="FX12" i="5"/>
  <c r="GL12" i="5" s="1"/>
  <c r="GP12" i="5" s="1"/>
  <c r="DL38" i="5"/>
  <c r="DR38" i="5"/>
  <c r="DV26" i="5"/>
  <c r="DV28" i="5"/>
  <c r="DB26" i="10"/>
  <c r="DW40" i="13"/>
  <c r="DM40" i="13"/>
  <c r="DI38" i="5"/>
  <c r="DU38" i="5"/>
  <c r="S74" i="9"/>
  <c r="DN38" i="5"/>
  <c r="DV32" i="5"/>
  <c r="V72" i="9"/>
  <c r="V66" i="9"/>
  <c r="V64" i="9"/>
  <c r="U74" i="9"/>
  <c r="DV36" i="5"/>
  <c r="DV29" i="5"/>
  <c r="DV27" i="5"/>
  <c r="V71" i="9"/>
  <c r="V70" i="9"/>
  <c r="DT38" i="5"/>
  <c r="H78" i="9"/>
  <c r="V65" i="9"/>
  <c r="DV34" i="5"/>
  <c r="DS38" i="5"/>
  <c r="DV35" i="5"/>
  <c r="V69" i="9"/>
  <c r="V68" i="9"/>
  <c r="V67" i="9"/>
  <c r="DO38" i="5"/>
  <c r="H74" i="9"/>
  <c r="DV31" i="5"/>
  <c r="DV33" i="5"/>
  <c r="DV30" i="5"/>
  <c r="T74" i="9"/>
  <c r="DG38" i="5"/>
  <c r="R74" i="9"/>
  <c r="Q74" i="9"/>
  <c r="O74" i="9"/>
  <c r="DE38" i="5"/>
  <c r="DP38" i="5"/>
  <c r="J74" i="9"/>
  <c r="DD38" i="5"/>
  <c r="I74" i="9"/>
  <c r="DJ38" i="5"/>
  <c r="DQ38" i="5"/>
  <c r="P74" i="9"/>
  <c r="V61" i="9"/>
  <c r="DK25" i="5"/>
  <c r="DK38" i="5" s="1"/>
  <c r="V26" i="9"/>
  <c r="CW25" i="5"/>
  <c r="BY25" i="5"/>
  <c r="ED40" i="13"/>
  <c r="BZ25" i="5"/>
  <c r="BR25" i="5"/>
  <c r="BQ25" i="5"/>
  <c r="EU27" i="13"/>
  <c r="DT27" i="13"/>
  <c r="DE27" i="13"/>
  <c r="BG40" i="13"/>
  <c r="DJ27" i="13"/>
  <c r="AK40" i="13"/>
  <c r="ES39" i="18"/>
  <c r="ES41" i="18" s="1"/>
  <c r="GX39" i="18"/>
  <c r="GX41" i="18" s="1"/>
  <c r="CK39" i="8"/>
  <c r="AW39" i="7"/>
  <c r="GE39" i="12"/>
  <c r="BQ39" i="8"/>
  <c r="DI39" i="18"/>
  <c r="DI39" i="12"/>
  <c r="ES41" i="12" s="1"/>
  <c r="CQ39" i="18"/>
  <c r="CQ41" i="18" s="1"/>
  <c r="AG39" i="8"/>
  <c r="GE39" i="18"/>
  <c r="ES39" i="12"/>
  <c r="CF39" i="16"/>
  <c r="CF78" i="16" s="1"/>
  <c r="CE39" i="10"/>
  <c r="EQ40" i="5" s="1"/>
  <c r="GX39" i="12"/>
  <c r="EE40" i="5" s="1"/>
  <c r="V39" i="9" a="1"/>
  <c r="CX39" i="10" a="1"/>
  <c r="AW41" i="7" l="1"/>
  <c r="EU40" i="5"/>
  <c r="BK36" i="5"/>
  <c r="BN34" i="5"/>
  <c r="BG36" i="5"/>
  <c r="BM15" i="5"/>
  <c r="BI15" i="5"/>
  <c r="BJ36" i="5"/>
  <c r="BP36" i="5" s="1"/>
  <c r="BL29" i="5"/>
  <c r="BI29" i="5"/>
  <c r="BJ34" i="5"/>
  <c r="BQ36" i="14"/>
  <c r="BE21" i="5"/>
  <c r="BH15" i="5"/>
  <c r="BM34" i="5"/>
  <c r="BO36" i="5"/>
  <c r="BG15" i="5"/>
  <c r="BF36" i="5"/>
  <c r="BE26" i="5"/>
  <c r="BM26" i="5"/>
  <c r="BF29" i="5"/>
  <c r="BN29" i="5"/>
  <c r="BO15" i="5"/>
  <c r="BO29" i="5"/>
  <c r="BF34" i="5"/>
  <c r="BP34" i="5" s="1"/>
  <c r="BF15" i="5"/>
  <c r="BP15" i="5" s="1"/>
  <c r="BK15" i="5"/>
  <c r="BK29" i="5"/>
  <c r="BH29" i="5"/>
  <c r="BN36" i="5"/>
  <c r="BE16" i="5"/>
  <c r="BK34" i="5"/>
  <c r="BI16" i="5"/>
  <c r="BN15" i="5"/>
  <c r="BE15" i="5"/>
  <c r="BL36" i="5"/>
  <c r="BE36" i="5"/>
  <c r="BE29" i="5"/>
  <c r="BP29" i="5" s="1"/>
  <c r="BM29" i="5"/>
  <c r="BE34" i="5"/>
  <c r="BG21" i="5"/>
  <c r="BG34" i="5"/>
  <c r="BQ29" i="14"/>
  <c r="BR29" i="14" s="1"/>
  <c r="BQ38" i="14"/>
  <c r="BQ22" i="14"/>
  <c r="BH28" i="5"/>
  <c r="BN21" i="5"/>
  <c r="BF13" i="5"/>
  <c r="BE13" i="5"/>
  <c r="BJ13" i="5"/>
  <c r="BL21" i="5"/>
  <c r="DF26" i="8"/>
  <c r="BI18" i="5"/>
  <c r="BL16" i="5"/>
  <c r="BH16" i="5"/>
  <c r="BE18" i="5"/>
  <c r="BN31" i="5"/>
  <c r="BK31" i="5"/>
  <c r="BN8" i="5"/>
  <c r="BK8" i="5"/>
  <c r="BJ11" i="5"/>
  <c r="BL9" i="5"/>
  <c r="BO10" i="5"/>
  <c r="BF16" i="5"/>
  <c r="BN18" i="5"/>
  <c r="BE31" i="5"/>
  <c r="BJ31" i="5"/>
  <c r="BH8" i="5"/>
  <c r="BE8" i="5"/>
  <c r="BN11" i="5"/>
  <c r="BF11" i="5"/>
  <c r="BG16" i="5"/>
  <c r="BK16" i="5"/>
  <c r="BM16" i="5"/>
  <c r="BJ16" i="5"/>
  <c r="BH18" i="5"/>
  <c r="BM31" i="5"/>
  <c r="BG31" i="5"/>
  <c r="BM8" i="5"/>
  <c r="BJ8" i="5"/>
  <c r="BL10" i="5"/>
  <c r="BK9" i="5"/>
  <c r="BN16" i="5"/>
  <c r="BJ18" i="5"/>
  <c r="BM18" i="5"/>
  <c r="BO16" i="5"/>
  <c r="BL18" i="5"/>
  <c r="BI31" i="5"/>
  <c r="BG8" i="5"/>
  <c r="BO11" i="5"/>
  <c r="BN27" i="5"/>
  <c r="BF14" i="5"/>
  <c r="BE7" i="5"/>
  <c r="BM7" i="5"/>
  <c r="BO26" i="5"/>
  <c r="BG26" i="5"/>
  <c r="BN28" i="5"/>
  <c r="BH14" i="5"/>
  <c r="BE27" i="5"/>
  <c r="BO14" i="5"/>
  <c r="BK14" i="5"/>
  <c r="BF27" i="5"/>
  <c r="BJ7" i="5"/>
  <c r="BG7" i="5"/>
  <c r="BJ26" i="5"/>
  <c r="BR36" i="14"/>
  <c r="BJ14" i="5"/>
  <c r="BJ27" i="5"/>
  <c r="BI14" i="5"/>
  <c r="BE14" i="5"/>
  <c r="BG27" i="5"/>
  <c r="BO7" i="5"/>
  <c r="BL26" i="5"/>
  <c r="BN26" i="5"/>
  <c r="BN14" i="5"/>
  <c r="BO27" i="5"/>
  <c r="BM14" i="5"/>
  <c r="BL27" i="5"/>
  <c r="BL7" i="5"/>
  <c r="BI7" i="5"/>
  <c r="BF26" i="5"/>
  <c r="BI26" i="5"/>
  <c r="BM27" i="5"/>
  <c r="BG14" i="5"/>
  <c r="BF7" i="5"/>
  <c r="BN7" i="5"/>
  <c r="BK26" i="5"/>
  <c r="BH26" i="5"/>
  <c r="BR16" i="14"/>
  <c r="BM28" i="5"/>
  <c r="DF14" i="8"/>
  <c r="DC10" i="16"/>
  <c r="DB15" i="13"/>
  <c r="DB35" i="13"/>
  <c r="BO13" i="5"/>
  <c r="BK11" i="5"/>
  <c r="BH10" i="5"/>
  <c r="BK13" i="5"/>
  <c r="BL13" i="5"/>
  <c r="BQ11" i="14"/>
  <c r="BI9" i="5"/>
  <c r="BG9" i="5"/>
  <c r="BQ13" i="14"/>
  <c r="BL11" i="5"/>
  <c r="BE10" i="5"/>
  <c r="BQ15" i="14"/>
  <c r="BM13" i="5"/>
  <c r="BN13" i="5"/>
  <c r="BG13" i="5"/>
  <c r="BJ10" i="5"/>
  <c r="BM10" i="5"/>
  <c r="BE11" i="5"/>
  <c r="BJ21" i="5"/>
  <c r="BQ23" i="14"/>
  <c r="BI21" i="5"/>
  <c r="BG11" i="5"/>
  <c r="BF21" i="5"/>
  <c r="BN10" i="5"/>
  <c r="BI10" i="5"/>
  <c r="BK10" i="5"/>
  <c r="BQ12" i="14"/>
  <c r="BF10" i="5"/>
  <c r="BH20" i="5"/>
  <c r="BP20" i="5" s="1"/>
  <c r="DG12" i="8"/>
  <c r="DB28" i="13"/>
  <c r="DC14" i="16"/>
  <c r="DG15" i="8"/>
  <c r="CZ30" i="10"/>
  <c r="CZ38" i="5"/>
  <c r="EY39" i="5" s="1"/>
  <c r="DF19" i="8"/>
  <c r="EY40" i="5"/>
  <c r="CE78" i="10"/>
  <c r="DC33" i="16"/>
  <c r="DF25" i="8"/>
  <c r="DF24" i="8"/>
  <c r="DG23" i="8"/>
  <c r="DG21" i="8"/>
  <c r="DB23" i="13"/>
  <c r="AG14" i="5" a="1"/>
  <c r="AP29" i="5" a="1"/>
  <c r="AF14" i="5" a="1"/>
  <c r="AF16" i="5" a="1"/>
  <c r="AF9" i="5" a="1"/>
  <c r="AH20" i="5" a="1"/>
  <c r="AR35" i="5" a="1"/>
  <c r="AK26" i="5" a="1"/>
  <c r="AH8" i="5" a="1"/>
  <c r="AD14" i="5" a="1"/>
  <c r="AC14" i="5" a="1"/>
  <c r="AG16" i="5" a="1"/>
  <c r="AQ16" i="5" a="1"/>
  <c r="AQ9" i="5" a="1"/>
  <c r="AQ20" i="5" a="1"/>
  <c r="AM35" i="5" a="1"/>
  <c r="AD29" i="5" a="1"/>
  <c r="AG26" i="5" a="1"/>
  <c r="AG34" i="5" a="1"/>
  <c r="AR34" i="5" a="1"/>
  <c r="AP34" i="5" a="1"/>
  <c r="AD13" i="5" a="1"/>
  <c r="AM13" i="5" a="1"/>
  <c r="AD9" i="5" a="1"/>
  <c r="AM9" i="5" a="1"/>
  <c r="AR33" i="5" a="1"/>
  <c r="AP33" i="5" a="1"/>
  <c r="AH29" i="5" a="1"/>
  <c r="AF22" i="5" a="1"/>
  <c r="DB20" i="13"/>
  <c r="AJ35" i="5" a="1"/>
  <c r="AM14" i="5" a="1"/>
  <c r="AL13" i="5" a="1"/>
  <c r="AI20" i="5" a="1"/>
  <c r="AC20" i="5" a="1"/>
  <c r="AJ20" i="5" a="1"/>
  <c r="AI35" i="5" a="1"/>
  <c r="AL35" i="5" a="1"/>
  <c r="AC29" i="5" a="1"/>
  <c r="AF26" i="5" a="1"/>
  <c r="AD26" i="5" a="1"/>
  <c r="AQ34" i="5" a="1"/>
  <c r="AL16" i="5" a="1"/>
  <c r="AL21" i="5" a="1"/>
  <c r="AC9" i="5" a="1"/>
  <c r="AR20" i="5" a="1"/>
  <c r="AD35" i="5" a="1"/>
  <c r="AR29" i="5" a="1"/>
  <c r="DB31" i="13"/>
  <c r="DB17" i="13"/>
  <c r="DB9" i="13"/>
  <c r="DG22" i="8"/>
  <c r="DB33" i="13"/>
  <c r="BF39" i="16"/>
  <c r="BF41" i="16" s="1"/>
  <c r="DB36" i="13"/>
  <c r="BL35" i="5"/>
  <c r="BM35" i="5"/>
  <c r="BI28" i="5"/>
  <c r="BO35" i="5"/>
  <c r="BH37" i="5"/>
  <c r="BN37" i="5"/>
  <c r="BJ37" i="5"/>
  <c r="BE35" i="5"/>
  <c r="BF25" i="5"/>
  <c r="BG37" i="5"/>
  <c r="BL37" i="5"/>
  <c r="BK35" i="5"/>
  <c r="BE28" i="5"/>
  <c r="BL28" i="5"/>
  <c r="BG28" i="5"/>
  <c r="BJ28" i="5"/>
  <c r="BQ30" i="14"/>
  <c r="BF28" i="5"/>
  <c r="BK28" i="5"/>
  <c r="BN25" i="5"/>
  <c r="BI25" i="5"/>
  <c r="BO25" i="5"/>
  <c r="BE25" i="5"/>
  <c r="BG25" i="5"/>
  <c r="BK25" i="5"/>
  <c r="BQ27" i="14"/>
  <c r="BM25" i="5"/>
  <c r="BH25" i="5"/>
  <c r="BQ37" i="14"/>
  <c r="BF35" i="5"/>
  <c r="BN35" i="5"/>
  <c r="BJ35" i="5"/>
  <c r="BI37" i="5"/>
  <c r="BG35" i="5"/>
  <c r="BJ25" i="5"/>
  <c r="BI35" i="5"/>
  <c r="DB25" i="13"/>
  <c r="DC17" i="16"/>
  <c r="DB39" i="13"/>
  <c r="DB32" i="13"/>
  <c r="B8" i="16"/>
  <c r="B43" i="16" s="1"/>
  <c r="B8" i="19"/>
  <c r="B43" i="19" s="1"/>
  <c r="DB26" i="13"/>
  <c r="DC24" i="16"/>
  <c r="DB27" i="13"/>
  <c r="DC20" i="5"/>
  <c r="DC25" i="16"/>
  <c r="DB21" i="13"/>
  <c r="DB19" i="13"/>
  <c r="BL12" i="5"/>
  <c r="BG12" i="5"/>
  <c r="BN12" i="5"/>
  <c r="BQ14" i="14"/>
  <c r="BE12" i="5"/>
  <c r="BI12" i="5"/>
  <c r="BF12" i="5"/>
  <c r="BO12" i="5"/>
  <c r="BK12" i="5"/>
  <c r="BM12" i="5"/>
  <c r="BJ12" i="5"/>
  <c r="BH12" i="5"/>
  <c r="DC30" i="16"/>
  <c r="B8" i="7"/>
  <c r="B9" i="7" s="1"/>
  <c r="B10" i="7" s="1"/>
  <c r="B11" i="7" s="1"/>
  <c r="B12" i="7" s="1"/>
  <c r="B13" i="7" s="1"/>
  <c r="B14" i="7" s="1"/>
  <c r="B15" i="7" s="1"/>
  <c r="B16" i="7" s="1"/>
  <c r="B17" i="7" s="1"/>
  <c r="B18" i="7" s="1"/>
  <c r="B19" i="7" s="1"/>
  <c r="B20" i="7" s="1"/>
  <c r="B21" i="7" s="1"/>
  <c r="B22" i="7" s="1"/>
  <c r="B23" i="7" s="1"/>
  <c r="B24" i="7" s="1"/>
  <c r="B25" i="7" s="1"/>
  <c r="B26" i="7" s="1"/>
  <c r="B27" i="7" s="1"/>
  <c r="B28" i="7" s="1"/>
  <c r="B29" i="7" s="1"/>
  <c r="AV31" i="5"/>
  <c r="BC20" i="5"/>
  <c r="BB35" i="5"/>
  <c r="AT20" i="5"/>
  <c r="AW17" i="5"/>
  <c r="BB17" i="5"/>
  <c r="AY17" i="5"/>
  <c r="AX17" i="5"/>
  <c r="AZ17" i="5"/>
  <c r="AI19" i="14"/>
  <c r="BR19" i="14" s="1"/>
  <c r="BA17" i="5"/>
  <c r="DB18" i="13"/>
  <c r="AZ10" i="5"/>
  <c r="AV10" i="5"/>
  <c r="BB10" i="5"/>
  <c r="AI12" i="14"/>
  <c r="AW10" i="5"/>
  <c r="BC10" i="5"/>
  <c r="AX10" i="5"/>
  <c r="DB10" i="13"/>
  <c r="AX31" i="5"/>
  <c r="BC31" i="5"/>
  <c r="DB38" i="13"/>
  <c r="DB14" i="13"/>
  <c r="AZ34" i="5"/>
  <c r="AW34" i="5"/>
  <c r="CN38" i="5"/>
  <c r="DB24" i="13"/>
  <c r="FC40" i="5"/>
  <c r="BM37" i="5"/>
  <c r="BQ39" i="14"/>
  <c r="BK37" i="5"/>
  <c r="BO37" i="5"/>
  <c r="DA40" i="13"/>
  <c r="BB40" i="14"/>
  <c r="BQ40" i="14" s="1"/>
  <c r="BF37" i="5"/>
  <c r="DC16" i="16"/>
  <c r="DB16" i="13"/>
  <c r="DB13" i="13"/>
  <c r="BU13" i="13"/>
  <c r="DB11" i="13"/>
  <c r="CZ10" i="10"/>
  <c r="CZ8" i="10"/>
  <c r="DC22" i="16"/>
  <c r="DC35" i="16"/>
  <c r="BU37" i="13"/>
  <c r="AO35" i="5" s="1" a="1"/>
  <c r="AT31" i="5"/>
  <c r="A10" i="13"/>
  <c r="B9" i="19" s="1"/>
  <c r="B44" i="19" s="1"/>
  <c r="B8" i="8"/>
  <c r="B8" i="10"/>
  <c r="B43" i="10" s="1"/>
  <c r="DF36" i="8"/>
  <c r="AX36" i="5"/>
  <c r="DF34" i="8"/>
  <c r="DC27" i="16"/>
  <c r="BP30" i="5"/>
  <c r="BP22" i="5"/>
  <c r="BU26" i="13"/>
  <c r="AY24" i="5"/>
  <c r="AZ24" i="5"/>
  <c r="BU14" i="13"/>
  <c r="CZ23" i="10"/>
  <c r="CZ19" i="10"/>
  <c r="BU19" i="13"/>
  <c r="BU39" i="13"/>
  <c r="BU18" i="13"/>
  <c r="AI16" i="5" s="1" a="1"/>
  <c r="BU25" i="13"/>
  <c r="AH23" i="5" s="1" a="1"/>
  <c r="BU23" i="13"/>
  <c r="AI21" i="5" s="1" a="1"/>
  <c r="BC12" i="5"/>
  <c r="AZ12" i="5"/>
  <c r="AT12" i="5"/>
  <c r="AW12" i="5"/>
  <c r="AX12" i="5"/>
  <c r="BB12" i="5"/>
  <c r="AI14" i="14"/>
  <c r="AV12" i="5"/>
  <c r="BA12" i="5"/>
  <c r="CZ13" i="10"/>
  <c r="CZ31" i="10"/>
  <c r="AV19" i="5"/>
  <c r="AV29" i="5"/>
  <c r="DF35" i="8"/>
  <c r="BU34" i="13"/>
  <c r="AW25" i="5"/>
  <c r="BU24" i="13"/>
  <c r="AR22" i="5" s="1" a="1"/>
  <c r="BU20" i="13"/>
  <c r="AD18" i="5" s="1" a="1"/>
  <c r="AD18" i="5" s="1"/>
  <c r="AZ15" i="5"/>
  <c r="BU17" i="13"/>
  <c r="AO15" i="5" s="1" a="1"/>
  <c r="DC15" i="16"/>
  <c r="AV11" i="5"/>
  <c r="AZ11" i="5"/>
  <c r="BU12" i="13"/>
  <c r="AC10" i="5" s="1" a="1"/>
  <c r="CA10" i="5"/>
  <c r="BU11" i="13"/>
  <c r="AP9" i="5" s="1" a="1"/>
  <c r="AI11" i="14"/>
  <c r="DG10" i="8"/>
  <c r="BU10" i="13"/>
  <c r="AD8" i="5" s="1" a="1"/>
  <c r="GJ38" i="5"/>
  <c r="BB34" i="5"/>
  <c r="BB30" i="5"/>
  <c r="AX19" i="5"/>
  <c r="AW29" i="5"/>
  <c r="AU34" i="5"/>
  <c r="BB15" i="5"/>
  <c r="AZ22" i="5"/>
  <c r="BD22" i="5" s="1"/>
  <c r="AU30" i="5"/>
  <c r="AX34" i="5"/>
  <c r="BA29" i="5"/>
  <c r="BC18" i="5"/>
  <c r="AT19" i="5"/>
  <c r="AT29" i="5"/>
  <c r="BC34" i="5"/>
  <c r="AT34" i="5"/>
  <c r="AX26" i="5"/>
  <c r="AU11" i="5"/>
  <c r="AZ19" i="5"/>
  <c r="AI31" i="14"/>
  <c r="BR31" i="14" s="1"/>
  <c r="AT30" i="5"/>
  <c r="AX29" i="5"/>
  <c r="AY29" i="5"/>
  <c r="BC29" i="5"/>
  <c r="AT11" i="5"/>
  <c r="AU29" i="5"/>
  <c r="AV34" i="5"/>
  <c r="AY12" i="5"/>
  <c r="BU28" i="13"/>
  <c r="AM26" i="5" s="1" a="1"/>
  <c r="DR40" i="13"/>
  <c r="AE40" i="13"/>
  <c r="DG30" i="8"/>
  <c r="DF37" i="8"/>
  <c r="DG31" i="8"/>
  <c r="DC11" i="16"/>
  <c r="DA74" i="16"/>
  <c r="DC20" i="16"/>
  <c r="AV35" i="5"/>
  <c r="AU9" i="5"/>
  <c r="BC7" i="5"/>
  <c r="AY15" i="5"/>
  <c r="AZ7" i="5"/>
  <c r="AY23" i="5"/>
  <c r="AW33" i="5"/>
  <c r="AV7" i="5"/>
  <c r="DC12" i="16"/>
  <c r="BC23" i="5"/>
  <c r="AW9" i="5"/>
  <c r="AT16" i="5"/>
  <c r="BA34" i="5"/>
  <c r="AY7" i="5"/>
  <c r="AV15" i="5"/>
  <c r="AI9" i="14"/>
  <c r="BR9" i="14" s="1"/>
  <c r="BC30" i="5"/>
  <c r="DC32" i="16"/>
  <c r="BC9" i="5"/>
  <c r="AU16" i="5"/>
  <c r="AW15" i="5"/>
  <c r="AW7" i="5"/>
  <c r="AX7" i="5"/>
  <c r="AU23" i="5"/>
  <c r="BA7" i="5"/>
  <c r="CZ25" i="10"/>
  <c r="AX9" i="5"/>
  <c r="AY34" i="5"/>
  <c r="AT7" i="5"/>
  <c r="AT33" i="5"/>
  <c r="AX23" i="5"/>
  <c r="AT35" i="5"/>
  <c r="AZ9" i="5"/>
  <c r="AZ30" i="5"/>
  <c r="BU74" i="10"/>
  <c r="CZ36" i="10"/>
  <c r="CZ18" i="10"/>
  <c r="CZ27" i="10"/>
  <c r="CZ21" i="10"/>
  <c r="DB29" i="13"/>
  <c r="DB12" i="13"/>
  <c r="DG33" i="8"/>
  <c r="DF33" i="8"/>
  <c r="DF32" i="8"/>
  <c r="DG16" i="8"/>
  <c r="CZ24" i="10"/>
  <c r="DB22" i="13"/>
  <c r="CZ28" i="10"/>
  <c r="DC13" i="16"/>
  <c r="DB37" i="13"/>
  <c r="CL40" i="13"/>
  <c r="AW24" i="5"/>
  <c r="BC26" i="5"/>
  <c r="BA9" i="5"/>
  <c r="AX11" i="5"/>
  <c r="AY11" i="5"/>
  <c r="AU18" i="5"/>
  <c r="AY18" i="5"/>
  <c r="AY19" i="5"/>
  <c r="AZ25" i="5"/>
  <c r="AI28" i="14"/>
  <c r="BR28" i="14" s="1"/>
  <c r="AZ32" i="5"/>
  <c r="AZ33" i="5"/>
  <c r="AU15" i="5"/>
  <c r="AI17" i="14"/>
  <c r="BR17" i="14" s="1"/>
  <c r="AT15" i="5"/>
  <c r="BA15" i="5"/>
  <c r="AX15" i="5"/>
  <c r="BC33" i="5"/>
  <c r="AY33" i="5"/>
  <c r="BA24" i="5"/>
  <c r="AI26" i="14"/>
  <c r="BR26" i="14" s="1"/>
  <c r="AW26" i="5"/>
  <c r="AY26" i="5"/>
  <c r="BB26" i="5"/>
  <c r="AW11" i="5"/>
  <c r="AY9" i="5"/>
  <c r="AV9" i="5"/>
  <c r="BC11" i="5"/>
  <c r="AT18" i="5"/>
  <c r="AU26" i="5"/>
  <c r="AT32" i="5"/>
  <c r="AX25" i="5"/>
  <c r="BB25" i="5"/>
  <c r="AU25" i="5"/>
  <c r="BC25" i="5"/>
  <c r="AI20" i="14"/>
  <c r="BR20" i="14" s="1"/>
  <c r="BA26" i="5"/>
  <c r="DY11" i="13"/>
  <c r="DC23" i="16"/>
  <c r="AI27" i="14"/>
  <c r="BR27" i="14" s="1"/>
  <c r="BB18" i="5"/>
  <c r="BA25" i="5"/>
  <c r="BA32" i="5"/>
  <c r="BC32" i="5"/>
  <c r="AZ18" i="5"/>
  <c r="BC24" i="5"/>
  <c r="AT26" i="5"/>
  <c r="DY12" i="13"/>
  <c r="DC9" i="16"/>
  <c r="BB16" i="5"/>
  <c r="DY23" i="13"/>
  <c r="AX32" i="5"/>
  <c r="AY32" i="5"/>
  <c r="AI35" i="14"/>
  <c r="BR35" i="14" s="1"/>
  <c r="AV33" i="5"/>
  <c r="AX33" i="5"/>
  <c r="BB33" i="5"/>
  <c r="AT24" i="5"/>
  <c r="CP74" i="10"/>
  <c r="AZ26" i="5"/>
  <c r="AX24" i="5"/>
  <c r="AU24" i="5"/>
  <c r="AV24" i="5"/>
  <c r="DC34" i="16"/>
  <c r="AV25" i="5"/>
  <c r="AX18" i="5"/>
  <c r="DC26" i="16"/>
  <c r="BA33" i="5"/>
  <c r="AW23" i="5"/>
  <c r="AV23" i="5"/>
  <c r="BB23" i="5"/>
  <c r="AI25" i="14"/>
  <c r="BR25" i="14" s="1"/>
  <c r="BA23" i="5"/>
  <c r="AT25" i="5"/>
  <c r="AT23" i="5"/>
  <c r="AY35" i="5"/>
  <c r="AX35" i="5"/>
  <c r="AZ35" i="5"/>
  <c r="AI37" i="14"/>
  <c r="AW35" i="5"/>
  <c r="BC35" i="5"/>
  <c r="BU36" i="13"/>
  <c r="AI34" i="5" s="1" a="1"/>
  <c r="DC36" i="16"/>
  <c r="DY35" i="13"/>
  <c r="DY34" i="13"/>
  <c r="AW32" i="5"/>
  <c r="AI34" i="14"/>
  <c r="BR34" i="14" s="1"/>
  <c r="AV32" i="5"/>
  <c r="AU32" i="5"/>
  <c r="AW30" i="5"/>
  <c r="BA30" i="5"/>
  <c r="AI32" i="14"/>
  <c r="BR32" i="14" s="1"/>
  <c r="AX30" i="5"/>
  <c r="AY30" i="5"/>
  <c r="DC29" i="16"/>
  <c r="DF29" i="8"/>
  <c r="BU27" i="13"/>
  <c r="AP25" i="5" s="1" a="1"/>
  <c r="AP25" i="5" s="1"/>
  <c r="DO40" i="13"/>
  <c r="DY26" i="13"/>
  <c r="CA24" i="5"/>
  <c r="CA16" i="5"/>
  <c r="CA18" i="5"/>
  <c r="DY25" i="13"/>
  <c r="CA23" i="5"/>
  <c r="CA22" i="5"/>
  <c r="DM38" i="5"/>
  <c r="BD21" i="5"/>
  <c r="CA21" i="5"/>
  <c r="AI23" i="14"/>
  <c r="DC21" i="16"/>
  <c r="CA20" i="5"/>
  <c r="AZ20" i="5"/>
  <c r="BA20" i="5"/>
  <c r="BB20" i="5"/>
  <c r="AW20" i="5"/>
  <c r="AU20" i="5"/>
  <c r="AV20" i="5"/>
  <c r="AI22" i="14"/>
  <c r="BR22" i="14" s="1"/>
  <c r="AY20" i="5"/>
  <c r="BU35" i="13"/>
  <c r="AM33" i="5" s="1" a="1"/>
  <c r="BU22" i="13"/>
  <c r="AD20" i="5" s="1" a="1"/>
  <c r="BC19" i="5"/>
  <c r="AW19" i="5"/>
  <c r="BB19" i="5"/>
  <c r="BA19" i="5"/>
  <c r="DY21" i="13"/>
  <c r="CA19" i="5"/>
  <c r="AU19" i="5"/>
  <c r="BA18" i="5"/>
  <c r="AW18" i="5"/>
  <c r="DY19" i="13"/>
  <c r="CA17" i="5"/>
  <c r="AI18" i="14"/>
  <c r="BR18" i="14" s="1"/>
  <c r="AV16" i="5"/>
  <c r="BA16" i="5"/>
  <c r="AX16" i="5"/>
  <c r="AW16" i="5"/>
  <c r="AZ16" i="5"/>
  <c r="AY16" i="5"/>
  <c r="CA15" i="5"/>
  <c r="DC14" i="5"/>
  <c r="DL40" i="13"/>
  <c r="DY16" i="13"/>
  <c r="BU16" i="13"/>
  <c r="AN14" i="5" s="1" a="1"/>
  <c r="CA14" i="5"/>
  <c r="BU15" i="13"/>
  <c r="AC13" i="5" s="1" a="1"/>
  <c r="DY15" i="13"/>
  <c r="DP40" i="13"/>
  <c r="CA13" i="5"/>
  <c r="DY14" i="13"/>
  <c r="CA12" i="5"/>
  <c r="FX38" i="5"/>
  <c r="CA11" i="5"/>
  <c r="BB11" i="5"/>
  <c r="AI13" i="14"/>
  <c r="DG11" i="8"/>
  <c r="DF11" i="8"/>
  <c r="BB9" i="5"/>
  <c r="AT9" i="5"/>
  <c r="CA9" i="5"/>
  <c r="DG9" i="8"/>
  <c r="DF9" i="8"/>
  <c r="DY10" i="13"/>
  <c r="DI40" i="13"/>
  <c r="CA8" i="5"/>
  <c r="CA7" i="5"/>
  <c r="AI38" i="14"/>
  <c r="BB31" i="5"/>
  <c r="BB36" i="5"/>
  <c r="AT36" i="5"/>
  <c r="BC36" i="5"/>
  <c r="AZ36" i="5"/>
  <c r="BA36" i="5"/>
  <c r="AV36" i="5"/>
  <c r="BB28" i="5"/>
  <c r="AW36" i="5"/>
  <c r="DK40" i="13"/>
  <c r="DY22" i="13"/>
  <c r="BU32" i="13"/>
  <c r="DY20" i="13"/>
  <c r="DY18" i="13"/>
  <c r="DY17" i="13"/>
  <c r="DE39" i="8"/>
  <c r="DF39" i="8" s="1"/>
  <c r="DG8" i="8"/>
  <c r="DC19" i="16"/>
  <c r="DC18" i="16"/>
  <c r="DC27" i="5"/>
  <c r="DC37" i="5"/>
  <c r="DF38" i="8"/>
  <c r="DG38" i="8"/>
  <c r="DT40" i="13"/>
  <c r="DY39" i="13"/>
  <c r="AY36" i="5"/>
  <c r="DN40" i="13"/>
  <c r="DY13" i="13"/>
  <c r="DS40" i="13"/>
  <c r="DY9" i="13"/>
  <c r="DC37" i="16"/>
  <c r="DY38" i="13"/>
  <c r="DY24" i="13"/>
  <c r="BU29" i="13"/>
  <c r="AP27" i="5" s="1" a="1"/>
  <c r="CE74" i="10"/>
  <c r="CA35" i="5"/>
  <c r="DY37" i="13"/>
  <c r="DU40" i="13"/>
  <c r="DB39" i="10"/>
  <c r="DY36" i="13"/>
  <c r="BY38" i="5"/>
  <c r="CA34" i="5"/>
  <c r="CA33" i="5"/>
  <c r="CA37" i="5"/>
  <c r="CA36" i="5"/>
  <c r="DC32" i="5"/>
  <c r="CA32" i="5"/>
  <c r="BU33" i="13"/>
  <c r="AP31" i="5" s="1" a="1"/>
  <c r="DY33" i="13"/>
  <c r="AZ31" i="5"/>
  <c r="AI33" i="14"/>
  <c r="BR33" i="14" s="1"/>
  <c r="BA31" i="5"/>
  <c r="AU31" i="5"/>
  <c r="AW31" i="5"/>
  <c r="CA31" i="5"/>
  <c r="DC31" i="16"/>
  <c r="DY32" i="13"/>
  <c r="DF40" i="13"/>
  <c r="BS38" i="5"/>
  <c r="BT38" i="5"/>
  <c r="CA30" i="5"/>
  <c r="CA29" i="5"/>
  <c r="DV40" i="13"/>
  <c r="DY31" i="13"/>
  <c r="BU31" i="13"/>
  <c r="AJ29" i="5" s="1" a="1"/>
  <c r="CA28" i="5"/>
  <c r="BR38" i="5"/>
  <c r="AV28" i="5"/>
  <c r="BU38" i="5"/>
  <c r="DG40" i="13"/>
  <c r="CF74" i="16"/>
  <c r="FE40" i="5"/>
  <c r="DD40" i="8"/>
  <c r="DE40" i="8" s="1"/>
  <c r="DG28" i="8"/>
  <c r="DF28" i="8"/>
  <c r="DY29" i="13"/>
  <c r="BV38" i="5"/>
  <c r="CA27" i="5"/>
  <c r="BX38" i="5"/>
  <c r="AW28" i="5"/>
  <c r="AX28" i="5"/>
  <c r="AT28" i="5"/>
  <c r="BC28" i="5"/>
  <c r="AZ28" i="5"/>
  <c r="AU28" i="5"/>
  <c r="AI30" i="14"/>
  <c r="BA28" i="5"/>
  <c r="DC28" i="16"/>
  <c r="DA77" i="16"/>
  <c r="BU30" i="13"/>
  <c r="AK28" i="5" s="1" a="1"/>
  <c r="AT40" i="13"/>
  <c r="DY30" i="13"/>
  <c r="DJ40" i="13"/>
  <c r="BW38" i="5"/>
  <c r="DY28" i="13"/>
  <c r="DQ40" i="13"/>
  <c r="BZ38" i="5"/>
  <c r="CA26" i="5"/>
  <c r="CX39" i="10"/>
  <c r="CX78" i="10" s="1"/>
  <c r="DF13" i="8"/>
  <c r="DG13" i="8"/>
  <c r="CV7" i="5"/>
  <c r="DA39" i="10"/>
  <c r="BP33" i="5"/>
  <c r="AL25" i="5" a="1"/>
  <c r="AJ25" i="5" a="1"/>
  <c r="BP17" i="5"/>
  <c r="AI37" i="5" a="1"/>
  <c r="AZ37" i="5"/>
  <c r="AT37" i="5"/>
  <c r="BB37" i="5"/>
  <c r="AV37" i="5"/>
  <c r="AX37" i="5"/>
  <c r="AU37" i="5"/>
  <c r="BC37" i="5"/>
  <c r="AW37" i="5"/>
  <c r="BA37" i="5"/>
  <c r="AY37" i="5"/>
  <c r="CV8" i="5"/>
  <c r="AC36" i="5" a="1"/>
  <c r="AD36" i="5" a="1"/>
  <c r="AL36" i="5" a="1"/>
  <c r="AR36" i="5" a="1"/>
  <c r="BU38" i="13"/>
  <c r="AI36" i="5" s="1" a="1"/>
  <c r="AQ36" i="5" a="1"/>
  <c r="AF36" i="5" a="1"/>
  <c r="AF25" i="5" a="1"/>
  <c r="AD25" i="5" a="1"/>
  <c r="AM25" i="5" a="1"/>
  <c r="AF19" i="5" a="1"/>
  <c r="AL37" i="5" a="1"/>
  <c r="AE37" i="5" a="1"/>
  <c r="AI39" i="14"/>
  <c r="AR25" i="5" a="1"/>
  <c r="DF18" i="8"/>
  <c r="DG18" i="8"/>
  <c r="DE40" i="13"/>
  <c r="EU40" i="13"/>
  <c r="AW27" i="5"/>
  <c r="BC27" i="5"/>
  <c r="AU27" i="5"/>
  <c r="AY27" i="5"/>
  <c r="AV27" i="5"/>
  <c r="AZ27" i="5"/>
  <c r="BB27" i="5"/>
  <c r="AX27" i="5"/>
  <c r="AT27" i="5"/>
  <c r="BA27" i="5"/>
  <c r="DG20" i="8"/>
  <c r="DF20" i="8"/>
  <c r="L74" i="16"/>
  <c r="L40" i="16" s="1"/>
  <c r="DC38" i="16"/>
  <c r="DN40" i="8"/>
  <c r="EO39" i="8"/>
  <c r="EP39" i="8" s="1"/>
  <c r="BU9" i="13"/>
  <c r="BT40" i="13"/>
  <c r="BF39" i="10"/>
  <c r="L74" i="10"/>
  <c r="L40" i="10" s="1"/>
  <c r="DB30" i="13"/>
  <c r="AQ25" i="5" a="1"/>
  <c r="AO25" i="5" a="1"/>
  <c r="AG25" i="5" a="1"/>
  <c r="AP28" i="5" a="1"/>
  <c r="BP23" i="5"/>
  <c r="DH40" i="13"/>
  <c r="AL7" i="5" a="1"/>
  <c r="AP7" i="5" a="1"/>
  <c r="AJ37" i="5" a="1"/>
  <c r="AP37" i="5" a="1"/>
  <c r="CY12" i="10"/>
  <c r="BB13" i="5"/>
  <c r="AT13" i="5"/>
  <c r="AU13" i="5"/>
  <c r="BC13" i="5"/>
  <c r="AI15" i="14"/>
  <c r="AZ13" i="5"/>
  <c r="AV13" i="5"/>
  <c r="AY13" i="5"/>
  <c r="BA13" i="5"/>
  <c r="AX13" i="5"/>
  <c r="GY9" i="12"/>
  <c r="GY39" i="12" s="1"/>
  <c r="CX38" i="5"/>
  <c r="FA39" i="5" s="1"/>
  <c r="DB43" i="16"/>
  <c r="DC8" i="16" s="1"/>
  <c r="AF74" i="16"/>
  <c r="CY46" i="10"/>
  <c r="CZ11" i="10" s="1"/>
  <c r="AH74" i="10"/>
  <c r="AD37" i="5" a="1"/>
  <c r="AK25" i="5" a="1"/>
  <c r="AI25" i="5" a="1"/>
  <c r="AF37" i="5" a="1"/>
  <c r="AH37" i="5" a="1"/>
  <c r="AN7" i="5" a="1"/>
  <c r="AF7" i="5" a="1"/>
  <c r="AQ37" i="5" a="1"/>
  <c r="AG37" i="5" a="1"/>
  <c r="V74" i="9"/>
  <c r="GL10" i="5"/>
  <c r="Y74" i="10"/>
  <c r="Y40" i="10" s="1"/>
  <c r="BU21" i="13"/>
  <c r="AK19" i="5" s="1" a="1"/>
  <c r="AK19" i="5" s="1"/>
  <c r="BI40" i="13"/>
  <c r="AE25" i="5" a="1"/>
  <c r="AN37" i="5" a="1"/>
  <c r="AO37" i="5" a="1"/>
  <c r="BP32" i="5"/>
  <c r="BP24" i="5"/>
  <c r="AH7" i="5" a="1"/>
  <c r="O40" i="13"/>
  <c r="AD7" i="5" a="1"/>
  <c r="AC37" i="5" a="1"/>
  <c r="DB39" i="16"/>
  <c r="R40" i="14"/>
  <c r="AI40" i="14" s="1"/>
  <c r="AN25" i="5" a="1"/>
  <c r="AQ7" i="5" a="1"/>
  <c r="AO7" i="5" a="1"/>
  <c r="BP19" i="5"/>
  <c r="AM37" i="5" a="1"/>
  <c r="BD8" i="5"/>
  <c r="BD14" i="5"/>
  <c r="DV25" i="5"/>
  <c r="V39" i="9"/>
  <c r="W26" i="9"/>
  <c r="CW38" i="5"/>
  <c r="EQ39" i="5" s="1"/>
  <c r="BY41" i="19" s="1"/>
  <c r="DC25" i="5"/>
  <c r="BQ38" i="5"/>
  <c r="CA25" i="5"/>
  <c r="DY27" i="13"/>
  <c r="BQ41" i="8"/>
  <c r="AI54" i="8"/>
  <c r="CK55" i="8"/>
  <c r="CK40" i="8"/>
  <c r="CK41" i="8"/>
  <c r="FG40" i="5"/>
  <c r="GX41" i="12"/>
  <c r="CE77" i="10"/>
  <c r="CF77" i="16"/>
  <c r="FA40" i="5"/>
  <c r="AG41" i="8"/>
  <c r="BQ55" i="8"/>
  <c r="FK27" i="5" a="1"/>
  <c r="CQ39" i="12" a="1"/>
  <c r="BP26" i="5" l="1"/>
  <c r="BR38" i="14"/>
  <c r="BP8" i="5"/>
  <c r="BR13" i="14"/>
  <c r="BR37" i="14"/>
  <c r="BP14" i="5"/>
  <c r="GZ15" i="18" s="1"/>
  <c r="BP7" i="5"/>
  <c r="BP31" i="5"/>
  <c r="BP18" i="5"/>
  <c r="BP16" i="5"/>
  <c r="BR15" i="14"/>
  <c r="BR11" i="14"/>
  <c r="BP27" i="5"/>
  <c r="BR12" i="14"/>
  <c r="BP9" i="5"/>
  <c r="DC9" i="5"/>
  <c r="BH38" i="5"/>
  <c r="BP21" i="5"/>
  <c r="GZ22" i="18" s="1"/>
  <c r="BR23" i="14"/>
  <c r="BL38" i="5"/>
  <c r="BP11" i="5"/>
  <c r="BP10" i="5"/>
  <c r="BP13" i="5"/>
  <c r="BF38" i="5"/>
  <c r="BG38" i="5"/>
  <c r="AJ7" i="5" a="1"/>
  <c r="AM7" i="5" a="1"/>
  <c r="AM7" i="5" s="1"/>
  <c r="BI38" i="5"/>
  <c r="AC37" i="5"/>
  <c r="DC39" i="13"/>
  <c r="AN31" i="5" a="1"/>
  <c r="AM18" i="5" a="1"/>
  <c r="AO18" i="5" a="1"/>
  <c r="AK18" i="5" a="1"/>
  <c r="AN18" i="5" a="1"/>
  <c r="AN18" i="5" s="1"/>
  <c r="AQ18" i="5" a="1"/>
  <c r="AH18" i="5" a="1"/>
  <c r="AE18" i="5" a="1"/>
  <c r="AJ18" i="5" a="1"/>
  <c r="AP18" i="5" a="1"/>
  <c r="AF18" i="5" a="1"/>
  <c r="AF18" i="5" s="1"/>
  <c r="AL18" i="5" a="1"/>
  <c r="AR18" i="5" a="1"/>
  <c r="AG18" i="5" a="1"/>
  <c r="AC18" i="5" a="1"/>
  <c r="AI18" i="5" a="1"/>
  <c r="AI18" i="5" s="1"/>
  <c r="AJ23" i="5" a="1"/>
  <c r="AL23" i="5" a="1"/>
  <c r="AE23" i="5" a="1"/>
  <c r="AN23" i="5" a="1"/>
  <c r="AP23" i="5" a="1"/>
  <c r="AR23" i="5" a="1"/>
  <c r="AR23" i="5" s="1"/>
  <c r="AI23" i="5" a="1"/>
  <c r="AK23" i="5" a="1"/>
  <c r="AM23" i="5" a="1"/>
  <c r="AG23" i="5" a="1"/>
  <c r="AO23" i="5" a="1"/>
  <c r="AQ23" i="5" a="1"/>
  <c r="AQ23" i="5" s="1"/>
  <c r="AC23" i="5" a="1"/>
  <c r="AC23" i="5" s="1"/>
  <c r="AD23" i="5" a="1"/>
  <c r="AF23" i="5" a="1"/>
  <c r="AR8" i="5" a="1"/>
  <c r="AD22" i="5" a="1"/>
  <c r="AJ31" i="5" a="1"/>
  <c r="AJ31" i="5" s="1"/>
  <c r="AJ8" i="5" a="1"/>
  <c r="AL9" i="5" a="1"/>
  <c r="AH22" i="5" a="1"/>
  <c r="AL8" i="5" a="1"/>
  <c r="DC33" i="13"/>
  <c r="AH31" i="5" a="1"/>
  <c r="AH31" i="5" s="1"/>
  <c r="AO31" i="5" a="1"/>
  <c r="AQ31" i="5" a="1"/>
  <c r="AR27" i="5" a="1"/>
  <c r="AO27" i="5" a="1"/>
  <c r="AD10" i="5" a="1"/>
  <c r="AL10" i="5" a="1"/>
  <c r="DC23" i="13"/>
  <c r="AG21" i="5" a="1"/>
  <c r="AE21" i="5" a="1"/>
  <c r="AC21" i="5" a="1"/>
  <c r="AC21" i="5" s="1"/>
  <c r="AI27" i="5" a="1"/>
  <c r="AP10" i="5" a="1"/>
  <c r="AC27" i="5" a="1"/>
  <c r="AR21" i="5" a="1"/>
  <c r="AE27" i="5" a="1"/>
  <c r="AG28" i="5" a="1"/>
  <c r="AE19" i="5" a="1"/>
  <c r="AC19" i="5" a="1"/>
  <c r="AJ36" i="5" a="1"/>
  <c r="AE22" i="5" a="1"/>
  <c r="DC15" i="13"/>
  <c r="AO13" i="5" a="1"/>
  <c r="AO13" i="5" s="1"/>
  <c r="AR13" i="5" a="1"/>
  <c r="AG13" i="5" a="1"/>
  <c r="AL34" i="5" a="1"/>
  <c r="AM34" i="5" a="1"/>
  <c r="AJ34" i="5" a="1"/>
  <c r="AL26" i="5" a="1"/>
  <c r="AJ26" i="5" a="1"/>
  <c r="AE16" i="5" a="1"/>
  <c r="AH16" i="5" a="1"/>
  <c r="AC16" i="5" a="1"/>
  <c r="AC16" i="5" s="1"/>
  <c r="B9" i="16"/>
  <c r="B44" i="16" s="1"/>
  <c r="AH10" i="5" a="1"/>
  <c r="AM16" i="5" a="1"/>
  <c r="AM16" i="5" s="1"/>
  <c r="AE8" i="5" a="1"/>
  <c r="AO10" i="5" a="1"/>
  <c r="AP16" i="5" a="1"/>
  <c r="AP16" i="5" s="1"/>
  <c r="AE14" i="5" a="1"/>
  <c r="AI8" i="5" a="1"/>
  <c r="AP26" i="5" a="1"/>
  <c r="AG27" i="5" a="1"/>
  <c r="AE20" i="5" a="1"/>
  <c r="AR10" i="5" a="1"/>
  <c r="AR10" i="5" s="1"/>
  <c r="AK21" i="5" a="1"/>
  <c r="AE13" i="5" a="1"/>
  <c r="AM8" i="5" a="1"/>
  <c r="AL22" i="5" a="1"/>
  <c r="AF29" i="5" a="1"/>
  <c r="AP35" i="5" a="1"/>
  <c r="AP35" i="5" s="1"/>
  <c r="AH9" i="5" a="1"/>
  <c r="AL31" i="5" a="1"/>
  <c r="AC34" i="5" a="1"/>
  <c r="AJ22" i="5" a="1"/>
  <c r="AK33" i="5" a="1"/>
  <c r="AN9" i="5" a="1"/>
  <c r="AN9" i="5" s="1"/>
  <c r="AR31" i="5" a="1"/>
  <c r="AN13" i="5" a="1"/>
  <c r="AK34" i="5" a="1"/>
  <c r="AO34" i="5" a="1"/>
  <c r="AJ21" i="5" a="1"/>
  <c r="AP21" i="5" a="1"/>
  <c r="AP21" i="5" s="1"/>
  <c r="AR28" i="5" a="1"/>
  <c r="AM28" i="5" a="1"/>
  <c r="AH28" i="5" a="1"/>
  <c r="AO28" i="5" a="1"/>
  <c r="AD28" i="5" a="1"/>
  <c r="AH19" i="5" a="1"/>
  <c r="AH19" i="5" s="1"/>
  <c r="AJ28" i="5" a="1"/>
  <c r="AC28" i="5" a="1"/>
  <c r="AN36" i="5" a="1"/>
  <c r="AE36" i="5" a="1"/>
  <c r="AG22" i="5" a="1"/>
  <c r="DC31" i="13"/>
  <c r="AM29" i="5" a="1"/>
  <c r="AK29" i="5" a="1"/>
  <c r="AI29" i="5" a="1"/>
  <c r="AL20" i="5" a="1"/>
  <c r="AO20" i="5" a="1"/>
  <c r="AP20" i="5" a="1"/>
  <c r="AO32" i="5" a="1"/>
  <c r="AL32" i="5" a="1"/>
  <c r="AC32" i="5" a="1"/>
  <c r="AE32" i="5" a="1"/>
  <c r="AQ32" i="5" a="1"/>
  <c r="AP32" i="5" a="1"/>
  <c r="AI32" i="5" a="1"/>
  <c r="AF32" i="5" a="1"/>
  <c r="AH32" i="5" a="1"/>
  <c r="AN32" i="5" a="1"/>
  <c r="AK32" i="5" a="1"/>
  <c r="AK32" i="5" s="1"/>
  <c r="AM32" i="5" a="1"/>
  <c r="AJ32" i="5" a="1"/>
  <c r="AG32" i="5" a="1"/>
  <c r="AR32" i="5" a="1"/>
  <c r="AR32" i="5" s="1"/>
  <c r="AD32" i="5" a="1"/>
  <c r="AM22" i="5" a="1"/>
  <c r="AM22" i="5" s="1"/>
  <c r="AC33" i="5" a="1"/>
  <c r="AI10" i="5" a="1"/>
  <c r="AF13" i="5" a="1"/>
  <c r="AH27" i="5" a="1"/>
  <c r="AH27" i="5" s="1"/>
  <c r="AE29" i="5" a="1"/>
  <c r="AD33" i="5" a="1"/>
  <c r="AD33" i="5" s="1"/>
  <c r="AR9" i="5" a="1"/>
  <c r="AI31" i="5" a="1"/>
  <c r="AR16" i="5" a="1"/>
  <c r="AL14" i="5" a="1"/>
  <c r="AK8" i="5" a="1"/>
  <c r="AR26" i="5" a="1"/>
  <c r="AR26" i="5" s="1"/>
  <c r="AD27" i="5" a="1"/>
  <c r="AF20" i="5" a="1"/>
  <c r="AJ10" i="5" a="1"/>
  <c r="AM21" i="5" a="1"/>
  <c r="AN33" i="5" a="1"/>
  <c r="AN29" i="5" a="1"/>
  <c r="AN29" i="5" s="1"/>
  <c r="AE33" i="5" a="1"/>
  <c r="AJ9" i="5" a="1"/>
  <c r="AO21" i="5" a="1"/>
  <c r="AH13" i="5" a="1"/>
  <c r="AE34" i="5" a="1"/>
  <c r="AL29" i="5" a="1"/>
  <c r="AL29" i="5" s="1"/>
  <c r="AD21" i="5" a="1"/>
  <c r="AP13" i="5" a="1"/>
  <c r="AN34" i="5" a="1"/>
  <c r="AJ16" i="5" a="1"/>
  <c r="AO26" i="5" a="1"/>
  <c r="AQ10" i="5" a="1"/>
  <c r="AQ10" i="5" s="1"/>
  <c r="AH26" i="5" a="1"/>
  <c r="AH8" i="5"/>
  <c r="AG8" i="5" a="1"/>
  <c r="AQ8" i="5" a="1"/>
  <c r="AO8" i="5" a="1"/>
  <c r="AH22" i="5"/>
  <c r="AQ22" i="5" a="1"/>
  <c r="AC22" i="5" a="1"/>
  <c r="AR12" i="5" a="1"/>
  <c r="AI12" i="5" a="1"/>
  <c r="AI12" i="5" s="1"/>
  <c r="AP12" i="5" a="1"/>
  <c r="AP12" i="5" s="1"/>
  <c r="AG12" i="5" a="1"/>
  <c r="AO12" i="5" a="1"/>
  <c r="AD12" i="5" a="1"/>
  <c r="AH12" i="5" a="1"/>
  <c r="AK12" i="5" a="1"/>
  <c r="AF12" i="5" a="1"/>
  <c r="AN12" i="5" a="1"/>
  <c r="AQ12" i="5" a="1"/>
  <c r="AL12" i="5" a="1"/>
  <c r="AC12" i="5" a="1"/>
  <c r="AJ12" i="5" a="1"/>
  <c r="AM12" i="5" a="1"/>
  <c r="AM12" i="5" s="1"/>
  <c r="AE12" i="5" a="1"/>
  <c r="AC8" i="5" a="1"/>
  <c r="AN10" i="5" a="1"/>
  <c r="AI22" i="5" a="1"/>
  <c r="AQ28" i="5" a="1"/>
  <c r="AF28" i="5" a="1"/>
  <c r="AF28" i="5" s="1"/>
  <c r="AG19" i="5" a="1"/>
  <c r="AL28" i="5" a="1"/>
  <c r="AE28" i="5" a="1"/>
  <c r="AM36" i="5" a="1"/>
  <c r="AO36" i="5" a="1"/>
  <c r="AO22" i="5" a="1"/>
  <c r="AO22" i="5" s="1"/>
  <c r="AI28" i="5" a="1"/>
  <c r="AK14" i="5" a="1"/>
  <c r="AH14" i="5" a="1"/>
  <c r="AP14" i="5" a="1"/>
  <c r="DC35" i="13"/>
  <c r="AO33" i="5" a="1"/>
  <c r="AL33" i="5" a="1"/>
  <c r="AJ33" i="5" a="1"/>
  <c r="AO9" i="5" a="1"/>
  <c r="AG9" i="5" a="1"/>
  <c r="AE9" i="5" a="1"/>
  <c r="AQ15" i="5" a="1"/>
  <c r="AC15" i="5" a="1"/>
  <c r="AH15" i="5" a="1"/>
  <c r="AP15" i="5" a="1"/>
  <c r="AF15" i="5" a="1"/>
  <c r="AI15" i="5" a="1"/>
  <c r="AI15" i="5" s="1"/>
  <c r="AR15" i="5" a="1"/>
  <c r="AE15" i="5" a="1"/>
  <c r="AG15" i="5" a="1"/>
  <c r="AK15" i="5" a="1"/>
  <c r="AM15" i="5" a="1"/>
  <c r="AM15" i="5" s="1"/>
  <c r="AL15" i="5" a="1"/>
  <c r="AL15" i="5" s="1"/>
  <c r="AD15" i="5" a="1"/>
  <c r="AN15" i="5" a="1"/>
  <c r="AJ15" i="5" a="1"/>
  <c r="AH17" i="5" a="1"/>
  <c r="AJ17" i="5" a="1"/>
  <c r="AK17" i="5" a="1"/>
  <c r="AK17" i="5" s="1"/>
  <c r="AN17" i="5" a="1"/>
  <c r="AP17" i="5" a="1"/>
  <c r="AM17" i="5" a="1"/>
  <c r="AI17" i="5" a="1"/>
  <c r="AL17" i="5" a="1"/>
  <c r="AE17" i="5" a="1"/>
  <c r="AE17" i="5" s="1"/>
  <c r="AO17" i="5" a="1"/>
  <c r="AR17" i="5" a="1"/>
  <c r="AD17" i="5" a="1"/>
  <c r="AG17" i="5" a="1"/>
  <c r="AC17" i="5" a="1"/>
  <c r="AF17" i="5" a="1"/>
  <c r="AF17" i="5" s="1"/>
  <c r="AQ17" i="5" a="1"/>
  <c r="AC24" i="5" a="1"/>
  <c r="AE24" i="5" a="1"/>
  <c r="AO24" i="5" a="1"/>
  <c r="AI24" i="5" a="1"/>
  <c r="AK24" i="5" a="1"/>
  <c r="AK24" i="5" s="1"/>
  <c r="AG24" i="5" a="1"/>
  <c r="AD24" i="5" a="1"/>
  <c r="AF24" i="5" a="1"/>
  <c r="AM24" i="5" a="1"/>
  <c r="AJ24" i="5" a="1"/>
  <c r="AL24" i="5" a="1"/>
  <c r="AL24" i="5" s="1"/>
  <c r="AQ24" i="5" a="1"/>
  <c r="AN24" i="5" a="1"/>
  <c r="AP24" i="5" a="1"/>
  <c r="AR24" i="5" a="1"/>
  <c r="AM35" i="5"/>
  <c r="AC35" i="5" a="1"/>
  <c r="AC35" i="5" s="1"/>
  <c r="AN35" i="5" a="1"/>
  <c r="AH11" i="5" a="1"/>
  <c r="AJ11" i="5" a="1"/>
  <c r="AK11" i="5" a="1"/>
  <c r="AN11" i="5" a="1"/>
  <c r="AN11" i="5" s="1"/>
  <c r="AP11" i="5" a="1"/>
  <c r="AQ11" i="5" a="1"/>
  <c r="AI11" i="5" a="1"/>
  <c r="AL11" i="5" a="1"/>
  <c r="AL11" i="5" s="1"/>
  <c r="AG11" i="5" a="1"/>
  <c r="AO11" i="5" a="1"/>
  <c r="AR11" i="5" a="1"/>
  <c r="AM11" i="5" a="1"/>
  <c r="AD11" i="5" a="1"/>
  <c r="AE11" i="5" a="1"/>
  <c r="AF11" i="5" a="1"/>
  <c r="AC11" i="5" a="1"/>
  <c r="AC11" i="5" s="1"/>
  <c r="AQ26" i="5" a="1"/>
  <c r="AH33" i="5" a="1"/>
  <c r="AE31" i="5" a="1"/>
  <c r="AO14" i="5" a="1"/>
  <c r="AK22" i="5" a="1"/>
  <c r="AG29" i="5" a="1"/>
  <c r="AG29" i="5" s="1"/>
  <c r="AF33" i="5" a="1"/>
  <c r="AI9" i="5" a="1"/>
  <c r="AK31" i="5" a="1"/>
  <c r="AO16" i="5" a="1"/>
  <c r="AD34" i="5" a="1"/>
  <c r="AH21" i="5" a="1"/>
  <c r="AH21" i="5" s="1"/>
  <c r="AO29" i="5" a="1"/>
  <c r="AH35" i="5" a="1"/>
  <c r="AN20" i="5" a="1"/>
  <c r="AD31" i="5" a="1"/>
  <c r="AK16" i="5" a="1"/>
  <c r="AQ14" i="5" a="1"/>
  <c r="AQ14" i="5" s="1"/>
  <c r="AP8" i="5" a="1"/>
  <c r="AC26" i="5" a="1"/>
  <c r="AK27" i="5" a="1"/>
  <c r="AG33" i="5" a="1"/>
  <c r="AE10" i="5" a="1"/>
  <c r="AE10" i="5" s="1"/>
  <c r="AQ21" i="5" a="1"/>
  <c r="AJ13" i="5" a="1"/>
  <c r="AH34" i="5" a="1"/>
  <c r="AF35" i="5" a="1"/>
  <c r="AQ27" i="5" a="1"/>
  <c r="AE35" i="5" a="1"/>
  <c r="AE35" i="5" s="1"/>
  <c r="AK10" i="5" a="1"/>
  <c r="AK10" i="5" s="1"/>
  <c r="AF21" i="5" a="1"/>
  <c r="AQ13" i="5" a="1"/>
  <c r="AF8" i="5" a="1"/>
  <c r="AQ33" i="5" a="1"/>
  <c r="AH25" i="5" a="1"/>
  <c r="AH25" i="5" s="1"/>
  <c r="AG35" i="5" a="1"/>
  <c r="AG35" i="5" s="1"/>
  <c r="AH24" i="5" a="1"/>
  <c r="AH24" i="5" s="1"/>
  <c r="AF10" i="5" a="1"/>
  <c r="AJ27" i="5" a="1"/>
  <c r="AN28" i="5" a="1"/>
  <c r="AN28" i="5" s="1"/>
  <c r="AG36" i="5" a="1"/>
  <c r="AK36" i="5" a="1"/>
  <c r="AK36" i="5" s="1"/>
  <c r="AH30" i="5" a="1"/>
  <c r="AJ30" i="5" a="1"/>
  <c r="AL30" i="5" a="1"/>
  <c r="AN30" i="5" a="1"/>
  <c r="AP30" i="5" a="1"/>
  <c r="AP30" i="5" s="1"/>
  <c r="AR30" i="5" a="1"/>
  <c r="AI30" i="5" a="1"/>
  <c r="AI30" i="5" s="1"/>
  <c r="AK30" i="5" a="1"/>
  <c r="AG30" i="5" a="1"/>
  <c r="AO30" i="5" a="1"/>
  <c r="AQ30" i="5" a="1"/>
  <c r="AQ30" i="5" s="1"/>
  <c r="AC30" i="5" a="1"/>
  <c r="AM30" i="5" a="1"/>
  <c r="AM30" i="5" s="1"/>
  <c r="AD30" i="5" a="1"/>
  <c r="AF30" i="5" a="1"/>
  <c r="AF30" i="5" s="1"/>
  <c r="AE30" i="5" a="1"/>
  <c r="AE30" i="5" s="1"/>
  <c r="AN26" i="5" a="1"/>
  <c r="AN26" i="5" s="1"/>
  <c r="AM20" i="5" a="1"/>
  <c r="AM20" i="5" s="1"/>
  <c r="AG31" i="5" a="1"/>
  <c r="AG31" i="5" s="1"/>
  <c r="AJ14" i="5" a="1"/>
  <c r="AN22" i="5" a="1"/>
  <c r="AN22" i="5" s="1"/>
  <c r="AL27" i="5" a="1"/>
  <c r="AL27" i="5" s="1"/>
  <c r="AI33" i="5" a="1"/>
  <c r="AQ35" i="5" a="1"/>
  <c r="AQ35" i="5" s="1"/>
  <c r="AM31" i="5" a="1"/>
  <c r="AM31" i="5" s="1"/>
  <c r="AI13" i="5" a="1"/>
  <c r="AF34" i="5" a="1"/>
  <c r="AQ29" i="5" a="1"/>
  <c r="AQ29" i="5" s="1"/>
  <c r="AK35" i="5" a="1"/>
  <c r="AK35" i="5" s="1"/>
  <c r="AK9" i="5" a="1"/>
  <c r="AK9" i="5" s="1"/>
  <c r="AF31" i="5" a="1"/>
  <c r="AF31" i="5" s="1"/>
  <c r="AN16" i="5" a="1"/>
  <c r="AR14" i="5" a="1"/>
  <c r="AR14" i="5" s="1"/>
  <c r="AC25" i="5" a="1"/>
  <c r="AC25" i="5" s="1"/>
  <c r="AE26" i="5" a="1"/>
  <c r="AE26" i="5" s="1"/>
  <c r="AM27" i="5" a="1"/>
  <c r="AM27" i="5" s="1"/>
  <c r="AK20" i="5" a="1"/>
  <c r="AK20" i="5" s="1"/>
  <c r="AG10" i="5" a="1"/>
  <c r="AN21" i="5" a="1"/>
  <c r="AN21" i="5" s="1"/>
  <c r="AK13" i="5" a="1"/>
  <c r="AK37" i="5" a="1"/>
  <c r="AK37" i="5" s="1"/>
  <c r="AI26" i="5" a="1"/>
  <c r="AI26" i="5" s="1"/>
  <c r="AN27" i="5" a="1"/>
  <c r="AN27" i="5" s="1"/>
  <c r="AG20" i="5" a="1"/>
  <c r="AM10" i="5" a="1"/>
  <c r="AM10" i="5" s="1"/>
  <c r="AD16" i="5" a="1"/>
  <c r="AD16" i="5" s="1"/>
  <c r="AI14" i="5" a="1"/>
  <c r="AI14" i="5" s="1"/>
  <c r="AN8" i="5" a="1"/>
  <c r="AN8" i="5" s="1"/>
  <c r="AR37" i="5" a="1"/>
  <c r="AR37" i="5" s="1"/>
  <c r="AC31" i="5" a="1"/>
  <c r="AF27" i="5" a="1"/>
  <c r="AF27" i="5" s="1"/>
  <c r="AP22" i="5" a="1"/>
  <c r="AP22" i="5" s="1"/>
  <c r="AN35" i="5"/>
  <c r="DC9" i="13"/>
  <c r="AO37" i="5"/>
  <c r="DC36" i="13"/>
  <c r="BJ38" i="5"/>
  <c r="BO38" i="5"/>
  <c r="BR30" i="14"/>
  <c r="BP25" i="5"/>
  <c r="BP35" i="5"/>
  <c r="BN38" i="5"/>
  <c r="BP28" i="5"/>
  <c r="FK27" i="5"/>
  <c r="AG12" i="5"/>
  <c r="AO12" i="5"/>
  <c r="AR34" i="5"/>
  <c r="DC11" i="13"/>
  <c r="AJ35" i="5"/>
  <c r="AD35" i="5"/>
  <c r="AI35" i="5"/>
  <c r="AG34" i="5"/>
  <c r="AL35" i="5"/>
  <c r="DC38" i="13"/>
  <c r="AO35" i="5"/>
  <c r="DC37" i="13"/>
  <c r="DC26" i="13"/>
  <c r="CD41" i="10"/>
  <c r="CD41" i="19"/>
  <c r="AP11" i="5"/>
  <c r="DC13" i="13"/>
  <c r="AG11" i="5"/>
  <c r="AQ11" i="5"/>
  <c r="AO11" i="5"/>
  <c r="DC19" i="13"/>
  <c r="AR11" i="5"/>
  <c r="AF11" i="5"/>
  <c r="AM18" i="5"/>
  <c r="B30" i="7"/>
  <c r="B31" i="7" s="1"/>
  <c r="B32" i="7" s="1"/>
  <c r="B33" i="7" s="1"/>
  <c r="B34" i="7" s="1"/>
  <c r="B35" i="7" s="1"/>
  <c r="B36" i="7" s="1"/>
  <c r="B37" i="7" s="1"/>
  <c r="B38" i="7" s="1"/>
  <c r="AN17" i="5"/>
  <c r="AD11" i="5"/>
  <c r="AH23" i="5"/>
  <c r="DC28" i="5"/>
  <c r="AH26" i="5"/>
  <c r="BM38" i="5"/>
  <c r="DC24" i="13"/>
  <c r="AQ21" i="5"/>
  <c r="AH17" i="5"/>
  <c r="DC16" i="13"/>
  <c r="AE19" i="5"/>
  <c r="BR40" i="14"/>
  <c r="BR14" i="14"/>
  <c r="BK38" i="5"/>
  <c r="BP12" i="5"/>
  <c r="AE12" i="5"/>
  <c r="BE38" i="5"/>
  <c r="DC20" i="13"/>
  <c r="AL12" i="5"/>
  <c r="AE11" i="5"/>
  <c r="AC12" i="5"/>
  <c r="AM11" i="5"/>
  <c r="AI11" i="5"/>
  <c r="AR35" i="5"/>
  <c r="AH35" i="5"/>
  <c r="DC30" i="5"/>
  <c r="DC26" i="5"/>
  <c r="AC24" i="5"/>
  <c r="AG24" i="5"/>
  <c r="AM24" i="5"/>
  <c r="DC21" i="5"/>
  <c r="BD10" i="5"/>
  <c r="AJ18" i="5"/>
  <c r="AQ18" i="5"/>
  <c r="BD17" i="5"/>
  <c r="BT19" i="14" s="1"/>
  <c r="AJ17" i="5"/>
  <c r="AI17" i="5"/>
  <c r="DC16" i="5"/>
  <c r="AL37" i="5"/>
  <c r="AG37" i="5"/>
  <c r="AI37" i="5"/>
  <c r="AE37" i="5"/>
  <c r="AQ37" i="5"/>
  <c r="AF37" i="5"/>
  <c r="AD37" i="5"/>
  <c r="AN37" i="5"/>
  <c r="AM37" i="5"/>
  <c r="AP37" i="5"/>
  <c r="DC11" i="5"/>
  <c r="DC14" i="13"/>
  <c r="AN32" i="5"/>
  <c r="AR8" i="5"/>
  <c r="AE24" i="5"/>
  <c r="AO24" i="5"/>
  <c r="AF24" i="5"/>
  <c r="DC36" i="5"/>
  <c r="AF35" i="5"/>
  <c r="DC34" i="5"/>
  <c r="AQ24" i="5"/>
  <c r="AI24" i="5"/>
  <c r="AR24" i="5"/>
  <c r="DC22" i="13"/>
  <c r="BR39" i="14"/>
  <c r="BP37" i="5"/>
  <c r="AH37" i="5"/>
  <c r="AJ37" i="5"/>
  <c r="DC19" i="5"/>
  <c r="DC18" i="5"/>
  <c r="AC18" i="5"/>
  <c r="AO18" i="5"/>
  <c r="AP18" i="5"/>
  <c r="AH18" i="5"/>
  <c r="AG17" i="5"/>
  <c r="AD17" i="5"/>
  <c r="DC17" i="5"/>
  <c r="AP17" i="5"/>
  <c r="AO17" i="5"/>
  <c r="DC13" i="5"/>
  <c r="AK12" i="5"/>
  <c r="AK11" i="5"/>
  <c r="AH11" i="5"/>
  <c r="AJ11" i="5"/>
  <c r="AF8" i="5"/>
  <c r="AN16" i="5"/>
  <c r="AG16" i="5"/>
  <c r="AL18" i="5"/>
  <c r="AF12" i="5"/>
  <c r="AN12" i="5"/>
  <c r="AC8" i="5"/>
  <c r="AE16" i="5"/>
  <c r="AG18" i="5"/>
  <c r="AR18" i="5"/>
  <c r="AE18" i="5"/>
  <c r="AH12" i="5"/>
  <c r="AL23" i="5"/>
  <c r="AR12" i="5"/>
  <c r="AQ12" i="5"/>
  <c r="AD12" i="5"/>
  <c r="AK22" i="5"/>
  <c r="AL22" i="5"/>
  <c r="AR16" i="5"/>
  <c r="AL16" i="5"/>
  <c r="AM8" i="5"/>
  <c r="AK18" i="5"/>
  <c r="AN23" i="5"/>
  <c r="AP32" i="5"/>
  <c r="DC18" i="13"/>
  <c r="AJ12" i="5"/>
  <c r="AP24" i="5"/>
  <c r="AK16" i="5"/>
  <c r="AQ16" i="5"/>
  <c r="B9" i="8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8" i="9"/>
  <c r="B9" i="10"/>
  <c r="B44" i="10" s="1"/>
  <c r="A11" i="13"/>
  <c r="B10" i="19" s="1"/>
  <c r="AI34" i="5"/>
  <c r="AE25" i="5"/>
  <c r="DC24" i="5"/>
  <c r="AD24" i="5"/>
  <c r="AN24" i="5"/>
  <c r="AJ24" i="5"/>
  <c r="AI23" i="5"/>
  <c r="AP23" i="5"/>
  <c r="AO23" i="5"/>
  <c r="AK23" i="5"/>
  <c r="AD23" i="5"/>
  <c r="AF23" i="5"/>
  <c r="AM23" i="5"/>
  <c r="AJ23" i="5"/>
  <c r="AH16" i="5"/>
  <c r="AO16" i="5"/>
  <c r="AJ16" i="5"/>
  <c r="AF16" i="5"/>
  <c r="AM21" i="5"/>
  <c r="AF21" i="5"/>
  <c r="AE21" i="5"/>
  <c r="AE23" i="5"/>
  <c r="DC25" i="13"/>
  <c r="AG23" i="5"/>
  <c r="AR17" i="5"/>
  <c r="AC17" i="5"/>
  <c r="AL17" i="5"/>
  <c r="AQ17" i="5"/>
  <c r="AM17" i="5"/>
  <c r="AI16" i="5"/>
  <c r="DC15" i="5"/>
  <c r="AP15" i="5"/>
  <c r="AD26" i="5"/>
  <c r="AC26" i="5"/>
  <c r="AO21" i="5"/>
  <c r="DC34" i="13"/>
  <c r="AE32" i="5"/>
  <c r="AC32" i="5"/>
  <c r="AF15" i="5"/>
  <c r="AO32" i="5"/>
  <c r="AF32" i="5"/>
  <c r="AL26" i="5"/>
  <c r="AG21" i="5"/>
  <c r="AJ21" i="5"/>
  <c r="AL32" i="5"/>
  <c r="AH32" i="5"/>
  <c r="AJ10" i="5"/>
  <c r="AG10" i="5"/>
  <c r="AF26" i="5"/>
  <c r="AK26" i="5"/>
  <c r="AI21" i="5"/>
  <c r="AL21" i="5"/>
  <c r="AR21" i="5"/>
  <c r="AQ32" i="5"/>
  <c r="AQ15" i="5"/>
  <c r="AG26" i="5"/>
  <c r="AM26" i="5"/>
  <c r="AP26" i="5"/>
  <c r="AK21" i="5"/>
  <c r="AD21" i="5"/>
  <c r="AI32" i="5"/>
  <c r="AD32" i="5"/>
  <c r="AH15" i="5"/>
  <c r="AG32" i="5"/>
  <c r="BD12" i="5"/>
  <c r="AQ9" i="5"/>
  <c r="AF9" i="5"/>
  <c r="AI9" i="5"/>
  <c r="DC8" i="5"/>
  <c r="DC10" i="13"/>
  <c r="AL8" i="5"/>
  <c r="AI8" i="5"/>
  <c r="AD8" i="5"/>
  <c r="AE8" i="5"/>
  <c r="AP8" i="5"/>
  <c r="AJ8" i="5"/>
  <c r="AG8" i="5"/>
  <c r="AO8" i="5"/>
  <c r="AK8" i="5"/>
  <c r="AQ8" i="5"/>
  <c r="AL10" i="5"/>
  <c r="AP10" i="5"/>
  <c r="AD10" i="5"/>
  <c r="AF10" i="5"/>
  <c r="AC15" i="5"/>
  <c r="AO15" i="5"/>
  <c r="AJ33" i="5"/>
  <c r="AH10" i="5"/>
  <c r="AE9" i="5"/>
  <c r="AP9" i="5"/>
  <c r="AG9" i="5"/>
  <c r="AC10" i="5"/>
  <c r="AJ32" i="5"/>
  <c r="AL9" i="5"/>
  <c r="AO9" i="5"/>
  <c r="AH9" i="5"/>
  <c r="AC9" i="5"/>
  <c r="AM9" i="5"/>
  <c r="AR15" i="5"/>
  <c r="AR9" i="5"/>
  <c r="AD9" i="5"/>
  <c r="BD34" i="5"/>
  <c r="AP34" i="5"/>
  <c r="AK34" i="5"/>
  <c r="AD34" i="5"/>
  <c r="AF34" i="5"/>
  <c r="AN34" i="5"/>
  <c r="AC34" i="5"/>
  <c r="AO34" i="5"/>
  <c r="AQ34" i="5"/>
  <c r="AL34" i="5"/>
  <c r="AE34" i="5"/>
  <c r="AH34" i="5"/>
  <c r="AM34" i="5"/>
  <c r="AM32" i="5"/>
  <c r="BD29" i="5"/>
  <c r="AO26" i="5"/>
  <c r="DC28" i="13"/>
  <c r="AQ26" i="5"/>
  <c r="AJ26" i="5"/>
  <c r="BD24" i="5"/>
  <c r="AE22" i="5"/>
  <c r="AF22" i="5"/>
  <c r="AG22" i="5"/>
  <c r="AJ22" i="5"/>
  <c r="AR22" i="5"/>
  <c r="AI22" i="5"/>
  <c r="BT24" i="14"/>
  <c r="GZ23" i="18"/>
  <c r="AQ22" i="5"/>
  <c r="AD22" i="5"/>
  <c r="AC22" i="5"/>
  <c r="AN15" i="5"/>
  <c r="AG15" i="5"/>
  <c r="AO20" i="5"/>
  <c r="AJ15" i="5"/>
  <c r="AD15" i="5"/>
  <c r="AE15" i="5"/>
  <c r="DC17" i="13"/>
  <c r="AK15" i="5"/>
  <c r="AL13" i="5"/>
  <c r="AJ13" i="5"/>
  <c r="AH13" i="5"/>
  <c r="AD20" i="5"/>
  <c r="DC12" i="5"/>
  <c r="AI10" i="5"/>
  <c r="AN10" i="5"/>
  <c r="AO10" i="5"/>
  <c r="DC12" i="13"/>
  <c r="CZ40" i="5"/>
  <c r="AJ9" i="5"/>
  <c r="BD9" i="5"/>
  <c r="AF14" i="5"/>
  <c r="AG27" i="5"/>
  <c r="AG25" i="5"/>
  <c r="AN25" i="5"/>
  <c r="AF25" i="5"/>
  <c r="AD25" i="5"/>
  <c r="AO7" i="5"/>
  <c r="AI25" i="5"/>
  <c r="AO28" i="5"/>
  <c r="AQ28" i="5"/>
  <c r="AG28" i="5"/>
  <c r="AE28" i="5"/>
  <c r="BD23" i="5"/>
  <c r="BD25" i="5"/>
  <c r="BD26" i="5"/>
  <c r="BD33" i="5"/>
  <c r="BD7" i="5"/>
  <c r="BD11" i="5"/>
  <c r="BD15" i="5"/>
  <c r="BD18" i="5"/>
  <c r="BD16" i="5"/>
  <c r="BD36" i="5"/>
  <c r="BD35" i="5"/>
  <c r="AJ34" i="5"/>
  <c r="AR33" i="5"/>
  <c r="AG33" i="5"/>
  <c r="AP33" i="5"/>
  <c r="AM33" i="5"/>
  <c r="AI33" i="5"/>
  <c r="AE33" i="5"/>
  <c r="AF33" i="5"/>
  <c r="AK33" i="5"/>
  <c r="BD32" i="5"/>
  <c r="BD30" i="5"/>
  <c r="AD28" i="5"/>
  <c r="AJ28" i="5"/>
  <c r="AL28" i="5"/>
  <c r="AI28" i="5"/>
  <c r="AC28" i="5"/>
  <c r="DC30" i="13"/>
  <c r="AQ27" i="5"/>
  <c r="AQ25" i="5"/>
  <c r="AR25" i="5"/>
  <c r="AM25" i="5"/>
  <c r="AO25" i="5"/>
  <c r="DC27" i="13"/>
  <c r="AK25" i="5"/>
  <c r="AJ25" i="5"/>
  <c r="AL25" i="5"/>
  <c r="DC23" i="5"/>
  <c r="DC22" i="5"/>
  <c r="AK14" i="5"/>
  <c r="AQ33" i="5"/>
  <c r="AL33" i="5"/>
  <c r="AQ7" i="5"/>
  <c r="AC20" i="5"/>
  <c r="AL30" i="5"/>
  <c r="BD20" i="5"/>
  <c r="AR20" i="5"/>
  <c r="AE20" i="5"/>
  <c r="AJ20" i="5"/>
  <c r="AF20" i="5"/>
  <c r="AN20" i="5"/>
  <c r="AI20" i="5"/>
  <c r="AP20" i="5"/>
  <c r="AG20" i="5"/>
  <c r="AF13" i="5"/>
  <c r="AC33" i="5"/>
  <c r="AE13" i="5"/>
  <c r="AP13" i="5"/>
  <c r="AN14" i="5"/>
  <c r="AN33" i="5"/>
  <c r="AH28" i="5"/>
  <c r="AK13" i="5"/>
  <c r="AM13" i="5"/>
  <c r="AL20" i="5"/>
  <c r="AH20" i="5"/>
  <c r="AR13" i="5"/>
  <c r="AQ20" i="5"/>
  <c r="AH33" i="5"/>
  <c r="AO33" i="5"/>
  <c r="BD19" i="5"/>
  <c r="AG19" i="5"/>
  <c r="AX38" i="5"/>
  <c r="AP14" i="5"/>
  <c r="AD14" i="5"/>
  <c r="AH14" i="5"/>
  <c r="AC14" i="5"/>
  <c r="AG14" i="5"/>
  <c r="AO14" i="5"/>
  <c r="AJ14" i="5"/>
  <c r="AM14" i="5"/>
  <c r="AE14" i="5"/>
  <c r="AL14" i="5"/>
  <c r="AD13" i="5"/>
  <c r="AG13" i="5"/>
  <c r="AC13" i="5"/>
  <c r="AN13" i="5"/>
  <c r="AQ13" i="5"/>
  <c r="AI13" i="5"/>
  <c r="DC10" i="5"/>
  <c r="DC7" i="5"/>
  <c r="AH7" i="5"/>
  <c r="BB38" i="5"/>
  <c r="DB40" i="13"/>
  <c r="DC29" i="13"/>
  <c r="AP7" i="5"/>
  <c r="AP27" i="5"/>
  <c r="AJ27" i="5"/>
  <c r="AK27" i="5"/>
  <c r="AO31" i="5"/>
  <c r="AG30" i="5"/>
  <c r="AR30" i="5"/>
  <c r="AQ31" i="5"/>
  <c r="AO30" i="5"/>
  <c r="AH30" i="5"/>
  <c r="AC27" i="5"/>
  <c r="AE27" i="5"/>
  <c r="AD27" i="5"/>
  <c r="AD31" i="5"/>
  <c r="AJ30" i="5"/>
  <c r="AR27" i="5"/>
  <c r="AO27" i="5"/>
  <c r="DC32" i="13"/>
  <c r="AI31" i="5"/>
  <c r="AD30" i="5"/>
  <c r="AN30" i="5"/>
  <c r="AC30" i="5"/>
  <c r="AI27" i="5"/>
  <c r="AK30" i="5"/>
  <c r="BD31" i="5"/>
  <c r="AF36" i="5"/>
  <c r="AJ7" i="5"/>
  <c r="AL7" i="5"/>
  <c r="AI29" i="5"/>
  <c r="AK31" i="5"/>
  <c r="AR31" i="5"/>
  <c r="AF7" i="5"/>
  <c r="AN31" i="5"/>
  <c r="AC31" i="5"/>
  <c r="AD7" i="5"/>
  <c r="AN7" i="5"/>
  <c r="AF19" i="5"/>
  <c r="AG36" i="5"/>
  <c r="AH29" i="5"/>
  <c r="AR36" i="5"/>
  <c r="AE31" i="5"/>
  <c r="AC19" i="5"/>
  <c r="AQ36" i="5"/>
  <c r="AL36" i="5"/>
  <c r="AE29" i="5"/>
  <c r="AR29" i="5"/>
  <c r="AP31" i="5"/>
  <c r="AN36" i="5"/>
  <c r="AM36" i="5"/>
  <c r="AO36" i="5"/>
  <c r="AI36" i="5"/>
  <c r="AD36" i="5"/>
  <c r="AC36" i="5"/>
  <c r="AJ36" i="5"/>
  <c r="AE36" i="5"/>
  <c r="DC35" i="5"/>
  <c r="DC31" i="5"/>
  <c r="DC33" i="5"/>
  <c r="AL31" i="5"/>
  <c r="DC29" i="5"/>
  <c r="AC29" i="5"/>
  <c r="AM29" i="5"/>
  <c r="AF29" i="5"/>
  <c r="AO29" i="5"/>
  <c r="AP29" i="5"/>
  <c r="AK29" i="5"/>
  <c r="AD29" i="5"/>
  <c r="AJ29" i="5"/>
  <c r="AY38" i="5"/>
  <c r="AV38" i="5"/>
  <c r="BC38" i="5"/>
  <c r="BA38" i="5"/>
  <c r="AZ38" i="5"/>
  <c r="AW38" i="5"/>
  <c r="AU38" i="5"/>
  <c r="BD28" i="5"/>
  <c r="V40" i="9"/>
  <c r="V75" i="9" s="1"/>
  <c r="CX40" i="5"/>
  <c r="AM28" i="5"/>
  <c r="AP28" i="5"/>
  <c r="AK28" i="5"/>
  <c r="AR28" i="5"/>
  <c r="BU40" i="13"/>
  <c r="CZ41" i="16"/>
  <c r="DB38" i="5"/>
  <c r="EU39" i="5" s="1"/>
  <c r="CW40" i="5"/>
  <c r="DY40" i="13"/>
  <c r="CQ39" i="12"/>
  <c r="EA40" i="5" s="1"/>
  <c r="AH40" i="10"/>
  <c r="CY74" i="10"/>
  <c r="CZ12" i="10"/>
  <c r="CY39" i="10"/>
  <c r="AG7" i="5" a="1"/>
  <c r="AG7" i="5" s="1"/>
  <c r="AC7" i="5" a="1"/>
  <c r="AC7" i="5" s="1"/>
  <c r="BD13" i="5"/>
  <c r="AT38" i="5"/>
  <c r="BD27" i="5"/>
  <c r="AQ19" i="5" a="1"/>
  <c r="AQ19" i="5" s="1"/>
  <c r="BF41" i="10"/>
  <c r="BF78" i="10"/>
  <c r="EI40" i="5"/>
  <c r="AP36" i="5" a="1"/>
  <c r="AP36" i="5" s="1"/>
  <c r="AH36" i="5" a="1"/>
  <c r="AH36" i="5" s="1"/>
  <c r="DC21" i="13"/>
  <c r="AP19" i="5" a="1"/>
  <c r="AP19" i="5" s="1"/>
  <c r="AR19" i="5" a="1"/>
  <c r="AR19" i="5" s="1"/>
  <c r="AN19" i="5" a="1"/>
  <c r="AN19" i="5" s="1"/>
  <c r="AJ19" i="5" a="1"/>
  <c r="AJ19" i="5" s="1"/>
  <c r="AE7" i="5" a="1"/>
  <c r="AE7" i="5" s="1"/>
  <c r="AO19" i="5" a="1"/>
  <c r="AO19" i="5" s="1"/>
  <c r="AT74" i="10"/>
  <c r="AT40" i="10" s="1"/>
  <c r="BT10" i="14"/>
  <c r="GZ9" i="18"/>
  <c r="GP10" i="5"/>
  <c r="GP38" i="5" s="1"/>
  <c r="GL38" i="5"/>
  <c r="AI19" i="5" a="1"/>
  <c r="AI19" i="5" s="1"/>
  <c r="AF40" i="16"/>
  <c r="AS74" i="16"/>
  <c r="AR7" i="5" a="1"/>
  <c r="AR7" i="5" s="1"/>
  <c r="AM19" i="5" a="1"/>
  <c r="AM19" i="5" s="1"/>
  <c r="AI7" i="5" a="1"/>
  <c r="AI7" i="5" s="1"/>
  <c r="AL19" i="5" a="1"/>
  <c r="AL19" i="5" s="1"/>
  <c r="BD37" i="5"/>
  <c r="AK7" i="5" a="1"/>
  <c r="AK7" i="5" s="1"/>
  <c r="AD19" i="5" a="1"/>
  <c r="AD19" i="5" s="1"/>
  <c r="CX41" i="16"/>
  <c r="BY41" i="10"/>
  <c r="BT16" i="14" l="1"/>
  <c r="BT20" i="14"/>
  <c r="BT12" i="14"/>
  <c r="BT9" i="14"/>
  <c r="BT23" i="14"/>
  <c r="GZ11" i="18"/>
  <c r="B10" i="16"/>
  <c r="B45" i="16" s="1"/>
  <c r="BT27" i="14"/>
  <c r="CQ41" i="12"/>
  <c r="B45" i="19"/>
  <c r="B11" i="19"/>
  <c r="GZ13" i="18"/>
  <c r="AS35" i="5"/>
  <c r="GZ27" i="18"/>
  <c r="AR38" i="5"/>
  <c r="GZ18" i="18"/>
  <c r="AS37" i="5"/>
  <c r="AS18" i="5"/>
  <c r="AS12" i="5"/>
  <c r="AS11" i="5"/>
  <c r="B11" i="16"/>
  <c r="A12" i="13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B10" i="10"/>
  <c r="B8" i="12"/>
  <c r="B9" i="12" s="1"/>
  <c r="B43" i="9"/>
  <c r="B9" i="9"/>
  <c r="B8" i="18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GZ36" i="18"/>
  <c r="GZ34" i="18"/>
  <c r="BT26" i="14"/>
  <c r="GZ29" i="18"/>
  <c r="BT22" i="14"/>
  <c r="BT32" i="14"/>
  <c r="GZ37" i="18"/>
  <c r="GZ19" i="18"/>
  <c r="BT28" i="14"/>
  <c r="GZ32" i="18"/>
  <c r="GZ33" i="18"/>
  <c r="GZ16" i="18"/>
  <c r="GZ26" i="18"/>
  <c r="GZ30" i="18"/>
  <c r="AS32" i="5"/>
  <c r="AS16" i="5"/>
  <c r="BT21" i="14"/>
  <c r="BT36" i="14"/>
  <c r="BT14" i="14"/>
  <c r="GZ35" i="18"/>
  <c r="AS24" i="5"/>
  <c r="BT25" i="14"/>
  <c r="AS23" i="5"/>
  <c r="AS21" i="5"/>
  <c r="AS17" i="5"/>
  <c r="AS8" i="5"/>
  <c r="GZ8" i="18"/>
  <c r="GZ24" i="18"/>
  <c r="AS34" i="5"/>
  <c r="GZ31" i="18"/>
  <c r="BT31" i="14"/>
  <c r="BT35" i="14"/>
  <c r="BT34" i="14"/>
  <c r="AS26" i="5"/>
  <c r="GZ25" i="18"/>
  <c r="AS22" i="5"/>
  <c r="GZ17" i="18"/>
  <c r="BT18" i="14"/>
  <c r="AS15" i="5"/>
  <c r="BT17" i="14"/>
  <c r="BT13" i="14"/>
  <c r="GZ12" i="18"/>
  <c r="AS10" i="5"/>
  <c r="AS9" i="5"/>
  <c r="BT11" i="14"/>
  <c r="GZ10" i="18"/>
  <c r="BT37" i="14"/>
  <c r="GZ20" i="18"/>
  <c r="BT38" i="14"/>
  <c r="AS33" i="5"/>
  <c r="AS25" i="5"/>
  <c r="GZ21" i="18"/>
  <c r="AS20" i="5"/>
  <c r="AS14" i="5"/>
  <c r="AS13" i="5"/>
  <c r="BT33" i="14"/>
  <c r="AS27" i="5"/>
  <c r="AS19" i="5"/>
  <c r="AS31" i="5"/>
  <c r="AH38" i="5"/>
  <c r="AF38" i="5"/>
  <c r="AS30" i="5"/>
  <c r="AQ38" i="5"/>
  <c r="AN38" i="5"/>
  <c r="AG38" i="5"/>
  <c r="AE38" i="5"/>
  <c r="AI38" i="5"/>
  <c r="AL38" i="5"/>
  <c r="AO38" i="5"/>
  <c r="AJ38" i="5"/>
  <c r="AM38" i="5"/>
  <c r="AS29" i="5"/>
  <c r="BT30" i="14"/>
  <c r="V76" i="9"/>
  <c r="V77" i="9"/>
  <c r="CY40" i="10"/>
  <c r="AP38" i="5"/>
  <c r="AS28" i="5"/>
  <c r="AK38" i="5"/>
  <c r="BT29" i="14"/>
  <c r="GZ28" i="18"/>
  <c r="AD38" i="5"/>
  <c r="AS36" i="5"/>
  <c r="GZ14" i="18"/>
  <c r="BT15" i="14"/>
  <c r="AS40" i="16"/>
  <c r="BE74" i="16"/>
  <c r="BE40" i="16" s="1"/>
  <c r="DC40" i="13"/>
  <c r="BT39" i="14"/>
  <c r="GZ38" i="18"/>
  <c r="AS7" i="5"/>
  <c r="AC38" i="5"/>
  <c r="CZ39" i="10"/>
  <c r="DW22" i="5" l="1" a="1"/>
  <c r="DW22" i="5" s="1"/>
  <c r="DW31" i="5"/>
  <c r="FM31" i="5" s="1"/>
  <c r="DW23" i="5" a="1"/>
  <c r="DW23" i="5" s="1"/>
  <c r="FM23" i="5" s="1"/>
  <c r="DW12" i="5"/>
  <c r="FM12" i="5" s="1"/>
  <c r="DW30" i="5" a="1"/>
  <c r="DW30" i="5" s="1"/>
  <c r="FM30" i="5" s="1"/>
  <c r="DW20" i="5" a="1"/>
  <c r="DW20" i="5" s="1"/>
  <c r="FM20" i="5" s="1"/>
  <c r="DW27" i="5"/>
  <c r="FM27" i="5" s="1"/>
  <c r="DW16" i="5"/>
  <c r="FM16" i="5" s="1"/>
  <c r="DW34" i="5"/>
  <c r="FM34" i="5" s="1"/>
  <c r="DW13" i="5" a="1"/>
  <c r="DW13" i="5" s="1"/>
  <c r="FM13" i="5" s="1"/>
  <c r="DW18" i="5" a="1"/>
  <c r="DW18" i="5" s="1"/>
  <c r="FM18" i="5" s="1"/>
  <c r="DW24" i="5"/>
  <c r="FM24" i="5" s="1"/>
  <c r="DW36" i="5" a="1"/>
  <c r="DW36" i="5" s="1"/>
  <c r="FM36" i="5" s="1"/>
  <c r="DW32" i="5"/>
  <c r="FM32" i="5" s="1"/>
  <c r="DW35" i="5" a="1"/>
  <c r="DW35" i="5" s="1"/>
  <c r="FM35" i="5" s="1"/>
  <c r="B46" i="19"/>
  <c r="B12" i="19"/>
  <c r="DW33" i="5" a="1"/>
  <c r="DW33" i="5" s="1"/>
  <c r="FM33" i="5" s="1"/>
  <c r="DW29" i="5" a="1"/>
  <c r="DW29" i="5" s="1"/>
  <c r="FM29" i="5" s="1"/>
  <c r="DW21" i="5" a="1"/>
  <c r="DW21" i="5" s="1"/>
  <c r="FM21" i="5" s="1"/>
  <c r="DW15" i="5"/>
  <c r="FM15" i="5" s="1"/>
  <c r="DW7" i="5"/>
  <c r="DD13" i="13"/>
  <c r="DW8" i="5"/>
  <c r="FM8" i="5" s="1"/>
  <c r="DD39" i="13"/>
  <c r="DD14" i="13"/>
  <c r="DD37" i="13"/>
  <c r="DD23" i="13"/>
  <c r="DD34" i="13"/>
  <c r="DW37" i="5"/>
  <c r="FM37" i="5" s="1"/>
  <c r="DD20" i="13"/>
  <c r="DW11" i="5"/>
  <c r="FM11" i="5" s="1"/>
  <c r="B11" i="10"/>
  <c r="B45" i="10"/>
  <c r="B46" i="16"/>
  <c r="B12" i="16"/>
  <c r="B10" i="9"/>
  <c r="B44" i="9"/>
  <c r="DW17" i="5"/>
  <c r="DD18" i="13"/>
  <c r="DD36" i="13"/>
  <c r="DW10" i="5"/>
  <c r="FM10" i="5" s="1"/>
  <c r="DD17" i="13"/>
  <c r="DD28" i="13"/>
  <c r="DD25" i="13"/>
  <c r="DD10" i="13"/>
  <c r="DD26" i="13"/>
  <c r="DW26" i="5"/>
  <c r="FM26" i="5" s="1"/>
  <c r="DD19" i="13"/>
  <c r="DW9" i="5"/>
  <c r="DD24" i="13"/>
  <c r="FM22" i="5"/>
  <c r="DD30" i="13"/>
  <c r="DD27" i="13"/>
  <c r="DD15" i="13"/>
  <c r="DD11" i="13"/>
  <c r="DD33" i="13"/>
  <c r="DD16" i="13"/>
  <c r="DD38" i="13"/>
  <c r="DD21" i="13"/>
  <c r="DD29" i="13"/>
  <c r="DD12" i="13"/>
  <c r="DW19" i="5"/>
  <c r="FM19" i="5" s="1"/>
  <c r="DD22" i="13"/>
  <c r="DW25" i="5"/>
  <c r="FM25" i="5" s="1"/>
  <c r="DD35" i="13"/>
  <c r="DW14" i="5"/>
  <c r="FM14" i="5" s="1"/>
  <c r="DD9" i="13"/>
  <c r="DD32" i="13"/>
  <c r="DW28" i="5"/>
  <c r="FM28" i="5" s="1"/>
  <c r="DD31" i="13"/>
  <c r="BQ74" i="16"/>
  <c r="CM38" i="5" a="1"/>
  <c r="CV38" i="5" a="1"/>
  <c r="CM38" i="5" l="1"/>
  <c r="CV38" i="5"/>
  <c r="B13" i="19"/>
  <c r="B47" i="19"/>
  <c r="FM17" i="5"/>
  <c r="B45" i="9"/>
  <c r="B10" i="12"/>
  <c r="B11" i="12" s="1"/>
  <c r="B12" i="12" s="1"/>
  <c r="B13" i="12" s="1"/>
  <c r="B14" i="12" s="1"/>
  <c r="B11" i="9"/>
  <c r="B13" i="16"/>
  <c r="B47" i="16"/>
  <c r="B12" i="10"/>
  <c r="B46" i="10"/>
  <c r="FM9" i="5"/>
  <c r="BQ40" i="16"/>
  <c r="DB74" i="16"/>
  <c r="FM7" i="5"/>
  <c r="FI38" i="5" a="1"/>
  <c r="FK38" i="5" a="1"/>
  <c r="BD38" i="5" a="1"/>
  <c r="DY38" i="5" a="1"/>
  <c r="AB38" i="5" a="1"/>
  <c r="T38" i="5" a="1"/>
  <c r="DV38" i="5" a="1"/>
  <c r="AA38" i="5" a="1"/>
  <c r="BP38" i="5" a="1"/>
  <c r="CA38" i="5" a="1"/>
  <c r="J38" i="5" a="1"/>
  <c r="DC38" i="5" a="1"/>
  <c r="AS38" i="5" a="1"/>
  <c r="DV38" i="5" l="1"/>
  <c r="DV40" i="5" s="1"/>
  <c r="B48" i="19"/>
  <c r="B14" i="19"/>
  <c r="B15" i="12"/>
  <c r="B16" i="12" s="1"/>
  <c r="B17" i="12" s="1"/>
  <c r="B18" i="12" s="1"/>
  <c r="B19" i="12" s="1"/>
  <c r="B20" i="12" s="1"/>
  <c r="B21" i="12" s="1"/>
  <c r="B22" i="12" s="1"/>
  <c r="B23" i="12" s="1"/>
  <c r="CV40" i="5"/>
  <c r="DC38" i="5"/>
  <c r="DC39" i="5" s="1" a="1"/>
  <c r="DC39" i="5" s="1"/>
  <c r="B46" i="9"/>
  <c r="B12" i="9"/>
  <c r="B13" i="10"/>
  <c r="B47" i="10"/>
  <c r="B14" i="16"/>
  <c r="B48" i="16"/>
  <c r="FK38" i="5"/>
  <c r="CA38" i="5"/>
  <c r="CA39" i="5" s="1" a="1"/>
  <c r="CA39" i="5" s="1"/>
  <c r="FI38" i="5"/>
  <c r="V41" i="9" s="1"/>
  <c r="BD38" i="5"/>
  <c r="T38" i="5"/>
  <c r="T39" i="5" s="1" a="1"/>
  <c r="T39" i="5" s="1"/>
  <c r="AB38" i="5"/>
  <c r="AS38" i="5"/>
  <c r="AS39" i="5" s="1" a="1"/>
  <c r="AS39" i="5" s="1"/>
  <c r="DY38" i="5"/>
  <c r="BP38" i="5"/>
  <c r="BP39" i="5" s="1" a="1"/>
  <c r="BP39" i="5" s="1"/>
  <c r="J38" i="5"/>
  <c r="AA38" i="5"/>
  <c r="AA39" i="5" s="1" a="1"/>
  <c r="AA39" i="5" s="1"/>
  <c r="DC39" i="16"/>
  <c r="DB40" i="16"/>
  <c r="DV39" i="5" l="1" a="1"/>
  <c r="DV39" i="5" s="1"/>
  <c r="B49" i="19"/>
  <c r="B15" i="19"/>
  <c r="B24" i="12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CV39" i="5" a="1"/>
  <c r="CV39" i="5" s="1"/>
  <c r="CM39" i="5" a="1"/>
  <c r="CM39" i="5" s="1"/>
  <c r="DI41" i="12"/>
  <c r="BD39" i="5" a="1"/>
  <c r="BD39" i="5" s="1"/>
  <c r="J39" i="5"/>
  <c r="B14" i="10"/>
  <c r="B48" i="10"/>
  <c r="B15" i="16"/>
  <c r="B49" i="16"/>
  <c r="B47" i="9"/>
  <c r="B13" i="9"/>
  <c r="AB40" i="5"/>
  <c r="DY40" i="5"/>
  <c r="BD40" i="5"/>
  <c r="AS40" i="5"/>
  <c r="DC41" i="13"/>
  <c r="DC42" i="13" s="1"/>
  <c r="FI40" i="5"/>
  <c r="CA40" i="5"/>
  <c r="BP40" i="5"/>
  <c r="AB39" i="5" l="1" a="1"/>
  <c r="AB39" i="5" s="1"/>
  <c r="DX25" i="5" s="1"/>
  <c r="FN25" i="5" s="1"/>
  <c r="B50" i="19"/>
  <c r="B16" i="19"/>
  <c r="B48" i="9"/>
  <c r="B14" i="9"/>
  <c r="B50" i="16"/>
  <c r="B16" i="16"/>
  <c r="B49" i="10"/>
  <c r="B15" i="10"/>
  <c r="DX36" i="5"/>
  <c r="FN36" i="5" s="1"/>
  <c r="GE36" i="5" l="1" a="1"/>
  <c r="GE36" i="5" s="1"/>
  <c r="GD36" i="5" a="1"/>
  <c r="GD36" i="5" s="1"/>
  <c r="DX35" i="5"/>
  <c r="FN35" i="5" s="1"/>
  <c r="DX37" i="5"/>
  <c r="FN37" i="5" s="1"/>
  <c r="DX31" i="5"/>
  <c r="FN31" i="5" s="1"/>
  <c r="GH31" i="5" s="1"/>
  <c r="GN31" i="5" s="1"/>
  <c r="DX33" i="5"/>
  <c r="FN33" i="5" s="1"/>
  <c r="DX34" i="5"/>
  <c r="FN34" i="5" s="1"/>
  <c r="GH34" i="5" s="1"/>
  <c r="GN34" i="5" s="1"/>
  <c r="DX32" i="5"/>
  <c r="FN32" i="5" s="1"/>
  <c r="GH32" i="5" s="1"/>
  <c r="GN32" i="5" s="1"/>
  <c r="DX30" i="5"/>
  <c r="FN30" i="5" s="1"/>
  <c r="DX29" i="5"/>
  <c r="FN29" i="5" s="1"/>
  <c r="GH29" i="5" s="1"/>
  <c r="GN29" i="5" s="1"/>
  <c r="DX27" i="5"/>
  <c r="FN27" i="5" s="1"/>
  <c r="DX28" i="5"/>
  <c r="FN28" i="5" s="1"/>
  <c r="GH28" i="5" s="1"/>
  <c r="GN28" i="5" s="1"/>
  <c r="DX26" i="5"/>
  <c r="FN26" i="5" s="1"/>
  <c r="DX24" i="5"/>
  <c r="FN24" i="5" s="1"/>
  <c r="DX23" i="5"/>
  <c r="FN23" i="5" s="1"/>
  <c r="DX21" i="5"/>
  <c r="FN21" i="5" s="1"/>
  <c r="DX20" i="5"/>
  <c r="FN20" i="5" s="1"/>
  <c r="DX22" i="5"/>
  <c r="FN22" i="5" s="1"/>
  <c r="DX19" i="5"/>
  <c r="FN19" i="5" s="1"/>
  <c r="GH19" i="5" s="1"/>
  <c r="GN19" i="5" s="1"/>
  <c r="DX11" i="5"/>
  <c r="FN11" i="5" s="1"/>
  <c r="DX18" i="5"/>
  <c r="FN18" i="5" s="1"/>
  <c r="DX17" i="5"/>
  <c r="FN17" i="5" s="1"/>
  <c r="DX9" i="5"/>
  <c r="FN9" i="5" s="1"/>
  <c r="FO9" i="5" s="1"/>
  <c r="DX15" i="5"/>
  <c r="FN15" i="5" s="1"/>
  <c r="DX12" i="5"/>
  <c r="FN12" i="5" s="1"/>
  <c r="DX16" i="5"/>
  <c r="FN16" i="5" s="1"/>
  <c r="DX10" i="5"/>
  <c r="FN10" i="5" s="1"/>
  <c r="DX13" i="5"/>
  <c r="FN13" i="5" s="1"/>
  <c r="DX7" i="5"/>
  <c r="DX8" i="5"/>
  <c r="FN8" i="5" s="1"/>
  <c r="FO8" i="5" s="1"/>
  <c r="DX14" i="5"/>
  <c r="FN14" i="5" s="1"/>
  <c r="B51" i="19"/>
  <c r="B17" i="19"/>
  <c r="B50" i="10"/>
  <c r="B16" i="10"/>
  <c r="B17" i="16"/>
  <c r="B51" i="16"/>
  <c r="B49" i="9"/>
  <c r="B15" i="9"/>
  <c r="GE31" i="5" a="1"/>
  <c r="GD31" i="5" a="1"/>
  <c r="GD30" i="5" a="1"/>
  <c r="GE30" i="5" a="1"/>
  <c r="GE34" i="5" a="1"/>
  <c r="GD34" i="5" a="1"/>
  <c r="GE28" i="5" a="1"/>
  <c r="GD28" i="5" a="1"/>
  <c r="GD33" i="5" a="1"/>
  <c r="GE33" i="5" a="1"/>
  <c r="GE29" i="5" a="1"/>
  <c r="GD29" i="5" a="1"/>
  <c r="GE32" i="5" a="1"/>
  <c r="GD32" i="5" a="1"/>
  <c r="GE27" i="5" a="1"/>
  <c r="GD27" i="5" a="1"/>
  <c r="GE26" i="5" a="1"/>
  <c r="GD26" i="5" a="1"/>
  <c r="GH36" i="5"/>
  <c r="GN36" i="5" s="1"/>
  <c r="GD23" i="5" a="1"/>
  <c r="GE23" i="5" a="1"/>
  <c r="DW38" i="5" a="1"/>
  <c r="GF36" i="5" l="1"/>
  <c r="GG36" i="5" s="1"/>
  <c r="GE37" i="5" a="1"/>
  <c r="GE37" i="5" s="1"/>
  <c r="GD37" i="5" a="1"/>
  <c r="GD37" i="5" s="1"/>
  <c r="GE19" i="5" a="1"/>
  <c r="GE19" i="5" s="1"/>
  <c r="GD19" i="5" a="1"/>
  <c r="GD19" i="5" s="1"/>
  <c r="DW38" i="5"/>
  <c r="FM38" i="5" s="1"/>
  <c r="GD33" i="5"/>
  <c r="FN7" i="5"/>
  <c r="FO7" i="5" s="1"/>
  <c r="GE30" i="5"/>
  <c r="GE35" i="5" a="1"/>
  <c r="GE35" i="5" s="1"/>
  <c r="GD35" i="5" a="1"/>
  <c r="GE31" i="5"/>
  <c r="GD31" i="5"/>
  <c r="GE34" i="5"/>
  <c r="GH35" i="5"/>
  <c r="GN35" i="5" s="1"/>
  <c r="GD35" i="5"/>
  <c r="GH37" i="5"/>
  <c r="GN37" i="5" s="1"/>
  <c r="GD34" i="5"/>
  <c r="GE32" i="5"/>
  <c r="GD32" i="5"/>
  <c r="GE33" i="5"/>
  <c r="GH33" i="5"/>
  <c r="GN33" i="5" s="1"/>
  <c r="GH30" i="5"/>
  <c r="GN30" i="5" s="1"/>
  <c r="GD30" i="5"/>
  <c r="GE29" i="5"/>
  <c r="GD29" i="5"/>
  <c r="GE28" i="5"/>
  <c r="GD28" i="5"/>
  <c r="GD23" i="5"/>
  <c r="GE23" i="5"/>
  <c r="B52" i="19"/>
  <c r="B18" i="19"/>
  <c r="B16" i="9"/>
  <c r="B50" i="9"/>
  <c r="B52" i="16"/>
  <c r="B18" i="16"/>
  <c r="B17" i="10"/>
  <c r="B51" i="10"/>
  <c r="GF37" i="5" l="1"/>
  <c r="GG37" i="5" s="1"/>
  <c r="GF32" i="5"/>
  <c r="GG32" i="5" s="1"/>
  <c r="DW39" i="5"/>
  <c r="GF33" i="5"/>
  <c r="GG33" i="5" s="1"/>
  <c r="GF30" i="5"/>
  <c r="GG30" i="5" s="1"/>
  <c r="GF35" i="5"/>
  <c r="GG35" i="5" s="1"/>
  <c r="FN38" i="5"/>
  <c r="GF31" i="5"/>
  <c r="GG31" i="5" s="1"/>
  <c r="GF34" i="5"/>
  <c r="GG34" i="5" s="1"/>
  <c r="GF29" i="5"/>
  <c r="GG29" i="5" s="1"/>
  <c r="GF28" i="5"/>
  <c r="GG28" i="5" s="1"/>
  <c r="GF19" i="5"/>
  <c r="GG19" i="5" s="1"/>
  <c r="B53" i="19"/>
  <c r="B19" i="19"/>
  <c r="B52" i="10"/>
  <c r="B18" i="10"/>
  <c r="B53" i="16"/>
  <c r="B19" i="16"/>
  <c r="B51" i="9"/>
  <c r="B17" i="9"/>
  <c r="FO38" i="5"/>
  <c r="B54" i="19" l="1"/>
  <c r="B20" i="19"/>
  <c r="B18" i="9"/>
  <c r="B52" i="9"/>
  <c r="B53" i="10"/>
  <c r="B19" i="10"/>
  <c r="B54" i="16"/>
  <c r="B20" i="16"/>
  <c r="B55" i="19" l="1"/>
  <c r="B21" i="19"/>
  <c r="B54" i="10"/>
  <c r="B20" i="10"/>
  <c r="B55" i="16"/>
  <c r="B21" i="16"/>
  <c r="B53" i="9"/>
  <c r="B19" i="9"/>
  <c r="B56" i="19" l="1"/>
  <c r="B22" i="19"/>
  <c r="B55" i="10"/>
  <c r="B21" i="10"/>
  <c r="B20" i="9"/>
  <c r="B54" i="9"/>
  <c r="B56" i="16"/>
  <c r="B22" i="16"/>
  <c r="B57" i="19" l="1"/>
  <c r="B23" i="19"/>
  <c r="B22" i="10"/>
  <c r="B56" i="10"/>
  <c r="B23" i="16"/>
  <c r="B57" i="16"/>
  <c r="B21" i="9"/>
  <c r="B55" i="9"/>
  <c r="B58" i="19" l="1"/>
  <c r="B24" i="19"/>
  <c r="B22" i="9"/>
  <c r="B56" i="9"/>
  <c r="B24" i="16"/>
  <c r="B58" i="16"/>
  <c r="B23" i="10"/>
  <c r="B57" i="10"/>
  <c r="B59" i="19" l="1"/>
  <c r="B25" i="19"/>
  <c r="B24" i="10"/>
  <c r="B58" i="10"/>
  <c r="B25" i="16"/>
  <c r="B59" i="16"/>
  <c r="B57" i="9"/>
  <c r="B23" i="9"/>
  <c r="B60" i="19" l="1"/>
  <c r="B26" i="19"/>
  <c r="B24" i="9"/>
  <c r="B58" i="9"/>
  <c r="B60" i="16"/>
  <c r="B26" i="16"/>
  <c r="B25" i="10"/>
  <c r="B59" i="10"/>
  <c r="B61" i="19" l="1"/>
  <c r="B27" i="19"/>
  <c r="B60" i="10"/>
  <c r="B26" i="10"/>
  <c r="B27" i="16"/>
  <c r="B61" i="16"/>
  <c r="B59" i="9"/>
  <c r="B25" i="9"/>
  <c r="B62" i="19" l="1"/>
  <c r="B28" i="19"/>
  <c r="B61" i="10"/>
  <c r="B27" i="10"/>
  <c r="B60" i="9"/>
  <c r="B26" i="9"/>
  <c r="B28" i="16"/>
  <c r="B62" i="16"/>
  <c r="B63" i="19" l="1"/>
  <c r="B29" i="19"/>
  <c r="B63" i="16"/>
  <c r="B29" i="16"/>
  <c r="B62" i="10"/>
  <c r="B28" i="10"/>
  <c r="B61" i="9"/>
  <c r="B27" i="9"/>
  <c r="B64" i="19" l="1"/>
  <c r="B30" i="19"/>
  <c r="B64" i="16"/>
  <c r="B30" i="16"/>
  <c r="B28" i="9"/>
  <c r="B62" i="9"/>
  <c r="B29" i="10"/>
  <c r="B63" i="10"/>
  <c r="B65" i="19" l="1"/>
  <c r="B31" i="19"/>
  <c r="B64" i="10"/>
  <c r="B30" i="10"/>
  <c r="B65" i="16"/>
  <c r="B31" i="16"/>
  <c r="B29" i="9"/>
  <c r="B63" i="9"/>
  <c r="B66" i="19" l="1"/>
  <c r="B32" i="19"/>
  <c r="B32" i="16"/>
  <c r="B66" i="16"/>
  <c r="B31" i="10"/>
  <c r="B65" i="10"/>
  <c r="B30" i="9"/>
  <c r="B64" i="9"/>
  <c r="B67" i="19" l="1"/>
  <c r="B33" i="19"/>
  <c r="B31" i="9"/>
  <c r="B65" i="9"/>
  <c r="B66" i="10"/>
  <c r="B32" i="10"/>
  <c r="B33" i="16"/>
  <c r="B67" i="16"/>
  <c r="B68" i="19" l="1"/>
  <c r="B34" i="19"/>
  <c r="B33" i="10"/>
  <c r="B67" i="10"/>
  <c r="B68" i="16"/>
  <c r="B34" i="16"/>
  <c r="B66" i="9"/>
  <c r="B32" i="9"/>
  <c r="B69" i="19" l="1"/>
  <c r="B35" i="19"/>
  <c r="B67" i="9"/>
  <c r="B33" i="9"/>
  <c r="B69" i="16"/>
  <c r="B35" i="16"/>
  <c r="B34" i="10"/>
  <c r="B68" i="10"/>
  <c r="GI20" i="5"/>
  <c r="GO20" i="5" s="1"/>
  <c r="GI23" i="5"/>
  <c r="GO23" i="5" s="1"/>
  <c r="GD21" i="5" a="1"/>
  <c r="GD21" i="5" s="1"/>
  <c r="GI21" i="5"/>
  <c r="GO21" i="5" s="1"/>
  <c r="GD22" i="5" a="1"/>
  <c r="GD22" i="5" s="1"/>
  <c r="GI22" i="5"/>
  <c r="GO22" i="5" s="1"/>
  <c r="B36" i="19" l="1"/>
  <c r="B70" i="19"/>
  <c r="B34" i="9"/>
  <c r="B68" i="9"/>
  <c r="B35" i="10"/>
  <c r="B69" i="10"/>
  <c r="B36" i="16"/>
  <c r="B70" i="16"/>
  <c r="GE22" i="5" a="1"/>
  <c r="GE22" i="5" s="1"/>
  <c r="GF22" i="5" s="1"/>
  <c r="GG22" i="5" s="1"/>
  <c r="GE21" i="5" a="1"/>
  <c r="GE21" i="5" s="1"/>
  <c r="GF21" i="5" s="1"/>
  <c r="GG21" i="5" s="1"/>
  <c r="GH21" i="5"/>
  <c r="GN21" i="5" s="1"/>
  <c r="GF23" i="5"/>
  <c r="GG23" i="5" s="1"/>
  <c r="GE20" i="5" a="1"/>
  <c r="GE20" i="5" s="1"/>
  <c r="GH20" i="5"/>
  <c r="GD20" i="5" a="1"/>
  <c r="GD20" i="5" s="1"/>
  <c r="GH22" i="5"/>
  <c r="GN22" i="5" s="1"/>
  <c r="GH23" i="5"/>
  <c r="GN23" i="5" s="1"/>
  <c r="B71" i="19" l="1"/>
  <c r="B37" i="19"/>
  <c r="B37" i="16"/>
  <c r="B71" i="16"/>
  <c r="B70" i="10"/>
  <c r="B36" i="10"/>
  <c r="B69" i="9"/>
  <c r="B35" i="9"/>
  <c r="GF20" i="5"/>
  <c r="GN20" i="5"/>
  <c r="B72" i="19" l="1"/>
  <c r="B38" i="19"/>
  <c r="B73" i="19" s="1"/>
  <c r="B36" i="9"/>
  <c r="B70" i="9"/>
  <c r="B71" i="10"/>
  <c r="B37" i="10"/>
  <c r="B38" i="16"/>
  <c r="B73" i="16" s="1"/>
  <c r="B72" i="16"/>
  <c r="GG20" i="5"/>
  <c r="GI24" i="5"/>
  <c r="B38" i="10" l="1"/>
  <c r="B73" i="10" s="1"/>
  <c r="B72" i="10"/>
  <c r="B71" i="9"/>
  <c r="B37" i="9"/>
  <c r="GO24" i="5"/>
  <c r="B38" i="9" l="1"/>
  <c r="B73" i="9" s="1"/>
  <c r="B72" i="9"/>
  <c r="GE24" i="5" a="1"/>
  <c r="GE24" i="5" s="1"/>
  <c r="GH24" i="5"/>
  <c r="GD24" i="5" a="1"/>
  <c r="GD24" i="5" s="1"/>
  <c r="GF24" i="5" l="1"/>
  <c r="GN24" i="5"/>
  <c r="GG24" i="5" l="1"/>
  <c r="GH27" i="5"/>
  <c r="GN27" i="5" s="1"/>
  <c r="GH26" i="5"/>
  <c r="GN26" i="5" s="1"/>
  <c r="GD26" i="5"/>
  <c r="GI26" i="5"/>
  <c r="GO26" i="5" s="1"/>
  <c r="GE27" i="5"/>
  <c r="GH25" i="5"/>
  <c r="GE26" i="5" l="1"/>
  <c r="GF26" i="5" s="1"/>
  <c r="GG26" i="5" s="1"/>
  <c r="GN25" i="5"/>
  <c r="GE25" i="5" a="1"/>
  <c r="GE25" i="5" s="1"/>
  <c r="GI25" i="5"/>
  <c r="GD25" i="5" a="1"/>
  <c r="GD25" i="5" s="1"/>
  <c r="GD27" i="5"/>
  <c r="GF27" i="5" s="1"/>
  <c r="GG27" i="5" s="1"/>
  <c r="GI27" i="5"/>
  <c r="GO27" i="5" s="1"/>
  <c r="GF25" i="5" l="1"/>
  <c r="GO25" i="5"/>
  <c r="GG25" i="5" l="1"/>
  <c r="GI15" i="5" l="1"/>
  <c r="GO15" i="5" s="1"/>
  <c r="FR15" i="5"/>
  <c r="GI18" i="5"/>
  <c r="GO18" i="5" s="1"/>
  <c r="FR9" i="5"/>
  <c r="FR8" i="5"/>
  <c r="FR18" i="5"/>
  <c r="FR11" i="5"/>
  <c r="FR12" i="5"/>
  <c r="FR13" i="5"/>
  <c r="GI13" i="5"/>
  <c r="GO13" i="5" s="1"/>
  <c r="FR14" i="5"/>
  <c r="GI14" i="5"/>
  <c r="GO14" i="5" s="1"/>
  <c r="FR17" i="5"/>
  <c r="GI17" i="5"/>
  <c r="GO17" i="5" s="1"/>
  <c r="FR7" i="5"/>
  <c r="FS38" i="5"/>
  <c r="FR10" i="5"/>
  <c r="FR16" i="5"/>
  <c r="GI16" i="5"/>
  <c r="GO16" i="5" s="1"/>
  <c r="GE16" i="5" l="1" a="1"/>
  <c r="GE16" i="5" s="1"/>
  <c r="GD16" i="5" a="1"/>
  <c r="GD16" i="5" s="1"/>
  <c r="GD14" i="5" a="1"/>
  <c r="GD14" i="5" s="1"/>
  <c r="GE14" i="5" a="1"/>
  <c r="GE14" i="5" s="1"/>
  <c r="GD13" i="5" a="1"/>
  <c r="GD13" i="5" s="1"/>
  <c r="GE13" i="5" a="1"/>
  <c r="GE13" i="5" s="1"/>
  <c r="GE15" i="5" a="1"/>
  <c r="GE15" i="5" s="1"/>
  <c r="GD15" i="5" a="1"/>
  <c r="GD15" i="5" s="1"/>
  <c r="GE18" i="5" a="1"/>
  <c r="GE18" i="5" s="1"/>
  <c r="GD18" i="5" a="1"/>
  <c r="GD18" i="5" s="1"/>
  <c r="GD17" i="5" a="1"/>
  <c r="GD17" i="5" s="1"/>
  <c r="GE17" i="5" a="1"/>
  <c r="GE17" i="5" s="1"/>
  <c r="GH15" i="5"/>
  <c r="GN15" i="5" s="1"/>
  <c r="GH14" i="5"/>
  <c r="GN14" i="5" s="1"/>
  <c r="GH13" i="5"/>
  <c r="GN13" i="5" s="1"/>
  <c r="GH18" i="5"/>
  <c r="GN18" i="5" s="1"/>
  <c r="GH16" i="5"/>
  <c r="GN16" i="5" s="1"/>
  <c r="FR38" i="5"/>
  <c r="GH17" i="5"/>
  <c r="GN17" i="5" s="1"/>
  <c r="GI7" i="5"/>
  <c r="GO7" i="5" s="1"/>
  <c r="GI10" i="5"/>
  <c r="GO10" i="5" s="1"/>
  <c r="GB10" i="5"/>
  <c r="GD10" i="5" s="1" a="1"/>
  <c r="GB9" i="5"/>
  <c r="GE9" i="5" s="1" a="1"/>
  <c r="GI9" i="5"/>
  <c r="GO9" i="5" s="1"/>
  <c r="GB12" i="5"/>
  <c r="GE12" i="5" s="1" a="1"/>
  <c r="GI12" i="5"/>
  <c r="GO12" i="5" s="1"/>
  <c r="GB7" i="5"/>
  <c r="GC38" i="5"/>
  <c r="GB11" i="5"/>
  <c r="GH11" i="5" s="1"/>
  <c r="GN11" i="5" s="1"/>
  <c r="GI11" i="5"/>
  <c r="GO11" i="5" s="1"/>
  <c r="GB8" i="5"/>
  <c r="GI8" i="5"/>
  <c r="GH7" i="5" l="1"/>
  <c r="GN7" i="5" s="1"/>
  <c r="GF17" i="5"/>
  <c r="GG17" i="5" s="1"/>
  <c r="GF15" i="5"/>
  <c r="GG15" i="5" s="1"/>
  <c r="GD12" i="5" a="1"/>
  <c r="GD12" i="5" s="1"/>
  <c r="GF13" i="5"/>
  <c r="GG13" i="5" s="1"/>
  <c r="GE11" i="5" a="1"/>
  <c r="GE11" i="5" s="1"/>
  <c r="GE7" i="5" a="1"/>
  <c r="GE7" i="5" s="1"/>
  <c r="GD11" i="5" a="1"/>
  <c r="GD11" i="5" s="1"/>
  <c r="GD7" i="5" a="1"/>
  <c r="GD7" i="5" s="1"/>
  <c r="GF16" i="5"/>
  <c r="GG16" i="5" s="1"/>
  <c r="GE10" i="5" a="1"/>
  <c r="GE10" i="5" s="1"/>
  <c r="GE8" i="5" a="1"/>
  <c r="GE8" i="5" s="1"/>
  <c r="GD9" i="5" a="1"/>
  <c r="GD9" i="5" s="1"/>
  <c r="GD8" i="5" a="1"/>
  <c r="GD8" i="5" s="1"/>
  <c r="GE12" i="5"/>
  <c r="GF18" i="5"/>
  <c r="GG18" i="5" s="1"/>
  <c r="GH12" i="5"/>
  <c r="GN12" i="5" s="1"/>
  <c r="GH10" i="5"/>
  <c r="GN10" i="5" s="1"/>
  <c r="GF14" i="5"/>
  <c r="GG14" i="5" s="1"/>
  <c r="GH9" i="5"/>
  <c r="GN9" i="5" s="1"/>
  <c r="GI38" i="5"/>
  <c r="GE9" i="5"/>
  <c r="GH8" i="5"/>
  <c r="GN8" i="5" s="1"/>
  <c r="GD10" i="5"/>
  <c r="GB38" i="5"/>
  <c r="GO8" i="5"/>
  <c r="FV38" i="5" a="1"/>
  <c r="GO38" i="5" a="1"/>
  <c r="GF7" i="5" l="1"/>
  <c r="GF11" i="5"/>
  <c r="GG11" i="5" s="1"/>
  <c r="GF8" i="5"/>
  <c r="GG8" i="5" s="1"/>
  <c r="GF10" i="5"/>
  <c r="GG10" i="5" s="1"/>
  <c r="GF9" i="5"/>
  <c r="GG9" i="5" s="1"/>
  <c r="GF12" i="5"/>
  <c r="GG12" i="5" s="1"/>
  <c r="GH38" i="5"/>
  <c r="GN38" i="5"/>
  <c r="FV38" i="5"/>
  <c r="GO38" i="5"/>
  <c r="GD38" i="5"/>
  <c r="GE38" i="5"/>
  <c r="GF38" i="5" l="1"/>
  <c r="GG38" i="5" s="1"/>
  <c r="GG7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<sst xmlns="http://schemas.openxmlformats.org/spreadsheetml/2006/main" count="1589" uniqueCount="288">
  <si>
    <t>PIT.B</t>
  </si>
  <si>
    <t>SM</t>
  </si>
  <si>
    <t>DATE</t>
  </si>
  <si>
    <t>TOTAL</t>
  </si>
  <si>
    <t>Q'LITY</t>
  </si>
  <si>
    <t>NORTH</t>
  </si>
  <si>
    <t>PIT C</t>
  </si>
  <si>
    <t>TTL</t>
  </si>
  <si>
    <t>PL</t>
  </si>
  <si>
    <t>MH</t>
  </si>
  <si>
    <t>ML</t>
  </si>
  <si>
    <t>North</t>
  </si>
  <si>
    <t>PLANNING TEAM</t>
  </si>
  <si>
    <t>PIT  #  1</t>
  </si>
  <si>
    <t>PIT  #  2</t>
  </si>
  <si>
    <t>PIT  #   4</t>
  </si>
  <si>
    <t>PIT   C</t>
  </si>
  <si>
    <t>PIT-E</t>
  </si>
  <si>
    <t>PIT-F</t>
  </si>
  <si>
    <t>PIT.M</t>
  </si>
  <si>
    <t>1WW</t>
  </si>
  <si>
    <t>2W</t>
  </si>
  <si>
    <t>2WW</t>
  </si>
  <si>
    <t>3W</t>
  </si>
  <si>
    <t>3WW</t>
  </si>
  <si>
    <t>4WW</t>
  </si>
  <si>
    <t>7W</t>
  </si>
  <si>
    <t>7WW</t>
  </si>
  <si>
    <t>8WW</t>
  </si>
  <si>
    <t>9WW</t>
  </si>
  <si>
    <t>TTL-NORTH</t>
  </si>
  <si>
    <t>5WW</t>
  </si>
  <si>
    <t>6WW</t>
  </si>
  <si>
    <t>10WW</t>
  </si>
  <si>
    <t>11WW</t>
  </si>
  <si>
    <t>12WW</t>
  </si>
  <si>
    <t>13WW</t>
  </si>
  <si>
    <t>15WW</t>
  </si>
  <si>
    <t>16WW</t>
  </si>
  <si>
    <t>18WW</t>
  </si>
  <si>
    <t>19WW</t>
  </si>
  <si>
    <t>14WW</t>
  </si>
  <si>
    <t>17WW</t>
  </si>
  <si>
    <t>TTL TON</t>
  </si>
  <si>
    <t>0ML</t>
  </si>
  <si>
    <t>160ML</t>
  </si>
  <si>
    <t>130ML</t>
  </si>
  <si>
    <t>100ML</t>
  </si>
  <si>
    <t>90ML</t>
  </si>
  <si>
    <t>30ML</t>
  </si>
  <si>
    <t>40ML</t>
  </si>
  <si>
    <t>10ML</t>
  </si>
  <si>
    <t>80ML</t>
  </si>
  <si>
    <t>110ML</t>
  </si>
  <si>
    <t>ARB (Kcal/Kg)</t>
  </si>
  <si>
    <t>pama</t>
  </si>
  <si>
    <t>G-TTL</t>
  </si>
  <si>
    <t>back</t>
  </si>
  <si>
    <t>check</t>
  </si>
  <si>
    <t>C1</t>
  </si>
  <si>
    <t>C2</t>
  </si>
  <si>
    <t>C4</t>
  </si>
  <si>
    <t>C3</t>
  </si>
  <si>
    <t>C5</t>
  </si>
  <si>
    <t>D1</t>
  </si>
  <si>
    <t>D2</t>
  </si>
  <si>
    <t>E1</t>
  </si>
  <si>
    <t>E2</t>
  </si>
  <si>
    <t>GRAND</t>
  </si>
  <si>
    <t>SUB</t>
  </si>
  <si>
    <t>13WWA</t>
  </si>
  <si>
    <t>9WWc</t>
  </si>
  <si>
    <t>15WWa</t>
  </si>
  <si>
    <t>13WWa</t>
  </si>
  <si>
    <t>9WWb</t>
  </si>
  <si>
    <t>a</t>
  </si>
  <si>
    <t>QUALITY</t>
  </si>
  <si>
    <t>2WWb</t>
  </si>
  <si>
    <t>3WWa</t>
  </si>
  <si>
    <t>9WWa</t>
  </si>
  <si>
    <t>1WWJ</t>
  </si>
  <si>
    <t>10E</t>
  </si>
  <si>
    <t>12E</t>
  </si>
  <si>
    <t>12BW</t>
  </si>
  <si>
    <t>F2</t>
  </si>
  <si>
    <t>15WWA</t>
  </si>
  <si>
    <t>BIU</t>
  </si>
  <si>
    <t>GND-TTL</t>
  </si>
  <si>
    <t>Pit.I</t>
  </si>
  <si>
    <t>Pit.IV</t>
  </si>
  <si>
    <t>2WWa</t>
  </si>
  <si>
    <t>9WWB</t>
  </si>
  <si>
    <t>PAMA</t>
  </si>
  <si>
    <t>TTL-C</t>
  </si>
  <si>
    <t>PIT D</t>
  </si>
  <si>
    <t>TTL-D</t>
  </si>
  <si>
    <t>S.TTL</t>
  </si>
  <si>
    <t>130M/L</t>
  </si>
  <si>
    <t>40M/L</t>
  </si>
  <si>
    <t>60M/L</t>
  </si>
  <si>
    <t>30M/L</t>
  </si>
  <si>
    <t>70M/L</t>
  </si>
  <si>
    <t>100M/L</t>
  </si>
  <si>
    <t>50M/L</t>
  </si>
  <si>
    <t>90M/L</t>
  </si>
  <si>
    <t>80M/L</t>
  </si>
  <si>
    <t>116M/L</t>
  </si>
  <si>
    <t>TTL.E</t>
  </si>
  <si>
    <t>TTL.F</t>
  </si>
  <si>
    <t>SIMS</t>
  </si>
  <si>
    <t>B</t>
  </si>
  <si>
    <t>FS</t>
  </si>
  <si>
    <t>FU</t>
  </si>
  <si>
    <t>BUMA</t>
  </si>
  <si>
    <t>10W</t>
  </si>
  <si>
    <t>12WW-N</t>
  </si>
  <si>
    <t>11WW-N</t>
  </si>
  <si>
    <t>SSB</t>
  </si>
  <si>
    <t>9WW-N</t>
  </si>
  <si>
    <t>7WWC</t>
  </si>
  <si>
    <t>3WWS</t>
  </si>
  <si>
    <t>F</t>
  </si>
  <si>
    <t>8WWN</t>
  </si>
  <si>
    <t>3WWN</t>
  </si>
  <si>
    <t>4WWN</t>
  </si>
  <si>
    <t>2WWS</t>
  </si>
  <si>
    <t>4WWA</t>
  </si>
  <si>
    <t>7WWA</t>
  </si>
  <si>
    <t>6WWN</t>
  </si>
  <si>
    <t>6WWS</t>
  </si>
  <si>
    <t>8W</t>
  </si>
  <si>
    <t>13WWN</t>
  </si>
  <si>
    <t>12AE</t>
  </si>
  <si>
    <t>16E</t>
  </si>
  <si>
    <t>17E</t>
  </si>
  <si>
    <t>15E</t>
  </si>
  <si>
    <t>2WWN</t>
  </si>
  <si>
    <t>12BE</t>
  </si>
  <si>
    <t>KAU</t>
  </si>
  <si>
    <t>7WWN</t>
  </si>
  <si>
    <t>7WWS</t>
  </si>
  <si>
    <t>PIT.A + PIT.B</t>
  </si>
  <si>
    <t>pit.m</t>
  </si>
  <si>
    <t>SM A</t>
  </si>
  <si>
    <t>SM.1,5</t>
  </si>
  <si>
    <t>2WWJ</t>
  </si>
  <si>
    <t>9W</t>
  </si>
  <si>
    <t>SM.B</t>
  </si>
  <si>
    <t>5F</t>
  </si>
  <si>
    <t>2EE</t>
  </si>
  <si>
    <t>BIMA</t>
  </si>
  <si>
    <t>9WWS</t>
  </si>
  <si>
    <t>2</t>
  </si>
  <si>
    <t>7WWCS</t>
  </si>
  <si>
    <t>1WWA</t>
  </si>
  <si>
    <t>1WWC</t>
  </si>
  <si>
    <t>1WWD</t>
  </si>
  <si>
    <t>9WWN</t>
  </si>
  <si>
    <t>8WWS</t>
  </si>
  <si>
    <t>1</t>
  </si>
  <si>
    <t>1WWB</t>
  </si>
  <si>
    <t>1WWE</t>
  </si>
  <si>
    <t>7WWCN</t>
  </si>
  <si>
    <t>7WWDS</t>
  </si>
  <si>
    <t>2WWB</t>
  </si>
  <si>
    <t>3WWC</t>
  </si>
  <si>
    <t>5A</t>
  </si>
  <si>
    <t>9A</t>
  </si>
  <si>
    <t>1WWK</t>
  </si>
  <si>
    <t>1WWL</t>
  </si>
  <si>
    <t>7WWD</t>
  </si>
  <si>
    <t>3WWA</t>
  </si>
  <si>
    <t>2WWA</t>
  </si>
  <si>
    <t>3</t>
  </si>
  <si>
    <t>5B</t>
  </si>
  <si>
    <t>5D</t>
  </si>
  <si>
    <t>NBI</t>
  </si>
  <si>
    <t>5G</t>
  </si>
  <si>
    <t>3A</t>
  </si>
  <si>
    <t>13BW</t>
  </si>
  <si>
    <t>3WWB</t>
  </si>
  <si>
    <t>SM.6</t>
  </si>
  <si>
    <t>SM.D1</t>
  </si>
  <si>
    <t>5</t>
  </si>
  <si>
    <t>4EE</t>
  </si>
  <si>
    <t>18W</t>
  </si>
  <si>
    <t>3EE</t>
  </si>
  <si>
    <t>6</t>
  </si>
  <si>
    <t>2B</t>
  </si>
  <si>
    <t>PIT.G</t>
  </si>
  <si>
    <t>G</t>
  </si>
  <si>
    <t>4C</t>
  </si>
  <si>
    <t>waste</t>
  </si>
  <si>
    <t>PIT-C</t>
  </si>
  <si>
    <t>14W</t>
  </si>
  <si>
    <t>1WWQ</t>
  </si>
  <si>
    <t>IWACO</t>
  </si>
  <si>
    <t>7WE</t>
  </si>
  <si>
    <t>P1</t>
  </si>
  <si>
    <t>P2</t>
  </si>
  <si>
    <t>8EE</t>
  </si>
  <si>
    <t>5EE</t>
  </si>
  <si>
    <t>P4</t>
  </si>
  <si>
    <t>Petrosea</t>
  </si>
  <si>
    <t>12AW</t>
  </si>
  <si>
    <t>14AW</t>
  </si>
  <si>
    <t>13CW</t>
  </si>
  <si>
    <t>7</t>
  </si>
  <si>
    <t>12BAW</t>
  </si>
  <si>
    <t>12BBW</t>
  </si>
  <si>
    <t>12BCW</t>
  </si>
  <si>
    <t>km.40</t>
  </si>
  <si>
    <t>19W</t>
  </si>
  <si>
    <t>EF</t>
  </si>
  <si>
    <t>CDG</t>
  </si>
  <si>
    <t>3WB</t>
  </si>
  <si>
    <t>3WA</t>
  </si>
  <si>
    <t>16W</t>
  </si>
  <si>
    <t>17W</t>
  </si>
  <si>
    <t>20WW</t>
  </si>
  <si>
    <t>9</t>
  </si>
  <si>
    <t>12W</t>
  </si>
  <si>
    <t>SM.A</t>
  </si>
  <si>
    <t>km.35</t>
  </si>
  <si>
    <t>TTL-SOUTH</t>
  </si>
  <si>
    <t>M.40</t>
  </si>
  <si>
    <t>PIT-M.40</t>
  </si>
  <si>
    <t>PIT-M.35</t>
  </si>
  <si>
    <t>SM.W-35</t>
  </si>
  <si>
    <t>SM.W-40</t>
  </si>
  <si>
    <t>G.40</t>
  </si>
  <si>
    <t>CD.40</t>
  </si>
  <si>
    <t>G.35</t>
  </si>
  <si>
    <t>M</t>
  </si>
  <si>
    <t>south</t>
  </si>
  <si>
    <t>sm</t>
  </si>
  <si>
    <t>m</t>
  </si>
  <si>
    <t>CD</t>
  </si>
  <si>
    <t>SM.B-40</t>
  </si>
  <si>
    <t>ROM G.35</t>
  </si>
  <si>
    <t>SOUTH-ROM</t>
  </si>
  <si>
    <t>ROM C.35</t>
  </si>
  <si>
    <t>C.40</t>
  </si>
  <si>
    <t>C.35</t>
  </si>
  <si>
    <t>SM-A.40</t>
  </si>
  <si>
    <t>ROM-C.40</t>
  </si>
  <si>
    <t>ROM-G.40</t>
  </si>
  <si>
    <t>E/F</t>
  </si>
  <si>
    <t>Pama</t>
  </si>
  <si>
    <t>RS</t>
  </si>
  <si>
    <t>3B</t>
  </si>
  <si>
    <t>15W</t>
  </si>
  <si>
    <t>1WC</t>
  </si>
  <si>
    <t>1WB</t>
  </si>
  <si>
    <t>4</t>
  </si>
  <si>
    <t>7EE</t>
  </si>
  <si>
    <t>1WA</t>
  </si>
  <si>
    <t>9EE</t>
  </si>
  <si>
    <t>PTP-SM.D</t>
  </si>
  <si>
    <t>Pama-SM.B</t>
  </si>
  <si>
    <t>7WEE</t>
  </si>
  <si>
    <t>South G</t>
  </si>
  <si>
    <t>South C/D</t>
  </si>
  <si>
    <t>Middle</t>
  </si>
  <si>
    <t>SM B</t>
  </si>
  <si>
    <t>SM D</t>
  </si>
  <si>
    <t>Susubang</t>
  </si>
  <si>
    <t>SM #6</t>
  </si>
  <si>
    <t>SM.A-#6</t>
  </si>
  <si>
    <t>comp</t>
  </si>
  <si>
    <t>SM-A</t>
  </si>
  <si>
    <t>KAU/sims</t>
  </si>
  <si>
    <t>SM C</t>
  </si>
  <si>
    <t>6EE</t>
  </si>
  <si>
    <t>SM.C</t>
  </si>
  <si>
    <t>SM.Abc</t>
  </si>
  <si>
    <t>7B1</t>
  </si>
  <si>
    <t>8B1</t>
  </si>
  <si>
    <t>6B1</t>
  </si>
  <si>
    <t>SM A,B</t>
  </si>
  <si>
    <t>10AW</t>
  </si>
  <si>
    <t>4B2</t>
  </si>
  <si>
    <t>7B2</t>
  </si>
  <si>
    <t>8B2</t>
  </si>
  <si>
    <t>iwaco,mha,kau</t>
  </si>
  <si>
    <t>6B2</t>
  </si>
  <si>
    <t>1W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</si>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</sst>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64" formatCode="_(* #,##0_);_(* \(#,##0\);_(* &quot;-&quot;??_);_(@_)"/>
    <numFmt numFmtId="165" formatCode="[$-409]d\-mmm;@"/>
    <numFmt numFmtId="166" formatCode="_(* #,##0.0_);_(* \(#,##0.0\);_(* &quot;-&quot;??_);_(@_)"/>
    <numFmt numFmtId="167" formatCode="&quot;Coal Production for&quot;\ mmmm\ yyyy"/>
    <numFmt numFmtId="168" formatCode="[$-409]d/mmm;@"/>
    <numFmt numFmtId="169" formatCode="0.0"/>
  </numFmts>
  <fonts count="55">
    <font>
      <sz val="10"/>
      <name val="Arial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GulimChe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0"/>
      <color indexed="12"/>
      <name val="GulimChe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GulimChe"/>
      <family val="2"/>
    </font>
    <font>
      <sz val="10"/>
      <name val="Arial"/>
      <family val="2"/>
    </font>
    <font>
      <sz val="11"/>
      <name val="Arial Narrow"/>
      <family val="2"/>
    </font>
    <font>
      <sz val="9"/>
      <name val="Arial Narrow"/>
      <family val="2"/>
    </font>
    <font>
      <u/>
      <sz val="10"/>
      <name val="GulimChe"/>
      <family val="2"/>
    </font>
    <font>
      <sz val="8"/>
      <name val="Trebuchet MS"/>
      <family val="2"/>
    </font>
    <font>
      <sz val="26"/>
      <name val="Swis721 BlkEx BT"/>
      <family val="2"/>
    </font>
    <font>
      <sz val="9"/>
      <name val="Gulim"/>
      <family val="2"/>
    </font>
    <font>
      <u/>
      <sz val="9"/>
      <name val="Gulim"/>
      <family val="2"/>
    </font>
    <font>
      <sz val="8"/>
      <name val="Gulim"/>
      <family val="2"/>
    </font>
    <font>
      <u/>
      <sz val="8"/>
      <name val="Gulim"/>
      <family val="2"/>
    </font>
    <font>
      <sz val="10"/>
      <color indexed="12"/>
      <name val="GulimChe"/>
      <family val="2"/>
    </font>
    <font>
      <sz val="8"/>
      <name val="Gulim"/>
      <family val="2"/>
      <charset val="129"/>
    </font>
    <font>
      <sz val="9"/>
      <color rgb="FFFF0000"/>
      <name val="Arial Narrow"/>
      <family val="2"/>
    </font>
    <font>
      <sz val="8"/>
      <color rgb="FFFF0000"/>
      <name val="Arial"/>
      <family val="2"/>
    </font>
    <font>
      <sz val="8"/>
      <color theme="3" tint="0.59999389629810485"/>
      <name val="Gulim"/>
      <family val="2"/>
    </font>
    <font>
      <sz val="8"/>
      <color rgb="FFFF0000"/>
      <name val="Gulim"/>
      <family val="2"/>
    </font>
    <font>
      <sz val="9"/>
      <color rgb="FF0070C0"/>
      <name val="Gulim"/>
      <family val="2"/>
    </font>
    <font>
      <sz val="8"/>
      <color theme="3" tint="0.39997558519241921"/>
      <name val="Gulim"/>
      <family val="2"/>
    </font>
    <font>
      <sz val="8"/>
      <color theme="3" tint="0.39997558519241921"/>
      <name val="Gulim"/>
      <family val="2"/>
      <charset val="129"/>
    </font>
    <font>
      <sz val="9"/>
      <color theme="3" tint="0.39997558519241921"/>
      <name val="Gulim"/>
      <family val="2"/>
    </font>
    <font>
      <sz val="10"/>
      <color theme="3" tint="0.39994506668294322"/>
      <name val="GulimChe"/>
      <family val="2"/>
    </font>
    <font>
      <sz val="9"/>
      <color theme="1"/>
      <name val="Gulim"/>
      <family val="2"/>
    </font>
    <font>
      <sz val="9"/>
      <name val="Gulim"/>
      <family val="2"/>
      <charset val="129"/>
    </font>
    <font>
      <sz val="9"/>
      <color theme="1"/>
      <name val="Gulim"/>
      <family val="2"/>
      <charset val="129"/>
    </font>
    <font>
      <sz val="8"/>
      <name val="Gulim"/>
      <family val="2"/>
      <charset val="129"/>
    </font>
    <font>
      <sz val="8"/>
      <color indexed="12"/>
      <name val="Gulim"/>
      <family val="2"/>
      <charset val="129"/>
    </font>
    <font>
      <sz val="8"/>
      <color rgb="FFFF0000"/>
      <name val="Gulim"/>
      <family val="2"/>
      <charset val="129"/>
    </font>
    <font>
      <u/>
      <sz val="8"/>
      <name val="Gulim"/>
      <family val="2"/>
      <charset val="129"/>
    </font>
    <font>
      <u/>
      <sz val="8"/>
      <color indexed="12"/>
      <name val="Gulim"/>
      <family val="2"/>
      <charset val="129"/>
    </font>
    <font>
      <b/>
      <sz val="8"/>
      <name val="Gulim"/>
      <family val="2"/>
      <charset val="129"/>
    </font>
    <font>
      <b/>
      <sz val="9"/>
      <color theme="1"/>
      <name val="Gulim"/>
      <family val="2"/>
      <charset val="129"/>
    </font>
    <font>
      <b/>
      <sz val="9"/>
      <name val="Arial Narrow"/>
      <family val="2"/>
    </font>
    <font>
      <b/>
      <sz val="8"/>
      <name val="Gulim"/>
      <family val="2"/>
      <charset val="129"/>
    </font>
  </fonts>
  <fills count="29">
    <fill>
      <patternFill patternType="none"/>
    </fill>
    <fill>
      <patternFill patternType="gray125"/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indexed="4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Dashed">
        <color indexed="64"/>
      </left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DashDot">
        <color indexed="64"/>
      </left>
      <right style="mediumDashDot">
        <color indexed="64"/>
      </right>
      <top/>
      <bottom style="mediumDashDot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hair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medium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DashDot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DashDot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 style="mediumDashDot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DashDot">
        <color indexed="64"/>
      </right>
      <top style="thin">
        <color indexed="64"/>
      </top>
      <bottom style="mediumDashDot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Dashed">
        <color indexed="64"/>
      </left>
      <right/>
      <top style="mediumDashed">
        <color indexed="64"/>
      </top>
      <bottom style="thin">
        <color indexed="64"/>
      </bottom>
      <diagonal/>
    </border>
    <border>
      <left/>
      <right/>
      <top style="mediumDashed">
        <color indexed="64"/>
      </top>
      <bottom style="thin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thin">
        <color indexed="64"/>
      </bottom>
      <diagonal/>
    </border>
    <border>
      <left style="mediumDashed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mediumDashed">
        <color indexed="64"/>
      </right>
      <top style="hair">
        <color indexed="64"/>
      </top>
      <bottom style="hair">
        <color indexed="64"/>
      </bottom>
      <diagonal/>
    </border>
    <border>
      <left style="mediumDashed">
        <color indexed="64"/>
      </left>
      <right style="hair">
        <color indexed="64"/>
      </right>
      <top style="thin">
        <color indexed="64"/>
      </top>
      <bottom style="mediumDash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Dashed">
        <color indexed="64"/>
      </bottom>
      <diagonal/>
    </border>
    <border>
      <left style="thin">
        <color indexed="64"/>
      </left>
      <right style="mediumDashed">
        <color indexed="64"/>
      </right>
      <top style="thin">
        <color indexed="64"/>
      </top>
      <bottom style="mediumDashed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DashDot">
        <color indexed="64"/>
      </left>
      <right style="mediumDashDot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Dashed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mediumDashed">
        <color indexed="64"/>
      </left>
      <right/>
      <top style="hair">
        <color indexed="64"/>
      </top>
      <bottom style="hair">
        <color indexed="64"/>
      </bottom>
      <diagonal/>
    </border>
    <border>
      <left style="mediumDashed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Dashed">
        <color indexed="64"/>
      </left>
      <right style="hair">
        <color indexed="64"/>
      </right>
      <top/>
      <bottom style="mediumDashed">
        <color indexed="64"/>
      </bottom>
      <diagonal/>
    </border>
    <border>
      <left style="hair">
        <color indexed="64"/>
      </left>
      <right style="hair">
        <color indexed="64"/>
      </right>
      <top/>
      <bottom style="mediumDashed">
        <color indexed="64"/>
      </bottom>
      <diagonal/>
    </border>
    <border>
      <left style="hair">
        <color indexed="64"/>
      </left>
      <right style="thin">
        <color indexed="64"/>
      </right>
      <top/>
      <bottom style="mediumDashed">
        <color indexed="64"/>
      </bottom>
      <diagonal/>
    </border>
    <border>
      <left style="mediumDashed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/>
      <right style="mediumDashDot">
        <color indexed="64"/>
      </right>
      <top style="mediumDashDot">
        <color indexed="64"/>
      </top>
      <bottom/>
      <diagonal/>
    </border>
    <border>
      <left/>
      <right style="mediumDashDot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DashDot">
        <color indexed="64"/>
      </right>
      <top/>
      <bottom style="thin">
        <color indexed="64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/>
      <bottom/>
      <diagonal/>
    </border>
  </borders>
  <cellStyleXfs count="48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2" borderId="0" applyNumberFormat="0" applyBorder="0" applyAlignment="0" applyProtection="0"/>
    <xf numFmtId="0" fontId="2" fillId="5" borderId="0" applyNumberFormat="0" applyBorder="0" applyAlignment="0" applyProtection="0"/>
    <xf numFmtId="0" fontId="2" fillId="3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6" borderId="0" applyNumberFormat="0" applyBorder="0" applyAlignment="0" applyProtection="0"/>
    <xf numFmtId="0" fontId="2" fillId="9" borderId="0" applyNumberFormat="0" applyBorder="0" applyAlignment="0" applyProtection="0"/>
    <xf numFmtId="0" fontId="2" fillId="3" borderId="0" applyNumberFormat="0" applyBorder="0" applyAlignment="0" applyProtection="0"/>
    <xf numFmtId="0" fontId="3" fillId="10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4" fillId="15" borderId="0" applyNumberFormat="0" applyBorder="0" applyAlignment="0" applyProtection="0"/>
    <xf numFmtId="0" fontId="5" fillId="2" borderId="1" applyNumberFormat="0" applyAlignment="0" applyProtection="0"/>
    <xf numFmtId="0" fontId="6" fillId="16" borderId="2" applyNumberFormat="0" applyAlignment="0" applyProtection="0"/>
    <xf numFmtId="43" fontId="1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17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4" fillId="3" borderId="1" applyNumberFormat="0" applyAlignment="0" applyProtection="0"/>
    <xf numFmtId="0" fontId="15" fillId="0" borderId="6" applyNumberFormat="0" applyFill="0" applyAlignment="0" applyProtection="0"/>
    <xf numFmtId="0" fontId="16" fillId="8" borderId="0" applyNumberFormat="0" applyBorder="0" applyAlignment="0" applyProtection="0"/>
    <xf numFmtId="0" fontId="22" fillId="0" borderId="0"/>
    <xf numFmtId="0" fontId="7" fillId="0" borderId="0" applyProtection="0"/>
    <xf numFmtId="0" fontId="22" fillId="0" borderId="0"/>
    <xf numFmtId="0" fontId="7" fillId="4" borderId="7" applyNumberFormat="0" applyFont="0" applyAlignment="0" applyProtection="0"/>
    <xf numFmtId="0" fontId="17" fillId="2" borderId="8" applyNumberFormat="0" applyAlignment="0" applyProtection="0"/>
    <xf numFmtId="9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0" borderId="0" applyNumberFormat="0" applyFill="0" applyBorder="0" applyAlignment="0" applyProtection="0"/>
  </cellStyleXfs>
  <cellXfs count="896">
    <xf numFmtId="0" fontId="0" fillId="0" borderId="0" xfId="0"/>
    <xf numFmtId="0" fontId="24" fillId="0" borderId="0" xfId="40" applyFont="1" applyAlignment="1">
      <alignment vertical="center"/>
    </xf>
    <xf numFmtId="165" fontId="24" fillId="0" borderId="13" xfId="40" applyNumberFormat="1" applyFont="1" applyBorder="1" applyAlignment="1">
      <alignment horizontal="center" vertical="center"/>
    </xf>
    <xf numFmtId="164" fontId="24" fillId="0" borderId="0" xfId="40" applyNumberFormat="1" applyFont="1" applyAlignment="1">
      <alignment vertical="center"/>
    </xf>
    <xf numFmtId="14" fontId="24" fillId="20" borderId="17" xfId="40" applyNumberFormat="1" applyFont="1" applyFill="1" applyBorder="1" applyAlignment="1">
      <alignment vertical="center"/>
    </xf>
    <xf numFmtId="164" fontId="24" fillId="20" borderId="17" xfId="28" applyNumberFormat="1" applyFont="1" applyFill="1" applyBorder="1" applyAlignment="1">
      <alignment horizontal="center" vertical="center"/>
    </xf>
    <xf numFmtId="164" fontId="24" fillId="20" borderId="17" xfId="28" applyNumberFormat="1" applyFont="1" applyFill="1" applyBorder="1" applyAlignment="1">
      <alignment vertical="center"/>
    </xf>
    <xf numFmtId="164" fontId="24" fillId="21" borderId="17" xfId="28" applyNumberFormat="1" applyFont="1" applyFill="1" applyBorder="1" applyAlignment="1">
      <alignment horizontal="center" vertical="center"/>
    </xf>
    <xf numFmtId="165" fontId="24" fillId="0" borderId="16" xfId="40" applyNumberFormat="1" applyFont="1" applyBorder="1" applyAlignment="1">
      <alignment horizontal="center" vertical="center"/>
    </xf>
    <xf numFmtId="164" fontId="24" fillId="0" borderId="17" xfId="28" applyNumberFormat="1" applyFont="1" applyFill="1" applyBorder="1" applyAlignment="1">
      <alignment vertical="center"/>
    </xf>
    <xf numFmtId="165" fontId="24" fillId="0" borderId="0" xfId="40" applyNumberFormat="1" applyFont="1" applyAlignment="1">
      <alignment horizontal="center" vertical="center"/>
    </xf>
    <xf numFmtId="14" fontId="24" fillId="0" borderId="0" xfId="40" applyNumberFormat="1" applyFont="1" applyAlignment="1">
      <alignment vertical="center"/>
    </xf>
    <xf numFmtId="3" fontId="24" fillId="0" borderId="0" xfId="40" applyNumberFormat="1" applyFont="1" applyAlignment="1">
      <alignment vertical="center"/>
    </xf>
    <xf numFmtId="164" fontId="24" fillId="0" borderId="0" xfId="28" applyNumberFormat="1" applyFont="1" applyFill="1" applyAlignment="1">
      <alignment vertical="center"/>
    </xf>
    <xf numFmtId="0" fontId="24" fillId="20" borderId="17" xfId="40" quotePrefix="1" applyFont="1" applyFill="1" applyBorder="1" applyAlignment="1">
      <alignment horizontal="center" vertical="center"/>
    </xf>
    <xf numFmtId="164" fontId="24" fillId="20" borderId="13" xfId="28" applyNumberFormat="1" applyFont="1" applyFill="1" applyBorder="1" applyAlignment="1">
      <alignment vertical="center"/>
    </xf>
    <xf numFmtId="164" fontId="24" fillId="0" borderId="23" xfId="28" applyNumberFormat="1" applyFont="1" applyFill="1" applyBorder="1" applyAlignment="1">
      <alignment vertical="center"/>
    </xf>
    <xf numFmtId="164" fontId="24" fillId="0" borderId="0" xfId="40" quotePrefix="1" applyNumberFormat="1" applyFont="1" applyAlignment="1">
      <alignment vertical="center"/>
    </xf>
    <xf numFmtId="164" fontId="24" fillId="20" borderId="16" xfId="28" applyNumberFormat="1" applyFont="1" applyFill="1" applyBorder="1" applyAlignment="1">
      <alignment vertical="center"/>
    </xf>
    <xf numFmtId="14" fontId="24" fillId="0" borderId="17" xfId="40" applyNumberFormat="1" applyFont="1" applyBorder="1" applyAlignment="1">
      <alignment vertical="center"/>
    </xf>
    <xf numFmtId="164" fontId="24" fillId="0" borderId="18" xfId="28" applyNumberFormat="1" applyFont="1" applyFill="1" applyBorder="1" applyAlignment="1">
      <alignment horizontal="center" vertical="center"/>
    </xf>
    <xf numFmtId="3" fontId="24" fillId="0" borderId="0" xfId="40" applyNumberFormat="1" applyFont="1" applyAlignment="1">
      <alignment horizontal="center" vertical="center"/>
    </xf>
    <xf numFmtId="0" fontId="25" fillId="0" borderId="0" xfId="35" applyFont="1" applyAlignment="1" applyProtection="1">
      <alignment vertical="center"/>
    </xf>
    <xf numFmtId="164" fontId="24" fillId="19" borderId="17" xfId="28" applyNumberFormat="1" applyFont="1" applyFill="1" applyBorder="1" applyAlignment="1">
      <alignment vertical="center" shrinkToFit="1"/>
    </xf>
    <xf numFmtId="164" fontId="24" fillId="20" borderId="31" xfId="28" applyNumberFormat="1" applyFont="1" applyFill="1" applyBorder="1" applyAlignment="1">
      <alignment horizontal="center" vertical="center" shrinkToFit="1"/>
    </xf>
    <xf numFmtId="164" fontId="24" fillId="20" borderId="30" xfId="28" applyNumberFormat="1" applyFont="1" applyFill="1" applyBorder="1" applyAlignment="1">
      <alignment horizontal="center" vertical="center" shrinkToFit="1"/>
    </xf>
    <xf numFmtId="164" fontId="24" fillId="19" borderId="17" xfId="28" applyNumberFormat="1" applyFont="1" applyFill="1" applyBorder="1" applyAlignment="1">
      <alignment horizontal="center" vertical="center" shrinkToFit="1"/>
    </xf>
    <xf numFmtId="164" fontId="24" fillId="20" borderId="17" xfId="28" applyNumberFormat="1" applyFont="1" applyFill="1" applyBorder="1" applyAlignment="1">
      <alignment horizontal="center" vertical="center" shrinkToFit="1"/>
    </xf>
    <xf numFmtId="164" fontId="24" fillId="20" borderId="17" xfId="28" applyNumberFormat="1" applyFont="1" applyFill="1" applyBorder="1" applyAlignment="1">
      <alignment vertical="center" shrinkToFit="1"/>
    </xf>
    <xf numFmtId="1" fontId="24" fillId="0" borderId="33" xfId="28" applyNumberFormat="1" applyFont="1" applyFill="1" applyBorder="1" applyAlignment="1">
      <alignment vertical="center" shrinkToFit="1"/>
    </xf>
    <xf numFmtId="164" fontId="24" fillId="0" borderId="0" xfId="40" applyNumberFormat="1" applyFont="1" applyAlignment="1">
      <alignment vertical="center" shrinkToFit="1"/>
    </xf>
    <xf numFmtId="0" fontId="24" fillId="0" borderId="0" xfId="40" applyFont="1" applyAlignment="1">
      <alignment vertical="center" shrinkToFit="1"/>
    </xf>
    <xf numFmtId="0" fontId="26" fillId="18" borderId="12" xfId="40" applyFont="1" applyFill="1" applyBorder="1" applyAlignment="1">
      <alignment horizontal="center" vertical="center" shrinkToFit="1"/>
    </xf>
    <xf numFmtId="0" fontId="26" fillId="0" borderId="0" xfId="40" applyFont="1" applyAlignment="1">
      <alignment vertical="center" shrinkToFit="1"/>
    </xf>
    <xf numFmtId="164" fontId="26" fillId="18" borderId="34" xfId="28" applyNumberFormat="1" applyFont="1" applyFill="1" applyBorder="1" applyAlignment="1">
      <alignment horizontal="center" vertical="center" shrinkToFit="1"/>
    </xf>
    <xf numFmtId="0" fontId="26" fillId="18" borderId="31" xfId="40" quotePrefix="1" applyFont="1" applyFill="1" applyBorder="1" applyAlignment="1">
      <alignment horizontal="center" vertical="center" shrinkToFit="1"/>
    </xf>
    <xf numFmtId="0" fontId="26" fillId="18" borderId="30" xfId="40" quotePrefix="1" applyFont="1" applyFill="1" applyBorder="1" applyAlignment="1">
      <alignment horizontal="center" vertical="center" shrinkToFit="1"/>
    </xf>
    <xf numFmtId="0" fontId="26" fillId="18" borderId="32" xfId="40" quotePrefix="1" applyFont="1" applyFill="1" applyBorder="1" applyAlignment="1">
      <alignment horizontal="center" vertical="center" shrinkToFit="1"/>
    </xf>
    <xf numFmtId="164" fontId="26" fillId="19" borderId="17" xfId="28" applyNumberFormat="1" applyFont="1" applyFill="1" applyBorder="1" applyAlignment="1">
      <alignment horizontal="center" vertical="center" shrinkToFit="1"/>
    </xf>
    <xf numFmtId="0" fontId="26" fillId="18" borderId="24" xfId="40" quotePrefix="1" applyFont="1" applyFill="1" applyBorder="1" applyAlignment="1">
      <alignment horizontal="center" vertical="center" shrinkToFit="1"/>
    </xf>
    <xf numFmtId="0" fontId="26" fillId="18" borderId="25" xfId="40" quotePrefix="1" applyFont="1" applyFill="1" applyBorder="1" applyAlignment="1">
      <alignment horizontal="center" vertical="center" shrinkToFit="1"/>
    </xf>
    <xf numFmtId="164" fontId="26" fillId="19" borderId="12" xfId="28" applyNumberFormat="1" applyFont="1" applyFill="1" applyBorder="1" applyAlignment="1">
      <alignment horizontal="center" vertical="center" shrinkToFit="1"/>
    </xf>
    <xf numFmtId="164" fontId="26" fillId="23" borderId="12" xfId="28" applyNumberFormat="1" applyFont="1" applyFill="1" applyBorder="1" applyAlignment="1">
      <alignment horizontal="center" vertical="center" shrinkToFit="1"/>
    </xf>
    <xf numFmtId="164" fontId="26" fillId="18" borderId="24" xfId="28" quotePrefix="1" applyNumberFormat="1" applyFont="1" applyFill="1" applyBorder="1" applyAlignment="1">
      <alignment horizontal="center" vertical="center" shrinkToFit="1"/>
    </xf>
    <xf numFmtId="164" fontId="26" fillId="18" borderId="25" xfId="28" quotePrefix="1" applyNumberFormat="1" applyFont="1" applyFill="1" applyBorder="1" applyAlignment="1">
      <alignment horizontal="center" vertical="center" shrinkToFit="1"/>
    </xf>
    <xf numFmtId="164" fontId="26" fillId="18" borderId="26" xfId="28" quotePrefix="1" applyNumberFormat="1" applyFont="1" applyFill="1" applyBorder="1" applyAlignment="1">
      <alignment horizontal="center" vertical="center" shrinkToFit="1"/>
    </xf>
    <xf numFmtId="164" fontId="26" fillId="23" borderId="34" xfId="28" applyNumberFormat="1" applyFont="1" applyFill="1" applyBorder="1" applyAlignment="1">
      <alignment horizontal="center" vertical="center" shrinkToFit="1"/>
    </xf>
    <xf numFmtId="165" fontId="26" fillId="0" borderId="35" xfId="40" applyNumberFormat="1" applyFont="1" applyBorder="1" applyAlignment="1">
      <alignment horizontal="center" vertical="center" shrinkToFit="1"/>
    </xf>
    <xf numFmtId="164" fontId="26" fillId="0" borderId="27" xfId="28" applyNumberFormat="1" applyFont="1" applyFill="1" applyBorder="1" applyAlignment="1">
      <alignment vertical="center" shrinkToFit="1"/>
    </xf>
    <xf numFmtId="164" fontId="26" fillId="0" borderId="28" xfId="28" applyNumberFormat="1" applyFont="1" applyFill="1" applyBorder="1" applyAlignment="1">
      <alignment vertical="center" shrinkToFit="1"/>
    </xf>
    <xf numFmtId="164" fontId="26" fillId="0" borderId="29" xfId="28" applyNumberFormat="1" applyFont="1" applyFill="1" applyBorder="1" applyAlignment="1">
      <alignment vertical="center" shrinkToFit="1"/>
    </xf>
    <xf numFmtId="164" fontId="26" fillId="19" borderId="13" xfId="28" applyNumberFormat="1" applyFont="1" applyFill="1" applyBorder="1" applyAlignment="1">
      <alignment vertical="center" shrinkToFit="1"/>
    </xf>
    <xf numFmtId="164" fontId="26" fillId="23" borderId="13" xfId="28" applyNumberFormat="1" applyFont="1" applyFill="1" applyBorder="1" applyAlignment="1">
      <alignment vertical="center" shrinkToFit="1"/>
    </xf>
    <xf numFmtId="164" fontId="26" fillId="0" borderId="13" xfId="28" applyNumberFormat="1" applyFont="1" applyFill="1" applyBorder="1" applyAlignment="1">
      <alignment vertical="center" shrinkToFit="1"/>
    </xf>
    <xf numFmtId="1" fontId="26" fillId="0" borderId="33" xfId="28" applyNumberFormat="1" applyFont="1" applyFill="1" applyBorder="1" applyAlignment="1">
      <alignment vertical="center" shrinkToFit="1"/>
    </xf>
    <xf numFmtId="164" fontId="26" fillId="0" borderId="0" xfId="40" applyNumberFormat="1" applyFont="1" applyAlignment="1">
      <alignment vertical="center" shrinkToFit="1"/>
    </xf>
    <xf numFmtId="165" fontId="26" fillId="0" borderId="13" xfId="40" applyNumberFormat="1" applyFont="1" applyBorder="1" applyAlignment="1">
      <alignment horizontal="center" vertical="center" shrinkToFit="1"/>
    </xf>
    <xf numFmtId="14" fontId="26" fillId="20" borderId="17" xfId="40" applyNumberFormat="1" applyFont="1" applyFill="1" applyBorder="1" applyAlignment="1">
      <alignment vertical="center" shrinkToFit="1"/>
    </xf>
    <xf numFmtId="164" fontId="26" fillId="20" borderId="31" xfId="28" applyNumberFormat="1" applyFont="1" applyFill="1" applyBorder="1" applyAlignment="1">
      <alignment horizontal="center" vertical="center" shrinkToFit="1"/>
    </xf>
    <xf numFmtId="164" fontId="26" fillId="20" borderId="30" xfId="28" applyNumberFormat="1" applyFont="1" applyFill="1" applyBorder="1" applyAlignment="1">
      <alignment horizontal="center" vertical="center" shrinkToFit="1"/>
    </xf>
    <xf numFmtId="164" fontId="26" fillId="20" borderId="30" xfId="28" applyNumberFormat="1" applyFont="1" applyFill="1" applyBorder="1" applyAlignment="1">
      <alignment vertical="center" shrinkToFit="1"/>
    </xf>
    <xf numFmtId="164" fontId="26" fillId="19" borderId="17" xfId="28" applyNumberFormat="1" applyFont="1" applyFill="1" applyBorder="1" applyAlignment="1">
      <alignment vertical="center" shrinkToFit="1"/>
    </xf>
    <xf numFmtId="164" fontId="26" fillId="20" borderId="32" xfId="28" applyNumberFormat="1" applyFont="1" applyFill="1" applyBorder="1" applyAlignment="1">
      <alignment horizontal="center" vertical="center" shrinkToFit="1"/>
    </xf>
    <xf numFmtId="164" fontId="26" fillId="23" borderId="17" xfId="28" applyNumberFormat="1" applyFont="1" applyFill="1" applyBorder="1" applyAlignment="1">
      <alignment vertical="center" shrinkToFit="1"/>
    </xf>
    <xf numFmtId="164" fontId="26" fillId="0" borderId="17" xfId="28" applyNumberFormat="1" applyFont="1" applyFill="1" applyBorder="1" applyAlignment="1">
      <alignment vertical="center" shrinkToFit="1"/>
    </xf>
    <xf numFmtId="164" fontId="26" fillId="20" borderId="17" xfId="28" applyNumberFormat="1" applyFont="1" applyFill="1" applyBorder="1" applyAlignment="1">
      <alignment horizontal="center" vertical="center" shrinkToFit="1"/>
    </xf>
    <xf numFmtId="164" fontId="26" fillId="0" borderId="0" xfId="28" applyNumberFormat="1" applyFont="1" applyAlignment="1">
      <alignment vertical="center" shrinkToFit="1"/>
    </xf>
    <xf numFmtId="165" fontId="24" fillId="0" borderId="35" xfId="40" applyNumberFormat="1" applyFont="1" applyBorder="1" applyAlignment="1">
      <alignment horizontal="center" vertical="center" shrinkToFit="1"/>
    </xf>
    <xf numFmtId="164" fontId="24" fillId="0" borderId="28" xfId="28" applyNumberFormat="1" applyFont="1" applyFill="1" applyBorder="1" applyAlignment="1">
      <alignment vertical="center" shrinkToFit="1"/>
    </xf>
    <xf numFmtId="164" fontId="24" fillId="19" borderId="13" xfId="28" applyNumberFormat="1" applyFont="1" applyFill="1" applyBorder="1" applyAlignment="1">
      <alignment vertical="center" shrinkToFit="1"/>
    </xf>
    <xf numFmtId="164" fontId="24" fillId="0" borderId="13" xfId="28" applyNumberFormat="1" applyFont="1" applyFill="1" applyBorder="1" applyAlignment="1">
      <alignment vertical="center" shrinkToFit="1"/>
    </xf>
    <xf numFmtId="164" fontId="24" fillId="0" borderId="35" xfId="28" applyNumberFormat="1" applyFont="1" applyFill="1" applyBorder="1" applyAlignment="1">
      <alignment vertical="center" shrinkToFit="1"/>
    </xf>
    <xf numFmtId="165" fontId="24" fillId="0" borderId="13" xfId="40" applyNumberFormat="1" applyFont="1" applyBorder="1" applyAlignment="1">
      <alignment horizontal="center" vertical="center" shrinkToFit="1"/>
    </xf>
    <xf numFmtId="164" fontId="24" fillId="0" borderId="27" xfId="28" applyNumberFormat="1" applyFont="1" applyFill="1" applyBorder="1" applyAlignment="1">
      <alignment vertical="center" shrinkToFit="1"/>
    </xf>
    <xf numFmtId="14" fontId="24" fillId="0" borderId="17" xfId="40" applyNumberFormat="1" applyFont="1" applyBorder="1" applyAlignment="1">
      <alignment vertical="center" shrinkToFit="1"/>
    </xf>
    <xf numFmtId="166" fontId="24" fillId="20" borderId="17" xfId="28" applyNumberFormat="1" applyFont="1" applyFill="1" applyBorder="1" applyAlignment="1">
      <alignment vertical="center" shrinkToFit="1"/>
    </xf>
    <xf numFmtId="166" fontId="24" fillId="20" borderId="17" xfId="28" applyNumberFormat="1" applyFont="1" applyFill="1" applyBorder="1" applyAlignment="1">
      <alignment horizontal="center" vertical="center" shrinkToFit="1"/>
    </xf>
    <xf numFmtId="164" fontId="24" fillId="0" borderId="17" xfId="28" applyNumberFormat="1" applyFont="1" applyFill="1" applyBorder="1" applyAlignment="1">
      <alignment vertical="center" shrinkToFit="1"/>
    </xf>
    <xf numFmtId="164" fontId="24" fillId="0" borderId="38" xfId="28" applyNumberFormat="1" applyFont="1" applyFill="1" applyBorder="1" applyAlignment="1">
      <alignment horizontal="center" vertical="center" shrinkToFit="1"/>
    </xf>
    <xf numFmtId="164" fontId="24" fillId="0" borderId="39" xfId="28" applyNumberFormat="1" applyFont="1" applyFill="1" applyBorder="1" applyAlignment="1">
      <alignment vertical="center" shrinkToFit="1"/>
    </xf>
    <xf numFmtId="164" fontId="24" fillId="19" borderId="15" xfId="28" applyNumberFormat="1" applyFont="1" applyFill="1" applyBorder="1" applyAlignment="1">
      <alignment vertical="center" shrinkToFit="1"/>
    </xf>
    <xf numFmtId="164" fontId="24" fillId="23" borderId="40" xfId="28" applyNumberFormat="1" applyFont="1" applyFill="1" applyBorder="1" applyAlignment="1">
      <alignment vertical="center" shrinkToFit="1"/>
    </xf>
    <xf numFmtId="164" fontId="24" fillId="0" borderId="0" xfId="40" quotePrefix="1" applyNumberFormat="1" applyFont="1" applyAlignment="1">
      <alignment vertical="center" shrinkToFit="1"/>
    </xf>
    <xf numFmtId="0" fontId="24" fillId="20" borderId="17" xfId="40" applyFont="1" applyFill="1" applyBorder="1" applyAlignment="1">
      <alignment vertical="center" shrinkToFit="1"/>
    </xf>
    <xf numFmtId="0" fontId="24" fillId="19" borderId="17" xfId="28" applyNumberFormat="1" applyFont="1" applyFill="1" applyBorder="1" applyAlignment="1">
      <alignment horizontal="center" vertical="center" shrinkToFit="1"/>
    </xf>
    <xf numFmtId="0" fontId="24" fillId="20" borderId="31" xfId="28" applyNumberFormat="1" applyFont="1" applyFill="1" applyBorder="1" applyAlignment="1">
      <alignment horizontal="center" vertical="center" shrinkToFit="1"/>
    </xf>
    <xf numFmtId="0" fontId="24" fillId="20" borderId="30" xfId="28" applyNumberFormat="1" applyFont="1" applyFill="1" applyBorder="1" applyAlignment="1">
      <alignment horizontal="center" vertical="center" shrinkToFit="1"/>
    </xf>
    <xf numFmtId="0" fontId="24" fillId="19" borderId="23" xfId="28" applyNumberFormat="1" applyFont="1" applyFill="1" applyBorder="1" applyAlignment="1">
      <alignment horizontal="center" vertical="center" shrinkToFit="1"/>
    </xf>
    <xf numFmtId="0" fontId="24" fillId="20" borderId="32" xfId="28" applyNumberFormat="1" applyFont="1" applyFill="1" applyBorder="1" applyAlignment="1">
      <alignment horizontal="center" vertical="center" shrinkToFit="1"/>
    </xf>
    <xf numFmtId="164" fontId="24" fillId="0" borderId="29" xfId="28" applyNumberFormat="1" applyFont="1" applyFill="1" applyBorder="1" applyAlignment="1">
      <alignment vertical="center" shrinkToFit="1"/>
    </xf>
    <xf numFmtId="164" fontId="24" fillId="19" borderId="23" xfId="28" applyNumberFormat="1" applyFont="1" applyFill="1" applyBorder="1" applyAlignment="1">
      <alignment horizontal="center" vertical="center" shrinkToFit="1"/>
    </xf>
    <xf numFmtId="164" fontId="24" fillId="19" borderId="12" xfId="28" applyNumberFormat="1" applyFont="1" applyFill="1" applyBorder="1" applyAlignment="1">
      <alignment horizontal="center" vertical="center" shrinkToFit="1"/>
    </xf>
    <xf numFmtId="164" fontId="24" fillId="0" borderId="33" xfId="28" applyNumberFormat="1" applyFont="1" applyFill="1" applyBorder="1" applyAlignment="1">
      <alignment vertical="center" shrinkToFit="1"/>
    </xf>
    <xf numFmtId="164" fontId="24" fillId="19" borderId="19" xfId="28" applyNumberFormat="1" applyFont="1" applyFill="1" applyBorder="1" applyAlignment="1">
      <alignment vertical="center" shrinkToFit="1"/>
    </xf>
    <xf numFmtId="164" fontId="24" fillId="19" borderId="20" xfId="28" applyNumberFormat="1" applyFont="1" applyFill="1" applyBorder="1" applyAlignment="1">
      <alignment vertical="center" shrinkToFit="1"/>
    </xf>
    <xf numFmtId="164" fontId="24" fillId="19" borderId="45" xfId="28" applyNumberFormat="1" applyFont="1" applyFill="1" applyBorder="1" applyAlignment="1">
      <alignment vertical="center" shrinkToFit="1"/>
    </xf>
    <xf numFmtId="0" fontId="24" fillId="18" borderId="24" xfId="40" quotePrefix="1" applyFont="1" applyFill="1" applyBorder="1" applyAlignment="1">
      <alignment horizontal="center" vertical="center" shrinkToFit="1"/>
    </xf>
    <xf numFmtId="0" fontId="24" fillId="18" borderId="25" xfId="40" quotePrefix="1" applyFont="1" applyFill="1" applyBorder="1" applyAlignment="1">
      <alignment horizontal="center" vertical="center" shrinkToFit="1"/>
    </xf>
    <xf numFmtId="0" fontId="24" fillId="18" borderId="25" xfId="40" quotePrefix="1" applyFont="1" applyFill="1" applyBorder="1" applyAlignment="1">
      <alignment horizontal="center" vertical="center" wrapText="1" shrinkToFit="1"/>
    </xf>
    <xf numFmtId="0" fontId="24" fillId="18" borderId="30" xfId="40" quotePrefix="1" applyFont="1" applyFill="1" applyBorder="1" applyAlignment="1">
      <alignment horizontal="center" vertical="center" shrinkToFit="1"/>
    </xf>
    <xf numFmtId="0" fontId="24" fillId="18" borderId="26" xfId="40" quotePrefix="1" applyFont="1" applyFill="1" applyBorder="1" applyAlignment="1">
      <alignment horizontal="center" vertical="center" shrinkToFit="1"/>
    </xf>
    <xf numFmtId="0" fontId="25" fillId="0" borderId="0" xfId="35" applyFont="1" applyAlignment="1" applyProtection="1">
      <alignment vertical="center" shrinkToFit="1"/>
    </xf>
    <xf numFmtId="0" fontId="24" fillId="18" borderId="48" xfId="40" applyFont="1" applyFill="1" applyBorder="1" applyAlignment="1">
      <alignment vertical="center" shrinkToFit="1"/>
    </xf>
    <xf numFmtId="0" fontId="24" fillId="18" borderId="49" xfId="40" applyFont="1" applyFill="1" applyBorder="1" applyAlignment="1">
      <alignment vertical="center" shrinkToFit="1"/>
    </xf>
    <xf numFmtId="0" fontId="24" fillId="18" borderId="23" xfId="40" applyFont="1" applyFill="1" applyBorder="1" applyAlignment="1">
      <alignment vertical="center" shrinkToFit="1"/>
    </xf>
    <xf numFmtId="164" fontId="24" fillId="19" borderId="50" xfId="28" applyNumberFormat="1" applyFont="1" applyFill="1" applyBorder="1" applyAlignment="1">
      <alignment horizontal="center" vertical="center" shrinkToFit="1"/>
    </xf>
    <xf numFmtId="164" fontId="24" fillId="23" borderId="18" xfId="28" applyNumberFormat="1" applyFont="1" applyFill="1" applyBorder="1" applyAlignment="1">
      <alignment horizontal="center" vertical="center" shrinkToFit="1"/>
    </xf>
    <xf numFmtId="0" fontId="24" fillId="18" borderId="51" xfId="40" quotePrefix="1" applyFont="1" applyFill="1" applyBorder="1" applyAlignment="1">
      <alignment horizontal="center" vertical="center" shrinkToFit="1"/>
    </xf>
    <xf numFmtId="0" fontId="24" fillId="0" borderId="0" xfId="40" quotePrefix="1" applyFont="1" applyAlignment="1">
      <alignment vertical="center" shrinkToFit="1"/>
    </xf>
    <xf numFmtId="164" fontId="24" fillId="20" borderId="52" xfId="28" applyNumberFormat="1" applyFont="1" applyFill="1" applyBorder="1" applyAlignment="1">
      <alignment vertical="center" shrinkToFit="1"/>
    </xf>
    <xf numFmtId="164" fontId="24" fillId="20" borderId="30" xfId="28" applyNumberFormat="1" applyFont="1" applyFill="1" applyBorder="1" applyAlignment="1">
      <alignment vertical="center" shrinkToFit="1"/>
    </xf>
    <xf numFmtId="0" fontId="24" fillId="20" borderId="17" xfId="40" quotePrefix="1" applyFont="1" applyFill="1" applyBorder="1" applyAlignment="1">
      <alignment horizontal="center" vertical="center" shrinkToFit="1"/>
    </xf>
    <xf numFmtId="0" fontId="24" fillId="0" borderId="17" xfId="40" quotePrefix="1" applyFont="1" applyBorder="1" applyAlignment="1">
      <alignment horizontal="center" vertical="center" shrinkToFit="1"/>
    </xf>
    <xf numFmtId="0" fontId="24" fillId="0" borderId="31" xfId="40" quotePrefix="1" applyFont="1" applyBorder="1" applyAlignment="1">
      <alignment horizontal="center" vertical="center" shrinkToFit="1"/>
    </xf>
    <xf numFmtId="0" fontId="24" fillId="0" borderId="30" xfId="40" quotePrefix="1" applyFont="1" applyBorder="1" applyAlignment="1">
      <alignment horizontal="center" vertical="center" shrinkToFit="1"/>
    </xf>
    <xf numFmtId="0" fontId="24" fillId="0" borderId="53" xfId="40" quotePrefix="1" applyFont="1" applyBorder="1" applyAlignment="1">
      <alignment horizontal="center" vertical="center" shrinkToFit="1"/>
    </xf>
    <xf numFmtId="164" fontId="24" fillId="0" borderId="54" xfId="28" applyNumberFormat="1" applyFont="1" applyFill="1" applyBorder="1" applyAlignment="1">
      <alignment horizontal="center" vertical="center" shrinkToFit="1"/>
    </xf>
    <xf numFmtId="0" fontId="24" fillId="19" borderId="30" xfId="40" quotePrefix="1" applyFont="1" applyFill="1" applyBorder="1" applyAlignment="1">
      <alignment horizontal="center" vertical="center" shrinkToFit="1"/>
    </xf>
    <xf numFmtId="0" fontId="24" fillId="19" borderId="55" xfId="40" quotePrefix="1" applyFont="1" applyFill="1" applyBorder="1" applyAlignment="1">
      <alignment horizontal="center" vertical="center" shrinkToFit="1"/>
    </xf>
    <xf numFmtId="49" fontId="24" fillId="19" borderId="30" xfId="40" applyNumberFormat="1" applyFont="1" applyFill="1" applyBorder="1" applyAlignment="1">
      <alignment horizontal="center" vertical="center" shrinkToFit="1"/>
    </xf>
    <xf numFmtId="0" fontId="24" fillId="19" borderId="32" xfId="40" quotePrefix="1" applyFont="1" applyFill="1" applyBorder="1" applyAlignment="1">
      <alignment horizontal="center" vertical="center" shrinkToFit="1"/>
    </xf>
    <xf numFmtId="164" fontId="24" fillId="20" borderId="13" xfId="28" applyNumberFormat="1" applyFont="1" applyFill="1" applyBorder="1" applyAlignment="1">
      <alignment vertical="center" shrinkToFit="1"/>
    </xf>
    <xf numFmtId="164" fontId="24" fillId="20" borderId="35" xfId="28" applyNumberFormat="1" applyFont="1" applyFill="1" applyBorder="1" applyAlignment="1">
      <alignment vertical="center" shrinkToFit="1"/>
    </xf>
    <xf numFmtId="164" fontId="24" fillId="0" borderId="46" xfId="28" applyNumberFormat="1" applyFont="1" applyFill="1" applyBorder="1" applyAlignment="1">
      <alignment vertical="center" shrinkToFit="1"/>
    </xf>
    <xf numFmtId="164" fontId="24" fillId="0" borderId="47" xfId="28" applyNumberFormat="1" applyFont="1" applyFill="1" applyBorder="1" applyAlignment="1">
      <alignment vertical="center" shrinkToFit="1"/>
    </xf>
    <xf numFmtId="164" fontId="24" fillId="0" borderId="56" xfId="28" applyNumberFormat="1" applyFont="1" applyFill="1" applyBorder="1" applyAlignment="1">
      <alignment vertical="center" shrinkToFit="1"/>
    </xf>
    <xf numFmtId="164" fontId="24" fillId="0" borderId="57" xfId="28" applyNumberFormat="1" applyFont="1" applyFill="1" applyBorder="1" applyAlignment="1">
      <alignment vertical="center" shrinkToFit="1"/>
    </xf>
    <xf numFmtId="164" fontId="24" fillId="0" borderId="58" xfId="28" applyNumberFormat="1" applyFont="1" applyFill="1" applyBorder="1" applyAlignment="1">
      <alignment vertical="center" shrinkToFit="1"/>
    </xf>
    <xf numFmtId="164" fontId="24" fillId="0" borderId="23" xfId="28" applyNumberFormat="1" applyFont="1" applyFill="1" applyBorder="1" applyAlignment="1">
      <alignment vertical="center" shrinkToFit="1"/>
    </xf>
    <xf numFmtId="164" fontId="24" fillId="0" borderId="59" xfId="28" applyNumberFormat="1" applyFont="1" applyFill="1" applyBorder="1" applyAlignment="1">
      <alignment vertical="center" shrinkToFit="1"/>
    </xf>
    <xf numFmtId="164" fontId="24" fillId="0" borderId="60" xfId="28" applyNumberFormat="1" applyFont="1" applyFill="1" applyBorder="1" applyAlignment="1">
      <alignment vertical="center" shrinkToFit="1"/>
    </xf>
    <xf numFmtId="164" fontId="24" fillId="0" borderId="61" xfId="28" applyNumberFormat="1" applyFont="1" applyFill="1" applyBorder="1" applyAlignment="1">
      <alignment vertical="center" shrinkToFit="1"/>
    </xf>
    <xf numFmtId="164" fontId="24" fillId="20" borderId="62" xfId="28" applyNumberFormat="1" applyFont="1" applyFill="1" applyBorder="1" applyAlignment="1">
      <alignment vertical="center" shrinkToFit="1"/>
    </xf>
    <xf numFmtId="164" fontId="24" fillId="0" borderId="62" xfId="28" applyNumberFormat="1" applyFont="1" applyFill="1" applyBorder="1" applyAlignment="1">
      <alignment vertical="center" shrinkToFit="1"/>
    </xf>
    <xf numFmtId="164" fontId="24" fillId="0" borderId="63" xfId="28" applyNumberFormat="1" applyFont="1" applyFill="1" applyBorder="1" applyAlignment="1">
      <alignment vertical="center" shrinkToFit="1"/>
    </xf>
    <xf numFmtId="164" fontId="24" fillId="0" borderId="37" xfId="28" applyNumberFormat="1" applyFont="1" applyFill="1" applyBorder="1" applyAlignment="1">
      <alignment vertical="center" shrinkToFit="1"/>
    </xf>
    <xf numFmtId="164" fontId="24" fillId="0" borderId="64" xfId="28" applyNumberFormat="1" applyFont="1" applyFill="1" applyBorder="1" applyAlignment="1">
      <alignment vertical="center" shrinkToFit="1"/>
    </xf>
    <xf numFmtId="164" fontId="24" fillId="0" borderId="65" xfId="28" applyNumberFormat="1" applyFont="1" applyFill="1" applyBorder="1" applyAlignment="1">
      <alignment vertical="center" shrinkToFit="1"/>
    </xf>
    <xf numFmtId="164" fontId="24" fillId="0" borderId="66" xfId="28" applyNumberFormat="1" applyFont="1" applyFill="1" applyBorder="1" applyAlignment="1">
      <alignment vertical="center" shrinkToFit="1"/>
    </xf>
    <xf numFmtId="164" fontId="24" fillId="20" borderId="53" xfId="28" applyNumberFormat="1" applyFont="1" applyFill="1" applyBorder="1" applyAlignment="1">
      <alignment horizontal="center" vertical="center" shrinkToFit="1"/>
    </xf>
    <xf numFmtId="164" fontId="24" fillId="20" borderId="67" xfId="28" applyNumberFormat="1" applyFont="1" applyFill="1" applyBorder="1" applyAlignment="1">
      <alignment vertical="center" shrinkToFit="1"/>
    </xf>
    <xf numFmtId="164" fontId="24" fillId="0" borderId="68" xfId="28" applyNumberFormat="1" applyFont="1" applyFill="1" applyBorder="1" applyAlignment="1">
      <alignment horizontal="center" vertical="center" shrinkToFit="1"/>
    </xf>
    <xf numFmtId="14" fontId="24" fillId="0" borderId="18" xfId="40" applyNumberFormat="1" applyFont="1" applyBorder="1" applyAlignment="1">
      <alignment vertical="center" shrinkToFit="1"/>
    </xf>
    <xf numFmtId="164" fontId="24" fillId="0" borderId="18" xfId="28" applyNumberFormat="1" applyFont="1" applyFill="1" applyBorder="1" applyAlignment="1">
      <alignment horizontal="center" vertical="center" shrinkToFit="1"/>
    </xf>
    <xf numFmtId="164" fontId="24" fillId="0" borderId="18" xfId="28" applyNumberFormat="1" applyFont="1" applyFill="1" applyBorder="1" applyAlignment="1">
      <alignment vertical="center" shrinkToFit="1"/>
    </xf>
    <xf numFmtId="164" fontId="24" fillId="0" borderId="0" xfId="28" applyNumberFormat="1" applyFont="1" applyFill="1" applyAlignment="1">
      <alignment vertical="center" shrinkToFit="1"/>
    </xf>
    <xf numFmtId="0" fontId="24" fillId="0" borderId="48" xfId="40" applyFont="1" applyBorder="1" applyAlignment="1">
      <alignment vertical="center" shrinkToFit="1"/>
    </xf>
    <xf numFmtId="0" fontId="24" fillId="0" borderId="49" xfId="40" applyFont="1" applyBorder="1" applyAlignment="1">
      <alignment vertical="center" shrinkToFit="1"/>
    </xf>
    <xf numFmtId="16" fontId="24" fillId="0" borderId="0" xfId="40" applyNumberFormat="1" applyFont="1" applyAlignment="1">
      <alignment horizontal="center" vertical="center"/>
    </xf>
    <xf numFmtId="164" fontId="24" fillId="19" borderId="70" xfId="28" applyNumberFormat="1" applyFont="1" applyFill="1" applyBorder="1" applyAlignment="1">
      <alignment horizontal="center" vertical="center" shrinkToFit="1"/>
    </xf>
    <xf numFmtId="164" fontId="24" fillId="19" borderId="14" xfId="28" applyNumberFormat="1" applyFont="1" applyFill="1" applyBorder="1" applyAlignment="1">
      <alignment vertical="center" shrinkToFit="1"/>
    </xf>
    <xf numFmtId="0" fontId="24" fillId="19" borderId="48" xfId="28" applyNumberFormat="1" applyFont="1" applyFill="1" applyBorder="1" applyAlignment="1">
      <alignment horizontal="center" vertical="center" shrinkToFit="1"/>
    </xf>
    <xf numFmtId="164" fontId="24" fillId="20" borderId="18" xfId="28" applyNumberFormat="1" applyFont="1" applyFill="1" applyBorder="1" applyAlignment="1">
      <alignment horizontal="center" vertical="center"/>
    </xf>
    <xf numFmtId="0" fontId="24" fillId="18" borderId="71" xfId="40" applyFont="1" applyFill="1" applyBorder="1" applyAlignment="1">
      <alignment vertical="center" shrinkToFit="1"/>
    </xf>
    <xf numFmtId="0" fontId="24" fillId="18" borderId="72" xfId="40" applyFont="1" applyFill="1" applyBorder="1" applyAlignment="1">
      <alignment vertical="center" shrinkToFit="1"/>
    </xf>
    <xf numFmtId="0" fontId="24" fillId="18" borderId="73" xfId="40" applyFont="1" applyFill="1" applyBorder="1" applyAlignment="1">
      <alignment vertical="center" shrinkToFit="1"/>
    </xf>
    <xf numFmtId="0" fontId="24" fillId="18" borderId="74" xfId="40" quotePrefix="1" applyFont="1" applyFill="1" applyBorder="1" applyAlignment="1">
      <alignment horizontal="center" vertical="center" shrinkToFit="1"/>
    </xf>
    <xf numFmtId="164" fontId="24" fillId="19" borderId="75" xfId="28" applyNumberFormat="1" applyFont="1" applyFill="1" applyBorder="1" applyAlignment="1">
      <alignment horizontal="center" vertical="center" shrinkToFit="1"/>
    </xf>
    <xf numFmtId="164" fontId="24" fillId="0" borderId="76" xfId="28" applyNumberFormat="1" applyFont="1" applyFill="1" applyBorder="1" applyAlignment="1">
      <alignment vertical="center" shrinkToFit="1"/>
    </xf>
    <xf numFmtId="164" fontId="24" fillId="19" borderId="77" xfId="28" applyNumberFormat="1" applyFont="1" applyFill="1" applyBorder="1" applyAlignment="1">
      <alignment vertical="center" shrinkToFit="1"/>
    </xf>
    <xf numFmtId="164" fontId="24" fillId="20" borderId="78" xfId="28" applyNumberFormat="1" applyFont="1" applyFill="1" applyBorder="1" applyAlignment="1">
      <alignment horizontal="center" vertical="center" shrinkToFit="1"/>
    </xf>
    <xf numFmtId="164" fontId="24" fillId="20" borderId="79" xfId="28" applyNumberFormat="1" applyFont="1" applyFill="1" applyBorder="1" applyAlignment="1">
      <alignment horizontal="center" vertical="center" shrinkToFit="1"/>
    </xf>
    <xf numFmtId="0" fontId="24" fillId="19" borderId="80" xfId="28" applyNumberFormat="1" applyFont="1" applyFill="1" applyBorder="1" applyAlignment="1">
      <alignment horizontal="center" vertical="center" shrinkToFit="1"/>
    </xf>
    <xf numFmtId="49" fontId="24" fillId="18" borderId="51" xfId="40" quotePrefix="1" applyNumberFormat="1" applyFont="1" applyFill="1" applyBorder="1" applyAlignment="1">
      <alignment horizontal="center" vertical="center" shrinkToFit="1"/>
    </xf>
    <xf numFmtId="37" fontId="28" fillId="0" borderId="82" xfId="40" applyNumberFormat="1" applyFont="1" applyBorder="1" applyAlignment="1" applyProtection="1">
      <alignment vertical="center" shrinkToFit="1"/>
      <protection locked="0"/>
    </xf>
    <xf numFmtId="37" fontId="28" fillId="0" borderId="83" xfId="40" applyNumberFormat="1" applyFont="1" applyBorder="1" applyAlignment="1" applyProtection="1">
      <alignment vertical="center" shrinkToFit="1"/>
      <protection locked="0"/>
    </xf>
    <xf numFmtId="37" fontId="28" fillId="0" borderId="83" xfId="40" applyNumberFormat="1" applyFont="1" applyBorder="1" applyAlignment="1" applyProtection="1">
      <alignment horizontal="center" vertical="center" shrinkToFit="1"/>
      <protection locked="0"/>
    </xf>
    <xf numFmtId="37" fontId="28" fillId="0" borderId="0" xfId="0" applyNumberFormat="1" applyFont="1" applyAlignment="1" applyProtection="1">
      <alignment vertical="center" shrinkToFit="1"/>
      <protection locked="0"/>
    </xf>
    <xf numFmtId="37" fontId="28" fillId="0" borderId="84" xfId="40" applyNumberFormat="1" applyFont="1" applyBorder="1" applyAlignment="1" applyProtection="1">
      <alignment vertical="center" shrinkToFit="1"/>
      <protection locked="0"/>
    </xf>
    <xf numFmtId="37" fontId="28" fillId="0" borderId="0" xfId="40" applyNumberFormat="1" applyFont="1" applyAlignment="1" applyProtection="1">
      <alignment horizontal="center" vertical="center" shrinkToFit="1"/>
      <protection locked="0"/>
    </xf>
    <xf numFmtId="37" fontId="28" fillId="0" borderId="0" xfId="40" applyNumberFormat="1" applyFont="1" applyAlignment="1" applyProtection="1">
      <alignment horizontal="left" vertical="center" shrinkToFit="1"/>
      <protection locked="0"/>
    </xf>
    <xf numFmtId="37" fontId="28" fillId="0" borderId="0" xfId="40" applyNumberFormat="1" applyFont="1" applyAlignment="1" applyProtection="1">
      <alignment vertical="center" shrinkToFit="1"/>
      <protection locked="0"/>
    </xf>
    <xf numFmtId="37" fontId="28" fillId="0" borderId="0" xfId="28" applyNumberFormat="1" applyFont="1" applyAlignment="1" applyProtection="1">
      <alignment vertical="center" shrinkToFit="1"/>
      <protection locked="0"/>
    </xf>
    <xf numFmtId="37" fontId="28" fillId="0" borderId="85" xfId="40" quotePrefix="1" applyNumberFormat="1" applyFont="1" applyBorder="1" applyAlignment="1" applyProtection="1">
      <alignment horizontal="centerContinuous" vertical="center" shrinkToFit="1"/>
      <protection locked="0"/>
    </xf>
    <xf numFmtId="37" fontId="28" fillId="0" borderId="0" xfId="28" applyNumberFormat="1" applyFont="1" applyFill="1" applyBorder="1" applyAlignment="1" applyProtection="1">
      <alignment horizontal="center" vertical="center" shrinkToFit="1"/>
      <protection locked="0"/>
    </xf>
    <xf numFmtId="37" fontId="28" fillId="0" borderId="0" xfId="28" applyNumberFormat="1" applyFont="1" applyFill="1" applyAlignment="1" applyProtection="1">
      <alignment vertical="center" shrinkToFit="1"/>
      <protection locked="0"/>
    </xf>
    <xf numFmtId="37" fontId="28" fillId="0" borderId="0" xfId="40" quotePrefix="1" applyNumberFormat="1" applyFont="1" applyAlignment="1" applyProtection="1">
      <alignment vertical="center" shrinkToFit="1"/>
      <protection locked="0"/>
    </xf>
    <xf numFmtId="37" fontId="28" fillId="0" borderId="0" xfId="28" quotePrefix="1" applyNumberFormat="1" applyFont="1" applyFill="1" applyAlignment="1" applyProtection="1">
      <alignment vertical="center" shrinkToFit="1"/>
      <protection locked="0"/>
    </xf>
    <xf numFmtId="37" fontId="28" fillId="25" borderId="0" xfId="0" applyNumberFormat="1" applyFont="1" applyFill="1" applyAlignment="1">
      <alignment horizontal="left" vertical="center"/>
    </xf>
    <xf numFmtId="37" fontId="29" fillId="0" borderId="0" xfId="0" applyNumberFormat="1" applyFont="1" applyAlignment="1">
      <alignment horizontal="left" vertical="center"/>
    </xf>
    <xf numFmtId="37" fontId="28" fillId="0" borderId="0" xfId="0" applyNumberFormat="1" applyFont="1" applyAlignment="1">
      <alignment horizontal="left" vertical="center"/>
    </xf>
    <xf numFmtId="0" fontId="1" fillId="0" borderId="0" xfId="41" applyFont="1"/>
    <xf numFmtId="164" fontId="23" fillId="25" borderId="17" xfId="28" applyNumberFormat="1" applyFont="1" applyFill="1" applyBorder="1" applyAlignment="1">
      <alignment vertical="center" shrinkToFit="1"/>
    </xf>
    <xf numFmtId="37" fontId="28" fillId="0" borderId="86" xfId="40" applyNumberFormat="1" applyFont="1" applyBorder="1" applyAlignment="1" applyProtection="1">
      <alignment vertical="center" shrinkToFit="1"/>
      <protection locked="0"/>
    </xf>
    <xf numFmtId="37" fontId="28" fillId="0" borderId="85" xfId="40" applyNumberFormat="1" applyFont="1" applyBorder="1" applyAlignment="1" applyProtection="1">
      <alignment vertical="center" shrinkToFit="1"/>
      <protection locked="0"/>
    </xf>
    <xf numFmtId="167" fontId="27" fillId="0" borderId="86" xfId="40" quotePrefix="1" applyNumberFormat="1" applyFont="1" applyBorder="1" applyAlignment="1">
      <alignment horizontal="centerContinuous" vertical="justify"/>
    </xf>
    <xf numFmtId="167" fontId="27" fillId="0" borderId="0" xfId="40" quotePrefix="1" applyNumberFormat="1" applyFont="1" applyAlignment="1">
      <alignment horizontal="centerContinuous" vertical="justify"/>
    </xf>
    <xf numFmtId="37" fontId="30" fillId="0" borderId="12" xfId="40" applyNumberFormat="1" applyFont="1" applyBorder="1" applyAlignment="1" applyProtection="1">
      <alignment vertical="center" shrinkToFit="1"/>
      <protection locked="0"/>
    </xf>
    <xf numFmtId="37" fontId="30" fillId="0" borderId="0" xfId="40" applyNumberFormat="1" applyFont="1" applyAlignment="1" applyProtection="1">
      <alignment vertical="center" shrinkToFit="1"/>
      <protection locked="0"/>
    </xf>
    <xf numFmtId="37" fontId="30" fillId="0" borderId="0" xfId="0" applyNumberFormat="1" applyFont="1" applyAlignment="1">
      <alignment horizontal="left" vertical="center"/>
    </xf>
    <xf numFmtId="37" fontId="30" fillId="0" borderId="28" xfId="28" quotePrefix="1" applyNumberFormat="1" applyFont="1" applyFill="1" applyBorder="1" applyAlignment="1" applyProtection="1">
      <alignment horizontal="center" vertical="center" shrinkToFit="1"/>
      <protection locked="0"/>
    </xf>
    <xf numFmtId="37" fontId="30" fillId="0" borderId="87" xfId="28" quotePrefix="1" applyNumberFormat="1" applyFont="1" applyFill="1" applyBorder="1" applyAlignment="1" applyProtection="1">
      <alignment horizontal="center" vertical="center" shrinkToFit="1"/>
      <protection locked="0"/>
    </xf>
    <xf numFmtId="37" fontId="30" fillId="0" borderId="88" xfId="28" quotePrefix="1" applyNumberFormat="1" applyFont="1" applyFill="1" applyBorder="1" applyAlignment="1" applyProtection="1">
      <alignment horizontal="center" vertical="center" shrinkToFit="1"/>
      <protection locked="0"/>
    </xf>
    <xf numFmtId="37" fontId="30" fillId="0" borderId="34" xfId="40" applyNumberFormat="1" applyFont="1" applyBorder="1" applyAlignment="1" applyProtection="1">
      <alignment horizontal="center" vertical="center" shrinkToFit="1"/>
      <protection locked="0"/>
    </xf>
    <xf numFmtId="37" fontId="30" fillId="0" borderId="0" xfId="40" applyNumberFormat="1" applyFont="1" applyAlignment="1" applyProtection="1">
      <alignment horizontal="center" vertical="center" shrinkToFit="1"/>
      <protection locked="0"/>
    </xf>
    <xf numFmtId="37" fontId="30" fillId="0" borderId="40" xfId="40" applyNumberFormat="1" applyFont="1" applyBorder="1" applyAlignment="1" applyProtection="1">
      <alignment vertical="center" shrinkToFit="1"/>
      <protection locked="0"/>
    </xf>
    <xf numFmtId="168" fontId="30" fillId="0" borderId="27" xfId="40" applyNumberFormat="1" applyFont="1" applyBorder="1" applyAlignment="1" applyProtection="1">
      <alignment horizontal="center" vertical="center" shrinkToFit="1"/>
      <protection locked="0"/>
    </xf>
    <xf numFmtId="37" fontId="30" fillId="0" borderId="28" xfId="28" applyNumberFormat="1" applyFont="1" applyFill="1" applyBorder="1" applyAlignment="1" applyProtection="1">
      <alignment horizontal="center" vertical="center" shrinkToFit="1"/>
    </xf>
    <xf numFmtId="37" fontId="30" fillId="0" borderId="27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29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0" xfId="28" applyNumberFormat="1" applyFont="1" applyFill="1" applyAlignment="1" applyProtection="1">
      <alignment horizontal="center" vertical="center" shrinkToFit="1"/>
      <protection locked="0"/>
    </xf>
    <xf numFmtId="37" fontId="31" fillId="0" borderId="0" xfId="0" applyNumberFormat="1" applyFont="1" applyAlignment="1">
      <alignment horizontal="left" vertical="center"/>
    </xf>
    <xf numFmtId="37" fontId="30" fillId="0" borderId="47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92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93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94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94" xfId="40" applyNumberFormat="1" applyFont="1" applyBorder="1" applyAlignment="1" applyProtection="1">
      <alignment horizontal="center" vertical="center" shrinkToFit="1"/>
      <protection locked="0"/>
    </xf>
    <xf numFmtId="37" fontId="30" fillId="0" borderId="81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95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16" xfId="28" quotePrefix="1" applyNumberFormat="1" applyFont="1" applyFill="1" applyBorder="1" applyAlignment="1" applyProtection="1">
      <alignment horizontal="center" vertical="center" shrinkToFit="1"/>
      <protection locked="0"/>
    </xf>
    <xf numFmtId="37" fontId="30" fillId="0" borderId="0" xfId="28" applyNumberFormat="1" applyFont="1" applyFill="1" applyBorder="1" applyAlignment="1" applyProtection="1">
      <alignment vertical="center" shrinkToFit="1"/>
      <protection locked="0"/>
    </xf>
    <xf numFmtId="37" fontId="30" fillId="0" borderId="0" xfId="28" applyNumberFormat="1" applyFont="1" applyFill="1" applyBorder="1" applyAlignment="1" applyProtection="1">
      <alignment horizontal="right" vertical="center" shrinkToFit="1"/>
      <protection locked="0"/>
    </xf>
    <xf numFmtId="0" fontId="34" fillId="18" borderId="25" xfId="40" quotePrefix="1" applyFont="1" applyFill="1" applyBorder="1" applyAlignment="1">
      <alignment horizontal="center" vertical="center" shrinkToFit="1"/>
    </xf>
    <xf numFmtId="37" fontId="30" fillId="0" borderId="0" xfId="40" applyNumberFormat="1" applyFont="1" applyAlignment="1" applyProtection="1">
      <alignment horizontal="left" vertical="center" shrinkToFit="1"/>
      <protection locked="0"/>
    </xf>
    <xf numFmtId="165" fontId="28" fillId="0" borderId="0" xfId="28" applyNumberFormat="1" applyFont="1" applyFill="1" applyAlignment="1" applyProtection="1">
      <alignment vertical="center" shrinkToFit="1"/>
      <protection locked="0"/>
    </xf>
    <xf numFmtId="0" fontId="35" fillId="0" borderId="0" xfId="0" applyFont="1"/>
    <xf numFmtId="164" fontId="13" fillId="23" borderId="12" xfId="35" applyNumberFormat="1" applyFill="1" applyBorder="1" applyAlignment="1" applyProtection="1">
      <alignment horizontal="center" vertical="center" shrinkToFit="1"/>
    </xf>
    <xf numFmtId="37" fontId="30" fillId="0" borderId="28" xfId="44" quotePrefix="1" applyNumberFormat="1" applyFont="1" applyFill="1" applyBorder="1" applyAlignment="1" applyProtection="1">
      <alignment horizontal="center" vertical="center" shrinkToFit="1"/>
      <protection locked="0"/>
    </xf>
    <xf numFmtId="37" fontId="30" fillId="25" borderId="27" xfId="28" applyNumberFormat="1" applyFont="1" applyFill="1" applyBorder="1" applyAlignment="1" applyProtection="1">
      <alignment horizontal="center" vertical="center" shrinkToFit="1"/>
      <protection locked="0"/>
    </xf>
    <xf numFmtId="37" fontId="30" fillId="25" borderId="29" xfId="28" applyNumberFormat="1" applyFont="1" applyFill="1" applyBorder="1" applyAlignment="1" applyProtection="1">
      <alignment horizontal="center" vertical="center" shrinkToFit="1"/>
      <protection locked="0"/>
    </xf>
    <xf numFmtId="37" fontId="30" fillId="25" borderId="88" xfId="28" applyNumberFormat="1" applyFont="1" applyFill="1" applyBorder="1" applyAlignment="1" applyProtection="1">
      <alignment horizontal="center" vertical="center" shrinkToFit="1"/>
      <protection locked="0"/>
    </xf>
    <xf numFmtId="0" fontId="24" fillId="0" borderId="0" xfId="40" applyFont="1" applyAlignment="1">
      <alignment horizontal="center" vertical="center" shrinkToFit="1"/>
    </xf>
    <xf numFmtId="0" fontId="24" fillId="19" borderId="96" xfId="40" quotePrefix="1" applyFont="1" applyFill="1" applyBorder="1" applyAlignment="1">
      <alignment horizontal="center" vertical="center" shrinkToFit="1"/>
    </xf>
    <xf numFmtId="164" fontId="24" fillId="0" borderId="97" xfId="28" applyNumberFormat="1" applyFont="1" applyFill="1" applyBorder="1" applyAlignment="1">
      <alignment vertical="center" shrinkToFit="1"/>
    </xf>
    <xf numFmtId="164" fontId="24" fillId="0" borderId="98" xfId="28" applyNumberFormat="1" applyFont="1" applyFill="1" applyBorder="1" applyAlignment="1">
      <alignment vertical="center" shrinkToFit="1"/>
    </xf>
    <xf numFmtId="164" fontId="24" fillId="0" borderId="99" xfId="28" applyNumberFormat="1" applyFont="1" applyFill="1" applyBorder="1" applyAlignment="1">
      <alignment vertical="center" shrinkToFit="1"/>
    </xf>
    <xf numFmtId="164" fontId="24" fillId="0" borderId="81" xfId="28" applyNumberFormat="1" applyFont="1" applyFill="1" applyBorder="1" applyAlignment="1">
      <alignment vertical="center" shrinkToFit="1"/>
    </xf>
    <xf numFmtId="164" fontId="24" fillId="0" borderId="93" xfId="28" applyNumberFormat="1" applyFont="1" applyFill="1" applyBorder="1" applyAlignment="1">
      <alignment vertical="center" shrinkToFit="1"/>
    </xf>
    <xf numFmtId="165" fontId="24" fillId="0" borderId="0" xfId="40" applyNumberFormat="1" applyFont="1" applyAlignment="1">
      <alignment horizontal="center" vertical="center" shrinkToFit="1"/>
    </xf>
    <xf numFmtId="14" fontId="24" fillId="0" borderId="0" xfId="40" applyNumberFormat="1" applyFont="1" applyAlignment="1">
      <alignment vertical="center" shrinkToFit="1"/>
    </xf>
    <xf numFmtId="16" fontId="24" fillId="0" borderId="0" xfId="40" applyNumberFormat="1" applyFont="1" applyAlignment="1">
      <alignment horizontal="center" vertical="center" shrinkToFit="1"/>
    </xf>
    <xf numFmtId="3" fontId="24" fillId="0" borderId="0" xfId="40" applyNumberFormat="1" applyFont="1" applyAlignment="1">
      <alignment horizontal="center" vertical="center" shrinkToFit="1"/>
    </xf>
    <xf numFmtId="3" fontId="24" fillId="0" borderId="0" xfId="40" applyNumberFormat="1" applyFont="1" applyAlignment="1">
      <alignment vertical="center" shrinkToFit="1"/>
    </xf>
    <xf numFmtId="0" fontId="23" fillId="25" borderId="0" xfId="40" applyFont="1" applyFill="1" applyAlignment="1">
      <alignment vertical="center"/>
    </xf>
    <xf numFmtId="164" fontId="24" fillId="25" borderId="28" xfId="28" applyNumberFormat="1" applyFont="1" applyFill="1" applyBorder="1" applyAlignment="1">
      <alignment vertical="center" shrinkToFit="1"/>
    </xf>
    <xf numFmtId="169" fontId="24" fillId="20" borderId="30" xfId="28" applyNumberFormat="1" applyFont="1" applyFill="1" applyBorder="1" applyAlignment="1">
      <alignment horizontal="center" vertical="center" shrinkToFit="1"/>
    </xf>
    <xf numFmtId="169" fontId="24" fillId="20" borderId="30" xfId="28" applyNumberFormat="1" applyFont="1" applyFill="1" applyBorder="1" applyAlignment="1">
      <alignment vertical="center" shrinkToFit="1"/>
    </xf>
    <xf numFmtId="37" fontId="36" fillId="0" borderId="0" xfId="40" applyNumberFormat="1" applyFont="1" applyAlignment="1" applyProtection="1">
      <alignment vertical="center" shrinkToFit="1"/>
      <protection locked="0"/>
    </xf>
    <xf numFmtId="37" fontId="30" fillId="25" borderId="28" xfId="28" applyNumberFormat="1" applyFont="1" applyFill="1" applyBorder="1" applyAlignment="1" applyProtection="1">
      <alignment horizontal="center" vertical="center" shrinkToFit="1"/>
      <protection locked="0"/>
    </xf>
    <xf numFmtId="37" fontId="30" fillId="25" borderId="94" xfId="28" applyNumberFormat="1" applyFont="1" applyFill="1" applyBorder="1" applyAlignment="1" applyProtection="1">
      <alignment horizontal="center" vertical="center" shrinkToFit="1"/>
      <protection locked="0"/>
    </xf>
    <xf numFmtId="37" fontId="30" fillId="25" borderId="81" xfId="28" applyNumberFormat="1" applyFont="1" applyFill="1" applyBorder="1" applyAlignment="1" applyProtection="1">
      <alignment horizontal="center" vertical="center" shrinkToFit="1"/>
      <protection locked="0"/>
    </xf>
    <xf numFmtId="37" fontId="30" fillId="25" borderId="93" xfId="28" applyNumberFormat="1" applyFont="1" applyFill="1" applyBorder="1" applyAlignment="1" applyProtection="1">
      <alignment horizontal="center" vertical="center" shrinkToFit="1"/>
      <protection locked="0"/>
    </xf>
    <xf numFmtId="164" fontId="30" fillId="0" borderId="28" xfId="28" applyNumberFormat="1" applyFont="1" applyFill="1" applyBorder="1" applyAlignment="1" applyProtection="1">
      <alignment vertical="center" shrinkToFit="1"/>
      <protection locked="0"/>
    </xf>
    <xf numFmtId="164" fontId="30" fillId="0" borderId="87" xfId="28" applyNumberFormat="1" applyFont="1" applyFill="1" applyBorder="1" applyAlignment="1" applyProtection="1">
      <alignment vertical="center" shrinkToFit="1"/>
      <protection locked="0"/>
    </xf>
    <xf numFmtId="164" fontId="30" fillId="25" borderId="27" xfId="28" applyNumberFormat="1" applyFont="1" applyFill="1" applyBorder="1" applyAlignment="1" applyProtection="1">
      <alignment vertical="center" shrinkToFit="1"/>
      <protection locked="0"/>
    </xf>
    <xf numFmtId="164" fontId="30" fillId="25" borderId="29" xfId="28" applyNumberFormat="1" applyFont="1" applyFill="1" applyBorder="1" applyAlignment="1" applyProtection="1">
      <alignment vertical="center" shrinkToFit="1"/>
      <protection locked="0"/>
    </xf>
    <xf numFmtId="164" fontId="30" fillId="25" borderId="94" xfId="28" applyNumberFormat="1" applyFont="1" applyFill="1" applyBorder="1" applyAlignment="1" applyProtection="1">
      <alignment vertical="center" shrinkToFit="1"/>
      <protection locked="0"/>
    </xf>
    <xf numFmtId="164" fontId="30" fillId="25" borderId="93" xfId="28" applyNumberFormat="1" applyFont="1" applyFill="1" applyBorder="1" applyAlignment="1" applyProtection="1">
      <alignment vertical="center" shrinkToFit="1"/>
      <protection locked="0"/>
    </xf>
    <xf numFmtId="1" fontId="23" fillId="25" borderId="33" xfId="28" applyNumberFormat="1" applyFont="1" applyFill="1" applyBorder="1" applyAlignment="1">
      <alignment vertical="center" shrinkToFit="1"/>
    </xf>
    <xf numFmtId="1" fontId="23" fillId="25" borderId="0" xfId="28" applyNumberFormat="1" applyFont="1" applyFill="1" applyBorder="1" applyAlignment="1">
      <alignment vertical="center" shrinkToFit="1"/>
    </xf>
    <xf numFmtId="0" fontId="23" fillId="25" borderId="0" xfId="40" applyFont="1" applyFill="1" applyAlignment="1">
      <alignment vertical="center" shrinkToFit="1"/>
    </xf>
    <xf numFmtId="0" fontId="23" fillId="25" borderId="17" xfId="40" quotePrefix="1" applyFont="1" applyFill="1" applyBorder="1" applyAlignment="1">
      <alignment horizontal="center" vertical="center" shrinkToFit="1"/>
    </xf>
    <xf numFmtId="0" fontId="23" fillId="25" borderId="17" xfId="40" applyFont="1" applyFill="1" applyBorder="1" applyAlignment="1">
      <alignment horizontal="center" vertical="center" shrinkToFit="1"/>
    </xf>
    <xf numFmtId="49" fontId="23" fillId="25" borderId="106" xfId="28" applyNumberFormat="1" applyFont="1" applyFill="1" applyBorder="1" applyAlignment="1">
      <alignment horizontal="center" vertical="center" shrinkToFit="1"/>
    </xf>
    <xf numFmtId="49" fontId="23" fillId="25" borderId="107" xfId="28" applyNumberFormat="1" applyFont="1" applyFill="1" applyBorder="1" applyAlignment="1">
      <alignment horizontal="center" vertical="center" shrinkToFit="1"/>
    </xf>
    <xf numFmtId="49" fontId="23" fillId="25" borderId="107" xfId="40" applyNumberFormat="1" applyFont="1" applyFill="1" applyBorder="1" applyAlignment="1">
      <alignment horizontal="center" vertical="center" shrinkToFit="1"/>
    </xf>
    <xf numFmtId="49" fontId="23" fillId="25" borderId="108" xfId="40" applyNumberFormat="1" applyFont="1" applyFill="1" applyBorder="1" applyAlignment="1">
      <alignment horizontal="center" vertical="center" shrinkToFit="1"/>
    </xf>
    <xf numFmtId="0" fontId="23" fillId="25" borderId="109" xfId="40" applyFont="1" applyFill="1" applyBorder="1" applyAlignment="1">
      <alignment horizontal="center" vertical="center" shrinkToFit="1"/>
    </xf>
    <xf numFmtId="0" fontId="23" fillId="25" borderId="12" xfId="40" quotePrefix="1" applyFont="1" applyFill="1" applyBorder="1" applyAlignment="1">
      <alignment horizontal="center" vertical="center" shrinkToFit="1"/>
    </xf>
    <xf numFmtId="1" fontId="23" fillId="25" borderId="33" xfId="28" applyNumberFormat="1" applyFont="1" applyFill="1" applyBorder="1" applyAlignment="1">
      <alignment horizontal="center" vertical="center" shrinkToFit="1"/>
    </xf>
    <xf numFmtId="1" fontId="23" fillId="25" borderId="110" xfId="28" applyNumberFormat="1" applyFont="1" applyFill="1" applyBorder="1" applyAlignment="1">
      <alignment horizontal="center" vertical="center" shrinkToFit="1"/>
    </xf>
    <xf numFmtId="1" fontId="23" fillId="25" borderId="111" xfId="28" applyNumberFormat="1" applyFont="1" applyFill="1" applyBorder="1" applyAlignment="1">
      <alignment horizontal="center" vertical="center" shrinkToFit="1"/>
    </xf>
    <xf numFmtId="0" fontId="23" fillId="25" borderId="111" xfId="40" applyFont="1" applyFill="1" applyBorder="1" applyAlignment="1">
      <alignment horizontal="center" vertical="center" shrinkToFit="1"/>
    </xf>
    <xf numFmtId="0" fontId="23" fillId="25" borderId="0" xfId="40" applyFont="1" applyFill="1" applyAlignment="1">
      <alignment horizontal="center" vertical="center" shrinkToFit="1"/>
    </xf>
    <xf numFmtId="0" fontId="23" fillId="25" borderId="112" xfId="40" applyFont="1" applyFill="1" applyBorder="1" applyAlignment="1">
      <alignment horizontal="center" vertical="center" shrinkToFit="1"/>
    </xf>
    <xf numFmtId="0" fontId="23" fillId="25" borderId="0" xfId="40" applyFont="1" applyFill="1" applyAlignment="1">
      <alignment horizontal="center" vertical="center"/>
    </xf>
    <xf numFmtId="16" fontId="23" fillId="25" borderId="113" xfId="40" applyNumberFormat="1" applyFont="1" applyFill="1" applyBorder="1" applyAlignment="1">
      <alignment horizontal="center" vertical="center" shrinkToFit="1"/>
    </xf>
    <xf numFmtId="164" fontId="23" fillId="25" borderId="13" xfId="28" applyNumberFormat="1" applyFont="1" applyFill="1" applyBorder="1" applyAlignment="1">
      <alignment vertical="center" shrinkToFit="1"/>
    </xf>
    <xf numFmtId="164" fontId="23" fillId="25" borderId="114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37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115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65" xfId="40" applyNumberFormat="1" applyFont="1" applyFill="1" applyBorder="1" applyAlignment="1" applyProtection="1">
      <alignment vertical="center" shrinkToFit="1"/>
      <protection locked="0" hidden="1"/>
    </xf>
    <xf numFmtId="0" fontId="23" fillId="25" borderId="115" xfId="40" applyFont="1" applyFill="1" applyBorder="1" applyAlignment="1">
      <alignment vertical="center"/>
    </xf>
    <xf numFmtId="16" fontId="23" fillId="25" borderId="116" xfId="40" applyNumberFormat="1" applyFont="1" applyFill="1" applyBorder="1" applyAlignment="1">
      <alignment horizontal="center" vertical="center" shrinkToFit="1"/>
    </xf>
    <xf numFmtId="16" fontId="23" fillId="25" borderId="117" xfId="40" applyNumberFormat="1" applyFont="1" applyFill="1" applyBorder="1" applyAlignment="1">
      <alignment horizontal="center" vertical="center" shrinkToFit="1"/>
    </xf>
    <xf numFmtId="164" fontId="23" fillId="25" borderId="17" xfId="28" applyNumberFormat="1" applyFont="1" applyFill="1" applyBorder="1" applyAlignment="1">
      <alignment horizontal="center" vertical="center" shrinkToFit="1"/>
    </xf>
    <xf numFmtId="164" fontId="23" fillId="25" borderId="17" xfId="28" applyNumberFormat="1" applyFont="1" applyFill="1" applyBorder="1" applyAlignment="1">
      <alignment horizontal="right" vertical="center" shrinkToFit="1"/>
    </xf>
    <xf numFmtId="164" fontId="23" fillId="25" borderId="118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119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120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121" xfId="40" applyNumberFormat="1" applyFont="1" applyFill="1" applyBorder="1" applyAlignment="1" applyProtection="1">
      <alignment vertical="center" shrinkToFit="1"/>
      <protection locked="0" hidden="1"/>
    </xf>
    <xf numFmtId="14" fontId="23" fillId="25" borderId="0" xfId="40" applyNumberFormat="1" applyFont="1" applyFill="1" applyAlignment="1">
      <alignment vertical="center" shrinkToFit="1"/>
    </xf>
    <xf numFmtId="1" fontId="23" fillId="25" borderId="0" xfId="40" applyNumberFormat="1" applyFont="1" applyFill="1" applyAlignment="1">
      <alignment vertical="center" shrinkToFit="1"/>
    </xf>
    <xf numFmtId="1" fontId="23" fillId="25" borderId="0" xfId="28" applyNumberFormat="1" applyFont="1" applyFill="1" applyAlignment="1">
      <alignment vertical="center" shrinkToFit="1"/>
    </xf>
    <xf numFmtId="2" fontId="23" fillId="25" borderId="0" xfId="40" applyNumberFormat="1" applyFont="1" applyFill="1" applyAlignment="1">
      <alignment vertical="center" shrinkToFit="1"/>
    </xf>
    <xf numFmtId="164" fontId="23" fillId="25" borderId="0" xfId="40" applyNumberFormat="1" applyFont="1" applyFill="1" applyAlignment="1">
      <alignment vertical="center" shrinkToFit="1"/>
    </xf>
    <xf numFmtId="14" fontId="23" fillId="25" borderId="0" xfId="40" applyNumberFormat="1" applyFont="1" applyFill="1" applyAlignment="1">
      <alignment vertical="center"/>
    </xf>
    <xf numFmtId="0" fontId="23" fillId="25" borderId="0" xfId="40" quotePrefix="1" applyFont="1" applyFill="1" applyAlignment="1">
      <alignment vertical="center"/>
    </xf>
    <xf numFmtId="1" fontId="23" fillId="25" borderId="0" xfId="28" applyNumberFormat="1" applyFont="1" applyFill="1" applyAlignment="1">
      <alignment vertical="center"/>
    </xf>
    <xf numFmtId="164" fontId="23" fillId="25" borderId="0" xfId="28" applyNumberFormat="1" applyFont="1" applyFill="1" applyBorder="1" applyAlignment="1">
      <alignment vertical="center"/>
    </xf>
    <xf numFmtId="1" fontId="23" fillId="25" borderId="27" xfId="28" applyNumberFormat="1" applyFont="1" applyFill="1" applyBorder="1" applyAlignment="1">
      <alignment horizontal="center" vertical="center" shrinkToFit="1"/>
    </xf>
    <xf numFmtId="1" fontId="23" fillId="25" borderId="28" xfId="28" applyNumberFormat="1" applyFont="1" applyFill="1" applyBorder="1" applyAlignment="1">
      <alignment horizontal="center" vertical="center" shrinkToFit="1"/>
    </xf>
    <xf numFmtId="0" fontId="23" fillId="25" borderId="28" xfId="40" applyFont="1" applyFill="1" applyBorder="1" applyAlignment="1">
      <alignment horizontal="center" vertical="center" shrinkToFit="1"/>
    </xf>
    <xf numFmtId="164" fontId="23" fillId="25" borderId="27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28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94" xfId="28" applyNumberFormat="1" applyFont="1" applyFill="1" applyBorder="1" applyAlignment="1" applyProtection="1">
      <alignment vertical="center" shrinkToFit="1"/>
      <protection locked="0" hidden="1"/>
    </xf>
    <xf numFmtId="164" fontId="23" fillId="25" borderId="81" xfId="28" applyNumberFormat="1" applyFont="1" applyFill="1" applyBorder="1" applyAlignment="1" applyProtection="1">
      <alignment vertical="center" shrinkToFit="1"/>
      <protection locked="0" hidden="1"/>
    </xf>
    <xf numFmtId="164" fontId="24" fillId="0" borderId="0" xfId="28" applyNumberFormat="1" applyFont="1" applyFill="1" applyBorder="1" applyAlignment="1">
      <alignment vertical="center" shrinkToFit="1"/>
    </xf>
    <xf numFmtId="49" fontId="24" fillId="18" borderId="122" xfId="40" quotePrefix="1" applyNumberFormat="1" applyFont="1" applyFill="1" applyBorder="1" applyAlignment="1">
      <alignment horizontal="center" vertical="center" shrinkToFit="1"/>
    </xf>
    <xf numFmtId="49" fontId="24" fillId="18" borderId="91" xfId="40" quotePrefix="1" applyNumberFormat="1" applyFont="1" applyFill="1" applyBorder="1" applyAlignment="1">
      <alignment horizontal="center" vertical="center" shrinkToFit="1"/>
    </xf>
    <xf numFmtId="49" fontId="24" fillId="18" borderId="36" xfId="40" quotePrefix="1" applyNumberFormat="1" applyFont="1" applyFill="1" applyBorder="1" applyAlignment="1">
      <alignment horizontal="center" vertical="center" shrinkToFit="1"/>
    </xf>
    <xf numFmtId="164" fontId="24" fillId="0" borderId="123" xfId="28" applyNumberFormat="1" applyFont="1" applyFill="1" applyBorder="1" applyAlignment="1">
      <alignment vertical="center" shrinkToFit="1"/>
    </xf>
    <xf numFmtId="164" fontId="24" fillId="0" borderId="124" xfId="28" applyNumberFormat="1" applyFont="1" applyFill="1" applyBorder="1" applyAlignment="1">
      <alignment vertical="center" shrinkToFit="1"/>
    </xf>
    <xf numFmtId="164" fontId="24" fillId="20" borderId="125" xfId="28" applyNumberFormat="1" applyFont="1" applyFill="1" applyBorder="1" applyAlignment="1">
      <alignment horizontal="center" vertical="center" shrinkToFit="1"/>
    </xf>
    <xf numFmtId="164" fontId="24" fillId="20" borderId="126" xfId="28" applyNumberFormat="1" applyFont="1" applyFill="1" applyBorder="1" applyAlignment="1">
      <alignment horizontal="center" vertical="center" shrinkToFit="1"/>
    </xf>
    <xf numFmtId="164" fontId="24" fillId="20" borderId="127" xfId="28" applyNumberFormat="1" applyFont="1" applyFill="1" applyBorder="1" applyAlignment="1">
      <alignment horizontal="center" vertical="center" shrinkToFit="1"/>
    </xf>
    <xf numFmtId="164" fontId="24" fillId="0" borderId="128" xfId="28" applyNumberFormat="1" applyFont="1" applyFill="1" applyBorder="1" applyAlignment="1">
      <alignment vertical="center" shrinkToFit="1"/>
    </xf>
    <xf numFmtId="37" fontId="30" fillId="0" borderId="27" xfId="28" applyNumberFormat="1" applyFont="1" applyFill="1" applyBorder="1" applyAlignment="1" applyProtection="1">
      <alignment horizontal="center" vertical="center" shrinkToFit="1"/>
    </xf>
    <xf numFmtId="49" fontId="23" fillId="25" borderId="46" xfId="28" applyNumberFormat="1" applyFont="1" applyFill="1" applyBorder="1" applyAlignment="1">
      <alignment horizontal="center" vertical="center" shrinkToFit="1"/>
    </xf>
    <xf numFmtId="49" fontId="23" fillId="25" borderId="47" xfId="28" applyNumberFormat="1" applyFont="1" applyFill="1" applyBorder="1" applyAlignment="1">
      <alignment horizontal="center" vertical="center" shrinkToFit="1"/>
    </xf>
    <xf numFmtId="49" fontId="23" fillId="25" borderId="47" xfId="40" applyNumberFormat="1" applyFont="1" applyFill="1" applyBorder="1" applyAlignment="1">
      <alignment horizontal="center" vertical="center" shrinkToFit="1"/>
    </xf>
    <xf numFmtId="164" fontId="23" fillId="25" borderId="29" xfId="28" applyNumberFormat="1" applyFont="1" applyFill="1" applyBorder="1" applyAlignment="1" applyProtection="1">
      <alignment vertical="center" shrinkToFit="1"/>
      <protection locked="0" hidden="1"/>
    </xf>
    <xf numFmtId="0" fontId="23" fillId="25" borderId="35" xfId="40" applyFont="1" applyFill="1" applyBorder="1" applyAlignment="1">
      <alignment horizontal="center" vertical="center" shrinkToFit="1"/>
    </xf>
    <xf numFmtId="0" fontId="23" fillId="25" borderId="13" xfId="40" applyFont="1" applyFill="1" applyBorder="1" applyAlignment="1">
      <alignment horizontal="center" vertical="center" shrinkToFit="1"/>
    </xf>
    <xf numFmtId="164" fontId="23" fillId="25" borderId="13" xfId="40" applyNumberFormat="1" applyFont="1" applyFill="1" applyBorder="1" applyAlignment="1" applyProtection="1">
      <alignment vertical="center" shrinkToFit="1"/>
      <protection locked="0" hidden="1"/>
    </xf>
    <xf numFmtId="164" fontId="23" fillId="25" borderId="16" xfId="40" applyNumberFormat="1" applyFont="1" applyFill="1" applyBorder="1" applyAlignment="1" applyProtection="1">
      <alignment vertical="center" shrinkToFit="1"/>
      <protection locked="0" hidden="1"/>
    </xf>
    <xf numFmtId="37" fontId="37" fillId="25" borderId="0" xfId="40" applyNumberFormat="1" applyFont="1" applyFill="1" applyAlignment="1" applyProtection="1">
      <alignment horizontal="center" vertical="center" shrinkToFit="1"/>
      <protection locked="0"/>
    </xf>
    <xf numFmtId="49" fontId="23" fillId="25" borderId="104" xfId="40" applyNumberFormat="1" applyFont="1" applyFill="1" applyBorder="1" applyAlignment="1">
      <alignment horizontal="center" vertical="center" shrinkToFit="1"/>
    </xf>
    <xf numFmtId="0" fontId="23" fillId="25" borderId="29" xfId="40" applyFont="1" applyFill="1" applyBorder="1" applyAlignment="1">
      <alignment horizontal="center" vertical="center" shrinkToFit="1"/>
    </xf>
    <xf numFmtId="164" fontId="23" fillId="25" borderId="93" xfId="28" applyNumberFormat="1" applyFont="1" applyFill="1" applyBorder="1" applyAlignment="1" applyProtection="1">
      <alignment vertical="center" shrinkToFit="1"/>
      <protection locked="0" hidden="1"/>
    </xf>
    <xf numFmtId="0" fontId="24" fillId="25" borderId="30" xfId="40" quotePrefix="1" applyFont="1" applyFill="1" applyBorder="1" applyAlignment="1">
      <alignment horizontal="center" vertical="center"/>
    </xf>
    <xf numFmtId="164" fontId="24" fillId="25" borderId="17" xfId="28" applyNumberFormat="1" applyFont="1" applyFill="1" applyBorder="1" applyAlignment="1">
      <alignment horizontal="center" vertical="center"/>
    </xf>
    <xf numFmtId="0" fontId="24" fillId="25" borderId="31" xfId="40" quotePrefix="1" applyFont="1" applyFill="1" applyBorder="1" applyAlignment="1">
      <alignment horizontal="center" vertical="center"/>
    </xf>
    <xf numFmtId="0" fontId="24" fillId="25" borderId="32" xfId="40" quotePrefix="1" applyFont="1" applyFill="1" applyBorder="1" applyAlignment="1">
      <alignment horizontal="center" vertical="center"/>
    </xf>
    <xf numFmtId="164" fontId="24" fillId="25" borderId="28" xfId="28" applyNumberFormat="1" applyFont="1" applyFill="1" applyBorder="1" applyAlignment="1">
      <alignment vertical="center"/>
    </xf>
    <xf numFmtId="164" fontId="24" fillId="25" borderId="27" xfId="28" applyNumberFormat="1" applyFont="1" applyFill="1" applyBorder="1" applyAlignment="1">
      <alignment vertical="center"/>
    </xf>
    <xf numFmtId="164" fontId="24" fillId="25" borderId="87" xfId="28" applyNumberFormat="1" applyFont="1" applyFill="1" applyBorder="1" applyAlignment="1">
      <alignment vertical="center"/>
    </xf>
    <xf numFmtId="164" fontId="24" fillId="25" borderId="29" xfId="28" applyNumberFormat="1" applyFont="1" applyFill="1" applyBorder="1" applyAlignment="1">
      <alignment vertical="center"/>
    </xf>
    <xf numFmtId="164" fontId="24" fillId="25" borderId="13" xfId="28" applyNumberFormat="1" applyFont="1" applyFill="1" applyBorder="1" applyAlignment="1">
      <alignment vertical="center"/>
    </xf>
    <xf numFmtId="164" fontId="24" fillId="25" borderId="88" xfId="28" applyNumberFormat="1" applyFont="1" applyFill="1" applyBorder="1" applyAlignment="1">
      <alignment vertical="center"/>
    </xf>
    <xf numFmtId="164" fontId="24" fillId="25" borderId="89" xfId="28" applyNumberFormat="1" applyFont="1" applyFill="1" applyBorder="1" applyAlignment="1">
      <alignment vertical="center"/>
    </xf>
    <xf numFmtId="164" fontId="24" fillId="25" borderId="81" xfId="28" applyNumberFormat="1" applyFont="1" applyFill="1" applyBorder="1" applyAlignment="1">
      <alignment vertical="center"/>
    </xf>
    <xf numFmtId="164" fontId="24" fillId="25" borderId="95" xfId="28" applyNumberFormat="1" applyFont="1" applyFill="1" applyBorder="1" applyAlignment="1">
      <alignment vertical="center"/>
    </xf>
    <xf numFmtId="164" fontId="24" fillId="25" borderId="93" xfId="28" applyNumberFormat="1" applyFont="1" applyFill="1" applyBorder="1" applyAlignment="1">
      <alignment vertical="center"/>
    </xf>
    <xf numFmtId="164" fontId="24" fillId="25" borderId="16" xfId="28" applyNumberFormat="1" applyFont="1" applyFill="1" applyBorder="1" applyAlignment="1">
      <alignment vertical="center"/>
    </xf>
    <xf numFmtId="164" fontId="24" fillId="25" borderId="94" xfId="28" applyNumberFormat="1" applyFont="1" applyFill="1" applyBorder="1" applyAlignment="1">
      <alignment vertical="center"/>
    </xf>
    <xf numFmtId="164" fontId="24" fillId="25" borderId="30" xfId="28" applyNumberFormat="1" applyFont="1" applyFill="1" applyBorder="1" applyAlignment="1">
      <alignment horizontal="center" vertical="center" shrinkToFit="1"/>
    </xf>
    <xf numFmtId="164" fontId="24" fillId="25" borderId="17" xfId="28" applyNumberFormat="1" applyFont="1" applyFill="1" applyBorder="1" applyAlignment="1">
      <alignment vertical="center" shrinkToFit="1"/>
    </xf>
    <xf numFmtId="164" fontId="24" fillId="25" borderId="31" xfId="28" applyNumberFormat="1" applyFont="1" applyFill="1" applyBorder="1" applyAlignment="1">
      <alignment horizontal="center" vertical="center" shrinkToFit="1"/>
    </xf>
    <xf numFmtId="164" fontId="24" fillId="25" borderId="30" xfId="28" applyNumberFormat="1" applyFont="1" applyFill="1" applyBorder="1" applyAlignment="1">
      <alignment vertical="center" shrinkToFit="1"/>
    </xf>
    <xf numFmtId="164" fontId="24" fillId="25" borderId="32" xfId="28" applyNumberFormat="1" applyFont="1" applyFill="1" applyBorder="1" applyAlignment="1">
      <alignment horizontal="center" vertical="center" shrinkToFit="1"/>
    </xf>
    <xf numFmtId="166" fontId="24" fillId="25" borderId="17" xfId="28" applyNumberFormat="1" applyFont="1" applyFill="1" applyBorder="1" applyAlignment="1">
      <alignment horizontal="center" vertical="center" shrinkToFit="1"/>
    </xf>
    <xf numFmtId="37" fontId="30" fillId="0" borderId="131" xfId="28" applyNumberFormat="1" applyFont="1" applyFill="1" applyBorder="1" applyAlignment="1" applyProtection="1">
      <alignment horizontal="center" vertical="center" shrinkToFit="1"/>
      <protection locked="0"/>
    </xf>
    <xf numFmtId="0" fontId="23" fillId="25" borderId="31" xfId="40" quotePrefix="1" applyFont="1" applyFill="1" applyBorder="1" applyAlignment="1">
      <alignment horizontal="center" vertical="center" shrinkToFit="1"/>
    </xf>
    <xf numFmtId="0" fontId="23" fillId="25" borderId="30" xfId="40" quotePrefix="1" applyFont="1" applyFill="1" applyBorder="1" applyAlignment="1">
      <alignment horizontal="centerContinuous" vertical="center" shrinkToFit="1"/>
    </xf>
    <xf numFmtId="0" fontId="23" fillId="25" borderId="30" xfId="40" quotePrefix="1" applyFont="1" applyFill="1" applyBorder="1" applyAlignment="1">
      <alignment horizontal="center" vertical="center" shrinkToFit="1"/>
    </xf>
    <xf numFmtId="0" fontId="23" fillId="25" borderId="32" xfId="40" quotePrefix="1" applyFont="1" applyFill="1" applyBorder="1" applyAlignment="1">
      <alignment horizontal="center" vertical="center" shrinkToFit="1"/>
    </xf>
    <xf numFmtId="0" fontId="23" fillId="25" borderId="24" xfId="40" quotePrefix="1" applyFont="1" applyFill="1" applyBorder="1" applyAlignment="1">
      <alignment horizontal="center" vertical="center" shrinkToFit="1"/>
    </xf>
    <xf numFmtId="0" fontId="23" fillId="25" borderId="25" xfId="40" quotePrefix="1" applyFont="1" applyFill="1" applyBorder="1" applyAlignment="1">
      <alignment horizontal="center" vertical="center" shrinkToFit="1"/>
    </xf>
    <xf numFmtId="0" fontId="23" fillId="25" borderId="26" xfId="40" quotePrefix="1" applyFont="1" applyFill="1" applyBorder="1" applyAlignment="1">
      <alignment horizontal="center" vertical="center" shrinkToFit="1"/>
    </xf>
    <xf numFmtId="164" fontId="23" fillId="25" borderId="27" xfId="28" applyNumberFormat="1" applyFont="1" applyFill="1" applyBorder="1" applyAlignment="1">
      <alignment vertical="center" shrinkToFit="1"/>
    </xf>
    <xf numFmtId="164" fontId="23" fillId="25" borderId="28" xfId="28" applyNumberFormat="1" applyFont="1" applyFill="1" applyBorder="1" applyAlignment="1">
      <alignment vertical="center" shrinkToFit="1"/>
    </xf>
    <xf numFmtId="164" fontId="23" fillId="25" borderId="29" xfId="28" applyNumberFormat="1" applyFont="1" applyFill="1" applyBorder="1" applyAlignment="1">
      <alignment vertical="center" shrinkToFit="1"/>
    </xf>
    <xf numFmtId="164" fontId="23" fillId="25" borderId="30" xfId="28" applyNumberFormat="1" applyFont="1" applyFill="1" applyBorder="1" applyAlignment="1">
      <alignment horizontal="center" vertical="center" shrinkToFit="1"/>
    </xf>
    <xf numFmtId="164" fontId="23" fillId="25" borderId="32" xfId="28" applyNumberFormat="1" applyFont="1" applyFill="1" applyBorder="1" applyAlignment="1">
      <alignment horizontal="center" vertical="center" shrinkToFit="1"/>
    </xf>
    <xf numFmtId="37" fontId="38" fillId="26" borderId="27" xfId="35" applyNumberFormat="1" applyFont="1" applyFill="1" applyBorder="1" applyAlignment="1" applyProtection="1">
      <alignment vertical="center" shrinkToFit="1"/>
      <protection locked="0"/>
    </xf>
    <xf numFmtId="37" fontId="38" fillId="27" borderId="29" xfId="35" applyNumberFormat="1" applyFont="1" applyFill="1" applyBorder="1" applyAlignment="1" applyProtection="1">
      <alignment vertical="center" shrinkToFit="1"/>
      <protection locked="0"/>
    </xf>
    <xf numFmtId="37" fontId="39" fillId="25" borderId="88" xfId="28" applyNumberFormat="1" applyFont="1" applyFill="1" applyBorder="1" applyAlignment="1" applyProtection="1">
      <alignment horizontal="center" vertical="center" shrinkToFit="1"/>
      <protection locked="0"/>
    </xf>
    <xf numFmtId="37" fontId="39" fillId="25" borderId="29" xfId="28" applyNumberFormat="1" applyFont="1" applyFill="1" applyBorder="1" applyAlignment="1" applyProtection="1">
      <alignment horizontal="center" vertical="center" shrinkToFit="1"/>
      <protection locked="0"/>
    </xf>
    <xf numFmtId="37" fontId="39" fillId="25" borderId="81" xfId="28" applyNumberFormat="1" applyFont="1" applyFill="1" applyBorder="1" applyAlignment="1" applyProtection="1">
      <alignment horizontal="center" vertical="center" shrinkToFit="1"/>
      <protection locked="0"/>
    </xf>
    <xf numFmtId="37" fontId="39" fillId="25" borderId="93" xfId="28" applyNumberFormat="1" applyFont="1" applyFill="1" applyBorder="1" applyAlignment="1" applyProtection="1">
      <alignment horizontal="center" vertical="center" shrinkToFit="1"/>
      <protection locked="0"/>
    </xf>
    <xf numFmtId="37" fontId="39" fillId="25" borderId="28" xfId="28" applyNumberFormat="1" applyFont="1" applyFill="1" applyBorder="1" applyAlignment="1" applyProtection="1">
      <alignment horizontal="center" vertical="center" shrinkToFit="1"/>
      <protection locked="0"/>
    </xf>
    <xf numFmtId="37" fontId="39" fillId="0" borderId="88" xfId="28" applyNumberFormat="1" applyFont="1" applyFill="1" applyBorder="1" applyAlignment="1" applyProtection="1">
      <alignment horizontal="center" vertical="center" shrinkToFit="1"/>
    </xf>
    <xf numFmtId="37" fontId="39" fillId="0" borderId="88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0" xfId="35" applyNumberFormat="1" applyFont="1" applyFill="1" applyBorder="1" applyAlignment="1" applyProtection="1">
      <alignment horizontal="centerContinuous" vertical="center" shrinkToFit="1"/>
      <protection locked="0"/>
    </xf>
    <xf numFmtId="37" fontId="30" fillId="0" borderId="0" xfId="40" applyNumberFormat="1" applyFont="1" applyAlignment="1" applyProtection="1">
      <alignment horizontal="centerContinuous" vertical="center" shrinkToFit="1"/>
      <protection locked="0"/>
    </xf>
    <xf numFmtId="37" fontId="31" fillId="0" borderId="0" xfId="35" applyNumberFormat="1" applyFont="1" applyFill="1" applyAlignment="1" applyProtection="1">
      <alignment horizontal="centerContinuous" vertical="center" shrinkToFit="1"/>
      <protection locked="0"/>
    </xf>
    <xf numFmtId="37" fontId="30" fillId="0" borderId="0" xfId="35" applyNumberFormat="1" applyFont="1" applyFill="1" applyAlignment="1" applyProtection="1">
      <alignment horizontal="centerContinuous" vertical="center" shrinkToFit="1"/>
      <protection locked="0"/>
    </xf>
    <xf numFmtId="37" fontId="30" fillId="0" borderId="0" xfId="0" applyNumberFormat="1" applyFont="1" applyAlignment="1" applyProtection="1">
      <alignment horizontal="centerContinuous" vertical="center" shrinkToFit="1"/>
      <protection locked="0"/>
    </xf>
    <xf numFmtId="0" fontId="24" fillId="28" borderId="31" xfId="40" quotePrefix="1" applyFont="1" applyFill="1" applyBorder="1" applyAlignment="1">
      <alignment horizontal="center" vertical="center"/>
    </xf>
    <xf numFmtId="0" fontId="24" fillId="28" borderId="30" xfId="40" quotePrefix="1" applyFont="1" applyFill="1" applyBorder="1" applyAlignment="1">
      <alignment horizontal="center" vertical="center"/>
    </xf>
    <xf numFmtId="0" fontId="24" fillId="28" borderId="32" xfId="40" quotePrefix="1" applyFont="1" applyFill="1" applyBorder="1" applyAlignment="1">
      <alignment horizontal="center" vertical="center"/>
    </xf>
    <xf numFmtId="164" fontId="24" fillId="28" borderId="17" xfId="28" applyNumberFormat="1" applyFont="1" applyFill="1" applyBorder="1" applyAlignment="1">
      <alignment horizontal="center" vertical="center"/>
    </xf>
    <xf numFmtId="164" fontId="24" fillId="28" borderId="27" xfId="28" applyNumberFormat="1" applyFont="1" applyFill="1" applyBorder="1" applyAlignment="1">
      <alignment vertical="center"/>
    </xf>
    <xf numFmtId="164" fontId="24" fillId="28" borderId="28" xfId="28" applyNumberFormat="1" applyFont="1" applyFill="1" applyBorder="1" applyAlignment="1">
      <alignment vertical="center"/>
    </xf>
    <xf numFmtId="164" fontId="24" fillId="28" borderId="29" xfId="28" applyNumberFormat="1" applyFont="1" applyFill="1" applyBorder="1" applyAlignment="1">
      <alignment vertical="center"/>
    </xf>
    <xf numFmtId="164" fontId="24" fillId="28" borderId="13" xfId="28" applyNumberFormat="1" applyFont="1" applyFill="1" applyBorder="1" applyAlignment="1">
      <alignment vertical="center"/>
    </xf>
    <xf numFmtId="164" fontId="24" fillId="28" borderId="88" xfId="28" applyNumberFormat="1" applyFont="1" applyFill="1" applyBorder="1" applyAlignment="1">
      <alignment vertical="center"/>
    </xf>
    <xf numFmtId="164" fontId="24" fillId="28" borderId="94" xfId="28" applyNumberFormat="1" applyFont="1" applyFill="1" applyBorder="1" applyAlignment="1">
      <alignment vertical="center"/>
    </xf>
    <xf numFmtId="164" fontId="24" fillId="28" borderId="93" xfId="28" applyNumberFormat="1" applyFont="1" applyFill="1" applyBorder="1" applyAlignment="1">
      <alignment vertical="center"/>
    </xf>
    <xf numFmtId="164" fontId="24" fillId="28" borderId="16" xfId="28" applyNumberFormat="1" applyFont="1" applyFill="1" applyBorder="1" applyAlignment="1">
      <alignment vertical="center"/>
    </xf>
    <xf numFmtId="164" fontId="24" fillId="28" borderId="31" xfId="28" applyNumberFormat="1" applyFont="1" applyFill="1" applyBorder="1" applyAlignment="1">
      <alignment horizontal="center" vertical="center" shrinkToFit="1"/>
    </xf>
    <xf numFmtId="164" fontId="24" fillId="28" borderId="30" xfId="28" applyNumberFormat="1" applyFont="1" applyFill="1" applyBorder="1" applyAlignment="1">
      <alignment horizontal="center" vertical="center" shrinkToFit="1"/>
    </xf>
    <xf numFmtId="164" fontId="24" fillId="28" borderId="30" xfId="28" applyNumberFormat="1" applyFont="1" applyFill="1" applyBorder="1" applyAlignment="1">
      <alignment vertical="center" shrinkToFit="1"/>
    </xf>
    <xf numFmtId="164" fontId="24" fillId="28" borderId="32" xfId="28" applyNumberFormat="1" applyFont="1" applyFill="1" applyBorder="1" applyAlignment="1">
      <alignment vertical="center" shrinkToFit="1"/>
    </xf>
    <xf numFmtId="166" fontId="24" fillId="28" borderId="17" xfId="28" applyNumberFormat="1" applyFont="1" applyFill="1" applyBorder="1" applyAlignment="1">
      <alignment vertical="center" shrinkToFit="1"/>
    </xf>
    <xf numFmtId="164" fontId="24" fillId="28" borderId="81" xfId="28" applyNumberFormat="1" applyFont="1" applyFill="1" applyBorder="1" applyAlignment="1">
      <alignment vertical="center"/>
    </xf>
    <xf numFmtId="164" fontId="24" fillId="28" borderId="32" xfId="28" applyNumberFormat="1" applyFont="1" applyFill="1" applyBorder="1" applyAlignment="1">
      <alignment horizontal="center" vertical="center" shrinkToFit="1"/>
    </xf>
    <xf numFmtId="164" fontId="24" fillId="28" borderId="17" xfId="28" applyNumberFormat="1" applyFont="1" applyFill="1" applyBorder="1" applyAlignment="1">
      <alignment vertical="center" shrinkToFit="1"/>
    </xf>
    <xf numFmtId="0" fontId="24" fillId="25" borderId="30" xfId="40" quotePrefix="1" applyFont="1" applyFill="1" applyBorder="1" applyAlignment="1">
      <alignment horizontal="center" vertical="center" shrinkToFit="1"/>
    </xf>
    <xf numFmtId="0" fontId="24" fillId="28" borderId="96" xfId="40" applyFont="1" applyFill="1" applyBorder="1" applyAlignment="1">
      <alignment horizontal="center" vertical="center" shrinkToFit="1"/>
    </xf>
    <xf numFmtId="0" fontId="24" fillId="28" borderId="30" xfId="40" applyFont="1" applyFill="1" applyBorder="1" applyAlignment="1">
      <alignment horizontal="center" vertical="center" shrinkToFit="1"/>
    </xf>
    <xf numFmtId="0" fontId="24" fillId="28" borderId="55" xfId="40" applyFont="1" applyFill="1" applyBorder="1" applyAlignment="1">
      <alignment horizontal="center" vertical="center" shrinkToFit="1"/>
    </xf>
    <xf numFmtId="0" fontId="24" fillId="28" borderId="32" xfId="40" quotePrefix="1" applyFont="1" applyFill="1" applyBorder="1" applyAlignment="1">
      <alignment horizontal="center" vertical="center" shrinkToFit="1"/>
    </xf>
    <xf numFmtId="164" fontId="24" fillId="28" borderId="97" xfId="28" applyNumberFormat="1" applyFont="1" applyFill="1" applyBorder="1" applyAlignment="1">
      <alignment vertical="center" shrinkToFit="1"/>
    </xf>
    <xf numFmtId="164" fontId="24" fillId="28" borderId="28" xfId="28" applyNumberFormat="1" applyFont="1" applyFill="1" applyBorder="1" applyAlignment="1">
      <alignment vertical="center" shrinkToFit="1"/>
    </xf>
    <xf numFmtId="164" fontId="24" fillId="28" borderId="87" xfId="28" applyNumberFormat="1" applyFont="1" applyFill="1" applyBorder="1" applyAlignment="1">
      <alignment vertical="center" shrinkToFit="1"/>
    </xf>
    <xf numFmtId="164" fontId="24" fillId="28" borderId="29" xfId="28" applyNumberFormat="1" applyFont="1" applyFill="1" applyBorder="1" applyAlignment="1">
      <alignment vertical="center" shrinkToFit="1"/>
    </xf>
    <xf numFmtId="164" fontId="24" fillId="28" borderId="133" xfId="28" applyNumberFormat="1" applyFont="1" applyFill="1" applyBorder="1" applyAlignment="1">
      <alignment vertical="center" shrinkToFit="1"/>
    </xf>
    <xf numFmtId="164" fontId="24" fillId="28" borderId="88" xfId="28" applyNumberFormat="1" applyFont="1" applyFill="1" applyBorder="1" applyAlignment="1">
      <alignment vertical="center" shrinkToFit="1"/>
    </xf>
    <xf numFmtId="164" fontId="24" fillId="28" borderId="99" xfId="28" applyNumberFormat="1" applyFont="1" applyFill="1" applyBorder="1" applyAlignment="1">
      <alignment vertical="center" shrinkToFit="1"/>
    </xf>
    <xf numFmtId="164" fontId="24" fillId="28" borderId="92" xfId="28" applyNumberFormat="1" applyFont="1" applyFill="1" applyBorder="1" applyAlignment="1">
      <alignment vertical="center" shrinkToFit="1"/>
    </xf>
    <xf numFmtId="164" fontId="24" fillId="28" borderId="81" xfId="28" applyNumberFormat="1" applyFont="1" applyFill="1" applyBorder="1" applyAlignment="1">
      <alignment vertical="center" shrinkToFit="1"/>
    </xf>
    <xf numFmtId="164" fontId="24" fillId="28" borderId="95" xfId="28" applyNumberFormat="1" applyFont="1" applyFill="1" applyBorder="1" applyAlignment="1">
      <alignment vertical="center" shrinkToFit="1"/>
    </xf>
    <xf numFmtId="164" fontId="24" fillId="28" borderId="93" xfId="28" applyNumberFormat="1" applyFont="1" applyFill="1" applyBorder="1" applyAlignment="1">
      <alignment vertical="center" shrinkToFit="1"/>
    </xf>
    <xf numFmtId="164" fontId="24" fillId="28" borderId="134" xfId="28" applyNumberFormat="1" applyFont="1" applyFill="1" applyBorder="1" applyAlignment="1">
      <alignment vertical="center" shrinkToFit="1"/>
    </xf>
    <xf numFmtId="164" fontId="24" fillId="28" borderId="20" xfId="28" applyNumberFormat="1" applyFont="1" applyFill="1" applyBorder="1" applyAlignment="1">
      <alignment vertical="center" shrinkToFit="1"/>
    </xf>
    <xf numFmtId="164" fontId="24" fillId="28" borderId="136" xfId="28" applyNumberFormat="1" applyFont="1" applyFill="1" applyBorder="1" applyAlignment="1">
      <alignment vertical="center" shrinkToFit="1"/>
    </xf>
    <xf numFmtId="37" fontId="30" fillId="0" borderId="18" xfId="28" quotePrefix="1" applyNumberFormat="1" applyFont="1" applyFill="1" applyBorder="1" applyAlignment="1" applyProtection="1">
      <alignment horizontal="center" vertical="center" shrinkToFit="1"/>
      <protection locked="0"/>
    </xf>
    <xf numFmtId="37" fontId="39" fillId="0" borderId="29" xfId="28" applyNumberFormat="1" applyFont="1" applyFill="1" applyBorder="1" applyAlignment="1" applyProtection="1">
      <alignment horizontal="center" vertical="center" shrinkToFit="1"/>
      <protection locked="0"/>
    </xf>
    <xf numFmtId="37" fontId="30" fillId="20" borderId="29" xfId="28" applyNumberFormat="1" applyFont="1" applyFill="1" applyBorder="1" applyAlignment="1" applyProtection="1">
      <alignment horizontal="center" vertical="center" shrinkToFit="1"/>
      <protection locked="0"/>
    </xf>
    <xf numFmtId="37" fontId="30" fillId="20" borderId="93" xfId="28" applyNumberFormat="1" applyFont="1" applyFill="1" applyBorder="1" applyAlignment="1" applyProtection="1">
      <alignment horizontal="center" vertical="center" shrinkToFit="1"/>
      <protection locked="0"/>
    </xf>
    <xf numFmtId="37" fontId="30" fillId="20" borderId="27" xfId="28" applyNumberFormat="1" applyFont="1" applyFill="1" applyBorder="1" applyAlignment="1" applyProtection="1">
      <alignment horizontal="center" vertical="center" shrinkToFit="1"/>
      <protection locked="0"/>
    </xf>
    <xf numFmtId="37" fontId="30" fillId="20" borderId="94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110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110" xfId="28" quotePrefix="1" applyNumberFormat="1" applyFont="1" applyFill="1" applyBorder="1" applyAlignment="1" applyProtection="1">
      <alignment horizontal="center" vertical="center" shrinkToFit="1"/>
      <protection locked="0"/>
    </xf>
    <xf numFmtId="37" fontId="30" fillId="0" borderId="110" xfId="28" applyNumberFormat="1" applyFont="1" applyFill="1" applyBorder="1" applyAlignment="1" applyProtection="1">
      <alignment vertical="center" shrinkToFit="1"/>
      <protection locked="0"/>
    </xf>
    <xf numFmtId="37" fontId="13" fillId="0" borderId="0" xfId="35" applyNumberFormat="1" applyFill="1" applyBorder="1" applyAlignment="1" applyProtection="1">
      <alignment vertical="center" shrinkToFit="1"/>
      <protection locked="0"/>
    </xf>
    <xf numFmtId="164" fontId="23" fillId="25" borderId="31" xfId="28" applyNumberFormat="1" applyFont="1" applyFill="1" applyBorder="1" applyAlignment="1">
      <alignment horizontal="right" vertical="center" shrinkToFit="1"/>
    </xf>
    <xf numFmtId="164" fontId="23" fillId="25" borderId="30" xfId="28" applyNumberFormat="1" applyFont="1" applyFill="1" applyBorder="1" applyAlignment="1">
      <alignment horizontal="right" vertical="center" shrinkToFit="1"/>
    </xf>
    <xf numFmtId="164" fontId="23" fillId="25" borderId="32" xfId="28" applyNumberFormat="1" applyFont="1" applyFill="1" applyBorder="1" applyAlignment="1">
      <alignment horizontal="right" vertical="center" shrinkToFit="1"/>
    </xf>
    <xf numFmtId="37" fontId="40" fillId="0" borderId="88" xfId="28" applyNumberFormat="1" applyFont="1" applyFill="1" applyBorder="1" applyAlignment="1" applyProtection="1">
      <alignment horizontal="center" vertical="center" shrinkToFit="1"/>
      <protection locked="0"/>
    </xf>
    <xf numFmtId="164" fontId="30" fillId="27" borderId="28" xfId="28" applyNumberFormat="1" applyFont="1" applyFill="1" applyBorder="1" applyAlignment="1" applyProtection="1">
      <alignment vertical="center" shrinkToFit="1"/>
      <protection locked="0"/>
    </xf>
    <xf numFmtId="164" fontId="30" fillId="27" borderId="87" xfId="28" applyNumberFormat="1" applyFont="1" applyFill="1" applyBorder="1" applyAlignment="1" applyProtection="1">
      <alignment vertical="center" shrinkToFit="1"/>
      <protection locked="0"/>
    </xf>
    <xf numFmtId="37" fontId="30" fillId="25" borderId="28" xfId="40" applyNumberFormat="1" applyFont="1" applyFill="1" applyBorder="1" applyAlignment="1" applyProtection="1">
      <alignment horizontal="center" vertical="center" shrinkToFit="1"/>
      <protection locked="0"/>
    </xf>
    <xf numFmtId="37" fontId="30" fillId="0" borderId="109" xfId="40" applyNumberFormat="1" applyFont="1" applyBorder="1" applyAlignment="1" applyProtection="1">
      <alignment vertical="center" shrinkToFit="1"/>
      <protection locked="0"/>
    </xf>
    <xf numFmtId="37" fontId="30" fillId="0" borderId="70" xfId="40" applyNumberFormat="1" applyFont="1" applyBorder="1" applyAlignment="1" applyProtection="1">
      <alignment vertical="center" shrinkToFit="1"/>
      <protection locked="0"/>
    </xf>
    <xf numFmtId="37" fontId="30" fillId="0" borderId="112" xfId="40" applyNumberFormat="1" applyFont="1" applyBorder="1" applyAlignment="1" applyProtection="1">
      <alignment horizontal="center" vertical="center" shrinkToFit="1"/>
      <protection locked="0"/>
    </xf>
    <xf numFmtId="37" fontId="30" fillId="0" borderId="33" xfId="40" applyNumberFormat="1" applyFont="1" applyBorder="1" applyAlignment="1" applyProtection="1">
      <alignment horizontal="center" vertical="center" shrinkToFit="1"/>
      <protection locked="0"/>
    </xf>
    <xf numFmtId="37" fontId="30" fillId="0" borderId="137" xfId="40" applyNumberFormat="1" applyFont="1" applyBorder="1" applyAlignment="1" applyProtection="1">
      <alignment vertical="center" shrinkToFit="1"/>
      <protection locked="0"/>
    </xf>
    <xf numFmtId="37" fontId="30" fillId="0" borderId="102" xfId="40" applyNumberFormat="1" applyFont="1" applyBorder="1" applyAlignment="1" applyProtection="1">
      <alignment vertical="center" shrinkToFit="1"/>
      <protection locked="0"/>
    </xf>
    <xf numFmtId="37" fontId="33" fillId="25" borderId="27" xfId="28" applyNumberFormat="1" applyFont="1" applyFill="1" applyBorder="1" applyAlignment="1" applyProtection="1">
      <alignment horizontal="center" vertical="center" shrinkToFit="1"/>
      <protection locked="0"/>
    </xf>
    <xf numFmtId="37" fontId="33" fillId="0" borderId="28" xfId="28" applyNumberFormat="1" applyFont="1" applyFill="1" applyBorder="1" applyAlignment="1" applyProtection="1">
      <alignment horizontal="center" vertical="center" shrinkToFit="1"/>
    </xf>
    <xf numFmtId="37" fontId="33" fillId="20" borderId="27" xfId="28" applyNumberFormat="1" applyFont="1" applyFill="1" applyBorder="1" applyAlignment="1" applyProtection="1">
      <alignment horizontal="center" vertical="center" shrinkToFit="1"/>
      <protection locked="0"/>
    </xf>
    <xf numFmtId="37" fontId="33" fillId="0" borderId="27" xfId="28" applyNumberFormat="1" applyFont="1" applyFill="1" applyBorder="1" applyAlignment="1" applyProtection="1">
      <alignment horizontal="center" vertical="center" shrinkToFit="1"/>
      <protection locked="0"/>
    </xf>
    <xf numFmtId="0" fontId="1" fillId="0" borderId="0" xfId="0" applyFont="1"/>
    <xf numFmtId="164" fontId="23" fillId="25" borderId="31" xfId="28" applyNumberFormat="1" applyFont="1" applyFill="1" applyBorder="1" applyAlignment="1">
      <alignment horizontal="center" vertical="center" shrinkToFit="1"/>
    </xf>
    <xf numFmtId="37" fontId="33" fillId="25" borderId="28" xfId="28" applyNumberFormat="1" applyFont="1" applyFill="1" applyBorder="1" applyAlignment="1" applyProtection="1">
      <alignment horizontal="center" vertical="center" shrinkToFit="1"/>
      <protection locked="0"/>
    </xf>
    <xf numFmtId="37" fontId="40" fillId="25" borderId="29" xfId="28" applyNumberFormat="1" applyFont="1" applyFill="1" applyBorder="1" applyAlignment="1" applyProtection="1">
      <alignment horizontal="center" vertical="center" shrinkToFit="1"/>
      <protection locked="0"/>
    </xf>
    <xf numFmtId="37" fontId="33" fillId="20" borderId="29" xfId="28" applyNumberFormat="1" applyFont="1" applyFill="1" applyBorder="1" applyAlignment="1" applyProtection="1">
      <alignment horizontal="center" vertical="center" shrinkToFit="1"/>
      <protection locked="0"/>
    </xf>
    <xf numFmtId="49" fontId="24" fillId="18" borderId="25" xfId="40" quotePrefix="1" applyNumberFormat="1" applyFont="1" applyFill="1" applyBorder="1" applyAlignment="1">
      <alignment horizontal="center" vertical="center" shrinkToFit="1"/>
    </xf>
    <xf numFmtId="0" fontId="30" fillId="25" borderId="27" xfId="28" applyNumberFormat="1" applyFont="1" applyFill="1" applyBorder="1" applyAlignment="1" applyProtection="1">
      <alignment horizontal="center" vertical="center" shrinkToFit="1"/>
      <protection locked="0"/>
    </xf>
    <xf numFmtId="0" fontId="30" fillId="25" borderId="28" xfId="28" applyNumberFormat="1" applyFont="1" applyFill="1" applyBorder="1" applyAlignment="1" applyProtection="1">
      <alignment horizontal="center" vertical="center" shrinkToFit="1"/>
      <protection locked="0"/>
    </xf>
    <xf numFmtId="0" fontId="33" fillId="25" borderId="27" xfId="28" applyNumberFormat="1" applyFont="1" applyFill="1" applyBorder="1" applyAlignment="1" applyProtection="1">
      <alignment horizontal="center" vertical="center" shrinkToFit="1"/>
      <protection locked="0"/>
    </xf>
    <xf numFmtId="0" fontId="33" fillId="25" borderId="28" xfId="28" applyNumberFormat="1" applyFont="1" applyFill="1" applyBorder="1" applyAlignment="1" applyProtection="1">
      <alignment horizontal="center" vertical="center" shrinkToFit="1"/>
      <protection locked="0"/>
    </xf>
    <xf numFmtId="0" fontId="30" fillId="0" borderId="28" xfId="28" applyNumberFormat="1" applyFont="1" applyFill="1" applyBorder="1" applyAlignment="1" applyProtection="1">
      <alignment horizontal="center" vertical="center" shrinkToFit="1"/>
    </xf>
    <xf numFmtId="0" fontId="33" fillId="0" borderId="28" xfId="28" applyNumberFormat="1" applyFont="1" applyFill="1" applyBorder="1" applyAlignment="1" applyProtection="1">
      <alignment horizontal="center" vertical="center" shrinkToFit="1"/>
    </xf>
    <xf numFmtId="0" fontId="39" fillId="25" borderId="28" xfId="28" applyNumberFormat="1" applyFont="1" applyFill="1" applyBorder="1" applyAlignment="1" applyProtection="1">
      <alignment horizontal="center" vertical="center" shrinkToFit="1"/>
      <protection locked="0"/>
    </xf>
    <xf numFmtId="0" fontId="39" fillId="25" borderId="29" xfId="28" applyNumberFormat="1" applyFont="1" applyFill="1" applyBorder="1" applyAlignment="1" applyProtection="1">
      <alignment horizontal="center" vertical="center" shrinkToFit="1"/>
      <protection locked="0"/>
    </xf>
    <xf numFmtId="0" fontId="40" fillId="25" borderId="28" xfId="28" applyNumberFormat="1" applyFont="1" applyFill="1" applyBorder="1" applyAlignment="1" applyProtection="1">
      <alignment horizontal="center" vertical="center" shrinkToFit="1"/>
      <protection locked="0"/>
    </xf>
    <xf numFmtId="0" fontId="30" fillId="0" borderId="27" xfId="28" applyNumberFormat="1" applyFont="1" applyFill="1" applyBorder="1" applyAlignment="1" applyProtection="1">
      <alignment horizontal="center" vertical="center" shrinkToFit="1"/>
      <protection locked="0"/>
    </xf>
    <xf numFmtId="0" fontId="30" fillId="0" borderId="29" xfId="28" applyNumberFormat="1" applyFont="1" applyFill="1" applyBorder="1" applyAlignment="1" applyProtection="1">
      <alignment horizontal="center" vertical="center" shrinkToFit="1"/>
      <protection locked="0"/>
    </xf>
    <xf numFmtId="0" fontId="33" fillId="0" borderId="27" xfId="28" applyNumberFormat="1" applyFont="1" applyFill="1" applyBorder="1" applyAlignment="1" applyProtection="1">
      <alignment horizontal="center" vertical="center" shrinkToFit="1"/>
      <protection locked="0"/>
    </xf>
    <xf numFmtId="0" fontId="33" fillId="0" borderId="29" xfId="28" applyNumberFormat="1" applyFont="1" applyFill="1" applyBorder="1" applyAlignment="1" applyProtection="1">
      <alignment horizontal="center" vertical="center" shrinkToFit="1"/>
      <protection locked="0"/>
    </xf>
    <xf numFmtId="0" fontId="30" fillId="25" borderId="88" xfId="28" applyNumberFormat="1" applyFont="1" applyFill="1" applyBorder="1" applyAlignment="1" applyProtection="1">
      <alignment horizontal="center" vertical="center" shrinkToFit="1"/>
      <protection locked="0"/>
    </xf>
    <xf numFmtId="0" fontId="30" fillId="0" borderId="88" xfId="28" applyNumberFormat="1" applyFont="1" applyFill="1" applyBorder="1" applyAlignment="1" applyProtection="1">
      <alignment horizontal="center" vertical="center" shrinkToFit="1"/>
      <protection locked="0"/>
    </xf>
    <xf numFmtId="0" fontId="33" fillId="0" borderId="88" xfId="28" applyNumberFormat="1" applyFont="1" applyFill="1" applyBorder="1" applyAlignment="1" applyProtection="1">
      <alignment horizontal="center" vertical="center" shrinkToFit="1"/>
      <protection locked="0"/>
    </xf>
    <xf numFmtId="166" fontId="24" fillId="0" borderId="41" xfId="28" applyNumberFormat="1" applyFont="1" applyFill="1" applyBorder="1" applyAlignment="1">
      <alignment vertical="center" shrinkToFit="1"/>
    </xf>
    <xf numFmtId="166" fontId="24" fillId="0" borderId="39" xfId="28" applyNumberFormat="1" applyFont="1" applyFill="1" applyBorder="1" applyAlignment="1">
      <alignment vertical="center" shrinkToFit="1"/>
    </xf>
    <xf numFmtId="166" fontId="24" fillId="0" borderId="28" xfId="28" applyNumberFormat="1" applyFont="1" applyFill="1" applyBorder="1" applyAlignment="1">
      <alignment vertical="center" shrinkToFit="1"/>
    </xf>
    <xf numFmtId="43" fontId="24" fillId="0" borderId="0" xfId="28" applyFont="1" applyAlignment="1">
      <alignment vertical="center"/>
    </xf>
    <xf numFmtId="166" fontId="24" fillId="19" borderId="17" xfId="28" applyNumberFormat="1" applyFont="1" applyFill="1" applyBorder="1" applyAlignment="1">
      <alignment horizontal="center" vertical="center" shrinkToFit="1"/>
    </xf>
    <xf numFmtId="166" fontId="24" fillId="19" borderId="13" xfId="28" applyNumberFormat="1" applyFont="1" applyFill="1" applyBorder="1" applyAlignment="1">
      <alignment vertical="center" shrinkToFit="1"/>
    </xf>
    <xf numFmtId="166" fontId="24" fillId="19" borderId="15" xfId="28" applyNumberFormat="1" applyFont="1" applyFill="1" applyBorder="1" applyAlignment="1">
      <alignment vertical="center" shrinkToFit="1"/>
    </xf>
    <xf numFmtId="166" fontId="30" fillId="0" borderId="28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87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13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88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14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60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60" xfId="28" applyNumberFormat="1" applyFont="1" applyFill="1" applyBorder="1" applyAlignment="1" applyProtection="1">
      <alignment vertical="center" shrinkToFit="1"/>
      <protection locked="0"/>
    </xf>
    <xf numFmtId="166" fontId="33" fillId="0" borderId="28" xfId="28" applyNumberFormat="1" applyFont="1" applyFill="1" applyBorder="1" applyAlignment="1" applyProtection="1">
      <alignment horizontal="center" vertical="center" shrinkToFit="1"/>
      <protection locked="0"/>
    </xf>
    <xf numFmtId="166" fontId="33" fillId="0" borderId="87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37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90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62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89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65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129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47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69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35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91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130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132" xfId="28" applyNumberFormat="1" applyFont="1" applyFill="1" applyBorder="1" applyAlignment="1" applyProtection="1">
      <alignment horizontal="center" vertical="center" shrinkToFit="1"/>
      <protection locked="0"/>
    </xf>
    <xf numFmtId="166" fontId="24" fillId="0" borderId="141" xfId="28" applyNumberFormat="1" applyFont="1" applyFill="1" applyBorder="1" applyAlignment="1">
      <alignment vertical="center" shrinkToFit="1"/>
    </xf>
    <xf numFmtId="166" fontId="24" fillId="0" borderId="47" xfId="28" applyNumberFormat="1" applyFont="1" applyFill="1" applyBorder="1" applyAlignment="1">
      <alignment vertical="center" shrinkToFit="1"/>
    </xf>
    <xf numFmtId="0" fontId="43" fillId="0" borderId="28" xfId="0" applyFont="1" applyBorder="1" applyAlignment="1">
      <alignment vertical="center" shrinkToFit="1"/>
    </xf>
    <xf numFmtId="166" fontId="30" fillId="25" borderId="87" xfId="28" applyNumberFormat="1" applyFont="1" applyFill="1" applyBorder="1" applyAlignment="1" applyProtection="1">
      <alignment horizontal="center" vertical="center" shrinkToFit="1"/>
      <protection locked="0"/>
    </xf>
    <xf numFmtId="166" fontId="38" fillId="26" borderId="28" xfId="28" applyNumberFormat="1" applyFont="1" applyFill="1" applyBorder="1" applyAlignment="1" applyProtection="1">
      <alignment vertical="center" shrinkToFit="1"/>
      <protection locked="0"/>
    </xf>
    <xf numFmtId="166" fontId="30" fillId="25" borderId="28" xfId="28" applyNumberFormat="1" applyFont="1" applyFill="1" applyBorder="1" applyAlignment="1" applyProtection="1">
      <alignment vertical="center" shrinkToFit="1"/>
      <protection locked="0"/>
    </xf>
    <xf numFmtId="166" fontId="38" fillId="26" borderId="28" xfId="28" applyNumberFormat="1" applyFont="1" applyFill="1" applyBorder="1" applyAlignment="1" applyProtection="1">
      <alignment horizontal="center" vertical="center" shrinkToFit="1"/>
      <protection locked="0"/>
    </xf>
    <xf numFmtId="166" fontId="38" fillId="26" borderId="138" xfId="28" applyNumberFormat="1" applyFont="1" applyFill="1" applyBorder="1" applyAlignment="1" applyProtection="1">
      <alignment horizontal="center" vertical="center" shrinkToFit="1"/>
      <protection locked="0"/>
    </xf>
    <xf numFmtId="166" fontId="38" fillId="27" borderId="28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28" xfId="28" applyNumberFormat="1" applyFont="1" applyFill="1" applyBorder="1" applyAlignment="1" applyProtection="1">
      <alignment vertical="center" shrinkToFit="1"/>
      <protection locked="0"/>
    </xf>
    <xf numFmtId="166" fontId="30" fillId="0" borderId="27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29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94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93" xfId="28" applyNumberFormat="1" applyFont="1" applyFill="1" applyBorder="1" applyAlignment="1" applyProtection="1">
      <alignment horizontal="center" vertical="center" shrinkToFit="1"/>
      <protection locked="0"/>
    </xf>
    <xf numFmtId="37" fontId="40" fillId="25" borderId="28" xfId="28" applyNumberFormat="1" applyFont="1" applyFill="1" applyBorder="1" applyAlignment="1" applyProtection="1">
      <alignment horizontal="center" vertical="center" shrinkToFit="1"/>
      <protection locked="0"/>
    </xf>
    <xf numFmtId="166" fontId="24" fillId="23" borderId="40" xfId="28" applyNumberFormat="1" applyFont="1" applyFill="1" applyBorder="1" applyAlignment="1">
      <alignment vertical="center" shrinkToFit="1"/>
    </xf>
    <xf numFmtId="166" fontId="24" fillId="0" borderId="97" xfId="28" applyNumberFormat="1" applyFont="1" applyFill="1" applyBorder="1" applyAlignment="1">
      <alignment vertical="center" shrinkToFit="1"/>
    </xf>
    <xf numFmtId="166" fontId="24" fillId="19" borderId="40" xfId="28" applyNumberFormat="1" applyFont="1" applyFill="1" applyBorder="1" applyAlignment="1">
      <alignment vertical="center" shrinkToFit="1"/>
    </xf>
    <xf numFmtId="166" fontId="43" fillId="0" borderId="47" xfId="28" applyNumberFormat="1" applyFont="1" applyBorder="1" applyAlignment="1">
      <alignment vertical="center" shrinkToFit="1"/>
    </xf>
    <xf numFmtId="166" fontId="43" fillId="0" borderId="28" xfId="28" applyNumberFormat="1" applyFont="1" applyBorder="1" applyAlignment="1">
      <alignment vertical="center" shrinkToFit="1"/>
    </xf>
    <xf numFmtId="166" fontId="43" fillId="0" borderId="152" xfId="28" applyNumberFormat="1" applyFont="1" applyBorder="1" applyAlignment="1">
      <alignment vertical="center" shrinkToFit="1"/>
    </xf>
    <xf numFmtId="166" fontId="43" fillId="0" borderId="153" xfId="28" applyNumberFormat="1" applyFont="1" applyBorder="1" applyAlignment="1">
      <alignment vertical="center" shrinkToFit="1"/>
    </xf>
    <xf numFmtId="166" fontId="24" fillId="0" borderId="0" xfId="28" applyNumberFormat="1" applyFont="1" applyFill="1" applyAlignment="1">
      <alignment vertical="center" shrinkToFit="1"/>
    </xf>
    <xf numFmtId="166" fontId="24" fillId="0" borderId="28" xfId="28" applyNumberFormat="1" applyFont="1" applyFill="1" applyBorder="1" applyAlignment="1">
      <alignment horizontal="center" vertical="center" shrinkToFit="1"/>
    </xf>
    <xf numFmtId="166" fontId="24" fillId="0" borderId="99" xfId="28" applyNumberFormat="1" applyFont="1" applyFill="1" applyBorder="1" applyAlignment="1">
      <alignment vertical="center" shrinkToFit="1"/>
    </xf>
    <xf numFmtId="166" fontId="24" fillId="0" borderId="81" xfId="28" applyNumberFormat="1" applyFont="1" applyFill="1" applyBorder="1" applyAlignment="1">
      <alignment vertical="center" shrinkToFit="1"/>
    </xf>
    <xf numFmtId="166" fontId="28" fillId="0" borderId="152" xfId="28" applyNumberFormat="1" applyFont="1" applyBorder="1" applyAlignment="1">
      <alignment shrinkToFit="1"/>
    </xf>
    <xf numFmtId="166" fontId="28" fillId="0" borderId="153" xfId="28" applyNumberFormat="1" applyFont="1" applyBorder="1" applyAlignment="1">
      <alignment shrinkToFit="1"/>
    </xf>
    <xf numFmtId="166" fontId="44" fillId="0" borderId="152" xfId="28" applyNumberFormat="1" applyFont="1" applyBorder="1" applyAlignment="1">
      <alignment shrinkToFit="1"/>
    </xf>
    <xf numFmtId="166" fontId="44" fillId="0" borderId="153" xfId="28" applyNumberFormat="1" applyFont="1" applyBorder="1" applyAlignment="1">
      <alignment shrinkToFit="1"/>
    </xf>
    <xf numFmtId="166" fontId="24" fillId="20" borderId="31" xfId="28" applyNumberFormat="1" applyFont="1" applyFill="1" applyBorder="1" applyAlignment="1">
      <alignment horizontal="center" vertical="center" shrinkToFit="1"/>
    </xf>
    <xf numFmtId="166" fontId="24" fillId="20" borderId="30" xfId="28" applyNumberFormat="1" applyFont="1" applyFill="1" applyBorder="1" applyAlignment="1">
      <alignment horizontal="center" vertical="center" shrinkToFit="1"/>
    </xf>
    <xf numFmtId="166" fontId="24" fillId="25" borderId="28" xfId="28" applyNumberFormat="1" applyFont="1" applyFill="1" applyBorder="1" applyAlignment="1">
      <alignment vertical="center" shrinkToFit="1"/>
    </xf>
    <xf numFmtId="166" fontId="24" fillId="25" borderId="88" xfId="28" applyNumberFormat="1" applyFont="1" applyFill="1" applyBorder="1" applyAlignment="1">
      <alignment vertical="center" shrinkToFit="1"/>
    </xf>
    <xf numFmtId="166" fontId="24" fillId="25" borderId="133" xfId="28" applyNumberFormat="1" applyFont="1" applyFill="1" applyBorder="1" applyAlignment="1">
      <alignment vertical="center" shrinkToFit="1"/>
    </xf>
    <xf numFmtId="166" fontId="24" fillId="25" borderId="29" xfId="28" applyNumberFormat="1" applyFont="1" applyFill="1" applyBorder="1" applyAlignment="1">
      <alignment vertical="center" shrinkToFit="1"/>
    </xf>
    <xf numFmtId="166" fontId="24" fillId="25" borderId="94" xfId="28" applyNumberFormat="1" applyFont="1" applyFill="1" applyBorder="1" applyAlignment="1">
      <alignment vertical="center" shrinkToFit="1"/>
    </xf>
    <xf numFmtId="166" fontId="24" fillId="25" borderId="81" xfId="28" applyNumberFormat="1" applyFont="1" applyFill="1" applyBorder="1" applyAlignment="1">
      <alignment vertical="center" shrinkToFit="1"/>
    </xf>
    <xf numFmtId="166" fontId="24" fillId="25" borderId="93" xfId="28" applyNumberFormat="1" applyFont="1" applyFill="1" applyBorder="1" applyAlignment="1">
      <alignment vertical="center" shrinkToFit="1"/>
    </xf>
    <xf numFmtId="166" fontId="24" fillId="25" borderId="134" xfId="28" applyNumberFormat="1" applyFont="1" applyFill="1" applyBorder="1" applyAlignment="1">
      <alignment vertical="center" shrinkToFit="1"/>
    </xf>
    <xf numFmtId="166" fontId="24" fillId="25" borderId="20" xfId="28" applyNumberFormat="1" applyFont="1" applyFill="1" applyBorder="1" applyAlignment="1">
      <alignment vertical="center" shrinkToFit="1"/>
    </xf>
    <xf numFmtId="166" fontId="24" fillId="25" borderId="135" xfId="28" applyNumberFormat="1" applyFont="1" applyFill="1" applyBorder="1" applyAlignment="1">
      <alignment vertical="center" shrinkToFit="1"/>
    </xf>
    <xf numFmtId="166" fontId="24" fillId="25" borderId="136" xfId="28" applyNumberFormat="1" applyFont="1" applyFill="1" applyBorder="1" applyAlignment="1">
      <alignment vertical="center" shrinkToFit="1"/>
    </xf>
    <xf numFmtId="166" fontId="24" fillId="0" borderId="29" xfId="28" applyNumberFormat="1" applyFont="1" applyFill="1" applyBorder="1" applyAlignment="1">
      <alignment vertical="center" shrinkToFit="1"/>
    </xf>
    <xf numFmtId="166" fontId="24" fillId="19" borderId="19" xfId="28" applyNumberFormat="1" applyFont="1" applyFill="1" applyBorder="1" applyAlignment="1">
      <alignment vertical="center" shrinkToFit="1"/>
    </xf>
    <xf numFmtId="166" fontId="24" fillId="19" borderId="20" xfId="28" applyNumberFormat="1" applyFont="1" applyFill="1" applyBorder="1" applyAlignment="1">
      <alignment vertical="center" shrinkToFit="1"/>
    </xf>
    <xf numFmtId="166" fontId="24" fillId="19" borderId="45" xfId="28" applyNumberFormat="1" applyFont="1" applyFill="1" applyBorder="1" applyAlignment="1">
      <alignment vertical="center" shrinkToFit="1"/>
    </xf>
    <xf numFmtId="166" fontId="24" fillId="0" borderId="27" xfId="28" applyNumberFormat="1" applyFont="1" applyFill="1" applyBorder="1" applyAlignment="1">
      <alignment vertical="center" shrinkToFit="1"/>
    </xf>
    <xf numFmtId="166" fontId="24" fillId="19" borderId="14" xfId="28" applyNumberFormat="1" applyFont="1" applyFill="1" applyBorder="1" applyAlignment="1">
      <alignment vertical="center" shrinkToFit="1"/>
    </xf>
    <xf numFmtId="166" fontId="24" fillId="0" borderId="76" xfId="28" applyNumberFormat="1" applyFont="1" applyFill="1" applyBorder="1" applyAlignment="1">
      <alignment vertical="center" shrinkToFit="1"/>
    </xf>
    <xf numFmtId="166" fontId="24" fillId="19" borderId="77" xfId="28" applyNumberFormat="1" applyFont="1" applyFill="1" applyBorder="1" applyAlignment="1">
      <alignment vertical="center" shrinkToFit="1"/>
    </xf>
    <xf numFmtId="166" fontId="24" fillId="0" borderId="103" xfId="28" applyNumberFormat="1" applyFont="1" applyFill="1" applyBorder="1" applyAlignment="1">
      <alignment vertical="center" shrinkToFit="1"/>
    </xf>
    <xf numFmtId="166" fontId="44" fillId="0" borderId="152" xfId="28" applyNumberFormat="1" applyFont="1" applyBorder="1" applyAlignment="1">
      <alignment vertical="center" shrinkToFit="1"/>
    </xf>
    <xf numFmtId="166" fontId="44" fillId="0" borderId="153" xfId="28" applyNumberFormat="1" applyFont="1" applyBorder="1" applyAlignment="1">
      <alignment vertical="center" shrinkToFit="1"/>
    </xf>
    <xf numFmtId="166" fontId="24" fillId="19" borderId="23" xfId="28" applyNumberFormat="1" applyFont="1" applyFill="1" applyBorder="1" applyAlignment="1">
      <alignment horizontal="center" vertical="center" shrinkToFit="1"/>
    </xf>
    <xf numFmtId="166" fontId="24" fillId="20" borderId="30" xfId="28" applyNumberFormat="1" applyFont="1" applyFill="1" applyBorder="1" applyAlignment="1">
      <alignment vertical="center" shrinkToFit="1"/>
    </xf>
    <xf numFmtId="166" fontId="24" fillId="20" borderId="32" xfId="28" applyNumberFormat="1" applyFont="1" applyFill="1" applyBorder="1" applyAlignment="1">
      <alignment horizontal="center" vertical="center" shrinkToFit="1"/>
    </xf>
    <xf numFmtId="166" fontId="24" fillId="19" borderId="17" xfId="28" applyNumberFormat="1" applyFont="1" applyFill="1" applyBorder="1" applyAlignment="1">
      <alignment vertical="center" shrinkToFit="1"/>
    </xf>
    <xf numFmtId="166" fontId="24" fillId="19" borderId="48" xfId="28" applyNumberFormat="1" applyFont="1" applyFill="1" applyBorder="1" applyAlignment="1">
      <alignment horizontal="center" vertical="center" shrinkToFit="1"/>
    </xf>
    <xf numFmtId="166" fontId="24" fillId="20" borderId="78" xfId="28" applyNumberFormat="1" applyFont="1" applyFill="1" applyBorder="1" applyAlignment="1">
      <alignment horizontal="center" vertical="center" shrinkToFit="1"/>
    </xf>
    <xf numFmtId="166" fontId="24" fillId="20" borderId="79" xfId="28" applyNumberFormat="1" applyFont="1" applyFill="1" applyBorder="1" applyAlignment="1">
      <alignment horizontal="center" vertical="center" shrinkToFit="1"/>
    </xf>
    <xf numFmtId="166" fontId="24" fillId="19" borderId="80" xfId="28" applyNumberFormat="1" applyFont="1" applyFill="1" applyBorder="1" applyAlignment="1">
      <alignment horizontal="center" vertical="center" shrinkToFit="1"/>
    </xf>
    <xf numFmtId="37" fontId="33" fillId="0" borderId="88" xfId="28" applyNumberFormat="1" applyFont="1" applyFill="1" applyBorder="1" applyAlignment="1" applyProtection="1">
      <alignment horizontal="center" vertical="center" shrinkToFit="1"/>
      <protection locked="0"/>
    </xf>
    <xf numFmtId="37" fontId="40" fillId="25" borderId="88" xfId="28" applyNumberFormat="1" applyFont="1" applyFill="1" applyBorder="1" applyAlignment="1" applyProtection="1">
      <alignment horizontal="center" vertical="center" shrinkToFit="1"/>
      <protection locked="0"/>
    </xf>
    <xf numFmtId="37" fontId="33" fillId="0" borderId="27" xfId="28" applyNumberFormat="1" applyFont="1" applyFill="1" applyBorder="1" applyAlignment="1" applyProtection="1">
      <alignment horizontal="center" vertical="center" shrinkToFit="1"/>
    </xf>
    <xf numFmtId="37" fontId="40" fillId="0" borderId="88" xfId="28" applyNumberFormat="1" applyFont="1" applyFill="1" applyBorder="1" applyAlignment="1" applyProtection="1">
      <alignment horizontal="center" vertical="center" shrinkToFit="1"/>
    </xf>
    <xf numFmtId="37" fontId="33" fillId="25" borderId="88" xfId="28" applyNumberFormat="1" applyFont="1" applyFill="1" applyBorder="1" applyAlignment="1" applyProtection="1">
      <alignment horizontal="center" vertical="center" shrinkToFit="1"/>
      <protection locked="0"/>
    </xf>
    <xf numFmtId="37" fontId="40" fillId="0" borderId="29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0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28" xfId="40" applyNumberFormat="1" applyFont="1" applyBorder="1" applyAlignment="1" applyProtection="1">
      <alignment horizontal="center" vertical="center" shrinkToFit="1"/>
      <protection locked="0"/>
    </xf>
    <xf numFmtId="37" fontId="30" fillId="0" borderId="87" xfId="40" applyNumberFormat="1" applyFont="1" applyBorder="1" applyAlignment="1" applyProtection="1">
      <alignment horizontal="center" vertical="center" shrinkToFit="1"/>
      <protection locked="0"/>
    </xf>
    <xf numFmtId="37" fontId="30" fillId="0" borderId="87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88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46" xfId="40" applyNumberFormat="1" applyFont="1" applyBorder="1" applyAlignment="1" applyProtection="1">
      <alignment horizontal="center" vertical="center" shrinkToFit="1"/>
      <protection locked="0"/>
    </xf>
    <xf numFmtId="164" fontId="24" fillId="0" borderId="17" xfId="28" applyNumberFormat="1" applyFont="1" applyFill="1" applyBorder="1" applyAlignment="1">
      <alignment horizontal="center" vertical="center"/>
    </xf>
    <xf numFmtId="0" fontId="40" fillId="25" borderId="29" xfId="28" applyNumberFormat="1" applyFont="1" applyFill="1" applyBorder="1" applyAlignment="1" applyProtection="1">
      <alignment horizontal="center" vertical="center" shrinkToFit="1"/>
      <protection locked="0"/>
    </xf>
    <xf numFmtId="37" fontId="33" fillId="0" borderId="29" xfId="28" applyNumberFormat="1" applyFont="1" applyFill="1" applyBorder="1" applyAlignment="1" applyProtection="1">
      <alignment horizontal="center" vertical="center" shrinkToFit="1"/>
      <protection locked="0"/>
    </xf>
    <xf numFmtId="37" fontId="33" fillId="25" borderId="29" xfId="28" applyNumberFormat="1" applyFont="1" applyFill="1" applyBorder="1" applyAlignment="1" applyProtection="1">
      <alignment horizontal="center" vertical="center" shrinkToFit="1"/>
      <protection locked="0"/>
    </xf>
    <xf numFmtId="166" fontId="33" fillId="0" borderId="88" xfId="28" applyNumberFormat="1" applyFont="1" applyFill="1" applyBorder="1" applyAlignment="1" applyProtection="1">
      <alignment horizontal="center" vertical="center" shrinkToFit="1"/>
      <protection locked="0"/>
    </xf>
    <xf numFmtId="166" fontId="45" fillId="0" borderId="28" xfId="28" applyNumberFormat="1" applyFont="1" applyBorder="1" applyAlignment="1">
      <alignment vertical="center" shrinkToFit="1"/>
    </xf>
    <xf numFmtId="0" fontId="30" fillId="25" borderId="29" xfId="28" applyNumberFormat="1" applyFont="1" applyFill="1" applyBorder="1" applyAlignment="1" applyProtection="1">
      <alignment horizontal="center" vertical="center" shrinkToFit="1"/>
      <protection locked="0"/>
    </xf>
    <xf numFmtId="14" fontId="46" fillId="0" borderId="0" xfId="40" applyNumberFormat="1" applyFont="1" applyAlignment="1">
      <alignment vertical="center"/>
    </xf>
    <xf numFmtId="0" fontId="46" fillId="0" borderId="0" xfId="40" applyFont="1" applyAlignment="1">
      <alignment vertical="center"/>
    </xf>
    <xf numFmtId="164" fontId="46" fillId="18" borderId="11" xfId="28" applyNumberFormat="1" applyFont="1" applyFill="1" applyBorder="1" applyAlignment="1">
      <alignment horizontal="center" vertical="center"/>
    </xf>
    <xf numFmtId="0" fontId="46" fillId="18" borderId="47" xfId="40" quotePrefix="1" applyFont="1" applyFill="1" applyBorder="1" applyAlignment="1">
      <alignment horizontal="center" vertical="center" shrinkToFit="1"/>
    </xf>
    <xf numFmtId="164" fontId="46" fillId="19" borderId="12" xfId="28" applyNumberFormat="1" applyFont="1" applyFill="1" applyBorder="1" applyAlignment="1">
      <alignment horizontal="center" vertical="center" shrinkToFit="1"/>
    </xf>
    <xf numFmtId="0" fontId="46" fillId="18" borderId="30" xfId="40" quotePrefix="1" applyFont="1" applyFill="1" applyBorder="1" applyAlignment="1">
      <alignment horizontal="center" vertical="center" shrinkToFit="1"/>
    </xf>
    <xf numFmtId="166" fontId="46" fillId="19" borderId="13" xfId="28" applyNumberFormat="1" applyFont="1" applyFill="1" applyBorder="1" applyAlignment="1">
      <alignment vertical="center" shrinkToFit="1"/>
    </xf>
    <xf numFmtId="164" fontId="46" fillId="0" borderId="0" xfId="40" applyNumberFormat="1" applyFont="1" applyAlignment="1">
      <alignment vertical="center"/>
    </xf>
    <xf numFmtId="164" fontId="46" fillId="0" borderId="28" xfId="28" applyNumberFormat="1" applyFont="1" applyFill="1" applyBorder="1" applyAlignment="1">
      <alignment vertical="center" shrinkToFit="1"/>
    </xf>
    <xf numFmtId="164" fontId="46" fillId="19" borderId="13" xfId="28" applyNumberFormat="1" applyFont="1" applyFill="1" applyBorder="1" applyAlignment="1">
      <alignment vertical="center" shrinkToFit="1"/>
    </xf>
    <xf numFmtId="166" fontId="46" fillId="0" borderId="28" xfId="28" applyNumberFormat="1" applyFont="1" applyFill="1" applyBorder="1" applyAlignment="1">
      <alignment vertical="center" shrinkToFit="1"/>
    </xf>
    <xf numFmtId="14" fontId="46" fillId="20" borderId="17" xfId="40" applyNumberFormat="1" applyFont="1" applyFill="1" applyBorder="1" applyAlignment="1">
      <alignment vertical="center" shrinkToFit="1"/>
    </xf>
    <xf numFmtId="164" fontId="46" fillId="20" borderId="17" xfId="28" applyNumberFormat="1" applyFont="1" applyFill="1" applyBorder="1" applyAlignment="1">
      <alignment horizontal="center" vertical="center" shrinkToFit="1"/>
    </xf>
    <xf numFmtId="164" fontId="46" fillId="19" borderId="17" xfId="28" applyNumberFormat="1" applyFont="1" applyFill="1" applyBorder="1" applyAlignment="1">
      <alignment horizontal="center" vertical="center" shrinkToFit="1"/>
    </xf>
    <xf numFmtId="164" fontId="46" fillId="20" borderId="31" xfId="28" applyNumberFormat="1" applyFont="1" applyFill="1" applyBorder="1" applyAlignment="1">
      <alignment horizontal="center" vertical="center" shrinkToFit="1"/>
    </xf>
    <xf numFmtId="164" fontId="46" fillId="20" borderId="30" xfId="28" applyNumberFormat="1" applyFont="1" applyFill="1" applyBorder="1" applyAlignment="1">
      <alignment horizontal="center" vertical="center" shrinkToFit="1"/>
    </xf>
    <xf numFmtId="166" fontId="46" fillId="20" borderId="31" xfId="28" applyNumberFormat="1" applyFont="1" applyFill="1" applyBorder="1" applyAlignment="1">
      <alignment horizontal="center" vertical="center" shrinkToFit="1"/>
    </xf>
    <xf numFmtId="166" fontId="46" fillId="20" borderId="30" xfId="28" applyNumberFormat="1" applyFont="1" applyFill="1" applyBorder="1" applyAlignment="1">
      <alignment horizontal="center" vertical="center" shrinkToFit="1"/>
    </xf>
    <xf numFmtId="164" fontId="46" fillId="19" borderId="17" xfId="28" applyNumberFormat="1" applyFont="1" applyFill="1" applyBorder="1" applyAlignment="1">
      <alignment vertical="center" shrinkToFit="1"/>
    </xf>
    <xf numFmtId="164" fontId="46" fillId="0" borderId="44" xfId="28" applyNumberFormat="1" applyFont="1" applyFill="1" applyBorder="1" applyAlignment="1">
      <alignment vertical="center" shrinkToFit="1"/>
    </xf>
    <xf numFmtId="164" fontId="46" fillId="20" borderId="17" xfId="28" applyNumberFormat="1" applyFont="1" applyFill="1" applyBorder="1" applyAlignment="1">
      <alignment horizontal="center" vertical="center"/>
    </xf>
    <xf numFmtId="164" fontId="46" fillId="20" borderId="17" xfId="28" applyNumberFormat="1" applyFont="1" applyFill="1" applyBorder="1" applyAlignment="1">
      <alignment vertical="center"/>
    </xf>
    <xf numFmtId="164" fontId="46" fillId="21" borderId="17" xfId="28" applyNumberFormat="1" applyFont="1" applyFill="1" applyBorder="1" applyAlignment="1">
      <alignment horizontal="center" vertical="center"/>
    </xf>
    <xf numFmtId="164" fontId="46" fillId="0" borderId="18" xfId="28" applyNumberFormat="1" applyFont="1" applyFill="1" applyBorder="1" applyAlignment="1">
      <alignment vertical="center"/>
    </xf>
    <xf numFmtId="0" fontId="46" fillId="0" borderId="0" xfId="40" applyFont="1" applyAlignment="1">
      <alignment vertical="center" shrinkToFit="1"/>
    </xf>
    <xf numFmtId="1" fontId="46" fillId="18" borderId="31" xfId="40" quotePrefix="1" applyNumberFormat="1" applyFont="1" applyFill="1" applyBorder="1" applyAlignment="1">
      <alignment horizontal="center" vertical="center" shrinkToFit="1"/>
    </xf>
    <xf numFmtId="1" fontId="46" fillId="18" borderId="30" xfId="40" quotePrefix="1" applyNumberFormat="1" applyFont="1" applyFill="1" applyBorder="1" applyAlignment="1">
      <alignment horizontal="center" vertical="center" shrinkToFit="1"/>
    </xf>
    <xf numFmtId="1" fontId="46" fillId="18" borderId="30" xfId="40" applyNumberFormat="1" applyFont="1" applyFill="1" applyBorder="1" applyAlignment="1">
      <alignment horizontal="center" vertical="center" shrinkToFit="1"/>
    </xf>
    <xf numFmtId="1" fontId="48" fillId="18" borderId="30" xfId="40" quotePrefix="1" applyNumberFormat="1" applyFont="1" applyFill="1" applyBorder="1" applyAlignment="1">
      <alignment horizontal="center" vertical="center" shrinkToFit="1"/>
    </xf>
    <xf numFmtId="0" fontId="46" fillId="18" borderId="25" xfId="40" quotePrefix="1" applyFont="1" applyFill="1" applyBorder="1" applyAlignment="1">
      <alignment horizontal="center" vertical="center" shrinkToFit="1"/>
    </xf>
    <xf numFmtId="168" fontId="46" fillId="0" borderId="28" xfId="28" applyNumberFormat="1" applyFont="1" applyFill="1" applyBorder="1" applyAlignment="1">
      <alignment horizontal="center" vertical="center" shrinkToFit="1"/>
    </xf>
    <xf numFmtId="1" fontId="46" fillId="0" borderId="28" xfId="28" applyNumberFormat="1" applyFont="1" applyFill="1" applyBorder="1" applyAlignment="1">
      <alignment vertical="center" shrinkToFit="1"/>
    </xf>
    <xf numFmtId="1" fontId="46" fillId="0" borderId="33" xfId="28" applyNumberFormat="1" applyFont="1" applyFill="1" applyBorder="1" applyAlignment="1">
      <alignment vertical="center" shrinkToFit="1"/>
    </xf>
    <xf numFmtId="1" fontId="46" fillId="0" borderId="0" xfId="40" applyNumberFormat="1" applyFont="1" applyAlignment="1">
      <alignment vertical="center"/>
    </xf>
    <xf numFmtId="1" fontId="46" fillId="0" borderId="39" xfId="28" applyNumberFormat="1" applyFont="1" applyFill="1" applyBorder="1" applyAlignment="1">
      <alignment vertical="center" shrinkToFit="1"/>
    </xf>
    <xf numFmtId="1" fontId="46" fillId="20" borderId="30" xfId="28" applyNumberFormat="1" applyFont="1" applyFill="1" applyBorder="1" applyAlignment="1">
      <alignment horizontal="center" vertical="center" shrinkToFit="1"/>
    </xf>
    <xf numFmtId="164" fontId="46" fillId="21" borderId="17" xfId="28" applyNumberFormat="1" applyFont="1" applyFill="1" applyBorder="1" applyAlignment="1">
      <alignment horizontal="center" vertical="center" shrinkToFit="1"/>
    </xf>
    <xf numFmtId="164" fontId="46" fillId="0" borderId="17" xfId="28" applyNumberFormat="1" applyFont="1" applyFill="1" applyBorder="1" applyAlignment="1">
      <alignment horizontal="center" vertical="center" shrinkToFit="1"/>
    </xf>
    <xf numFmtId="164" fontId="46" fillId="0" borderId="17" xfId="28" applyNumberFormat="1" applyFont="1" applyFill="1" applyBorder="1" applyAlignment="1">
      <alignment vertical="center" shrinkToFit="1"/>
    </xf>
    <xf numFmtId="165" fontId="46" fillId="0" borderId="0" xfId="40" applyNumberFormat="1" applyFont="1" applyAlignment="1">
      <alignment horizontal="center" vertical="center"/>
    </xf>
    <xf numFmtId="164" fontId="46" fillId="0" borderId="0" xfId="28" applyNumberFormat="1" applyFont="1" applyAlignment="1">
      <alignment vertical="center"/>
    </xf>
    <xf numFmtId="164" fontId="46" fillId="20" borderId="0" xfId="28" applyNumberFormat="1" applyFont="1" applyFill="1" applyAlignment="1">
      <alignment vertical="center"/>
    </xf>
    <xf numFmtId="164" fontId="46" fillId="0" borderId="0" xfId="28" applyNumberFormat="1" applyFont="1" applyFill="1" applyAlignment="1">
      <alignment vertical="center"/>
    </xf>
    <xf numFmtId="16" fontId="46" fillId="22" borderId="0" xfId="40" applyNumberFormat="1" applyFont="1" applyFill="1" applyAlignment="1">
      <alignment horizontal="center" vertical="center"/>
    </xf>
    <xf numFmtId="3" fontId="46" fillId="22" borderId="0" xfId="40" applyNumberFormat="1" applyFont="1" applyFill="1" applyAlignment="1">
      <alignment horizontal="center" vertical="center"/>
    </xf>
    <xf numFmtId="3" fontId="46" fillId="0" borderId="0" xfId="40" applyNumberFormat="1" applyFont="1" applyAlignment="1">
      <alignment horizontal="center" vertical="center"/>
    </xf>
    <xf numFmtId="3" fontId="46" fillId="0" borderId="0" xfId="40" applyNumberFormat="1" applyFont="1" applyAlignment="1">
      <alignment vertical="center"/>
    </xf>
    <xf numFmtId="0" fontId="46" fillId="0" borderId="0" xfId="40" quotePrefix="1" applyFont="1" applyAlignment="1">
      <alignment vertical="center"/>
    </xf>
    <xf numFmtId="166" fontId="46" fillId="19" borderId="17" xfId="28" applyNumberFormat="1" applyFont="1" applyFill="1" applyBorder="1" applyAlignment="1">
      <alignment vertical="center" shrinkToFit="1"/>
    </xf>
    <xf numFmtId="0" fontId="46" fillId="0" borderId="0" xfId="40" applyFont="1"/>
    <xf numFmtId="164" fontId="46" fillId="0" borderId="0" xfId="40" applyNumberFormat="1" applyFont="1"/>
    <xf numFmtId="14" fontId="46" fillId="0" borderId="0" xfId="40" applyNumberFormat="1" applyFont="1"/>
    <xf numFmtId="0" fontId="46" fillId="0" borderId="0" xfId="40" applyFont="1" applyProtection="1"/>
    <xf numFmtId="14" fontId="46" fillId="20" borderId="17" xfId="40" applyNumberFormat="1" applyFont="1" applyFill="1" applyBorder="1"/>
    <xf numFmtId="164" fontId="46" fillId="20" borderId="17" xfId="28" applyNumberFormat="1" applyFont="1" applyFill="1" applyBorder="1" applyAlignment="1">
      <alignment horizontal="center"/>
    </xf>
    <xf numFmtId="164" fontId="46" fillId="20" borderId="17" xfId="28" applyNumberFormat="1" applyFont="1" applyFill="1" applyBorder="1" applyAlignment="1"/>
    <xf numFmtId="164" fontId="46" fillId="21" borderId="17" xfId="28" applyNumberFormat="1" applyFont="1" applyFill="1" applyBorder="1" applyAlignment="1">
      <alignment horizontal="center"/>
    </xf>
    <xf numFmtId="164" fontId="46" fillId="21" borderId="17" xfId="28" applyNumberFormat="1" applyFont="1" applyFill="1" applyBorder="1" applyAlignment="1"/>
    <xf numFmtId="164" fontId="46" fillId="20" borderId="18" xfId="28" applyNumberFormat="1" applyFont="1" applyFill="1" applyBorder="1" applyAlignment="1"/>
    <xf numFmtId="164" fontId="46" fillId="0" borderId="0" xfId="40" applyNumberFormat="1" applyFont="1" applyAlignment="1">
      <alignment vertical="center" shrinkToFit="1"/>
    </xf>
    <xf numFmtId="164" fontId="46" fillId="18" borderId="10" xfId="28" applyNumberFormat="1" applyFont="1" applyFill="1" applyBorder="1" applyAlignment="1">
      <alignment horizontal="center" vertical="center"/>
    </xf>
    <xf numFmtId="164" fontId="46" fillId="18" borderId="31" xfId="40" quotePrefix="1" applyNumberFormat="1" applyFont="1" applyFill="1" applyBorder="1" applyAlignment="1">
      <alignment horizontal="center" vertical="center" shrinkToFit="1"/>
    </xf>
    <xf numFmtId="164" fontId="46" fillId="18" borderId="30" xfId="28" quotePrefix="1" applyNumberFormat="1" applyFont="1" applyFill="1" applyBorder="1" applyAlignment="1">
      <alignment horizontal="center" vertical="center" shrinkToFit="1"/>
    </xf>
    <xf numFmtId="164" fontId="46" fillId="18" borderId="30" xfId="40" quotePrefix="1" applyNumberFormat="1" applyFont="1" applyFill="1" applyBorder="1" applyAlignment="1">
      <alignment horizontal="center" vertical="center" shrinkToFit="1"/>
    </xf>
    <xf numFmtId="164" fontId="46" fillId="24" borderId="30" xfId="40" quotePrefix="1" applyNumberFormat="1" applyFont="1" applyFill="1" applyBorder="1" applyAlignment="1">
      <alignment horizontal="center" vertical="center" shrinkToFit="1"/>
    </xf>
    <xf numFmtId="164" fontId="46" fillId="18" borderId="32" xfId="28" quotePrefix="1" applyNumberFormat="1" applyFont="1" applyFill="1" applyBorder="1" applyAlignment="1">
      <alignment horizontal="center" vertical="center" shrinkToFit="1"/>
    </xf>
    <xf numFmtId="164" fontId="46" fillId="19" borderId="17" xfId="28" applyNumberFormat="1" applyFont="1" applyFill="1" applyBorder="1" applyAlignment="1">
      <alignment horizontal="center" vertical="center"/>
    </xf>
    <xf numFmtId="164" fontId="46" fillId="24" borderId="31" xfId="40" quotePrefix="1" applyNumberFormat="1" applyFont="1" applyFill="1" applyBorder="1" applyAlignment="1">
      <alignment horizontal="center" vertical="center" shrinkToFit="1"/>
    </xf>
    <xf numFmtId="164" fontId="46" fillId="18" borderId="32" xfId="40" quotePrefix="1" applyNumberFormat="1" applyFont="1" applyFill="1" applyBorder="1" applyAlignment="1">
      <alignment horizontal="center" vertical="center" shrinkToFit="1"/>
    </xf>
    <xf numFmtId="164" fontId="46" fillId="18" borderId="42" xfId="28" applyNumberFormat="1" applyFont="1" applyFill="1" applyBorder="1" applyAlignment="1">
      <alignment horizontal="center" vertical="center"/>
    </xf>
    <xf numFmtId="164" fontId="46" fillId="18" borderId="17" xfId="40" quotePrefix="1" applyNumberFormat="1" applyFont="1" applyFill="1" applyBorder="1" applyAlignment="1">
      <alignment horizontal="center" vertical="center"/>
    </xf>
    <xf numFmtId="164" fontId="46" fillId="18" borderId="17" xfId="40" quotePrefix="1" applyNumberFormat="1" applyFont="1" applyFill="1" applyBorder="1" applyAlignment="1">
      <alignment horizontal="center" vertical="center" shrinkToFit="1"/>
    </xf>
    <xf numFmtId="164" fontId="46" fillId="18" borderId="31" xfId="28" quotePrefix="1" applyNumberFormat="1" applyFont="1" applyFill="1" applyBorder="1" applyAlignment="1">
      <alignment horizontal="center" vertical="center" shrinkToFit="1"/>
    </xf>
    <xf numFmtId="164" fontId="46" fillId="18" borderId="30" xfId="40" quotePrefix="1" applyNumberFormat="1" applyFont="1" applyFill="1" applyBorder="1" applyAlignment="1">
      <alignment horizontal="center" vertical="center"/>
    </xf>
    <xf numFmtId="164" fontId="46" fillId="18" borderId="32" xfId="40" quotePrefix="1" applyNumberFormat="1" applyFont="1" applyFill="1" applyBorder="1" applyAlignment="1">
      <alignment horizontal="center" vertical="center"/>
    </xf>
    <xf numFmtId="164" fontId="46" fillId="0" borderId="39" xfId="28" applyNumberFormat="1" applyFont="1" applyFill="1" applyBorder="1" applyAlignment="1">
      <alignment vertical="center" shrinkToFit="1"/>
    </xf>
    <xf numFmtId="164" fontId="46" fillId="19" borderId="14" xfId="28" applyNumberFormat="1" applyFont="1" applyFill="1" applyBorder="1" applyAlignment="1">
      <alignment vertical="center" shrinkToFit="1"/>
    </xf>
    <xf numFmtId="166" fontId="46" fillId="0" borderId="47" xfId="28" applyNumberFormat="1" applyFont="1" applyFill="1" applyBorder="1" applyAlignment="1">
      <alignment vertical="center" shrinkToFit="1"/>
    </xf>
    <xf numFmtId="166" fontId="46" fillId="0" borderId="104" xfId="28" applyNumberFormat="1" applyFont="1" applyFill="1" applyBorder="1" applyAlignment="1">
      <alignment vertical="center" shrinkToFit="1"/>
    </xf>
    <xf numFmtId="164" fontId="46" fillId="0" borderId="43" xfId="28" applyNumberFormat="1" applyFont="1" applyFill="1" applyBorder="1" applyAlignment="1">
      <alignment vertical="center" shrinkToFit="1"/>
    </xf>
    <xf numFmtId="164" fontId="46" fillId="0" borderId="36" xfId="28" applyNumberFormat="1" applyFont="1" applyFill="1" applyBorder="1" applyAlignment="1">
      <alignment vertical="center" shrinkToFit="1"/>
    </xf>
    <xf numFmtId="164" fontId="46" fillId="0" borderId="33" xfId="28" applyNumberFormat="1" applyFont="1" applyFill="1" applyBorder="1" applyAlignment="1">
      <alignment vertical="center" shrinkToFit="1"/>
    </xf>
    <xf numFmtId="164" fontId="46" fillId="0" borderId="37" xfId="28" applyNumberFormat="1" applyFont="1" applyFill="1" applyBorder="1" applyAlignment="1" applyProtection="1">
      <alignment vertical="center" shrinkToFit="1"/>
      <protection locked="0" hidden="1"/>
    </xf>
    <xf numFmtId="164" fontId="46" fillId="19" borderId="35" xfId="28" applyNumberFormat="1" applyFont="1" applyFill="1" applyBorder="1" applyAlignment="1">
      <alignment vertical="center" shrinkToFit="1"/>
    </xf>
    <xf numFmtId="166" fontId="46" fillId="0" borderId="29" xfId="28" applyNumberFormat="1" applyFont="1" applyFill="1" applyBorder="1" applyAlignment="1">
      <alignment vertical="center" shrinkToFit="1"/>
    </xf>
    <xf numFmtId="164" fontId="46" fillId="0" borderId="15" xfId="28" applyNumberFormat="1" applyFont="1" applyFill="1" applyBorder="1" applyAlignment="1">
      <alignment vertical="center" shrinkToFit="1"/>
    </xf>
    <xf numFmtId="164" fontId="46" fillId="19" borderId="40" xfId="28" applyNumberFormat="1" applyFont="1" applyFill="1" applyBorder="1" applyAlignment="1">
      <alignment vertical="center" shrinkToFit="1"/>
    </xf>
    <xf numFmtId="0" fontId="46" fillId="0" borderId="0" xfId="39" applyFont="1"/>
    <xf numFmtId="166" fontId="46" fillId="0" borderId="81" xfId="28" applyNumberFormat="1" applyFont="1" applyFill="1" applyBorder="1" applyAlignment="1">
      <alignment vertical="center" shrinkToFit="1"/>
    </xf>
    <xf numFmtId="164" fontId="46" fillId="20" borderId="32" xfId="28" applyNumberFormat="1" applyFont="1" applyFill="1" applyBorder="1" applyAlignment="1">
      <alignment horizontal="center" vertical="center" shrinkToFit="1"/>
    </xf>
    <xf numFmtId="166" fontId="46" fillId="19" borderId="17" xfId="28" applyNumberFormat="1" applyFont="1" applyFill="1" applyBorder="1" applyAlignment="1">
      <alignment horizontal="center" vertical="center" shrinkToFit="1"/>
    </xf>
    <xf numFmtId="164" fontId="46" fillId="20" borderId="17" xfId="40" applyNumberFormat="1" applyFont="1" applyFill="1" applyBorder="1" applyAlignment="1">
      <alignment vertical="center"/>
    </xf>
    <xf numFmtId="164" fontId="46" fillId="20" borderId="17" xfId="40" applyNumberFormat="1" applyFont="1" applyFill="1" applyBorder="1" applyAlignment="1">
      <alignment vertical="center" shrinkToFit="1"/>
    </xf>
    <xf numFmtId="164" fontId="46" fillId="0" borderId="19" xfId="28" applyNumberFormat="1" applyFont="1" applyFill="1" applyBorder="1" applyAlignment="1" applyProtection="1">
      <alignment vertical="center"/>
      <protection locked="0" hidden="1"/>
    </xf>
    <xf numFmtId="164" fontId="46" fillId="0" borderId="20" xfId="28" applyNumberFormat="1" applyFont="1" applyFill="1" applyBorder="1" applyAlignment="1" applyProtection="1">
      <alignment vertical="center"/>
      <protection locked="0" hidden="1"/>
    </xf>
    <xf numFmtId="164" fontId="46" fillId="0" borderId="21" xfId="28" applyNumberFormat="1" applyFont="1" applyFill="1" applyBorder="1" applyAlignment="1" applyProtection="1">
      <alignment vertical="center"/>
      <protection locked="0" hidden="1"/>
    </xf>
    <xf numFmtId="164" fontId="46" fillId="21" borderId="22" xfId="40" applyNumberFormat="1" applyFont="1" applyFill="1" applyBorder="1" applyAlignment="1" applyProtection="1">
      <alignment vertical="center"/>
      <protection locked="0" hidden="1"/>
    </xf>
    <xf numFmtId="49" fontId="46" fillId="0" borderId="0" xfId="40" applyNumberFormat="1" applyFont="1" applyAlignment="1">
      <alignment horizontal="right" vertical="center"/>
    </xf>
    <xf numFmtId="164" fontId="46" fillId="0" borderId="0" xfId="40" quotePrefix="1" applyNumberFormat="1" applyFont="1" applyAlignment="1">
      <alignment vertical="center"/>
    </xf>
    <xf numFmtId="166" fontId="51" fillId="0" borderId="28" xfId="28" applyNumberFormat="1" applyFont="1" applyFill="1" applyBorder="1" applyAlignment="1">
      <alignment vertical="center" shrinkToFit="1"/>
    </xf>
    <xf numFmtId="166" fontId="52" fillId="0" borderId="28" xfId="28" applyNumberFormat="1" applyFont="1" applyBorder="1" applyAlignment="1">
      <alignment vertical="center" shrinkToFit="1"/>
    </xf>
    <xf numFmtId="166" fontId="53" fillId="0" borderId="28" xfId="28" applyNumberFormat="1" applyFont="1" applyFill="1" applyBorder="1" applyAlignment="1">
      <alignment vertical="center" shrinkToFit="1"/>
    </xf>
    <xf numFmtId="166" fontId="53" fillId="25" borderId="28" xfId="28" applyNumberFormat="1" applyFont="1" applyFill="1" applyBorder="1" applyAlignment="1">
      <alignment vertical="center" shrinkToFit="1"/>
    </xf>
    <xf numFmtId="166" fontId="53" fillId="0" borderId="39" xfId="28" applyNumberFormat="1" applyFont="1" applyFill="1" applyBorder="1" applyAlignment="1">
      <alignment vertical="center" shrinkToFit="1"/>
    </xf>
    <xf numFmtId="166" fontId="51" fillId="0" borderId="28" xfId="28" applyNumberFormat="1" applyFont="1" applyFill="1" applyBorder="1" applyAlignment="1" applyProtection="1">
      <alignment horizontal="center" vertical="center" shrinkToFit="1"/>
      <protection locked="0"/>
    </xf>
    <xf numFmtId="37" fontId="37" fillId="25" borderId="29" xfId="28" applyNumberFormat="1" applyFont="1" applyFill="1" applyBorder="1" applyAlignment="1" applyProtection="1">
      <alignment horizontal="center" vertical="center" shrinkToFit="1"/>
      <protection locked="0"/>
    </xf>
    <xf numFmtId="37" fontId="37" fillId="25" borderId="28" xfId="28" applyNumberFormat="1" applyFont="1" applyFill="1" applyBorder="1" applyAlignment="1" applyProtection="1">
      <alignment horizontal="center" vertical="center" shrinkToFit="1"/>
      <protection locked="0"/>
    </xf>
    <xf numFmtId="37" fontId="37" fillId="0" borderId="29" xfId="28" applyNumberFormat="1" applyFont="1" applyFill="1" applyBorder="1" applyAlignment="1" applyProtection="1">
      <alignment horizontal="center" vertical="center" shrinkToFit="1"/>
      <protection locked="0"/>
    </xf>
    <xf numFmtId="37" fontId="37" fillId="0" borderId="28" xfId="28" applyNumberFormat="1" applyFont="1" applyFill="1" applyBorder="1" applyAlignment="1" applyProtection="1">
      <alignment horizontal="center" vertical="center" shrinkToFit="1"/>
    </xf>
    <xf numFmtId="166" fontId="54" fillId="0" borderId="28" xfId="28" applyNumberFormat="1" applyFont="1" applyFill="1" applyBorder="1" applyAlignment="1" applyProtection="1">
      <alignment horizontal="center" vertical="center" shrinkToFit="1"/>
      <protection locked="0"/>
    </xf>
    <xf numFmtId="166" fontId="54" fillId="0" borderId="28" xfId="28" applyNumberFormat="1" applyFont="1" applyFill="1" applyBorder="1" applyAlignment="1">
      <alignment vertical="center" shrinkToFit="1"/>
    </xf>
    <xf numFmtId="166" fontId="54" fillId="0" borderId="88" xfId="28" applyNumberFormat="1" applyFont="1" applyFill="1" applyBorder="1" applyAlignment="1" applyProtection="1">
      <alignment horizontal="center" vertical="center" shrinkToFit="1"/>
      <protection locked="0"/>
    </xf>
    <xf numFmtId="0" fontId="46" fillId="18" borderId="23" xfId="40" applyFont="1" applyFill="1" applyBorder="1" applyAlignment="1">
      <alignment vertical="center"/>
    </xf>
    <xf numFmtId="0" fontId="46" fillId="18" borderId="12" xfId="40" quotePrefix="1" applyFont="1" applyFill="1" applyBorder="1" applyAlignment="1">
      <alignment horizontal="center" vertical="center"/>
    </xf>
    <xf numFmtId="164" fontId="46" fillId="19" borderId="12" xfId="28" applyNumberFormat="1" applyFont="1" applyFill="1" applyBorder="1" applyAlignment="1">
      <alignment horizontal="center" vertical="center"/>
    </xf>
    <xf numFmtId="0" fontId="46" fillId="18" borderId="24" xfId="40" quotePrefix="1" applyFont="1" applyFill="1" applyBorder="1" applyAlignment="1">
      <alignment horizontal="center" vertical="center"/>
    </xf>
    <xf numFmtId="0" fontId="46" fillId="18" borderId="51" xfId="40" quotePrefix="1" applyFont="1" applyFill="1" applyBorder="1" applyAlignment="1">
      <alignment horizontal="center" vertical="center"/>
    </xf>
    <xf numFmtId="0" fontId="46" fillId="18" borderId="25" xfId="40" quotePrefix="1" applyFont="1" applyFill="1" applyBorder="1" applyAlignment="1">
      <alignment horizontal="center" vertical="center"/>
    </xf>
    <xf numFmtId="165" fontId="46" fillId="0" borderId="13" xfId="40" applyNumberFormat="1" applyFont="1" applyBorder="1" applyAlignment="1">
      <alignment horizontal="center" vertical="center" shrinkToFit="1"/>
    </xf>
    <xf numFmtId="164" fontId="46" fillId="0" borderId="13" xfId="28" applyNumberFormat="1" applyFont="1" applyFill="1" applyBorder="1" applyAlignment="1">
      <alignment vertical="center"/>
    </xf>
    <xf numFmtId="164" fontId="46" fillId="19" borderId="13" xfId="28" applyNumberFormat="1" applyFont="1" applyFill="1" applyBorder="1" applyAlignment="1">
      <alignment vertical="center"/>
    </xf>
    <xf numFmtId="164" fontId="46" fillId="0" borderId="27" xfId="28" applyNumberFormat="1" applyFont="1" applyFill="1" applyBorder="1" applyAlignment="1">
      <alignment vertical="center"/>
    </xf>
    <xf numFmtId="164" fontId="46" fillId="0" borderId="88" xfId="28" applyNumberFormat="1" applyFont="1" applyFill="1" applyBorder="1" applyAlignment="1">
      <alignment vertical="center"/>
    </xf>
    <xf numFmtId="164" fontId="46" fillId="0" borderId="28" xfId="28" applyNumberFormat="1" applyFont="1" applyFill="1" applyBorder="1" applyAlignment="1">
      <alignment vertical="center"/>
    </xf>
    <xf numFmtId="166" fontId="46" fillId="0" borderId="39" xfId="28" applyNumberFormat="1" applyFont="1" applyFill="1" applyBorder="1" applyAlignment="1">
      <alignment horizontal="center" vertical="center" shrinkToFit="1"/>
    </xf>
    <xf numFmtId="164" fontId="46" fillId="0" borderId="15" xfId="28" applyNumberFormat="1" applyFont="1" applyFill="1" applyBorder="1" applyAlignment="1">
      <alignment vertical="center"/>
    </xf>
    <xf numFmtId="166" fontId="51" fillId="0" borderId="39" xfId="28" applyNumberFormat="1" applyFont="1" applyFill="1" applyBorder="1" applyAlignment="1">
      <alignment horizontal="center" vertical="center" shrinkToFit="1"/>
    </xf>
    <xf numFmtId="166" fontId="54" fillId="0" borderId="39" xfId="28" applyNumberFormat="1" applyFont="1" applyFill="1" applyBorder="1" applyAlignment="1">
      <alignment horizontal="center" vertical="center" shrinkToFit="1"/>
    </xf>
    <xf numFmtId="166" fontId="46" fillId="0" borderId="39" xfId="28" applyNumberFormat="1" applyFont="1" applyFill="1" applyBorder="1" applyAlignment="1">
      <alignment vertical="center" shrinkToFit="1"/>
    </xf>
    <xf numFmtId="166" fontId="46" fillId="0" borderId="81" xfId="28" applyNumberFormat="1" applyFont="1" applyFill="1" applyBorder="1" applyAlignment="1">
      <alignment horizontal="center" vertical="center" shrinkToFit="1"/>
    </xf>
    <xf numFmtId="166" fontId="46" fillId="0" borderId="39" xfId="28" applyNumberFormat="1" applyFont="1" applyFill="1" applyBorder="1" applyAlignment="1">
      <alignment vertical="center"/>
    </xf>
    <xf numFmtId="164" fontId="46" fillId="20" borderId="17" xfId="28" applyNumberFormat="1" applyFont="1" applyFill="1" applyBorder="1" applyAlignment="1">
      <alignment vertical="center" shrinkToFit="1"/>
    </xf>
    <xf numFmtId="164" fontId="46" fillId="20" borderId="52" xfId="28" applyNumberFormat="1" applyFont="1" applyFill="1" applyBorder="1" applyAlignment="1">
      <alignment horizontal="center" vertical="center" shrinkToFit="1"/>
    </xf>
    <xf numFmtId="166" fontId="46" fillId="0" borderId="28" xfId="28" applyNumberFormat="1" applyFont="1" applyFill="1" applyBorder="1" applyAlignment="1">
      <alignment horizontal="center" vertical="center" shrinkToFit="1"/>
    </xf>
    <xf numFmtId="37" fontId="28" fillId="25" borderId="139" xfId="40" applyNumberFormat="1" applyFont="1" applyFill="1" applyBorder="1" applyAlignment="1" applyProtection="1">
      <alignment horizontal="center" vertical="center" shrinkToFit="1"/>
      <protection locked="0"/>
    </xf>
    <xf numFmtId="37" fontId="28" fillId="25" borderId="36" xfId="40" applyNumberFormat="1" applyFont="1" applyFill="1" applyBorder="1" applyAlignment="1" applyProtection="1">
      <alignment horizontal="center" vertical="center" shrinkToFit="1"/>
      <protection locked="0"/>
    </xf>
    <xf numFmtId="37" fontId="30" fillId="0" borderId="28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0" xfId="28" applyNumberFormat="1" applyFont="1" applyFill="1" applyBorder="1" applyAlignment="1" applyProtection="1">
      <alignment horizontal="center" vertical="center" shrinkToFit="1"/>
      <protection locked="0"/>
    </xf>
    <xf numFmtId="166" fontId="30" fillId="0" borderId="0" xfId="28" applyNumberFormat="1" applyFont="1" applyFill="1" applyBorder="1" applyAlignment="1" applyProtection="1">
      <alignment horizontal="center" vertical="center" shrinkToFit="1"/>
      <protection locked="0"/>
    </xf>
    <xf numFmtId="37" fontId="30" fillId="25" borderId="46" xfId="40" applyNumberFormat="1" applyFont="1" applyFill="1" applyBorder="1" applyAlignment="1" applyProtection="1">
      <alignment horizontal="center" vertical="center" shrinkToFit="1"/>
      <protection locked="0"/>
    </xf>
    <xf numFmtId="37" fontId="30" fillId="25" borderId="104" xfId="40" applyNumberFormat="1" applyFont="1" applyFill="1" applyBorder="1" applyAlignment="1" applyProtection="1">
      <alignment horizontal="center" vertical="center" shrinkToFit="1"/>
      <protection locked="0"/>
    </xf>
    <xf numFmtId="37" fontId="30" fillId="0" borderId="28" xfId="40" applyNumberFormat="1" applyFont="1" applyBorder="1" applyAlignment="1" applyProtection="1">
      <alignment horizontal="center" vertical="center" shrinkToFit="1"/>
      <protection locked="0"/>
    </xf>
    <xf numFmtId="37" fontId="28" fillId="25" borderId="130" xfId="40" applyNumberFormat="1" applyFont="1" applyFill="1" applyBorder="1" applyAlignment="1" applyProtection="1">
      <alignment horizontal="center" vertical="center" shrinkToFit="1"/>
      <protection locked="0"/>
    </xf>
    <xf numFmtId="37" fontId="30" fillId="0" borderId="87" xfId="40" applyNumberFormat="1" applyFont="1" applyBorder="1" applyAlignment="1" applyProtection="1">
      <alignment horizontal="center" vertical="center" shrinkToFit="1"/>
      <protection locked="0"/>
    </xf>
    <xf numFmtId="37" fontId="13" fillId="27" borderId="81" xfId="35" applyNumberFormat="1" applyFill="1" applyBorder="1" applyAlignment="1" applyProtection="1">
      <alignment horizontal="center" vertical="center" shrinkToFit="1"/>
      <protection locked="0"/>
    </xf>
    <xf numFmtId="37" fontId="13" fillId="27" borderId="93" xfId="35" applyNumberFormat="1" applyFill="1" applyBorder="1" applyAlignment="1" applyProtection="1">
      <alignment horizontal="center" vertical="center" shrinkToFit="1"/>
      <protection locked="0"/>
    </xf>
    <xf numFmtId="37" fontId="13" fillId="26" borderId="27" xfId="35" applyNumberFormat="1" applyFill="1" applyBorder="1" applyAlignment="1" applyProtection="1">
      <alignment horizontal="center" vertical="center" shrinkToFit="1"/>
      <protection locked="0"/>
    </xf>
    <xf numFmtId="37" fontId="13" fillId="26" borderId="28" xfId="35" applyNumberFormat="1" applyFill="1" applyBorder="1" applyAlignment="1" applyProtection="1">
      <alignment horizontal="center" vertical="center" shrinkToFit="1"/>
      <protection locked="0"/>
    </xf>
    <xf numFmtId="37" fontId="38" fillId="0" borderId="27" xfId="35" applyNumberFormat="1" applyFont="1" applyFill="1" applyBorder="1" applyAlignment="1" applyProtection="1">
      <alignment horizontal="center" vertical="center" shrinkToFit="1"/>
      <protection locked="0"/>
    </xf>
    <xf numFmtId="37" fontId="38" fillId="0" borderId="29" xfId="35" applyNumberFormat="1" applyFont="1" applyFill="1" applyBorder="1" applyAlignment="1" applyProtection="1">
      <alignment horizontal="center" vertical="center" shrinkToFit="1"/>
      <protection locked="0"/>
    </xf>
    <xf numFmtId="37" fontId="30" fillId="0" borderId="0" xfId="40" applyNumberFormat="1" applyFont="1" applyAlignment="1" applyProtection="1">
      <alignment horizontal="center" vertical="center" shrinkToFit="1"/>
      <protection locked="0"/>
    </xf>
    <xf numFmtId="37" fontId="28" fillId="0" borderId="0" xfId="40" quotePrefix="1" applyNumberFormat="1" applyFont="1" applyAlignment="1" applyProtection="1">
      <alignment horizontal="center" vertical="center" shrinkToFit="1"/>
      <protection locked="0"/>
    </xf>
    <xf numFmtId="37" fontId="13" fillId="25" borderId="94" xfId="35" applyNumberFormat="1" applyFill="1" applyBorder="1" applyAlignment="1" applyProtection="1">
      <alignment horizontal="center" vertical="center" shrinkToFit="1"/>
      <protection locked="0"/>
    </xf>
    <xf numFmtId="37" fontId="13" fillId="25" borderId="81" xfId="35" applyNumberFormat="1" applyFill="1" applyBorder="1" applyAlignment="1" applyProtection="1">
      <alignment horizontal="center" vertical="center" shrinkToFit="1"/>
      <protection locked="0"/>
    </xf>
    <xf numFmtId="37" fontId="38" fillId="26" borderId="28" xfId="35" applyNumberFormat="1" applyFont="1" applyFill="1" applyBorder="1" applyAlignment="1" applyProtection="1">
      <alignment horizontal="center" vertical="center" shrinkToFit="1"/>
      <protection locked="0"/>
    </xf>
    <xf numFmtId="37" fontId="30" fillId="0" borderId="130" xfId="40" applyNumberFormat="1" applyFont="1" applyBorder="1" applyAlignment="1" applyProtection="1">
      <alignment horizontal="center" vertical="center" shrinkToFit="1"/>
      <protection locked="0"/>
    </xf>
    <xf numFmtId="37" fontId="30" fillId="0" borderId="139" xfId="40" applyNumberFormat="1" applyFont="1" applyBorder="1" applyAlignment="1" applyProtection="1">
      <alignment horizontal="center" vertical="center" shrinkToFit="1"/>
      <protection locked="0"/>
    </xf>
    <xf numFmtId="37" fontId="30" fillId="0" borderId="36" xfId="40" applyNumberFormat="1" applyFont="1" applyBorder="1" applyAlignment="1" applyProtection="1">
      <alignment horizontal="center" vertical="center" shrinkToFit="1"/>
      <protection locked="0"/>
    </xf>
    <xf numFmtId="37" fontId="13" fillId="25" borderId="93" xfId="35" applyNumberFormat="1" applyFill="1" applyBorder="1" applyAlignment="1" applyProtection="1">
      <alignment horizontal="center" vertical="center" shrinkToFit="1"/>
      <protection locked="0"/>
    </xf>
    <xf numFmtId="37" fontId="30" fillId="0" borderId="24" xfId="40" applyNumberFormat="1" applyFont="1" applyBorder="1" applyAlignment="1" applyProtection="1">
      <alignment horizontal="center" vertical="center" shrinkToFit="1"/>
      <protection locked="0"/>
    </xf>
    <xf numFmtId="37" fontId="30" fillId="0" borderId="140" xfId="40" applyNumberFormat="1" applyFont="1" applyBorder="1" applyAlignment="1" applyProtection="1">
      <alignment horizontal="center" vertical="center" shrinkToFit="1"/>
      <protection locked="0"/>
    </xf>
    <xf numFmtId="37" fontId="30" fillId="0" borderId="105" xfId="40" applyNumberFormat="1" applyFont="1" applyBorder="1" applyAlignment="1" applyProtection="1">
      <alignment horizontal="center" vertical="center" shrinkToFit="1"/>
      <protection locked="0"/>
    </xf>
    <xf numFmtId="37" fontId="30" fillId="0" borderId="141" xfId="40" applyNumberFormat="1" applyFont="1" applyBorder="1" applyAlignment="1" applyProtection="1">
      <alignment horizontal="center" vertical="center" shrinkToFit="1"/>
      <protection locked="0"/>
    </xf>
    <xf numFmtId="37" fontId="30" fillId="0" borderId="100" xfId="40" applyNumberFormat="1" applyFont="1" applyBorder="1" applyAlignment="1" applyProtection="1">
      <alignment horizontal="center" vertical="center" shrinkToFit="1"/>
      <protection locked="0"/>
    </xf>
    <xf numFmtId="37" fontId="30" fillId="0" borderId="101" xfId="40" applyNumberFormat="1" applyFont="1" applyBorder="1" applyAlignment="1" applyProtection="1">
      <alignment horizontal="center" vertical="center" shrinkToFit="1"/>
      <protection locked="0"/>
    </xf>
    <xf numFmtId="37" fontId="30" fillId="0" borderId="12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34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40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70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33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102" xfId="28" applyNumberFormat="1" applyFont="1" applyFill="1" applyBorder="1" applyAlignment="1" applyProtection="1">
      <alignment horizontal="center" vertical="center" shrinkToFit="1"/>
      <protection locked="0"/>
    </xf>
    <xf numFmtId="37" fontId="13" fillId="20" borderId="14" xfId="35" applyNumberFormat="1" applyFill="1" applyBorder="1" applyAlignment="1" applyProtection="1">
      <alignment horizontal="center" vertical="center" shrinkToFit="1"/>
      <protection locked="0"/>
    </xf>
    <xf numFmtId="37" fontId="13" fillId="20" borderId="15" xfId="35" applyNumberFormat="1" applyFill="1" applyBorder="1" applyAlignment="1" applyProtection="1">
      <alignment horizontal="center" vertical="center" shrinkToFit="1"/>
      <protection locked="0"/>
    </xf>
    <xf numFmtId="37" fontId="13" fillId="26" borderId="87" xfId="35" applyNumberFormat="1" applyFill="1" applyBorder="1" applyAlignment="1" applyProtection="1">
      <alignment horizontal="center" vertical="center" shrinkToFit="1"/>
      <protection locked="0"/>
    </xf>
    <xf numFmtId="37" fontId="32" fillId="0" borderId="130" xfId="35" applyNumberFormat="1" applyFont="1" applyFill="1" applyBorder="1" applyAlignment="1" applyProtection="1">
      <alignment horizontal="center" vertical="center" shrinkToFit="1"/>
      <protection locked="0"/>
    </xf>
    <xf numFmtId="37" fontId="32" fillId="0" borderId="139" xfId="35" applyNumberFormat="1" applyFont="1" applyFill="1" applyBorder="1" applyAlignment="1" applyProtection="1">
      <alignment horizontal="center" vertical="center" shrinkToFit="1"/>
      <protection locked="0"/>
    </xf>
    <xf numFmtId="37" fontId="32" fillId="0" borderId="36" xfId="35" applyNumberFormat="1" applyFont="1" applyFill="1" applyBorder="1" applyAlignment="1" applyProtection="1">
      <alignment horizontal="center" vertical="center" shrinkToFit="1"/>
      <protection locked="0"/>
    </xf>
    <xf numFmtId="37" fontId="30" fillId="0" borderId="109" xfId="28" applyNumberFormat="1" applyFont="1" applyFill="1" applyBorder="1" applyAlignment="1" applyProtection="1">
      <alignment horizontal="center" vertical="center" wrapText="1" shrinkToFit="1"/>
      <protection locked="0"/>
    </xf>
    <xf numFmtId="37" fontId="30" fillId="0" borderId="112" xfId="28" applyNumberFormat="1" applyFont="1" applyFill="1" applyBorder="1" applyAlignment="1" applyProtection="1">
      <alignment horizontal="center" vertical="center" wrapText="1" shrinkToFit="1"/>
      <protection locked="0"/>
    </xf>
    <xf numFmtId="37" fontId="30" fillId="0" borderId="137" xfId="28" applyNumberFormat="1" applyFont="1" applyFill="1" applyBorder="1" applyAlignment="1" applyProtection="1">
      <alignment horizontal="center" vertical="center" wrapText="1" shrinkToFit="1"/>
      <protection locked="0"/>
    </xf>
    <xf numFmtId="37" fontId="41" fillId="27" borderId="28" xfId="35" applyNumberFormat="1" applyFont="1" applyFill="1" applyBorder="1" applyAlignment="1" applyProtection="1">
      <alignment horizontal="center" vertical="center" shrinkToFit="1"/>
      <protection locked="0"/>
    </xf>
    <xf numFmtId="37" fontId="38" fillId="26" borderId="27" xfId="35" applyNumberFormat="1" applyFont="1" applyFill="1" applyBorder="1" applyAlignment="1" applyProtection="1">
      <alignment horizontal="center" vertical="center" shrinkToFit="1"/>
      <protection locked="0"/>
    </xf>
    <xf numFmtId="37" fontId="38" fillId="26" borderId="87" xfId="35" applyNumberFormat="1" applyFont="1" applyFill="1" applyBorder="1" applyAlignment="1" applyProtection="1">
      <alignment horizontal="center" vertical="center" shrinkToFit="1"/>
      <protection locked="0"/>
    </xf>
    <xf numFmtId="37" fontId="30" fillId="25" borderId="87" xfId="40" applyNumberFormat="1" applyFont="1" applyFill="1" applyBorder="1" applyAlignment="1" applyProtection="1">
      <alignment horizontal="center" vertical="center" shrinkToFit="1"/>
      <protection locked="0"/>
    </xf>
    <xf numFmtId="37" fontId="30" fillId="25" borderId="88" xfId="40" applyNumberFormat="1" applyFont="1" applyFill="1" applyBorder="1" applyAlignment="1" applyProtection="1">
      <alignment horizontal="center" vertical="center" shrinkToFit="1"/>
      <protection locked="0"/>
    </xf>
    <xf numFmtId="37" fontId="13" fillId="0" borderId="69" xfId="35" applyNumberFormat="1" applyFill="1" applyBorder="1" applyAlignment="1" applyProtection="1">
      <alignment horizontal="center" vertical="center" shrinkToFit="1"/>
      <protection locked="0"/>
    </xf>
    <xf numFmtId="37" fontId="13" fillId="0" borderId="139" xfId="35" applyNumberFormat="1" applyFill="1" applyBorder="1" applyAlignment="1" applyProtection="1">
      <alignment horizontal="center" vertical="center" shrinkToFit="1"/>
      <protection locked="0"/>
    </xf>
    <xf numFmtId="37" fontId="13" fillId="0" borderId="36" xfId="35" applyNumberFormat="1" applyFill="1" applyBorder="1" applyAlignment="1" applyProtection="1">
      <alignment horizontal="center" vertical="center" shrinkToFit="1"/>
      <protection locked="0"/>
    </xf>
    <xf numFmtId="37" fontId="30" fillId="0" borderId="87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88" xfId="28" applyNumberFormat="1" applyFont="1" applyFill="1" applyBorder="1" applyAlignment="1" applyProtection="1">
      <alignment horizontal="center" vertical="center" shrinkToFit="1"/>
      <protection locked="0"/>
    </xf>
    <xf numFmtId="37" fontId="28" fillId="0" borderId="138" xfId="35" applyNumberFormat="1" applyFont="1" applyFill="1" applyBorder="1" applyAlignment="1" applyProtection="1">
      <alignment horizontal="center" vertical="center" shrinkToFit="1"/>
      <protection locked="0"/>
    </xf>
    <xf numFmtId="37" fontId="28" fillId="0" borderId="15" xfId="35" applyNumberFormat="1" applyFont="1" applyFill="1" applyBorder="1" applyAlignment="1" applyProtection="1">
      <alignment horizontal="center" vertical="center" shrinkToFit="1"/>
      <protection locked="0"/>
    </xf>
    <xf numFmtId="37" fontId="38" fillId="27" borderId="87" xfId="35" applyNumberFormat="1" applyFont="1" applyFill="1" applyBorder="1" applyAlignment="1" applyProtection="1">
      <alignment horizontal="center" vertical="center" shrinkToFit="1"/>
      <protection locked="0"/>
    </xf>
    <xf numFmtId="37" fontId="38" fillId="27" borderId="88" xfId="35" applyNumberFormat="1" applyFont="1" applyFill="1" applyBorder="1" applyAlignment="1" applyProtection="1">
      <alignment horizontal="center" vertical="center" shrinkToFit="1"/>
      <protection locked="0"/>
    </xf>
    <xf numFmtId="37" fontId="38" fillId="27" borderId="28" xfId="35" applyNumberFormat="1" applyFont="1" applyFill="1" applyBorder="1" applyAlignment="1" applyProtection="1">
      <alignment horizontal="center" vertical="center" shrinkToFit="1"/>
      <protection locked="0"/>
    </xf>
    <xf numFmtId="37" fontId="38" fillId="27" borderId="29" xfId="35" applyNumberFormat="1" applyFont="1" applyFill="1" applyBorder="1" applyAlignment="1" applyProtection="1">
      <alignment horizontal="center" vertical="center" shrinkToFit="1"/>
      <protection locked="0"/>
    </xf>
    <xf numFmtId="37" fontId="13" fillId="0" borderId="138" xfId="35" applyNumberFormat="1" applyFill="1" applyBorder="1" applyAlignment="1" applyProtection="1">
      <alignment horizontal="center" vertical="center" shrinkToFit="1"/>
      <protection locked="0"/>
    </xf>
    <xf numFmtId="37" fontId="13" fillId="0" borderId="15" xfId="35" applyNumberFormat="1" applyFill="1" applyBorder="1" applyAlignment="1" applyProtection="1">
      <alignment horizontal="center" vertical="center" shrinkToFit="1"/>
      <protection locked="0"/>
    </xf>
    <xf numFmtId="37" fontId="41" fillId="27" borderId="87" xfId="35" applyNumberFormat="1" applyFont="1" applyFill="1" applyBorder="1" applyAlignment="1" applyProtection="1">
      <alignment horizontal="center" vertical="center" shrinkToFit="1"/>
      <protection locked="0"/>
    </xf>
    <xf numFmtId="37" fontId="30" fillId="0" borderId="46" xfId="40" applyNumberFormat="1" applyFont="1" applyBorder="1" applyAlignment="1" applyProtection="1">
      <alignment horizontal="center" vertical="center" shrinkToFit="1"/>
      <protection locked="0"/>
    </xf>
    <xf numFmtId="37" fontId="30" fillId="0" borderId="104" xfId="40" applyNumberFormat="1" applyFont="1" applyBorder="1" applyAlignment="1" applyProtection="1">
      <alignment horizontal="center" vertical="center" shrinkToFit="1"/>
      <protection locked="0"/>
    </xf>
    <xf numFmtId="37" fontId="30" fillId="0" borderId="27" xfId="40" applyNumberFormat="1" applyFont="1" applyBorder="1" applyAlignment="1" applyProtection="1">
      <alignment horizontal="center" vertical="center" shrinkToFit="1"/>
      <protection locked="0"/>
    </xf>
    <xf numFmtId="37" fontId="30" fillId="0" borderId="29" xfId="40" applyNumberFormat="1" applyFont="1" applyBorder="1" applyAlignment="1" applyProtection="1">
      <alignment horizontal="center" vertical="center" shrinkToFit="1"/>
      <protection locked="0"/>
    </xf>
    <xf numFmtId="37" fontId="28" fillId="0" borderId="46" xfId="40" applyNumberFormat="1" applyFont="1" applyBorder="1" applyAlignment="1" applyProtection="1">
      <alignment horizontal="center" vertical="center" shrinkToFit="1"/>
      <protection locked="0"/>
    </xf>
    <xf numFmtId="37" fontId="28" fillId="0" borderId="104" xfId="40" applyNumberFormat="1" applyFont="1" applyBorder="1" applyAlignment="1" applyProtection="1">
      <alignment horizontal="center" vertical="center" shrinkToFit="1"/>
      <protection locked="0"/>
    </xf>
    <xf numFmtId="37" fontId="32" fillId="27" borderId="87" xfId="35" applyNumberFormat="1" applyFont="1" applyFill="1" applyBorder="1" applyAlignment="1" applyProtection="1">
      <alignment horizontal="center" vertical="center" shrinkToFit="1"/>
      <protection locked="0"/>
    </xf>
    <xf numFmtId="37" fontId="32" fillId="27" borderId="15" xfId="35" applyNumberFormat="1" applyFont="1" applyFill="1" applyBorder="1" applyAlignment="1" applyProtection="1">
      <alignment horizontal="center" vertical="center" shrinkToFit="1"/>
      <protection locked="0"/>
    </xf>
    <xf numFmtId="37" fontId="30" fillId="0" borderId="115" xfId="28" applyNumberFormat="1" applyFont="1" applyFill="1" applyBorder="1" applyAlignment="1" applyProtection="1">
      <alignment horizontal="center" vertical="center" shrinkToFit="1"/>
      <protection locked="0"/>
    </xf>
    <xf numFmtId="37" fontId="30" fillId="0" borderId="100" xfId="28" applyNumberFormat="1" applyFont="1" applyFill="1" applyBorder="1" applyAlignment="1" applyProtection="1">
      <alignment horizontal="center" vertical="center" shrinkToFit="1"/>
      <protection locked="0"/>
    </xf>
    <xf numFmtId="0" fontId="23" fillId="25" borderId="12" xfId="40" applyFont="1" applyFill="1" applyBorder="1" applyAlignment="1">
      <alignment horizontal="center" vertical="center" shrinkToFit="1"/>
    </xf>
    <xf numFmtId="0" fontId="23" fillId="25" borderId="34" xfId="40" applyFont="1" applyFill="1" applyBorder="1" applyAlignment="1">
      <alignment horizontal="center" vertical="center" shrinkToFit="1"/>
    </xf>
    <xf numFmtId="0" fontId="23" fillId="25" borderId="18" xfId="40" applyFont="1" applyFill="1" applyBorder="1" applyAlignment="1">
      <alignment horizontal="center" vertical="center" shrinkToFit="1"/>
    </xf>
    <xf numFmtId="0" fontId="23" fillId="25" borderId="48" xfId="40" applyFont="1" applyFill="1" applyBorder="1" applyAlignment="1">
      <alignment horizontal="center" vertical="center" shrinkToFit="1"/>
    </xf>
    <xf numFmtId="0" fontId="23" fillId="25" borderId="49" xfId="40" applyFont="1" applyFill="1" applyBorder="1" applyAlignment="1">
      <alignment horizontal="center" vertical="center" shrinkToFit="1"/>
    </xf>
    <xf numFmtId="0" fontId="23" fillId="25" borderId="23" xfId="40" applyFont="1" applyFill="1" applyBorder="1" applyAlignment="1">
      <alignment horizontal="center" vertical="center" shrinkToFit="1"/>
    </xf>
    <xf numFmtId="0" fontId="23" fillId="25" borderId="17" xfId="40" applyFont="1" applyFill="1" applyBorder="1" applyAlignment="1">
      <alignment horizontal="center" vertical="center" shrinkToFit="1"/>
    </xf>
    <xf numFmtId="0" fontId="23" fillId="25" borderId="24" xfId="40" applyFont="1" applyFill="1" applyBorder="1" applyAlignment="1">
      <alignment horizontal="center" vertical="center" shrinkToFit="1"/>
    </xf>
    <xf numFmtId="0" fontId="23" fillId="25" borderId="25" xfId="40" applyFont="1" applyFill="1" applyBorder="1" applyAlignment="1">
      <alignment horizontal="center" vertical="center" shrinkToFit="1"/>
    </xf>
    <xf numFmtId="0" fontId="23" fillId="25" borderId="26" xfId="40" applyFont="1" applyFill="1" applyBorder="1" applyAlignment="1">
      <alignment horizontal="center" vertical="center" shrinkToFit="1"/>
    </xf>
    <xf numFmtId="0" fontId="23" fillId="25" borderId="46" xfId="40" applyFont="1" applyFill="1" applyBorder="1" applyAlignment="1">
      <alignment horizontal="center" vertical="center" shrinkToFit="1"/>
    </xf>
    <xf numFmtId="0" fontId="23" fillId="25" borderId="47" xfId="40" applyFont="1" applyFill="1" applyBorder="1" applyAlignment="1">
      <alignment horizontal="center" vertical="center" shrinkToFit="1"/>
    </xf>
    <xf numFmtId="0" fontId="23" fillId="25" borderId="104" xfId="40" applyFont="1" applyFill="1" applyBorder="1" applyAlignment="1">
      <alignment horizontal="center" vertical="center" shrinkToFit="1"/>
    </xf>
    <xf numFmtId="0" fontId="23" fillId="25" borderId="17" xfId="40" applyFont="1" applyFill="1" applyBorder="1" applyAlignment="1">
      <alignment horizontal="center" vertical="center" wrapText="1" shrinkToFit="1"/>
    </xf>
    <xf numFmtId="0" fontId="26" fillId="18" borderId="48" xfId="40" applyFont="1" applyFill="1" applyBorder="1" applyAlignment="1">
      <alignment horizontal="center" vertical="center" shrinkToFit="1"/>
    </xf>
    <xf numFmtId="0" fontId="26" fillId="18" borderId="49" xfId="40" applyFont="1" applyFill="1" applyBorder="1" applyAlignment="1">
      <alignment horizontal="center" vertical="center" shrinkToFit="1"/>
    </xf>
    <xf numFmtId="0" fontId="26" fillId="18" borderId="23" xfId="40" applyFont="1" applyFill="1" applyBorder="1" applyAlignment="1">
      <alignment horizontal="center" vertical="center" shrinkToFit="1"/>
    </xf>
    <xf numFmtId="0" fontId="26" fillId="18" borderId="17" xfId="40" applyFont="1" applyFill="1" applyBorder="1" applyAlignment="1">
      <alignment horizontal="center" vertical="center" shrinkToFit="1"/>
    </xf>
    <xf numFmtId="0" fontId="26" fillId="18" borderId="12" xfId="40" applyFont="1" applyFill="1" applyBorder="1" applyAlignment="1">
      <alignment horizontal="center" vertical="center" shrinkToFit="1"/>
    </xf>
    <xf numFmtId="0" fontId="26" fillId="23" borderId="12" xfId="40" applyFont="1" applyFill="1" applyBorder="1" applyAlignment="1">
      <alignment horizontal="center" vertical="center" shrinkToFit="1"/>
    </xf>
    <xf numFmtId="0" fontId="26" fillId="23" borderId="18" xfId="40" applyFont="1" applyFill="1" applyBorder="1" applyAlignment="1">
      <alignment horizontal="center" vertical="center" shrinkToFit="1"/>
    </xf>
    <xf numFmtId="0" fontId="26" fillId="23" borderId="34" xfId="40" applyFont="1" applyFill="1" applyBorder="1" applyAlignment="1">
      <alignment horizontal="center" vertical="center" shrinkToFit="1"/>
    </xf>
    <xf numFmtId="0" fontId="32" fillId="18" borderId="142" xfId="35" applyFont="1" applyFill="1" applyBorder="1" applyAlignment="1" applyProtection="1">
      <alignment horizontal="center" vertical="center" shrinkToFit="1"/>
    </xf>
    <xf numFmtId="0" fontId="32" fillId="18" borderId="49" xfId="35" applyFont="1" applyFill="1" applyBorder="1" applyAlignment="1" applyProtection="1">
      <alignment horizontal="center" vertical="center" shrinkToFit="1"/>
    </xf>
    <xf numFmtId="0" fontId="32" fillId="18" borderId="143" xfId="35" applyFont="1" applyFill="1" applyBorder="1" applyAlignment="1" applyProtection="1">
      <alignment horizontal="center" vertical="center" shrinkToFit="1"/>
    </xf>
    <xf numFmtId="0" fontId="13" fillId="18" borderId="48" xfId="35" applyFill="1" applyBorder="1" applyAlignment="1" applyProtection="1">
      <alignment horizontal="center" vertical="center" shrinkToFit="1"/>
    </xf>
    <xf numFmtId="0" fontId="13" fillId="18" borderId="49" xfId="35" applyFill="1" applyBorder="1" applyAlignment="1" applyProtection="1">
      <alignment horizontal="center" vertical="center" shrinkToFit="1"/>
    </xf>
    <xf numFmtId="0" fontId="24" fillId="18" borderId="48" xfId="40" applyFont="1" applyFill="1" applyBorder="1" applyAlignment="1">
      <alignment horizontal="center" vertical="center" shrinkToFit="1"/>
    </xf>
    <xf numFmtId="0" fontId="24" fillId="18" borderId="49" xfId="40" applyFont="1" applyFill="1" applyBorder="1" applyAlignment="1">
      <alignment horizontal="center" vertical="center" shrinkToFit="1"/>
    </xf>
    <xf numFmtId="0" fontId="24" fillId="18" borderId="23" xfId="40" applyFont="1" applyFill="1" applyBorder="1" applyAlignment="1">
      <alignment horizontal="center" vertical="center" shrinkToFit="1"/>
    </xf>
    <xf numFmtId="0" fontId="32" fillId="18" borderId="48" xfId="35" applyFont="1" applyFill="1" applyBorder="1" applyAlignment="1" applyProtection="1">
      <alignment horizontal="center" vertical="center" shrinkToFit="1"/>
    </xf>
    <xf numFmtId="0" fontId="32" fillId="18" borderId="23" xfId="35" applyFont="1" applyFill="1" applyBorder="1" applyAlignment="1" applyProtection="1">
      <alignment horizontal="center" vertical="center" shrinkToFit="1"/>
    </xf>
    <xf numFmtId="0" fontId="13" fillId="18" borderId="23" xfId="35" applyFill="1" applyBorder="1" applyAlignment="1" applyProtection="1">
      <alignment horizontal="center" vertical="center" shrinkToFit="1"/>
    </xf>
    <xf numFmtId="0" fontId="24" fillId="18" borderId="142" xfId="40" applyFont="1" applyFill="1" applyBorder="1" applyAlignment="1">
      <alignment horizontal="center" vertical="center" shrinkToFit="1"/>
    </xf>
    <xf numFmtId="0" fontId="24" fillId="18" borderId="143" xfId="40" applyFont="1" applyFill="1" applyBorder="1" applyAlignment="1">
      <alignment horizontal="center" vertical="center" shrinkToFit="1"/>
    </xf>
    <xf numFmtId="0" fontId="24" fillId="18" borderId="12" xfId="40" applyFont="1" applyFill="1" applyBorder="1" applyAlignment="1">
      <alignment horizontal="center" vertical="center" shrinkToFit="1"/>
    </xf>
    <xf numFmtId="0" fontId="24" fillId="18" borderId="34" xfId="40" applyFont="1" applyFill="1" applyBorder="1" applyAlignment="1">
      <alignment horizontal="center" vertical="center" shrinkToFit="1"/>
    </xf>
    <xf numFmtId="0" fontId="24" fillId="18" borderId="18" xfId="40" applyFont="1" applyFill="1" applyBorder="1" applyAlignment="1">
      <alignment horizontal="center" vertical="center" shrinkToFit="1"/>
    </xf>
    <xf numFmtId="0" fontId="25" fillId="0" borderId="17" xfId="35" applyFont="1" applyFill="1" applyBorder="1" applyAlignment="1" applyProtection="1">
      <alignment horizontal="center" vertical="center"/>
    </xf>
    <xf numFmtId="0" fontId="24" fillId="0" borderId="48" xfId="40" applyFont="1" applyBorder="1" applyAlignment="1">
      <alignment horizontal="center" vertical="center"/>
    </xf>
    <xf numFmtId="0" fontId="24" fillId="0" borderId="49" xfId="40" applyFont="1" applyBorder="1" applyAlignment="1">
      <alignment horizontal="center" vertical="center"/>
    </xf>
    <xf numFmtId="0" fontId="24" fillId="0" borderId="23" xfId="40" applyFont="1" applyBorder="1" applyAlignment="1">
      <alignment horizontal="center" vertical="center"/>
    </xf>
    <xf numFmtId="0" fontId="32" fillId="19" borderId="148" xfId="35" applyFont="1" applyFill="1" applyBorder="1" applyAlignment="1" applyProtection="1">
      <alignment horizontal="center" vertical="center" shrinkToFit="1"/>
    </xf>
    <xf numFmtId="0" fontId="32" fillId="19" borderId="149" xfId="35" applyFont="1" applyFill="1" applyBorder="1" applyAlignment="1" applyProtection="1">
      <alignment horizontal="center" vertical="center" shrinkToFit="1"/>
    </xf>
    <xf numFmtId="164" fontId="24" fillId="0" borderId="144" xfId="28" applyNumberFormat="1" applyFont="1" applyFill="1" applyBorder="1" applyAlignment="1">
      <alignment horizontal="center" vertical="center" shrinkToFit="1"/>
    </xf>
    <xf numFmtId="164" fontId="24" fillId="0" borderId="145" xfId="28" applyNumberFormat="1" applyFont="1" applyFill="1" applyBorder="1" applyAlignment="1">
      <alignment horizontal="center" vertical="center" shrinkToFit="1"/>
    </xf>
    <xf numFmtId="0" fontId="24" fillId="20" borderId="48" xfId="40" applyFont="1" applyFill="1" applyBorder="1" applyAlignment="1">
      <alignment horizontal="center" vertical="center"/>
    </xf>
    <xf numFmtId="0" fontId="24" fillId="20" borderId="49" xfId="40" applyFont="1" applyFill="1" applyBorder="1" applyAlignment="1">
      <alignment horizontal="center" vertical="center"/>
    </xf>
    <xf numFmtId="0" fontId="24" fillId="20" borderId="23" xfId="40" applyFont="1" applyFill="1" applyBorder="1" applyAlignment="1">
      <alignment horizontal="center" vertical="center"/>
    </xf>
    <xf numFmtId="0" fontId="24" fillId="25" borderId="48" xfId="40" applyFont="1" applyFill="1" applyBorder="1" applyAlignment="1">
      <alignment horizontal="center" vertical="center"/>
    </xf>
    <xf numFmtId="0" fontId="24" fillId="25" borderId="49" xfId="40" applyFont="1" applyFill="1" applyBorder="1" applyAlignment="1">
      <alignment horizontal="center" vertical="center"/>
    </xf>
    <xf numFmtId="0" fontId="24" fillId="25" borderId="23" xfId="40" applyFont="1" applyFill="1" applyBorder="1" applyAlignment="1">
      <alignment horizontal="center" vertical="center"/>
    </xf>
    <xf numFmtId="0" fontId="24" fillId="28" borderId="48" xfId="40" applyFont="1" applyFill="1" applyBorder="1" applyAlignment="1">
      <alignment horizontal="center" vertical="center"/>
    </xf>
    <xf numFmtId="0" fontId="24" fillId="28" borderId="49" xfId="40" applyFont="1" applyFill="1" applyBorder="1" applyAlignment="1">
      <alignment horizontal="center" vertical="center"/>
    </xf>
    <xf numFmtId="0" fontId="24" fillId="28" borderId="23" xfId="40" applyFont="1" applyFill="1" applyBorder="1" applyAlignment="1">
      <alignment horizontal="center" vertical="center"/>
    </xf>
    <xf numFmtId="164" fontId="24" fillId="0" borderId="23" xfId="28" applyNumberFormat="1" applyFont="1" applyFill="1" applyBorder="1" applyAlignment="1">
      <alignment horizontal="center" vertical="center"/>
    </xf>
    <xf numFmtId="164" fontId="24" fillId="0" borderId="17" xfId="28" applyNumberFormat="1" applyFont="1" applyFill="1" applyBorder="1" applyAlignment="1">
      <alignment horizontal="center" vertical="center"/>
    </xf>
    <xf numFmtId="0" fontId="24" fillId="25" borderId="12" xfId="40" applyFont="1" applyFill="1" applyBorder="1" applyAlignment="1">
      <alignment horizontal="center" vertical="center" wrapText="1" shrinkToFit="1"/>
    </xf>
    <xf numFmtId="0" fontId="24" fillId="25" borderId="18" xfId="40" applyFont="1" applyFill="1" applyBorder="1" applyAlignment="1">
      <alignment horizontal="center" vertical="center" wrapText="1" shrinkToFit="1"/>
    </xf>
    <xf numFmtId="0" fontId="24" fillId="19" borderId="147" xfId="40" applyFont="1" applyFill="1" applyBorder="1" applyAlignment="1">
      <alignment horizontal="center" vertical="center" shrinkToFit="1"/>
    </xf>
    <xf numFmtId="0" fontId="24" fillId="19" borderId="49" xfId="40" applyFont="1" applyFill="1" applyBorder="1" applyAlignment="1">
      <alignment horizontal="center" vertical="center" shrinkToFit="1"/>
    </xf>
    <xf numFmtId="0" fontId="24" fillId="19" borderId="23" xfId="40" applyFont="1" applyFill="1" applyBorder="1" applyAlignment="1">
      <alignment horizontal="center" vertical="center" shrinkToFit="1"/>
    </xf>
    <xf numFmtId="164" fontId="24" fillId="19" borderId="17" xfId="28" applyNumberFormat="1" applyFont="1" applyFill="1" applyBorder="1" applyAlignment="1">
      <alignment horizontal="center" vertical="center" shrinkToFit="1"/>
    </xf>
    <xf numFmtId="0" fontId="24" fillId="25" borderId="17" xfId="40" applyFont="1" applyFill="1" applyBorder="1" applyAlignment="1">
      <alignment horizontal="center" vertical="center" shrinkToFit="1"/>
    </xf>
    <xf numFmtId="164" fontId="24" fillId="25" borderId="146" xfId="28" applyNumberFormat="1" applyFont="1" applyFill="1" applyBorder="1" applyAlignment="1">
      <alignment horizontal="center" vertical="center" shrinkToFit="1"/>
    </xf>
    <xf numFmtId="0" fontId="24" fillId="28" borderId="23" xfId="40" applyFont="1" applyFill="1" applyBorder="1" applyAlignment="1">
      <alignment horizontal="center" vertical="center" shrinkToFit="1"/>
    </xf>
    <xf numFmtId="0" fontId="24" fillId="28" borderId="17" xfId="40" applyFont="1" applyFill="1" applyBorder="1" applyAlignment="1">
      <alignment horizontal="center" vertical="center" shrinkToFit="1"/>
    </xf>
    <xf numFmtId="164" fontId="24" fillId="28" borderId="146" xfId="28" applyNumberFormat="1" applyFont="1" applyFill="1" applyBorder="1" applyAlignment="1">
      <alignment horizontal="center" vertical="center" shrinkToFit="1"/>
    </xf>
    <xf numFmtId="164" fontId="46" fillId="20" borderId="23" xfId="28" applyNumberFormat="1" applyFont="1" applyFill="1" applyBorder="1" applyAlignment="1">
      <alignment horizontal="center" vertical="center"/>
    </xf>
    <xf numFmtId="164" fontId="46" fillId="20" borderId="17" xfId="28" applyNumberFormat="1" applyFont="1" applyFill="1" applyBorder="1" applyAlignment="1">
      <alignment horizontal="center" vertical="center"/>
    </xf>
    <xf numFmtId="164" fontId="49" fillId="18" borderId="17" xfId="35" applyNumberFormat="1" applyFont="1" applyFill="1" applyBorder="1" applyAlignment="1" applyProtection="1">
      <alignment horizontal="center" vertical="center"/>
    </xf>
    <xf numFmtId="164" fontId="46" fillId="18" borderId="23" xfId="40" applyNumberFormat="1" applyFont="1" applyFill="1" applyBorder="1" applyAlignment="1">
      <alignment horizontal="center" vertical="center"/>
    </xf>
    <xf numFmtId="164" fontId="50" fillId="18" borderId="48" xfId="35" applyNumberFormat="1" applyFont="1" applyFill="1" applyBorder="1" applyAlignment="1" applyProtection="1">
      <alignment horizontal="center" vertical="center"/>
    </xf>
    <xf numFmtId="164" fontId="50" fillId="18" borderId="49" xfId="35" applyNumberFormat="1" applyFont="1" applyFill="1" applyBorder="1" applyAlignment="1" applyProtection="1">
      <alignment horizontal="center" vertical="center"/>
    </xf>
    <xf numFmtId="164" fontId="46" fillId="18" borderId="48" xfId="40" applyNumberFormat="1" applyFont="1" applyFill="1" applyBorder="1" applyAlignment="1">
      <alignment horizontal="center" vertical="center"/>
    </xf>
    <xf numFmtId="164" fontId="46" fillId="18" borderId="49" xfId="40" applyNumberFormat="1" applyFont="1" applyFill="1" applyBorder="1" applyAlignment="1">
      <alignment horizontal="center" vertical="center"/>
    </xf>
    <xf numFmtId="164" fontId="47" fillId="18" borderId="48" xfId="35" applyNumberFormat="1" applyFont="1" applyFill="1" applyBorder="1" applyAlignment="1" applyProtection="1">
      <alignment horizontal="center" vertical="center"/>
    </xf>
    <xf numFmtId="164" fontId="47" fillId="18" borderId="49" xfId="35" applyNumberFormat="1" applyFont="1" applyFill="1" applyBorder="1" applyAlignment="1" applyProtection="1">
      <alignment horizontal="center" vertical="center"/>
    </xf>
    <xf numFmtId="164" fontId="47" fillId="18" borderId="23" xfId="35" applyNumberFormat="1" applyFont="1" applyFill="1" applyBorder="1" applyAlignment="1" applyProtection="1">
      <alignment horizontal="center" vertical="center"/>
    </xf>
    <xf numFmtId="164" fontId="46" fillId="0" borderId="49" xfId="40" applyNumberFormat="1" applyFont="1" applyBorder="1"/>
    <xf numFmtId="164" fontId="46" fillId="0" borderId="143" xfId="40" applyNumberFormat="1" applyFont="1" applyBorder="1"/>
    <xf numFmtId="0" fontId="46" fillId="18" borderId="50" xfId="40" applyFont="1" applyFill="1" applyBorder="1" applyAlignment="1">
      <alignment horizontal="center" vertical="center"/>
    </xf>
    <xf numFmtId="0" fontId="46" fillId="18" borderId="150" xfId="40" applyFont="1" applyFill="1" applyBorder="1" applyAlignment="1">
      <alignment horizontal="center" vertical="center"/>
    </xf>
    <xf numFmtId="0" fontId="46" fillId="18" borderId="12" xfId="40" applyFont="1" applyFill="1" applyBorder="1" applyAlignment="1">
      <alignment horizontal="center" vertical="center"/>
    </xf>
    <xf numFmtId="0" fontId="46" fillId="18" borderId="34" xfId="40" applyFont="1" applyFill="1" applyBorder="1" applyAlignment="1">
      <alignment horizontal="center" vertical="center"/>
    </xf>
    <xf numFmtId="0" fontId="46" fillId="18" borderId="48" xfId="40" applyFont="1" applyFill="1" applyBorder="1" applyAlignment="1">
      <alignment horizontal="center" vertical="center"/>
    </xf>
    <xf numFmtId="0" fontId="46" fillId="18" borderId="49" xfId="40" applyFont="1" applyFill="1" applyBorder="1" applyAlignment="1">
      <alignment horizontal="center" vertical="center"/>
    </xf>
    <xf numFmtId="0" fontId="46" fillId="18" borderId="23" xfId="40" applyFont="1" applyFill="1" applyBorder="1" applyAlignment="1">
      <alignment horizontal="center" vertical="center"/>
    </xf>
    <xf numFmtId="0" fontId="47" fillId="18" borderId="48" xfId="35" applyFont="1" applyFill="1" applyBorder="1" applyAlignment="1" applyProtection="1">
      <alignment horizontal="center" vertical="center"/>
    </xf>
    <xf numFmtId="0" fontId="47" fillId="18" borderId="49" xfId="35" applyFont="1" applyFill="1" applyBorder="1" applyAlignment="1" applyProtection="1">
      <alignment horizontal="center" vertical="center"/>
    </xf>
    <xf numFmtId="164" fontId="24" fillId="19" borderId="12" xfId="28" applyNumberFormat="1" applyFont="1" applyFill="1" applyBorder="1" applyAlignment="1">
      <alignment horizontal="center" vertical="center" shrinkToFit="1"/>
    </xf>
    <xf numFmtId="164" fontId="24" fillId="19" borderId="18" xfId="28" applyNumberFormat="1" applyFont="1" applyFill="1" applyBorder="1" applyAlignment="1">
      <alignment horizontal="center" vertical="center" shrinkToFit="1"/>
    </xf>
    <xf numFmtId="0" fontId="32" fillId="0" borderId="48" xfId="35" applyFont="1" applyFill="1" applyBorder="1" applyAlignment="1" applyProtection="1">
      <alignment horizontal="center" vertical="center" shrinkToFit="1"/>
    </xf>
    <xf numFmtId="0" fontId="32" fillId="0" borderId="49" xfId="35" applyFont="1" applyFill="1" applyBorder="1" applyAlignment="1" applyProtection="1">
      <alignment horizontal="center" vertical="center" shrinkToFit="1"/>
    </xf>
    <xf numFmtId="0" fontId="32" fillId="0" borderId="23" xfId="35" applyFont="1" applyFill="1" applyBorder="1" applyAlignment="1" applyProtection="1">
      <alignment horizontal="center" vertical="center" shrinkToFit="1"/>
    </xf>
    <xf numFmtId="0" fontId="24" fillId="0" borderId="48" xfId="40" applyFont="1" applyBorder="1" applyAlignment="1">
      <alignment horizontal="center" vertical="center" shrinkToFit="1"/>
    </xf>
    <xf numFmtId="0" fontId="24" fillId="0" borderId="49" xfId="40" applyFont="1" applyBorder="1" applyAlignment="1">
      <alignment horizontal="center" vertical="center" shrinkToFit="1"/>
    </xf>
    <xf numFmtId="0" fontId="24" fillId="0" borderId="50" xfId="40" applyFont="1" applyBorder="1" applyAlignment="1">
      <alignment horizontal="center" vertical="center" shrinkToFit="1"/>
    </xf>
    <xf numFmtId="164" fontId="24" fillId="0" borderId="23" xfId="28" applyNumberFormat="1" applyFont="1" applyFill="1" applyBorder="1" applyAlignment="1">
      <alignment horizontal="center" vertical="center" shrinkToFit="1"/>
    </xf>
    <xf numFmtId="164" fontId="24" fillId="0" borderId="17" xfId="28" applyNumberFormat="1" applyFont="1" applyFill="1" applyBorder="1" applyAlignment="1">
      <alignment horizontal="center" vertical="center" shrinkToFit="1"/>
    </xf>
    <xf numFmtId="164" fontId="24" fillId="0" borderId="151" xfId="28" applyNumberFormat="1" applyFont="1" applyFill="1" applyBorder="1" applyAlignment="1">
      <alignment horizontal="center" vertical="center" shrinkToFit="1"/>
    </xf>
    <xf numFmtId="0" fontId="24" fillId="0" borderId="23" xfId="40" applyFont="1" applyBorder="1" applyAlignment="1">
      <alignment horizontal="center" vertical="center" shrinkToFit="1"/>
    </xf>
    <xf numFmtId="0" fontId="24" fillId="19" borderId="149" xfId="40" applyFont="1" applyFill="1" applyBorder="1" applyAlignment="1">
      <alignment horizontal="center" vertical="center" shrinkToFit="1"/>
    </xf>
    <xf numFmtId="0" fontId="24" fillId="19" borderId="131" xfId="40" applyFont="1" applyFill="1" applyBorder="1" applyAlignment="1">
      <alignment horizontal="center" vertical="center" shrinkToFit="1"/>
    </xf>
    <xf numFmtId="0" fontId="42" fillId="19" borderId="48" xfId="35" applyFont="1" applyFill="1" applyBorder="1" applyAlignment="1" applyProtection="1">
      <alignment horizontal="center" vertical="center" shrinkToFit="1"/>
    </xf>
    <xf numFmtId="0" fontId="42" fillId="19" borderId="49" xfId="35" applyFont="1" applyFill="1" applyBorder="1" applyAlignment="1" applyProtection="1">
      <alignment horizontal="center" vertical="center" shrinkToFit="1"/>
    </xf>
    <xf numFmtId="0" fontId="42" fillId="19" borderId="23" xfId="35" applyFont="1" applyFill="1" applyBorder="1" applyAlignment="1" applyProtection="1">
      <alignment horizontal="center" vertical="center" shrinkToFit="1"/>
    </xf>
    <xf numFmtId="0" fontId="24" fillId="20" borderId="48" xfId="40" applyFont="1" applyFill="1" applyBorder="1" applyAlignment="1">
      <alignment horizontal="center" vertical="center" shrinkToFit="1"/>
    </xf>
    <xf numFmtId="0" fontId="24" fillId="20" borderId="49" xfId="40" applyFont="1" applyFill="1" applyBorder="1" applyAlignment="1">
      <alignment horizontal="center" vertical="center" shrinkToFit="1"/>
    </xf>
    <xf numFmtId="0" fontId="24" fillId="20" borderId="23" xfId="40" applyFont="1" applyFill="1" applyBorder="1" applyAlignment="1">
      <alignment horizontal="center" vertical="center" shrinkToFit="1"/>
    </xf>
    <xf numFmtId="0" fontId="25" fillId="0" borderId="17" xfId="35" applyFont="1" applyFill="1" applyBorder="1" applyAlignment="1" applyProtection="1">
      <alignment horizontal="center" vertical="center" shrinkToFit="1"/>
    </xf>
    <xf numFmtId="0" fontId="24" fillId="20" borderId="12" xfId="40" applyFont="1" applyFill="1" applyBorder="1" applyAlignment="1">
      <alignment horizontal="center" vertical="center" shrinkToFit="1"/>
    </xf>
    <xf numFmtId="0" fontId="24" fillId="20" borderId="18" xfId="40" applyFont="1" applyFill="1" applyBorder="1" applyAlignment="1">
      <alignment horizontal="center" vertical="center" shrinkToFit="1"/>
    </xf>
    <xf numFmtId="0" fontId="46" fillId="20" borderId="48" xfId="40" applyFont="1" applyFill="1" applyBorder="1" applyAlignment="1">
      <alignment horizontal="center" vertical="center" shrinkToFit="1"/>
    </xf>
    <xf numFmtId="0" fontId="46" fillId="20" borderId="49" xfId="40" applyFont="1" applyFill="1" applyBorder="1" applyAlignment="1">
      <alignment horizontal="center" vertical="center" shrinkToFit="1"/>
    </xf>
    <xf numFmtId="0" fontId="46" fillId="20" borderId="23" xfId="40" applyFont="1" applyFill="1" applyBorder="1" applyAlignment="1">
      <alignment horizontal="center" vertical="center" shrinkToFit="1"/>
    </xf>
    <xf numFmtId="0" fontId="46" fillId="18" borderId="17" xfId="35" applyFont="1" applyFill="1" applyBorder="1" applyAlignment="1" applyProtection="1">
      <alignment horizontal="center" vertical="center" shrinkToFit="1"/>
    </xf>
    <xf numFmtId="0" fontId="47" fillId="18" borderId="48" xfId="35" applyFont="1" applyFill="1" applyBorder="1" applyAlignment="1" applyProtection="1">
      <alignment horizontal="center" vertical="center" shrinkToFit="1"/>
    </xf>
    <xf numFmtId="0" fontId="47" fillId="18" borderId="49" xfId="35" applyFont="1" applyFill="1" applyBorder="1" applyAlignment="1" applyProtection="1">
      <alignment horizontal="center" vertical="center" shrinkToFit="1"/>
    </xf>
    <xf numFmtId="0" fontId="46" fillId="18" borderId="48" xfId="40" applyFont="1" applyFill="1" applyBorder="1" applyAlignment="1">
      <alignment horizontal="center" vertical="center" shrinkToFit="1"/>
    </xf>
    <xf numFmtId="0" fontId="46" fillId="18" borderId="49" xfId="40" applyFont="1" applyFill="1" applyBorder="1" applyAlignment="1">
      <alignment horizontal="center" vertical="center" shrinkToFit="1"/>
    </xf>
  </cellXfs>
  <cellStyles count="48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rmal_buma" xfId="39" xr:uid="{00000000-0005-0000-0000-000027000000}"/>
    <cellStyle name="Normal_C1208" xfId="40" xr:uid="{00000000-0005-0000-0000-000028000000}"/>
    <cellStyle name="Normal_pama" xfId="41" xr:uid="{00000000-0005-0000-0000-000029000000}"/>
    <cellStyle name="Note" xfId="42" builtinId="10" customBuiltin="1"/>
    <cellStyle name="Output" xfId="43" builtinId="21" customBuiltin="1"/>
    <cellStyle name="Percent" xfId="44" builtinId="5"/>
    <cellStyle name="Title" xfId="45" builtinId="15" customBuiltin="1"/>
    <cellStyle name="Total" xfId="46" builtinId="25" customBuiltin="1"/>
    <cellStyle name="Warning Text" xfId="47" builtinId="11" customBuiltin="1"/>
  </cellStyles>
  <dxfs count="22319">
    <dxf>
      <font>
        <condense val="0"/>
        <extend val="0"/>
        <color indexed="9"/>
      </font>
    </dxf>
    <dxf>
      <fill>
        <patternFill>
          <bgColor indexed="26"/>
        </patternFill>
      </fill>
    </dxf>
    <dxf>
      <font>
        <condense val="0"/>
        <extend val="0"/>
        <color indexed="9"/>
      </font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rgb="FFFFFFCC"/>
        </patternFill>
      </fill>
    </dxf>
    <dxf>
      <fill>
        <patternFill>
          <bgColor indexed="26"/>
        </patternFill>
      </fill>
    </dxf>
    <dxf>
      <fill>
        <patternFill>
          <bgColor rgb="FFFFFFCC"/>
        </patternFill>
      </fill>
    </dxf>
    <dxf>
      <fill>
        <patternFill>
          <bgColor indexed="26"/>
        </patternFill>
      </fill>
    </dxf>
    <dxf>
      <fill>
        <patternFill>
          <bgColor rgb="FFFFFFCC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rgb="FFFFFFCC"/>
        </patternFill>
      </fill>
    </dxf>
    <dxf>
      <fill>
        <patternFill>
          <bgColor indexed="26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indexed="26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</dxfs>
  <tableStyles count="1" defaultTableStyle="TableStyleMedium2" defaultPivotStyle="PivotStyleLight16">
    <tableStyle name="Invisible" pivot="0" table="0" count="0" xr9:uid="{D9D48EC2-D95C-4881-8BBA-8DC148DD4D8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oal!DD38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oal!DD38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oal!DD38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oal!DD38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oal!DD38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oal!DD38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oal!DD38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coal!DD38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105</xdr:col>
      <xdr:colOff>285750</xdr:colOff>
      <xdr:row>0</xdr:row>
      <xdr:rowOff>152400</xdr:rowOff>
    </xdr:from>
    <xdr:to>
      <xdr:col>107</xdr:col>
      <xdr:colOff>0</xdr:colOff>
      <xdr:row>3</xdr:row>
      <xdr:rowOff>9525</xdr:rowOff>
    </xdr:to>
    <xdr:sp macro="" textlink="">
      <xdr:nvSpPr>
        <xdr:cNvPr id="2049" name="Text Box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 txBox="1">
          <a:spLocks noChangeArrowheads="1"/>
        </xdr:cNvSpPr>
      </xdr:nvSpPr>
      <xdr:spPr bwMode="auto">
        <a:xfrm>
          <a:off x="7829550" y="152400"/>
          <a:ext cx="1076325" cy="485775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lnSpc>
              <a:spcPts val="600"/>
            </a:lnSpc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lnSpc>
              <a:spcPts val="900"/>
            </a:lnSpc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SEPTEMBER 2002</a:t>
          </a:r>
        </a:p>
      </xdr:txBody>
    </xdr:sp>
    <xdr:clientData/>
  </xdr:twoCellAnchor>
  <xdr:twoCellAnchor>
    <xdr:from>
      <xdr:col>44</xdr:col>
      <xdr:colOff>0</xdr:colOff>
      <xdr:row>0</xdr:row>
      <xdr:rowOff>123825</xdr:rowOff>
    </xdr:from>
    <xdr:to>
      <xdr:col>74</xdr:col>
      <xdr:colOff>0</xdr:colOff>
      <xdr:row>2</xdr:row>
      <xdr:rowOff>152400</xdr:rowOff>
    </xdr:to>
    <xdr:sp macro="" textlink="">
      <xdr:nvSpPr>
        <xdr:cNvPr id="2050" name="WordArt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724275" y="123825"/>
          <a:ext cx="3000375" cy="4476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ROTO SOUTH COAL  SEAM PRODUCTION </a:t>
          </a:r>
        </a:p>
      </xdr:txBody>
    </xdr:sp>
    <xdr:clientData/>
  </xdr:twoCellAnchor>
  <xdr:twoCellAnchor>
    <xdr:from>
      <xdr:col>105</xdr:col>
      <xdr:colOff>285750</xdr:colOff>
      <xdr:row>0</xdr:row>
      <xdr:rowOff>152400</xdr:rowOff>
    </xdr:from>
    <xdr:to>
      <xdr:col>107</xdr:col>
      <xdr:colOff>0</xdr:colOff>
      <xdr:row>3</xdr:row>
      <xdr:rowOff>9525</xdr:rowOff>
    </xdr:to>
    <xdr:sp macro="" textlink="">
      <xdr:nvSpPr>
        <xdr:cNvPr id="2087" name="Text Box 39">
          <a:extLst>
            <a:ext uri="{FF2B5EF4-FFF2-40B4-BE49-F238E27FC236}">
              <a16:creationId xmlns:a16="http://schemas.microsoft.com/office/drawing/2014/main" id="{00000000-0008-0000-0100-000027080000}"/>
            </a:ext>
          </a:extLst>
        </xdr:cNvPr>
        <xdr:cNvSpPr txBox="1">
          <a:spLocks noChangeArrowheads="1"/>
        </xdr:cNvSpPr>
      </xdr:nvSpPr>
      <xdr:spPr bwMode="auto">
        <a:xfrm>
          <a:off x="7829550" y="152400"/>
          <a:ext cx="1076325" cy="485775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lnSpc>
              <a:spcPts val="600"/>
            </a:lnSpc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lnSpc>
              <a:spcPts val="900"/>
            </a:lnSpc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SEPTEMBER 2002</a:t>
          </a:r>
        </a:p>
      </xdr:txBody>
    </xdr:sp>
    <xdr:clientData/>
  </xdr:twoCellAnchor>
  <xdr:twoCellAnchor>
    <xdr:from>
      <xdr:col>44</xdr:col>
      <xdr:colOff>0</xdr:colOff>
      <xdr:row>0</xdr:row>
      <xdr:rowOff>123825</xdr:rowOff>
    </xdr:from>
    <xdr:to>
      <xdr:col>74</xdr:col>
      <xdr:colOff>0</xdr:colOff>
      <xdr:row>2</xdr:row>
      <xdr:rowOff>152400</xdr:rowOff>
    </xdr:to>
    <xdr:sp macro="" textlink="">
      <xdr:nvSpPr>
        <xdr:cNvPr id="2088" name="WordArt 40">
          <a:extLst>
            <a:ext uri="{FF2B5EF4-FFF2-40B4-BE49-F238E27FC236}">
              <a16:creationId xmlns:a16="http://schemas.microsoft.com/office/drawing/2014/main" id="{00000000-0008-0000-0100-0000280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724275" y="123825"/>
          <a:ext cx="3000375" cy="4476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ROTO SOUTH COAL  SEAM PRODUCTION </a:t>
          </a:r>
        </a:p>
      </xdr:txBody>
    </xdr:sp>
    <xdr:clientData/>
  </xdr:twoCellAnchor>
  <xdr:twoCellAnchor>
    <xdr:from>
      <xdr:col>105</xdr:col>
      <xdr:colOff>285750</xdr:colOff>
      <xdr:row>0</xdr:row>
      <xdr:rowOff>152400</xdr:rowOff>
    </xdr:from>
    <xdr:to>
      <xdr:col>107</xdr:col>
      <xdr:colOff>0</xdr:colOff>
      <xdr:row>3</xdr:row>
      <xdr:rowOff>9525</xdr:rowOff>
    </xdr:to>
    <xdr:sp macro="" textlink="">
      <xdr:nvSpPr>
        <xdr:cNvPr id="2089" name="Text Box 41">
          <a:extLst>
            <a:ext uri="{FF2B5EF4-FFF2-40B4-BE49-F238E27FC236}">
              <a16:creationId xmlns:a16="http://schemas.microsoft.com/office/drawing/2014/main" id="{00000000-0008-0000-0100-000029080000}"/>
            </a:ext>
          </a:extLst>
        </xdr:cNvPr>
        <xdr:cNvSpPr txBox="1">
          <a:spLocks noChangeArrowheads="1"/>
        </xdr:cNvSpPr>
      </xdr:nvSpPr>
      <xdr:spPr bwMode="auto">
        <a:xfrm>
          <a:off x="7829550" y="152400"/>
          <a:ext cx="1076325" cy="485775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lnSpc>
              <a:spcPts val="600"/>
            </a:lnSpc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lnSpc>
              <a:spcPts val="900"/>
            </a:lnSpc>
            <a:defRPr sz="1000"/>
          </a:pPr>
          <a:r>
            <a:rPr lang="en-US" sz="1000" b="1" i="0" strike="noStrike">
              <a:solidFill>
                <a:srgbClr val="000000"/>
              </a:solidFill>
              <a:latin typeface="Arial"/>
              <a:cs typeface="Arial"/>
            </a:rPr>
            <a:t>SEPTEMBER 2002</a:t>
          </a:r>
        </a:p>
      </xdr:txBody>
    </xdr:sp>
    <xdr:clientData/>
  </xdr:twoCellAnchor>
  <xdr:twoCellAnchor>
    <xdr:from>
      <xdr:col>44</xdr:col>
      <xdr:colOff>0</xdr:colOff>
      <xdr:row>0</xdr:row>
      <xdr:rowOff>123825</xdr:rowOff>
    </xdr:from>
    <xdr:to>
      <xdr:col>74</xdr:col>
      <xdr:colOff>0</xdr:colOff>
      <xdr:row>2</xdr:row>
      <xdr:rowOff>152400</xdr:rowOff>
    </xdr:to>
    <xdr:sp macro="" textlink="">
      <xdr:nvSpPr>
        <xdr:cNvPr id="2090" name="WordArt 42">
          <a:extLst>
            <a:ext uri="{FF2B5EF4-FFF2-40B4-BE49-F238E27FC236}">
              <a16:creationId xmlns:a16="http://schemas.microsoft.com/office/drawing/2014/main" id="{00000000-0008-0000-0100-00002A0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724275" y="123825"/>
          <a:ext cx="3000375" cy="4476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ROTO SOUTH COAL  SEAM PRODUCTION 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0</xdr:colOff>
      <xdr:row>0</xdr:row>
      <xdr:rowOff>95250</xdr:rowOff>
    </xdr:from>
    <xdr:to>
      <xdr:col>70</xdr:col>
      <xdr:colOff>480172</xdr:colOff>
      <xdr:row>3</xdr:row>
      <xdr:rowOff>76211</xdr:rowOff>
    </xdr:to>
    <xdr:sp macro="" textlink="">
      <xdr:nvSpPr>
        <xdr:cNvPr id="1025" name="Text Box 1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SpPr txBox="1">
          <a:spLocks noChangeArrowheads="1"/>
        </xdr:cNvSpPr>
      </xdr:nvSpPr>
      <xdr:spPr bwMode="auto">
        <a:xfrm>
          <a:off x="22659975" y="85725"/>
          <a:ext cx="1619250" cy="619125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</a:t>
          </a:r>
        </a:p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OF</a:t>
          </a:r>
        </a:p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SEPT. 2002</a:t>
          </a:r>
        </a:p>
      </xdr:txBody>
    </xdr:sp>
    <xdr:clientData/>
  </xdr:twoCellAnchor>
  <xdr:twoCellAnchor>
    <xdr:from>
      <xdr:col>5</xdr:col>
      <xdr:colOff>180975</xdr:colOff>
      <xdr:row>0</xdr:row>
      <xdr:rowOff>133350</xdr:rowOff>
    </xdr:from>
    <xdr:to>
      <xdr:col>55</xdr:col>
      <xdr:colOff>36</xdr:colOff>
      <xdr:row>2</xdr:row>
      <xdr:rowOff>123825</xdr:rowOff>
    </xdr:to>
    <xdr:sp macro="" textlink="">
      <xdr:nvSpPr>
        <xdr:cNvPr id="1026" name="WordArt 2">
          <a:extLst>
            <a:ext uri="{FF2B5EF4-FFF2-40B4-BE49-F238E27FC236}">
              <a16:creationId xmlns:a16="http://schemas.microsoft.com/office/drawing/2014/main" id="{00000000-0008-0000-0200-000002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28825" y="133350"/>
          <a:ext cx="20631150" cy="4095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BIU COAL  SEAM PRODUCTION </a:t>
          </a:r>
        </a:p>
      </xdr:txBody>
    </xdr:sp>
    <xdr:clientData/>
  </xdr:twoCellAnchor>
  <xdr:twoCellAnchor>
    <xdr:from>
      <xdr:col>55</xdr:col>
      <xdr:colOff>0</xdr:colOff>
      <xdr:row>0</xdr:row>
      <xdr:rowOff>95250</xdr:rowOff>
    </xdr:from>
    <xdr:to>
      <xdr:col>70</xdr:col>
      <xdr:colOff>480172</xdr:colOff>
      <xdr:row>3</xdr:row>
      <xdr:rowOff>76211</xdr:rowOff>
    </xdr:to>
    <xdr:sp macro="" textlink="">
      <xdr:nvSpPr>
        <xdr:cNvPr id="1028" name="Text Box 4">
          <a:extLst>
            <a:ext uri="{FF2B5EF4-FFF2-40B4-BE49-F238E27FC236}">
              <a16:creationId xmlns:a16="http://schemas.microsoft.com/office/drawing/2014/main" id="{00000000-0008-0000-0200-000004040000}"/>
            </a:ext>
          </a:extLst>
        </xdr:cNvPr>
        <xdr:cNvSpPr txBox="1">
          <a:spLocks noChangeArrowheads="1"/>
        </xdr:cNvSpPr>
      </xdr:nvSpPr>
      <xdr:spPr bwMode="auto">
        <a:xfrm>
          <a:off x="22659975" y="85725"/>
          <a:ext cx="1619250" cy="619125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</a:t>
          </a:r>
        </a:p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OF</a:t>
          </a:r>
        </a:p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SEPT. 2002</a:t>
          </a:r>
        </a:p>
      </xdr:txBody>
    </xdr:sp>
    <xdr:clientData/>
  </xdr:twoCellAnchor>
  <xdr:twoCellAnchor>
    <xdr:from>
      <xdr:col>5</xdr:col>
      <xdr:colOff>180975</xdr:colOff>
      <xdr:row>0</xdr:row>
      <xdr:rowOff>133350</xdr:rowOff>
    </xdr:from>
    <xdr:to>
      <xdr:col>55</xdr:col>
      <xdr:colOff>36</xdr:colOff>
      <xdr:row>2</xdr:row>
      <xdr:rowOff>123825</xdr:rowOff>
    </xdr:to>
    <xdr:sp macro="" textlink="">
      <xdr:nvSpPr>
        <xdr:cNvPr id="1029" name="WordArt 5">
          <a:extLst>
            <a:ext uri="{FF2B5EF4-FFF2-40B4-BE49-F238E27FC236}">
              <a16:creationId xmlns:a16="http://schemas.microsoft.com/office/drawing/2014/main" id="{00000000-0008-0000-0200-000005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28825" y="133350"/>
          <a:ext cx="20631150" cy="4095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BIU COAL  SEAM PRODUCTION </a:t>
          </a:r>
        </a:p>
      </xdr:txBody>
    </xdr:sp>
    <xdr:clientData/>
  </xdr:twoCellAnchor>
  <xdr:twoCellAnchor>
    <xdr:from>
      <xdr:col>55</xdr:col>
      <xdr:colOff>0</xdr:colOff>
      <xdr:row>0</xdr:row>
      <xdr:rowOff>95250</xdr:rowOff>
    </xdr:from>
    <xdr:to>
      <xdr:col>70</xdr:col>
      <xdr:colOff>480172</xdr:colOff>
      <xdr:row>3</xdr:row>
      <xdr:rowOff>76211</xdr:rowOff>
    </xdr:to>
    <xdr:sp macro="" textlink="">
      <xdr:nvSpPr>
        <xdr:cNvPr id="1030" name="Text Box 6">
          <a:extLst>
            <a:ext uri="{FF2B5EF4-FFF2-40B4-BE49-F238E27FC236}">
              <a16:creationId xmlns:a16="http://schemas.microsoft.com/office/drawing/2014/main" id="{00000000-0008-0000-0200-000006040000}"/>
            </a:ext>
          </a:extLst>
        </xdr:cNvPr>
        <xdr:cNvSpPr txBox="1">
          <a:spLocks noChangeArrowheads="1"/>
        </xdr:cNvSpPr>
      </xdr:nvSpPr>
      <xdr:spPr bwMode="auto">
        <a:xfrm>
          <a:off x="22659975" y="85725"/>
          <a:ext cx="1619250" cy="619125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</a:t>
          </a:r>
        </a:p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OF</a:t>
          </a:r>
        </a:p>
        <a:p>
          <a:pPr algn="ctr" rtl="0">
            <a:lnSpc>
              <a:spcPts val="9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SEPT. 2002</a:t>
          </a:r>
        </a:p>
      </xdr:txBody>
    </xdr:sp>
    <xdr:clientData/>
  </xdr:twoCellAnchor>
  <xdr:twoCellAnchor>
    <xdr:from>
      <xdr:col>5</xdr:col>
      <xdr:colOff>180975</xdr:colOff>
      <xdr:row>0</xdr:row>
      <xdr:rowOff>133350</xdr:rowOff>
    </xdr:from>
    <xdr:to>
      <xdr:col>55</xdr:col>
      <xdr:colOff>36</xdr:colOff>
      <xdr:row>2</xdr:row>
      <xdr:rowOff>123825</xdr:rowOff>
    </xdr:to>
    <xdr:sp macro="" textlink="">
      <xdr:nvSpPr>
        <xdr:cNvPr id="1031" name="WordArt 7">
          <a:extLst>
            <a:ext uri="{FF2B5EF4-FFF2-40B4-BE49-F238E27FC236}">
              <a16:creationId xmlns:a16="http://schemas.microsoft.com/office/drawing/2014/main" id="{00000000-0008-0000-0200-0000070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028825" y="133350"/>
          <a:ext cx="20631150" cy="4095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BIU COAL  SEAM PRODUCTION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0</xdr:row>
      <xdr:rowOff>133350</xdr:rowOff>
    </xdr:from>
    <xdr:to>
      <xdr:col>67</xdr:col>
      <xdr:colOff>457200</xdr:colOff>
      <xdr:row>2</xdr:row>
      <xdr:rowOff>123825</xdr:rowOff>
    </xdr:to>
    <xdr:sp macro="" textlink="">
      <xdr:nvSpPr>
        <xdr:cNvPr id="7170" name="WordArt 2">
          <a:extLst>
            <a:ext uri="{FF2B5EF4-FFF2-40B4-BE49-F238E27FC236}">
              <a16:creationId xmlns:a16="http://schemas.microsoft.com/office/drawing/2014/main" id="{00000000-0008-0000-0300-0000021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76275" y="133350"/>
          <a:ext cx="280987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DAEHAE COAL  SEAM PRODUCTION </a:t>
          </a:r>
        </a:p>
      </xdr:txBody>
    </xdr:sp>
    <xdr:clientData/>
  </xdr:twoCellAnchor>
  <xdr:twoCellAnchor>
    <xdr:from>
      <xdr:col>4</xdr:col>
      <xdr:colOff>180975</xdr:colOff>
      <xdr:row>0</xdr:row>
      <xdr:rowOff>133350</xdr:rowOff>
    </xdr:from>
    <xdr:to>
      <xdr:col>67</xdr:col>
      <xdr:colOff>457200</xdr:colOff>
      <xdr:row>2</xdr:row>
      <xdr:rowOff>123825</xdr:rowOff>
    </xdr:to>
    <xdr:sp macro="" textlink="">
      <xdr:nvSpPr>
        <xdr:cNvPr id="7172" name="WordArt 4">
          <a:extLst>
            <a:ext uri="{FF2B5EF4-FFF2-40B4-BE49-F238E27FC236}">
              <a16:creationId xmlns:a16="http://schemas.microsoft.com/office/drawing/2014/main" id="{00000000-0008-0000-0300-0000041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76275" y="133350"/>
          <a:ext cx="280987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DAEHAE COAL  SEAM PRODUCTION </a:t>
          </a:r>
        </a:p>
      </xdr:txBody>
    </xdr:sp>
    <xdr:clientData/>
  </xdr:twoCellAnchor>
  <xdr:twoCellAnchor>
    <xdr:from>
      <xdr:col>1</xdr:col>
      <xdr:colOff>9525</xdr:colOff>
      <xdr:row>40</xdr:row>
      <xdr:rowOff>0</xdr:rowOff>
    </xdr:from>
    <xdr:to>
      <xdr:col>1</xdr:col>
      <xdr:colOff>400050</xdr:colOff>
      <xdr:row>41</xdr:row>
      <xdr:rowOff>95250</xdr:rowOff>
    </xdr:to>
    <xdr:pic>
      <xdr:nvPicPr>
        <xdr:cNvPr id="1726750" name="Pictur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1E59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5276850"/>
          <a:ext cx="3714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180975</xdr:colOff>
      <xdr:row>0</xdr:row>
      <xdr:rowOff>133350</xdr:rowOff>
    </xdr:from>
    <xdr:to>
      <xdr:col>67</xdr:col>
      <xdr:colOff>457200</xdr:colOff>
      <xdr:row>2</xdr:row>
      <xdr:rowOff>123825</xdr:rowOff>
    </xdr:to>
    <xdr:sp macro="" textlink="">
      <xdr:nvSpPr>
        <xdr:cNvPr id="7181" name="WordArt 13">
          <a:extLst>
            <a:ext uri="{FF2B5EF4-FFF2-40B4-BE49-F238E27FC236}">
              <a16:creationId xmlns:a16="http://schemas.microsoft.com/office/drawing/2014/main" id="{00000000-0008-0000-0300-00000D1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76275" y="133350"/>
          <a:ext cx="280987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DAEHAE COAL  SEAM PRODUCTION </a:t>
          </a:r>
        </a:p>
      </xdr:txBody>
    </xdr:sp>
    <xdr:clientData/>
  </xdr:twoCellAnchor>
  <xdr:twoCellAnchor>
    <xdr:from>
      <xdr:col>86</xdr:col>
      <xdr:colOff>342900</xdr:colOff>
      <xdr:row>1</xdr:row>
      <xdr:rowOff>0</xdr:rowOff>
    </xdr:from>
    <xdr:to>
      <xdr:col>93</xdr:col>
      <xdr:colOff>247650</xdr:colOff>
      <xdr:row>3</xdr:row>
      <xdr:rowOff>19050</xdr:rowOff>
    </xdr:to>
    <xdr:sp macro="" textlink="">
      <xdr:nvSpPr>
        <xdr:cNvPr id="7182" name="Text Box 14">
          <a:extLst>
            <a:ext uri="{FF2B5EF4-FFF2-40B4-BE49-F238E27FC236}">
              <a16:creationId xmlns:a16="http://schemas.microsoft.com/office/drawing/2014/main" id="{00000000-0008-0000-0300-00000E1C0000}"/>
            </a:ext>
          </a:extLst>
        </xdr:cNvPr>
        <xdr:cNvSpPr txBox="1">
          <a:spLocks noChangeArrowheads="1"/>
        </xdr:cNvSpPr>
      </xdr:nvSpPr>
      <xdr:spPr bwMode="auto">
        <a:xfrm>
          <a:off x="3943350" y="171450"/>
          <a:ext cx="247650" cy="36195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lnSpc>
              <a:spcPts val="8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4</xdr:col>
      <xdr:colOff>180975</xdr:colOff>
      <xdr:row>0</xdr:row>
      <xdr:rowOff>133350</xdr:rowOff>
    </xdr:from>
    <xdr:to>
      <xdr:col>67</xdr:col>
      <xdr:colOff>457200</xdr:colOff>
      <xdr:row>2</xdr:row>
      <xdr:rowOff>123825</xdr:rowOff>
    </xdr:to>
    <xdr:sp macro="" textlink="">
      <xdr:nvSpPr>
        <xdr:cNvPr id="7183" name="WordArt 15">
          <a:extLst>
            <a:ext uri="{FF2B5EF4-FFF2-40B4-BE49-F238E27FC236}">
              <a16:creationId xmlns:a16="http://schemas.microsoft.com/office/drawing/2014/main" id="{00000000-0008-0000-0300-00000F1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76275" y="133350"/>
          <a:ext cx="280987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DAEHAE COAL  SEAM PRODUCTION </a:t>
          </a:r>
        </a:p>
      </xdr:txBody>
    </xdr:sp>
    <xdr:clientData/>
  </xdr:twoCellAnchor>
  <xdr:twoCellAnchor>
    <xdr:from>
      <xdr:col>1</xdr:col>
      <xdr:colOff>9525</xdr:colOff>
      <xdr:row>40</xdr:row>
      <xdr:rowOff>0</xdr:rowOff>
    </xdr:from>
    <xdr:to>
      <xdr:col>1</xdr:col>
      <xdr:colOff>400050</xdr:colOff>
      <xdr:row>41</xdr:row>
      <xdr:rowOff>95250</xdr:rowOff>
    </xdr:to>
    <xdr:pic>
      <xdr:nvPicPr>
        <xdr:cNvPr id="1726754" name="Pictur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2259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5276850"/>
          <a:ext cx="3714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0</xdr:row>
      <xdr:rowOff>133350</xdr:rowOff>
    </xdr:from>
    <xdr:to>
      <xdr:col>102</xdr:col>
      <xdr:colOff>409575</xdr:colOff>
      <xdr:row>2</xdr:row>
      <xdr:rowOff>123825</xdr:rowOff>
    </xdr:to>
    <xdr:sp macro="" textlink="">
      <xdr:nvSpPr>
        <xdr:cNvPr id="2" name="WordArt 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9100" y="0"/>
          <a:ext cx="2676525" cy="0"/>
        </a:xfrm>
        <a:prstGeom prst="rect">
          <a:avLst/>
        </a:prstGeom>
      </xdr:spPr>
      <xdr:txBody>
        <a:bodyPr vertOverflow="clip" wrap="none" lIns="91440" tIns="45720" rIns="91440" bIns="45720" fromWordArt="1" anchor="t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id-ID" sz="3600" kern="10" cap="small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latin typeface="Impact"/>
            </a:rPr>
            <a:t>SM COAL  SEAM PRODUCTION </a:t>
          </a:r>
        </a:p>
      </xdr:txBody>
    </xdr:sp>
    <xdr:clientData/>
  </xdr:twoCellAnchor>
  <xdr:twoCellAnchor>
    <xdr:from>
      <xdr:col>1</xdr:col>
      <xdr:colOff>0</xdr:colOff>
      <xdr:row>78</xdr:row>
      <xdr:rowOff>0</xdr:rowOff>
    </xdr:from>
    <xdr:to>
      <xdr:col>1</xdr:col>
      <xdr:colOff>190500</xdr:colOff>
      <xdr:row>80</xdr:row>
      <xdr:rowOff>28575</xdr:rowOff>
    </xdr:to>
    <xdr:pic>
      <xdr:nvPicPr>
        <xdr:cNvPr id="3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991100"/>
          <a:ext cx="1905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0</xdr:colOff>
      <xdr:row>0</xdr:row>
      <xdr:rowOff>133350</xdr:rowOff>
    </xdr:from>
    <xdr:to>
      <xdr:col>89</xdr:col>
      <xdr:colOff>0</xdr:colOff>
      <xdr:row>2</xdr:row>
      <xdr:rowOff>123825</xdr:rowOff>
    </xdr:to>
    <xdr:sp macro="" textlink="">
      <xdr:nvSpPr>
        <xdr:cNvPr id="9218" name="WordArt 2">
          <a:extLst>
            <a:ext uri="{FF2B5EF4-FFF2-40B4-BE49-F238E27FC236}">
              <a16:creationId xmlns:a16="http://schemas.microsoft.com/office/drawing/2014/main" id="{00000000-0008-0000-0500-0000022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52725" y="133350"/>
          <a:ext cx="4781550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BUMA COAL  SEAM PRODUCTION </a:t>
          </a:r>
        </a:p>
      </xdr:txBody>
    </xdr:sp>
    <xdr:clientData/>
  </xdr:twoCellAnchor>
  <xdr:twoCellAnchor>
    <xdr:from>
      <xdr:col>52</xdr:col>
      <xdr:colOff>0</xdr:colOff>
      <xdr:row>1</xdr:row>
      <xdr:rowOff>19050</xdr:rowOff>
    </xdr:from>
    <xdr:to>
      <xdr:col>89</xdr:col>
      <xdr:colOff>0</xdr:colOff>
      <xdr:row>2</xdr:row>
      <xdr:rowOff>104775</xdr:rowOff>
    </xdr:to>
    <xdr:sp macro="" textlink="">
      <xdr:nvSpPr>
        <xdr:cNvPr id="9219" name="WordArt 3">
          <a:extLst>
            <a:ext uri="{FF2B5EF4-FFF2-40B4-BE49-F238E27FC236}">
              <a16:creationId xmlns:a16="http://schemas.microsoft.com/office/drawing/2014/main" id="{00000000-0008-0000-0500-0000032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71750" y="190500"/>
          <a:ext cx="4962525" cy="2571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BUMA COAL  SEAM PRODUCTION </a:t>
          </a:r>
        </a:p>
      </xdr:txBody>
    </xdr:sp>
    <xdr:clientData/>
  </xdr:twoCellAnchor>
  <xdr:twoCellAnchor>
    <xdr:from>
      <xdr:col>1</xdr:col>
      <xdr:colOff>66675</xdr:colOff>
      <xdr:row>40</xdr:row>
      <xdr:rowOff>76200</xdr:rowOff>
    </xdr:from>
    <xdr:to>
      <xdr:col>1</xdr:col>
      <xdr:colOff>457200</xdr:colOff>
      <xdr:row>42</xdr:row>
      <xdr:rowOff>104775</xdr:rowOff>
    </xdr:to>
    <xdr:pic>
      <xdr:nvPicPr>
        <xdr:cNvPr id="1716878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E32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514975"/>
          <a:ext cx="3905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1</xdr:col>
      <xdr:colOff>190500</xdr:colOff>
      <xdr:row>58</xdr:row>
      <xdr:rowOff>28575</xdr:rowOff>
    </xdr:to>
    <xdr:pic>
      <xdr:nvPicPr>
        <xdr:cNvPr id="171687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8F32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5857875"/>
          <a:ext cx="1905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0</xdr:row>
      <xdr:rowOff>133350</xdr:rowOff>
    </xdr:from>
    <xdr:to>
      <xdr:col>102</xdr:col>
      <xdr:colOff>409575</xdr:colOff>
      <xdr:row>2</xdr:row>
      <xdr:rowOff>123825</xdr:rowOff>
    </xdr:to>
    <xdr:sp macro="" textlink="">
      <xdr:nvSpPr>
        <xdr:cNvPr id="6151" name="WordArt 2">
          <a:extLst>
            <a:ext uri="{FF2B5EF4-FFF2-40B4-BE49-F238E27FC236}">
              <a16:creationId xmlns:a16="http://schemas.microsoft.com/office/drawing/2014/main" id="{00000000-0008-0000-0600-00000718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9100" y="133350"/>
          <a:ext cx="2133600" cy="333375"/>
        </a:xfrm>
        <a:prstGeom prst="rect">
          <a:avLst/>
        </a:prstGeom>
      </xdr:spPr>
      <xdr:txBody>
        <a:bodyPr vertOverflow="clip" wrap="none" lIns="91440" tIns="45720" rIns="91440" bIns="45720" fromWordArt="1" anchor="t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id-ID" sz="3600" kern="10" cap="small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latin typeface="Impact"/>
            </a:rPr>
            <a:t>SM COAL  SEAM PRODUCTION </a:t>
          </a:r>
        </a:p>
      </xdr:txBody>
    </xdr:sp>
    <xdr:clientData/>
  </xdr:twoCellAnchor>
  <xdr:twoCellAnchor>
    <xdr:from>
      <xdr:col>1</xdr:col>
      <xdr:colOff>0</xdr:colOff>
      <xdr:row>78</xdr:row>
      <xdr:rowOff>0</xdr:rowOff>
    </xdr:from>
    <xdr:to>
      <xdr:col>1</xdr:col>
      <xdr:colOff>190500</xdr:colOff>
      <xdr:row>80</xdr:row>
      <xdr:rowOff>28575</xdr:rowOff>
    </xdr:to>
    <xdr:pic>
      <xdr:nvPicPr>
        <xdr:cNvPr id="1722501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8548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857750"/>
          <a:ext cx="1905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0</xdr:colOff>
      <xdr:row>1</xdr:row>
      <xdr:rowOff>19050</xdr:rowOff>
    </xdr:from>
    <xdr:to>
      <xdr:col>49</xdr:col>
      <xdr:colOff>0</xdr:colOff>
      <xdr:row>3</xdr:row>
      <xdr:rowOff>38100</xdr:rowOff>
    </xdr:to>
    <xdr:sp macro="" textlink="">
      <xdr:nvSpPr>
        <xdr:cNvPr id="8193" name="Text Box 1">
          <a:extLst>
            <a:ext uri="{FF2B5EF4-FFF2-40B4-BE49-F238E27FC236}">
              <a16:creationId xmlns:a16="http://schemas.microsoft.com/office/drawing/2014/main" id="{00000000-0008-0000-0700-000001200000}"/>
            </a:ext>
          </a:extLst>
        </xdr:cNvPr>
        <xdr:cNvSpPr txBox="1">
          <a:spLocks noChangeArrowheads="1"/>
        </xdr:cNvSpPr>
      </xdr:nvSpPr>
      <xdr:spPr bwMode="auto">
        <a:xfrm>
          <a:off x="4448175" y="190500"/>
          <a:ext cx="742950" cy="36195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49</xdr:col>
      <xdr:colOff>0</xdr:colOff>
      <xdr:row>0</xdr:row>
      <xdr:rowOff>133350</xdr:rowOff>
    </xdr:from>
    <xdr:to>
      <xdr:col>49</xdr:col>
      <xdr:colOff>0</xdr:colOff>
      <xdr:row>2</xdr:row>
      <xdr:rowOff>123825</xdr:rowOff>
    </xdr:to>
    <xdr:sp macro="" textlink="">
      <xdr:nvSpPr>
        <xdr:cNvPr id="8194" name="WordArt 2">
          <a:extLst>
            <a:ext uri="{FF2B5EF4-FFF2-40B4-BE49-F238E27FC236}">
              <a16:creationId xmlns:a16="http://schemas.microsoft.com/office/drawing/2014/main" id="{00000000-0008-0000-0700-0000022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81300" y="133350"/>
          <a:ext cx="48577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BIMA COAL  SEAM PRODUCTION </a:t>
          </a:r>
        </a:p>
      </xdr:txBody>
    </xdr:sp>
    <xdr:clientData/>
  </xdr:twoCellAnchor>
  <xdr:twoCellAnchor>
    <xdr:from>
      <xdr:col>49</xdr:col>
      <xdr:colOff>0</xdr:colOff>
      <xdr:row>1</xdr:row>
      <xdr:rowOff>19050</xdr:rowOff>
    </xdr:from>
    <xdr:to>
      <xdr:col>49</xdr:col>
      <xdr:colOff>0</xdr:colOff>
      <xdr:row>3</xdr:row>
      <xdr:rowOff>38100</xdr:rowOff>
    </xdr:to>
    <xdr:sp macro="" textlink="">
      <xdr:nvSpPr>
        <xdr:cNvPr id="8195" name="Text Box 3">
          <a:extLst>
            <a:ext uri="{FF2B5EF4-FFF2-40B4-BE49-F238E27FC236}">
              <a16:creationId xmlns:a16="http://schemas.microsoft.com/office/drawing/2014/main" id="{00000000-0008-0000-0700-000003200000}"/>
            </a:ext>
          </a:extLst>
        </xdr:cNvPr>
        <xdr:cNvSpPr txBox="1">
          <a:spLocks noChangeArrowheads="1"/>
        </xdr:cNvSpPr>
      </xdr:nvSpPr>
      <xdr:spPr bwMode="auto">
        <a:xfrm>
          <a:off x="4448175" y="190500"/>
          <a:ext cx="742950" cy="36195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49</xdr:col>
      <xdr:colOff>0</xdr:colOff>
      <xdr:row>0</xdr:row>
      <xdr:rowOff>133350</xdr:rowOff>
    </xdr:from>
    <xdr:to>
      <xdr:col>49</xdr:col>
      <xdr:colOff>0</xdr:colOff>
      <xdr:row>2</xdr:row>
      <xdr:rowOff>123825</xdr:rowOff>
    </xdr:to>
    <xdr:sp macro="" textlink="">
      <xdr:nvSpPr>
        <xdr:cNvPr id="8196" name="WordArt 4">
          <a:extLst>
            <a:ext uri="{FF2B5EF4-FFF2-40B4-BE49-F238E27FC236}">
              <a16:creationId xmlns:a16="http://schemas.microsoft.com/office/drawing/2014/main" id="{00000000-0008-0000-0700-0000042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81300" y="133350"/>
          <a:ext cx="48577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BIMA COAL  SEAM PRODUCTION </a:t>
          </a:r>
        </a:p>
      </xdr:txBody>
    </xdr:sp>
    <xdr:clientData/>
  </xdr:twoCellAnchor>
  <xdr:twoCellAnchor>
    <xdr:from>
      <xdr:col>49</xdr:col>
      <xdr:colOff>0</xdr:colOff>
      <xdr:row>1</xdr:row>
      <xdr:rowOff>19050</xdr:rowOff>
    </xdr:from>
    <xdr:to>
      <xdr:col>49</xdr:col>
      <xdr:colOff>0</xdr:colOff>
      <xdr:row>3</xdr:row>
      <xdr:rowOff>38100</xdr:rowOff>
    </xdr:to>
    <xdr:sp macro="" textlink="">
      <xdr:nvSpPr>
        <xdr:cNvPr id="8199" name="Text Box 7">
          <a:extLst>
            <a:ext uri="{FF2B5EF4-FFF2-40B4-BE49-F238E27FC236}">
              <a16:creationId xmlns:a16="http://schemas.microsoft.com/office/drawing/2014/main" id="{00000000-0008-0000-0700-000007200000}"/>
            </a:ext>
          </a:extLst>
        </xdr:cNvPr>
        <xdr:cNvSpPr txBox="1">
          <a:spLocks noChangeArrowheads="1"/>
        </xdr:cNvSpPr>
      </xdr:nvSpPr>
      <xdr:spPr bwMode="auto">
        <a:xfrm>
          <a:off x="4448175" y="190500"/>
          <a:ext cx="742950" cy="36195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49</xdr:col>
      <xdr:colOff>0</xdr:colOff>
      <xdr:row>0</xdr:row>
      <xdr:rowOff>133350</xdr:rowOff>
    </xdr:from>
    <xdr:to>
      <xdr:col>49</xdr:col>
      <xdr:colOff>0</xdr:colOff>
      <xdr:row>2</xdr:row>
      <xdr:rowOff>123825</xdr:rowOff>
    </xdr:to>
    <xdr:sp macro="" textlink="">
      <xdr:nvSpPr>
        <xdr:cNvPr id="8200" name="WordArt 8">
          <a:extLst>
            <a:ext uri="{FF2B5EF4-FFF2-40B4-BE49-F238E27FC236}">
              <a16:creationId xmlns:a16="http://schemas.microsoft.com/office/drawing/2014/main" id="{00000000-0008-0000-0700-0000082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81300" y="133350"/>
          <a:ext cx="48577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BIMA COAL  SEAM PRODUCTION </a:t>
          </a:r>
        </a:p>
      </xdr:txBody>
    </xdr:sp>
    <xdr:clientData/>
  </xdr:twoCellAnchor>
  <xdr:twoCellAnchor>
    <xdr:from>
      <xdr:col>49</xdr:col>
      <xdr:colOff>0</xdr:colOff>
      <xdr:row>1</xdr:row>
      <xdr:rowOff>19050</xdr:rowOff>
    </xdr:from>
    <xdr:to>
      <xdr:col>49</xdr:col>
      <xdr:colOff>0</xdr:colOff>
      <xdr:row>3</xdr:row>
      <xdr:rowOff>38100</xdr:rowOff>
    </xdr:to>
    <xdr:sp macro="" textlink="">
      <xdr:nvSpPr>
        <xdr:cNvPr id="8201" name="Text Box 9">
          <a:extLst>
            <a:ext uri="{FF2B5EF4-FFF2-40B4-BE49-F238E27FC236}">
              <a16:creationId xmlns:a16="http://schemas.microsoft.com/office/drawing/2014/main" id="{00000000-0008-0000-0700-000009200000}"/>
            </a:ext>
          </a:extLst>
        </xdr:cNvPr>
        <xdr:cNvSpPr txBox="1">
          <a:spLocks noChangeArrowheads="1"/>
        </xdr:cNvSpPr>
      </xdr:nvSpPr>
      <xdr:spPr bwMode="auto">
        <a:xfrm>
          <a:off x="4448175" y="190500"/>
          <a:ext cx="742950" cy="36195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49</xdr:col>
      <xdr:colOff>0</xdr:colOff>
      <xdr:row>0</xdr:row>
      <xdr:rowOff>133350</xdr:rowOff>
    </xdr:from>
    <xdr:to>
      <xdr:col>49</xdr:col>
      <xdr:colOff>0</xdr:colOff>
      <xdr:row>2</xdr:row>
      <xdr:rowOff>123825</xdr:rowOff>
    </xdr:to>
    <xdr:sp macro="" textlink="">
      <xdr:nvSpPr>
        <xdr:cNvPr id="8202" name="WordArt 10">
          <a:extLst>
            <a:ext uri="{FF2B5EF4-FFF2-40B4-BE49-F238E27FC236}">
              <a16:creationId xmlns:a16="http://schemas.microsoft.com/office/drawing/2014/main" id="{00000000-0008-0000-0700-00000A2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781300" y="133350"/>
          <a:ext cx="485775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BIMA COAL  SEAM PRODUCTION </a:t>
          </a:r>
        </a:p>
      </xdr:txBody>
    </xdr:sp>
    <xdr:clientData/>
  </xdr:twoCellAnchor>
  <xdr:twoCellAnchor>
    <xdr:from>
      <xdr:col>1</xdr:col>
      <xdr:colOff>0</xdr:colOff>
      <xdr:row>41</xdr:row>
      <xdr:rowOff>0</xdr:rowOff>
    </xdr:from>
    <xdr:to>
      <xdr:col>1</xdr:col>
      <xdr:colOff>190500</xdr:colOff>
      <xdr:row>43</xdr:row>
      <xdr:rowOff>28575</xdr:rowOff>
    </xdr:to>
    <xdr:pic>
      <xdr:nvPicPr>
        <xdr:cNvPr id="1724840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A851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5343525"/>
          <a:ext cx="1905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0</xdr:row>
      <xdr:rowOff>133350</xdr:rowOff>
    </xdr:from>
    <xdr:to>
      <xdr:col>67</xdr:col>
      <xdr:colOff>457200</xdr:colOff>
      <xdr:row>2</xdr:row>
      <xdr:rowOff>123825</xdr:rowOff>
    </xdr:to>
    <xdr:sp macro="" textlink="">
      <xdr:nvSpPr>
        <xdr:cNvPr id="2" name="WordArt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95350" y="133350"/>
          <a:ext cx="9925050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DAEHAE COAL  SEAM PRODUCTION </a:t>
          </a:r>
        </a:p>
      </xdr:txBody>
    </xdr:sp>
    <xdr:clientData/>
  </xdr:twoCellAnchor>
  <xdr:twoCellAnchor>
    <xdr:from>
      <xdr:col>4</xdr:col>
      <xdr:colOff>180975</xdr:colOff>
      <xdr:row>0</xdr:row>
      <xdr:rowOff>133350</xdr:rowOff>
    </xdr:from>
    <xdr:to>
      <xdr:col>67</xdr:col>
      <xdr:colOff>457200</xdr:colOff>
      <xdr:row>2</xdr:row>
      <xdr:rowOff>123825</xdr:rowOff>
    </xdr:to>
    <xdr:sp macro="" textlink="">
      <xdr:nvSpPr>
        <xdr:cNvPr id="3" name="WordArt 4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95350" y="133350"/>
          <a:ext cx="9925050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DAEHAE COAL  SEAM PRODUCTION </a:t>
          </a:r>
        </a:p>
      </xdr:txBody>
    </xdr:sp>
    <xdr:clientData/>
  </xdr:twoCellAnchor>
  <xdr:twoCellAnchor>
    <xdr:from>
      <xdr:col>1</xdr:col>
      <xdr:colOff>9525</xdr:colOff>
      <xdr:row>40</xdr:row>
      <xdr:rowOff>0</xdr:rowOff>
    </xdr:from>
    <xdr:to>
      <xdr:col>1</xdr:col>
      <xdr:colOff>400050</xdr:colOff>
      <xdr:row>41</xdr:row>
      <xdr:rowOff>95250</xdr:rowOff>
    </xdr:to>
    <xdr:pic>
      <xdr:nvPicPr>
        <xdr:cNvPr id="1720112" name="Pictur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03F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5410200"/>
          <a:ext cx="3714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180975</xdr:colOff>
      <xdr:row>0</xdr:row>
      <xdr:rowOff>133350</xdr:rowOff>
    </xdr:from>
    <xdr:to>
      <xdr:col>67</xdr:col>
      <xdr:colOff>457200</xdr:colOff>
      <xdr:row>2</xdr:row>
      <xdr:rowOff>123825</xdr:rowOff>
    </xdr:to>
    <xdr:sp macro="" textlink="">
      <xdr:nvSpPr>
        <xdr:cNvPr id="5" name="WordArt 13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95350" y="133350"/>
          <a:ext cx="9925050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DAEHAE COAL  SEAM PRODUCTION </a:t>
          </a:r>
        </a:p>
      </xdr:txBody>
    </xdr:sp>
    <xdr:clientData/>
  </xdr:twoCellAnchor>
  <xdr:twoCellAnchor>
    <xdr:from>
      <xdr:col>86</xdr:col>
      <xdr:colOff>342900</xdr:colOff>
      <xdr:row>1</xdr:row>
      <xdr:rowOff>0</xdr:rowOff>
    </xdr:from>
    <xdr:to>
      <xdr:col>93</xdr:col>
      <xdr:colOff>247650</xdr:colOff>
      <xdr:row>3</xdr:row>
      <xdr:rowOff>19050</xdr:rowOff>
    </xdr:to>
    <xdr:sp macro="" textlink="">
      <xdr:nvSpPr>
        <xdr:cNvPr id="6" name="Text Box 14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>
          <a:spLocks noChangeArrowheads="1"/>
        </xdr:cNvSpPr>
      </xdr:nvSpPr>
      <xdr:spPr bwMode="auto">
        <a:xfrm>
          <a:off x="13515975" y="171450"/>
          <a:ext cx="247650" cy="36195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lnSpc>
              <a:spcPts val="800"/>
            </a:lnSpc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4</xdr:col>
      <xdr:colOff>180975</xdr:colOff>
      <xdr:row>0</xdr:row>
      <xdr:rowOff>133350</xdr:rowOff>
    </xdr:from>
    <xdr:to>
      <xdr:col>67</xdr:col>
      <xdr:colOff>457200</xdr:colOff>
      <xdr:row>2</xdr:row>
      <xdr:rowOff>123825</xdr:rowOff>
    </xdr:to>
    <xdr:sp macro="" textlink="">
      <xdr:nvSpPr>
        <xdr:cNvPr id="7" name="WordArt 15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895350" y="133350"/>
          <a:ext cx="9925050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DAEHAE COAL  SEAM PRODUCTION </a:t>
          </a:r>
        </a:p>
      </xdr:txBody>
    </xdr:sp>
    <xdr:clientData/>
  </xdr:twoCellAnchor>
  <xdr:twoCellAnchor>
    <xdr:from>
      <xdr:col>1</xdr:col>
      <xdr:colOff>9525</xdr:colOff>
      <xdr:row>40</xdr:row>
      <xdr:rowOff>0</xdr:rowOff>
    </xdr:from>
    <xdr:to>
      <xdr:col>1</xdr:col>
      <xdr:colOff>400050</xdr:colOff>
      <xdr:row>41</xdr:row>
      <xdr:rowOff>95250</xdr:rowOff>
    </xdr:to>
    <xdr:pic>
      <xdr:nvPicPr>
        <xdr:cNvPr id="1720116" name="Pictur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343F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5410200"/>
          <a:ext cx="3714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257175</xdr:colOff>
      <xdr:row>0</xdr:row>
      <xdr:rowOff>133350</xdr:rowOff>
    </xdr:from>
    <xdr:to>
      <xdr:col>105</xdr:col>
      <xdr:colOff>6430</xdr:colOff>
      <xdr:row>2</xdr:row>
      <xdr:rowOff>123825</xdr:rowOff>
    </xdr:to>
    <xdr:sp macro="" textlink="">
      <xdr:nvSpPr>
        <xdr:cNvPr id="11266" name="WordArt 2">
          <a:extLst>
            <a:ext uri="{FF2B5EF4-FFF2-40B4-BE49-F238E27FC236}">
              <a16:creationId xmlns:a16="http://schemas.microsoft.com/office/drawing/2014/main" id="{00000000-0008-0000-0900-0000022C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419100" y="133350"/>
          <a:ext cx="6210300" cy="333375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BIU COAL  SEAM PRODUCTION </a:t>
          </a:r>
        </a:p>
      </xdr:txBody>
    </xdr:sp>
    <xdr:clientData/>
  </xdr:twoCellAnchor>
  <xdr:twoCellAnchor>
    <xdr:from>
      <xdr:col>1</xdr:col>
      <xdr:colOff>0</xdr:colOff>
      <xdr:row>78</xdr:row>
      <xdr:rowOff>9525</xdr:rowOff>
    </xdr:from>
    <xdr:to>
      <xdr:col>1</xdr:col>
      <xdr:colOff>190500</xdr:colOff>
      <xdr:row>80</xdr:row>
      <xdr:rowOff>38100</xdr:rowOff>
    </xdr:to>
    <xdr:pic>
      <xdr:nvPicPr>
        <xdr:cNvPr id="1723525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854C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5553075"/>
          <a:ext cx="1905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0</xdr:colOff>
      <xdr:row>0</xdr:row>
      <xdr:rowOff>0</xdr:rowOff>
    </xdr:from>
    <xdr:to>
      <xdr:col>22</xdr:col>
      <xdr:colOff>0</xdr:colOff>
      <xdr:row>0</xdr:row>
      <xdr:rowOff>0</xdr:rowOff>
    </xdr:to>
    <xdr:sp macro="" textlink="">
      <xdr:nvSpPr>
        <xdr:cNvPr id="5123" name="Text Box 3">
          <a:extLst>
            <a:ext uri="{FF2B5EF4-FFF2-40B4-BE49-F238E27FC236}">
              <a16:creationId xmlns:a16="http://schemas.microsoft.com/office/drawing/2014/main" id="{00000000-0008-0000-0A00-000003140000}"/>
            </a:ext>
          </a:extLst>
        </xdr:cNvPr>
        <xdr:cNvSpPr txBox="1">
          <a:spLocks noChangeArrowheads="1"/>
        </xdr:cNvSpPr>
      </xdr:nvSpPr>
      <xdr:spPr bwMode="auto">
        <a:xfrm>
          <a:off x="8953500" y="0"/>
          <a:ext cx="0" cy="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5124" name="WordArt 4">
          <a:extLst>
            <a:ext uri="{FF2B5EF4-FFF2-40B4-BE49-F238E27FC236}">
              <a16:creationId xmlns:a16="http://schemas.microsoft.com/office/drawing/2014/main" id="{00000000-0008-0000-0A00-0000041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47700" y="0"/>
          <a:ext cx="78200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GALANT COAL  SEAM PRODUCTION </a:t>
          </a:r>
        </a:p>
      </xdr:txBody>
    </xdr:sp>
    <xdr:clientData/>
  </xdr:twoCellAnchor>
  <xdr:twoCellAnchor>
    <xdr:from>
      <xdr:col>22</xdr:col>
      <xdr:colOff>0</xdr:colOff>
      <xdr:row>0</xdr:row>
      <xdr:rowOff>0</xdr:rowOff>
    </xdr:from>
    <xdr:to>
      <xdr:col>22</xdr:col>
      <xdr:colOff>0</xdr:colOff>
      <xdr:row>0</xdr:row>
      <xdr:rowOff>0</xdr:rowOff>
    </xdr:to>
    <xdr:sp macro="" textlink="">
      <xdr:nvSpPr>
        <xdr:cNvPr id="5131" name="Text Box 11">
          <a:extLst>
            <a:ext uri="{FF2B5EF4-FFF2-40B4-BE49-F238E27FC236}">
              <a16:creationId xmlns:a16="http://schemas.microsoft.com/office/drawing/2014/main" id="{00000000-0008-0000-0A00-00000B140000}"/>
            </a:ext>
          </a:extLst>
        </xdr:cNvPr>
        <xdr:cNvSpPr txBox="1">
          <a:spLocks noChangeArrowheads="1"/>
        </xdr:cNvSpPr>
      </xdr:nvSpPr>
      <xdr:spPr bwMode="auto">
        <a:xfrm>
          <a:off x="8953500" y="0"/>
          <a:ext cx="0" cy="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5132" name="WordArt 12">
          <a:extLst>
            <a:ext uri="{FF2B5EF4-FFF2-40B4-BE49-F238E27FC236}">
              <a16:creationId xmlns:a16="http://schemas.microsoft.com/office/drawing/2014/main" id="{00000000-0008-0000-0A00-00000C1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47700" y="0"/>
          <a:ext cx="78200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GALANT COAL  SEAM PRODUCTION </a:t>
          </a:r>
        </a:p>
      </xdr:txBody>
    </xdr:sp>
    <xdr:clientData/>
  </xdr:twoCellAnchor>
  <xdr:twoCellAnchor>
    <xdr:from>
      <xdr:col>22</xdr:col>
      <xdr:colOff>0</xdr:colOff>
      <xdr:row>0</xdr:row>
      <xdr:rowOff>0</xdr:rowOff>
    </xdr:from>
    <xdr:to>
      <xdr:col>22</xdr:col>
      <xdr:colOff>0</xdr:colOff>
      <xdr:row>0</xdr:row>
      <xdr:rowOff>0</xdr:rowOff>
    </xdr:to>
    <xdr:sp macro="" textlink="">
      <xdr:nvSpPr>
        <xdr:cNvPr id="5143" name="Text Box 23">
          <a:extLst>
            <a:ext uri="{FF2B5EF4-FFF2-40B4-BE49-F238E27FC236}">
              <a16:creationId xmlns:a16="http://schemas.microsoft.com/office/drawing/2014/main" id="{00000000-0008-0000-0A00-000017140000}"/>
            </a:ext>
          </a:extLst>
        </xdr:cNvPr>
        <xdr:cNvSpPr txBox="1">
          <a:spLocks noChangeArrowheads="1"/>
        </xdr:cNvSpPr>
      </xdr:nvSpPr>
      <xdr:spPr bwMode="auto">
        <a:xfrm>
          <a:off x="8953500" y="0"/>
          <a:ext cx="0" cy="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5144" name="WordArt 24">
          <a:extLst>
            <a:ext uri="{FF2B5EF4-FFF2-40B4-BE49-F238E27FC236}">
              <a16:creationId xmlns:a16="http://schemas.microsoft.com/office/drawing/2014/main" id="{00000000-0008-0000-0A00-0000181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47700" y="0"/>
          <a:ext cx="78200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GALANT COAL  SEAM PRODUCTION </a:t>
          </a:r>
        </a:p>
      </xdr:txBody>
    </xdr:sp>
    <xdr:clientData/>
  </xdr:twoCellAnchor>
  <xdr:twoCellAnchor>
    <xdr:from>
      <xdr:col>22</xdr:col>
      <xdr:colOff>0</xdr:colOff>
      <xdr:row>0</xdr:row>
      <xdr:rowOff>0</xdr:rowOff>
    </xdr:from>
    <xdr:to>
      <xdr:col>22</xdr:col>
      <xdr:colOff>0</xdr:colOff>
      <xdr:row>0</xdr:row>
      <xdr:rowOff>0</xdr:rowOff>
    </xdr:to>
    <xdr:sp macro="" textlink="">
      <xdr:nvSpPr>
        <xdr:cNvPr id="5145" name="Text Box 25">
          <a:extLst>
            <a:ext uri="{FF2B5EF4-FFF2-40B4-BE49-F238E27FC236}">
              <a16:creationId xmlns:a16="http://schemas.microsoft.com/office/drawing/2014/main" id="{00000000-0008-0000-0A00-000019140000}"/>
            </a:ext>
          </a:extLst>
        </xdr:cNvPr>
        <xdr:cNvSpPr txBox="1">
          <a:spLocks noChangeArrowheads="1"/>
        </xdr:cNvSpPr>
      </xdr:nvSpPr>
      <xdr:spPr bwMode="auto">
        <a:xfrm>
          <a:off x="8953500" y="0"/>
          <a:ext cx="0" cy="0"/>
        </a:xfrm>
        <a:prstGeom prst="rect">
          <a:avLst/>
        </a:prstGeom>
        <a:solidFill>
          <a:srgbClr val="FFFFFF"/>
        </a:solidFill>
        <a:ln w="190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27432" bIns="0" anchor="t" upright="1"/>
        <a:lstStyle/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PERIOD OF</a:t>
          </a:r>
        </a:p>
        <a:p>
          <a:pPr algn="ctr" rtl="0">
            <a:defRPr sz="1000"/>
          </a:pPr>
          <a:r>
            <a:rPr lang="en-US" sz="900" b="0" i="0" strike="noStrike">
              <a:solidFill>
                <a:srgbClr val="000000"/>
              </a:solidFill>
              <a:latin typeface="Arial"/>
              <a:cs typeface="Arial"/>
            </a:rPr>
            <a:t>JUNE.2004</a:t>
          </a:r>
        </a:p>
      </xdr:txBody>
    </xdr:sp>
    <xdr:clientData/>
  </xdr:twoCellAnchor>
  <xdr:twoCellAnchor>
    <xdr:from>
      <xdr:col>2</xdr:col>
      <xdr:colOff>0</xdr:colOff>
      <xdr:row>0</xdr:row>
      <xdr:rowOff>0</xdr:rowOff>
    </xdr:from>
    <xdr:to>
      <xdr:col>3</xdr:col>
      <xdr:colOff>0</xdr:colOff>
      <xdr:row>0</xdr:row>
      <xdr:rowOff>0</xdr:rowOff>
    </xdr:to>
    <xdr:sp macro="" textlink="">
      <xdr:nvSpPr>
        <xdr:cNvPr id="5146" name="WordArt 26">
          <a:extLst>
            <a:ext uri="{FF2B5EF4-FFF2-40B4-BE49-F238E27FC236}">
              <a16:creationId xmlns:a16="http://schemas.microsoft.com/office/drawing/2014/main" id="{00000000-0008-0000-0A00-00001A140000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647700" y="0"/>
          <a:ext cx="7820025" cy="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en-US" sz="3600" kern="10" spc="0">
              <a:ln w="19050">
                <a:solidFill>
                  <a:srgbClr val="99CCFF"/>
                </a:solidFill>
                <a:round/>
                <a:headEnd/>
                <a:tailEnd/>
              </a:ln>
              <a:solidFill>
                <a:srgbClr val="0066CC"/>
              </a:solidFill>
              <a:effectLst/>
              <a:latin typeface="Impact"/>
            </a:rPr>
            <a:t>GALANT COAL  SEAM PRODUCTION </a:t>
          </a:r>
        </a:p>
      </xdr:txBody>
    </xdr:sp>
    <xdr:clientData/>
  </xdr:twoCellAnchor>
  <xdr:twoCellAnchor>
    <xdr:from>
      <xdr:col>1</xdr:col>
      <xdr:colOff>0</xdr:colOff>
      <xdr:row>41</xdr:row>
      <xdr:rowOff>0</xdr:rowOff>
    </xdr:from>
    <xdr:to>
      <xdr:col>1</xdr:col>
      <xdr:colOff>190500</xdr:colOff>
      <xdr:row>79</xdr:row>
      <xdr:rowOff>76200</xdr:rowOff>
    </xdr:to>
    <xdr:pic>
      <xdr:nvPicPr>
        <xdr:cNvPr id="1725865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A9551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5419725"/>
          <a:ext cx="1905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KKrisdiansyah\AppData\Roaming\Microsoft\AddIns\hujan.xla" TargetMode="External"/><Relationship Id="rId1" Type="http://schemas.openxmlformats.org/officeDocument/2006/relationships/externalLinkPath" Target="/Users/KKrisdiansyah/AppData/Roaming/Microsoft/AddIns/hujan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hujan"/>
    </sheetNames>
    <definedNames>
      <definedName name="SumCols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\comp\actual23.xlsx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ntry="1" codeName="Sheet3">
    <pageSetUpPr autoPageBreaks="0"/>
  </sheetPr>
  <dimension ref="A1:GT65536"/>
  <sheetViews>
    <sheetView showGridLines="0" showZeros="0" tabSelected="1" zoomScaleNormal="100" workbookViewId="0">
      <pane xSplit="1" ySplit="6" topLeftCell="AD7" activePane="bottomRight" state="frozen"/>
      <selection activeCell="A8" sqref="A8"/>
      <selection pane="topRight" activeCell="A8" sqref="A8"/>
      <selection pane="bottomLeft" activeCell="A8" sqref="A8"/>
      <selection pane="bottomRight" activeCell="K13" sqref="K13"/>
    </sheetView>
  </sheetViews>
  <sheetFormatPr defaultColWidth="9.1796875" defaultRowHeight="12" customHeight="1" outlineLevelCol="1"/>
  <cols>
    <col min="1" max="1" width="6.1796875" style="171" bestFit="1" customWidth="1"/>
    <col min="2" max="4" width="4.1796875" style="171" customWidth="1"/>
    <col min="5" max="5" width="6" style="171" customWidth="1"/>
    <col min="6" max="6" width="5.1796875" style="171" customWidth="1"/>
    <col min="7" max="7" width="6" style="171" customWidth="1"/>
    <col min="8" max="9" width="5.453125" style="171" customWidth="1"/>
    <col min="10" max="10" width="6" style="169" customWidth="1"/>
    <col min="11" max="19" width="5.453125" style="171" customWidth="1"/>
    <col min="20" max="20" width="5.453125" style="171" bestFit="1" customWidth="1"/>
    <col min="21" max="26" width="5.453125" style="171" customWidth="1"/>
    <col min="27" max="27" width="3" style="171" customWidth="1"/>
    <col min="28" max="28" width="6.26953125" style="171" customWidth="1"/>
    <col min="29" max="33" width="5.453125" style="171" customWidth="1"/>
    <col min="34" max="34" width="5.453125" style="175" customWidth="1"/>
    <col min="35" max="35" width="5.453125" style="171" customWidth="1"/>
    <col min="36" max="44" width="5.453125" style="175" customWidth="1"/>
    <col min="45" max="45" width="5.453125" style="175" bestFit="1" customWidth="1"/>
    <col min="46" max="55" width="5.453125" style="175" customWidth="1"/>
    <col min="56" max="56" width="6.81640625" style="175" customWidth="1"/>
    <col min="57" max="67" width="5.453125" style="175" customWidth="1"/>
    <col min="68" max="68" width="3.81640625" style="175" customWidth="1"/>
    <col min="69" max="73" width="5.453125" style="175" customWidth="1"/>
    <col min="74" max="74" width="5.453125" style="175" bestFit="1" customWidth="1"/>
    <col min="75" max="78" width="5.453125" style="175" customWidth="1"/>
    <col min="79" max="79" width="5.453125" style="175" bestFit="1" customWidth="1"/>
    <col min="80" max="80" width="5.453125" style="167" customWidth="1"/>
    <col min="81" max="90" width="5.453125" style="175" customWidth="1"/>
    <col min="91" max="91" width="6.81640625" style="175" customWidth="1"/>
    <col min="92" max="92" width="5.453125" style="175" customWidth="1"/>
    <col min="93" max="94" width="5.453125" style="175" bestFit="1" customWidth="1"/>
    <col min="95" max="99" width="5.453125" style="175" customWidth="1"/>
    <col min="100" max="100" width="8.1796875" style="175" bestFit="1" customWidth="1"/>
    <col min="101" max="103" width="5.453125" style="175" customWidth="1"/>
    <col min="104" max="104" width="5.453125" style="175" bestFit="1" customWidth="1"/>
    <col min="105" max="105" width="5.453125" style="175" customWidth="1"/>
    <col min="106" max="106" width="5.453125" style="175" bestFit="1" customWidth="1"/>
    <col min="107" max="107" width="8.1796875" style="175" bestFit="1" customWidth="1"/>
    <col min="108" max="125" width="5.453125" style="175" customWidth="1"/>
    <col min="126" max="126" width="5.453125" style="175" bestFit="1" customWidth="1"/>
    <col min="127" max="127" width="6.81640625" style="169" bestFit="1" customWidth="1"/>
    <col min="128" max="128" width="2.7265625" style="170" customWidth="1"/>
    <col min="129" max="130" width="3.7265625" style="171" customWidth="1"/>
    <col min="131" max="132" width="5.453125" style="171" bestFit="1" customWidth="1"/>
    <col min="133" max="134" width="4.7265625" style="171" customWidth="1"/>
    <col min="135" max="136" width="3.7265625" style="171" customWidth="1"/>
    <col min="137" max="138" width="4.7265625" style="171" customWidth="1"/>
    <col min="139" max="146" width="3.7265625" style="171" customWidth="1" outlineLevel="1"/>
    <col min="147" max="150" width="3.7265625" style="171" customWidth="1"/>
    <col min="151" max="152" width="4.7265625" style="171" customWidth="1"/>
    <col min="153" max="154" width="3.7265625" style="171" customWidth="1"/>
    <col min="155" max="156" width="4.7265625" style="171" customWidth="1"/>
    <col min="157" max="160" width="3.7265625" style="171" customWidth="1"/>
    <col min="161" max="161" width="3.54296875" style="171" customWidth="1"/>
    <col min="162" max="164" width="3.7265625" style="171" customWidth="1"/>
    <col min="165" max="166" width="3.7265625" style="167" customWidth="1"/>
    <col min="167" max="168" width="5.7265625" style="171" customWidth="1"/>
    <col min="169" max="169" width="6.26953125" style="171" bestFit="1" customWidth="1"/>
    <col min="170" max="173" width="4.7265625" style="171" customWidth="1"/>
    <col min="174" max="174" width="4.54296875" style="171" customWidth="1"/>
    <col min="175" max="187" width="4.7265625" style="171" customWidth="1"/>
    <col min="188" max="188" width="6.26953125" style="171" customWidth="1"/>
    <col min="189" max="189" width="2.81640625" style="171" customWidth="1"/>
    <col min="190" max="195" width="4.7265625" style="171" customWidth="1"/>
    <col min="196" max="196" width="6.81640625" style="171" bestFit="1" customWidth="1"/>
    <col min="197" max="197" width="9" style="171" customWidth="1"/>
    <col min="198" max="198" width="6.81640625" style="171" bestFit="1" customWidth="1"/>
    <col min="199" max="199" width="6.26953125" style="180" bestFit="1" customWidth="1"/>
    <col min="200" max="200" width="4.1796875" style="171" bestFit="1" customWidth="1"/>
    <col min="201" max="201" width="5.453125" style="171" bestFit="1" customWidth="1"/>
    <col min="202" max="202" width="6.26953125" style="171" bestFit="1" customWidth="1"/>
    <col min="203" max="203" width="2.26953125" style="171" bestFit="1" customWidth="1"/>
    <col min="204" max="204" width="3.26953125" style="171" bestFit="1" customWidth="1"/>
    <col min="205" max="16384" width="9.1796875" style="171"/>
  </cols>
  <sheetData>
    <row r="1" spans="1:199" ht="12" hidden="1" customHeight="1">
      <c r="A1" s="164"/>
      <c r="B1" s="165"/>
      <c r="C1" s="165"/>
      <c r="D1" s="165"/>
      <c r="E1" s="165"/>
      <c r="F1" s="165"/>
      <c r="G1" s="165"/>
      <c r="H1" s="165"/>
      <c r="I1" s="165"/>
      <c r="J1" s="166"/>
      <c r="K1" s="165"/>
      <c r="L1" s="165"/>
      <c r="M1" s="165"/>
      <c r="N1" s="165"/>
      <c r="O1" s="165"/>
      <c r="P1" s="165"/>
      <c r="Q1" s="165"/>
      <c r="R1" s="165"/>
      <c r="S1" s="165"/>
      <c r="T1" s="165"/>
      <c r="U1" s="165"/>
      <c r="V1" s="165"/>
      <c r="W1" s="165"/>
      <c r="X1" s="165"/>
      <c r="Y1" s="165"/>
      <c r="Z1" s="165"/>
      <c r="AA1" s="165"/>
      <c r="AB1" s="165"/>
      <c r="AC1" s="165"/>
      <c r="AD1" s="165"/>
      <c r="AE1" s="165"/>
      <c r="AF1" s="165"/>
      <c r="AG1" s="165"/>
      <c r="AH1" s="165"/>
      <c r="AI1" s="165"/>
      <c r="AJ1" s="165"/>
      <c r="AK1" s="165"/>
      <c r="AL1" s="165"/>
      <c r="AM1" s="165"/>
      <c r="AN1" s="165"/>
      <c r="AO1" s="165"/>
      <c r="AP1" s="165"/>
      <c r="AQ1" s="165"/>
      <c r="AR1" s="165"/>
      <c r="AS1" s="165"/>
      <c r="AT1" s="165"/>
      <c r="AU1" s="165"/>
      <c r="AV1" s="165"/>
      <c r="AW1" s="165"/>
      <c r="AX1" s="165"/>
      <c r="AY1" s="165"/>
      <c r="AZ1" s="165"/>
      <c r="BA1" s="165"/>
      <c r="BB1" s="165"/>
      <c r="BC1" s="165"/>
      <c r="BD1" s="165"/>
      <c r="BE1" s="165"/>
      <c r="BF1" s="165"/>
      <c r="BG1" s="165"/>
      <c r="BH1" s="165"/>
      <c r="BI1" s="165"/>
      <c r="BJ1" s="165"/>
      <c r="BK1" s="165"/>
      <c r="BL1" s="165"/>
      <c r="BM1" s="165"/>
      <c r="BN1" s="165"/>
      <c r="BO1" s="165"/>
      <c r="BP1" s="165"/>
      <c r="BQ1" s="165"/>
      <c r="BR1" s="165"/>
      <c r="BS1" s="165"/>
      <c r="BT1" s="165"/>
      <c r="BU1" s="165"/>
      <c r="BV1" s="165"/>
      <c r="BW1" s="165"/>
      <c r="BX1" s="165"/>
      <c r="BY1" s="165"/>
      <c r="BZ1" s="165"/>
      <c r="CA1" s="165"/>
      <c r="CC1" s="165"/>
      <c r="CD1" s="165"/>
      <c r="CE1" s="165"/>
      <c r="CF1" s="165"/>
      <c r="CG1" s="165"/>
      <c r="CH1" s="165"/>
      <c r="CI1" s="165"/>
      <c r="CJ1" s="165"/>
      <c r="CK1" s="165"/>
      <c r="CL1" s="165"/>
      <c r="CM1" s="165"/>
      <c r="CN1" s="165"/>
      <c r="CO1" s="165"/>
      <c r="CP1" s="165"/>
      <c r="CQ1" s="165"/>
      <c r="CR1" s="165"/>
      <c r="CS1" s="165"/>
      <c r="CT1" s="165"/>
      <c r="CU1" s="165"/>
      <c r="CV1" s="165"/>
      <c r="CW1" s="165"/>
      <c r="CX1" s="165"/>
      <c r="CY1" s="165"/>
      <c r="CZ1" s="165"/>
      <c r="DA1" s="165"/>
      <c r="DB1" s="165"/>
      <c r="DC1" s="165"/>
      <c r="DD1" s="165"/>
      <c r="DE1" s="165"/>
      <c r="DF1" s="165"/>
      <c r="DG1" s="165"/>
      <c r="DH1" s="165"/>
      <c r="DI1" s="165"/>
      <c r="DJ1" s="165"/>
      <c r="DK1" s="165"/>
      <c r="DL1" s="165"/>
      <c r="DM1" s="165"/>
      <c r="DN1" s="165"/>
      <c r="DO1" s="165"/>
      <c r="DP1" s="165"/>
      <c r="DQ1" s="165"/>
      <c r="DR1" s="165"/>
      <c r="DS1" s="165"/>
      <c r="DT1" s="165"/>
      <c r="DU1" s="165"/>
      <c r="DV1" s="168"/>
      <c r="GQ1" s="178"/>
    </row>
    <row r="2" spans="1:199" ht="11.15" hidden="1" customHeight="1">
      <c r="A2" s="185">
        <f>DATE(2023,8,1)</f>
        <v>45139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186"/>
      <c r="P2" s="186"/>
      <c r="Q2" s="186"/>
      <c r="R2" s="186"/>
      <c r="S2" s="186"/>
      <c r="T2" s="186"/>
      <c r="U2" s="186"/>
      <c r="V2" s="186"/>
      <c r="W2" s="186"/>
      <c r="X2" s="186"/>
      <c r="Y2" s="186"/>
      <c r="Z2" s="186"/>
      <c r="AA2" s="186"/>
      <c r="AB2" s="186"/>
      <c r="AC2" s="186"/>
      <c r="AD2" s="186"/>
      <c r="AE2" s="186"/>
      <c r="AF2" s="186"/>
      <c r="AG2" s="186"/>
      <c r="AH2" s="186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  <c r="AX2" s="186"/>
      <c r="AY2" s="186"/>
      <c r="AZ2" s="186"/>
      <c r="BA2" s="186"/>
      <c r="BB2" s="186"/>
      <c r="BC2" s="186"/>
      <c r="BD2" s="186"/>
      <c r="BE2" s="186"/>
      <c r="BF2" s="186"/>
      <c r="BG2" s="186"/>
      <c r="BH2" s="186"/>
      <c r="BI2" s="186"/>
      <c r="BJ2" s="186"/>
      <c r="BK2" s="186"/>
      <c r="BL2" s="186"/>
      <c r="BM2" s="186"/>
      <c r="BN2" s="186"/>
      <c r="BO2" s="186"/>
      <c r="BP2" s="186"/>
      <c r="BQ2" s="186"/>
      <c r="BR2" s="186"/>
      <c r="BS2" s="186"/>
      <c r="BT2" s="186"/>
      <c r="BU2" s="186"/>
      <c r="BV2" s="186"/>
      <c r="BW2" s="186"/>
      <c r="BX2" s="186"/>
      <c r="BY2" s="186"/>
      <c r="BZ2" s="186"/>
      <c r="CA2" s="186"/>
      <c r="CB2" s="186"/>
      <c r="CC2" s="186"/>
      <c r="CD2" s="186"/>
      <c r="CE2" s="186"/>
      <c r="CF2" s="186"/>
      <c r="CG2" s="186"/>
      <c r="CH2" s="186"/>
      <c r="CI2" s="186"/>
      <c r="CJ2" s="186"/>
      <c r="CK2" s="186"/>
      <c r="CL2" s="186"/>
      <c r="CM2" s="186"/>
      <c r="CN2" s="186"/>
      <c r="CO2" s="186"/>
      <c r="CP2" s="186"/>
      <c r="CQ2" s="186"/>
      <c r="CR2" s="186"/>
      <c r="CS2" s="186"/>
      <c r="CT2" s="186"/>
      <c r="CU2" s="186"/>
      <c r="CV2" s="186"/>
      <c r="CW2" s="186"/>
      <c r="CX2" s="186"/>
      <c r="CY2" s="186"/>
      <c r="CZ2" s="186"/>
      <c r="DA2" s="186"/>
      <c r="DB2" s="186"/>
      <c r="DC2" s="186"/>
      <c r="DD2" s="186"/>
      <c r="DE2" s="186"/>
      <c r="DF2" s="186"/>
      <c r="DG2" s="186"/>
      <c r="DH2" s="186"/>
      <c r="DI2" s="186"/>
      <c r="DJ2" s="186"/>
      <c r="DK2" s="186"/>
      <c r="DL2" s="186"/>
      <c r="DM2" s="186"/>
      <c r="DN2" s="186"/>
      <c r="DO2" s="186"/>
      <c r="DP2" s="186"/>
      <c r="DQ2" s="186"/>
      <c r="DR2" s="186"/>
      <c r="DS2" s="186"/>
      <c r="DT2" s="186"/>
      <c r="DU2" s="186"/>
      <c r="DV2" s="186"/>
      <c r="DW2" s="171"/>
      <c r="DX2" s="173"/>
      <c r="DY2" s="169"/>
      <c r="DZ2" s="169"/>
      <c r="EM2" s="169"/>
      <c r="EN2" s="169"/>
      <c r="EO2" s="169"/>
      <c r="EP2" s="169"/>
      <c r="FI2" s="171"/>
      <c r="FJ2" s="171"/>
      <c r="GQ2" s="179"/>
    </row>
    <row r="3" spans="1:199" ht="11.15" hidden="1" customHeight="1">
      <c r="A3" s="183" t="s">
        <v>12</v>
      </c>
      <c r="B3" s="171" t="s">
        <v>13</v>
      </c>
      <c r="AH3" s="171"/>
      <c r="AJ3" s="171"/>
      <c r="AK3" s="171"/>
      <c r="AL3" s="171"/>
      <c r="AM3" s="171"/>
      <c r="AN3" s="171"/>
      <c r="AO3" s="171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1"/>
      <c r="BI3" s="171"/>
      <c r="BJ3" s="171"/>
      <c r="BK3" s="171"/>
      <c r="BL3" s="171"/>
      <c r="BM3" s="171"/>
      <c r="BN3" s="171"/>
      <c r="BO3" s="171"/>
      <c r="BP3" s="171"/>
      <c r="BQ3" s="171"/>
      <c r="BR3" s="171"/>
      <c r="BS3" s="171"/>
      <c r="BT3" s="171"/>
      <c r="BU3" s="171"/>
      <c r="BV3" s="171"/>
      <c r="BW3" s="171"/>
      <c r="BX3" s="171"/>
      <c r="BY3" s="171"/>
      <c r="BZ3" s="171"/>
      <c r="CA3" s="171"/>
      <c r="CC3" s="171"/>
      <c r="CD3" s="171"/>
      <c r="CE3" s="171"/>
      <c r="CF3" s="171"/>
      <c r="CG3" s="171"/>
      <c r="CH3" s="171"/>
      <c r="CI3" s="171"/>
      <c r="CJ3" s="171"/>
      <c r="CK3" s="171"/>
      <c r="CL3" s="171"/>
      <c r="CM3" s="171"/>
      <c r="CN3" s="171"/>
      <c r="CO3" s="171"/>
      <c r="CP3" s="171"/>
      <c r="CQ3" s="171"/>
      <c r="CR3" s="171"/>
      <c r="CS3" s="171"/>
      <c r="CT3" s="171"/>
      <c r="CU3" s="171"/>
      <c r="CV3" s="171"/>
      <c r="CW3" s="171"/>
      <c r="CX3" s="171"/>
      <c r="CY3" s="171"/>
      <c r="CZ3" s="171"/>
      <c r="DA3" s="171"/>
      <c r="DB3" s="171"/>
      <c r="DC3" s="171"/>
      <c r="DD3" s="171"/>
      <c r="DE3" s="171"/>
      <c r="DF3" s="171"/>
      <c r="DG3" s="171"/>
      <c r="DH3" s="171"/>
      <c r="DI3" s="171"/>
      <c r="DJ3" s="171"/>
      <c r="DK3" s="171"/>
      <c r="DL3" s="171"/>
      <c r="DM3" s="171"/>
      <c r="DN3" s="171"/>
      <c r="DO3" s="171"/>
      <c r="DP3" s="171"/>
      <c r="DQ3" s="171"/>
      <c r="DR3" s="171"/>
      <c r="DS3" s="171"/>
      <c r="DT3" s="171"/>
      <c r="DU3" s="171"/>
      <c r="DV3" s="184"/>
    </row>
    <row r="4" spans="1:199" s="188" customFormat="1" ht="11.15" customHeight="1">
      <c r="A4" s="725" t="s">
        <v>2</v>
      </c>
      <c r="B4" s="728" t="s">
        <v>13</v>
      </c>
      <c r="C4" s="729"/>
      <c r="D4" s="729"/>
      <c r="E4" s="729"/>
      <c r="F4" s="729"/>
      <c r="G4" s="729"/>
      <c r="H4" s="729"/>
      <c r="I4" s="730"/>
      <c r="J4" s="731" t="s">
        <v>198</v>
      </c>
      <c r="K4" s="721" t="s">
        <v>14</v>
      </c>
      <c r="L4" s="722"/>
      <c r="M4" s="722"/>
      <c r="N4" s="722"/>
      <c r="O4" s="722"/>
      <c r="P4" s="722"/>
      <c r="Q4" s="722"/>
      <c r="R4" s="722"/>
      <c r="S4" s="723"/>
      <c r="T4" s="731" t="s">
        <v>199</v>
      </c>
      <c r="U4" s="721" t="s">
        <v>15</v>
      </c>
      <c r="V4" s="722"/>
      <c r="W4" s="722"/>
      <c r="X4" s="722"/>
      <c r="Y4" s="722"/>
      <c r="Z4" s="723"/>
      <c r="AA4" s="734" t="s">
        <v>202</v>
      </c>
      <c r="AB4" s="425"/>
      <c r="AC4" s="722" t="s">
        <v>16</v>
      </c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3"/>
      <c r="AS4" s="187"/>
      <c r="AT4" s="721" t="s">
        <v>17</v>
      </c>
      <c r="AU4" s="722"/>
      <c r="AV4" s="722"/>
      <c r="AW4" s="722"/>
      <c r="AX4" s="722"/>
      <c r="AY4" s="722"/>
      <c r="AZ4" s="722"/>
      <c r="BA4" s="722"/>
      <c r="BB4" s="722"/>
      <c r="BC4" s="723"/>
      <c r="BD4" s="187"/>
      <c r="BE4" s="721" t="s">
        <v>18</v>
      </c>
      <c r="BF4" s="722"/>
      <c r="BG4" s="722"/>
      <c r="BH4" s="722"/>
      <c r="BI4" s="722"/>
      <c r="BJ4" s="722"/>
      <c r="BK4" s="722"/>
      <c r="BL4" s="722"/>
      <c r="BM4" s="722"/>
      <c r="BN4" s="722"/>
      <c r="BO4" s="723"/>
      <c r="BP4" s="187"/>
      <c r="BQ4" s="721" t="s">
        <v>189</v>
      </c>
      <c r="BR4" s="722"/>
      <c r="BS4" s="722"/>
      <c r="BT4" s="722"/>
      <c r="BU4" s="722"/>
      <c r="BV4" s="722"/>
      <c r="BW4" s="722"/>
      <c r="BX4" s="722"/>
      <c r="BY4" s="722"/>
      <c r="BZ4" s="723"/>
      <c r="CA4" s="187"/>
      <c r="CB4" s="721" t="s">
        <v>0</v>
      </c>
      <c r="CC4" s="722"/>
      <c r="CD4" s="722"/>
      <c r="CE4" s="722"/>
      <c r="CF4" s="722"/>
      <c r="CG4" s="722"/>
      <c r="CH4" s="722"/>
      <c r="CI4" s="722"/>
      <c r="CJ4" s="722"/>
      <c r="CK4" s="722"/>
      <c r="CL4" s="722"/>
      <c r="CM4" s="187"/>
      <c r="CN4" s="751" t="s">
        <v>19</v>
      </c>
      <c r="CO4" s="752"/>
      <c r="CP4" s="752"/>
      <c r="CQ4" s="752"/>
      <c r="CR4" s="752"/>
      <c r="CS4" s="752"/>
      <c r="CT4" s="752"/>
      <c r="CU4" s="753"/>
      <c r="CV4" s="187"/>
      <c r="CW4" s="721" t="s">
        <v>1</v>
      </c>
      <c r="CX4" s="722"/>
      <c r="CY4" s="722"/>
      <c r="CZ4" s="722"/>
      <c r="DA4" s="722"/>
      <c r="DB4" s="723"/>
      <c r="DC4" s="187"/>
      <c r="DD4" s="740" t="s">
        <v>117</v>
      </c>
      <c r="DE4" s="741"/>
      <c r="DF4" s="741"/>
      <c r="DG4" s="741"/>
      <c r="DH4" s="741"/>
      <c r="DI4" s="741"/>
      <c r="DJ4" s="741"/>
      <c r="DK4" s="741"/>
      <c r="DL4" s="741"/>
      <c r="DM4" s="741"/>
      <c r="DN4" s="741"/>
      <c r="DO4" s="741"/>
      <c r="DP4" s="741"/>
      <c r="DQ4" s="741"/>
      <c r="DR4" s="741"/>
      <c r="DS4" s="741"/>
      <c r="DT4" s="741"/>
      <c r="DU4" s="742"/>
      <c r="DV4" s="426"/>
      <c r="DW4" s="743" t="s">
        <v>43</v>
      </c>
      <c r="DX4" s="210"/>
      <c r="DY4" s="417" t="s">
        <v>269</v>
      </c>
      <c r="DZ4" s="364"/>
      <c r="EA4" s="364"/>
      <c r="EB4" s="364"/>
      <c r="EC4" s="364"/>
      <c r="ED4" s="364"/>
      <c r="EE4" s="364"/>
      <c r="EF4" s="364"/>
      <c r="EG4" s="364"/>
      <c r="EH4" s="364"/>
      <c r="EI4" s="365"/>
      <c r="EJ4" s="365"/>
      <c r="EK4" s="365"/>
      <c r="EL4" s="365"/>
      <c r="EM4" s="364"/>
      <c r="EN4" s="364"/>
      <c r="EO4" s="364"/>
      <c r="EP4" s="364"/>
      <c r="EQ4" s="365"/>
      <c r="ER4" s="365"/>
      <c r="ES4" s="365"/>
      <c r="ET4" s="365"/>
      <c r="EU4" s="366"/>
      <c r="EV4" s="365"/>
      <c r="EW4" s="367"/>
      <c r="EX4" s="365"/>
      <c r="EY4" s="365"/>
      <c r="EZ4" s="365"/>
      <c r="FA4" s="365"/>
      <c r="FB4" s="365"/>
      <c r="FC4" s="365"/>
      <c r="FD4" s="365"/>
      <c r="FE4" s="365"/>
      <c r="FF4" s="365"/>
      <c r="FG4" s="365"/>
      <c r="FH4" s="365"/>
      <c r="FI4" s="364" t="s">
        <v>192</v>
      </c>
      <c r="FJ4" s="368"/>
      <c r="FK4" s="365"/>
      <c r="FL4" s="365"/>
      <c r="GQ4" s="189"/>
    </row>
    <row r="5" spans="1:199" s="194" customFormat="1" ht="11.15" customHeight="1">
      <c r="A5" s="726"/>
      <c r="B5" s="190" t="s">
        <v>256</v>
      </c>
      <c r="C5" s="190" t="s">
        <v>253</v>
      </c>
      <c r="D5" s="190" t="s">
        <v>252</v>
      </c>
      <c r="E5" s="190" t="s">
        <v>20</v>
      </c>
      <c r="F5" s="190" t="s">
        <v>22</v>
      </c>
      <c r="G5" s="190" t="s">
        <v>24</v>
      </c>
      <c r="H5" s="191" t="s">
        <v>286</v>
      </c>
      <c r="I5" s="191" t="s">
        <v>186</v>
      </c>
      <c r="J5" s="732"/>
      <c r="K5" s="192" t="s">
        <v>149</v>
      </c>
      <c r="L5" s="190" t="s">
        <v>186</v>
      </c>
      <c r="M5" s="190" t="s">
        <v>184</v>
      </c>
      <c r="N5" s="190" t="s">
        <v>201</v>
      </c>
      <c r="O5" s="190" t="s">
        <v>273</v>
      </c>
      <c r="P5" s="190" t="s">
        <v>255</v>
      </c>
      <c r="Q5" s="190" t="s">
        <v>260</v>
      </c>
      <c r="R5" s="190" t="s">
        <v>200</v>
      </c>
      <c r="S5" s="190" t="s">
        <v>257</v>
      </c>
      <c r="T5" s="732"/>
      <c r="U5" s="192" t="s">
        <v>20</v>
      </c>
      <c r="V5" s="190" t="s">
        <v>25</v>
      </c>
      <c r="W5" s="190" t="s">
        <v>26</v>
      </c>
      <c r="X5" s="190" t="s">
        <v>28</v>
      </c>
      <c r="Y5" s="190" t="s">
        <v>146</v>
      </c>
      <c r="Z5" s="190" t="s">
        <v>114</v>
      </c>
      <c r="AA5" s="735"/>
      <c r="AB5" s="427" t="s">
        <v>7</v>
      </c>
      <c r="AC5" s="192" t="s">
        <v>20</v>
      </c>
      <c r="AD5" s="190" t="s">
        <v>22</v>
      </c>
      <c r="AE5" s="190" t="s">
        <v>24</v>
      </c>
      <c r="AF5" s="190" t="s">
        <v>25</v>
      </c>
      <c r="AG5" s="190" t="s">
        <v>31</v>
      </c>
      <c r="AH5" s="190" t="s">
        <v>32</v>
      </c>
      <c r="AI5" s="190" t="s">
        <v>27</v>
      </c>
      <c r="AJ5" s="190" t="s">
        <v>28</v>
      </c>
      <c r="AK5" s="190" t="s">
        <v>33</v>
      </c>
      <c r="AL5" s="190" t="s">
        <v>34</v>
      </c>
      <c r="AM5" s="190" t="s">
        <v>35</v>
      </c>
      <c r="AN5" s="190" t="s">
        <v>36</v>
      </c>
      <c r="AO5" s="190" t="s">
        <v>37</v>
      </c>
      <c r="AP5" s="190" t="s">
        <v>38</v>
      </c>
      <c r="AQ5" s="190" t="s">
        <v>42</v>
      </c>
      <c r="AR5" s="191" t="s">
        <v>39</v>
      </c>
      <c r="AS5" s="193" t="s">
        <v>7</v>
      </c>
      <c r="AT5" s="192" t="s">
        <v>22</v>
      </c>
      <c r="AU5" s="190" t="s">
        <v>24</v>
      </c>
      <c r="AV5" s="190" t="s">
        <v>25</v>
      </c>
      <c r="AW5" s="190" t="s">
        <v>31</v>
      </c>
      <c r="AX5" s="190" t="s">
        <v>32</v>
      </c>
      <c r="AY5" s="190" t="s">
        <v>36</v>
      </c>
      <c r="AZ5" s="190" t="s">
        <v>41</v>
      </c>
      <c r="BA5" s="190" t="s">
        <v>37</v>
      </c>
      <c r="BB5" s="190" t="s">
        <v>38</v>
      </c>
      <c r="BC5" s="191" t="s">
        <v>39</v>
      </c>
      <c r="BD5" s="193" t="s">
        <v>7</v>
      </c>
      <c r="BE5" s="190" t="s">
        <v>20</v>
      </c>
      <c r="BF5" s="190" t="s">
        <v>22</v>
      </c>
      <c r="BG5" s="190" t="s">
        <v>24</v>
      </c>
      <c r="BH5" s="190" t="s">
        <v>25</v>
      </c>
      <c r="BI5" s="190" t="s">
        <v>31</v>
      </c>
      <c r="BJ5" s="190" t="s">
        <v>32</v>
      </c>
      <c r="BK5" s="190" t="s">
        <v>29</v>
      </c>
      <c r="BL5" s="190" t="s">
        <v>36</v>
      </c>
      <c r="BM5" s="190" t="s">
        <v>41</v>
      </c>
      <c r="BN5" s="190" t="s">
        <v>37</v>
      </c>
      <c r="BO5" s="191" t="s">
        <v>38</v>
      </c>
      <c r="BP5" s="193" t="s">
        <v>7</v>
      </c>
      <c r="BQ5" s="192" t="s">
        <v>20</v>
      </c>
      <c r="BR5" s="190" t="s">
        <v>25</v>
      </c>
      <c r="BS5" s="192" t="s">
        <v>32</v>
      </c>
      <c r="BT5" s="190" t="s">
        <v>27</v>
      </c>
      <c r="BU5" s="190" t="s">
        <v>33</v>
      </c>
      <c r="BV5" s="190" t="s">
        <v>36</v>
      </c>
      <c r="BW5" s="190" t="s">
        <v>37</v>
      </c>
      <c r="BX5" s="191" t="s">
        <v>38</v>
      </c>
      <c r="BY5" s="191" t="s">
        <v>42</v>
      </c>
      <c r="BZ5" s="191" t="s">
        <v>39</v>
      </c>
      <c r="CA5" s="193" t="s">
        <v>7</v>
      </c>
      <c r="CB5" s="192" t="s">
        <v>20</v>
      </c>
      <c r="CC5" s="190" t="s">
        <v>22</v>
      </c>
      <c r="CD5" s="190" t="s">
        <v>24</v>
      </c>
      <c r="CE5" s="190" t="s">
        <v>31</v>
      </c>
      <c r="CF5" s="190" t="s">
        <v>32</v>
      </c>
      <c r="CG5" s="190" t="s">
        <v>27</v>
      </c>
      <c r="CH5" s="190" t="s">
        <v>28</v>
      </c>
      <c r="CI5" s="190" t="s">
        <v>34</v>
      </c>
      <c r="CJ5" s="190" t="s">
        <v>35</v>
      </c>
      <c r="CK5" s="190" t="s">
        <v>36</v>
      </c>
      <c r="CL5" s="190" t="s">
        <v>39</v>
      </c>
      <c r="CM5" s="193" t="s">
        <v>7</v>
      </c>
      <c r="CN5" s="190">
        <v>9</v>
      </c>
      <c r="CO5" s="190">
        <v>10</v>
      </c>
      <c r="CP5" s="190">
        <v>12</v>
      </c>
      <c r="CQ5" s="190">
        <v>13</v>
      </c>
      <c r="CR5" s="190">
        <v>14</v>
      </c>
      <c r="CS5" s="190">
        <v>16</v>
      </c>
      <c r="CT5" s="191">
        <v>17</v>
      </c>
      <c r="CU5" s="191">
        <v>19</v>
      </c>
      <c r="CV5" s="193" t="s">
        <v>7</v>
      </c>
      <c r="CW5" s="755" t="s">
        <v>222</v>
      </c>
      <c r="CX5" s="702" t="s">
        <v>147</v>
      </c>
      <c r="CY5" s="702" t="s">
        <v>274</v>
      </c>
      <c r="CZ5" s="702" t="s">
        <v>182</v>
      </c>
      <c r="DA5" s="755" t="s">
        <v>181</v>
      </c>
      <c r="DB5" s="754" t="s">
        <v>144</v>
      </c>
      <c r="DC5" s="193" t="s">
        <v>7</v>
      </c>
      <c r="DD5" s="190">
        <v>3</v>
      </c>
      <c r="DE5" s="190">
        <v>4</v>
      </c>
      <c r="DF5" s="190">
        <v>5</v>
      </c>
      <c r="DG5" s="190">
        <v>7</v>
      </c>
      <c r="DH5" s="190">
        <v>8</v>
      </c>
      <c r="DI5" s="190">
        <v>13</v>
      </c>
      <c r="DJ5" s="190">
        <v>14</v>
      </c>
      <c r="DK5" s="190">
        <v>17</v>
      </c>
      <c r="DL5" s="190">
        <v>20</v>
      </c>
      <c r="DM5" s="190">
        <v>21</v>
      </c>
      <c r="DN5" s="190">
        <v>22</v>
      </c>
      <c r="DO5" s="190">
        <v>23</v>
      </c>
      <c r="DP5" s="190">
        <v>24</v>
      </c>
      <c r="DQ5" s="190">
        <v>25</v>
      </c>
      <c r="DR5" s="190">
        <v>27</v>
      </c>
      <c r="DS5" s="190">
        <v>28</v>
      </c>
      <c r="DT5" s="190">
        <v>29</v>
      </c>
      <c r="DU5" s="190">
        <v>30</v>
      </c>
      <c r="DV5" s="428" t="s">
        <v>7</v>
      </c>
      <c r="DW5" s="744"/>
      <c r="DX5" s="414" t="s">
        <v>4</v>
      </c>
      <c r="DY5" s="756" t="s">
        <v>248</v>
      </c>
      <c r="DZ5" s="757"/>
      <c r="EA5" s="708" t="s">
        <v>92</v>
      </c>
      <c r="EB5" s="700"/>
      <c r="EC5" s="700"/>
      <c r="ED5" s="700"/>
      <c r="EE5" s="700"/>
      <c r="EF5" s="700"/>
      <c r="EG5" s="700"/>
      <c r="EH5" s="701"/>
      <c r="EI5" s="708" t="s">
        <v>271</v>
      </c>
      <c r="EJ5" s="700"/>
      <c r="EK5" s="700"/>
      <c r="EL5" s="700"/>
      <c r="EM5" s="700"/>
      <c r="EN5" s="700"/>
      <c r="EO5" s="700"/>
      <c r="EP5" s="700"/>
      <c r="EQ5" s="700"/>
      <c r="ER5" s="700"/>
      <c r="ES5" s="700" t="s">
        <v>92</v>
      </c>
      <c r="ET5" s="701"/>
      <c r="EU5" s="708" t="s">
        <v>109</v>
      </c>
      <c r="EV5" s="700"/>
      <c r="EW5" s="700" t="s">
        <v>92</v>
      </c>
      <c r="EX5" s="701"/>
      <c r="EY5" s="708" t="s">
        <v>203</v>
      </c>
      <c r="EZ5" s="700"/>
      <c r="FA5" s="700" t="s">
        <v>92</v>
      </c>
      <c r="FB5" s="701"/>
      <c r="FC5" s="708" t="s">
        <v>92</v>
      </c>
      <c r="FD5" s="701"/>
      <c r="FE5" s="708" t="s">
        <v>92</v>
      </c>
      <c r="FF5" s="700"/>
      <c r="FG5" s="700"/>
      <c r="FH5" s="701"/>
      <c r="FI5" s="769" t="s">
        <v>176</v>
      </c>
      <c r="FJ5" s="770"/>
      <c r="FK5" s="765" t="s">
        <v>7</v>
      </c>
      <c r="FL5" s="766"/>
      <c r="FM5" s="773"/>
      <c r="FN5" s="707" t="s">
        <v>5</v>
      </c>
      <c r="FO5" s="707"/>
      <c r="FP5" s="707" t="s">
        <v>237</v>
      </c>
      <c r="FQ5" s="707"/>
      <c r="FR5" s="707" t="s">
        <v>213</v>
      </c>
      <c r="FS5" s="707"/>
      <c r="FT5" s="707" t="s">
        <v>190</v>
      </c>
      <c r="FU5" s="707"/>
      <c r="FV5" s="707" t="s">
        <v>275</v>
      </c>
      <c r="FW5" s="707"/>
      <c r="FX5" s="707" t="s">
        <v>182</v>
      </c>
      <c r="FY5" s="707"/>
      <c r="FZ5" s="707" t="s">
        <v>233</v>
      </c>
      <c r="GA5" s="707"/>
      <c r="GB5" s="707" t="s">
        <v>117</v>
      </c>
      <c r="GC5" s="709"/>
      <c r="GD5" s="705" t="s">
        <v>7</v>
      </c>
      <c r="GE5" s="706"/>
      <c r="GF5" s="488" t="s">
        <v>7</v>
      </c>
      <c r="GH5" s="707" t="s">
        <v>234</v>
      </c>
      <c r="GI5" s="707"/>
      <c r="GJ5" s="707" t="s">
        <v>236</v>
      </c>
      <c r="GK5" s="707"/>
      <c r="GL5" s="707" t="s">
        <v>235</v>
      </c>
      <c r="GM5" s="709"/>
      <c r="GN5" s="749" t="s">
        <v>249</v>
      </c>
      <c r="GO5" s="750"/>
      <c r="GP5" s="424" t="s">
        <v>1</v>
      </c>
      <c r="GQ5" s="189"/>
    </row>
    <row r="6" spans="1:199" s="194" customFormat="1" ht="11.15" customHeight="1">
      <c r="A6" s="727"/>
      <c r="B6" s="190" t="s">
        <v>44</v>
      </c>
      <c r="C6" s="190" t="s">
        <v>44</v>
      </c>
      <c r="D6" s="190" t="s">
        <v>44</v>
      </c>
      <c r="E6" s="190" t="s">
        <v>44</v>
      </c>
      <c r="F6" s="190" t="s">
        <v>44</v>
      </c>
      <c r="G6" s="190" t="s">
        <v>44</v>
      </c>
      <c r="H6" s="556" t="s">
        <v>44</v>
      </c>
      <c r="I6" s="556" t="s">
        <v>44</v>
      </c>
      <c r="J6" s="733"/>
      <c r="K6" s="192" t="s">
        <v>44</v>
      </c>
      <c r="L6" s="190" t="s">
        <v>44</v>
      </c>
      <c r="M6" s="190" t="s">
        <v>44</v>
      </c>
      <c r="N6" s="190" t="s">
        <v>44</v>
      </c>
      <c r="O6" s="190" t="s">
        <v>44</v>
      </c>
      <c r="P6" s="190" t="s">
        <v>44</v>
      </c>
      <c r="Q6" s="190" t="s">
        <v>44</v>
      </c>
      <c r="R6" s="190" t="s">
        <v>44</v>
      </c>
      <c r="S6" s="190" t="s">
        <v>44</v>
      </c>
      <c r="T6" s="733"/>
      <c r="U6" s="192" t="s">
        <v>44</v>
      </c>
      <c r="V6" s="190" t="s">
        <v>44</v>
      </c>
      <c r="W6" s="190" t="s">
        <v>44</v>
      </c>
      <c r="X6" s="190" t="s">
        <v>44</v>
      </c>
      <c r="Y6" s="190" t="s">
        <v>44</v>
      </c>
      <c r="Z6" s="190" t="s">
        <v>44</v>
      </c>
      <c r="AA6" s="736"/>
      <c r="AB6" s="429"/>
      <c r="AC6" s="192" t="s">
        <v>47</v>
      </c>
      <c r="AD6" s="190" t="s">
        <v>50</v>
      </c>
      <c r="AE6" s="190" t="s">
        <v>49</v>
      </c>
      <c r="AF6" s="190" t="s">
        <v>50</v>
      </c>
      <c r="AG6" s="190" t="s">
        <v>51</v>
      </c>
      <c r="AH6" s="190" t="s">
        <v>47</v>
      </c>
      <c r="AI6" s="190" t="s">
        <v>47</v>
      </c>
      <c r="AJ6" s="190" t="s">
        <v>47</v>
      </c>
      <c r="AK6" s="190" t="s">
        <v>46</v>
      </c>
      <c r="AL6" s="190" t="s">
        <v>46</v>
      </c>
      <c r="AM6" s="190" t="s">
        <v>46</v>
      </c>
      <c r="AN6" s="190" t="s">
        <v>51</v>
      </c>
      <c r="AO6" s="190" t="s">
        <v>51</v>
      </c>
      <c r="AP6" s="190" t="s">
        <v>47</v>
      </c>
      <c r="AQ6" s="190" t="s">
        <v>47</v>
      </c>
      <c r="AR6" s="191" t="s">
        <v>47</v>
      </c>
      <c r="AS6" s="195"/>
      <c r="AT6" s="192" t="s">
        <v>46</v>
      </c>
      <c r="AU6" s="192" t="s">
        <v>46</v>
      </c>
      <c r="AV6" s="190" t="s">
        <v>46</v>
      </c>
      <c r="AW6" s="190" t="s">
        <v>46</v>
      </c>
      <c r="AX6" s="190" t="s">
        <v>46</v>
      </c>
      <c r="AY6" s="190" t="s">
        <v>46</v>
      </c>
      <c r="AZ6" s="190" t="s">
        <v>46</v>
      </c>
      <c r="BA6" s="190" t="s">
        <v>52</v>
      </c>
      <c r="BB6" s="190" t="s">
        <v>48</v>
      </c>
      <c r="BC6" s="191" t="s">
        <v>46</v>
      </c>
      <c r="BD6" s="195"/>
      <c r="BE6" s="190" t="s">
        <v>53</v>
      </c>
      <c r="BF6" s="190" t="s">
        <v>45</v>
      </c>
      <c r="BG6" s="190" t="s">
        <v>45</v>
      </c>
      <c r="BH6" s="190" t="s">
        <v>45</v>
      </c>
      <c r="BI6" s="190" t="s">
        <v>45</v>
      </c>
      <c r="BJ6" s="190" t="s">
        <v>45</v>
      </c>
      <c r="BK6" s="190" t="s">
        <v>45</v>
      </c>
      <c r="BL6" s="190" t="s">
        <v>53</v>
      </c>
      <c r="BM6" s="190" t="s">
        <v>45</v>
      </c>
      <c r="BN6" s="190" t="s">
        <v>45</v>
      </c>
      <c r="BO6" s="191" t="s">
        <v>45</v>
      </c>
      <c r="BP6" s="195"/>
      <c r="BQ6" s="192" t="s">
        <v>45</v>
      </c>
      <c r="BR6" s="192" t="s">
        <v>45</v>
      </c>
      <c r="BS6" s="190" t="s">
        <v>45</v>
      </c>
      <c r="BT6" s="190" t="s">
        <v>45</v>
      </c>
      <c r="BU6" s="190" t="s">
        <v>45</v>
      </c>
      <c r="BV6" s="190" t="s">
        <v>53</v>
      </c>
      <c r="BW6" s="190" t="s">
        <v>53</v>
      </c>
      <c r="BX6" s="191" t="s">
        <v>45</v>
      </c>
      <c r="BY6" s="191" t="s">
        <v>45</v>
      </c>
      <c r="BZ6" s="191" t="s">
        <v>45</v>
      </c>
      <c r="CA6" s="195"/>
      <c r="CB6" s="192" t="s">
        <v>45</v>
      </c>
      <c r="CC6" s="190" t="s">
        <v>45</v>
      </c>
      <c r="CD6" s="190" t="s">
        <v>45</v>
      </c>
      <c r="CE6" s="190" t="s">
        <v>45</v>
      </c>
      <c r="CF6" s="190" t="s">
        <v>45</v>
      </c>
      <c r="CG6" s="190" t="s">
        <v>45</v>
      </c>
      <c r="CH6" s="190" t="s">
        <v>45</v>
      </c>
      <c r="CI6" s="190" t="s">
        <v>45</v>
      </c>
      <c r="CJ6" s="190" t="s">
        <v>45</v>
      </c>
      <c r="CK6" s="190" t="s">
        <v>45</v>
      </c>
      <c r="CL6" s="190" t="s">
        <v>45</v>
      </c>
      <c r="CM6" s="195"/>
      <c r="CN6" s="190" t="s">
        <v>45</v>
      </c>
      <c r="CO6" s="190" t="s">
        <v>45</v>
      </c>
      <c r="CP6" s="190" t="s">
        <v>45</v>
      </c>
      <c r="CQ6" s="190" t="s">
        <v>48</v>
      </c>
      <c r="CR6" s="190" t="s">
        <v>45</v>
      </c>
      <c r="CS6" s="190" t="s">
        <v>45</v>
      </c>
      <c r="CT6" s="191" t="s">
        <v>45</v>
      </c>
      <c r="CU6" s="191" t="s">
        <v>45</v>
      </c>
      <c r="CV6" s="195"/>
      <c r="CW6" s="755"/>
      <c r="CX6" s="702"/>
      <c r="CY6" s="702"/>
      <c r="CZ6" s="702"/>
      <c r="DA6" s="755"/>
      <c r="DB6" s="754"/>
      <c r="DC6" s="195"/>
      <c r="DD6" s="190" t="s">
        <v>45</v>
      </c>
      <c r="DE6" s="190" t="s">
        <v>45</v>
      </c>
      <c r="DF6" s="190" t="s">
        <v>45</v>
      </c>
      <c r="DG6" s="190" t="s">
        <v>45</v>
      </c>
      <c r="DH6" s="190" t="s">
        <v>45</v>
      </c>
      <c r="DI6" s="190" t="s">
        <v>45</v>
      </c>
      <c r="DJ6" s="190" t="s">
        <v>45</v>
      </c>
      <c r="DK6" s="190" t="s">
        <v>45</v>
      </c>
      <c r="DL6" s="190" t="s">
        <v>45</v>
      </c>
      <c r="DM6" s="190" t="s">
        <v>45</v>
      </c>
      <c r="DN6" s="190" t="s">
        <v>45</v>
      </c>
      <c r="DO6" s="190" t="s">
        <v>45</v>
      </c>
      <c r="DP6" s="190" t="s">
        <v>45</v>
      </c>
      <c r="DQ6" s="217" t="s">
        <v>45</v>
      </c>
      <c r="DR6" s="190" t="s">
        <v>45</v>
      </c>
      <c r="DS6" s="190" t="s">
        <v>45</v>
      </c>
      <c r="DT6" s="190" t="s">
        <v>45</v>
      </c>
      <c r="DU6" s="190" t="s">
        <v>45</v>
      </c>
      <c r="DV6" s="430"/>
      <c r="DW6" s="745"/>
      <c r="DX6" s="414" t="s">
        <v>54</v>
      </c>
      <c r="DY6" s="762" t="s">
        <v>11</v>
      </c>
      <c r="DZ6" s="763"/>
      <c r="EA6" s="712" t="s">
        <v>262</v>
      </c>
      <c r="EB6" s="739"/>
      <c r="EC6" s="758" t="s">
        <v>231</v>
      </c>
      <c r="ED6" s="759"/>
      <c r="EE6" s="713" t="s">
        <v>261</v>
      </c>
      <c r="EF6" s="713"/>
      <c r="EG6" s="760" t="s">
        <v>230</v>
      </c>
      <c r="EH6" s="761"/>
      <c r="EI6" s="747" t="s">
        <v>239</v>
      </c>
      <c r="EJ6" s="748"/>
      <c r="EK6" s="746" t="s">
        <v>246</v>
      </c>
      <c r="EL6" s="764"/>
      <c r="EM6" s="720" t="s">
        <v>241</v>
      </c>
      <c r="EN6" s="720"/>
      <c r="EO6" s="746" t="s">
        <v>245</v>
      </c>
      <c r="EP6" s="746"/>
      <c r="EQ6" s="720" t="s">
        <v>143</v>
      </c>
      <c r="ER6" s="720"/>
      <c r="ES6" s="710" t="s">
        <v>267</v>
      </c>
      <c r="ET6" s="711"/>
      <c r="EU6" s="718" t="s">
        <v>279</v>
      </c>
      <c r="EV6" s="719"/>
      <c r="EW6" s="719" t="s">
        <v>272</v>
      </c>
      <c r="EX6" s="724"/>
      <c r="EY6" s="712" t="s">
        <v>265</v>
      </c>
      <c r="EZ6" s="739"/>
      <c r="FA6" s="710" t="s">
        <v>264</v>
      </c>
      <c r="FB6" s="711"/>
      <c r="FC6" s="737" t="s">
        <v>247</v>
      </c>
      <c r="FD6" s="738"/>
      <c r="FE6" s="712" t="s">
        <v>263</v>
      </c>
      <c r="FF6" s="713"/>
      <c r="FG6" s="771" t="s">
        <v>225</v>
      </c>
      <c r="FH6" s="772"/>
      <c r="FI6" s="714" t="s">
        <v>266</v>
      </c>
      <c r="FJ6" s="715"/>
      <c r="FK6" s="767"/>
      <c r="FL6" s="768"/>
      <c r="FM6" s="774"/>
      <c r="FN6" s="554">
        <v>35</v>
      </c>
      <c r="FO6" s="554">
        <v>40</v>
      </c>
      <c r="FP6" s="554">
        <v>35</v>
      </c>
      <c r="FQ6" s="554">
        <v>40</v>
      </c>
      <c r="FR6" s="554">
        <v>35</v>
      </c>
      <c r="FS6" s="554">
        <v>40</v>
      </c>
      <c r="FT6" s="554">
        <v>35</v>
      </c>
      <c r="FU6" s="554">
        <v>40</v>
      </c>
      <c r="FV6" s="554">
        <v>35</v>
      </c>
      <c r="FW6" s="554">
        <v>40</v>
      </c>
      <c r="FX6" s="554">
        <v>35</v>
      </c>
      <c r="FY6" s="554">
        <v>40</v>
      </c>
      <c r="FZ6" s="554">
        <v>35</v>
      </c>
      <c r="GA6" s="554">
        <v>40</v>
      </c>
      <c r="GB6" s="554">
        <v>35</v>
      </c>
      <c r="GC6" s="555">
        <v>40</v>
      </c>
      <c r="GD6" s="355">
        <v>35</v>
      </c>
      <c r="GE6" s="356">
        <v>40</v>
      </c>
      <c r="GF6" s="489"/>
      <c r="GH6" s="554">
        <v>35</v>
      </c>
      <c r="GI6" s="554">
        <v>40</v>
      </c>
      <c r="GJ6" s="554">
        <v>35</v>
      </c>
      <c r="GK6" s="554">
        <v>40</v>
      </c>
      <c r="GL6" s="554">
        <v>35</v>
      </c>
      <c r="GM6" s="555">
        <v>40</v>
      </c>
      <c r="GN6" s="491">
        <v>35</v>
      </c>
      <c r="GO6" s="492">
        <v>40</v>
      </c>
      <c r="GP6" s="493">
        <v>35</v>
      </c>
      <c r="GQ6" s="189"/>
    </row>
    <row r="7" spans="1:199" s="188" customFormat="1" ht="11.15" customHeight="1">
      <c r="A7" s="196">
        <f>A2</f>
        <v>45139</v>
      </c>
      <c r="B7" s="464"/>
      <c r="C7" s="464"/>
      <c r="D7" s="464"/>
      <c r="E7" s="464"/>
      <c r="F7" s="464"/>
      <c r="G7" s="464"/>
      <c r="H7" s="464"/>
      <c r="I7" s="465">
        <v>212.9</v>
      </c>
      <c r="J7" s="466">
        <f>SUM(B7:I7)</f>
        <v>212.9</v>
      </c>
      <c r="K7" s="467">
        <v>556.6</v>
      </c>
      <c r="L7" s="464"/>
      <c r="M7" s="464"/>
      <c r="N7" s="464"/>
      <c r="O7" s="464"/>
      <c r="P7" s="464"/>
      <c r="Q7" s="464"/>
      <c r="R7" s="464"/>
      <c r="S7" s="464"/>
      <c r="T7" s="466">
        <f t="shared" ref="T7:T37" si="0">SUM(K7:S7)</f>
        <v>556.6</v>
      </c>
      <c r="U7" s="467"/>
      <c r="V7" s="464"/>
      <c r="W7" s="464"/>
      <c r="X7" s="464"/>
      <c r="Y7" s="464"/>
      <c r="Z7" s="464"/>
      <c r="AA7" s="468">
        <f>SUM(U7:Z7)</f>
        <v>0</v>
      </c>
      <c r="AB7" s="469">
        <f t="shared" ref="AB7:AB37" si="1">J7+T7+AA7</f>
        <v>769.5</v>
      </c>
      <c r="AC7" s="467">
        <f t="array" ref="AC7">SUM((LEFT(AC$5,2)=LEFT('pit-c,d'!$B$7:$CZ$7,2))*('pit-c,d'!$B9:$CZ9))</f>
        <v>582.1</v>
      </c>
      <c r="AD7" s="467">
        <f t="array" ref="AD7">SUM((LEFT(AD$5,2)=LEFT('pit-c,d'!$B$7:$CZ$7,2))*('pit-c,d'!$B9:$CZ9))</f>
        <v>664.6</v>
      </c>
      <c r="AE7" s="467">
        <f t="array" ref="AE7">SUM((LEFT(AE$5,2)=LEFT('pit-c,d'!$B$7:$CZ$7,2))*('pit-c,d'!$B9:$CZ9))</f>
        <v>0</v>
      </c>
      <c r="AF7" s="467">
        <f t="array" ref="AF7">SUM((LEFT(AF$5,2)=LEFT('pit-c,d'!$B$7:$CZ$7,2))*('pit-c,d'!$B9:$CZ9))</f>
        <v>0</v>
      </c>
      <c r="AG7" s="467">
        <f t="array" ref="AG7">SUM((LEFT(AG$5,2)=LEFT('pit-c,d'!$B$7:$CZ$7,2))*('pit-c,d'!$B9:$CZ9))</f>
        <v>0</v>
      </c>
      <c r="AH7" s="467">
        <f t="array" ref="AH7">SUM((LEFT(AH$5,2)=LEFT('pit-c,d'!$B$7:$CZ$7,2))*('pit-c,d'!$B9:$CZ9))</f>
        <v>901.2</v>
      </c>
      <c r="AI7" s="467">
        <f t="array" ref="AI7">SUM((LEFT(AI$5,2)=LEFT('pit-c,d'!$B$7:$CZ$7,2))*('pit-c,d'!$B9:$CZ9))</f>
        <v>211.9</v>
      </c>
      <c r="AJ7" s="467">
        <f t="array" ref="AJ7">SUM((LEFT(AJ$5,2)=LEFT('pit-c,d'!$B$7:$CZ$7,2))*('pit-c,d'!$B9:$CZ9))</f>
        <v>0</v>
      </c>
      <c r="AK7" s="467">
        <f t="array" ref="AK7">SUM((LEFT(AK$5,2)=LEFT('pit-c,d'!$B$7:$CZ$7,2))*('pit-c,d'!$B9:$CZ9))</f>
        <v>2065</v>
      </c>
      <c r="AL7" s="467">
        <f t="array" ref="AL7">SUM((LEFT(AL$5,2)=LEFT('pit-c,d'!$B$7:$CZ$7,2))*('pit-c,d'!$B9:$CZ9))</f>
        <v>0</v>
      </c>
      <c r="AM7" s="467" cm="1">
        <f t="array" ref="AM7">SUM((LEFT(AM$5,2)=LEFT('pit-c,d'!$B$7:$CZ$7,2))*('pit-c,d'!$B9:$CZ9))</f>
        <v>4056.3</v>
      </c>
      <c r="AN7" s="467">
        <f t="array" ref="AN7">SUM((LEFT(AN$5,2)=LEFT('pit-c,d'!$B$7:$CZ$7,2))*('pit-c,d'!$B9:$CZ9))</f>
        <v>0</v>
      </c>
      <c r="AO7" s="467">
        <f t="array" ref="AO7">SUM((LEFT(AO$5,2)=LEFT('pit-c,d'!$B$7:$CZ$7,2))*('pit-c,d'!$B9:$CZ9))</f>
        <v>0</v>
      </c>
      <c r="AP7" s="467">
        <f t="array" ref="AP7">SUM((LEFT(AP$5,2)=LEFT('pit-c,d'!$B$7:$CZ$7,2))*('pit-c,d'!$B9:$CZ9))</f>
        <v>0</v>
      </c>
      <c r="AQ7" s="467">
        <f t="array" ref="AQ7">SUM((LEFT(AQ$5,2)=LEFT('pit-c,d'!$B$7:$CZ$7,2))*('pit-c,d'!$B9:$CZ9))</f>
        <v>0</v>
      </c>
      <c r="AR7" s="467">
        <f t="array" ref="AR7">SUM((LEFT(AR$5,2)=LEFT('pit-c,d'!$B$7:$CZ$7,2))*('pit-c,d'!$B9:$CZ9))</f>
        <v>0</v>
      </c>
      <c r="AS7" s="466">
        <f>SUM(AC7:AR7)</f>
        <v>8481.1</v>
      </c>
      <c r="AT7" s="464">
        <f>SUMPRODUCT((LEFT(AT$5,2)=LEFT('pit-e,f'!$C$7:$AG$7,2))*('pit-e,f'!$C9:$AG9))</f>
        <v>0</v>
      </c>
      <c r="AU7" s="467">
        <f>SUMPRODUCT((LEFT(AU$5,2)=LEFT('pit-e,f'!$C$7:$AG$7,2))*('pit-e,f'!$C9:$AG9))</f>
        <v>0</v>
      </c>
      <c r="AV7" s="467">
        <f>SUMPRODUCT((LEFT(AV$5,2)=LEFT('pit-e,f'!$C$7:$AG$7,2))*('pit-e,f'!$C9:$AG9))</f>
        <v>0</v>
      </c>
      <c r="AW7" s="467">
        <f>SUMPRODUCT((LEFT(AW$5,2)=LEFT('pit-e,f'!$C$7:$AG$7,2))*('pit-e,f'!$C9:$AG9))</f>
        <v>0</v>
      </c>
      <c r="AX7" s="467">
        <f>SUMPRODUCT((LEFT(AX$5,2)=LEFT('pit-e,f'!$C$7:$AG$7,2))*('pit-e,f'!$C9:$AG9))</f>
        <v>0</v>
      </c>
      <c r="AY7" s="467">
        <f>SUMPRODUCT((LEFT(AY$5,2)=LEFT('pit-e,f'!$C$7:$AG$7,2))*('pit-e,f'!$C9:$AG9))</f>
        <v>0</v>
      </c>
      <c r="AZ7" s="467">
        <f>SUMPRODUCT((LEFT(AZ$5,2)=LEFT('pit-e,f'!$C$7:$AG$7,2))*('pit-e,f'!$C9:$AG9))</f>
        <v>0</v>
      </c>
      <c r="BA7" s="467">
        <f>SUMPRODUCT((LEFT(BA$5,2)=LEFT('pit-e,f'!$C$7:$AG$7,2))*('pit-e,f'!$C9:$AG9))</f>
        <v>0</v>
      </c>
      <c r="BB7" s="467">
        <f>SUMPRODUCT((LEFT(BB$5,2)=LEFT('pit-e,f'!$C$7:$AG$7,2))*('pit-e,f'!$C9:$AG9))</f>
        <v>0</v>
      </c>
      <c r="BC7" s="467">
        <f>SUMPRODUCT((LEFT(BC$5,2)=LEFT('pit-e,f'!$C$7:$AG$7,2))*('pit-e,f'!$C9:$AG9))</f>
        <v>0</v>
      </c>
      <c r="BD7" s="466">
        <f>SUM(AT7:BC7)</f>
        <v>0</v>
      </c>
      <c r="BE7" s="467">
        <f t="array" ref="BE7">SUM((LEFT(BE$5,2)=LEFT('pit-e,f'!$AJ$7:$BP$7,2))*('pit-e,f'!$AJ9:$BP9))</f>
        <v>0</v>
      </c>
      <c r="BF7" s="467">
        <f t="array" ref="BF7">SUM((LEFT(BF$5,2)=LEFT('pit-e,f'!$AJ$7:$BP$7,2))*('pit-e,f'!$AJ9:$BP9))</f>
        <v>0</v>
      </c>
      <c r="BG7" s="467">
        <f t="array" ref="BG7">SUM((LEFT(BG$5,2)=LEFT('pit-e,f'!$AJ$7:$BP$7,2))*('pit-e,f'!$AJ9:$BP9))</f>
        <v>0</v>
      </c>
      <c r="BH7" s="467">
        <f t="array" ref="BH7">SUM((LEFT(BH$5,2)=LEFT('pit-e,f'!$AJ$7:$BP$7,2))*('pit-e,f'!$AJ9:$BP9))</f>
        <v>0</v>
      </c>
      <c r="BI7" s="467">
        <f t="array" ref="BI7">SUM((LEFT(BI$5,2)=LEFT('pit-e,f'!$AJ$7:$BP$7,2))*('pit-e,f'!$AJ9:$BP9))</f>
        <v>0</v>
      </c>
      <c r="BJ7" s="467">
        <f t="array" ref="BJ7">SUM((LEFT(BJ$5,2)=LEFT('pit-e,f'!$AJ$7:$BP$7,2))*('pit-e,f'!$AJ9:$BP9))</f>
        <v>0</v>
      </c>
      <c r="BK7" s="467">
        <f t="array" ref="BK7">SUM((LEFT(BK$5,2)=LEFT('pit-e,f'!$AJ$7:$BP$7,2))*('pit-e,f'!$AJ9:$BP9))</f>
        <v>0</v>
      </c>
      <c r="BL7" s="467">
        <f t="array" ref="BL7">SUM((LEFT(BL$5,2)=LEFT('pit-e,f'!$AJ$7:$BP$7,2))*('pit-e,f'!$AJ9:$BP9))</f>
        <v>0</v>
      </c>
      <c r="BM7" s="467">
        <f t="array" ref="BM7">SUM((LEFT(BM$5,2)=LEFT('pit-e,f'!$AJ$7:$BP$7,2))*('pit-e,f'!$AJ9:$BP9))</f>
        <v>0</v>
      </c>
      <c r="BN7" s="467">
        <f t="array" ref="BN7">SUM((LEFT(BN$5,2)=LEFT('pit-e,f'!$AJ$7:$BP$7,2))*('pit-e,f'!$AJ9:$BP9))</f>
        <v>0</v>
      </c>
      <c r="BO7" s="467">
        <f t="array" ref="BO7">SUM((LEFT(BO$5,2)=LEFT('pit-e,f'!$AJ$7:$BP$7,2))*('pit-e,f'!$AJ9:$BP9))</f>
        <v>0</v>
      </c>
      <c r="BP7" s="466">
        <f>SUM(BE7:BO7)</f>
        <v>0</v>
      </c>
      <c r="BQ7" s="464">
        <f t="array" ref="BQ7">SUM((LEFT(BQ$5,2)=LEFT('pit-c,d'!$EA$7:$ET$7,2))*('pit-c,d'!$EA9:$ET9))</f>
        <v>0</v>
      </c>
      <c r="BR7" s="464">
        <f t="array" ref="BR7">SUM((LEFT(BR$5,2)=LEFT('pit-c,d'!$EA$7:$ET$7,2))*('pit-c,d'!$EA9:$ET9))</f>
        <v>0</v>
      </c>
      <c r="BS7" s="464">
        <f t="array" ref="BS7">SUM((LEFT(BS$5,2)=LEFT('pit-c,d'!$EA$7:$ET$7,2))*('pit-c,d'!$EA9:$ET9))</f>
        <v>0</v>
      </c>
      <c r="BT7" s="464">
        <f t="array" ref="BT7">SUM((LEFT(BT$5,2)=LEFT('pit-c,d'!$EA$7:$ET$7,2))*('pit-c,d'!$EA9:$ET9))</f>
        <v>0</v>
      </c>
      <c r="BU7" s="464">
        <f t="array" ref="BU7">SUM((LEFT(BU$5,2)=LEFT('pit-c,d'!$EA$7:$ET$7,2))*('pit-c,d'!$EA9:$ET9))</f>
        <v>1218.5</v>
      </c>
      <c r="BV7" s="464">
        <f t="array" ref="BV7">SUM((LEFT(BV$5,2)=LEFT('pit-c,d'!$EA$7:$ET$7,2))*('pit-c,d'!$EA9:$ET9))</f>
        <v>2200</v>
      </c>
      <c r="BW7" s="464">
        <f t="array" ref="BW7">SUM((LEFT(BW$5,2)=LEFT('pit-c,d'!$EA$7:$ET$7,2))*('pit-c,d'!$EA9:$ET9))</f>
        <v>0</v>
      </c>
      <c r="BX7" s="464">
        <f t="array" ref="BX7">SUM((LEFT(BX$5,2)=LEFT('pit-c,d'!$EA$7:$ET$7,2))*('pit-c,d'!$EA9:$ET9))</f>
        <v>1219.0999999999999</v>
      </c>
      <c r="BY7" s="464">
        <f t="array" ref="BY7">SUM((LEFT(BY$5,2)=LEFT('pit-c,d'!$EA$7:$ET$7,2))*('pit-c,d'!$EA9:$ET9))</f>
        <v>0</v>
      </c>
      <c r="BZ7" s="464">
        <f t="array" ref="BZ7">SUM((LEFT(BZ$5,2)=LEFT('pit-c,d'!$EA$7:$ET$7,2))*('pit-c,d'!$EA9:$ET9))</f>
        <v>0</v>
      </c>
      <c r="CA7" s="466">
        <f t="shared" ref="CA7:CA37" si="2">SUM(BQ7:BZ7)</f>
        <v>4637.6000000000004</v>
      </c>
      <c r="CB7" s="464">
        <f>SUMIF(pm!$FM$7:$GD$7,CB$5,pm!$FM8:$GD8)</f>
        <v>0</v>
      </c>
      <c r="CC7" s="464">
        <f>SUMIF(pm!$FM$7:$GD$7,CC$5,pm!$FM8:$GD8)</f>
        <v>0</v>
      </c>
      <c r="CD7" s="464">
        <f>SUMIF(pm!$FM$7:$GD$7,CD$5,pm!$FM8:$GD8)</f>
        <v>0</v>
      </c>
      <c r="CE7" s="464">
        <f>SUMIF(pm!$FM$7:$GD$7,CE$5,pm!$FM8:$GD8)</f>
        <v>0</v>
      </c>
      <c r="CF7" s="464">
        <f>SUMIF(pm!$FM$7:$GD$7,CF$5,pm!$FM8:$GD8)</f>
        <v>0</v>
      </c>
      <c r="CG7" s="464">
        <f>SUMIF(pm!$FM$7:$GD$7,CG$5,pm!$FM8:$GD8)</f>
        <v>0</v>
      </c>
      <c r="CH7" s="464">
        <f>SUMIF(pm!$FM$7:$GD$7,CH$5,pm!$FM8:$GD8)</f>
        <v>0</v>
      </c>
      <c r="CI7" s="464">
        <f>SUMIF(pm!$FM$7:$GD$7,CI$5,pm!$FM8:$GD8)</f>
        <v>0</v>
      </c>
      <c r="CJ7" s="464">
        <f>SUMIF(pm!$FM$7:$GD$7,CJ$5,pm!$FM8:$GD8)</f>
        <v>0</v>
      </c>
      <c r="CK7" s="464">
        <f>SUMIF(pm!$FM$7:$GD$7,CK$5,pm!$FM8:$GD8)</f>
        <v>0</v>
      </c>
      <c r="CL7" s="464">
        <f>SUMIF(pm!$FM$7:$GD$7,CL$5,pm!$FM8:$GD8)</f>
        <v>0</v>
      </c>
      <c r="CM7" s="466">
        <f t="shared" ref="CM7:CM37" si="3">SUM(CB7:CL7)</f>
        <v>0</v>
      </c>
      <c r="CN7" s="464" cm="1">
        <f t="array" ref="CN7">SUM((LEFT(CN$5,1)=LEFT('pm-m'!$BR$7:$DC$7,1))*('pm-m'!$BR8:$DC8))</f>
        <v>0</v>
      </c>
      <c r="CO7" s="464">
        <f t="array" ref="CO7">SUM((LEFT(CO$5,2)=LEFT('pm-m'!$BR$7:$DC$7,2))*('pm-m'!$BR8:$DC8))</f>
        <v>3960.9</v>
      </c>
      <c r="CP7" s="464">
        <f t="array" ref="CP7">SUM((LEFT(CP$5,2)=LEFT('pm-m'!$BR$7:$DC$7,2))*('pm-m'!$BR8:$DC8))</f>
        <v>4483.7</v>
      </c>
      <c r="CQ7" s="464">
        <f t="array" ref="CQ7">SUM((LEFT(CQ$5,2)=LEFT('pm-m'!$BR$7:$DC$7,2))*('pm-m'!$BR8:$DC8))</f>
        <v>0</v>
      </c>
      <c r="CR7" s="464">
        <f t="array" ref="CR7">SUM((LEFT(CR$5,2)=LEFT('pm-m'!$BR$7:$DC$7,2))*('pm-m'!$BR8:$DC8))</f>
        <v>0</v>
      </c>
      <c r="CS7" s="464">
        <f t="array" ref="CS7">SUM((LEFT(CS$5,2)=LEFT('pm-m'!$BR$7:$DC$7,2))*('pm-m'!$BR8:$DC8))</f>
        <v>0</v>
      </c>
      <c r="CT7" s="464">
        <f t="array" ref="CT7">SUM((LEFT(CT$5,2)=LEFT('pm-m'!$BR$7:$DC$7,2))*('pm-m'!$BR8:$DC8))</f>
        <v>0</v>
      </c>
      <c r="CU7" s="464">
        <f t="array" ref="CU7">SUM((LEFT(CU$5,2)=LEFT('pm-m'!$BR$7:$DC$7,2))*('pm-m'!$BR8:$DC8))</f>
        <v>0</v>
      </c>
      <c r="CV7" s="466">
        <f t="shared" ref="CV7:CV37" si="4">SUM(CN7:CU7)</f>
        <v>8444.6</v>
      </c>
      <c r="CW7" s="464">
        <f>kau!CE8</f>
        <v>0</v>
      </c>
      <c r="CX7" s="464">
        <f>'b,d'!CF8</f>
        <v>4606.3</v>
      </c>
      <c r="CY7" s="464">
        <f>'pm-sm'!BU8</f>
        <v>9679.6</v>
      </c>
      <c r="CZ7" s="464">
        <f>'b,d'!DA8</f>
        <v>33215.800000000003</v>
      </c>
      <c r="DA7" s="464">
        <f>'pm-sm'!CE8</f>
        <v>6128.1</v>
      </c>
      <c r="DB7" s="464">
        <f>sims!AW8</f>
        <v>29990.3</v>
      </c>
      <c r="DC7" s="466">
        <f>SUM(CW7:DB7)</f>
        <v>83620.100000000006</v>
      </c>
      <c r="DD7" s="467">
        <f>SUMIF(ssb!$C$7:$U$7,DD$5,ssb!$C8:$U8)</f>
        <v>0</v>
      </c>
      <c r="DE7" s="467">
        <f>SUMIF(ssb!$C$7:$U$7,DE$5,ssb!$C8:$U8)</f>
        <v>0</v>
      </c>
      <c r="DF7" s="467">
        <f>SUMIF(ssb!$C$7:$U$7,DF$5,ssb!$C8:$U8)</f>
        <v>0</v>
      </c>
      <c r="DG7" s="467">
        <f>SUMIF(ssb!$C$7:$U$7,DG$5,ssb!$C8:$U8)</f>
        <v>0</v>
      </c>
      <c r="DH7" s="467">
        <f>SUMIF(ssb!$C$7:$U$7,DH$5,ssb!$C8:$U8)</f>
        <v>1408</v>
      </c>
      <c r="DI7" s="467">
        <f>SUMIF(ssb!$C$7:$U$7,DI$5,ssb!$C8:$U8)</f>
        <v>0</v>
      </c>
      <c r="DJ7" s="467">
        <f>SUMIF(ssb!$C$7:$U$7,DJ$5,ssb!$C8:$U8)</f>
        <v>0</v>
      </c>
      <c r="DK7" s="467">
        <f>SUMIF(ssb!$C$7:$U$7,DK$5,ssb!$C8:$U8)</f>
        <v>0</v>
      </c>
      <c r="DL7" s="467">
        <f>SUMIF(ssb!$C$7:$U$7,DL$5,ssb!$C8:$U8)</f>
        <v>0</v>
      </c>
      <c r="DM7" s="467">
        <f>SUMIF(ssb!$C$7:$U$7,DM$5,ssb!$C8:$U8)</f>
        <v>0</v>
      </c>
      <c r="DN7" s="467">
        <f>SUMIF(ssb!$C$7:$U$7,DN$5,ssb!$C8:$U8)</f>
        <v>0</v>
      </c>
      <c r="DO7" s="467">
        <f>SUMIF(ssb!$C$7:$U$7,DO$5,ssb!$C8:$U8)</f>
        <v>0</v>
      </c>
      <c r="DP7" s="467">
        <f>SUMIF(ssb!$C$7:$U$7,DP$5,ssb!$C8:$U8)</f>
        <v>0</v>
      </c>
      <c r="DQ7" s="467">
        <f>SUMIF(ssb!$C$7:$U$7,DQ$5,ssb!$C8:$U8)</f>
        <v>923.5</v>
      </c>
      <c r="DR7" s="467">
        <f>SUMIF(ssb!$C$7:$U$7,DR$5,ssb!$C8:$U8)</f>
        <v>0</v>
      </c>
      <c r="DS7" s="467">
        <f>SUMIF(ssb!$C$7:$U$7,DS$5,ssb!$C8:$U8)</f>
        <v>0</v>
      </c>
      <c r="DT7" s="467">
        <f>SUMIF(ssb!$C$7:$U$7,DT$5,ssb!$C8:$U8)</f>
        <v>0</v>
      </c>
      <c r="DU7" s="467">
        <f>SUMIF(ssb!$C$7:$U$7,DU$5,ssb!$C8:$U8)</f>
        <v>802.8</v>
      </c>
      <c r="DV7" s="468">
        <f>SUM(DD7:DU7)</f>
        <v>3134.3</v>
      </c>
      <c r="DW7" s="470">
        <f t="shared" ref="DW7:DW12" si="5">SUMPRODUCT(($AB$5:$DV$5="TTL")*(AB7:DV7))</f>
        <v>109087.20000000001</v>
      </c>
      <c r="DX7" s="415">
        <f t="shared" ref="DX7:DX37" ca="1" si="6">IF(ISERROR(SUMPRODUCT((LEFT($B$5:$DV$5,4)&lt;&gt;"SUB-TTL")*(LEFT($B$5:$DV$5,4)&lt;&gt;"TOTAL")*(B7:DV7)*($B$39:$DV$39)/DW7)),,SUMPRODUCT((LEFT($B$5:$DV$5,4)&lt;&gt;"SUB-TTL")*(LEFT($B$5:$DV$5,4)&lt;&gt;"TOTAL")*(B7:DV7)*($B$39:$DV$39)/DW7))</f>
        <v>0</v>
      </c>
      <c r="DY7" s="557">
        <v>212.9</v>
      </c>
      <c r="DZ7" s="199">
        <v>556.6</v>
      </c>
      <c r="EA7" s="218">
        <v>4053.7</v>
      </c>
      <c r="EB7" s="238">
        <v>4427.3999999999996</v>
      </c>
      <c r="EC7" s="361"/>
      <c r="ED7" s="361"/>
      <c r="EE7" s="197">
        <v>2968.7</v>
      </c>
      <c r="EF7" s="197">
        <v>1668.9</v>
      </c>
      <c r="EG7" s="357"/>
      <c r="EH7" s="358"/>
      <c r="EI7" s="307"/>
      <c r="EJ7" s="197"/>
      <c r="EK7" s="362"/>
      <c r="EL7" s="362"/>
      <c r="EM7" s="220"/>
      <c r="EN7" s="238"/>
      <c r="EO7" s="357"/>
      <c r="EP7" s="357"/>
      <c r="EQ7" s="220"/>
      <c r="ER7" s="238"/>
      <c r="ES7" s="361">
        <v>2468</v>
      </c>
      <c r="ET7" s="358">
        <v>3660.1</v>
      </c>
      <c r="EU7" s="218">
        <v>16043.1</v>
      </c>
      <c r="EV7" s="238">
        <v>13947.2</v>
      </c>
      <c r="EW7" s="238">
        <v>4720.3</v>
      </c>
      <c r="EX7" s="219">
        <v>4959.3</v>
      </c>
      <c r="EY7" s="218">
        <v>20904.2</v>
      </c>
      <c r="EZ7" s="238">
        <v>12311.6</v>
      </c>
      <c r="FA7" s="361">
        <v>2714.4</v>
      </c>
      <c r="FB7" s="358">
        <v>1891.9</v>
      </c>
      <c r="FC7" s="412"/>
      <c r="FD7" s="410"/>
      <c r="FE7" s="218">
        <v>4164.6000000000004</v>
      </c>
      <c r="FF7" s="238">
        <v>4280</v>
      </c>
      <c r="FG7" s="363"/>
      <c r="FH7" s="409"/>
      <c r="FI7" s="198">
        <v>1466.8</v>
      </c>
      <c r="FJ7" s="199">
        <v>1667.5</v>
      </c>
      <c r="FK7" s="495" cm="1">
        <f t="array" ref="FK7">[1]!SumCols(DY7:FJ7,1)-FL7</f>
        <v>59716.700000000012</v>
      </c>
      <c r="FL7" s="496" cm="1">
        <f t="array" ref="FL7">[1]!SumCols(DY7:FJ7,2)</f>
        <v>49370.5</v>
      </c>
      <c r="FM7" s="200">
        <f>FK7+FL7-DW7</f>
        <v>0</v>
      </c>
      <c r="FN7" s="242">
        <f t="shared" ref="FN7:FN9" ca="1" si="7">SUM(DX7:DZ7)</f>
        <v>769.5</v>
      </c>
      <c r="FO7" s="242">
        <f ca="1">SUM(DY7:DZ7)-FN7</f>
        <v>0</v>
      </c>
      <c r="FP7" s="242">
        <f t="shared" ref="FP7:FP35" si="8">SUM(EA7:EB7,EM7:EN7)</f>
        <v>8481.0999999999985</v>
      </c>
      <c r="FQ7" s="242">
        <f>SUM(EC7:ED7,EO7:EP7)</f>
        <v>0</v>
      </c>
      <c r="FR7" s="242">
        <f t="shared" ref="FR7:FR18" si="9">(FD7+FC7)-FS7</f>
        <v>0</v>
      </c>
      <c r="FS7" s="242"/>
      <c r="FT7" s="242">
        <f t="shared" ref="FT7:FT35" si="10">SUM(EE7:EF7,EI7:EJ7)</f>
        <v>4637.6000000000004</v>
      </c>
      <c r="FU7" s="242">
        <f t="shared" ref="FU7:FU35" si="11">SUM(EG7:EH7,EK7:EL7)</f>
        <v>0</v>
      </c>
      <c r="FV7" s="242">
        <f>SUM(EU7:EX7,EQ7:ET7)</f>
        <v>45798.000000000007</v>
      </c>
      <c r="FW7" s="242"/>
      <c r="FX7" s="242">
        <f>SUM(EY7:FB7)</f>
        <v>37822.100000000006</v>
      </c>
      <c r="FY7" s="242"/>
      <c r="FZ7" s="242">
        <f>SUM(FE7:FF7)</f>
        <v>8444.6</v>
      </c>
      <c r="GA7" s="242">
        <f>SUM(FG7:FH7)</f>
        <v>0</v>
      </c>
      <c r="GB7" s="242">
        <f t="shared" ref="GB7:GB12" si="12">SUM(FI7:FJ7)-GC7</f>
        <v>3134.3</v>
      </c>
      <c r="GC7" s="243"/>
      <c r="GD7" s="244">
        <f t="array" ref="GD7" ca="1">SUM(($FN$6:$GC$6=$GD$6)*(FN7:GC7))</f>
        <v>109087.20000000003</v>
      </c>
      <c r="GE7" s="245">
        <f t="array" ref="GE7" ca="1">SUM(($FN$6:$GC$6=$GE$6)*(FN7:GC7))</f>
        <v>0</v>
      </c>
      <c r="GF7" s="490">
        <f ca="1">SUM(GD7:GE7)</f>
        <v>109087.20000000003</v>
      </c>
      <c r="GG7" s="316" t="str">
        <f ca="1">IF((GF7&lt;&gt;DW7),"cek","")</f>
        <v/>
      </c>
      <c r="GH7" s="242">
        <f ca="1">FN7+FP7+FR7+FT7+GB7</f>
        <v>17022.5</v>
      </c>
      <c r="GI7" s="242">
        <f ca="1">FO7+FQ7+FS7+FU7+GC7</f>
        <v>0</v>
      </c>
      <c r="GJ7" s="242">
        <f>FZ7</f>
        <v>8444.6</v>
      </c>
      <c r="GK7" s="242">
        <f>GA7</f>
        <v>0</v>
      </c>
      <c r="GL7" s="242">
        <f>FV7+FX7</f>
        <v>83620.100000000006</v>
      </c>
      <c r="GM7" s="242">
        <f>FW7+FY7</f>
        <v>0</v>
      </c>
      <c r="GN7" s="490">
        <f ca="1">GH7+GJ7</f>
        <v>25467.1</v>
      </c>
      <c r="GO7" s="490">
        <f ca="1">GI7+GK7</f>
        <v>0</v>
      </c>
      <c r="GP7" s="490">
        <f>GL7</f>
        <v>83620.100000000006</v>
      </c>
      <c r="GQ7" s="189"/>
    </row>
    <row r="8" spans="1:199" s="188" customFormat="1" ht="11.15" customHeight="1">
      <c r="A8" s="196">
        <f t="shared" ref="A8:A28" si="13">A7+1</f>
        <v>45140</v>
      </c>
      <c r="B8" s="464"/>
      <c r="C8" s="464"/>
      <c r="D8" s="464"/>
      <c r="E8" s="464"/>
      <c r="F8" s="464"/>
      <c r="G8" s="464"/>
      <c r="H8" s="464"/>
      <c r="I8" s="465"/>
      <c r="J8" s="466">
        <f>SUM(B8:I8)</f>
        <v>0</v>
      </c>
      <c r="K8" s="467">
        <v>2703.8</v>
      </c>
      <c r="L8" s="467"/>
      <c r="M8" s="467"/>
      <c r="N8" s="467"/>
      <c r="O8" s="467"/>
      <c r="P8" s="467"/>
      <c r="Q8" s="467"/>
      <c r="R8" s="467"/>
      <c r="S8" s="467"/>
      <c r="T8" s="466">
        <f t="shared" si="0"/>
        <v>2703.8</v>
      </c>
      <c r="U8" s="467"/>
      <c r="V8" s="464"/>
      <c r="W8" s="464"/>
      <c r="X8" s="464"/>
      <c r="Y8" s="464"/>
      <c r="Z8" s="464"/>
      <c r="AA8" s="468">
        <f>SUM(U8:Z8)</f>
        <v>0</v>
      </c>
      <c r="AB8" s="469">
        <f t="shared" si="1"/>
        <v>2703.8</v>
      </c>
      <c r="AC8" s="467">
        <f t="array" ref="AC8">SUM((LEFT(AC$5,2)=LEFT('pit-c,d'!$B$7:$CZ$7,2))*('pit-c,d'!$B10:$CZ10))</f>
        <v>238.5</v>
      </c>
      <c r="AD8" s="467">
        <f t="array" ref="AD8">SUM((LEFT(AD$5,2)=LEFT('pit-c,d'!$B$7:$CZ$7,2))*('pit-c,d'!$B10:$CZ10))</f>
        <v>0</v>
      </c>
      <c r="AE8" s="467">
        <f t="array" ref="AE8">SUM((LEFT(AE$5,2)=LEFT('pit-c,d'!$B$7:$CZ$7,2))*('pit-c,d'!$B10:$CZ10))</f>
        <v>0</v>
      </c>
      <c r="AF8" s="467">
        <f t="array" ref="AF8">SUM((LEFT(AF$5,2)=LEFT('pit-c,d'!$B$7:$CZ$7,2))*('pit-c,d'!$B10:$CZ10))</f>
        <v>0</v>
      </c>
      <c r="AG8" s="467">
        <f t="array" ref="AG8">SUM((LEFT(AG$5,2)=LEFT('pit-c,d'!$B$7:$CZ$7,2))*('pit-c,d'!$B10:$CZ10))</f>
        <v>1323.8</v>
      </c>
      <c r="AH8" s="467">
        <f t="array" ref="AH8">SUM((LEFT(AH$5,2)=LEFT('pit-c,d'!$B$7:$CZ$7,2))*('pit-c,d'!$B10:$CZ10))</f>
        <v>0</v>
      </c>
      <c r="AI8" s="467">
        <f t="array" ref="AI8">SUM((LEFT(AI$5,2)=LEFT('pit-c,d'!$B$7:$CZ$7,2))*('pit-c,d'!$B10:$CZ10))</f>
        <v>0</v>
      </c>
      <c r="AJ8" s="467">
        <f t="array" ref="AJ8">SUM((LEFT(AJ$5,2)=LEFT('pit-c,d'!$B$7:$CZ$7,2))*('pit-c,d'!$B10:$CZ10))</f>
        <v>0</v>
      </c>
      <c r="AK8" s="467">
        <f t="array" ref="AK8">SUM((LEFT(AK$5,2)=LEFT('pit-c,d'!$B$7:$CZ$7,2))*('pit-c,d'!$B10:$CZ10))</f>
        <v>3710.3</v>
      </c>
      <c r="AL8" s="467">
        <f t="array" ref="AL8">SUM((LEFT(AL$5,2)=LEFT('pit-c,d'!$B$7:$CZ$7,2))*('pit-c,d'!$B10:$CZ10))</f>
        <v>0</v>
      </c>
      <c r="AM8" s="467">
        <f t="array" ref="AM8">SUM((LEFT(AM$5,2)=LEFT('pit-c,d'!$B$7:$CZ$7,2))*('pit-c,d'!$B10:$CZ10))</f>
        <v>3604</v>
      </c>
      <c r="AN8" s="467">
        <f t="array" ref="AN8">SUM((LEFT(AN$5,2)=LEFT('pit-c,d'!$B$7:$CZ$7,2))*('pit-c,d'!$B10:$CZ10))</f>
        <v>0</v>
      </c>
      <c r="AO8" s="467">
        <f t="array" ref="AO8">SUM((LEFT(AO$5,2)=LEFT('pit-c,d'!$B$7:$CZ$7,2))*('pit-c,d'!$B10:$CZ10))</f>
        <v>0</v>
      </c>
      <c r="AP8" s="467">
        <f t="array" ref="AP8">SUM((LEFT(AP$5,2)=LEFT('pit-c,d'!$B$7:$CZ$7,2))*('pit-c,d'!$B10:$CZ10))</f>
        <v>0</v>
      </c>
      <c r="AQ8" s="467">
        <f t="array" ref="AQ8">SUM((LEFT(AQ$5,2)=LEFT('pit-c,d'!$B$7:$CZ$7,2))*('pit-c,d'!$B10:$CZ10))</f>
        <v>0</v>
      </c>
      <c r="AR8" s="467">
        <f t="array" ref="AR8">SUM((LEFT(AR$5,2)=LEFT('pit-c,d'!$B$7:$CZ$7,2))*('pit-c,d'!$B10:$CZ10))</f>
        <v>0</v>
      </c>
      <c r="AS8" s="466">
        <f t="shared" ref="AS8:AS37" si="14">SUM(AC8:AR8)</f>
        <v>8876.6</v>
      </c>
      <c r="AT8" s="464">
        <f>SUMPRODUCT((LEFT(AT$5,2)=LEFT('pit-e,f'!$C$7:$AG$7,2))*('pit-e,f'!$C10:$AG10))</f>
        <v>0</v>
      </c>
      <c r="AU8" s="467">
        <f>SUMPRODUCT((LEFT(AU$5,2)=LEFT('pit-e,f'!$C$7:$AG$7,2))*('pit-e,f'!$C10:$AG10))</f>
        <v>0</v>
      </c>
      <c r="AV8" s="467">
        <f>SUMPRODUCT((LEFT(AV$5,2)=LEFT('pit-e,f'!$C$7:$AG$7,2))*('pit-e,f'!$C10:$AG10))</f>
        <v>0</v>
      </c>
      <c r="AW8" s="467">
        <f>SUMPRODUCT((LEFT(AW$5,2)=LEFT('pit-e,f'!$C$7:$AG$7,2))*('pit-e,f'!$C10:$AG10))</f>
        <v>0</v>
      </c>
      <c r="AX8" s="467">
        <f>SUMPRODUCT((LEFT(AX$5,2)=LEFT('pit-e,f'!$C$7:$AG$7,2))*('pit-e,f'!$C10:$AG10))</f>
        <v>0</v>
      </c>
      <c r="AY8" s="467">
        <f>SUMPRODUCT((LEFT(AY$5,2)=LEFT('pit-e,f'!$C$7:$AG$7,2))*('pit-e,f'!$C10:$AG10))</f>
        <v>0</v>
      </c>
      <c r="AZ8" s="467">
        <f>SUMPRODUCT((LEFT(AZ$5,2)=LEFT('pit-e,f'!$C$7:$AG$7,2))*('pit-e,f'!$C10:$AG10))</f>
        <v>0</v>
      </c>
      <c r="BA8" s="467">
        <f>SUMPRODUCT((LEFT(BA$5,2)=LEFT('pit-e,f'!$C$7:$AG$7,2))*('pit-e,f'!$C10:$AG10))</f>
        <v>0</v>
      </c>
      <c r="BB8" s="467">
        <f>SUMPRODUCT((LEFT(BB$5,2)=LEFT('pit-e,f'!$C$7:$AG$7,2))*('pit-e,f'!$C10:$AG10))</f>
        <v>0</v>
      </c>
      <c r="BC8" s="467">
        <f>SUMPRODUCT((LEFT(BC$5,2)=LEFT('pit-e,f'!$C$7:$AG$7,2))*('pit-e,f'!$C10:$AG10))</f>
        <v>0</v>
      </c>
      <c r="BD8" s="466">
        <f t="shared" ref="BD8:BD37" si="15">SUM(AT8:BC8)</f>
        <v>0</v>
      </c>
      <c r="BE8" s="467">
        <f t="array" ref="BE8">SUM((LEFT(BE$5,2)=LEFT('pit-e,f'!$AJ$7:$BP$7,2))*('pit-e,f'!$AJ10:$BP10))</f>
        <v>0</v>
      </c>
      <c r="BF8" s="467">
        <f t="array" ref="BF8">SUM((LEFT(BF$5,2)=LEFT('pit-e,f'!$AJ$7:$BP$7,2))*('pit-e,f'!$AJ10:$BP10))</f>
        <v>0</v>
      </c>
      <c r="BG8" s="467">
        <f t="array" ref="BG8">SUM((LEFT(BG$5,2)=LEFT('pit-e,f'!$AJ$7:$BP$7,2))*('pit-e,f'!$AJ10:$BP10))</f>
        <v>0</v>
      </c>
      <c r="BH8" s="467">
        <f t="array" ref="BH8">SUM((LEFT(BH$5,2)=LEFT('pit-e,f'!$AJ$7:$BP$7,2))*('pit-e,f'!$AJ10:$BP10))</f>
        <v>0</v>
      </c>
      <c r="BI8" s="467">
        <f t="array" ref="BI8">SUM((LEFT(BI$5,2)=LEFT('pit-e,f'!$AJ$7:$BP$7,2))*('pit-e,f'!$AJ10:$BP10))</f>
        <v>0</v>
      </c>
      <c r="BJ8" s="467">
        <f t="array" ref="BJ8">SUM((LEFT(BJ$5,2)=LEFT('pit-e,f'!$AJ$7:$BP$7,2))*('pit-e,f'!$AJ10:$BP10))</f>
        <v>0</v>
      </c>
      <c r="BK8" s="467">
        <f t="array" ref="BK8">SUM((LEFT(BK$5,2)=LEFT('pit-e,f'!$AJ$7:$BP$7,2))*('pit-e,f'!$AJ10:$BP10))</f>
        <v>0</v>
      </c>
      <c r="BL8" s="467">
        <f t="array" ref="BL8">SUM((LEFT(BL$5,2)=LEFT('pit-e,f'!$AJ$7:$BP$7,2))*('pit-e,f'!$AJ10:$BP10))</f>
        <v>0</v>
      </c>
      <c r="BM8" s="467">
        <f t="array" ref="BM8">SUM((LEFT(BM$5,2)=LEFT('pit-e,f'!$AJ$7:$BP$7,2))*('pit-e,f'!$AJ10:$BP10))</f>
        <v>0</v>
      </c>
      <c r="BN8" s="467">
        <f t="array" ref="BN8">SUM((LEFT(BN$5,2)=LEFT('pit-e,f'!$AJ$7:$BP$7,2))*('pit-e,f'!$AJ10:$BP10))</f>
        <v>0</v>
      </c>
      <c r="BO8" s="467">
        <f t="array" ref="BO8">SUM((LEFT(BO$5,2)=LEFT('pit-e,f'!$AJ$7:$BP$7,2))*('pit-e,f'!$AJ10:$BP10))</f>
        <v>0</v>
      </c>
      <c r="BP8" s="466">
        <f t="shared" ref="BP8:BP37" si="16">SUM(BE8:BO8)</f>
        <v>0</v>
      </c>
      <c r="BQ8" s="464">
        <f t="array" ref="BQ8">SUM((LEFT(BQ$5,2)=LEFT('pit-c,d'!$EA$7:$ET$7,2))*('pit-c,d'!$EA10:$ET10))</f>
        <v>0</v>
      </c>
      <c r="BR8" s="464">
        <f t="array" ref="BR8">SUM((LEFT(BR$5,2)=LEFT('pit-c,d'!$EA$7:$ET$7,2))*('pit-c,d'!$EA10:$ET10))</f>
        <v>0</v>
      </c>
      <c r="BS8" s="464">
        <f t="array" ref="BS8">SUM((LEFT(BS$5,2)=LEFT('pit-c,d'!$EA$7:$ET$7,2))*('pit-c,d'!$EA10:$ET10))</f>
        <v>0</v>
      </c>
      <c r="BT8" s="464">
        <f t="array" ref="BT8">SUM((LEFT(BT$5,2)=LEFT('pit-c,d'!$EA$7:$ET$7,2))*('pit-c,d'!$EA10:$ET10))</f>
        <v>0</v>
      </c>
      <c r="BU8" s="464">
        <f t="array" ref="BU8">SUM((LEFT(BU$5,2)=LEFT('pit-c,d'!$EA$7:$ET$7,2))*('pit-c,d'!$EA10:$ET10))</f>
        <v>925.9</v>
      </c>
      <c r="BV8" s="464">
        <f t="array" ref="BV8">SUM((LEFT(BV$5,2)=LEFT('pit-c,d'!$EA$7:$ET$7,2))*('pit-c,d'!$EA10:$ET10))</f>
        <v>2389.1999999999998</v>
      </c>
      <c r="BW8" s="464">
        <f t="array" ref="BW8">SUM((LEFT(BW$5,2)=LEFT('pit-c,d'!$EA$7:$ET$7,2))*('pit-c,d'!$EA10:$ET10))</f>
        <v>0</v>
      </c>
      <c r="BX8" s="464">
        <f t="array" ref="BX8">SUM((LEFT(BX$5,2)=LEFT('pit-c,d'!$EA$7:$ET$7,2))*('pit-c,d'!$EA10:$ET10))</f>
        <v>0</v>
      </c>
      <c r="BY8" s="464">
        <f t="array" ref="BY8">SUM((LEFT(BY$5,2)=LEFT('pit-c,d'!$EA$7:$ET$7,2))*('pit-c,d'!$EA10:$ET10))</f>
        <v>0</v>
      </c>
      <c r="BZ8" s="464">
        <f t="array" ref="BZ8">SUM((LEFT(BZ$5,2)=LEFT('pit-c,d'!$EA$7:$ET$7,2))*('pit-c,d'!$EA10:$ET10))</f>
        <v>0</v>
      </c>
      <c r="CA8" s="466">
        <f t="shared" si="2"/>
        <v>3315.1</v>
      </c>
      <c r="CB8" s="464">
        <f>SUMIF(pm!$FM$7:$GD$7,CB$5,pm!$FM9:$GD9)</f>
        <v>0</v>
      </c>
      <c r="CC8" s="464">
        <f>SUMIF(pm!$FM$7:$GD$7,CC$5,pm!$FM9:$GD9)</f>
        <v>0</v>
      </c>
      <c r="CD8" s="464">
        <f>SUMIF(pm!$FM$7:$GD$7,CD$5,pm!$FM9:$GD9)</f>
        <v>0</v>
      </c>
      <c r="CE8" s="464">
        <f>SUMIF(pm!$FM$7:$GD$7,CE$5,pm!$FM9:$GD9)</f>
        <v>0</v>
      </c>
      <c r="CF8" s="464">
        <f>SUMIF(pm!$FM$7:$GD$7,CF$5,pm!$FM9:$GD9)</f>
        <v>0</v>
      </c>
      <c r="CG8" s="464">
        <f>SUMIF(pm!$FM$7:$GD$7,CG$5,pm!$FM9:$GD9)</f>
        <v>0</v>
      </c>
      <c r="CH8" s="464">
        <f>SUMIF(pm!$FM$7:$GD$7,CH$5,pm!$FM9:$GD9)</f>
        <v>0</v>
      </c>
      <c r="CI8" s="464">
        <f>SUMIF(pm!$FM$7:$GD$7,CI$5,pm!$FM9:$GD9)</f>
        <v>0</v>
      </c>
      <c r="CJ8" s="464">
        <f>SUMIF(pm!$FM$7:$GD$7,CJ$5,pm!$FM9:$GD9)</f>
        <v>0</v>
      </c>
      <c r="CK8" s="464">
        <f>SUMIF(pm!$FM$7:$GD$7,CK$5,pm!$FM9:$GD9)</f>
        <v>0</v>
      </c>
      <c r="CL8" s="464">
        <f>SUMIF(pm!$FM$7:$GD$7,CL$5,pm!$FM9:$GD9)</f>
        <v>0</v>
      </c>
      <c r="CM8" s="466">
        <f t="shared" si="3"/>
        <v>0</v>
      </c>
      <c r="CN8" s="464" cm="1">
        <f t="array" ref="CN8">SUM((LEFT(CN$5,1)=LEFT('pm-m'!$BR$7:$DC$7,1))*('pm-m'!$BR9:$DC9))</f>
        <v>0</v>
      </c>
      <c r="CO8" s="464">
        <f t="array" ref="CO8">SUM((LEFT(CO$5,2)=LEFT('pm-m'!$BR$7:$DC$7,2))*('pm-m'!$BR9:$DC9))</f>
        <v>2498.1</v>
      </c>
      <c r="CP8" s="464">
        <f t="array" ref="CP8">SUM((LEFT(CP$5,2)=LEFT('pm-m'!$BR$7:$DC$7,2))*('pm-m'!$BR9:$DC9))</f>
        <v>3788.5</v>
      </c>
      <c r="CQ8" s="464">
        <f t="array" ref="CQ8">SUM((LEFT(CQ$5,2)=LEFT('pm-m'!$BR$7:$DC$7,2))*('pm-m'!$BR9:$DC9))</f>
        <v>0</v>
      </c>
      <c r="CR8" s="464">
        <f t="array" ref="CR8">SUM((LEFT(CR$5,2)=LEFT('pm-m'!$BR$7:$DC$7,2))*('pm-m'!$BR9:$DC9))</f>
        <v>0</v>
      </c>
      <c r="CS8" s="464">
        <f t="array" ref="CS8">SUM((LEFT(CS$5,2)=LEFT('pm-m'!$BR$7:$DC$7,2))*('pm-m'!$BR9:$DC9))</f>
        <v>0</v>
      </c>
      <c r="CT8" s="464">
        <f t="array" ref="CT8">SUM((LEFT(CT$5,2)=LEFT('pm-m'!$BR$7:$DC$7,2))*('pm-m'!$BR9:$DC9))</f>
        <v>0</v>
      </c>
      <c r="CU8" s="464">
        <f t="array" ref="CU8">SUM((LEFT(CU$5,2)=LEFT('pm-m'!$BR$7:$DC$7,2))*('pm-m'!$BR9:$DC9))</f>
        <v>0</v>
      </c>
      <c r="CV8" s="466">
        <f t="shared" si="4"/>
        <v>6286.6</v>
      </c>
      <c r="CW8" s="464">
        <f>kau!CE9</f>
        <v>0</v>
      </c>
      <c r="CX8" s="464">
        <f>'b,d'!CF9</f>
        <v>7090.7</v>
      </c>
      <c r="CY8" s="464">
        <f>'pm-sm'!BU9</f>
        <v>8104.4</v>
      </c>
      <c r="CZ8" s="464">
        <f>'b,d'!DA9</f>
        <v>38820.6</v>
      </c>
      <c r="DA8" s="464">
        <f>'pm-sm'!CE9</f>
        <v>7169.1</v>
      </c>
      <c r="DB8" s="464">
        <f>sims!AW9</f>
        <v>30022.3</v>
      </c>
      <c r="DC8" s="466">
        <f t="shared" ref="DC8:DC37" si="17">SUM(CW8:DB8)</f>
        <v>91207.099999999991</v>
      </c>
      <c r="DD8" s="467">
        <f>SUMIF(ssb!$C$7:$U$7,DD$5,ssb!$C9:$U9)</f>
        <v>0</v>
      </c>
      <c r="DE8" s="467">
        <f>SUMIF(ssb!$C$7:$U$7,DE$5,ssb!$C9:$U9)</f>
        <v>0</v>
      </c>
      <c r="DF8" s="467">
        <f>SUMIF(ssb!$C$7:$U$7,DF$5,ssb!$C9:$U9)</f>
        <v>0</v>
      </c>
      <c r="DG8" s="467">
        <f>SUMIF(ssb!$C$7:$U$7,DG$5,ssb!$C9:$U9)</f>
        <v>0</v>
      </c>
      <c r="DH8" s="467">
        <f>SUMIF(ssb!$C$7:$U$7,DH$5,ssb!$C9:$U9)</f>
        <v>813.1</v>
      </c>
      <c r="DI8" s="467">
        <f>SUMIF(ssb!$C$7:$U$7,DI$5,ssb!$C9:$U9)</f>
        <v>0</v>
      </c>
      <c r="DJ8" s="467">
        <f>SUMIF(ssb!$C$7:$U$7,DJ$5,ssb!$C9:$U9)</f>
        <v>0</v>
      </c>
      <c r="DK8" s="467">
        <f>SUMIF(ssb!$C$7:$U$7,DK$5,ssb!$C9:$U9)</f>
        <v>0</v>
      </c>
      <c r="DL8" s="467">
        <f>SUMIF(ssb!$C$7:$U$7,DL$5,ssb!$C9:$U9)</f>
        <v>0</v>
      </c>
      <c r="DM8" s="467">
        <f>SUMIF(ssb!$C$7:$U$7,DM$5,ssb!$C9:$U9)</f>
        <v>733</v>
      </c>
      <c r="DN8" s="467">
        <f>SUMIF(ssb!$C$7:$U$7,DN$5,ssb!$C9:$U9)</f>
        <v>0</v>
      </c>
      <c r="DO8" s="467">
        <f>SUMIF(ssb!$C$7:$U$7,DO$5,ssb!$C9:$U9)</f>
        <v>0</v>
      </c>
      <c r="DP8" s="467">
        <f>SUMIF(ssb!$C$7:$U$7,DP$5,ssb!$C9:$U9)</f>
        <v>0</v>
      </c>
      <c r="DQ8" s="467">
        <f>SUMIF(ssb!$C$7:$U$7,DQ$5,ssb!$C9:$U9)</f>
        <v>1249.3</v>
      </c>
      <c r="DR8" s="467">
        <f>SUMIF(ssb!$C$7:$U$7,DR$5,ssb!$C9:$U9)</f>
        <v>0</v>
      </c>
      <c r="DS8" s="467">
        <f>SUMIF(ssb!$C$7:$U$7,DS$5,ssb!$C9:$U9)</f>
        <v>0</v>
      </c>
      <c r="DT8" s="467">
        <f>SUMIF(ssb!$C$7:$U$7,DT$5,ssb!$C9:$U9)</f>
        <v>0</v>
      </c>
      <c r="DU8" s="467">
        <f>SUMIF(ssb!$C$7:$U$7,DU$5,ssb!$C9:$U9)</f>
        <v>0</v>
      </c>
      <c r="DV8" s="468">
        <f>SUM(DD8:DU8)</f>
        <v>2795.3999999999996</v>
      </c>
      <c r="DW8" s="470">
        <f t="shared" si="5"/>
        <v>115184.59999999999</v>
      </c>
      <c r="DX8" s="415">
        <f t="shared" ca="1" si="6"/>
        <v>0</v>
      </c>
      <c r="DY8" s="455">
        <v>1483.7000000000005</v>
      </c>
      <c r="DZ8" s="451">
        <v>1220.1000000000008</v>
      </c>
      <c r="EA8" s="441">
        <v>5060.1000000000004</v>
      </c>
      <c r="EB8" s="442">
        <v>3816.5000000000005</v>
      </c>
      <c r="EC8" s="361"/>
      <c r="ED8" s="361"/>
      <c r="EE8" s="445">
        <v>877.00000000000023</v>
      </c>
      <c r="EF8" s="445">
        <v>2438.1000000000013</v>
      </c>
      <c r="EG8" s="357"/>
      <c r="EH8" s="358"/>
      <c r="EI8" s="307"/>
      <c r="EJ8" s="197"/>
      <c r="EK8" s="362"/>
      <c r="EL8" s="362"/>
      <c r="EM8" s="220"/>
      <c r="EN8" s="238"/>
      <c r="EO8" s="357"/>
      <c r="EP8" s="357"/>
      <c r="EQ8" s="454"/>
      <c r="ER8" s="442"/>
      <c r="ES8" s="447">
        <v>3478.3000000000011</v>
      </c>
      <c r="ET8" s="448">
        <v>3690.8</v>
      </c>
      <c r="EU8" s="441">
        <v>15888.600000000002</v>
      </c>
      <c r="EV8" s="442">
        <v>14133.7</v>
      </c>
      <c r="EW8" s="238">
        <v>4720.3000000000011</v>
      </c>
      <c r="EX8" s="219">
        <v>3384.0999999999958</v>
      </c>
      <c r="EY8" s="441">
        <v>21832.899999999994</v>
      </c>
      <c r="EZ8" s="442">
        <v>16987.700000000019</v>
      </c>
      <c r="FA8" s="447">
        <v>3859.4999999999973</v>
      </c>
      <c r="FB8" s="448">
        <v>3231.1999999999989</v>
      </c>
      <c r="FC8" s="412"/>
      <c r="FD8" s="410"/>
      <c r="FE8" s="441">
        <v>4176.7000000000007</v>
      </c>
      <c r="FF8" s="442">
        <v>2109.9</v>
      </c>
      <c r="FG8" s="363"/>
      <c r="FH8" s="409"/>
      <c r="FI8" s="450">
        <v>1314.2</v>
      </c>
      <c r="FJ8" s="451">
        <v>1481.2</v>
      </c>
      <c r="FK8" s="495" cm="1">
        <f t="array" ref="FK8">[1]!SumCols(DY8:FJ8,1)-FL8</f>
        <v>62691.299999999996</v>
      </c>
      <c r="FL8" s="496" cm="1">
        <f t="array" ref="FL8">[1]!SumCols(DY8:FJ8,2)</f>
        <v>52493.30000000001</v>
      </c>
      <c r="FM8" s="200">
        <f t="shared" ref="FM8:FM38" si="18">FK8+FL8-DW8</f>
        <v>0</v>
      </c>
      <c r="FN8" s="242">
        <f t="shared" ca="1" si="7"/>
        <v>2703.8000000000011</v>
      </c>
      <c r="FO8" s="242">
        <f ca="1">SUM(DY8:DZ8)-FN8</f>
        <v>0</v>
      </c>
      <c r="FP8" s="242">
        <f t="shared" si="8"/>
        <v>8876.6</v>
      </c>
      <c r="FQ8" s="242">
        <f t="shared" ref="FQ8:FQ35" si="19">SUM(EC8:ED8,EO8:EP8)</f>
        <v>0</v>
      </c>
      <c r="FR8" s="242">
        <f t="shared" si="9"/>
        <v>0</v>
      </c>
      <c r="FS8" s="242"/>
      <c r="FT8" s="242">
        <f t="shared" si="10"/>
        <v>3315.1000000000013</v>
      </c>
      <c r="FU8" s="242">
        <f t="shared" si="11"/>
        <v>0</v>
      </c>
      <c r="FV8" s="242">
        <f t="shared" ref="FV8:FV35" si="20">SUM(EU8:EX8,EQ8:ET8)</f>
        <v>45295.80000000001</v>
      </c>
      <c r="FW8" s="242"/>
      <c r="FX8" s="242">
        <f t="shared" ref="FX8:FX35" si="21">SUM(EY8:FB8)</f>
        <v>45911.30000000001</v>
      </c>
      <c r="FY8" s="242"/>
      <c r="FZ8" s="242">
        <f t="shared" ref="FZ8:FZ35" si="22">SUM(FE8:FF8)</f>
        <v>6286.6</v>
      </c>
      <c r="GA8" s="242">
        <f t="shared" ref="GA8:GA35" si="23">SUM(FG8:FH8)</f>
        <v>0</v>
      </c>
      <c r="GB8" s="242">
        <f t="shared" si="12"/>
        <v>2795.4</v>
      </c>
      <c r="GC8" s="243"/>
      <c r="GD8" s="244">
        <f t="array" ref="GD8" ca="1">SUM(($FN$6:$GC$6=$GD$6)*(FN8:GC8))</f>
        <v>115184.60000000003</v>
      </c>
      <c r="GE8" s="245">
        <f t="array" ref="GE8" ca="1">SUM(($FN$6:$GC$6=$GE$6)*(FN8:GC8))</f>
        <v>0</v>
      </c>
      <c r="GF8" s="490">
        <f ca="1">SUM(GD8:GE8)</f>
        <v>115184.60000000003</v>
      </c>
      <c r="GG8" s="316" t="str">
        <f t="shared" ref="GG8:GG38" ca="1" si="24">IF((GF8&lt;&gt;DW8),"cek","")</f>
        <v/>
      </c>
      <c r="GH8" s="242">
        <f t="shared" ref="GH8:GH37" ca="1" si="25">FN8+FP8+FR8+FT8+GB8</f>
        <v>17690.900000000005</v>
      </c>
      <c r="GI8" s="242">
        <f t="shared" ref="GI8:GI37" ca="1" si="26">FO8+FQ8+FS8+FU8+GC8</f>
        <v>0</v>
      </c>
      <c r="GJ8" s="242">
        <f t="shared" ref="GJ8:GJ37" si="27">FZ8</f>
        <v>6286.6</v>
      </c>
      <c r="GK8" s="242">
        <f t="shared" ref="GK8:GK37" si="28">GA8</f>
        <v>0</v>
      </c>
      <c r="GL8" s="242">
        <f t="shared" ref="GL8:GL37" si="29">FV8+FX8</f>
        <v>91207.10000000002</v>
      </c>
      <c r="GM8" s="242">
        <f t="shared" ref="GM8:GM37" si="30">FW8+FY8</f>
        <v>0</v>
      </c>
      <c r="GN8" s="490">
        <f t="shared" ref="GN8:GN37" ca="1" si="31">GH8+GJ8</f>
        <v>23977.500000000007</v>
      </c>
      <c r="GO8" s="490">
        <f t="shared" ref="GO8:GO37" ca="1" si="32">GI8+GK8</f>
        <v>0</v>
      </c>
      <c r="GP8" s="490">
        <f t="shared" ref="GP8:GP37" si="33">GL8</f>
        <v>91207.10000000002</v>
      </c>
      <c r="GQ8" s="189"/>
    </row>
    <row r="9" spans="1:199" s="188" customFormat="1" ht="11.15" customHeight="1">
      <c r="A9" s="196">
        <f>A8+1</f>
        <v>45141</v>
      </c>
      <c r="B9" s="464"/>
      <c r="C9" s="464"/>
      <c r="D9" s="464"/>
      <c r="E9" s="464"/>
      <c r="F9" s="464"/>
      <c r="G9" s="464"/>
      <c r="H9" s="464"/>
      <c r="I9" s="465"/>
      <c r="J9" s="466">
        <f>SUM(B9:I9)</f>
        <v>0</v>
      </c>
      <c r="K9" s="467">
        <v>1644.6</v>
      </c>
      <c r="L9" s="464"/>
      <c r="M9" s="464">
        <v>557.1</v>
      </c>
      <c r="N9" s="464"/>
      <c r="O9" s="464"/>
      <c r="P9" s="464"/>
      <c r="Q9" s="464"/>
      <c r="R9" s="464"/>
      <c r="S9" s="464"/>
      <c r="T9" s="466">
        <f t="shared" si="0"/>
        <v>2201.6999999999998</v>
      </c>
      <c r="U9" s="467"/>
      <c r="V9" s="464"/>
      <c r="W9" s="464"/>
      <c r="X9" s="464"/>
      <c r="Y9" s="464"/>
      <c r="Z9" s="464"/>
      <c r="AA9" s="468">
        <f t="shared" ref="AA9:AA37" si="34">SUM(U9:Z9)</f>
        <v>0</v>
      </c>
      <c r="AB9" s="469">
        <f t="shared" si="1"/>
        <v>2201.6999999999998</v>
      </c>
      <c r="AC9" s="467">
        <f t="array" ref="AC9">SUM((LEFT(AC$5,2)=LEFT('pit-c,d'!$B$7:$CZ$7,2))*('pit-c,d'!$B11:$CZ11))</f>
        <v>1485.4</v>
      </c>
      <c r="AD9" s="467">
        <f t="array" ref="AD9">SUM((LEFT(AD$5,2)=LEFT('pit-c,d'!$B$7:$CZ$7,2))*('pit-c,d'!$B11:$CZ11))</f>
        <v>0</v>
      </c>
      <c r="AE9" s="467">
        <f t="array" ref="AE9">SUM((LEFT(AE$5,2)=LEFT('pit-c,d'!$B$7:$CZ$7,2))*('pit-c,d'!$B11:$CZ11))</f>
        <v>0</v>
      </c>
      <c r="AF9" s="467">
        <f t="array" ref="AF9">SUM((LEFT(AF$5,2)=LEFT('pit-c,d'!$B$7:$CZ$7,2))*('pit-c,d'!$B11:$CZ11))</f>
        <v>0</v>
      </c>
      <c r="AG9" s="467">
        <f t="array" ref="AG9">SUM((LEFT(AG$5,2)=LEFT('pit-c,d'!$B$7:$CZ$7,2))*('pit-c,d'!$B11:$CZ11))</f>
        <v>0</v>
      </c>
      <c r="AH9" s="467">
        <f t="array" ref="AH9">SUM((LEFT(AH$5,2)=LEFT('pit-c,d'!$B$7:$CZ$7,2))*('pit-c,d'!$B11:$CZ11))</f>
        <v>0</v>
      </c>
      <c r="AI9" s="467">
        <f t="array" ref="AI9">SUM((LEFT(AI$5,2)=LEFT('pit-c,d'!$B$7:$CZ$7,2))*('pit-c,d'!$B11:$CZ11))</f>
        <v>0</v>
      </c>
      <c r="AJ9" s="467">
        <f t="array" ref="AJ9">SUM((LEFT(AJ$5,2)=LEFT('pit-c,d'!$B$7:$CZ$7,2))*('pit-c,d'!$B11:$CZ11))</f>
        <v>0</v>
      </c>
      <c r="AK9" s="467">
        <f t="array" ref="AK9">SUM((LEFT(AK$5,2)=LEFT('pit-c,d'!$B$7:$CZ$7,2))*('pit-c,d'!$B11:$CZ11))</f>
        <v>1643.2</v>
      </c>
      <c r="AL9" s="467">
        <f t="array" ref="AL9">SUM((LEFT(AL$5,2)=LEFT('pit-c,d'!$B$7:$CZ$7,2))*('pit-c,d'!$B11:$CZ11))</f>
        <v>238.9</v>
      </c>
      <c r="AM9" s="467">
        <f t="array" ref="AM9">SUM((LEFT(AM$5,2)=LEFT('pit-c,d'!$B$7:$CZ$7,2))*('pit-c,d'!$B11:$CZ11))</f>
        <v>3285</v>
      </c>
      <c r="AN9" s="467">
        <f t="array" ref="AN9">SUM((LEFT(AN$5,2)=LEFT('pit-c,d'!$B$7:$CZ$7,2))*('pit-c,d'!$B11:$CZ11))</f>
        <v>0</v>
      </c>
      <c r="AO9" s="467">
        <f t="array" ref="AO9">SUM((LEFT(AO$5,2)=LEFT('pit-c,d'!$B$7:$CZ$7,2))*('pit-c,d'!$B11:$CZ11))</f>
        <v>0</v>
      </c>
      <c r="AP9" s="467">
        <f t="array" ref="AP9">SUM((LEFT(AP$5,2)=LEFT('pit-c,d'!$B$7:$CZ$7,2))*('pit-c,d'!$B11:$CZ11))</f>
        <v>0</v>
      </c>
      <c r="AQ9" s="467">
        <f t="array" ref="AQ9">SUM((LEFT(AQ$5,2)=LEFT('pit-c,d'!$B$7:$CZ$7,2))*('pit-c,d'!$B11:$CZ11))</f>
        <v>0</v>
      </c>
      <c r="AR9" s="467">
        <f t="array" ref="AR9">SUM((LEFT(AR$5,2)=LEFT('pit-c,d'!$B$7:$CZ$7,2))*('pit-c,d'!$B11:$CZ11))</f>
        <v>0</v>
      </c>
      <c r="AS9" s="466">
        <f t="shared" si="14"/>
        <v>6652.5</v>
      </c>
      <c r="AT9" s="464">
        <f>SUMPRODUCT((LEFT(AT$5,2)=LEFT('pit-e,f'!$C$7:$AG$7,2))*('pit-e,f'!$C11:$AG11))</f>
        <v>0</v>
      </c>
      <c r="AU9" s="467">
        <f>SUMPRODUCT((LEFT(AU$5,2)=LEFT('pit-e,f'!$C$7:$AG$7,2))*('pit-e,f'!$C11:$AG11))</f>
        <v>0</v>
      </c>
      <c r="AV9" s="467">
        <f>SUMPRODUCT((LEFT(AV$5,2)=LEFT('pit-e,f'!$C$7:$AG$7,2))*('pit-e,f'!$C11:$AG11))</f>
        <v>0</v>
      </c>
      <c r="AW9" s="467">
        <f>SUMPRODUCT((LEFT(AW$5,2)=LEFT('pit-e,f'!$C$7:$AG$7,2))*('pit-e,f'!$C11:$AG11))</f>
        <v>0</v>
      </c>
      <c r="AX9" s="467">
        <f>SUMPRODUCT((LEFT(AX$5,2)=LEFT('pit-e,f'!$C$7:$AG$7,2))*('pit-e,f'!$C11:$AG11))</f>
        <v>0</v>
      </c>
      <c r="AY9" s="467">
        <f>SUMPRODUCT((LEFT(AY$5,2)=LEFT('pit-e,f'!$C$7:$AG$7,2))*('pit-e,f'!$C11:$AG11))</f>
        <v>0</v>
      </c>
      <c r="AZ9" s="467">
        <f>SUMPRODUCT((LEFT(AZ$5,2)=LEFT('pit-e,f'!$C$7:$AG$7,2))*('pit-e,f'!$C11:$AG11))</f>
        <v>0</v>
      </c>
      <c r="BA9" s="467">
        <f>SUMPRODUCT((LEFT(BA$5,2)=LEFT('pit-e,f'!$C$7:$AG$7,2))*('pit-e,f'!$C11:$AG11))</f>
        <v>0</v>
      </c>
      <c r="BB9" s="467">
        <f>SUMPRODUCT((LEFT(BB$5,2)=LEFT('pit-e,f'!$C$7:$AG$7,2))*('pit-e,f'!$C11:$AG11))</f>
        <v>0</v>
      </c>
      <c r="BC9" s="467">
        <f>SUMPRODUCT((LEFT(BC$5,2)=LEFT('pit-e,f'!$C$7:$AG$7,2))*('pit-e,f'!$C11:$AG11))</f>
        <v>0</v>
      </c>
      <c r="BD9" s="466">
        <f t="shared" si="15"/>
        <v>0</v>
      </c>
      <c r="BE9" s="467">
        <f t="array" ref="BE9">SUM((LEFT(BE$5,2)=LEFT('pit-e,f'!$AJ$7:$BP$7,2))*('pit-e,f'!$AJ11:$BP11))</f>
        <v>0</v>
      </c>
      <c r="BF9" s="467">
        <f t="array" ref="BF9">SUM((LEFT(BF$5,2)=LEFT('pit-e,f'!$AJ$7:$BP$7,2))*('pit-e,f'!$AJ11:$BP11))</f>
        <v>0</v>
      </c>
      <c r="BG9" s="467">
        <f t="array" ref="BG9">SUM((LEFT(BG$5,2)=LEFT('pit-e,f'!$AJ$7:$BP$7,2))*('pit-e,f'!$AJ11:$BP11))</f>
        <v>0</v>
      </c>
      <c r="BH9" s="467">
        <f t="array" ref="BH9">SUM((LEFT(BH$5,2)=LEFT('pit-e,f'!$AJ$7:$BP$7,2))*('pit-e,f'!$AJ11:$BP11))</f>
        <v>0</v>
      </c>
      <c r="BI9" s="467">
        <f t="array" ref="BI9">SUM((LEFT(BI$5,2)=LEFT('pit-e,f'!$AJ$7:$BP$7,2))*('pit-e,f'!$AJ11:$BP11))</f>
        <v>0</v>
      </c>
      <c r="BJ9" s="467">
        <f t="array" ref="BJ9">SUM((LEFT(BJ$5,2)=LEFT('pit-e,f'!$AJ$7:$BP$7,2))*('pit-e,f'!$AJ11:$BP11))</f>
        <v>0</v>
      </c>
      <c r="BK9" s="467">
        <f t="array" ref="BK9">SUM((LEFT(BK$5,2)=LEFT('pit-e,f'!$AJ$7:$BP$7,2))*('pit-e,f'!$AJ11:$BP11))</f>
        <v>0</v>
      </c>
      <c r="BL9" s="467">
        <f t="array" ref="BL9">SUM((LEFT(BL$5,2)=LEFT('pit-e,f'!$AJ$7:$BP$7,2))*('pit-e,f'!$AJ11:$BP11))</f>
        <v>0</v>
      </c>
      <c r="BM9" s="467">
        <f t="array" ref="BM9">SUM((LEFT(BM$5,2)=LEFT('pit-e,f'!$AJ$7:$BP$7,2))*('pit-e,f'!$AJ11:$BP11))</f>
        <v>0</v>
      </c>
      <c r="BN9" s="467">
        <f t="array" ref="BN9">SUM((LEFT(BN$5,2)=LEFT('pit-e,f'!$AJ$7:$BP$7,2))*('pit-e,f'!$AJ11:$BP11))</f>
        <v>0</v>
      </c>
      <c r="BO9" s="467">
        <f t="array" ref="BO9">SUM((LEFT(BO$5,2)=LEFT('pit-e,f'!$AJ$7:$BP$7,2))*('pit-e,f'!$AJ11:$BP11))</f>
        <v>0</v>
      </c>
      <c r="BP9" s="466">
        <f t="shared" si="16"/>
        <v>0</v>
      </c>
      <c r="BQ9" s="464">
        <f t="array" ref="BQ9">SUM((LEFT(BQ$5,2)=LEFT('pit-c,d'!$EA$7:$ET$7,2))*('pit-c,d'!$EA11:$ET11))</f>
        <v>0</v>
      </c>
      <c r="BR9" s="464">
        <f t="array" ref="BR9">SUM((LEFT(BR$5,2)=LEFT('pit-c,d'!$EA$7:$ET$7,2))*('pit-c,d'!$EA11:$ET11))</f>
        <v>0</v>
      </c>
      <c r="BS9" s="464">
        <f t="array" ref="BS9">SUM((LEFT(BS$5,2)=LEFT('pit-c,d'!$EA$7:$ET$7,2))*('pit-c,d'!$EA11:$ET11))</f>
        <v>0</v>
      </c>
      <c r="BT9" s="464">
        <f t="array" ref="BT9">SUM((LEFT(BT$5,2)=LEFT('pit-c,d'!$EA$7:$ET$7,2))*('pit-c,d'!$EA11:$ET11))</f>
        <v>0</v>
      </c>
      <c r="BU9" s="464">
        <f t="array" ref="BU9">SUM((LEFT(BU$5,2)=LEFT('pit-c,d'!$EA$7:$ET$7,2))*('pit-c,d'!$EA11:$ET11))</f>
        <v>451.2</v>
      </c>
      <c r="BV9" s="464">
        <f t="array" ref="BV9">SUM((LEFT(BV$5,2)=LEFT('pit-c,d'!$EA$7:$ET$7,2))*('pit-c,d'!$EA11:$ET11))</f>
        <v>1376.5</v>
      </c>
      <c r="BW9" s="464">
        <f t="array" ref="BW9">SUM((LEFT(BW$5,2)=LEFT('pit-c,d'!$EA$7:$ET$7,2))*('pit-c,d'!$EA11:$ET11))</f>
        <v>0</v>
      </c>
      <c r="BX9" s="464">
        <f t="array" ref="BX9">SUM((LEFT(BX$5,2)=LEFT('pit-c,d'!$EA$7:$ET$7,2))*('pit-c,d'!$EA11:$ET11))</f>
        <v>1617.9</v>
      </c>
      <c r="BY9" s="464">
        <f t="array" ref="BY9">SUM((LEFT(BY$5,2)=LEFT('pit-c,d'!$EA$7:$ET$7,2))*('pit-c,d'!$EA11:$ET11))</f>
        <v>0</v>
      </c>
      <c r="BZ9" s="464">
        <f t="array" ref="BZ9">SUM((LEFT(BZ$5,2)=LEFT('pit-c,d'!$EA$7:$ET$7,2))*('pit-c,d'!$EA11:$ET11))</f>
        <v>0</v>
      </c>
      <c r="CA9" s="466">
        <f t="shared" si="2"/>
        <v>3445.6000000000004</v>
      </c>
      <c r="CB9" s="464">
        <f>SUMIF(pm!$FM$7:$GD$7,CB$5,pm!$FM10:$GD10)</f>
        <v>0</v>
      </c>
      <c r="CC9" s="464">
        <f>SUMIF(pm!$FM$7:$GD$7,CC$5,pm!$FM10:$GD10)</f>
        <v>0</v>
      </c>
      <c r="CD9" s="464">
        <f>SUMIF(pm!$FM$7:$GD$7,CD$5,pm!$FM10:$GD10)</f>
        <v>0</v>
      </c>
      <c r="CE9" s="464">
        <f>SUMIF(pm!$FM$7:$GD$7,CE$5,pm!$FM10:$GD10)</f>
        <v>0</v>
      </c>
      <c r="CF9" s="464">
        <f>SUMIF(pm!$FM$7:$GD$7,CF$5,pm!$FM10:$GD10)</f>
        <v>0</v>
      </c>
      <c r="CG9" s="464">
        <f>SUMIF(pm!$FM$7:$GD$7,CG$5,pm!$FM10:$GD10)</f>
        <v>0</v>
      </c>
      <c r="CH9" s="464">
        <f>SUMIF(pm!$FM$7:$GD$7,CH$5,pm!$FM10:$GD10)</f>
        <v>0</v>
      </c>
      <c r="CI9" s="464">
        <f>SUMIF(pm!$FM$7:$GD$7,CI$5,pm!$FM10:$GD10)</f>
        <v>0</v>
      </c>
      <c r="CJ9" s="464">
        <f>SUMIF(pm!$FM$7:$GD$7,CJ$5,pm!$FM10:$GD10)</f>
        <v>0</v>
      </c>
      <c r="CK9" s="464">
        <f>SUMIF(pm!$FM$7:$GD$7,CK$5,pm!$FM10:$GD10)</f>
        <v>0</v>
      </c>
      <c r="CL9" s="464">
        <f>SUMIF(pm!$FM$7:$GD$7,CL$5,pm!$FM10:$GD10)</f>
        <v>0</v>
      </c>
      <c r="CM9" s="466">
        <f t="shared" si="3"/>
        <v>0</v>
      </c>
      <c r="CN9" s="464" cm="1">
        <f t="array" ref="CN9">SUM((LEFT(CN$5,1)=LEFT('pm-m'!$BR$7:$DC$7,1))*('pm-m'!$BR10:$DC10))</f>
        <v>0</v>
      </c>
      <c r="CO9" s="464">
        <f t="array" ref="CO9">SUM((LEFT(CO$5,2)=LEFT('pm-m'!$BR$7:$DC$7,2))*('pm-m'!$BR10:$DC10))</f>
        <v>6362.2</v>
      </c>
      <c r="CP9" s="464">
        <f t="array" ref="CP9">SUM((LEFT(CP$5,2)=LEFT('pm-m'!$BR$7:$DC$7,2))*('pm-m'!$BR10:$DC10))</f>
        <v>0</v>
      </c>
      <c r="CQ9" s="464">
        <f t="array" ref="CQ9">SUM((LEFT(CQ$5,2)=LEFT('pm-m'!$BR$7:$DC$7,2))*('pm-m'!$BR10:$DC10))</f>
        <v>0</v>
      </c>
      <c r="CR9" s="464">
        <f t="array" ref="CR9">SUM((LEFT(CR$5,2)=LEFT('pm-m'!$BR$7:$DC$7,2))*('pm-m'!$BR10:$DC10))</f>
        <v>0</v>
      </c>
      <c r="CS9" s="464">
        <f t="array" ref="CS9">SUM((LEFT(CS$5,2)=LEFT('pm-m'!$BR$7:$DC$7,2))*('pm-m'!$BR10:$DC10))</f>
        <v>0</v>
      </c>
      <c r="CT9" s="464">
        <f t="array" ref="CT9">SUM((LEFT(CT$5,2)=LEFT('pm-m'!$BR$7:$DC$7,2))*('pm-m'!$BR10:$DC10))</f>
        <v>0</v>
      </c>
      <c r="CU9" s="464">
        <f t="array" ref="CU9">SUM((LEFT(CU$5,2)=LEFT('pm-m'!$BR$7:$DC$7,2))*('pm-m'!$BR10:$DC10))</f>
        <v>0</v>
      </c>
      <c r="CV9" s="466">
        <f t="shared" si="4"/>
        <v>6362.2</v>
      </c>
      <c r="CW9" s="464">
        <f>kau!CE10</f>
        <v>0</v>
      </c>
      <c r="CX9" s="464">
        <f>'b,d'!CF10</f>
        <v>5638.1</v>
      </c>
      <c r="CY9" s="464">
        <f>'pm-sm'!BU10</f>
        <v>9028.5</v>
      </c>
      <c r="CZ9" s="464">
        <f>'b,d'!DA10</f>
        <v>40275.799999999996</v>
      </c>
      <c r="DA9" s="464">
        <f>'pm-sm'!CE10</f>
        <v>7065.4999999999991</v>
      </c>
      <c r="DB9" s="464">
        <f>sims!AW10</f>
        <v>30047.4</v>
      </c>
      <c r="DC9" s="466">
        <f t="shared" si="17"/>
        <v>92055.299999999988</v>
      </c>
      <c r="DD9" s="467">
        <f>SUMIF(ssb!$C$7:$U$7,DD$5,ssb!$C10:$U10)</f>
        <v>0</v>
      </c>
      <c r="DE9" s="467">
        <f>SUMIF(ssb!$C$7:$U$7,DE$5,ssb!$C10:$U10)</f>
        <v>0</v>
      </c>
      <c r="DF9" s="467">
        <f>SUMIF(ssb!$C$7:$U$7,DF$5,ssb!$C10:$U10)</f>
        <v>0</v>
      </c>
      <c r="DG9" s="467">
        <f>SUMIF(ssb!$C$7:$U$7,DG$5,ssb!$C10:$U10)</f>
        <v>0</v>
      </c>
      <c r="DH9" s="467">
        <f>SUMIF(ssb!$C$7:$U$7,DH$5,ssb!$C10:$U10)</f>
        <v>2021.5</v>
      </c>
      <c r="DI9" s="467">
        <f>SUMIF(ssb!$C$7:$U$7,DI$5,ssb!$C10:$U10)</f>
        <v>0</v>
      </c>
      <c r="DJ9" s="467">
        <f>SUMIF(ssb!$C$7:$U$7,DJ$5,ssb!$C10:$U10)</f>
        <v>0</v>
      </c>
      <c r="DK9" s="467">
        <f>SUMIF(ssb!$C$7:$U$7,DK$5,ssb!$C10:$U10)</f>
        <v>0</v>
      </c>
      <c r="DL9" s="467">
        <f>SUMIF(ssb!$C$7:$U$7,DL$5,ssb!$C10:$U10)</f>
        <v>0</v>
      </c>
      <c r="DM9" s="467">
        <f>SUMIF(ssb!$C$7:$U$7,DM$5,ssb!$C10:$U10)</f>
        <v>174.5</v>
      </c>
      <c r="DN9" s="467">
        <f>SUMIF(ssb!$C$7:$U$7,DN$5,ssb!$C10:$U10)</f>
        <v>0</v>
      </c>
      <c r="DO9" s="467">
        <f>SUMIF(ssb!$C$7:$U$7,DO$5,ssb!$C10:$U10)</f>
        <v>0</v>
      </c>
      <c r="DP9" s="467">
        <f>SUMIF(ssb!$C$7:$U$7,DP$5,ssb!$C10:$U10)</f>
        <v>0</v>
      </c>
      <c r="DQ9" s="467">
        <f>SUMIF(ssb!$C$7:$U$7,DQ$5,ssb!$C10:$U10)</f>
        <v>0</v>
      </c>
      <c r="DR9" s="467">
        <f>SUMIF(ssb!$C$7:$U$7,DR$5,ssb!$C10:$U10)</f>
        <v>0</v>
      </c>
      <c r="DS9" s="467">
        <f>SUMIF(ssb!$C$7:$U$7,DS$5,ssb!$C10:$U10)</f>
        <v>0</v>
      </c>
      <c r="DT9" s="467">
        <f>SUMIF(ssb!$C$7:$U$7,DT$5,ssb!$C10:$U10)</f>
        <v>0</v>
      </c>
      <c r="DU9" s="467">
        <f>SUMIF(ssb!$C$7:$U$7,DU$5,ssb!$C10:$U10)</f>
        <v>0</v>
      </c>
      <c r="DV9" s="468">
        <f t="shared" ref="DV9:DV37" si="35">SUM(DD9:DU9)</f>
        <v>2196</v>
      </c>
      <c r="DW9" s="470">
        <f t="shared" si="5"/>
        <v>112913.29999999999</v>
      </c>
      <c r="DX9" s="415">
        <f t="shared" ca="1" si="6"/>
        <v>0</v>
      </c>
      <c r="DY9" s="455">
        <v>1193.8000000000009</v>
      </c>
      <c r="DZ9" s="451">
        <v>1007.9000000000001</v>
      </c>
      <c r="EA9" s="441">
        <v>3817.2</v>
      </c>
      <c r="EB9" s="442">
        <v>2835.3</v>
      </c>
      <c r="EC9" s="361"/>
      <c r="ED9" s="361"/>
      <c r="EE9" s="445">
        <v>2067.5</v>
      </c>
      <c r="EF9" s="445">
        <v>1378.1</v>
      </c>
      <c r="EG9" s="357"/>
      <c r="EH9" s="358"/>
      <c r="EI9" s="307"/>
      <c r="EJ9" s="197"/>
      <c r="EK9" s="362"/>
      <c r="EL9" s="362"/>
      <c r="EM9" s="220"/>
      <c r="EN9" s="238"/>
      <c r="EO9" s="357"/>
      <c r="EP9" s="357"/>
      <c r="EQ9" s="454"/>
      <c r="ER9" s="442"/>
      <c r="ES9" s="447">
        <v>3692.4000000000005</v>
      </c>
      <c r="ET9" s="448">
        <v>3373.1000000000004</v>
      </c>
      <c r="EU9" s="441">
        <v>15670.599999999999</v>
      </c>
      <c r="EV9" s="442">
        <v>14376.8</v>
      </c>
      <c r="EW9" s="238">
        <v>4822.7000000000007</v>
      </c>
      <c r="EX9" s="219">
        <v>4205.8</v>
      </c>
      <c r="EY9" s="441">
        <v>21258.899999999994</v>
      </c>
      <c r="EZ9" s="442">
        <v>19016.900000000016</v>
      </c>
      <c r="FA9" s="447">
        <v>3589.1000000000004</v>
      </c>
      <c r="FB9" s="448">
        <v>2048.9999999999991</v>
      </c>
      <c r="FC9" s="412"/>
      <c r="FD9" s="410"/>
      <c r="FE9" s="441">
        <v>3611.5999999999995</v>
      </c>
      <c r="FF9" s="442">
        <v>2750.6000000000008</v>
      </c>
      <c r="FG9" s="363"/>
      <c r="FH9" s="409"/>
      <c r="FI9" s="450">
        <v>1091.5</v>
      </c>
      <c r="FJ9" s="451">
        <v>1104.4999999999998</v>
      </c>
      <c r="FK9" s="495" cm="1">
        <f t="array" ref="FK9">[1]!SumCols(DY9:FJ9,1)-FL9</f>
        <v>60815.3</v>
      </c>
      <c r="FL9" s="496" cm="1">
        <f t="array" ref="FL9">[1]!SumCols(DY9:FJ9,2)</f>
        <v>52098.000000000015</v>
      </c>
      <c r="FM9" s="200">
        <f t="shared" si="18"/>
        <v>0</v>
      </c>
      <c r="FN9" s="242">
        <f t="shared" ca="1" si="7"/>
        <v>2201.7000000000007</v>
      </c>
      <c r="FO9" s="242">
        <f ca="1">SUM(DY9:DZ9)-FN9</f>
        <v>0</v>
      </c>
      <c r="FP9" s="242">
        <f t="shared" si="8"/>
        <v>6652.5</v>
      </c>
      <c r="FQ9" s="242">
        <f t="shared" si="19"/>
        <v>0</v>
      </c>
      <c r="FR9" s="242">
        <f t="shared" si="9"/>
        <v>0</v>
      </c>
      <c r="FS9" s="242"/>
      <c r="FT9" s="242">
        <f t="shared" si="10"/>
        <v>3445.6</v>
      </c>
      <c r="FU9" s="242">
        <f t="shared" si="11"/>
        <v>0</v>
      </c>
      <c r="FV9" s="242">
        <f t="shared" si="20"/>
        <v>46141.4</v>
      </c>
      <c r="FW9" s="242"/>
      <c r="FX9" s="242">
        <f t="shared" si="21"/>
        <v>45913.900000000009</v>
      </c>
      <c r="FY9" s="242"/>
      <c r="FZ9" s="242">
        <f t="shared" si="22"/>
        <v>6362.2000000000007</v>
      </c>
      <c r="GA9" s="242">
        <f t="shared" si="23"/>
        <v>0</v>
      </c>
      <c r="GB9" s="242">
        <f t="shared" si="12"/>
        <v>2196</v>
      </c>
      <c r="GC9" s="243"/>
      <c r="GD9" s="244">
        <f t="array" ref="GD9" ca="1">SUM(($FN$6:$GC$6=$GD$6)*(FN9:GC9))</f>
        <v>112913.3</v>
      </c>
      <c r="GE9" s="245">
        <f t="array" ref="GE9" ca="1">SUM(($FN$6:$GC$6=$GE$6)*(FN9:GC9))</f>
        <v>0</v>
      </c>
      <c r="GF9" s="490">
        <f ca="1">SUM(GD9:GE9)</f>
        <v>112913.3</v>
      </c>
      <c r="GG9" s="316" t="str">
        <f t="shared" ca="1" si="24"/>
        <v/>
      </c>
      <c r="GH9" s="242">
        <f t="shared" ca="1" si="25"/>
        <v>14495.800000000001</v>
      </c>
      <c r="GI9" s="242">
        <f t="shared" ca="1" si="26"/>
        <v>0</v>
      </c>
      <c r="GJ9" s="242">
        <f t="shared" si="27"/>
        <v>6362.2000000000007</v>
      </c>
      <c r="GK9" s="242">
        <f t="shared" si="28"/>
        <v>0</v>
      </c>
      <c r="GL9" s="242">
        <f t="shared" si="29"/>
        <v>92055.300000000017</v>
      </c>
      <c r="GM9" s="242">
        <f t="shared" si="30"/>
        <v>0</v>
      </c>
      <c r="GN9" s="490">
        <f t="shared" ca="1" si="31"/>
        <v>20858</v>
      </c>
      <c r="GO9" s="490">
        <f t="shared" ca="1" si="32"/>
        <v>0</v>
      </c>
      <c r="GP9" s="490">
        <f t="shared" si="33"/>
        <v>92055.300000000017</v>
      </c>
      <c r="GQ9" s="189"/>
    </row>
    <row r="10" spans="1:199" s="188" customFormat="1" ht="11.15" customHeight="1">
      <c r="A10" s="196">
        <f t="shared" si="13"/>
        <v>45142</v>
      </c>
      <c r="B10" s="464"/>
      <c r="C10" s="464"/>
      <c r="D10" s="464"/>
      <c r="E10" s="464"/>
      <c r="F10" s="464"/>
      <c r="G10" s="464"/>
      <c r="H10" s="464"/>
      <c r="I10" s="465"/>
      <c r="J10" s="466">
        <f>SUM(B10:I10)</f>
        <v>0</v>
      </c>
      <c r="K10" s="467">
        <v>2068.8000000000002</v>
      </c>
      <c r="L10" s="464"/>
      <c r="M10" s="464"/>
      <c r="N10" s="464"/>
      <c r="O10" s="464"/>
      <c r="P10" s="464"/>
      <c r="Q10" s="464"/>
      <c r="R10" s="464"/>
      <c r="S10" s="464"/>
      <c r="T10" s="466">
        <f t="shared" si="0"/>
        <v>2068.8000000000002</v>
      </c>
      <c r="U10" s="467"/>
      <c r="V10" s="464"/>
      <c r="W10" s="464"/>
      <c r="X10" s="464"/>
      <c r="Y10" s="464"/>
      <c r="Z10" s="464"/>
      <c r="AA10" s="468">
        <f t="shared" si="34"/>
        <v>0</v>
      </c>
      <c r="AB10" s="469">
        <f t="shared" si="1"/>
        <v>2068.8000000000002</v>
      </c>
      <c r="AC10" s="467">
        <f t="array" ref="AC10">SUM((LEFT(AC$5,2)=LEFT('pit-c,d'!$B$7:$CZ$7,2))*('pit-c,d'!$B12:$CZ12))</f>
        <v>850.7</v>
      </c>
      <c r="AD10" s="467">
        <f t="array" ref="AD10">SUM((LEFT(AD$5,2)=LEFT('pit-c,d'!$B$7:$CZ$7,2))*('pit-c,d'!$B12:$CZ12))</f>
        <v>981.1</v>
      </c>
      <c r="AE10" s="467">
        <f t="array" ref="AE10">SUM((LEFT(AE$5,2)=LEFT('pit-c,d'!$B$7:$CZ$7,2))*('pit-c,d'!$B12:$CZ12))</f>
        <v>0</v>
      </c>
      <c r="AF10" s="467">
        <f t="array" ref="AF10">SUM((LEFT(AF$5,2)=LEFT('pit-c,d'!$B$7:$CZ$7,2))*('pit-c,d'!$B12:$CZ12))</f>
        <v>0</v>
      </c>
      <c r="AG10" s="467">
        <f t="array" ref="AG10">SUM((LEFT(AG$5,2)=LEFT('pit-c,d'!$B$7:$CZ$7,2))*('pit-c,d'!$B12:$CZ12))</f>
        <v>0</v>
      </c>
      <c r="AH10" s="467">
        <f t="array" ref="AH10">SUM((LEFT(AH$5,2)=LEFT('pit-c,d'!$B$7:$CZ$7,2))*('pit-c,d'!$B12:$CZ12))</f>
        <v>0</v>
      </c>
      <c r="AI10" s="467">
        <f t="array" ref="AI10">SUM((LEFT(AI$5,2)=LEFT('pit-c,d'!$B$7:$CZ$7,2))*('pit-c,d'!$B12:$CZ12))</f>
        <v>0</v>
      </c>
      <c r="AJ10" s="467">
        <f t="array" ref="AJ10">SUM((LEFT(AJ$5,2)=LEFT('pit-c,d'!$B$7:$CZ$7,2))*('pit-c,d'!$B12:$CZ12))</f>
        <v>0</v>
      </c>
      <c r="AK10" s="467">
        <f t="array" ref="AK10">SUM((LEFT(AK$5,2)=LEFT('pit-c,d'!$B$7:$CZ$7,2))*('pit-c,d'!$B12:$CZ12))</f>
        <v>955.1</v>
      </c>
      <c r="AL10" s="467">
        <f t="array" ref="AL10">SUM((LEFT(AL$5,2)=LEFT('pit-c,d'!$B$7:$CZ$7,2))*('pit-c,d'!$B12:$CZ12))</f>
        <v>1141</v>
      </c>
      <c r="AM10" s="467">
        <f t="array" ref="AM10">SUM((LEFT(AM$5,2)=LEFT('pit-c,d'!$B$7:$CZ$7,2))*('pit-c,d'!$B12:$CZ12))</f>
        <v>4343.7</v>
      </c>
      <c r="AN10" s="467">
        <f t="array" ref="AN10">SUM((LEFT(AN$5,2)=LEFT('pit-c,d'!$B$7:$CZ$7,2))*('pit-c,d'!$B12:$CZ12))</f>
        <v>0</v>
      </c>
      <c r="AO10" s="467">
        <f t="array" ref="AO10">SUM((LEFT(AO$5,2)=LEFT('pit-c,d'!$B$7:$CZ$7,2))*('pit-c,d'!$B12:$CZ12))</f>
        <v>0</v>
      </c>
      <c r="AP10" s="467">
        <f t="array" ref="AP10">SUM((LEFT(AP$5,2)=LEFT('pit-c,d'!$B$7:$CZ$7,2))*('pit-c,d'!$B12:$CZ12))</f>
        <v>0</v>
      </c>
      <c r="AQ10" s="467">
        <f t="array" ref="AQ10">SUM((LEFT(AQ$5,2)=LEFT('pit-c,d'!$B$7:$CZ$7,2))*('pit-c,d'!$B12:$CZ12))</f>
        <v>0</v>
      </c>
      <c r="AR10" s="467">
        <f t="array" ref="AR10">SUM((LEFT(AR$5,2)=LEFT('pit-c,d'!$B$7:$CZ$7,2))*('pit-c,d'!$B12:$CZ12))</f>
        <v>0</v>
      </c>
      <c r="AS10" s="466">
        <f t="shared" si="14"/>
        <v>8271.6</v>
      </c>
      <c r="AT10" s="464">
        <f>SUMPRODUCT((LEFT(AT$5,2)=LEFT('pit-e,f'!$C$7:$AG$7,2))*('pit-e,f'!$C12:$AG12))</f>
        <v>0</v>
      </c>
      <c r="AU10" s="467">
        <f>SUMPRODUCT((LEFT(AU$5,2)=LEFT('pit-e,f'!$C$7:$AG$7,2))*('pit-e,f'!$C12:$AG12))</f>
        <v>0</v>
      </c>
      <c r="AV10" s="467">
        <f>SUMPRODUCT((LEFT(AV$5,2)=LEFT('pit-e,f'!$C$7:$AG$7,2))*('pit-e,f'!$C12:$AG12))</f>
        <v>0</v>
      </c>
      <c r="AW10" s="467">
        <f>SUMPRODUCT((LEFT(AW$5,2)=LEFT('pit-e,f'!$C$7:$AG$7,2))*('pit-e,f'!$C12:$AG12))</f>
        <v>0</v>
      </c>
      <c r="AX10" s="467">
        <f>SUMPRODUCT((LEFT(AX$5,2)=LEFT('pit-e,f'!$C$7:$AG$7,2))*('pit-e,f'!$C12:$AG12))</f>
        <v>0</v>
      </c>
      <c r="AY10" s="467">
        <f>SUMPRODUCT((LEFT(AY$5,2)=LEFT('pit-e,f'!$C$7:$AG$7,2))*('pit-e,f'!$C12:$AG12))</f>
        <v>0</v>
      </c>
      <c r="AZ10" s="467">
        <f>SUMPRODUCT((LEFT(AZ$5,2)=LEFT('pit-e,f'!$C$7:$AG$7,2))*('pit-e,f'!$C12:$AG12))</f>
        <v>0</v>
      </c>
      <c r="BA10" s="467">
        <f>SUMPRODUCT((LEFT(BA$5,2)=LEFT('pit-e,f'!$C$7:$AG$7,2))*('pit-e,f'!$C12:$AG12))</f>
        <v>0</v>
      </c>
      <c r="BB10" s="467">
        <f>SUMPRODUCT((LEFT(BB$5,2)=LEFT('pit-e,f'!$C$7:$AG$7,2))*('pit-e,f'!$C12:$AG12))</f>
        <v>0</v>
      </c>
      <c r="BC10" s="467">
        <f>SUMPRODUCT((LEFT(BC$5,2)=LEFT('pit-e,f'!$C$7:$AG$7,2))*('pit-e,f'!$C12:$AG12))</f>
        <v>0</v>
      </c>
      <c r="BD10" s="466">
        <f t="shared" si="15"/>
        <v>0</v>
      </c>
      <c r="BE10" s="467">
        <f t="array" ref="BE10">SUM((LEFT(BE$5,2)=LEFT('pit-e,f'!$AJ$7:$BP$7,2))*('pit-e,f'!$AJ12:$BP12))</f>
        <v>0</v>
      </c>
      <c r="BF10" s="467">
        <f t="array" ref="BF10">SUM((LEFT(BF$5,2)=LEFT('pit-e,f'!$AJ$7:$BP$7,2))*('pit-e,f'!$AJ12:$BP12))</f>
        <v>0</v>
      </c>
      <c r="BG10" s="467">
        <f t="array" ref="BG10">SUM((LEFT(BG$5,2)=LEFT('pit-e,f'!$AJ$7:$BP$7,2))*('pit-e,f'!$AJ12:$BP12))</f>
        <v>0</v>
      </c>
      <c r="BH10" s="467">
        <f t="array" ref="BH10">SUM((LEFT(BH$5,2)=LEFT('pit-e,f'!$AJ$7:$BP$7,2))*('pit-e,f'!$AJ12:$BP12))</f>
        <v>0</v>
      </c>
      <c r="BI10" s="467">
        <f t="array" ref="BI10">SUM((LEFT(BI$5,2)=LEFT('pit-e,f'!$AJ$7:$BP$7,2))*('pit-e,f'!$AJ12:$BP12))</f>
        <v>0</v>
      </c>
      <c r="BJ10" s="467">
        <f t="array" ref="BJ10">SUM((LEFT(BJ$5,2)=LEFT('pit-e,f'!$AJ$7:$BP$7,2))*('pit-e,f'!$AJ12:$BP12))</f>
        <v>0</v>
      </c>
      <c r="BK10" s="467">
        <f t="array" ref="BK10">SUM((LEFT(BK$5,2)=LEFT('pit-e,f'!$AJ$7:$BP$7,2))*('pit-e,f'!$AJ12:$BP12))</f>
        <v>0</v>
      </c>
      <c r="BL10" s="467">
        <f t="array" ref="BL10">SUM((LEFT(BL$5,2)=LEFT('pit-e,f'!$AJ$7:$BP$7,2))*('pit-e,f'!$AJ12:$BP12))</f>
        <v>0</v>
      </c>
      <c r="BM10" s="467">
        <f t="array" ref="BM10">SUM((LEFT(BM$5,2)=LEFT('pit-e,f'!$AJ$7:$BP$7,2))*('pit-e,f'!$AJ12:$BP12))</f>
        <v>0</v>
      </c>
      <c r="BN10" s="467">
        <f t="array" ref="BN10">SUM((LEFT(BN$5,2)=LEFT('pit-e,f'!$AJ$7:$BP$7,2))*('pit-e,f'!$AJ12:$BP12))</f>
        <v>0</v>
      </c>
      <c r="BO10" s="467">
        <f t="array" ref="BO10">SUM((LEFT(BO$5,2)=LEFT('pit-e,f'!$AJ$7:$BP$7,2))*('pit-e,f'!$AJ12:$BP12))</f>
        <v>0</v>
      </c>
      <c r="BP10" s="466">
        <f t="shared" si="16"/>
        <v>0</v>
      </c>
      <c r="BQ10" s="464">
        <f t="array" ref="BQ10">SUM((LEFT(BQ$5,2)=LEFT('pit-c,d'!$EA$7:$ET$7,2))*('pit-c,d'!$EA12:$ET12))</f>
        <v>0</v>
      </c>
      <c r="BR10" s="464">
        <f t="array" ref="BR10">SUM((LEFT(BR$5,2)=LEFT('pit-c,d'!$EA$7:$ET$7,2))*('pit-c,d'!$EA12:$ET12))</f>
        <v>0</v>
      </c>
      <c r="BS10" s="464">
        <f t="array" ref="BS10">SUM((LEFT(BS$5,2)=LEFT('pit-c,d'!$EA$7:$ET$7,2))*('pit-c,d'!$EA12:$ET12))</f>
        <v>0</v>
      </c>
      <c r="BT10" s="464">
        <f t="array" ref="BT10">SUM((LEFT(BT$5,2)=LEFT('pit-c,d'!$EA$7:$ET$7,2))*('pit-c,d'!$EA12:$ET12))</f>
        <v>0</v>
      </c>
      <c r="BU10" s="464">
        <f t="array" ref="BU10">SUM((LEFT(BU$5,2)=LEFT('pit-c,d'!$EA$7:$ET$7,2))*('pit-c,d'!$EA12:$ET12))</f>
        <v>0</v>
      </c>
      <c r="BV10" s="464">
        <f t="array" ref="BV10">SUM((LEFT(BV$5,2)=LEFT('pit-c,d'!$EA$7:$ET$7,2))*('pit-c,d'!$EA12:$ET12))</f>
        <v>1907.2</v>
      </c>
      <c r="BW10" s="464">
        <f t="array" ref="BW10">SUM((LEFT(BW$5,2)=LEFT('pit-c,d'!$EA$7:$ET$7,2))*('pit-c,d'!$EA12:$ET12))</f>
        <v>0</v>
      </c>
      <c r="BX10" s="464">
        <f t="array" ref="BX10">SUM((LEFT(BX$5,2)=LEFT('pit-c,d'!$EA$7:$ET$7,2))*('pit-c,d'!$EA12:$ET12))</f>
        <v>1326.1</v>
      </c>
      <c r="BY10" s="464">
        <f t="array" ref="BY10">SUM((LEFT(BY$5,2)=LEFT('pit-c,d'!$EA$7:$ET$7,2))*('pit-c,d'!$EA12:$ET12))</f>
        <v>0</v>
      </c>
      <c r="BZ10" s="464">
        <f t="array" ref="BZ10">SUM((LEFT(BZ$5,2)=LEFT('pit-c,d'!$EA$7:$ET$7,2))*('pit-c,d'!$EA12:$ET12))</f>
        <v>0</v>
      </c>
      <c r="CA10" s="466">
        <f t="shared" si="2"/>
        <v>3233.3</v>
      </c>
      <c r="CB10" s="464">
        <f>SUMIF(pm!$FM$7:$GD$7,CB$5,pm!$FM11:$GD11)</f>
        <v>0</v>
      </c>
      <c r="CC10" s="464">
        <f>SUMIF(pm!$FM$7:$GD$7,CC$5,pm!$FM11:$GD11)</f>
        <v>0</v>
      </c>
      <c r="CD10" s="464">
        <f>SUMIF(pm!$FM$7:$GD$7,CD$5,pm!$FM11:$GD11)</f>
        <v>0</v>
      </c>
      <c r="CE10" s="464">
        <f>SUMIF(pm!$FM$7:$GD$7,CE$5,pm!$FM11:$GD11)</f>
        <v>0</v>
      </c>
      <c r="CF10" s="464">
        <f>SUMIF(pm!$FM$7:$GD$7,CF$5,pm!$FM11:$GD11)</f>
        <v>0</v>
      </c>
      <c r="CG10" s="464">
        <f>SUMIF(pm!$FM$7:$GD$7,CG$5,pm!$FM11:$GD11)</f>
        <v>0</v>
      </c>
      <c r="CH10" s="464">
        <f>SUMIF(pm!$FM$7:$GD$7,CH$5,pm!$FM11:$GD11)</f>
        <v>0</v>
      </c>
      <c r="CI10" s="464">
        <f>SUMIF(pm!$FM$7:$GD$7,CI$5,pm!$FM11:$GD11)</f>
        <v>0</v>
      </c>
      <c r="CJ10" s="464">
        <f>SUMIF(pm!$FM$7:$GD$7,CJ$5,pm!$FM11:$GD11)</f>
        <v>0</v>
      </c>
      <c r="CK10" s="464">
        <f>SUMIF(pm!$FM$7:$GD$7,CK$5,pm!$FM11:$GD11)</f>
        <v>0</v>
      </c>
      <c r="CL10" s="464">
        <f>SUMIF(pm!$FM$7:$GD$7,CL$5,pm!$FM11:$GD11)</f>
        <v>0</v>
      </c>
      <c r="CM10" s="466">
        <f t="shared" si="3"/>
        <v>0</v>
      </c>
      <c r="CN10" s="464" cm="1">
        <f t="array" ref="CN10">SUM((LEFT(CN$5,1)=LEFT('pm-m'!$BR$7:$DC$7,1))*('pm-m'!$BR11:$DC11))</f>
        <v>0</v>
      </c>
      <c r="CO10" s="464">
        <f t="array" ref="CO10">SUM((LEFT(CO$5,2)=LEFT('pm-m'!$BR$7:$DC$7,2))*('pm-m'!$BR11:$DC11))</f>
        <v>5879.5</v>
      </c>
      <c r="CP10" s="464">
        <f t="array" ref="CP10">SUM((LEFT(CP$5,2)=LEFT('pm-m'!$BR$7:$DC$7,2))*('pm-m'!$BR11:$DC11))</f>
        <v>0</v>
      </c>
      <c r="CQ10" s="464">
        <f t="array" ref="CQ10">SUM((LEFT(CQ$5,2)=LEFT('pm-m'!$BR$7:$DC$7,2))*('pm-m'!$BR11:$DC11))</f>
        <v>982.1</v>
      </c>
      <c r="CR10" s="464">
        <f t="array" ref="CR10">SUM((LEFT(CR$5,2)=LEFT('pm-m'!$BR$7:$DC$7,2))*('pm-m'!$BR11:$DC11))</f>
        <v>0</v>
      </c>
      <c r="CS10" s="464">
        <f t="array" ref="CS10">SUM((LEFT(CS$5,2)=LEFT('pm-m'!$BR$7:$DC$7,2))*('pm-m'!$BR11:$DC11))</f>
        <v>0</v>
      </c>
      <c r="CT10" s="464">
        <f t="array" ref="CT10">SUM((LEFT(CT$5,2)=LEFT('pm-m'!$BR$7:$DC$7,2))*('pm-m'!$BR11:$DC11))</f>
        <v>0</v>
      </c>
      <c r="CU10" s="464">
        <f t="array" ref="CU10">SUM((LEFT(CU$5,2)=LEFT('pm-m'!$BR$7:$DC$7,2))*('pm-m'!$BR11:$DC11))</f>
        <v>0</v>
      </c>
      <c r="CV10" s="466">
        <f t="shared" si="4"/>
        <v>6861.6</v>
      </c>
      <c r="CW10" s="464">
        <f>kau!CE11</f>
        <v>0</v>
      </c>
      <c r="CX10" s="464">
        <f>'b,d'!CF11</f>
        <v>4645.3999999999996</v>
      </c>
      <c r="CY10" s="464">
        <f>'pm-sm'!BU11</f>
        <v>8862.1</v>
      </c>
      <c r="CZ10" s="464">
        <f>'b,d'!DA11</f>
        <v>38542.699999999997</v>
      </c>
      <c r="DA10" s="464">
        <f>'pm-sm'!CE11</f>
        <v>6787.8</v>
      </c>
      <c r="DB10" s="464">
        <f>sims!AW11</f>
        <v>30029.4</v>
      </c>
      <c r="DC10" s="466">
        <f t="shared" si="17"/>
        <v>88867.4</v>
      </c>
      <c r="DD10" s="467">
        <f>SUMIF(ssb!$C$7:$U$7,DD$5,ssb!$C11:$U11)</f>
        <v>0</v>
      </c>
      <c r="DE10" s="467">
        <f>SUMIF(ssb!$C$7:$U$7,DE$5,ssb!$C11:$U11)</f>
        <v>0</v>
      </c>
      <c r="DF10" s="467">
        <f>SUMIF(ssb!$C$7:$U$7,DF$5,ssb!$C11:$U11)</f>
        <v>0</v>
      </c>
      <c r="DG10" s="467">
        <f>SUMIF(ssb!$C$7:$U$7,DG$5,ssb!$C11:$U11)</f>
        <v>0</v>
      </c>
      <c r="DH10" s="467">
        <f>SUMIF(ssb!$C$7:$U$7,DH$5,ssb!$C11:$U11)</f>
        <v>1433</v>
      </c>
      <c r="DI10" s="467">
        <f>SUMIF(ssb!$C$7:$U$7,DI$5,ssb!$C11:$U11)</f>
        <v>0</v>
      </c>
      <c r="DJ10" s="467">
        <f>SUMIF(ssb!$C$7:$U$7,DJ$5,ssb!$C11:$U11)</f>
        <v>0</v>
      </c>
      <c r="DK10" s="467">
        <f>SUMIF(ssb!$C$7:$U$7,DK$5,ssb!$C11:$U11)</f>
        <v>0</v>
      </c>
      <c r="DL10" s="467">
        <f>SUMIF(ssb!$C$7:$U$7,DL$5,ssb!$C11:$U11)</f>
        <v>0</v>
      </c>
      <c r="DM10" s="467">
        <f>SUMIF(ssb!$C$7:$U$7,DM$5,ssb!$C11:$U11)</f>
        <v>0</v>
      </c>
      <c r="DN10" s="467">
        <f>SUMIF(ssb!$C$7:$U$7,DN$5,ssb!$C11:$U11)</f>
        <v>0</v>
      </c>
      <c r="DO10" s="467">
        <f>SUMIF(ssb!$C$7:$U$7,DO$5,ssb!$C11:$U11)</f>
        <v>0</v>
      </c>
      <c r="DP10" s="467">
        <f>SUMIF(ssb!$C$7:$U$7,DP$5,ssb!$C11:$U11)</f>
        <v>0</v>
      </c>
      <c r="DQ10" s="467">
        <f>SUMIF(ssb!$C$7:$U$7,DQ$5,ssb!$C11:$U11)</f>
        <v>0</v>
      </c>
      <c r="DR10" s="467">
        <f>SUMIF(ssb!$C$7:$U$7,DR$5,ssb!$C11:$U11)</f>
        <v>0</v>
      </c>
      <c r="DS10" s="467">
        <f>SUMIF(ssb!$C$7:$U$7,DS$5,ssb!$C11:$U11)</f>
        <v>0</v>
      </c>
      <c r="DT10" s="467">
        <f>SUMIF(ssb!$C$7:$U$7,DT$5,ssb!$C11:$U11)</f>
        <v>0</v>
      </c>
      <c r="DU10" s="467">
        <f>SUMIF(ssb!$C$7:$U$7,DU$5,ssb!$C11:$U11)</f>
        <v>0</v>
      </c>
      <c r="DV10" s="468">
        <f t="shared" si="35"/>
        <v>1433</v>
      </c>
      <c r="DW10" s="470">
        <f t="shared" si="5"/>
        <v>110735.7</v>
      </c>
      <c r="DX10" s="415">
        <f t="shared" ca="1" si="6"/>
        <v>0</v>
      </c>
      <c r="DY10" s="455">
        <v>822.1</v>
      </c>
      <c r="DZ10" s="451">
        <v>1246.700000000001</v>
      </c>
      <c r="EA10" s="441">
        <v>4401.5000000000018</v>
      </c>
      <c r="EB10" s="444">
        <v>3870.1000000000004</v>
      </c>
      <c r="EC10" s="361"/>
      <c r="ED10" s="361"/>
      <c r="EE10" s="445">
        <v>1615.4000000000008</v>
      </c>
      <c r="EF10" s="445">
        <v>1617.9000000000003</v>
      </c>
      <c r="EG10" s="357"/>
      <c r="EH10" s="358"/>
      <c r="EI10" s="307"/>
      <c r="EJ10" s="197"/>
      <c r="EK10" s="362"/>
      <c r="EL10" s="362"/>
      <c r="EM10" s="220"/>
      <c r="EN10" s="238"/>
      <c r="EO10" s="357"/>
      <c r="EP10" s="357"/>
      <c r="EQ10" s="454"/>
      <c r="ER10" s="442"/>
      <c r="ES10" s="447">
        <v>3424.0999999999995</v>
      </c>
      <c r="ET10" s="448">
        <v>3363.7000000000039</v>
      </c>
      <c r="EU10" s="441">
        <v>13788.8</v>
      </c>
      <c r="EV10" s="442">
        <v>16240.600000000002</v>
      </c>
      <c r="EW10" s="238">
        <v>4721.7000000000007</v>
      </c>
      <c r="EX10" s="219">
        <v>4140.3999999999996</v>
      </c>
      <c r="EY10" s="441">
        <v>20006</v>
      </c>
      <c r="EZ10" s="442">
        <v>18536.699999999997</v>
      </c>
      <c r="FA10" s="447">
        <v>2879.1000000000004</v>
      </c>
      <c r="FB10" s="448">
        <v>1766.3000000000004</v>
      </c>
      <c r="FC10" s="412"/>
      <c r="FD10" s="410"/>
      <c r="FE10" s="441">
        <v>3329.0999999999995</v>
      </c>
      <c r="FF10" s="442">
        <v>3532.4999999999982</v>
      </c>
      <c r="FG10" s="363"/>
      <c r="FH10" s="409"/>
      <c r="FI10" s="450">
        <v>984.60000000000025</v>
      </c>
      <c r="FJ10" s="451">
        <v>448.4</v>
      </c>
      <c r="FK10" s="495" cm="1">
        <f t="array" ref="FK10">[1]!SumCols(DY10:FJ10,1)-FL10</f>
        <v>55972.4</v>
      </c>
      <c r="FL10" s="496" cm="1">
        <f t="array" ref="FL10">[1]!SumCols(DY10:FJ10,2)</f>
        <v>54763.30000000001</v>
      </c>
      <c r="FM10" s="200">
        <f t="shared" si="18"/>
        <v>0</v>
      </c>
      <c r="FN10" s="242">
        <f ca="1">SUM(DX10:DZ10)</f>
        <v>2068.8000000000011</v>
      </c>
      <c r="FO10" s="242">
        <v>0</v>
      </c>
      <c r="FP10" s="242">
        <f t="shared" si="8"/>
        <v>8271.6000000000022</v>
      </c>
      <c r="FQ10" s="242">
        <f t="shared" si="19"/>
        <v>0</v>
      </c>
      <c r="FR10" s="242">
        <f t="shared" si="9"/>
        <v>0</v>
      </c>
      <c r="FS10" s="242"/>
      <c r="FT10" s="242">
        <f t="shared" si="10"/>
        <v>3233.3000000000011</v>
      </c>
      <c r="FU10" s="242">
        <f t="shared" si="11"/>
        <v>0</v>
      </c>
      <c r="FV10" s="242">
        <f t="shared" si="20"/>
        <v>45679.30000000001</v>
      </c>
      <c r="FW10" s="242"/>
      <c r="FX10" s="242">
        <f t="shared" si="21"/>
        <v>43188.1</v>
      </c>
      <c r="FY10" s="242"/>
      <c r="FZ10" s="242">
        <f t="shared" si="22"/>
        <v>6861.5999999999976</v>
      </c>
      <c r="GA10" s="242">
        <f t="shared" si="23"/>
        <v>0</v>
      </c>
      <c r="GB10" s="242">
        <f t="shared" si="12"/>
        <v>1433.0000000000002</v>
      </c>
      <c r="GC10" s="243"/>
      <c r="GD10" s="244">
        <f t="array" ref="GD10" ca="1">SUM(($FN$6:$GC$6=$GD$6)*(FN10:GC10))</f>
        <v>110735.7</v>
      </c>
      <c r="GE10" s="245">
        <f t="array" ref="GE10" ca="1">SUM(($FN$6:$GC$6=$GE$6)*(FN10:GC10))</f>
        <v>0</v>
      </c>
      <c r="GF10" s="490">
        <f t="shared" ref="GF10:GF29" ca="1" si="36">SUM(GD10:GE10)</f>
        <v>110735.7</v>
      </c>
      <c r="GG10" s="316" t="str">
        <f t="shared" ca="1" si="24"/>
        <v/>
      </c>
      <c r="GH10" s="242">
        <f t="shared" ca="1" si="25"/>
        <v>15006.700000000004</v>
      </c>
      <c r="GI10" s="242">
        <f t="shared" si="26"/>
        <v>0</v>
      </c>
      <c r="GJ10" s="242">
        <f t="shared" si="27"/>
        <v>6861.5999999999976</v>
      </c>
      <c r="GK10" s="242">
        <f t="shared" si="28"/>
        <v>0</v>
      </c>
      <c r="GL10" s="242">
        <f t="shared" si="29"/>
        <v>88867.400000000009</v>
      </c>
      <c r="GM10" s="242">
        <f t="shared" si="30"/>
        <v>0</v>
      </c>
      <c r="GN10" s="490">
        <f t="shared" ca="1" si="31"/>
        <v>21868.300000000003</v>
      </c>
      <c r="GO10" s="490">
        <f t="shared" si="32"/>
        <v>0</v>
      </c>
      <c r="GP10" s="490">
        <f t="shared" si="33"/>
        <v>88867.400000000009</v>
      </c>
      <c r="GQ10" s="201"/>
    </row>
    <row r="11" spans="1:199" s="188" customFormat="1" ht="11.15" customHeight="1">
      <c r="A11" s="196">
        <f t="shared" si="13"/>
        <v>45143</v>
      </c>
      <c r="B11" s="464"/>
      <c r="C11" s="464"/>
      <c r="D11" s="464"/>
      <c r="E11" s="464"/>
      <c r="F11" s="464"/>
      <c r="G11" s="464"/>
      <c r="H11" s="464"/>
      <c r="I11" s="465"/>
      <c r="J11" s="466">
        <f t="shared" ref="J11:J28" si="37">SUM(B11:I11)</f>
        <v>0</v>
      </c>
      <c r="K11" s="467">
        <v>2098.3000000000002</v>
      </c>
      <c r="L11" s="464"/>
      <c r="M11" s="464"/>
      <c r="N11" s="464"/>
      <c r="O11" s="464"/>
      <c r="P11" s="464"/>
      <c r="Q11" s="464"/>
      <c r="R11" s="464"/>
      <c r="S11" s="464"/>
      <c r="T11" s="466">
        <f t="shared" si="0"/>
        <v>2098.3000000000002</v>
      </c>
      <c r="U11" s="467"/>
      <c r="V11" s="464"/>
      <c r="W11" s="464"/>
      <c r="X11" s="464"/>
      <c r="Y11" s="464"/>
      <c r="Z11" s="464"/>
      <c r="AA11" s="468">
        <f t="shared" si="34"/>
        <v>0</v>
      </c>
      <c r="AB11" s="469">
        <f t="shared" si="1"/>
        <v>2098.3000000000002</v>
      </c>
      <c r="AC11" s="467">
        <f t="array" ref="AC11">SUM((LEFT(AC$5,2)=LEFT('pit-c,d'!$B$7:$CZ$7,2))*('pit-c,d'!$B13:$CZ13))</f>
        <v>798.2</v>
      </c>
      <c r="AD11" s="467">
        <f t="array" ref="AD11">SUM((LEFT(AD$5,2)=LEFT('pit-c,d'!$B$7:$CZ$7,2))*('pit-c,d'!$B13:$CZ13))</f>
        <v>424.40000000000003</v>
      </c>
      <c r="AE11" s="467">
        <f t="array" ref="AE11">SUM((LEFT(AE$5,2)=LEFT('pit-c,d'!$B$7:$CZ$7,2))*('pit-c,d'!$B13:$CZ13))</f>
        <v>0</v>
      </c>
      <c r="AF11" s="467">
        <f t="array" ref="AF11">SUM((LEFT(AF$5,2)=LEFT('pit-c,d'!$B$7:$CZ$7,2))*('pit-c,d'!$B13:$CZ13))</f>
        <v>0</v>
      </c>
      <c r="AG11" s="467">
        <f t="array" ref="AG11">SUM((LEFT(AG$5,2)=LEFT('pit-c,d'!$B$7:$CZ$7,2))*('pit-c,d'!$B13:$CZ13))</f>
        <v>0</v>
      </c>
      <c r="AH11" s="467">
        <f t="array" ref="AH11">SUM((LEFT(AH$5,2)=LEFT('pit-c,d'!$B$7:$CZ$7,2))*('pit-c,d'!$B13:$CZ13))</f>
        <v>557.20000000000005</v>
      </c>
      <c r="AI11" s="467">
        <f t="array" ref="AI11">SUM((LEFT(AI$5,2)=LEFT('pit-c,d'!$B$7:$CZ$7,2))*('pit-c,d'!$B13:$CZ13))</f>
        <v>0</v>
      </c>
      <c r="AJ11" s="467">
        <f t="array" ref="AJ11">SUM((LEFT(AJ$5,2)=LEFT('pit-c,d'!$B$7:$CZ$7,2))*('pit-c,d'!$B13:$CZ13))</f>
        <v>0</v>
      </c>
      <c r="AK11" s="467">
        <f t="array" ref="AK11">SUM((LEFT(AK$5,2)=LEFT('pit-c,d'!$B$7:$CZ$7,2))*('pit-c,d'!$B13:$CZ13))</f>
        <v>0</v>
      </c>
      <c r="AL11" s="467">
        <f t="array" ref="AL11">SUM((LEFT(AL$5,2)=LEFT('pit-c,d'!$B$7:$CZ$7,2))*('pit-c,d'!$B13:$CZ13))</f>
        <v>0</v>
      </c>
      <c r="AM11" s="467">
        <f t="array" ref="AM11">SUM((LEFT(AM$5,2)=LEFT('pit-c,d'!$B$7:$CZ$7,2))*('pit-c,d'!$B13:$CZ13))</f>
        <v>7372.5</v>
      </c>
      <c r="AN11" s="467">
        <f t="array" ref="AN11">SUM((LEFT(AN$5,2)=LEFT('pit-c,d'!$B$7:$CZ$7,2))*('pit-c,d'!$B13:$CZ13))</f>
        <v>0</v>
      </c>
      <c r="AO11" s="467">
        <f t="array" ref="AO11">SUM((LEFT(AO$5,2)=LEFT('pit-c,d'!$B$7:$CZ$7,2))*('pit-c,d'!$B13:$CZ13))</f>
        <v>0</v>
      </c>
      <c r="AP11" s="467">
        <f t="array" ref="AP11">SUM((LEFT(AP$5,2)=LEFT('pit-c,d'!$B$7:$CZ$7,2))*('pit-c,d'!$B13:$CZ13))</f>
        <v>0</v>
      </c>
      <c r="AQ11" s="467">
        <f t="array" ref="AQ11">SUM((LEFT(AQ$5,2)=LEFT('pit-c,d'!$B$7:$CZ$7,2))*('pit-c,d'!$B13:$CZ13))</f>
        <v>0</v>
      </c>
      <c r="AR11" s="467">
        <f t="array" ref="AR11">SUM((LEFT(AR$5,2)=LEFT('pit-c,d'!$B$7:$CZ$7,2))*('pit-c,d'!$B13:$CZ13))</f>
        <v>0</v>
      </c>
      <c r="AS11" s="466">
        <f t="shared" si="14"/>
        <v>9152.2999999999993</v>
      </c>
      <c r="AT11" s="464">
        <f>SUMPRODUCT((LEFT(AT$5,2)=LEFT('pit-e,f'!$C$7:$AG$7,2))*('pit-e,f'!$C13:$AG13))</f>
        <v>0</v>
      </c>
      <c r="AU11" s="467">
        <f>SUMPRODUCT((LEFT(AU$5,2)=LEFT('pit-e,f'!$C$7:$AG$7,2))*('pit-e,f'!$C13:$AG13))</f>
        <v>0</v>
      </c>
      <c r="AV11" s="467">
        <f>SUMPRODUCT((LEFT(AV$5,2)=LEFT('pit-e,f'!$C$7:$AG$7,2))*('pit-e,f'!$C13:$AG13))</f>
        <v>0</v>
      </c>
      <c r="AW11" s="467">
        <f>SUMPRODUCT((LEFT(AW$5,2)=LEFT('pit-e,f'!$C$7:$AG$7,2))*('pit-e,f'!$C13:$AG13))</f>
        <v>0</v>
      </c>
      <c r="AX11" s="467">
        <f>SUMPRODUCT((LEFT(AX$5,2)=LEFT('pit-e,f'!$C$7:$AG$7,2))*('pit-e,f'!$C13:$AG13))</f>
        <v>0</v>
      </c>
      <c r="AY11" s="467">
        <f>SUMPRODUCT((LEFT(AY$5,2)=LEFT('pit-e,f'!$C$7:$AG$7,2))*('pit-e,f'!$C13:$AG13))</f>
        <v>0</v>
      </c>
      <c r="AZ11" s="467">
        <f>SUMPRODUCT((LEFT(AZ$5,2)=LEFT('pit-e,f'!$C$7:$AG$7,2))*('pit-e,f'!$C13:$AG13))</f>
        <v>0</v>
      </c>
      <c r="BA11" s="467">
        <f>SUMPRODUCT((LEFT(BA$5,2)=LEFT('pit-e,f'!$C$7:$AG$7,2))*('pit-e,f'!$C13:$AG13))</f>
        <v>0</v>
      </c>
      <c r="BB11" s="467">
        <f>SUMPRODUCT((LEFT(BB$5,2)=LEFT('pit-e,f'!$C$7:$AG$7,2))*('pit-e,f'!$C13:$AG13))</f>
        <v>0</v>
      </c>
      <c r="BC11" s="467">
        <f>SUMPRODUCT((LEFT(BC$5,2)=LEFT('pit-e,f'!$C$7:$AG$7,2))*('pit-e,f'!$C13:$AG13))</f>
        <v>0</v>
      </c>
      <c r="BD11" s="466">
        <f t="shared" si="15"/>
        <v>0</v>
      </c>
      <c r="BE11" s="467">
        <f t="array" ref="BE11">SUM((LEFT(BE$5,2)=LEFT('pit-e,f'!$AJ$7:$BP$7,2))*('pit-e,f'!$AJ13:$BP13))</f>
        <v>0</v>
      </c>
      <c r="BF11" s="467">
        <f t="array" ref="BF11">SUM((LEFT(BF$5,2)=LEFT('pit-e,f'!$AJ$7:$BP$7,2))*('pit-e,f'!$AJ13:$BP13))</f>
        <v>0</v>
      </c>
      <c r="BG11" s="467">
        <f t="array" ref="BG11">SUM((LEFT(BG$5,2)=LEFT('pit-e,f'!$AJ$7:$BP$7,2))*('pit-e,f'!$AJ13:$BP13))</f>
        <v>0</v>
      </c>
      <c r="BH11" s="467">
        <f t="array" ref="BH11">SUM((LEFT(BH$5,2)=LEFT('pit-e,f'!$AJ$7:$BP$7,2))*('pit-e,f'!$AJ13:$BP13))</f>
        <v>0</v>
      </c>
      <c r="BI11" s="467">
        <f t="array" ref="BI11">SUM((LEFT(BI$5,2)=LEFT('pit-e,f'!$AJ$7:$BP$7,2))*('pit-e,f'!$AJ13:$BP13))</f>
        <v>0</v>
      </c>
      <c r="BJ11" s="467">
        <f t="array" ref="BJ11">SUM((LEFT(BJ$5,2)=LEFT('pit-e,f'!$AJ$7:$BP$7,2))*('pit-e,f'!$AJ13:$BP13))</f>
        <v>0</v>
      </c>
      <c r="BK11" s="467">
        <f t="array" ref="BK11">SUM((LEFT(BK$5,2)=LEFT('pit-e,f'!$AJ$7:$BP$7,2))*('pit-e,f'!$AJ13:$BP13))</f>
        <v>0</v>
      </c>
      <c r="BL11" s="467">
        <f t="array" ref="BL11">SUM((LEFT(BL$5,2)=LEFT('pit-e,f'!$AJ$7:$BP$7,2))*('pit-e,f'!$AJ13:$BP13))</f>
        <v>0</v>
      </c>
      <c r="BM11" s="467">
        <f t="array" ref="BM11">SUM((LEFT(BM$5,2)=LEFT('pit-e,f'!$AJ$7:$BP$7,2))*('pit-e,f'!$AJ13:$BP13))</f>
        <v>0</v>
      </c>
      <c r="BN11" s="467">
        <f t="array" ref="BN11">SUM((LEFT(BN$5,2)=LEFT('pit-e,f'!$AJ$7:$BP$7,2))*('pit-e,f'!$AJ13:$BP13))</f>
        <v>0</v>
      </c>
      <c r="BO11" s="467">
        <f t="array" ref="BO11">SUM((LEFT(BO$5,2)=LEFT('pit-e,f'!$AJ$7:$BP$7,2))*('pit-e,f'!$AJ13:$BP13))</f>
        <v>0</v>
      </c>
      <c r="BP11" s="466">
        <f t="shared" si="16"/>
        <v>0</v>
      </c>
      <c r="BQ11" s="464">
        <f t="array" ref="BQ11">SUM((LEFT(BQ$5,2)=LEFT('pit-c,d'!$EA$7:$ET$7,2))*('pit-c,d'!$EA13:$ET13))</f>
        <v>0</v>
      </c>
      <c r="BR11" s="464">
        <f t="array" ref="BR11">SUM((LEFT(BR$5,2)=LEFT('pit-c,d'!$EA$7:$ET$7,2))*('pit-c,d'!$EA13:$ET13))</f>
        <v>0</v>
      </c>
      <c r="BS11" s="464">
        <f t="array" ref="BS11">SUM((LEFT(BS$5,2)=LEFT('pit-c,d'!$EA$7:$ET$7,2))*('pit-c,d'!$EA13:$ET13))</f>
        <v>0</v>
      </c>
      <c r="BT11" s="464">
        <f t="array" ref="BT11">SUM((LEFT(BT$5,2)=LEFT('pit-c,d'!$EA$7:$ET$7,2))*('pit-c,d'!$EA13:$ET13))</f>
        <v>0</v>
      </c>
      <c r="BU11" s="464">
        <f t="array" ref="BU11">SUM((LEFT(BU$5,2)=LEFT('pit-c,d'!$EA$7:$ET$7,2))*('pit-c,d'!$EA13:$ET13))</f>
        <v>0</v>
      </c>
      <c r="BV11" s="464">
        <f t="array" ref="BV11">SUM((LEFT(BV$5,2)=LEFT('pit-c,d'!$EA$7:$ET$7,2))*('pit-c,d'!$EA13:$ET13))</f>
        <v>80.2</v>
      </c>
      <c r="BW11" s="464">
        <f t="array" ref="BW11">SUM((LEFT(BW$5,2)=LEFT('pit-c,d'!$EA$7:$ET$7,2))*('pit-c,d'!$EA13:$ET13))</f>
        <v>0</v>
      </c>
      <c r="BX11" s="464">
        <f t="array" ref="BX11">SUM((LEFT(BX$5,2)=LEFT('pit-c,d'!$EA$7:$ET$7,2))*('pit-c,d'!$EA13:$ET13))</f>
        <v>1461.2</v>
      </c>
      <c r="BY11" s="464">
        <f t="array" ref="BY11">SUM((LEFT(BY$5,2)=LEFT('pit-c,d'!$EA$7:$ET$7,2))*('pit-c,d'!$EA13:$ET13))</f>
        <v>0</v>
      </c>
      <c r="BZ11" s="464">
        <f t="array" ref="BZ11">SUM((LEFT(BZ$5,2)=LEFT('pit-c,d'!$EA$7:$ET$7,2))*('pit-c,d'!$EA13:$ET13))</f>
        <v>0</v>
      </c>
      <c r="CA11" s="466">
        <f t="shared" si="2"/>
        <v>1541.4</v>
      </c>
      <c r="CB11" s="464">
        <f>SUMIF(pm!$FM$7:$GD$7,CB$5,pm!$FM12:$GD12)</f>
        <v>0</v>
      </c>
      <c r="CC11" s="464">
        <f>SUMIF(pm!$FM$7:$GD$7,CC$5,pm!$FM12:$GD12)</f>
        <v>0</v>
      </c>
      <c r="CD11" s="464">
        <f>SUMIF(pm!$FM$7:$GD$7,CD$5,pm!$FM12:$GD12)</f>
        <v>0</v>
      </c>
      <c r="CE11" s="464">
        <f>SUMIF(pm!$FM$7:$GD$7,CE$5,pm!$FM12:$GD12)</f>
        <v>0</v>
      </c>
      <c r="CF11" s="464">
        <f>SUMIF(pm!$FM$7:$GD$7,CF$5,pm!$FM12:$GD12)</f>
        <v>0</v>
      </c>
      <c r="CG11" s="464">
        <f>SUMIF(pm!$FM$7:$GD$7,CG$5,pm!$FM12:$GD12)</f>
        <v>0</v>
      </c>
      <c r="CH11" s="464">
        <f>SUMIF(pm!$FM$7:$GD$7,CH$5,pm!$FM12:$GD12)</f>
        <v>0</v>
      </c>
      <c r="CI11" s="464">
        <f>SUMIF(pm!$FM$7:$GD$7,CI$5,pm!$FM12:$GD12)</f>
        <v>0</v>
      </c>
      <c r="CJ11" s="464">
        <f>SUMIF(pm!$FM$7:$GD$7,CJ$5,pm!$FM12:$GD12)</f>
        <v>0</v>
      </c>
      <c r="CK11" s="464">
        <f>SUMIF(pm!$FM$7:$GD$7,CK$5,pm!$FM12:$GD12)</f>
        <v>0</v>
      </c>
      <c r="CL11" s="464">
        <f>SUMIF(pm!$FM$7:$GD$7,CL$5,pm!$FM12:$GD12)</f>
        <v>0</v>
      </c>
      <c r="CM11" s="466">
        <f t="shared" si="3"/>
        <v>0</v>
      </c>
      <c r="CN11" s="464" cm="1">
        <f t="array" ref="CN11">SUM((LEFT(CN$5,1)=LEFT('pm-m'!$BR$7:$DC$7,1))*('pm-m'!$BR12:$DC12))</f>
        <v>0</v>
      </c>
      <c r="CO11" s="464">
        <f t="array" ref="CO11">SUM((LEFT(CO$5,2)=LEFT('pm-m'!$BR$7:$DC$7,2))*('pm-m'!$BR12:$DC12))</f>
        <v>5115.3999999999996</v>
      </c>
      <c r="CP11" s="464">
        <f t="array" ref="CP11">SUM((LEFT(CP$5,2)=LEFT('pm-m'!$BR$7:$DC$7,2))*('pm-m'!$BR12:$DC12))</f>
        <v>0</v>
      </c>
      <c r="CQ11" s="464">
        <f t="array" ref="CQ11">SUM((LEFT(CQ$5,2)=LEFT('pm-m'!$BR$7:$DC$7,2))*('pm-m'!$BR12:$DC12))</f>
        <v>0</v>
      </c>
      <c r="CR11" s="464">
        <f t="array" ref="CR11">SUM((LEFT(CR$5,2)=LEFT('pm-m'!$BR$7:$DC$7,2))*('pm-m'!$BR12:$DC12))</f>
        <v>0</v>
      </c>
      <c r="CS11" s="464">
        <f t="array" ref="CS11">SUM((LEFT(CS$5,2)=LEFT('pm-m'!$BR$7:$DC$7,2))*('pm-m'!$BR12:$DC12))</f>
        <v>0</v>
      </c>
      <c r="CT11" s="464">
        <f t="array" ref="CT11">SUM((LEFT(CT$5,2)=LEFT('pm-m'!$BR$7:$DC$7,2))*('pm-m'!$BR12:$DC12))</f>
        <v>0</v>
      </c>
      <c r="CU11" s="464">
        <f t="array" ref="CU11">SUM((LEFT(CU$5,2)=LEFT('pm-m'!$BR$7:$DC$7,2))*('pm-m'!$BR12:$DC12))</f>
        <v>0</v>
      </c>
      <c r="CV11" s="466">
        <f t="shared" si="4"/>
        <v>5115.3999999999996</v>
      </c>
      <c r="CW11" s="464">
        <f>kau!CE12</f>
        <v>0</v>
      </c>
      <c r="CX11" s="464">
        <f>'b,d'!CF12</f>
        <v>4944.5</v>
      </c>
      <c r="CY11" s="464">
        <f>'pm-sm'!BU12</f>
        <v>8037.4</v>
      </c>
      <c r="CZ11" s="464">
        <f>'b,d'!DA12</f>
        <v>34565.199999999997</v>
      </c>
      <c r="DA11" s="464">
        <f>'pm-sm'!CE12</f>
        <v>6092.8</v>
      </c>
      <c r="DB11" s="464">
        <f>sims!AW12</f>
        <v>30657.1</v>
      </c>
      <c r="DC11" s="466">
        <f t="shared" si="17"/>
        <v>84297</v>
      </c>
      <c r="DD11" s="467">
        <f>SUMIF(ssb!$C$7:$U$7,DD$5,ssb!$C12:$U12)</f>
        <v>0</v>
      </c>
      <c r="DE11" s="467">
        <f>SUMIF(ssb!$C$7:$U$7,DE$5,ssb!$C12:$U12)</f>
        <v>0</v>
      </c>
      <c r="DF11" s="467">
        <f>SUMIF(ssb!$C$7:$U$7,DF$5,ssb!$C12:$U12)</f>
        <v>0</v>
      </c>
      <c r="DG11" s="467">
        <f>SUMIF(ssb!$C$7:$U$7,DG$5,ssb!$C12:$U12)</f>
        <v>0</v>
      </c>
      <c r="DH11" s="467">
        <f>SUMIF(ssb!$C$7:$U$7,DH$5,ssb!$C12:$U12)</f>
        <v>2452.3000000000002</v>
      </c>
      <c r="DI11" s="467">
        <f>SUMIF(ssb!$C$7:$U$7,DI$5,ssb!$C12:$U12)</f>
        <v>0</v>
      </c>
      <c r="DJ11" s="467">
        <f>SUMIF(ssb!$C$7:$U$7,DJ$5,ssb!$C12:$U12)</f>
        <v>0</v>
      </c>
      <c r="DK11" s="467">
        <f>SUMIF(ssb!$C$7:$U$7,DK$5,ssb!$C12:$U12)</f>
        <v>0</v>
      </c>
      <c r="DL11" s="467">
        <f>SUMIF(ssb!$C$7:$U$7,DL$5,ssb!$C12:$U12)</f>
        <v>0</v>
      </c>
      <c r="DM11" s="467">
        <f>SUMIF(ssb!$C$7:$U$7,DM$5,ssb!$C12:$U12)</f>
        <v>0</v>
      </c>
      <c r="DN11" s="467">
        <f>SUMIF(ssb!$C$7:$U$7,DN$5,ssb!$C12:$U12)</f>
        <v>0</v>
      </c>
      <c r="DO11" s="467">
        <f>SUMIF(ssb!$C$7:$U$7,DO$5,ssb!$C12:$U12)</f>
        <v>0</v>
      </c>
      <c r="DP11" s="467">
        <f>SUMIF(ssb!$C$7:$U$7,DP$5,ssb!$C12:$U12)</f>
        <v>0</v>
      </c>
      <c r="DQ11" s="467">
        <f>SUMIF(ssb!$C$7:$U$7,DQ$5,ssb!$C12:$U12)</f>
        <v>0</v>
      </c>
      <c r="DR11" s="467">
        <f>SUMIF(ssb!$C$7:$U$7,DR$5,ssb!$C12:$U12)</f>
        <v>0</v>
      </c>
      <c r="DS11" s="467">
        <f>SUMIF(ssb!$C$7:$U$7,DS$5,ssb!$C12:$U12)</f>
        <v>0</v>
      </c>
      <c r="DT11" s="467">
        <f>SUMIF(ssb!$C$7:$U$7,DT$5,ssb!$C12:$U12)</f>
        <v>170</v>
      </c>
      <c r="DU11" s="467">
        <f>SUMIF(ssb!$C$7:$U$7,DU$5,ssb!$C12:$U12)</f>
        <v>0</v>
      </c>
      <c r="DV11" s="468">
        <f t="shared" si="35"/>
        <v>2622.3</v>
      </c>
      <c r="DW11" s="470">
        <f t="shared" si="5"/>
        <v>104826.7</v>
      </c>
      <c r="DX11" s="415">
        <f t="shared" ca="1" si="6"/>
        <v>0</v>
      </c>
      <c r="DY11" s="455">
        <v>903</v>
      </c>
      <c r="DZ11" s="451">
        <v>1195.3</v>
      </c>
      <c r="EA11" s="441">
        <v>4269.6000000000022</v>
      </c>
      <c r="EB11" s="442">
        <v>4882.7</v>
      </c>
      <c r="EC11" s="361"/>
      <c r="ED11" s="361"/>
      <c r="EE11" s="445">
        <v>1038.0000000000002</v>
      </c>
      <c r="EF11" s="445">
        <v>503.39999999999986</v>
      </c>
      <c r="EG11" s="357"/>
      <c r="EH11" s="358"/>
      <c r="EI11" s="307"/>
      <c r="EJ11" s="197"/>
      <c r="EK11" s="362"/>
      <c r="EL11" s="362"/>
      <c r="EM11" s="220"/>
      <c r="EN11" s="238"/>
      <c r="EO11" s="357"/>
      <c r="EP11" s="357"/>
      <c r="EQ11" s="454"/>
      <c r="ER11" s="442"/>
      <c r="ES11" s="447">
        <v>2860.9000000000015</v>
      </c>
      <c r="ET11" s="448">
        <v>3231.9000000000005</v>
      </c>
      <c r="EU11" s="441">
        <v>14199.400000000001</v>
      </c>
      <c r="EV11" s="442">
        <v>16457.700000000004</v>
      </c>
      <c r="EW11" s="238">
        <v>4513.1999999999989</v>
      </c>
      <c r="EX11" s="219">
        <v>3524.2</v>
      </c>
      <c r="EY11" s="441">
        <v>17423.200000000008</v>
      </c>
      <c r="EZ11" s="442">
        <v>17141.999999999993</v>
      </c>
      <c r="FA11" s="447">
        <v>2378.8000000000002</v>
      </c>
      <c r="FB11" s="448">
        <v>2565.7000000000003</v>
      </c>
      <c r="FC11" s="412"/>
      <c r="FD11" s="410"/>
      <c r="FE11" s="441">
        <v>2783.3000000000006</v>
      </c>
      <c r="FF11" s="442">
        <v>2332.1000000000008</v>
      </c>
      <c r="FG11" s="363"/>
      <c r="FH11" s="409"/>
      <c r="FI11" s="450">
        <v>1004.8000000000003</v>
      </c>
      <c r="FJ11" s="451">
        <v>1617.5</v>
      </c>
      <c r="FK11" s="495" cm="1">
        <f t="array" ref="FK11">[1]!SumCols(DY11:FJ11,1)-FL11</f>
        <v>51374.200000000019</v>
      </c>
      <c r="FL11" s="496" cm="1">
        <f t="array" ref="FL11">[1]!SumCols(DY11:FJ11,2)</f>
        <v>53452.499999999993</v>
      </c>
      <c r="FM11" s="200">
        <f t="shared" si="18"/>
        <v>0</v>
      </c>
      <c r="FN11" s="242">
        <f ca="1">SUM(DX11:DZ11)</f>
        <v>2098.3000000000002</v>
      </c>
      <c r="FO11" s="242">
        <v>0</v>
      </c>
      <c r="FP11" s="242">
        <f t="shared" si="8"/>
        <v>9152.3000000000029</v>
      </c>
      <c r="FQ11" s="242">
        <f t="shared" si="19"/>
        <v>0</v>
      </c>
      <c r="FR11" s="242">
        <f t="shared" si="9"/>
        <v>0</v>
      </c>
      <c r="FS11" s="242"/>
      <c r="FT11" s="242">
        <f t="shared" si="10"/>
        <v>1541.4</v>
      </c>
      <c r="FU11" s="242">
        <f t="shared" si="11"/>
        <v>0</v>
      </c>
      <c r="FV11" s="242">
        <f t="shared" si="20"/>
        <v>44787.3</v>
      </c>
      <c r="FW11" s="242"/>
      <c r="FX11" s="242">
        <f t="shared" si="21"/>
        <v>39509.699999999997</v>
      </c>
      <c r="FY11" s="242"/>
      <c r="FZ11" s="242">
        <f t="shared" si="22"/>
        <v>5115.4000000000015</v>
      </c>
      <c r="GA11" s="242">
        <f t="shared" si="23"/>
        <v>0</v>
      </c>
      <c r="GB11" s="242">
        <f t="shared" si="12"/>
        <v>2622.3</v>
      </c>
      <c r="GC11" s="243"/>
      <c r="GD11" s="244">
        <f t="array" ref="GD11" ca="1">SUM(($FN$6:$GC$6=$GD$6)*(FN11:GC11))</f>
        <v>104826.7</v>
      </c>
      <c r="GE11" s="245">
        <f t="array" ref="GE11" ca="1">SUM(($FN$6:$GC$6=$GE$6)*(FN11:GC11))</f>
        <v>0</v>
      </c>
      <c r="GF11" s="490">
        <f t="shared" ca="1" si="36"/>
        <v>104826.7</v>
      </c>
      <c r="GG11" s="316" t="str">
        <f t="shared" ca="1" si="24"/>
        <v/>
      </c>
      <c r="GH11" s="242">
        <f t="shared" ca="1" si="25"/>
        <v>15414.300000000003</v>
      </c>
      <c r="GI11" s="242">
        <f t="shared" si="26"/>
        <v>0</v>
      </c>
      <c r="GJ11" s="242">
        <f t="shared" si="27"/>
        <v>5115.4000000000015</v>
      </c>
      <c r="GK11" s="242">
        <f t="shared" si="28"/>
        <v>0</v>
      </c>
      <c r="GL11" s="242">
        <f t="shared" si="29"/>
        <v>84297</v>
      </c>
      <c r="GM11" s="242">
        <f t="shared" si="30"/>
        <v>0</v>
      </c>
      <c r="GN11" s="490">
        <f t="shared" ca="1" si="31"/>
        <v>20529.700000000004</v>
      </c>
      <c r="GO11" s="490">
        <f t="shared" si="32"/>
        <v>0</v>
      </c>
      <c r="GP11" s="490">
        <f t="shared" si="33"/>
        <v>84297</v>
      </c>
    </row>
    <row r="12" spans="1:199" s="188" customFormat="1" ht="11.15" customHeight="1">
      <c r="A12" s="196">
        <f>A11+1</f>
        <v>45144</v>
      </c>
      <c r="B12" s="464"/>
      <c r="C12" s="464"/>
      <c r="D12" s="464"/>
      <c r="E12" s="464"/>
      <c r="F12" s="464"/>
      <c r="G12" s="464"/>
      <c r="H12" s="464"/>
      <c r="I12" s="465"/>
      <c r="J12" s="466">
        <f>SUM(B12:I12)</f>
        <v>0</v>
      </c>
      <c r="K12" s="467"/>
      <c r="L12" s="464"/>
      <c r="M12" s="464">
        <v>3108.4</v>
      </c>
      <c r="N12" s="464"/>
      <c r="O12" s="464"/>
      <c r="P12" s="464"/>
      <c r="Q12" s="464"/>
      <c r="R12" s="464"/>
      <c r="S12" s="464"/>
      <c r="T12" s="466">
        <f t="shared" si="0"/>
        <v>3108.4</v>
      </c>
      <c r="U12" s="467"/>
      <c r="V12" s="464"/>
      <c r="W12" s="464"/>
      <c r="X12" s="464"/>
      <c r="Y12" s="464"/>
      <c r="Z12" s="464"/>
      <c r="AA12" s="468">
        <f t="shared" si="34"/>
        <v>0</v>
      </c>
      <c r="AB12" s="469">
        <f t="shared" si="1"/>
        <v>3108.4</v>
      </c>
      <c r="AC12" s="467">
        <f t="array" ref="AC12">SUM((LEFT(AC$5,2)=LEFT('pit-c,d'!$B$7:$CZ$7,2))*('pit-c,d'!$B14:$CZ14))</f>
        <v>982.6</v>
      </c>
      <c r="AD12" s="467">
        <f t="array" ref="AD12">SUM((LEFT(AD$5,2)=LEFT('pit-c,d'!$B$7:$CZ$7,2))*('pit-c,d'!$B14:$CZ14))</f>
        <v>372</v>
      </c>
      <c r="AE12" s="467">
        <f t="array" ref="AE12">SUM((LEFT(AE$5,2)=LEFT('pit-c,d'!$B$7:$CZ$7,2))*('pit-c,d'!$B14:$CZ14))</f>
        <v>0</v>
      </c>
      <c r="AF12" s="467">
        <f t="array" ref="AF12">SUM((LEFT(AF$5,2)=LEFT('pit-c,d'!$B$7:$CZ$7,2))*('pit-c,d'!$B14:$CZ14))</f>
        <v>0</v>
      </c>
      <c r="AG12" s="467">
        <f t="array" ref="AG12">SUM((LEFT(AG$5,2)=LEFT('pit-c,d'!$B$7:$CZ$7,2))*('pit-c,d'!$B14:$CZ14))</f>
        <v>0</v>
      </c>
      <c r="AH12" s="467">
        <f t="array" ref="AH12">SUM((LEFT(AH$5,2)=LEFT('pit-c,d'!$B$7:$CZ$7,2))*('pit-c,d'!$B14:$CZ14))</f>
        <v>1248.0999999999999</v>
      </c>
      <c r="AI12" s="467">
        <f t="array" ref="AI12">SUM((LEFT(AI$5,2)=LEFT('pit-c,d'!$B$7:$CZ$7,2))*('pit-c,d'!$B14:$CZ14))</f>
        <v>0</v>
      </c>
      <c r="AJ12" s="467">
        <f t="array" ref="AJ12">SUM((LEFT(AJ$5,2)=LEFT('pit-c,d'!$B$7:$CZ$7,2))*('pit-c,d'!$B14:$CZ14))</f>
        <v>0</v>
      </c>
      <c r="AK12" s="467">
        <f t="array" ref="AK12">SUM((LEFT(AK$5,2)=LEFT('pit-c,d'!$B$7:$CZ$7,2))*('pit-c,d'!$B14:$CZ14))</f>
        <v>611.5</v>
      </c>
      <c r="AL12" s="467">
        <f t="array" ref="AL12">SUM((LEFT(AL$5,2)=LEFT('pit-c,d'!$B$7:$CZ$7,2))*('pit-c,d'!$B14:$CZ14))</f>
        <v>0</v>
      </c>
      <c r="AM12" s="467">
        <f t="array" ref="AM12">SUM((LEFT(AM$5,2)=LEFT('pit-c,d'!$B$7:$CZ$7,2))*('pit-c,d'!$B14:$CZ14))</f>
        <v>2624.9</v>
      </c>
      <c r="AN12" s="467">
        <f t="array" ref="AN12">SUM((LEFT(AN$5,2)=LEFT('pit-c,d'!$B$7:$CZ$7,2))*('pit-c,d'!$B14:$CZ14))</f>
        <v>0</v>
      </c>
      <c r="AO12" s="467">
        <f t="array" ref="AO12">SUM((LEFT(AO$5,2)=LEFT('pit-c,d'!$B$7:$CZ$7,2))*('pit-c,d'!$B14:$CZ14))</f>
        <v>0</v>
      </c>
      <c r="AP12" s="467">
        <f t="array" ref="AP12">SUM((LEFT(AP$5,2)=LEFT('pit-c,d'!$B$7:$CZ$7,2))*('pit-c,d'!$B14:$CZ14))</f>
        <v>0</v>
      </c>
      <c r="AQ12" s="467">
        <f t="array" ref="AQ12">SUM((LEFT(AQ$5,2)=LEFT('pit-c,d'!$B$7:$CZ$7,2))*('pit-c,d'!$B14:$CZ14))</f>
        <v>0</v>
      </c>
      <c r="AR12" s="467">
        <f t="array" ref="AR12">SUM((LEFT(AR$5,2)=LEFT('pit-c,d'!$B$7:$CZ$7,2))*('pit-c,d'!$B14:$CZ14))</f>
        <v>0</v>
      </c>
      <c r="AS12" s="466">
        <f t="shared" si="14"/>
        <v>5839.1</v>
      </c>
      <c r="AT12" s="464">
        <f>SUMPRODUCT((LEFT(AT$5,2)=LEFT('pit-e,f'!$C$7:$AG$7,2))*('pit-e,f'!$C14:$AG14))</f>
        <v>0</v>
      </c>
      <c r="AU12" s="467">
        <f>SUMPRODUCT((LEFT(AU$5,2)=LEFT('pit-e,f'!$C$7:$AG$7,2))*('pit-e,f'!$C14:$AG14))</f>
        <v>0</v>
      </c>
      <c r="AV12" s="467">
        <f>SUMPRODUCT((LEFT(AV$5,2)=LEFT('pit-e,f'!$C$7:$AG$7,2))*('pit-e,f'!$C14:$AG14))</f>
        <v>0</v>
      </c>
      <c r="AW12" s="467">
        <f>SUMPRODUCT((LEFT(AW$5,2)=LEFT('pit-e,f'!$C$7:$AG$7,2))*('pit-e,f'!$C14:$AG14))</f>
        <v>0</v>
      </c>
      <c r="AX12" s="467">
        <f>SUMPRODUCT((LEFT(AX$5,2)=LEFT('pit-e,f'!$C$7:$AG$7,2))*('pit-e,f'!$C14:$AG14))</f>
        <v>0</v>
      </c>
      <c r="AY12" s="467">
        <f>SUMPRODUCT((LEFT(AY$5,2)=LEFT('pit-e,f'!$C$7:$AG$7,2))*('pit-e,f'!$C14:$AG14))</f>
        <v>0</v>
      </c>
      <c r="AZ12" s="467">
        <f>SUMPRODUCT((LEFT(AZ$5,2)=LEFT('pit-e,f'!$C$7:$AG$7,2))*('pit-e,f'!$C14:$AG14))</f>
        <v>0</v>
      </c>
      <c r="BA12" s="467">
        <f>SUMPRODUCT((LEFT(BA$5,2)=LEFT('pit-e,f'!$C$7:$AG$7,2))*('pit-e,f'!$C14:$AG14))</f>
        <v>0</v>
      </c>
      <c r="BB12" s="467">
        <f>SUMPRODUCT((LEFT(BB$5,2)=LEFT('pit-e,f'!$C$7:$AG$7,2))*('pit-e,f'!$C14:$AG14))</f>
        <v>0</v>
      </c>
      <c r="BC12" s="467">
        <f>SUMPRODUCT((LEFT(BC$5,2)=LEFT('pit-e,f'!$C$7:$AG$7,2))*('pit-e,f'!$C14:$AG14))</f>
        <v>0</v>
      </c>
      <c r="BD12" s="466">
        <f t="shared" si="15"/>
        <v>0</v>
      </c>
      <c r="BE12" s="467">
        <f t="array" ref="BE12">SUM((LEFT(BE$5,2)=LEFT('pit-e,f'!$AJ$7:$BP$7,2))*('pit-e,f'!$AJ14:$BP14))</f>
        <v>0</v>
      </c>
      <c r="BF12" s="467">
        <f t="array" ref="BF12">SUM((LEFT(BF$5,2)=LEFT('pit-e,f'!$AJ$7:$BP$7,2))*('pit-e,f'!$AJ14:$BP14))</f>
        <v>0</v>
      </c>
      <c r="BG12" s="467">
        <f t="array" ref="BG12">SUM((LEFT(BG$5,2)=LEFT('pit-e,f'!$AJ$7:$BP$7,2))*('pit-e,f'!$AJ14:$BP14))</f>
        <v>0</v>
      </c>
      <c r="BH12" s="467">
        <f t="array" ref="BH12">SUM((LEFT(BH$5,2)=LEFT('pit-e,f'!$AJ$7:$BP$7,2))*('pit-e,f'!$AJ14:$BP14))</f>
        <v>0</v>
      </c>
      <c r="BI12" s="467">
        <f t="array" ref="BI12">SUM((LEFT(BI$5,2)=LEFT('pit-e,f'!$AJ$7:$BP$7,2))*('pit-e,f'!$AJ14:$BP14))</f>
        <v>0</v>
      </c>
      <c r="BJ12" s="467">
        <f t="array" ref="BJ12">SUM((LEFT(BJ$5,2)=LEFT('pit-e,f'!$AJ$7:$BP$7,2))*('pit-e,f'!$AJ14:$BP14))</f>
        <v>0</v>
      </c>
      <c r="BK12" s="467">
        <f t="array" ref="BK12">SUM((LEFT(BK$5,2)=LEFT('pit-e,f'!$AJ$7:$BP$7,2))*('pit-e,f'!$AJ14:$BP14))</f>
        <v>0</v>
      </c>
      <c r="BL12" s="467">
        <f t="array" ref="BL12">SUM((LEFT(BL$5,2)=LEFT('pit-e,f'!$AJ$7:$BP$7,2))*('pit-e,f'!$AJ14:$BP14))</f>
        <v>0</v>
      </c>
      <c r="BM12" s="467">
        <f t="array" ref="BM12">SUM((LEFT(BM$5,2)=LEFT('pit-e,f'!$AJ$7:$BP$7,2))*('pit-e,f'!$AJ14:$BP14))</f>
        <v>0</v>
      </c>
      <c r="BN12" s="467">
        <f t="array" ref="BN12">SUM((LEFT(BN$5,2)=LEFT('pit-e,f'!$AJ$7:$BP$7,2))*('pit-e,f'!$AJ14:$BP14))</f>
        <v>0</v>
      </c>
      <c r="BO12" s="467">
        <f t="array" ref="BO12">SUM((LEFT(BO$5,2)=LEFT('pit-e,f'!$AJ$7:$BP$7,2))*('pit-e,f'!$AJ14:$BP14))</f>
        <v>0</v>
      </c>
      <c r="BP12" s="466">
        <f t="shared" si="16"/>
        <v>0</v>
      </c>
      <c r="BQ12" s="464">
        <f t="array" ref="BQ12">SUM((LEFT(BQ$5,2)=LEFT('pit-c,d'!$EA$7:$ET$7,2))*('pit-c,d'!$EA14:$ET14))</f>
        <v>0</v>
      </c>
      <c r="BR12" s="464">
        <f t="array" ref="BR12">SUM((LEFT(BR$5,2)=LEFT('pit-c,d'!$EA$7:$ET$7,2))*('pit-c,d'!$EA14:$ET14))</f>
        <v>0</v>
      </c>
      <c r="BS12" s="464">
        <f t="array" ref="BS12">SUM((LEFT(BS$5,2)=LEFT('pit-c,d'!$EA$7:$ET$7,2))*('pit-c,d'!$EA14:$ET14))</f>
        <v>0</v>
      </c>
      <c r="BT12" s="464">
        <f t="array" ref="BT12">SUM((LEFT(BT$5,2)=LEFT('pit-c,d'!$EA$7:$ET$7,2))*('pit-c,d'!$EA14:$ET14))</f>
        <v>0</v>
      </c>
      <c r="BU12" s="464">
        <f t="array" ref="BU12">SUM((LEFT(BU$5,2)=LEFT('pit-c,d'!$EA$7:$ET$7,2))*('pit-c,d'!$EA14:$ET14))</f>
        <v>0</v>
      </c>
      <c r="BV12" s="464">
        <f t="array" ref="BV12">SUM((LEFT(BV$5,2)=LEFT('pit-c,d'!$EA$7:$ET$7,2))*('pit-c,d'!$EA14:$ET14))</f>
        <v>3763.8</v>
      </c>
      <c r="BW12" s="464">
        <f t="array" ref="BW12">SUM((LEFT(BW$5,2)=LEFT('pit-c,d'!$EA$7:$ET$7,2))*('pit-c,d'!$EA14:$ET14))</f>
        <v>0</v>
      </c>
      <c r="BX12" s="464">
        <f t="array" ref="BX12">SUM((LEFT(BX$5,2)=LEFT('pit-c,d'!$EA$7:$ET$7,2))*('pit-c,d'!$EA14:$ET14))</f>
        <v>2626.6</v>
      </c>
      <c r="BY12" s="464">
        <f t="array" ref="BY12">SUM((LEFT(BY$5,2)=LEFT('pit-c,d'!$EA$7:$ET$7,2))*('pit-c,d'!$EA14:$ET14))</f>
        <v>0</v>
      </c>
      <c r="BZ12" s="464">
        <f t="array" ref="BZ12">SUM((LEFT(BZ$5,2)=LEFT('pit-c,d'!$EA$7:$ET$7,2))*('pit-c,d'!$EA14:$ET14))</f>
        <v>0</v>
      </c>
      <c r="CA12" s="466">
        <f t="shared" si="2"/>
        <v>6390.4</v>
      </c>
      <c r="CB12" s="464">
        <f>SUMIF(pm!$FM$7:$GD$7,CB$5,pm!$FM13:$GD13)</f>
        <v>0</v>
      </c>
      <c r="CC12" s="464">
        <f>SUMIF(pm!$FM$7:$GD$7,CC$5,pm!$FM13:$GD13)</f>
        <v>0</v>
      </c>
      <c r="CD12" s="464">
        <f>SUMIF(pm!$FM$7:$GD$7,CD$5,pm!$FM13:$GD13)</f>
        <v>0</v>
      </c>
      <c r="CE12" s="464">
        <f>SUMIF(pm!$FM$7:$GD$7,CE$5,pm!$FM13:$GD13)</f>
        <v>0</v>
      </c>
      <c r="CF12" s="464">
        <f>SUMIF(pm!$FM$7:$GD$7,CF$5,pm!$FM13:$GD13)</f>
        <v>0</v>
      </c>
      <c r="CG12" s="464">
        <f>SUMIF(pm!$FM$7:$GD$7,CG$5,pm!$FM13:$GD13)</f>
        <v>0</v>
      </c>
      <c r="CH12" s="464">
        <f>SUMIF(pm!$FM$7:$GD$7,CH$5,pm!$FM13:$GD13)</f>
        <v>0</v>
      </c>
      <c r="CI12" s="464">
        <f>SUMIF(pm!$FM$7:$GD$7,CI$5,pm!$FM13:$GD13)</f>
        <v>0</v>
      </c>
      <c r="CJ12" s="464">
        <f>SUMIF(pm!$FM$7:$GD$7,CJ$5,pm!$FM13:$GD13)</f>
        <v>0</v>
      </c>
      <c r="CK12" s="464">
        <f>SUMIF(pm!$FM$7:$GD$7,CK$5,pm!$FM13:$GD13)</f>
        <v>0</v>
      </c>
      <c r="CL12" s="464">
        <f>SUMIF(pm!$FM$7:$GD$7,CL$5,pm!$FM13:$GD13)</f>
        <v>0</v>
      </c>
      <c r="CM12" s="466">
        <f t="shared" si="3"/>
        <v>0</v>
      </c>
      <c r="CN12" s="464" cm="1">
        <f t="array" ref="CN12">SUM((LEFT(CN$5,1)=LEFT('pm-m'!$BR$7:$DC$7,1))*('pm-m'!$BR13:$DC13))</f>
        <v>0</v>
      </c>
      <c r="CO12" s="464">
        <f t="array" ref="CO12">SUM((LEFT(CO$5,2)=LEFT('pm-m'!$BR$7:$DC$7,2))*('pm-m'!$BR13:$DC13))</f>
        <v>2305.6</v>
      </c>
      <c r="CP12" s="464">
        <f t="array" ref="CP12">SUM((LEFT(CP$5,2)=LEFT('pm-m'!$BR$7:$DC$7,2))*('pm-m'!$BR13:$DC13))</f>
        <v>2222.4</v>
      </c>
      <c r="CQ12" s="464">
        <f t="array" ref="CQ12">SUM((LEFT(CQ$5,2)=LEFT('pm-m'!$BR$7:$DC$7,2))*('pm-m'!$BR13:$DC13))</f>
        <v>187.5</v>
      </c>
      <c r="CR12" s="464">
        <f t="array" ref="CR12">SUM((LEFT(CR$5,2)=LEFT('pm-m'!$BR$7:$DC$7,2))*('pm-m'!$BR13:$DC13))</f>
        <v>0</v>
      </c>
      <c r="CS12" s="464">
        <f t="array" ref="CS12">SUM((LEFT(CS$5,2)=LEFT('pm-m'!$BR$7:$DC$7,2))*('pm-m'!$BR13:$DC13))</f>
        <v>0</v>
      </c>
      <c r="CT12" s="464">
        <f t="array" ref="CT12">SUM((LEFT(CT$5,2)=LEFT('pm-m'!$BR$7:$DC$7,2))*('pm-m'!$BR13:$DC13))</f>
        <v>0</v>
      </c>
      <c r="CU12" s="464">
        <f t="array" ref="CU12">SUM((LEFT(CU$5,2)=LEFT('pm-m'!$BR$7:$DC$7,2))*('pm-m'!$BR13:$DC13))</f>
        <v>0</v>
      </c>
      <c r="CV12" s="466">
        <f t="shared" si="4"/>
        <v>4715.5</v>
      </c>
      <c r="CW12" s="464">
        <f>kau!CE13</f>
        <v>312.89999999999998</v>
      </c>
      <c r="CX12" s="464">
        <f>'b,d'!CF13</f>
        <v>5150</v>
      </c>
      <c r="CY12" s="464">
        <f>'pm-sm'!BU13</f>
        <v>8554.7999999999993</v>
      </c>
      <c r="CZ12" s="464">
        <f>'b,d'!DA13</f>
        <v>44211.8</v>
      </c>
      <c r="DA12" s="464">
        <f>'pm-sm'!CE13</f>
        <v>6968.8</v>
      </c>
      <c r="DB12" s="464">
        <f>sims!AW13</f>
        <v>33259.699999999997</v>
      </c>
      <c r="DC12" s="466">
        <f t="shared" si="17"/>
        <v>98458</v>
      </c>
      <c r="DD12" s="467">
        <f>SUMIF(ssb!$C$7:$U$7,DD$5,ssb!$C13:$U13)</f>
        <v>0</v>
      </c>
      <c r="DE12" s="467">
        <f>SUMIF(ssb!$C$7:$U$7,DE$5,ssb!$C13:$U13)</f>
        <v>0</v>
      </c>
      <c r="DF12" s="467">
        <f>SUMIF(ssb!$C$7:$U$7,DF$5,ssb!$C13:$U13)</f>
        <v>0</v>
      </c>
      <c r="DG12" s="467">
        <f>SUMIF(ssb!$C$7:$U$7,DG$5,ssb!$C13:$U13)</f>
        <v>0</v>
      </c>
      <c r="DH12" s="467">
        <f>SUMIF(ssb!$C$7:$U$7,DH$5,ssb!$C13:$U13)</f>
        <v>3159.4</v>
      </c>
      <c r="DI12" s="467">
        <f>SUMIF(ssb!$C$7:$U$7,DI$5,ssb!$C13:$U13)</f>
        <v>0</v>
      </c>
      <c r="DJ12" s="467">
        <f>SUMIF(ssb!$C$7:$U$7,DJ$5,ssb!$C13:$U13)</f>
        <v>0</v>
      </c>
      <c r="DK12" s="467">
        <f>SUMIF(ssb!$C$7:$U$7,DK$5,ssb!$C13:$U13)</f>
        <v>0</v>
      </c>
      <c r="DL12" s="467">
        <f>SUMIF(ssb!$C$7:$U$7,DL$5,ssb!$C13:$U13)</f>
        <v>0</v>
      </c>
      <c r="DM12" s="467">
        <f>SUMIF(ssb!$C$7:$U$7,DM$5,ssb!$C13:$U13)</f>
        <v>0</v>
      </c>
      <c r="DN12" s="467">
        <f>SUMIF(ssb!$C$7:$U$7,DN$5,ssb!$C13:$U13)</f>
        <v>0</v>
      </c>
      <c r="DO12" s="467">
        <f>SUMIF(ssb!$C$7:$U$7,DO$5,ssb!$C13:$U13)</f>
        <v>0</v>
      </c>
      <c r="DP12" s="467">
        <f>SUMIF(ssb!$C$7:$U$7,DP$5,ssb!$C13:$U13)</f>
        <v>0</v>
      </c>
      <c r="DQ12" s="467">
        <f>SUMIF(ssb!$C$7:$U$7,DQ$5,ssb!$C13:$U13)</f>
        <v>0</v>
      </c>
      <c r="DR12" s="467">
        <f>SUMIF(ssb!$C$7:$U$7,DR$5,ssb!$C13:$U13)</f>
        <v>0</v>
      </c>
      <c r="DS12" s="467">
        <f>SUMIF(ssb!$C$7:$U$7,DS$5,ssb!$C13:$U13)</f>
        <v>0</v>
      </c>
      <c r="DT12" s="467">
        <f>SUMIF(ssb!$C$7:$U$7,DT$5,ssb!$C13:$U13)</f>
        <v>0</v>
      </c>
      <c r="DU12" s="467">
        <f>SUMIF(ssb!$C$7:$U$7,DU$5,ssb!$C13:$U13)</f>
        <v>0</v>
      </c>
      <c r="DV12" s="468">
        <f t="shared" si="35"/>
        <v>3159.4</v>
      </c>
      <c r="DW12" s="470">
        <f t="shared" si="5"/>
        <v>121670.79999999999</v>
      </c>
      <c r="DX12" s="415">
        <f t="shared" ca="1" si="6"/>
        <v>0</v>
      </c>
      <c r="DY12" s="455">
        <v>1514.5000000000002</v>
      </c>
      <c r="DZ12" s="451">
        <v>1593.9</v>
      </c>
      <c r="EA12" s="218">
        <v>2946.2999999999993</v>
      </c>
      <c r="EB12" s="238">
        <v>2892.8000000000011</v>
      </c>
      <c r="EC12" s="361"/>
      <c r="ED12" s="361"/>
      <c r="EE12" s="445">
        <v>3553.6000000000031</v>
      </c>
      <c r="EF12" s="445">
        <v>2836.8000000000011</v>
      </c>
      <c r="EG12" s="357"/>
      <c r="EH12" s="358"/>
      <c r="EI12" s="307"/>
      <c r="EJ12" s="197"/>
      <c r="EK12" s="362"/>
      <c r="EL12" s="362"/>
      <c r="EM12" s="220"/>
      <c r="EN12" s="238"/>
      <c r="EO12" s="357"/>
      <c r="EP12" s="361"/>
      <c r="EQ12" s="454"/>
      <c r="ER12" s="442">
        <v>312.89999999999998</v>
      </c>
      <c r="ES12" s="447">
        <v>3445.2</v>
      </c>
      <c r="ET12" s="448">
        <v>3523.5999999999995</v>
      </c>
      <c r="EU12" s="441">
        <v>17080.500000000004</v>
      </c>
      <c r="EV12" s="442">
        <v>16179.199999999997</v>
      </c>
      <c r="EW12" s="442">
        <v>4484.0999999999995</v>
      </c>
      <c r="EX12" s="565">
        <v>4070.7</v>
      </c>
      <c r="EY12" s="441">
        <v>23028.699999999997</v>
      </c>
      <c r="EZ12" s="442">
        <v>21183.100000000006</v>
      </c>
      <c r="FA12" s="447">
        <v>3135.2999999999979</v>
      </c>
      <c r="FB12" s="448">
        <v>2014.7000000000003</v>
      </c>
      <c r="FC12" s="412"/>
      <c r="FD12" s="410"/>
      <c r="FE12" s="441">
        <v>2917.7</v>
      </c>
      <c r="FF12" s="442">
        <v>1797.8</v>
      </c>
      <c r="FG12" s="363"/>
      <c r="FH12" s="409"/>
      <c r="FI12" s="450">
        <v>1540</v>
      </c>
      <c r="FJ12" s="451">
        <v>1619.4</v>
      </c>
      <c r="FK12" s="495" cm="1">
        <f t="array" ref="FK12">[1]!SumCols(DY12:FJ12,1)-FL12</f>
        <v>63645.899999999987</v>
      </c>
      <c r="FL12" s="496" cm="1">
        <f t="array" ref="FL12">[1]!SumCols(DY12:FJ12,2)</f>
        <v>58024.9</v>
      </c>
      <c r="FM12" s="200">
        <f t="shared" si="18"/>
        <v>0</v>
      </c>
      <c r="FN12" s="242">
        <f ca="1">SUM(DX12:DZ12)-FO12</f>
        <v>3108.4000000000005</v>
      </c>
      <c r="FO12" s="242"/>
      <c r="FP12" s="242">
        <f t="shared" si="8"/>
        <v>5839.1</v>
      </c>
      <c r="FQ12" s="242">
        <f t="shared" si="19"/>
        <v>0</v>
      </c>
      <c r="FR12" s="242">
        <f t="shared" si="9"/>
        <v>0</v>
      </c>
      <c r="FS12" s="242"/>
      <c r="FT12" s="242">
        <f t="shared" si="10"/>
        <v>6390.4000000000042</v>
      </c>
      <c r="FU12" s="242">
        <f t="shared" si="11"/>
        <v>0</v>
      </c>
      <c r="FV12" s="242">
        <f t="shared" si="20"/>
        <v>49096.19999999999</v>
      </c>
      <c r="FW12" s="242"/>
      <c r="FX12" s="242">
        <f t="shared" si="21"/>
        <v>49361.799999999996</v>
      </c>
      <c r="FY12" s="242"/>
      <c r="FZ12" s="242">
        <f t="shared" si="22"/>
        <v>4715.5</v>
      </c>
      <c r="GA12" s="242">
        <f t="shared" si="23"/>
        <v>0</v>
      </c>
      <c r="GB12" s="242">
        <f t="shared" si="12"/>
        <v>3159.4</v>
      </c>
      <c r="GC12" s="243"/>
      <c r="GD12" s="244">
        <f t="array" ref="GD12" ca="1">SUM(($FN$6:$GC$6=$GD$6)*(FN12:GC12))</f>
        <v>121670.79999999999</v>
      </c>
      <c r="GE12" s="245">
        <f t="array" ref="GE12" ca="1">SUM(($FN$6:$GC$6=$GE$6)*(FN12:GC12))</f>
        <v>0</v>
      </c>
      <c r="GF12" s="490">
        <f ca="1">SUM(GD12:GE12)</f>
        <v>121670.79999999999</v>
      </c>
      <c r="GG12" s="316" t="str">
        <f t="shared" ca="1" si="24"/>
        <v/>
      </c>
      <c r="GH12" s="242">
        <f t="shared" ca="1" si="25"/>
        <v>18497.300000000007</v>
      </c>
      <c r="GI12" s="242">
        <f t="shared" si="26"/>
        <v>0</v>
      </c>
      <c r="GJ12" s="242">
        <f t="shared" si="27"/>
        <v>4715.5</v>
      </c>
      <c r="GK12" s="242">
        <f t="shared" si="28"/>
        <v>0</v>
      </c>
      <c r="GL12" s="242">
        <f t="shared" si="29"/>
        <v>98457.999999999985</v>
      </c>
      <c r="GM12" s="242">
        <f t="shared" si="30"/>
        <v>0</v>
      </c>
      <c r="GN12" s="490">
        <f t="shared" ca="1" si="31"/>
        <v>23212.800000000007</v>
      </c>
      <c r="GO12" s="490">
        <f t="shared" si="32"/>
        <v>0</v>
      </c>
      <c r="GP12" s="490">
        <f t="shared" si="33"/>
        <v>98457.999999999985</v>
      </c>
    </row>
    <row r="13" spans="1:199" s="188" customFormat="1" ht="11.15" customHeight="1">
      <c r="A13" s="196">
        <f t="shared" si="13"/>
        <v>45145</v>
      </c>
      <c r="B13" s="464"/>
      <c r="C13" s="464"/>
      <c r="D13" s="464"/>
      <c r="E13" s="464"/>
      <c r="F13" s="464">
        <v>345.5</v>
      </c>
      <c r="G13" s="464"/>
      <c r="H13" s="464"/>
      <c r="I13" s="465"/>
      <c r="J13" s="466">
        <f>SUM(B13:I13)</f>
        <v>345.5</v>
      </c>
      <c r="K13" s="467"/>
      <c r="L13" s="465">
        <v>902.6</v>
      </c>
      <c r="M13" s="464">
        <v>1460.8</v>
      </c>
      <c r="N13" s="464"/>
      <c r="O13" s="464"/>
      <c r="P13" s="464"/>
      <c r="Q13" s="464"/>
      <c r="R13" s="464"/>
      <c r="S13" s="464"/>
      <c r="T13" s="466">
        <f t="shared" si="0"/>
        <v>2363.4</v>
      </c>
      <c r="U13" s="467"/>
      <c r="V13" s="464"/>
      <c r="W13" s="464"/>
      <c r="X13" s="464"/>
      <c r="Y13" s="464"/>
      <c r="Z13" s="464"/>
      <c r="AA13" s="468">
        <f t="shared" si="34"/>
        <v>0</v>
      </c>
      <c r="AB13" s="469">
        <f t="shared" si="1"/>
        <v>2708.9</v>
      </c>
      <c r="AC13" s="467">
        <f t="array" ref="AC13">SUM((LEFT(AC$5,2)=LEFT('pit-c,d'!$B$7:$CZ$7,2))*('pit-c,d'!$B15:$CZ15))</f>
        <v>506.3</v>
      </c>
      <c r="AD13" s="467">
        <f t="array" ref="AD13">SUM((LEFT(AD$5,2)=LEFT('pit-c,d'!$B$7:$CZ$7,2))*('pit-c,d'!$B15:$CZ15))</f>
        <v>612.9</v>
      </c>
      <c r="AE13" s="467">
        <f t="array" ref="AE13">SUM((LEFT(AE$5,2)=LEFT('pit-c,d'!$B$7:$CZ$7,2))*('pit-c,d'!$B15:$CZ15))</f>
        <v>0</v>
      </c>
      <c r="AF13" s="467">
        <f t="array" ref="AF13">SUM((LEFT(AF$5,2)=LEFT('pit-c,d'!$B$7:$CZ$7,2))*('pit-c,d'!$B15:$CZ15))</f>
        <v>0</v>
      </c>
      <c r="AG13" s="467">
        <f t="array" ref="AG13">SUM((LEFT(AG$5,2)=LEFT('pit-c,d'!$B$7:$CZ$7,2))*('pit-c,d'!$B15:$CZ15))</f>
        <v>0</v>
      </c>
      <c r="AH13" s="467">
        <f t="array" ref="AH13">SUM((LEFT(AH$5,2)=LEFT('pit-c,d'!$B$7:$CZ$7,2))*('pit-c,d'!$B15:$CZ15))</f>
        <v>0</v>
      </c>
      <c r="AI13" s="467">
        <f t="array" ref="AI13">SUM((LEFT(AI$5,2)=LEFT('pit-c,d'!$B$7:$CZ$7,2))*('pit-c,d'!$B15:$CZ15))</f>
        <v>0</v>
      </c>
      <c r="AJ13" s="467">
        <f t="array" ref="AJ13">SUM((LEFT(AJ$5,2)=LEFT('pit-c,d'!$B$7:$CZ$7,2))*('pit-c,d'!$B15:$CZ15))</f>
        <v>0</v>
      </c>
      <c r="AK13" s="467">
        <f t="array" ref="AK13">SUM((LEFT(AK$5,2)=LEFT('pit-c,d'!$B$7:$CZ$7,2))*('pit-c,d'!$B15:$CZ15))</f>
        <v>2147.1999999999998</v>
      </c>
      <c r="AL13" s="467">
        <f t="array" ref="AL13">SUM((LEFT(AL$5,2)=LEFT('pit-c,d'!$B$7:$CZ$7,2))*('pit-c,d'!$B15:$CZ15))</f>
        <v>0</v>
      </c>
      <c r="AM13" s="467">
        <f t="array" ref="AM13">SUM((LEFT(AM$5,2)=LEFT('pit-c,d'!$B$7:$CZ$7,2))*('pit-c,d'!$B15:$CZ15))</f>
        <v>4666.8999999999996</v>
      </c>
      <c r="AN13" s="467">
        <f t="array" ref="AN13">SUM((LEFT(AN$5,2)=LEFT('pit-c,d'!$B$7:$CZ$7,2))*('pit-c,d'!$B15:$CZ15))</f>
        <v>0</v>
      </c>
      <c r="AO13" s="467">
        <f t="array" ref="AO13">SUM((LEFT(AO$5,2)=LEFT('pit-c,d'!$B$7:$CZ$7,2))*('pit-c,d'!$B15:$CZ15))</f>
        <v>1513.9</v>
      </c>
      <c r="AP13" s="467">
        <f t="array" ref="AP13">SUM((LEFT(AP$5,2)=LEFT('pit-c,d'!$B$7:$CZ$7,2))*('pit-c,d'!$B15:$CZ15))</f>
        <v>0</v>
      </c>
      <c r="AQ13" s="467">
        <f t="array" ref="AQ13">SUM((LEFT(AQ$5,2)=LEFT('pit-c,d'!$B$7:$CZ$7,2))*('pit-c,d'!$B15:$CZ15))</f>
        <v>0</v>
      </c>
      <c r="AR13" s="467">
        <f t="array" ref="AR13">SUM((LEFT(AR$5,2)=LEFT('pit-c,d'!$B$7:$CZ$7,2))*('pit-c,d'!$B15:$CZ15))</f>
        <v>0</v>
      </c>
      <c r="AS13" s="466">
        <f t="shared" si="14"/>
        <v>9447.1999999999989</v>
      </c>
      <c r="AT13" s="464">
        <f>SUMPRODUCT((LEFT(AT$5,2)=LEFT('pit-e,f'!$C$7:$AG$7,2))*('pit-e,f'!$C15:$AG15))</f>
        <v>0</v>
      </c>
      <c r="AU13" s="467">
        <f>SUMPRODUCT((LEFT(AU$5,2)=LEFT('pit-e,f'!$C$7:$AG$7,2))*('pit-e,f'!$C15:$AG15))</f>
        <v>0</v>
      </c>
      <c r="AV13" s="467">
        <f>SUMPRODUCT((LEFT(AV$5,2)=LEFT('pit-e,f'!$C$7:$AG$7,2))*('pit-e,f'!$C15:$AG15))</f>
        <v>0</v>
      </c>
      <c r="AW13" s="467">
        <f>SUMPRODUCT((LEFT(AW$5,2)=LEFT('pit-e,f'!$C$7:$AG$7,2))*('pit-e,f'!$C15:$AG15))</f>
        <v>0</v>
      </c>
      <c r="AX13" s="467">
        <f>SUMPRODUCT((LEFT(AX$5,2)=LEFT('pit-e,f'!$C$7:$AG$7,2))*('pit-e,f'!$C15:$AG15))</f>
        <v>0</v>
      </c>
      <c r="AY13" s="467">
        <f>SUMPRODUCT((LEFT(AY$5,2)=LEFT('pit-e,f'!$C$7:$AG$7,2))*('pit-e,f'!$C15:$AG15))</f>
        <v>0</v>
      </c>
      <c r="AZ13" s="467">
        <f>SUMPRODUCT((LEFT(AZ$5,2)=LEFT('pit-e,f'!$C$7:$AG$7,2))*('pit-e,f'!$C15:$AG15))</f>
        <v>0</v>
      </c>
      <c r="BA13" s="467">
        <f>SUMPRODUCT((LEFT(BA$5,2)=LEFT('pit-e,f'!$C$7:$AG$7,2))*('pit-e,f'!$C15:$AG15))</f>
        <v>0</v>
      </c>
      <c r="BB13" s="467">
        <f>SUMPRODUCT((LEFT(BB$5,2)=LEFT('pit-e,f'!$C$7:$AG$7,2))*('pit-e,f'!$C15:$AG15))</f>
        <v>0</v>
      </c>
      <c r="BC13" s="467">
        <f>SUMPRODUCT((LEFT(BC$5,2)=LEFT('pit-e,f'!$C$7:$AG$7,2))*('pit-e,f'!$C15:$AG15))</f>
        <v>0</v>
      </c>
      <c r="BD13" s="466">
        <f t="shared" si="15"/>
        <v>0</v>
      </c>
      <c r="BE13" s="467">
        <f t="array" ref="BE13">SUM((LEFT(BE$5,2)=LEFT('pit-e,f'!$AJ$7:$BP$7,2))*('pit-e,f'!$AJ15:$BP15))</f>
        <v>0</v>
      </c>
      <c r="BF13" s="467">
        <f t="array" ref="BF13">SUM((LEFT(BF$5,2)=LEFT('pit-e,f'!$AJ$7:$BP$7,2))*('pit-e,f'!$AJ15:$BP15))</f>
        <v>0</v>
      </c>
      <c r="BG13" s="467">
        <f t="array" ref="BG13">SUM((LEFT(BG$5,2)=LEFT('pit-e,f'!$AJ$7:$BP$7,2))*('pit-e,f'!$AJ15:$BP15))</f>
        <v>0</v>
      </c>
      <c r="BH13" s="467">
        <f t="array" ref="BH13">SUM((LEFT(BH$5,2)=LEFT('pit-e,f'!$AJ$7:$BP$7,2))*('pit-e,f'!$AJ15:$BP15))</f>
        <v>0</v>
      </c>
      <c r="BI13" s="467">
        <f t="array" ref="BI13">SUM((LEFT(BI$5,2)=LEFT('pit-e,f'!$AJ$7:$BP$7,2))*('pit-e,f'!$AJ15:$BP15))</f>
        <v>0</v>
      </c>
      <c r="BJ13" s="467">
        <f t="array" ref="BJ13">SUM((LEFT(BJ$5,2)=LEFT('pit-e,f'!$AJ$7:$BP$7,2))*('pit-e,f'!$AJ15:$BP15))</f>
        <v>0</v>
      </c>
      <c r="BK13" s="467">
        <f t="array" ref="BK13">SUM((LEFT(BK$5,2)=LEFT('pit-e,f'!$AJ$7:$BP$7,2))*('pit-e,f'!$AJ15:$BP15))</f>
        <v>0</v>
      </c>
      <c r="BL13" s="467">
        <f t="array" ref="BL13">SUM((LEFT(BL$5,2)=LEFT('pit-e,f'!$AJ$7:$BP$7,2))*('pit-e,f'!$AJ15:$BP15))</f>
        <v>0</v>
      </c>
      <c r="BM13" s="467">
        <f t="array" ref="BM13">SUM((LEFT(BM$5,2)=LEFT('pit-e,f'!$AJ$7:$BP$7,2))*('pit-e,f'!$AJ15:$BP15))</f>
        <v>0</v>
      </c>
      <c r="BN13" s="467">
        <f t="array" ref="BN13">SUM((LEFT(BN$5,2)=LEFT('pit-e,f'!$AJ$7:$BP$7,2))*('pit-e,f'!$AJ15:$BP15))</f>
        <v>0</v>
      </c>
      <c r="BO13" s="467">
        <f t="array" ref="BO13">SUM((LEFT(BO$5,2)=LEFT('pit-e,f'!$AJ$7:$BP$7,2))*('pit-e,f'!$AJ15:$BP15))</f>
        <v>0</v>
      </c>
      <c r="BP13" s="466">
        <f t="shared" si="16"/>
        <v>0</v>
      </c>
      <c r="BQ13" s="464">
        <f t="array" ref="BQ13">SUM((LEFT(BQ$5,2)=LEFT('pit-c,d'!$EA$7:$ET$7,2))*('pit-c,d'!$EA15:$ET15))</f>
        <v>0</v>
      </c>
      <c r="BR13" s="464">
        <f t="array" ref="BR13">SUM((LEFT(BR$5,2)=LEFT('pit-c,d'!$EA$7:$ET$7,2))*('pit-c,d'!$EA15:$ET15))</f>
        <v>0</v>
      </c>
      <c r="BS13" s="464">
        <f t="array" ref="BS13">SUM((LEFT(BS$5,2)=LEFT('pit-c,d'!$EA$7:$ET$7,2))*('pit-c,d'!$EA15:$ET15))</f>
        <v>0</v>
      </c>
      <c r="BT13" s="464">
        <f t="array" ref="BT13">SUM((LEFT(BT$5,2)=LEFT('pit-c,d'!$EA$7:$ET$7,2))*('pit-c,d'!$EA15:$ET15))</f>
        <v>0</v>
      </c>
      <c r="BU13" s="464">
        <f t="array" ref="BU13">SUM((LEFT(BU$5,2)=LEFT('pit-c,d'!$EA$7:$ET$7,2))*('pit-c,d'!$EA15:$ET15))</f>
        <v>0</v>
      </c>
      <c r="BV13" s="464">
        <f t="array" ref="BV13">SUM((LEFT(BV$5,2)=LEFT('pit-c,d'!$EA$7:$ET$7,2))*('pit-c,d'!$EA15:$ET15))</f>
        <v>3099.4</v>
      </c>
      <c r="BW13" s="464">
        <f t="array" ref="BW13">SUM((LEFT(BW$5,2)=LEFT('pit-c,d'!$EA$7:$ET$7,2))*('pit-c,d'!$EA15:$ET15))</f>
        <v>0</v>
      </c>
      <c r="BX13" s="464">
        <f t="array" ref="BX13">SUM((LEFT(BX$5,2)=LEFT('pit-c,d'!$EA$7:$ET$7,2))*('pit-c,d'!$EA15:$ET15))</f>
        <v>0</v>
      </c>
      <c r="BY13" s="464">
        <f t="array" ref="BY13">SUM((LEFT(BY$5,2)=LEFT('pit-c,d'!$EA$7:$ET$7,2))*('pit-c,d'!$EA15:$ET15))</f>
        <v>0</v>
      </c>
      <c r="BZ13" s="464">
        <f t="array" ref="BZ13">SUM((LEFT(BZ$5,2)=LEFT('pit-c,d'!$EA$7:$ET$7,2))*('pit-c,d'!$EA15:$ET15))</f>
        <v>0</v>
      </c>
      <c r="CA13" s="466">
        <f t="shared" si="2"/>
        <v>3099.4</v>
      </c>
      <c r="CB13" s="464">
        <f>SUMIF(pm!$FM$7:$GD$7,CB$5,pm!$FM14:$GD14)</f>
        <v>0</v>
      </c>
      <c r="CC13" s="464">
        <f>SUMIF(pm!$FM$7:$GD$7,CC$5,pm!$FM14:$GD14)</f>
        <v>0</v>
      </c>
      <c r="CD13" s="464">
        <f>SUMIF(pm!$FM$7:$GD$7,CD$5,pm!$FM14:$GD14)</f>
        <v>0</v>
      </c>
      <c r="CE13" s="464">
        <f>SUMIF(pm!$FM$7:$GD$7,CE$5,pm!$FM14:$GD14)</f>
        <v>0</v>
      </c>
      <c r="CF13" s="464">
        <f>SUMIF(pm!$FM$7:$GD$7,CF$5,pm!$FM14:$GD14)</f>
        <v>0</v>
      </c>
      <c r="CG13" s="464">
        <f>SUMIF(pm!$FM$7:$GD$7,CG$5,pm!$FM14:$GD14)</f>
        <v>0</v>
      </c>
      <c r="CH13" s="464">
        <f>SUMIF(pm!$FM$7:$GD$7,CH$5,pm!$FM14:$GD14)</f>
        <v>0</v>
      </c>
      <c r="CI13" s="464">
        <f>SUMIF(pm!$FM$7:$GD$7,CI$5,pm!$FM14:$GD14)</f>
        <v>0</v>
      </c>
      <c r="CJ13" s="464">
        <f>SUMIF(pm!$FM$7:$GD$7,CJ$5,pm!$FM14:$GD14)</f>
        <v>0</v>
      </c>
      <c r="CK13" s="464">
        <f>SUMIF(pm!$FM$7:$GD$7,CK$5,pm!$FM14:$GD14)</f>
        <v>0</v>
      </c>
      <c r="CL13" s="464">
        <f>SUMIF(pm!$FM$7:$GD$7,CL$5,pm!$FM14:$GD14)</f>
        <v>0</v>
      </c>
      <c r="CM13" s="466">
        <f t="shared" si="3"/>
        <v>0</v>
      </c>
      <c r="CN13" s="464" cm="1">
        <f t="array" ref="CN13">SUM((LEFT(CN$5,1)=LEFT('pm-m'!$BR$7:$DC$7,1))*('pm-m'!$BR14:$DC14))</f>
        <v>0</v>
      </c>
      <c r="CO13" s="464">
        <f t="array" ref="CO13">SUM((LEFT(CO$5,2)=LEFT('pm-m'!$BR$7:$DC$7,2))*('pm-m'!$BR14:$DC14))</f>
        <v>509.4</v>
      </c>
      <c r="CP13" s="464">
        <f t="array" ref="CP13">SUM((LEFT(CP$5,2)=LEFT('pm-m'!$BR$7:$DC$7,2))*('pm-m'!$BR14:$DC14))</f>
        <v>4230.8999999999996</v>
      </c>
      <c r="CQ13" s="464">
        <f t="array" ref="CQ13">SUM((LEFT(CQ$5,2)=LEFT('pm-m'!$BR$7:$DC$7,2))*('pm-m'!$BR14:$DC14))</f>
        <v>0</v>
      </c>
      <c r="CR13" s="464">
        <f t="array" ref="CR13">SUM((LEFT(CR$5,2)=LEFT('pm-m'!$BR$7:$DC$7,2))*('pm-m'!$BR14:$DC14))</f>
        <v>0</v>
      </c>
      <c r="CS13" s="464">
        <f t="array" ref="CS13">SUM((LEFT(CS$5,2)=LEFT('pm-m'!$BR$7:$DC$7,2))*('pm-m'!$BR14:$DC14))</f>
        <v>0</v>
      </c>
      <c r="CT13" s="464">
        <f t="array" ref="CT13">SUM((LEFT(CT$5,2)=LEFT('pm-m'!$BR$7:$DC$7,2))*('pm-m'!$BR14:$DC14))</f>
        <v>0</v>
      </c>
      <c r="CU13" s="464">
        <f t="array" ref="CU13">SUM((LEFT(CU$5,2)=LEFT('pm-m'!$BR$7:$DC$7,2))*('pm-m'!$BR14:$DC14))</f>
        <v>0</v>
      </c>
      <c r="CV13" s="466">
        <f t="shared" si="4"/>
        <v>4740.2999999999993</v>
      </c>
      <c r="CW13" s="464">
        <f>kau!CE14</f>
        <v>2820.4</v>
      </c>
      <c r="CX13" s="464">
        <f>'b,d'!CF14</f>
        <v>6912.0999999999995</v>
      </c>
      <c r="CY13" s="464">
        <f>'pm-sm'!BU14</f>
        <v>9438.2000000000007</v>
      </c>
      <c r="CZ13" s="464">
        <f>'b,d'!DA14</f>
        <v>45028.800000000003</v>
      </c>
      <c r="DA13" s="464">
        <f>'pm-sm'!CE14</f>
        <v>7466.4</v>
      </c>
      <c r="DB13" s="464">
        <f>sims!AW14</f>
        <v>28907.7</v>
      </c>
      <c r="DC13" s="466">
        <f t="shared" si="17"/>
        <v>100573.59999999999</v>
      </c>
      <c r="DD13" s="467">
        <f>SUMIF(ssb!$C$7:$U$7,DD$5,ssb!$C14:$U14)</f>
        <v>0</v>
      </c>
      <c r="DE13" s="467">
        <f>SUMIF(ssb!$C$7:$U$7,DE$5,ssb!$C14:$U14)</f>
        <v>0</v>
      </c>
      <c r="DF13" s="467">
        <f>SUMIF(ssb!$C$7:$U$7,DF$5,ssb!$C14:$U14)</f>
        <v>0</v>
      </c>
      <c r="DG13" s="467">
        <f>SUMIF(ssb!$C$7:$U$7,DG$5,ssb!$C14:$U14)</f>
        <v>0</v>
      </c>
      <c r="DH13" s="467">
        <f>SUMIF(ssb!$C$7:$U$7,DH$5,ssb!$C14:$U14)</f>
        <v>2603</v>
      </c>
      <c r="DI13" s="467">
        <f>SUMIF(ssb!$C$7:$U$7,DI$5,ssb!$C14:$U14)</f>
        <v>0</v>
      </c>
      <c r="DJ13" s="467">
        <f>SUMIF(ssb!$C$7:$U$7,DJ$5,ssb!$C14:$U14)</f>
        <v>0</v>
      </c>
      <c r="DK13" s="467">
        <f>SUMIF(ssb!$C$7:$U$7,DK$5,ssb!$C14:$U14)</f>
        <v>0</v>
      </c>
      <c r="DL13" s="467">
        <f>SUMIF(ssb!$C$7:$U$7,DL$5,ssb!$C14:$U14)</f>
        <v>0</v>
      </c>
      <c r="DM13" s="467">
        <f>SUMIF(ssb!$C$7:$U$7,DM$5,ssb!$C14:$U14)</f>
        <v>0</v>
      </c>
      <c r="DN13" s="467">
        <f>SUMIF(ssb!$C$7:$U$7,DN$5,ssb!$C14:$U14)</f>
        <v>0</v>
      </c>
      <c r="DO13" s="467">
        <f>SUMIF(ssb!$C$7:$U$7,DO$5,ssb!$C14:$U14)</f>
        <v>0</v>
      </c>
      <c r="DP13" s="467">
        <f>SUMIF(ssb!$C$7:$U$7,DP$5,ssb!$C14:$U14)</f>
        <v>0</v>
      </c>
      <c r="DQ13" s="467">
        <f>SUMIF(ssb!$C$7:$U$7,DQ$5,ssb!$C14:$U14)</f>
        <v>0</v>
      </c>
      <c r="DR13" s="467">
        <f>SUMIF(ssb!$C$7:$U$7,DR$5,ssb!$C14:$U14)</f>
        <v>0</v>
      </c>
      <c r="DS13" s="467">
        <f>SUMIF(ssb!$C$7:$U$7,DS$5,ssb!$C14:$U14)</f>
        <v>0</v>
      </c>
      <c r="DT13" s="467">
        <f>SUMIF(ssb!$C$7:$U$7,DT$5,ssb!$C14:$U14)</f>
        <v>0</v>
      </c>
      <c r="DU13" s="467">
        <f>SUMIF(ssb!$C$7:$U$7,DU$5,ssb!$C14:$U14)</f>
        <v>0</v>
      </c>
      <c r="DV13" s="468">
        <f>SUM(DD13:DU13)</f>
        <v>2603</v>
      </c>
      <c r="DW13" s="470" cm="1">
        <f t="array" ref="DW13">SUMPRODUCT(($AB$5:$DV$5="TTL")*(AB13:DV13))</f>
        <v>123172.4</v>
      </c>
      <c r="DX13" s="415">
        <f t="shared" ca="1" si="6"/>
        <v>0</v>
      </c>
      <c r="DY13" s="557">
        <v>1540.3000000000004</v>
      </c>
      <c r="DZ13" s="199">
        <v>1168.6000000000001</v>
      </c>
      <c r="EA13" s="218">
        <v>4831.6999999999989</v>
      </c>
      <c r="EB13" s="238">
        <v>4615.5000000000009</v>
      </c>
      <c r="EC13" s="361"/>
      <c r="ED13" s="361"/>
      <c r="EE13" s="445">
        <v>2066.1000000000008</v>
      </c>
      <c r="EF13" s="445">
        <v>1033.2999999999995</v>
      </c>
      <c r="EG13" s="357"/>
      <c r="EH13" s="358"/>
      <c r="EI13" s="307"/>
      <c r="EJ13" s="197"/>
      <c r="EK13" s="362"/>
      <c r="EL13" s="362"/>
      <c r="EM13" s="220"/>
      <c r="EN13" s="238"/>
      <c r="EO13" s="357"/>
      <c r="EP13" s="357"/>
      <c r="EQ13" s="454">
        <v>1285.3</v>
      </c>
      <c r="ER13" s="442">
        <v>1535.100000000001</v>
      </c>
      <c r="ES13" s="447">
        <v>3839.3999999999992</v>
      </c>
      <c r="ET13" s="448">
        <v>3626.9999999999995</v>
      </c>
      <c r="EU13" s="441">
        <v>14741.900000000005</v>
      </c>
      <c r="EV13" s="444">
        <v>14165.800000000003</v>
      </c>
      <c r="EW13" s="238">
        <v>5197.4000000000015</v>
      </c>
      <c r="EX13" s="219">
        <v>4240.7999999999956</v>
      </c>
      <c r="EY13" s="441">
        <v>25276.299999999981</v>
      </c>
      <c r="EZ13" s="444">
        <v>19752.499999999978</v>
      </c>
      <c r="FA13" s="447">
        <v>3004.2000000000003</v>
      </c>
      <c r="FB13" s="448">
        <v>3907.9000000000015</v>
      </c>
      <c r="FC13" s="412"/>
      <c r="FD13" s="410"/>
      <c r="FE13" s="441">
        <v>2696.6999999999994</v>
      </c>
      <c r="FF13" s="442">
        <v>2043.6000000000006</v>
      </c>
      <c r="FG13" s="363"/>
      <c r="FH13" s="409"/>
      <c r="FI13" s="450">
        <v>1127.8000000000004</v>
      </c>
      <c r="FJ13" s="453">
        <v>1475.2</v>
      </c>
      <c r="FK13" s="495" cm="1">
        <f t="array" ref="FK13">[1]!SumCols(DY13:FJ13,1)-FL13</f>
        <v>65607.100000000006</v>
      </c>
      <c r="FL13" s="496" cm="1">
        <f t="array" ref="FL13">[1]!SumCols(DY13:FJ13,2)</f>
        <v>57565.299999999974</v>
      </c>
      <c r="FM13" s="200">
        <f>FK13+FL13-DW13</f>
        <v>0</v>
      </c>
      <c r="FN13" s="242">
        <f t="shared" ref="FN13:FN35" ca="1" si="38">SUM(DX13:DZ13)-FO13</f>
        <v>2708.9000000000005</v>
      </c>
      <c r="FO13" s="422"/>
      <c r="FP13" s="242">
        <f t="shared" si="8"/>
        <v>9447.2000000000007</v>
      </c>
      <c r="FQ13" s="242">
        <f t="shared" si="19"/>
        <v>0</v>
      </c>
      <c r="FR13" s="242">
        <f t="shared" si="9"/>
        <v>0</v>
      </c>
      <c r="FS13" s="242"/>
      <c r="FT13" s="242">
        <f t="shared" si="10"/>
        <v>3099.4000000000005</v>
      </c>
      <c r="FU13" s="242">
        <f t="shared" si="11"/>
        <v>0</v>
      </c>
      <c r="FV13" s="242">
        <f t="shared" si="20"/>
        <v>48632.700000000004</v>
      </c>
      <c r="FW13" s="242"/>
      <c r="FX13" s="242">
        <f t="shared" si="21"/>
        <v>51940.899999999958</v>
      </c>
      <c r="FY13" s="242"/>
      <c r="FZ13" s="242">
        <f t="shared" si="22"/>
        <v>4740.3</v>
      </c>
      <c r="GA13" s="242">
        <f t="shared" si="23"/>
        <v>0</v>
      </c>
      <c r="GB13" s="242">
        <f>SUM(FI13:FJ13)-GC13</f>
        <v>2603.0000000000005</v>
      </c>
      <c r="GC13" s="423"/>
      <c r="GD13" s="244">
        <f t="array" ref="GD13" ca="1">SUM(($FN$6:$GC$6=$GD$6)*(FN13:GC13))</f>
        <v>123172.39999999998</v>
      </c>
      <c r="GE13" s="245">
        <f t="array" ref="GE13" ca="1">SUM(($FN$6:$GC$6=$GE$6)*(FN13:GC13))</f>
        <v>0</v>
      </c>
      <c r="GF13" s="490">
        <f t="shared" ca="1" si="36"/>
        <v>123172.39999999998</v>
      </c>
      <c r="GG13" s="316" t="str">
        <f t="shared" ca="1" si="24"/>
        <v/>
      </c>
      <c r="GH13" s="242">
        <f t="shared" ca="1" si="25"/>
        <v>17858.500000000004</v>
      </c>
      <c r="GI13" s="242">
        <f t="shared" si="26"/>
        <v>0</v>
      </c>
      <c r="GJ13" s="242">
        <f t="shared" si="27"/>
        <v>4740.3</v>
      </c>
      <c r="GK13" s="242">
        <f t="shared" si="28"/>
        <v>0</v>
      </c>
      <c r="GL13" s="242">
        <f t="shared" si="29"/>
        <v>100573.59999999996</v>
      </c>
      <c r="GM13" s="242">
        <f t="shared" si="30"/>
        <v>0</v>
      </c>
      <c r="GN13" s="490">
        <f t="shared" ca="1" si="31"/>
        <v>22598.800000000003</v>
      </c>
      <c r="GO13" s="490">
        <f t="shared" si="32"/>
        <v>0</v>
      </c>
      <c r="GP13" s="490">
        <f t="shared" si="33"/>
        <v>100573.59999999996</v>
      </c>
    </row>
    <row r="14" spans="1:199" s="188" customFormat="1" ht="11.15" customHeight="1">
      <c r="A14" s="196">
        <f t="shared" si="13"/>
        <v>45146</v>
      </c>
      <c r="B14" s="464"/>
      <c r="C14" s="464"/>
      <c r="D14" s="464"/>
      <c r="E14" s="464"/>
      <c r="F14" s="464">
        <v>637</v>
      </c>
      <c r="G14" s="464"/>
      <c r="H14" s="464"/>
      <c r="I14" s="465"/>
      <c r="J14" s="466">
        <f t="shared" ref="J14:J15" si="39">SUM(B14:I14)</f>
        <v>637</v>
      </c>
      <c r="K14" s="464">
        <v>610.5</v>
      </c>
      <c r="L14" s="464"/>
      <c r="M14" s="464">
        <v>106</v>
      </c>
      <c r="N14" s="464"/>
      <c r="O14" s="464"/>
      <c r="P14" s="464"/>
      <c r="Q14" s="464"/>
      <c r="R14" s="464"/>
      <c r="S14" s="464"/>
      <c r="T14" s="466">
        <f t="shared" ref="T14:T15" si="40">SUM(K14:S14)</f>
        <v>716.5</v>
      </c>
      <c r="U14" s="467"/>
      <c r="V14" s="464"/>
      <c r="W14" s="464"/>
      <c r="X14" s="464"/>
      <c r="Y14" s="464"/>
      <c r="Z14" s="464"/>
      <c r="AA14" s="468">
        <f t="shared" si="34"/>
        <v>0</v>
      </c>
      <c r="AB14" s="469">
        <f t="shared" si="1"/>
        <v>1353.5</v>
      </c>
      <c r="AC14" s="467">
        <f t="array" ref="AC14">SUM((LEFT(AC$5,2)=LEFT('pit-c,d'!$B$7:$CZ$7,2))*('pit-c,d'!$B16:$CZ16))</f>
        <v>1111.2</v>
      </c>
      <c r="AD14" s="467">
        <f t="array" ref="AD14">SUM((LEFT(AD$5,2)=LEFT('pit-c,d'!$B$7:$CZ$7,2))*('pit-c,d'!$B16:$CZ16))</f>
        <v>767.9</v>
      </c>
      <c r="AE14" s="467">
        <f t="array" ref="AE14">SUM((LEFT(AE$5,2)=LEFT('pit-c,d'!$B$7:$CZ$7,2))*('pit-c,d'!$B16:$CZ16))</f>
        <v>0</v>
      </c>
      <c r="AF14" s="467">
        <f t="array" ref="AF14">SUM((LEFT(AF$5,2)=LEFT('pit-c,d'!$B$7:$CZ$7,2))*('pit-c,d'!$B16:$CZ16))</f>
        <v>0</v>
      </c>
      <c r="AG14" s="467">
        <f t="array" ref="AG14">SUM((LEFT(AG$5,2)=LEFT('pit-c,d'!$B$7:$CZ$7,2))*('pit-c,d'!$B16:$CZ16))</f>
        <v>0</v>
      </c>
      <c r="AH14" s="467">
        <f t="array" ref="AH14">SUM((LEFT(AH$5,2)=LEFT('pit-c,d'!$B$7:$CZ$7,2))*('pit-c,d'!$B16:$CZ16))</f>
        <v>0</v>
      </c>
      <c r="AI14" s="467">
        <f t="array" ref="AI14">SUM((LEFT(AI$5,2)=LEFT('pit-c,d'!$B$7:$CZ$7,2))*('pit-c,d'!$B16:$CZ16))</f>
        <v>0</v>
      </c>
      <c r="AJ14" s="467">
        <f t="array" ref="AJ14">SUM((LEFT(AJ$5,2)=LEFT('pit-c,d'!$B$7:$CZ$7,2))*('pit-c,d'!$B16:$CZ16))</f>
        <v>0</v>
      </c>
      <c r="AK14" s="467">
        <f t="array" ref="AK14">SUM((LEFT(AK$5,2)=LEFT('pit-c,d'!$B$7:$CZ$7,2))*('pit-c,d'!$B16:$CZ16))</f>
        <v>1725.7</v>
      </c>
      <c r="AL14" s="467">
        <f t="array" ref="AL14">SUM((LEFT(AL$5,2)=LEFT('pit-c,d'!$B$7:$CZ$7,2))*('pit-c,d'!$B16:$CZ16))</f>
        <v>0</v>
      </c>
      <c r="AM14" s="467">
        <f t="array" ref="AM14">SUM((LEFT(AM$5,2)=LEFT('pit-c,d'!$B$7:$CZ$7,2))*('pit-c,d'!$B16:$CZ16))</f>
        <v>2466.1</v>
      </c>
      <c r="AN14" s="467">
        <f t="array" ref="AN14">SUM((LEFT(AN$5,2)=LEFT('pit-c,d'!$B$7:$CZ$7,2))*('pit-c,d'!$B16:$CZ16))</f>
        <v>0</v>
      </c>
      <c r="AO14" s="467">
        <f t="array" ref="AO14">SUM((LEFT(AO$5,2)=LEFT('pit-c,d'!$B$7:$CZ$7,2))*('pit-c,d'!$B16:$CZ16))</f>
        <v>1116.5999999999999</v>
      </c>
      <c r="AP14" s="467">
        <f t="array" ref="AP14">SUM((LEFT(AP$5,2)=LEFT('pit-c,d'!$B$7:$CZ$7,2))*('pit-c,d'!$B16:$CZ16))</f>
        <v>422.9</v>
      </c>
      <c r="AQ14" s="467">
        <f t="array" ref="AQ14">SUM((LEFT(AQ$5,2)=LEFT('pit-c,d'!$B$7:$CZ$7,2))*('pit-c,d'!$B16:$CZ16))</f>
        <v>0</v>
      </c>
      <c r="AR14" s="467">
        <f t="array" ref="AR14">SUM((LEFT(AR$5,2)=LEFT('pit-c,d'!$B$7:$CZ$7,2))*('pit-c,d'!$B16:$CZ16))</f>
        <v>0</v>
      </c>
      <c r="AS14" s="466">
        <f t="shared" si="14"/>
        <v>7610.4</v>
      </c>
      <c r="AT14" s="464">
        <f>SUMPRODUCT((LEFT(AT$5,2)=LEFT('pit-e,f'!$C$7:$AG$7,2))*('pit-e,f'!$C16:$AG16))</f>
        <v>0</v>
      </c>
      <c r="AU14" s="467">
        <f>SUMPRODUCT((LEFT(AU$5,2)=LEFT('pit-e,f'!$C$7:$AG$7,2))*('pit-e,f'!$C16:$AG16))</f>
        <v>0</v>
      </c>
      <c r="AV14" s="467">
        <f>SUMPRODUCT((LEFT(AV$5,2)=LEFT('pit-e,f'!$C$7:$AG$7,2))*('pit-e,f'!$C16:$AG16))</f>
        <v>0</v>
      </c>
      <c r="AW14" s="467">
        <f>SUMPRODUCT((LEFT(AW$5,2)=LEFT('pit-e,f'!$C$7:$AG$7,2))*('pit-e,f'!$C16:$AG16))</f>
        <v>0</v>
      </c>
      <c r="AX14" s="467">
        <f>SUMPRODUCT((LEFT(AX$5,2)=LEFT('pit-e,f'!$C$7:$AG$7,2))*('pit-e,f'!$C16:$AG16))</f>
        <v>0</v>
      </c>
      <c r="AY14" s="467">
        <f>SUMPRODUCT((LEFT(AY$5,2)=LEFT('pit-e,f'!$C$7:$AG$7,2))*('pit-e,f'!$C16:$AG16))</f>
        <v>0</v>
      </c>
      <c r="AZ14" s="467">
        <f>SUMPRODUCT((LEFT(AZ$5,2)=LEFT('pit-e,f'!$C$7:$AG$7,2))*('pit-e,f'!$C16:$AG16))</f>
        <v>0</v>
      </c>
      <c r="BA14" s="467">
        <f>SUMPRODUCT((LEFT(BA$5,2)=LEFT('pit-e,f'!$C$7:$AG$7,2))*('pit-e,f'!$C16:$AG16))</f>
        <v>0</v>
      </c>
      <c r="BB14" s="467">
        <f>SUMPRODUCT((LEFT(BB$5,2)=LEFT('pit-e,f'!$C$7:$AG$7,2))*('pit-e,f'!$C16:$AG16))</f>
        <v>0</v>
      </c>
      <c r="BC14" s="467">
        <f>SUMPRODUCT((LEFT(BC$5,2)=LEFT('pit-e,f'!$C$7:$AG$7,2))*('pit-e,f'!$C16:$AG16))</f>
        <v>0</v>
      </c>
      <c r="BD14" s="466">
        <f t="shared" si="15"/>
        <v>0</v>
      </c>
      <c r="BE14" s="467">
        <f t="array" ref="BE14">SUM((LEFT(BE$5,2)=LEFT('pit-e,f'!$AJ$7:$BP$7,2))*('pit-e,f'!$AJ16:$BP16))</f>
        <v>0</v>
      </c>
      <c r="BF14" s="467">
        <f t="array" ref="BF14">SUM((LEFT(BF$5,2)=LEFT('pit-e,f'!$AJ$7:$BP$7,2))*('pit-e,f'!$AJ16:$BP16))</f>
        <v>0</v>
      </c>
      <c r="BG14" s="467">
        <f t="array" ref="BG14">SUM((LEFT(BG$5,2)=LEFT('pit-e,f'!$AJ$7:$BP$7,2))*('pit-e,f'!$AJ16:$BP16))</f>
        <v>0</v>
      </c>
      <c r="BH14" s="467">
        <f t="array" ref="BH14">SUM((LEFT(BH$5,2)=LEFT('pit-e,f'!$AJ$7:$BP$7,2))*('pit-e,f'!$AJ16:$BP16))</f>
        <v>0</v>
      </c>
      <c r="BI14" s="467">
        <f t="array" ref="BI14">SUM((LEFT(BI$5,2)=LEFT('pit-e,f'!$AJ$7:$BP$7,2))*('pit-e,f'!$AJ16:$BP16))</f>
        <v>0</v>
      </c>
      <c r="BJ14" s="467">
        <f t="array" ref="BJ14">SUM((LEFT(BJ$5,2)=LEFT('pit-e,f'!$AJ$7:$BP$7,2))*('pit-e,f'!$AJ16:$BP16))</f>
        <v>0</v>
      </c>
      <c r="BK14" s="467">
        <f t="array" ref="BK14">SUM((LEFT(BK$5,2)=LEFT('pit-e,f'!$AJ$7:$BP$7,2))*('pit-e,f'!$AJ16:$BP16))</f>
        <v>0</v>
      </c>
      <c r="BL14" s="467">
        <f t="array" ref="BL14">SUM((LEFT(BL$5,2)=LEFT('pit-e,f'!$AJ$7:$BP$7,2))*('pit-e,f'!$AJ16:$BP16))</f>
        <v>0</v>
      </c>
      <c r="BM14" s="467">
        <f t="array" ref="BM14">SUM((LEFT(BM$5,2)=LEFT('pit-e,f'!$AJ$7:$BP$7,2))*('pit-e,f'!$AJ16:$BP16))</f>
        <v>0</v>
      </c>
      <c r="BN14" s="467">
        <f t="array" ref="BN14">SUM((LEFT(BN$5,2)=LEFT('pit-e,f'!$AJ$7:$BP$7,2))*('pit-e,f'!$AJ16:$BP16))</f>
        <v>0</v>
      </c>
      <c r="BO14" s="467">
        <f t="array" ref="BO14">SUM((LEFT(BO$5,2)=LEFT('pit-e,f'!$AJ$7:$BP$7,2))*('pit-e,f'!$AJ16:$BP16))</f>
        <v>0</v>
      </c>
      <c r="BP14" s="466">
        <f t="shared" si="16"/>
        <v>0</v>
      </c>
      <c r="BQ14" s="464">
        <f t="array" ref="BQ14">SUM((LEFT(BQ$5,2)=LEFT('pit-c,d'!$EA$7:$ET$7,2))*('pit-c,d'!$EA16:$ET16))</f>
        <v>0</v>
      </c>
      <c r="BR14" s="464">
        <f t="array" ref="BR14">SUM((LEFT(BR$5,2)=LEFT('pit-c,d'!$EA$7:$ET$7,2))*('pit-c,d'!$EA16:$ET16))</f>
        <v>0</v>
      </c>
      <c r="BS14" s="464">
        <f t="array" ref="BS14">SUM((LEFT(BS$5,2)=LEFT('pit-c,d'!$EA$7:$ET$7,2))*('pit-c,d'!$EA16:$ET16))</f>
        <v>0</v>
      </c>
      <c r="BT14" s="464">
        <f t="array" ref="BT14">SUM((LEFT(BT$5,2)=LEFT('pit-c,d'!$EA$7:$ET$7,2))*('pit-c,d'!$EA16:$ET16))</f>
        <v>0</v>
      </c>
      <c r="BU14" s="464">
        <f t="array" ref="BU14">SUM((LEFT(BU$5,2)=LEFT('pit-c,d'!$EA$7:$ET$7,2))*('pit-c,d'!$EA16:$ET16))</f>
        <v>0</v>
      </c>
      <c r="BV14" s="464">
        <f t="array" ref="BV14">SUM((LEFT(BV$5,2)=LEFT('pit-c,d'!$EA$7:$ET$7,2))*('pit-c,d'!$EA16:$ET16))</f>
        <v>3849.7</v>
      </c>
      <c r="BW14" s="464">
        <f t="array" ref="BW14">SUM((LEFT(BW$5,2)=LEFT('pit-c,d'!$EA$7:$ET$7,2))*('pit-c,d'!$EA16:$ET16))</f>
        <v>0</v>
      </c>
      <c r="BX14" s="464">
        <f t="array" ref="BX14">SUM((LEFT(BX$5,2)=LEFT('pit-c,d'!$EA$7:$ET$7,2))*('pit-c,d'!$EA16:$ET16))</f>
        <v>0</v>
      </c>
      <c r="BY14" s="464">
        <f t="array" ref="BY14">SUM((LEFT(BY$5,2)=LEFT('pit-c,d'!$EA$7:$ET$7,2))*('pit-c,d'!$EA16:$ET16))</f>
        <v>0</v>
      </c>
      <c r="BZ14" s="464">
        <f t="array" ref="BZ14">SUM((LEFT(BZ$5,2)=LEFT('pit-c,d'!$EA$7:$ET$7,2))*('pit-c,d'!$EA16:$ET16))</f>
        <v>0</v>
      </c>
      <c r="CA14" s="466">
        <f t="shared" si="2"/>
        <v>3849.7</v>
      </c>
      <c r="CB14" s="464">
        <f>SUMIF(pm!$FM$7:$GD$7,CB$5,pm!$FM15:$GD15)</f>
        <v>0</v>
      </c>
      <c r="CC14" s="464">
        <f>SUMIF(pm!$FM$7:$GD$7,CC$5,pm!$FM15:$GD15)</f>
        <v>0</v>
      </c>
      <c r="CD14" s="464">
        <f>SUMIF(pm!$FM$7:$GD$7,CD$5,pm!$FM15:$GD15)</f>
        <v>0</v>
      </c>
      <c r="CE14" s="464">
        <f>SUMIF(pm!$FM$7:$GD$7,CE$5,pm!$FM15:$GD15)</f>
        <v>0</v>
      </c>
      <c r="CF14" s="464">
        <f>SUMIF(pm!$FM$7:$GD$7,CF$5,pm!$FM15:$GD15)</f>
        <v>0</v>
      </c>
      <c r="CG14" s="464">
        <f>SUMIF(pm!$FM$7:$GD$7,CG$5,pm!$FM15:$GD15)</f>
        <v>0</v>
      </c>
      <c r="CH14" s="464">
        <f>SUMIF(pm!$FM$7:$GD$7,CH$5,pm!$FM15:$GD15)</f>
        <v>0</v>
      </c>
      <c r="CI14" s="464">
        <f>SUMIF(pm!$FM$7:$GD$7,CI$5,pm!$FM15:$GD15)</f>
        <v>0</v>
      </c>
      <c r="CJ14" s="464">
        <f>SUMIF(pm!$FM$7:$GD$7,CJ$5,pm!$FM15:$GD15)</f>
        <v>0</v>
      </c>
      <c r="CK14" s="464">
        <f>SUMIF(pm!$FM$7:$GD$7,CK$5,pm!$FM15:$GD15)</f>
        <v>0</v>
      </c>
      <c r="CL14" s="464">
        <f>SUMIF(pm!$FM$7:$GD$7,CL$5,pm!$FM15:$GD15)</f>
        <v>0</v>
      </c>
      <c r="CM14" s="466">
        <f t="shared" si="3"/>
        <v>0</v>
      </c>
      <c r="CN14" s="464" cm="1">
        <f t="array" ref="CN14">SUM((LEFT(CN$5,1)=LEFT('pm-m'!$BR$7:$DC$7,1))*('pm-m'!$BR15:$DC15))</f>
        <v>0</v>
      </c>
      <c r="CO14" s="464">
        <f t="array" ref="CO14">SUM((LEFT(CO$5,2)=LEFT('pm-m'!$BR$7:$DC$7,2))*('pm-m'!$BR15:$DC15))</f>
        <v>4084.8</v>
      </c>
      <c r="CP14" s="464">
        <f t="array" ref="CP14">SUM((LEFT(CP$5,2)=LEFT('pm-m'!$BR$7:$DC$7,2))*('pm-m'!$BR15:$DC15))</f>
        <v>2722.3</v>
      </c>
      <c r="CQ14" s="464">
        <f t="array" ref="CQ14">SUM((LEFT(CQ$5,2)=LEFT('pm-m'!$BR$7:$DC$7,2))*('pm-m'!$BR15:$DC15))</f>
        <v>0</v>
      </c>
      <c r="CR14" s="464">
        <f t="array" ref="CR14">SUM((LEFT(CR$5,2)=LEFT('pm-m'!$BR$7:$DC$7,2))*('pm-m'!$BR15:$DC15))</f>
        <v>0</v>
      </c>
      <c r="CS14" s="464">
        <f t="array" ref="CS14">SUM((LEFT(CS$5,2)=LEFT('pm-m'!$BR$7:$DC$7,2))*('pm-m'!$BR15:$DC15))</f>
        <v>0</v>
      </c>
      <c r="CT14" s="464">
        <f t="array" ref="CT14">SUM((LEFT(CT$5,2)=LEFT('pm-m'!$BR$7:$DC$7,2))*('pm-m'!$BR15:$DC15))</f>
        <v>0</v>
      </c>
      <c r="CU14" s="464">
        <f t="array" ref="CU14">SUM((LEFT(CU$5,2)=LEFT('pm-m'!$BR$7:$DC$7,2))*('pm-m'!$BR15:$DC15))</f>
        <v>0</v>
      </c>
      <c r="CV14" s="466">
        <f t="shared" si="4"/>
        <v>6807.1</v>
      </c>
      <c r="CW14" s="464">
        <f>kau!CE15</f>
        <v>3289.8</v>
      </c>
      <c r="CX14" s="464">
        <f>'b,d'!CF15</f>
        <v>6993.6</v>
      </c>
      <c r="CY14" s="464">
        <f>'pm-sm'!BU15</f>
        <v>8795.4</v>
      </c>
      <c r="CZ14" s="464">
        <f>'b,d'!DA15</f>
        <v>43211.3</v>
      </c>
      <c r="DA14" s="464">
        <f>'pm-sm'!CE15</f>
        <v>7451.0999999999995</v>
      </c>
      <c r="DB14" s="464">
        <f>sims!AW15</f>
        <v>26560.300000000003</v>
      </c>
      <c r="DC14" s="466">
        <f t="shared" si="17"/>
        <v>96301.500000000015</v>
      </c>
      <c r="DD14" s="467">
        <f>SUMIF(ssb!$C$7:$U$7,DD$5,ssb!$C15:$U15)</f>
        <v>0</v>
      </c>
      <c r="DE14" s="467">
        <f>SUMIF(ssb!$C$7:$U$7,DE$5,ssb!$C15:$U15)</f>
        <v>0</v>
      </c>
      <c r="DF14" s="467">
        <f>SUMIF(ssb!$C$7:$U$7,DF$5,ssb!$C15:$U15)</f>
        <v>0</v>
      </c>
      <c r="DG14" s="467">
        <f>SUMIF(ssb!$C$7:$U$7,DG$5,ssb!$C15:$U15)</f>
        <v>0</v>
      </c>
      <c r="DH14" s="467">
        <f>SUMIF(ssb!$C$7:$U$7,DH$5,ssb!$C15:$U15)</f>
        <v>223.5</v>
      </c>
      <c r="DI14" s="467">
        <f>SUMIF(ssb!$C$7:$U$7,DI$5,ssb!$C15:$U15)</f>
        <v>0</v>
      </c>
      <c r="DJ14" s="467">
        <f>SUMIF(ssb!$C$7:$U$7,DJ$5,ssb!$C15:$U15)</f>
        <v>0</v>
      </c>
      <c r="DK14" s="467">
        <f>SUMIF(ssb!$C$7:$U$7,DK$5,ssb!$C15:$U15)</f>
        <v>0</v>
      </c>
      <c r="DL14" s="467">
        <f>SUMIF(ssb!$C$7:$U$7,DL$5,ssb!$C15:$U15)</f>
        <v>0</v>
      </c>
      <c r="DM14" s="467">
        <f>SUMIF(ssb!$C$7:$U$7,DM$5,ssb!$C15:$U15)</f>
        <v>975.1</v>
      </c>
      <c r="DN14" s="467">
        <f>SUMIF(ssb!$C$7:$U$7,DN$5,ssb!$C15:$U15)</f>
        <v>998.6</v>
      </c>
      <c r="DO14" s="467">
        <f>SUMIF(ssb!$C$7:$U$7,DO$5,ssb!$C15:$U15)</f>
        <v>0</v>
      </c>
      <c r="DP14" s="467">
        <f>SUMIF(ssb!$C$7:$U$7,DP$5,ssb!$C15:$U15)</f>
        <v>0</v>
      </c>
      <c r="DQ14" s="467">
        <f>SUMIF(ssb!$C$7:$U$7,DQ$5,ssb!$C15:$U15)</f>
        <v>0</v>
      </c>
      <c r="DR14" s="467">
        <f>SUMIF(ssb!$C$7:$U$7,DR$5,ssb!$C15:$U15)</f>
        <v>0</v>
      </c>
      <c r="DS14" s="467">
        <f>SUMIF(ssb!$C$7:$U$7,DS$5,ssb!$C15:$U15)</f>
        <v>0</v>
      </c>
      <c r="DT14" s="467">
        <f>SUMIF(ssb!$C$7:$U$7,DT$5,ssb!$C15:$U15)</f>
        <v>0</v>
      </c>
      <c r="DU14" s="467">
        <f>SUMIF(ssb!$C$7:$U$7,DU$5,ssb!$C15:$U15)</f>
        <v>0</v>
      </c>
      <c r="DV14" s="468">
        <f t="shared" si="35"/>
        <v>2197.1999999999998</v>
      </c>
      <c r="DW14" s="470">
        <f>SUMPRODUCT(($AB$5:$DV$5="TTL")*(AB14:DV14))</f>
        <v>118119.40000000001</v>
      </c>
      <c r="DX14" s="415">
        <f t="shared" ca="1" si="6"/>
        <v>0</v>
      </c>
      <c r="DY14" s="557">
        <v>637</v>
      </c>
      <c r="DZ14" s="199">
        <v>716.5</v>
      </c>
      <c r="EA14" s="218">
        <v>4220.2000000000007</v>
      </c>
      <c r="EB14" s="238">
        <v>3390.2</v>
      </c>
      <c r="EC14" s="361"/>
      <c r="ED14" s="361"/>
      <c r="EE14" s="445">
        <v>2017.3000000000004</v>
      </c>
      <c r="EF14" s="445">
        <v>1832.4000000000008</v>
      </c>
      <c r="EG14" s="357"/>
      <c r="EH14" s="358"/>
      <c r="EI14" s="307"/>
      <c r="EJ14" s="197"/>
      <c r="EK14" s="362"/>
      <c r="EL14" s="362"/>
      <c r="EM14" s="220"/>
      <c r="EN14" s="238"/>
      <c r="EO14" s="357"/>
      <c r="EP14" s="357"/>
      <c r="EQ14" s="454">
        <v>1442.6000000000004</v>
      </c>
      <c r="ER14" s="442">
        <v>1847.2</v>
      </c>
      <c r="ES14" s="447">
        <v>3760.9000000000042</v>
      </c>
      <c r="ET14" s="448">
        <v>3690.1999999999994</v>
      </c>
      <c r="EU14" s="441">
        <v>13962.399999999998</v>
      </c>
      <c r="EV14" s="444">
        <v>12597.899999999998</v>
      </c>
      <c r="EW14" s="238">
        <v>4723.7</v>
      </c>
      <c r="EX14" s="219">
        <v>4071.7</v>
      </c>
      <c r="EY14" s="441">
        <v>23365.899999999972</v>
      </c>
      <c r="EZ14" s="444">
        <v>19845.400000000001</v>
      </c>
      <c r="FA14" s="447">
        <v>3476.5999999999967</v>
      </c>
      <c r="FB14" s="448">
        <v>3516.9999999999995</v>
      </c>
      <c r="FC14" s="412"/>
      <c r="FD14" s="410"/>
      <c r="FE14" s="441">
        <v>4005.1000000000008</v>
      </c>
      <c r="FF14" s="442">
        <v>2801.9999999999991</v>
      </c>
      <c r="FG14" s="363"/>
      <c r="FH14" s="409"/>
      <c r="FI14" s="450">
        <v>932.30000000000007</v>
      </c>
      <c r="FJ14" s="453">
        <v>1264.9000000000003</v>
      </c>
      <c r="FK14" s="495" cm="1">
        <f t="array" ref="FK14">[1]!SumCols(DY14:FJ14,1)-FL14</f>
        <v>62543.999999999964</v>
      </c>
      <c r="FL14" s="496" cm="1">
        <f t="array" ref="FL14">[1]!SumCols(DY14:FJ14,2)</f>
        <v>55575.4</v>
      </c>
      <c r="FM14" s="200">
        <f t="shared" si="18"/>
        <v>0</v>
      </c>
      <c r="FN14" s="242">
        <f t="shared" ca="1" si="38"/>
        <v>1353.5</v>
      </c>
      <c r="FO14" s="422"/>
      <c r="FP14" s="242">
        <f t="shared" si="8"/>
        <v>7610.4000000000005</v>
      </c>
      <c r="FQ14" s="242">
        <f t="shared" si="19"/>
        <v>0</v>
      </c>
      <c r="FR14" s="242">
        <f t="shared" si="9"/>
        <v>0</v>
      </c>
      <c r="FS14" s="242"/>
      <c r="FT14" s="242">
        <f t="shared" si="10"/>
        <v>3849.7000000000012</v>
      </c>
      <c r="FU14" s="242">
        <f t="shared" si="11"/>
        <v>0</v>
      </c>
      <c r="FV14" s="242">
        <f t="shared" si="20"/>
        <v>46096.599999999991</v>
      </c>
      <c r="FW14" s="242"/>
      <c r="FX14" s="242">
        <f t="shared" si="21"/>
        <v>50204.899999999972</v>
      </c>
      <c r="FY14" s="242"/>
      <c r="FZ14" s="242">
        <f t="shared" si="22"/>
        <v>6807.1</v>
      </c>
      <c r="GA14" s="242">
        <f t="shared" si="23"/>
        <v>0</v>
      </c>
      <c r="GB14" s="242">
        <f t="shared" ref="GB14:GB35" si="41">SUM(FI14:FJ14)-GC14</f>
        <v>2197.2000000000003</v>
      </c>
      <c r="GC14" s="423"/>
      <c r="GD14" s="244">
        <f t="array" ref="GD14" ca="1">SUM(($FN$6:$GC$6=$GD$6)*(FN14:GC14))</f>
        <v>118119.39999999998</v>
      </c>
      <c r="GE14" s="245">
        <f t="array" ref="GE14" ca="1">SUM(($FN$6:$GC$6=$GE$6)*(FN14:GC14))</f>
        <v>0</v>
      </c>
      <c r="GF14" s="490">
        <f t="shared" ca="1" si="36"/>
        <v>118119.39999999998</v>
      </c>
      <c r="GG14" s="316" t="str">
        <f t="shared" ca="1" si="24"/>
        <v/>
      </c>
      <c r="GH14" s="242">
        <f t="shared" ca="1" si="25"/>
        <v>15010.800000000003</v>
      </c>
      <c r="GI14" s="242">
        <f t="shared" si="26"/>
        <v>0</v>
      </c>
      <c r="GJ14" s="242">
        <f t="shared" si="27"/>
        <v>6807.1</v>
      </c>
      <c r="GK14" s="242">
        <f t="shared" si="28"/>
        <v>0</v>
      </c>
      <c r="GL14" s="242">
        <f t="shared" si="29"/>
        <v>96301.499999999971</v>
      </c>
      <c r="GM14" s="242">
        <f t="shared" si="30"/>
        <v>0</v>
      </c>
      <c r="GN14" s="490">
        <f t="shared" ca="1" si="31"/>
        <v>21817.9</v>
      </c>
      <c r="GO14" s="490">
        <f t="shared" si="32"/>
        <v>0</v>
      </c>
      <c r="GP14" s="490">
        <f t="shared" si="33"/>
        <v>96301.499999999971</v>
      </c>
    </row>
    <row r="15" spans="1:199" s="188" customFormat="1" ht="11.15" customHeight="1">
      <c r="A15" s="196">
        <f t="shared" si="13"/>
        <v>45147</v>
      </c>
      <c r="B15" s="464"/>
      <c r="C15" s="464"/>
      <c r="D15" s="464"/>
      <c r="E15" s="464"/>
      <c r="F15" s="464"/>
      <c r="G15" s="464"/>
      <c r="H15" s="465"/>
      <c r="I15" s="465"/>
      <c r="J15" s="466">
        <f t="shared" si="39"/>
        <v>0</v>
      </c>
      <c r="K15" s="467"/>
      <c r="L15" s="464"/>
      <c r="M15" s="464">
        <f>1538.3+265.6</f>
        <v>1803.9</v>
      </c>
      <c r="N15" s="464">
        <v>344.3</v>
      </c>
      <c r="O15" s="464"/>
      <c r="P15" s="464"/>
      <c r="Q15" s="464"/>
      <c r="R15" s="464"/>
      <c r="S15" s="464"/>
      <c r="T15" s="466">
        <f t="shared" si="40"/>
        <v>2148.2000000000003</v>
      </c>
      <c r="U15" s="467"/>
      <c r="V15" s="464"/>
      <c r="W15" s="464"/>
      <c r="X15" s="464"/>
      <c r="Y15" s="464"/>
      <c r="Z15" s="464"/>
      <c r="AA15" s="468">
        <f t="shared" si="34"/>
        <v>0</v>
      </c>
      <c r="AB15" s="469">
        <f t="shared" si="1"/>
        <v>2148.2000000000003</v>
      </c>
      <c r="AC15" s="467">
        <f t="array" ref="AC15">SUM((LEFT(AC$5,2)=LEFT('pit-c,d'!$B$7:$CZ$7,2))*('pit-c,d'!$B17:$CZ17))</f>
        <v>396.5</v>
      </c>
      <c r="AD15" s="467">
        <f t="array" ref="AD15">SUM((LEFT(AD$5,2)=LEFT('pit-c,d'!$B$7:$CZ$7,2))*('pit-c,d'!$B17:$CZ17))</f>
        <v>819.7</v>
      </c>
      <c r="AE15" s="467">
        <f t="array" ref="AE15">SUM((LEFT(AE$5,2)=LEFT('pit-c,d'!$B$7:$CZ$7,2))*('pit-c,d'!$B17:$CZ17))</f>
        <v>0</v>
      </c>
      <c r="AF15" s="467">
        <f t="array" ref="AF15">SUM((LEFT(AF$5,2)=LEFT('pit-c,d'!$B$7:$CZ$7,2))*('pit-c,d'!$B17:$CZ17))</f>
        <v>0</v>
      </c>
      <c r="AG15" s="467">
        <f t="array" ref="AG15">SUM((LEFT(AG$5,2)=LEFT('pit-c,d'!$B$7:$CZ$7,2))*('pit-c,d'!$B17:$CZ17))</f>
        <v>0</v>
      </c>
      <c r="AH15" s="467">
        <f t="array" ref="AH15">SUM((LEFT(AH$5,2)=LEFT('pit-c,d'!$B$7:$CZ$7,2))*('pit-c,d'!$B17:$CZ17))</f>
        <v>0</v>
      </c>
      <c r="AI15" s="467">
        <f t="array" ref="AI15">SUM((LEFT(AI$5,2)=LEFT('pit-c,d'!$B$7:$CZ$7,2))*('pit-c,d'!$B17:$CZ17))</f>
        <v>0</v>
      </c>
      <c r="AJ15" s="467">
        <f t="array" ref="AJ15">SUM((LEFT(AJ$5,2)=LEFT('pit-c,d'!$B$7:$CZ$7,2))*('pit-c,d'!$B17:$CZ17))</f>
        <v>0</v>
      </c>
      <c r="AK15" s="467">
        <f t="array" ref="AK15">SUM((LEFT(AK$5,2)=LEFT('pit-c,d'!$B$7:$CZ$7,2))*('pit-c,d'!$B17:$CZ17))</f>
        <v>0</v>
      </c>
      <c r="AL15" s="467">
        <f t="array" ref="AL15">SUM((LEFT(AL$5,2)=LEFT('pit-c,d'!$B$7:$CZ$7,2))*('pit-c,d'!$B17:$CZ17))</f>
        <v>0</v>
      </c>
      <c r="AM15" s="467">
        <f t="array" ref="AM15">SUM((LEFT(AM$5,2)=LEFT('pit-c,d'!$B$7:$CZ$7,2))*('pit-c,d'!$B17:$CZ17))</f>
        <v>3422</v>
      </c>
      <c r="AN15" s="467">
        <f t="array" ref="AN15">SUM((LEFT(AN$5,2)=LEFT('pit-c,d'!$B$7:$CZ$7,2))*('pit-c,d'!$B17:$CZ17))</f>
        <v>0</v>
      </c>
      <c r="AO15" s="467">
        <f t="array" ref="AO15">SUM((LEFT(AO$5,2)=LEFT('pit-c,d'!$B$7:$CZ$7,2))*('pit-c,d'!$B17:$CZ17))</f>
        <v>0</v>
      </c>
      <c r="AP15" s="467">
        <f t="array" ref="AP15">SUM((LEFT(AP$5,2)=LEFT('pit-c,d'!$B$7:$CZ$7,2))*('pit-c,d'!$B17:$CZ17))</f>
        <v>2856.1000000000004</v>
      </c>
      <c r="AQ15" s="467">
        <f t="array" ref="AQ15">SUM((LEFT(AQ$5,2)=LEFT('pit-c,d'!$B$7:$CZ$7,2))*('pit-c,d'!$B17:$CZ17))</f>
        <v>0</v>
      </c>
      <c r="AR15" s="467">
        <f t="array" ref="AR15">SUM((LEFT(AR$5,2)=LEFT('pit-c,d'!$B$7:$CZ$7,2))*('pit-c,d'!$B17:$CZ17))</f>
        <v>0</v>
      </c>
      <c r="AS15" s="466">
        <f t="shared" si="14"/>
        <v>7494.3</v>
      </c>
      <c r="AT15" s="464">
        <f>SUMPRODUCT((LEFT(AT$5,2)=LEFT('pit-e,f'!$C$7:$AG$7,2))*('pit-e,f'!$C17:$AG17))</f>
        <v>0</v>
      </c>
      <c r="AU15" s="467">
        <f>SUMPRODUCT((LEFT(AU$5,2)=LEFT('pit-e,f'!$C$7:$AG$7,2))*('pit-e,f'!$C17:$AG17))</f>
        <v>0</v>
      </c>
      <c r="AV15" s="467">
        <f>SUMPRODUCT((LEFT(AV$5,2)=LEFT('pit-e,f'!$C$7:$AG$7,2))*('pit-e,f'!$C17:$AG17))</f>
        <v>0</v>
      </c>
      <c r="AW15" s="467">
        <f>SUMPRODUCT((LEFT(AW$5,2)=LEFT('pit-e,f'!$C$7:$AG$7,2))*('pit-e,f'!$C17:$AG17))</f>
        <v>0</v>
      </c>
      <c r="AX15" s="467">
        <f>SUMPRODUCT((LEFT(AX$5,2)=LEFT('pit-e,f'!$C$7:$AG$7,2))*('pit-e,f'!$C17:$AG17))</f>
        <v>0</v>
      </c>
      <c r="AY15" s="467">
        <f>SUMPRODUCT((LEFT(AY$5,2)=LEFT('pit-e,f'!$C$7:$AG$7,2))*('pit-e,f'!$C17:$AG17))</f>
        <v>0</v>
      </c>
      <c r="AZ15" s="467">
        <f>SUMPRODUCT((LEFT(AZ$5,2)=LEFT('pit-e,f'!$C$7:$AG$7,2))*('pit-e,f'!$C17:$AG17))</f>
        <v>0</v>
      </c>
      <c r="BA15" s="467">
        <f>SUMPRODUCT((LEFT(BA$5,2)=LEFT('pit-e,f'!$C$7:$AG$7,2))*('pit-e,f'!$C17:$AG17))</f>
        <v>0</v>
      </c>
      <c r="BB15" s="467">
        <f>SUMPRODUCT((LEFT(BB$5,2)=LEFT('pit-e,f'!$C$7:$AG$7,2))*('pit-e,f'!$C17:$AG17))</f>
        <v>0</v>
      </c>
      <c r="BC15" s="467">
        <f>SUMPRODUCT((LEFT(BC$5,2)=LEFT('pit-e,f'!$C$7:$AG$7,2))*('pit-e,f'!$C17:$AG17))</f>
        <v>0</v>
      </c>
      <c r="BD15" s="466">
        <f t="shared" si="15"/>
        <v>0</v>
      </c>
      <c r="BE15" s="467">
        <f t="array" ref="BE15">SUM((LEFT(BE$5,2)=LEFT('pit-e,f'!$AJ$7:$BP$7,2))*('pit-e,f'!$AJ17:$BP17))</f>
        <v>0</v>
      </c>
      <c r="BF15" s="467">
        <f t="array" ref="BF15">SUM((LEFT(BF$5,2)=LEFT('pit-e,f'!$AJ$7:$BP$7,2))*('pit-e,f'!$AJ17:$BP17))</f>
        <v>0</v>
      </c>
      <c r="BG15" s="467">
        <f t="array" ref="BG15">SUM((LEFT(BG$5,2)=LEFT('pit-e,f'!$AJ$7:$BP$7,2))*('pit-e,f'!$AJ17:$BP17))</f>
        <v>0</v>
      </c>
      <c r="BH15" s="467">
        <f t="array" ref="BH15">SUM((LEFT(BH$5,2)=LEFT('pit-e,f'!$AJ$7:$BP$7,2))*('pit-e,f'!$AJ17:$BP17))</f>
        <v>0</v>
      </c>
      <c r="BI15" s="467">
        <f t="array" ref="BI15">SUM((LEFT(BI$5,2)=LEFT('pit-e,f'!$AJ$7:$BP$7,2))*('pit-e,f'!$AJ17:$BP17))</f>
        <v>0</v>
      </c>
      <c r="BJ15" s="467">
        <f t="array" ref="BJ15">SUM((LEFT(BJ$5,2)=LEFT('pit-e,f'!$AJ$7:$BP$7,2))*('pit-e,f'!$AJ17:$BP17))</f>
        <v>0</v>
      </c>
      <c r="BK15" s="467">
        <f t="array" ref="BK15">SUM((LEFT(BK$5,2)=LEFT('pit-e,f'!$AJ$7:$BP$7,2))*('pit-e,f'!$AJ17:$BP17))</f>
        <v>0</v>
      </c>
      <c r="BL15" s="467">
        <f t="array" ref="BL15">SUM((LEFT(BL$5,2)=LEFT('pit-e,f'!$AJ$7:$BP$7,2))*('pit-e,f'!$AJ17:$BP17))</f>
        <v>0</v>
      </c>
      <c r="BM15" s="467">
        <f t="array" ref="BM15">SUM((LEFT(BM$5,2)=LEFT('pit-e,f'!$AJ$7:$BP$7,2))*('pit-e,f'!$AJ17:$BP17))</f>
        <v>0</v>
      </c>
      <c r="BN15" s="467">
        <f t="array" ref="BN15">SUM((LEFT(BN$5,2)=LEFT('pit-e,f'!$AJ$7:$BP$7,2))*('pit-e,f'!$AJ17:$BP17))</f>
        <v>0</v>
      </c>
      <c r="BO15" s="467">
        <f t="array" ref="BO15">SUM((LEFT(BO$5,2)=LEFT('pit-e,f'!$AJ$7:$BP$7,2))*('pit-e,f'!$AJ17:$BP17))</f>
        <v>0</v>
      </c>
      <c r="BP15" s="466">
        <f t="shared" si="16"/>
        <v>0</v>
      </c>
      <c r="BQ15" s="464">
        <f t="array" ref="BQ15">SUM((LEFT(BQ$5,2)=LEFT('pit-c,d'!$EA$7:$ET$7,2))*('pit-c,d'!$EA17:$ET17))</f>
        <v>0</v>
      </c>
      <c r="BR15" s="464">
        <f t="array" ref="BR15">SUM((LEFT(BR$5,2)=LEFT('pit-c,d'!$EA$7:$ET$7,2))*('pit-c,d'!$EA17:$ET17))</f>
        <v>0</v>
      </c>
      <c r="BS15" s="464">
        <f t="array" ref="BS15">SUM((LEFT(BS$5,2)=LEFT('pit-c,d'!$EA$7:$ET$7,2))*('pit-c,d'!$EA17:$ET17))</f>
        <v>0</v>
      </c>
      <c r="BT15" s="464">
        <f t="array" ref="BT15">SUM((LEFT(BT$5,2)=LEFT('pit-c,d'!$EA$7:$ET$7,2))*('pit-c,d'!$EA17:$ET17))</f>
        <v>0</v>
      </c>
      <c r="BU15" s="464">
        <f t="array" ref="BU15">SUM((LEFT(BU$5,2)=LEFT('pit-c,d'!$EA$7:$ET$7,2))*('pit-c,d'!$EA17:$ET17))</f>
        <v>159.19999999999999</v>
      </c>
      <c r="BV15" s="464">
        <f t="array" ref="BV15">SUM((LEFT(BV$5,2)=LEFT('pit-c,d'!$EA$7:$ET$7,2))*('pit-c,d'!$EA17:$ET17))</f>
        <v>2680.5</v>
      </c>
      <c r="BW15" s="464">
        <f t="array" ref="BW15">SUM((LEFT(BW$5,2)=LEFT('pit-c,d'!$EA$7:$ET$7,2))*('pit-c,d'!$EA17:$ET17))</f>
        <v>0</v>
      </c>
      <c r="BX15" s="464">
        <f t="array" ref="BX15">SUM((LEFT(BX$5,2)=LEFT('pit-c,d'!$EA$7:$ET$7,2))*('pit-c,d'!$EA17:$ET17))</f>
        <v>0</v>
      </c>
      <c r="BY15" s="464">
        <f t="array" ref="BY15">SUM((LEFT(BY$5,2)=LEFT('pit-c,d'!$EA$7:$ET$7,2))*('pit-c,d'!$EA17:$ET17))</f>
        <v>0</v>
      </c>
      <c r="BZ15" s="464">
        <f t="array" ref="BZ15">SUM((LEFT(BZ$5,2)=LEFT('pit-c,d'!$EA$7:$ET$7,2))*('pit-c,d'!$EA17:$ET17))</f>
        <v>0</v>
      </c>
      <c r="CA15" s="466">
        <f t="shared" si="2"/>
        <v>2839.7</v>
      </c>
      <c r="CB15" s="464">
        <f>SUMIF(pm!$FM$7:$GD$7,CB$5,pm!$FM16:$GD16)</f>
        <v>0</v>
      </c>
      <c r="CC15" s="464">
        <f>SUMIF(pm!$FM$7:$GD$7,CC$5,pm!$FM16:$GD16)</f>
        <v>0</v>
      </c>
      <c r="CD15" s="464">
        <f>SUMIF(pm!$FM$7:$GD$7,CD$5,pm!$FM16:$GD16)</f>
        <v>0</v>
      </c>
      <c r="CE15" s="464">
        <f>SUMIF(pm!$FM$7:$GD$7,CE$5,pm!$FM16:$GD16)</f>
        <v>0</v>
      </c>
      <c r="CF15" s="464">
        <f>SUMIF(pm!$FM$7:$GD$7,CF$5,pm!$FM16:$GD16)</f>
        <v>0</v>
      </c>
      <c r="CG15" s="464">
        <f>SUMIF(pm!$FM$7:$GD$7,CG$5,pm!$FM16:$GD16)</f>
        <v>0</v>
      </c>
      <c r="CH15" s="464">
        <f>SUMIF(pm!$FM$7:$GD$7,CH$5,pm!$FM16:$GD16)</f>
        <v>0</v>
      </c>
      <c r="CI15" s="464">
        <f>SUMIF(pm!$FM$7:$GD$7,CI$5,pm!$FM16:$GD16)</f>
        <v>0</v>
      </c>
      <c r="CJ15" s="464">
        <f>SUMIF(pm!$FM$7:$GD$7,CJ$5,pm!$FM16:$GD16)</f>
        <v>0</v>
      </c>
      <c r="CK15" s="464">
        <f>SUMIF(pm!$FM$7:$GD$7,CK$5,pm!$FM16:$GD16)</f>
        <v>0</v>
      </c>
      <c r="CL15" s="464">
        <f>SUMIF(pm!$FM$7:$GD$7,CL$5,pm!$FM16:$GD16)</f>
        <v>0</v>
      </c>
      <c r="CM15" s="466">
        <f t="shared" si="3"/>
        <v>0</v>
      </c>
      <c r="CN15" s="464" cm="1">
        <f t="array" ref="CN15">SUM((LEFT(CN$5,1)=LEFT('pm-m'!$BR$7:$DC$7,1))*('pm-m'!$BR16:$DC16))</f>
        <v>0</v>
      </c>
      <c r="CO15" s="464">
        <f t="array" ref="CO15">SUM((LEFT(CO$5,2)=LEFT('pm-m'!$BR$7:$DC$7,2))*('pm-m'!$BR16:$DC16))</f>
        <v>4354.2</v>
      </c>
      <c r="CP15" s="464">
        <f t="array" ref="CP15">SUM((LEFT(CP$5,2)=LEFT('pm-m'!$BR$7:$DC$7,2))*('pm-m'!$BR16:$DC16))</f>
        <v>2727.0000000000005</v>
      </c>
      <c r="CQ15" s="464">
        <f t="array" ref="CQ15">SUM((LEFT(CQ$5,2)=LEFT('pm-m'!$BR$7:$DC$7,2))*('pm-m'!$BR16:$DC16))</f>
        <v>0</v>
      </c>
      <c r="CR15" s="464">
        <f t="array" ref="CR15">SUM((LEFT(CR$5,2)=LEFT('pm-m'!$BR$7:$DC$7,2))*('pm-m'!$BR16:$DC16))</f>
        <v>0</v>
      </c>
      <c r="CS15" s="464">
        <f t="array" ref="CS15">SUM((LEFT(CS$5,2)=LEFT('pm-m'!$BR$7:$DC$7,2))*('pm-m'!$BR16:$DC16))</f>
        <v>0</v>
      </c>
      <c r="CT15" s="464">
        <f t="array" ref="CT15">SUM((LEFT(CT$5,2)=LEFT('pm-m'!$BR$7:$DC$7,2))*('pm-m'!$BR16:$DC16))</f>
        <v>0</v>
      </c>
      <c r="CU15" s="464">
        <f t="array" ref="CU15">SUM((LEFT(CU$5,2)=LEFT('pm-m'!$BR$7:$DC$7,2))*('pm-m'!$BR16:$DC16))</f>
        <v>0</v>
      </c>
      <c r="CV15" s="466">
        <f t="shared" si="4"/>
        <v>7081.2000000000007</v>
      </c>
      <c r="CW15" s="464">
        <f>kau!CE16</f>
        <v>1280.8</v>
      </c>
      <c r="CX15" s="464">
        <f>'b,d'!CF16</f>
        <v>6702.3</v>
      </c>
      <c r="CY15" s="464">
        <f>'pm-sm'!BU16</f>
        <v>8851.2999999999993</v>
      </c>
      <c r="CZ15" s="464">
        <f>'b,d'!DA16</f>
        <v>43008.3</v>
      </c>
      <c r="DA15" s="464">
        <f>'pm-sm'!CE16</f>
        <v>6962.3</v>
      </c>
      <c r="DB15" s="464">
        <f>sims!AW16</f>
        <v>26447.9</v>
      </c>
      <c r="DC15" s="466">
        <f t="shared" si="17"/>
        <v>93252.9</v>
      </c>
      <c r="DD15" s="467">
        <f>SUMIF(ssb!$C$7:$U$7,DD$5,ssb!$C16:$U16)</f>
        <v>0</v>
      </c>
      <c r="DE15" s="467">
        <f>SUMIF(ssb!$C$7:$U$7,DE$5,ssb!$C16:$U16)</f>
        <v>0</v>
      </c>
      <c r="DF15" s="467">
        <f>SUMIF(ssb!$C$7:$U$7,DF$5,ssb!$C16:$U16)</f>
        <v>0</v>
      </c>
      <c r="DG15" s="467">
        <f>SUMIF(ssb!$C$7:$U$7,DG$5,ssb!$C16:$U16)</f>
        <v>0</v>
      </c>
      <c r="DH15" s="467">
        <f>SUMIF(ssb!$C$7:$U$7,DH$5,ssb!$C16:$U16)</f>
        <v>0</v>
      </c>
      <c r="DI15" s="467">
        <f>SUMIF(ssb!$C$7:$U$7,DI$5,ssb!$C16:$U16)</f>
        <v>0</v>
      </c>
      <c r="DJ15" s="467">
        <f>SUMIF(ssb!$C$7:$U$7,DJ$5,ssb!$C16:$U16)</f>
        <v>0</v>
      </c>
      <c r="DK15" s="467">
        <f>SUMIF(ssb!$C$7:$U$7,DK$5,ssb!$C16:$U16)</f>
        <v>0</v>
      </c>
      <c r="DL15" s="467">
        <f>SUMIF(ssb!$C$7:$U$7,DL$5,ssb!$C16:$U16)</f>
        <v>0</v>
      </c>
      <c r="DM15" s="467">
        <f>SUMIF(ssb!$C$7:$U$7,DM$5,ssb!$C16:$U16)</f>
        <v>1493.9</v>
      </c>
      <c r="DN15" s="467">
        <f>SUMIF(ssb!$C$7:$U$7,DN$5,ssb!$C16:$U16)</f>
        <v>0</v>
      </c>
      <c r="DO15" s="467">
        <f>SUMIF(ssb!$C$7:$U$7,DO$5,ssb!$C16:$U16)</f>
        <v>0</v>
      </c>
      <c r="DP15" s="467">
        <f>SUMIF(ssb!$C$7:$U$7,DP$5,ssb!$C16:$U16)</f>
        <v>0</v>
      </c>
      <c r="DQ15" s="467">
        <f>SUMIF(ssb!$C$7:$U$7,DQ$5,ssb!$C16:$U16)</f>
        <v>1365</v>
      </c>
      <c r="DR15" s="467">
        <f>SUMIF(ssb!$C$7:$U$7,DR$5,ssb!$C16:$U16)</f>
        <v>0</v>
      </c>
      <c r="DS15" s="467">
        <f>SUMIF(ssb!$C$7:$U$7,DS$5,ssb!$C16:$U16)</f>
        <v>0</v>
      </c>
      <c r="DT15" s="467">
        <f>SUMIF(ssb!$C$7:$U$7,DT$5,ssb!$C16:$U16)</f>
        <v>0</v>
      </c>
      <c r="DU15" s="467">
        <f>SUMIF(ssb!$C$7:$U$7,DU$5,ssb!$C16:$U16)</f>
        <v>0</v>
      </c>
      <c r="DV15" s="468">
        <f t="shared" si="35"/>
        <v>2858.9</v>
      </c>
      <c r="DW15" s="470">
        <f>SUMPRODUCT(($AB$5:$DV$5="TTL")*(AB15:DV15))</f>
        <v>115675.19999999998</v>
      </c>
      <c r="DX15" s="415">
        <f t="shared" ca="1" si="6"/>
        <v>0</v>
      </c>
      <c r="DY15" s="455">
        <v>1750.5000000000016</v>
      </c>
      <c r="DZ15" s="451">
        <v>397.69999999999993</v>
      </c>
      <c r="EA15" s="218">
        <v>4607.9000000000015</v>
      </c>
      <c r="EB15" s="238">
        <v>2886.3999999999987</v>
      </c>
      <c r="EC15" s="361"/>
      <c r="ED15" s="361"/>
      <c r="EE15" s="445">
        <v>1539.4</v>
      </c>
      <c r="EF15" s="445">
        <v>1300.3000000000002</v>
      </c>
      <c r="EG15" s="357"/>
      <c r="EH15" s="358"/>
      <c r="EI15" s="307"/>
      <c r="EJ15" s="197"/>
      <c r="EK15" s="362"/>
      <c r="EL15" s="362"/>
      <c r="EM15" s="220"/>
      <c r="EN15" s="238"/>
      <c r="EO15" s="357"/>
      <c r="EP15" s="357"/>
      <c r="EQ15" s="454">
        <v>62.4</v>
      </c>
      <c r="ER15" s="442">
        <v>1218.4000000000001</v>
      </c>
      <c r="ES15" s="447">
        <v>3506.2</v>
      </c>
      <c r="ET15" s="448">
        <v>3456.0999999999981</v>
      </c>
      <c r="EU15" s="441">
        <v>14782.000000000004</v>
      </c>
      <c r="EV15" s="442">
        <v>11665.900000000003</v>
      </c>
      <c r="EW15" s="238">
        <v>4989.2000000000007</v>
      </c>
      <c r="EX15" s="219">
        <v>3862.1</v>
      </c>
      <c r="EY15" s="441">
        <v>24115.800000000014</v>
      </c>
      <c r="EZ15" s="442">
        <v>18892.500000000011</v>
      </c>
      <c r="FA15" s="447">
        <v>3383.5999999999995</v>
      </c>
      <c r="FB15" s="448">
        <v>3318.7000000000007</v>
      </c>
      <c r="FC15" s="433"/>
      <c r="FD15" s="410"/>
      <c r="FE15" s="441">
        <v>3872.0000000000009</v>
      </c>
      <c r="FF15" s="442">
        <v>3209.2000000000016</v>
      </c>
      <c r="FG15" s="363"/>
      <c r="FH15" s="409"/>
      <c r="FI15" s="450">
        <v>1233.9000000000001</v>
      </c>
      <c r="FJ15" s="453">
        <v>1625.0000000000005</v>
      </c>
      <c r="FK15" s="495" cm="1">
        <f t="array" ref="FK15">[1]!SumCols(DY15:FJ15,1)-FL15</f>
        <v>63842.900000000016</v>
      </c>
      <c r="FL15" s="496" cm="1">
        <f t="array" ref="FL15">[1]!SumCols(DY15:FJ15,2)</f>
        <v>51832.30000000001</v>
      </c>
      <c r="FM15" s="200">
        <f t="shared" si="18"/>
        <v>0</v>
      </c>
      <c r="FN15" s="242">
        <f t="shared" ca="1" si="38"/>
        <v>2148.2000000000016</v>
      </c>
      <c r="FO15" s="422"/>
      <c r="FP15" s="242">
        <f t="shared" si="8"/>
        <v>7494.3</v>
      </c>
      <c r="FQ15" s="242">
        <f t="shared" si="19"/>
        <v>0</v>
      </c>
      <c r="FR15" s="242">
        <f t="shared" si="9"/>
        <v>0</v>
      </c>
      <c r="FS15" s="242"/>
      <c r="FT15" s="242">
        <f t="shared" si="10"/>
        <v>2839.7000000000003</v>
      </c>
      <c r="FU15" s="242">
        <f t="shared" si="11"/>
        <v>0</v>
      </c>
      <c r="FV15" s="242">
        <f t="shared" si="20"/>
        <v>43542.30000000001</v>
      </c>
      <c r="FW15" s="242"/>
      <c r="FX15" s="242">
        <f t="shared" si="21"/>
        <v>49710.60000000002</v>
      </c>
      <c r="FY15" s="242"/>
      <c r="FZ15" s="242">
        <f t="shared" si="22"/>
        <v>7081.2000000000025</v>
      </c>
      <c r="GA15" s="242">
        <f t="shared" si="23"/>
        <v>0</v>
      </c>
      <c r="GB15" s="242">
        <f t="shared" si="41"/>
        <v>2858.9000000000005</v>
      </c>
      <c r="GC15" s="243"/>
      <c r="GD15" s="244">
        <f t="array" ref="GD15" ca="1">SUM(($FN$6:$GC$6=$GD$6)*(FN15:GC15))</f>
        <v>115675.20000000003</v>
      </c>
      <c r="GE15" s="245">
        <f t="array" ref="GE15" ca="1">SUM(($FN$6:$GC$6=$GE$6)*(FN15:GC15))</f>
        <v>0</v>
      </c>
      <c r="GF15" s="490">
        <f t="shared" ca="1" si="36"/>
        <v>115675.20000000003</v>
      </c>
      <c r="GG15" s="316" t="str">
        <f t="shared" ca="1" si="24"/>
        <v/>
      </c>
      <c r="GH15" s="242">
        <f t="shared" ca="1" si="25"/>
        <v>15341.100000000002</v>
      </c>
      <c r="GI15" s="242">
        <f t="shared" si="26"/>
        <v>0</v>
      </c>
      <c r="GJ15" s="242">
        <f t="shared" si="27"/>
        <v>7081.2000000000025</v>
      </c>
      <c r="GK15" s="242">
        <f t="shared" si="28"/>
        <v>0</v>
      </c>
      <c r="GL15" s="242">
        <f t="shared" si="29"/>
        <v>93252.900000000023</v>
      </c>
      <c r="GM15" s="242">
        <f t="shared" si="30"/>
        <v>0</v>
      </c>
      <c r="GN15" s="490">
        <f t="shared" ca="1" si="31"/>
        <v>22422.300000000003</v>
      </c>
      <c r="GO15" s="490">
        <f t="shared" si="32"/>
        <v>0</v>
      </c>
      <c r="GP15" s="490">
        <f t="shared" si="33"/>
        <v>93252.900000000023</v>
      </c>
    </row>
    <row r="16" spans="1:199" s="188" customFormat="1" ht="11.15" customHeight="1">
      <c r="A16" s="196">
        <f t="shared" si="13"/>
        <v>45148</v>
      </c>
      <c r="B16" s="464"/>
      <c r="C16" s="464"/>
      <c r="D16" s="464"/>
      <c r="E16" s="464"/>
      <c r="F16" s="464"/>
      <c r="G16" s="471"/>
      <c r="H16" s="465"/>
      <c r="I16" s="465"/>
      <c r="J16" s="466">
        <f t="shared" si="37"/>
        <v>0</v>
      </c>
      <c r="K16" s="467"/>
      <c r="L16" s="464"/>
      <c r="M16" s="464"/>
      <c r="N16" s="464">
        <v>2384.4</v>
      </c>
      <c r="O16" s="464"/>
      <c r="P16" s="464"/>
      <c r="Q16" s="464"/>
      <c r="R16" s="464"/>
      <c r="S16" s="464"/>
      <c r="T16" s="466">
        <f t="shared" si="0"/>
        <v>2384.4</v>
      </c>
      <c r="U16" s="467"/>
      <c r="V16" s="464"/>
      <c r="W16" s="464"/>
      <c r="X16" s="464"/>
      <c r="Y16" s="464"/>
      <c r="Z16" s="464"/>
      <c r="AA16" s="468">
        <f t="shared" si="34"/>
        <v>0</v>
      </c>
      <c r="AB16" s="469">
        <f t="shared" si="1"/>
        <v>2384.4</v>
      </c>
      <c r="AC16" s="467">
        <f t="array" ref="AC16">SUM((LEFT(AC$5,2)=LEFT('pit-c,d'!$B$7:$CZ$7,2))*('pit-c,d'!$B18:$CZ18))</f>
        <v>951</v>
      </c>
      <c r="AD16" s="467">
        <f t="array" ref="AD16">SUM((LEFT(AD$5,2)=LEFT('pit-c,d'!$B$7:$CZ$7,2))*('pit-c,d'!$B18:$CZ18))</f>
        <v>449.8</v>
      </c>
      <c r="AE16" s="467">
        <f t="array" ref="AE16">SUM((LEFT(AE$5,2)=LEFT('pit-c,d'!$B$7:$CZ$7,2))*('pit-c,d'!$B18:$CZ18))</f>
        <v>0</v>
      </c>
      <c r="AF16" s="467">
        <f t="array" ref="AF16">SUM((LEFT(AF$5,2)=LEFT('pit-c,d'!$B$7:$CZ$7,2))*('pit-c,d'!$B18:$CZ18))</f>
        <v>0</v>
      </c>
      <c r="AG16" s="467">
        <f t="array" ref="AG16">SUM((LEFT(AG$5,2)=LEFT('pit-c,d'!$B$7:$CZ$7,2))*('pit-c,d'!$B18:$CZ18))</f>
        <v>0</v>
      </c>
      <c r="AH16" s="467">
        <f t="array" ref="AH16">SUM((LEFT(AH$5,2)=LEFT('pit-c,d'!$B$7:$CZ$7,2))*('pit-c,d'!$B18:$CZ18))</f>
        <v>0</v>
      </c>
      <c r="AI16" s="467">
        <f t="array" ref="AI16">SUM((LEFT(AI$5,2)=LEFT('pit-c,d'!$B$7:$CZ$7,2))*('pit-c,d'!$B18:$CZ18))</f>
        <v>0</v>
      </c>
      <c r="AJ16" s="467">
        <f t="array" ref="AJ16">SUM((LEFT(AJ$5,2)=LEFT('pit-c,d'!$B$7:$CZ$7,2))*('pit-c,d'!$B18:$CZ18))</f>
        <v>0</v>
      </c>
      <c r="AK16" s="467">
        <f t="array" ref="AK16">SUM((LEFT(AK$5,2)=LEFT('pit-c,d'!$B$7:$CZ$7,2))*('pit-c,d'!$B18:$CZ18))</f>
        <v>0</v>
      </c>
      <c r="AL16" s="467">
        <f t="array" ref="AL16">SUM((LEFT(AL$5,2)=LEFT('pit-c,d'!$B$7:$CZ$7,2))*('pit-c,d'!$B18:$CZ18))</f>
        <v>0</v>
      </c>
      <c r="AM16" s="467">
        <f t="array" ref="AM16">SUM((LEFT(AM$5,2)=LEFT('pit-c,d'!$B$7:$CZ$7,2))*('pit-c,d'!$B18:$CZ18))</f>
        <v>3604.1</v>
      </c>
      <c r="AN16" s="467">
        <f t="array" ref="AN16">SUM((LEFT(AN$5,2)=LEFT('pit-c,d'!$B$7:$CZ$7,2))*('pit-c,d'!$B18:$CZ18))</f>
        <v>0</v>
      </c>
      <c r="AO16" s="467">
        <f t="array" ref="AO16">SUM((LEFT(AO$5,2)=LEFT('pit-c,d'!$B$7:$CZ$7,2))*('pit-c,d'!$B18:$CZ18))</f>
        <v>1377.4</v>
      </c>
      <c r="AP16" s="467">
        <f t="array" ref="AP16">SUM((LEFT(AP$5,2)=LEFT('pit-c,d'!$B$7:$CZ$7,2))*('pit-c,d'!$B18:$CZ18))</f>
        <v>1059.5</v>
      </c>
      <c r="AQ16" s="467">
        <f t="array" ref="AQ16">SUM((LEFT(AQ$5,2)=LEFT('pit-c,d'!$B$7:$CZ$7,2))*('pit-c,d'!$B18:$CZ18))</f>
        <v>0</v>
      </c>
      <c r="AR16" s="467">
        <f t="array" ref="AR16">SUM((LEFT(AR$5,2)=LEFT('pit-c,d'!$B$7:$CZ$7,2))*('pit-c,d'!$B18:$CZ18))</f>
        <v>0</v>
      </c>
      <c r="AS16" s="466">
        <f t="shared" si="14"/>
        <v>7441.7999999999993</v>
      </c>
      <c r="AT16" s="464">
        <f>SUMPRODUCT((LEFT(AT$5,2)=LEFT('pit-e,f'!$C$7:$AG$7,2))*('pit-e,f'!$C18:$AG18))</f>
        <v>0</v>
      </c>
      <c r="AU16" s="467">
        <f>SUMPRODUCT((LEFT(AU$5,2)=LEFT('pit-e,f'!$C$7:$AG$7,2))*('pit-e,f'!$C18:$AG18))</f>
        <v>0</v>
      </c>
      <c r="AV16" s="467">
        <f>SUMPRODUCT((LEFT(AV$5,2)=LEFT('pit-e,f'!$C$7:$AG$7,2))*('pit-e,f'!$C18:$AG18))</f>
        <v>0</v>
      </c>
      <c r="AW16" s="467">
        <f>SUMPRODUCT((LEFT(AW$5,2)=LEFT('pit-e,f'!$C$7:$AG$7,2))*('pit-e,f'!$C18:$AG18))</f>
        <v>0</v>
      </c>
      <c r="AX16" s="467">
        <f>SUMPRODUCT((LEFT(AX$5,2)=LEFT('pit-e,f'!$C$7:$AG$7,2))*('pit-e,f'!$C18:$AG18))</f>
        <v>0</v>
      </c>
      <c r="AY16" s="467">
        <f>SUMPRODUCT((LEFT(AY$5,2)=LEFT('pit-e,f'!$C$7:$AG$7,2))*('pit-e,f'!$C18:$AG18))</f>
        <v>0</v>
      </c>
      <c r="AZ16" s="467">
        <f>SUMPRODUCT((LEFT(AZ$5,2)=LEFT('pit-e,f'!$C$7:$AG$7,2))*('pit-e,f'!$C18:$AG18))</f>
        <v>0</v>
      </c>
      <c r="BA16" s="467">
        <f>SUMPRODUCT((LEFT(BA$5,2)=LEFT('pit-e,f'!$C$7:$AG$7,2))*('pit-e,f'!$C18:$AG18))</f>
        <v>0</v>
      </c>
      <c r="BB16" s="467">
        <f>SUMPRODUCT((LEFT(BB$5,2)=LEFT('pit-e,f'!$C$7:$AG$7,2))*('pit-e,f'!$C18:$AG18))</f>
        <v>0</v>
      </c>
      <c r="BC16" s="467">
        <f>SUMPRODUCT((LEFT(BC$5,2)=LEFT('pit-e,f'!$C$7:$AG$7,2))*('pit-e,f'!$C18:$AG18))</f>
        <v>0</v>
      </c>
      <c r="BD16" s="466">
        <f t="shared" si="15"/>
        <v>0</v>
      </c>
      <c r="BE16" s="467">
        <f t="array" ref="BE16">SUM((LEFT(BE$5,2)=LEFT('pit-e,f'!$AJ$7:$BP$7,2))*('pit-e,f'!$AJ18:$BP18))</f>
        <v>0</v>
      </c>
      <c r="BF16" s="467">
        <f t="array" ref="BF16">SUM((LEFT(BF$5,2)=LEFT('pit-e,f'!$AJ$7:$BP$7,2))*('pit-e,f'!$AJ18:$BP18))</f>
        <v>0</v>
      </c>
      <c r="BG16" s="467">
        <f t="array" ref="BG16">SUM((LEFT(BG$5,2)=LEFT('pit-e,f'!$AJ$7:$BP$7,2))*('pit-e,f'!$AJ18:$BP18))</f>
        <v>0</v>
      </c>
      <c r="BH16" s="467">
        <f t="array" ref="BH16">SUM((LEFT(BH$5,2)=LEFT('pit-e,f'!$AJ$7:$BP$7,2))*('pit-e,f'!$AJ18:$BP18))</f>
        <v>0</v>
      </c>
      <c r="BI16" s="467">
        <f t="array" ref="BI16">SUM((LEFT(BI$5,2)=LEFT('pit-e,f'!$AJ$7:$BP$7,2))*('pit-e,f'!$AJ18:$BP18))</f>
        <v>0</v>
      </c>
      <c r="BJ16" s="467">
        <f t="array" ref="BJ16">SUM((LEFT(BJ$5,2)=LEFT('pit-e,f'!$AJ$7:$BP$7,2))*('pit-e,f'!$AJ18:$BP18))</f>
        <v>0</v>
      </c>
      <c r="BK16" s="467">
        <f t="array" ref="BK16">SUM((LEFT(BK$5,2)=LEFT('pit-e,f'!$AJ$7:$BP$7,2))*('pit-e,f'!$AJ18:$BP18))</f>
        <v>0</v>
      </c>
      <c r="BL16" s="467">
        <f t="array" ref="BL16">SUM((LEFT(BL$5,2)=LEFT('pit-e,f'!$AJ$7:$BP$7,2))*('pit-e,f'!$AJ18:$BP18))</f>
        <v>0</v>
      </c>
      <c r="BM16" s="467">
        <f t="array" ref="BM16">SUM((LEFT(BM$5,2)=LEFT('pit-e,f'!$AJ$7:$BP$7,2))*('pit-e,f'!$AJ18:$BP18))</f>
        <v>0</v>
      </c>
      <c r="BN16" s="467">
        <f t="array" ref="BN16">SUM((LEFT(BN$5,2)=LEFT('pit-e,f'!$AJ$7:$BP$7,2))*('pit-e,f'!$AJ18:$BP18))</f>
        <v>0</v>
      </c>
      <c r="BO16" s="467">
        <f t="array" ref="BO16">SUM((LEFT(BO$5,2)=LEFT('pit-e,f'!$AJ$7:$BP$7,2))*('pit-e,f'!$AJ18:$BP18))</f>
        <v>0</v>
      </c>
      <c r="BP16" s="466">
        <f t="shared" si="16"/>
        <v>0</v>
      </c>
      <c r="BQ16" s="464">
        <f t="array" ref="BQ16">SUM((LEFT(BQ$5,2)=LEFT('pit-c,d'!$EA$7:$ET$7,2))*('pit-c,d'!$EA18:$ET18))</f>
        <v>0</v>
      </c>
      <c r="BR16" s="464">
        <f t="array" ref="BR16">SUM((LEFT(BR$5,2)=LEFT('pit-c,d'!$EA$7:$ET$7,2))*('pit-c,d'!$EA18:$ET18))</f>
        <v>0</v>
      </c>
      <c r="BS16" s="464">
        <f t="array" ref="BS16">SUM((LEFT(BS$5,2)=LEFT('pit-c,d'!$EA$7:$ET$7,2))*('pit-c,d'!$EA18:$ET18))</f>
        <v>0</v>
      </c>
      <c r="BT16" s="464">
        <f t="array" ref="BT16">SUM((LEFT(BT$5,2)=LEFT('pit-c,d'!$EA$7:$ET$7,2))*('pit-c,d'!$EA18:$ET18))</f>
        <v>0</v>
      </c>
      <c r="BU16" s="464">
        <f t="array" ref="BU16">SUM((LEFT(BU$5,2)=LEFT('pit-c,d'!$EA$7:$ET$7,2))*('pit-c,d'!$EA18:$ET18))</f>
        <v>212.5</v>
      </c>
      <c r="BV16" s="464">
        <f t="array" ref="BV16">SUM((LEFT(BV$5,2)=LEFT('pit-c,d'!$EA$7:$ET$7,2))*('pit-c,d'!$EA18:$ET18))</f>
        <v>424.1</v>
      </c>
      <c r="BW16" s="464">
        <f t="array" ref="BW16">SUM((LEFT(BW$5,2)=LEFT('pit-c,d'!$EA$7:$ET$7,2))*('pit-c,d'!$EA18:$ET18))</f>
        <v>0</v>
      </c>
      <c r="BX16" s="464">
        <f t="array" ref="BX16">SUM((LEFT(BX$5,2)=LEFT('pit-c,d'!$EA$7:$ET$7,2))*('pit-c,d'!$EA18:$ET18))</f>
        <v>0</v>
      </c>
      <c r="BY16" s="464">
        <f t="array" ref="BY16">SUM((LEFT(BY$5,2)=LEFT('pit-c,d'!$EA$7:$ET$7,2))*('pit-c,d'!$EA18:$ET18))</f>
        <v>0</v>
      </c>
      <c r="BZ16" s="464">
        <f t="array" ref="BZ16">SUM((LEFT(BZ$5,2)=LEFT('pit-c,d'!$EA$7:$ET$7,2))*('pit-c,d'!$EA18:$ET18))</f>
        <v>0</v>
      </c>
      <c r="CA16" s="466">
        <f t="shared" si="2"/>
        <v>636.6</v>
      </c>
      <c r="CB16" s="464">
        <f>SUMIF(pm!$FM$7:$GD$7,CB$5,pm!$FM17:$GD17)</f>
        <v>0</v>
      </c>
      <c r="CC16" s="464">
        <f>SUMIF(pm!$FM$7:$GD$7,CC$5,pm!$FM17:$GD17)</f>
        <v>0</v>
      </c>
      <c r="CD16" s="464">
        <f>SUMIF(pm!$FM$7:$GD$7,CD$5,pm!$FM17:$GD17)</f>
        <v>0</v>
      </c>
      <c r="CE16" s="464">
        <f>SUMIF(pm!$FM$7:$GD$7,CE$5,pm!$FM17:$GD17)</f>
        <v>0</v>
      </c>
      <c r="CF16" s="464">
        <f>SUMIF(pm!$FM$7:$GD$7,CF$5,pm!$FM17:$GD17)</f>
        <v>0</v>
      </c>
      <c r="CG16" s="464">
        <f>SUMIF(pm!$FM$7:$GD$7,CG$5,pm!$FM17:$GD17)</f>
        <v>0</v>
      </c>
      <c r="CH16" s="464">
        <f>SUMIF(pm!$FM$7:$GD$7,CH$5,pm!$FM17:$GD17)</f>
        <v>0</v>
      </c>
      <c r="CI16" s="464">
        <f>SUMIF(pm!$FM$7:$GD$7,CI$5,pm!$FM17:$GD17)</f>
        <v>0</v>
      </c>
      <c r="CJ16" s="464">
        <f>SUMIF(pm!$FM$7:$GD$7,CJ$5,pm!$FM17:$GD17)</f>
        <v>0</v>
      </c>
      <c r="CK16" s="464">
        <f>SUMIF(pm!$FM$7:$GD$7,CK$5,pm!$FM17:$GD17)</f>
        <v>0</v>
      </c>
      <c r="CL16" s="464">
        <f>SUMIF(pm!$FM$7:$GD$7,CL$5,pm!$FM17:$GD17)</f>
        <v>0</v>
      </c>
      <c r="CM16" s="466">
        <f t="shared" si="3"/>
        <v>0</v>
      </c>
      <c r="CN16" s="464" cm="1">
        <f t="array" ref="CN16">SUM((LEFT(CN$5,1)=LEFT('pm-m'!$BR$7:$DC$7,1))*('pm-m'!$BR17:$DC17))</f>
        <v>0</v>
      </c>
      <c r="CO16" s="464">
        <f t="array" ref="CO16">SUM((LEFT(CO$5,2)=LEFT('pm-m'!$BR$7:$DC$7,2))*('pm-m'!$BR17:$DC17))</f>
        <v>2578.1</v>
      </c>
      <c r="CP16" s="464">
        <f t="array" ref="CP16">SUM((LEFT(CP$5,2)=LEFT('pm-m'!$BR$7:$DC$7,2))*('pm-m'!$BR17:$DC17))</f>
        <v>3516.6000000000004</v>
      </c>
      <c r="CQ16" s="464">
        <f t="array" ref="CQ16">SUM((LEFT(CQ$5,2)=LEFT('pm-m'!$BR$7:$DC$7,2))*('pm-m'!$BR17:$DC17))</f>
        <v>0</v>
      </c>
      <c r="CR16" s="464">
        <f t="array" ref="CR16">SUM((LEFT(CR$5,2)=LEFT('pm-m'!$BR$7:$DC$7,2))*('pm-m'!$BR17:$DC17))</f>
        <v>0</v>
      </c>
      <c r="CS16" s="464">
        <f t="array" ref="CS16">SUM((LEFT(CS$5,2)=LEFT('pm-m'!$BR$7:$DC$7,2))*('pm-m'!$BR17:$DC17))</f>
        <v>0</v>
      </c>
      <c r="CT16" s="464">
        <f t="array" ref="CT16">SUM((LEFT(CT$5,2)=LEFT('pm-m'!$BR$7:$DC$7,2))*('pm-m'!$BR17:$DC17))</f>
        <v>0</v>
      </c>
      <c r="CU16" s="464">
        <f t="array" ref="CU16">SUM((LEFT(CU$5,2)=LEFT('pm-m'!$BR$7:$DC$7,2))*('pm-m'!$BR17:$DC17))</f>
        <v>0</v>
      </c>
      <c r="CV16" s="466">
        <f t="shared" si="4"/>
        <v>6094.7000000000007</v>
      </c>
      <c r="CW16" s="464">
        <f>kau!CE17</f>
        <v>2873.9</v>
      </c>
      <c r="CX16" s="464">
        <f>'b,d'!CF17</f>
        <v>6204</v>
      </c>
      <c r="CY16" s="464">
        <f>'pm-sm'!BU17</f>
        <v>8922.5</v>
      </c>
      <c r="CZ16" s="464">
        <f>'b,d'!DA17</f>
        <v>39491.4</v>
      </c>
      <c r="DA16" s="464">
        <f>'pm-sm'!CE17</f>
        <v>7077.2</v>
      </c>
      <c r="DB16" s="464">
        <f>sims!AW17</f>
        <v>25229.5</v>
      </c>
      <c r="DC16" s="466">
        <f t="shared" si="17"/>
        <v>89798.5</v>
      </c>
      <c r="DD16" s="467">
        <f>SUMIF(ssb!$C$7:$U$7,DD$5,ssb!$C17:$U17)</f>
        <v>0</v>
      </c>
      <c r="DE16" s="467">
        <f>SUMIF(ssb!$C$7:$U$7,DE$5,ssb!$C17:$U17)</f>
        <v>0</v>
      </c>
      <c r="DF16" s="467">
        <f>SUMIF(ssb!$C$7:$U$7,DF$5,ssb!$C17:$U17)</f>
        <v>0</v>
      </c>
      <c r="DG16" s="467">
        <f>SUMIF(ssb!$C$7:$U$7,DG$5,ssb!$C17:$U17)</f>
        <v>0</v>
      </c>
      <c r="DH16" s="467">
        <f>SUMIF(ssb!$C$7:$U$7,DH$5,ssb!$C17:$U17)</f>
        <v>0</v>
      </c>
      <c r="DI16" s="467">
        <f>SUMIF(ssb!$C$7:$U$7,DI$5,ssb!$C17:$U17)</f>
        <v>0</v>
      </c>
      <c r="DJ16" s="467">
        <f>SUMIF(ssb!$C$7:$U$7,DJ$5,ssb!$C17:$U17)</f>
        <v>0</v>
      </c>
      <c r="DK16" s="467">
        <f>SUMIF(ssb!$C$7:$U$7,DK$5,ssb!$C17:$U17)</f>
        <v>0</v>
      </c>
      <c r="DL16" s="467">
        <f>SUMIF(ssb!$C$7:$U$7,DL$5,ssb!$C17:$U17)</f>
        <v>0</v>
      </c>
      <c r="DM16" s="467">
        <f>SUMIF(ssb!$C$7:$U$7,DM$5,ssb!$C17:$U17)</f>
        <v>0</v>
      </c>
      <c r="DN16" s="467">
        <f>SUMIF(ssb!$C$7:$U$7,DN$5,ssb!$C17:$U17)</f>
        <v>0</v>
      </c>
      <c r="DO16" s="467">
        <f>SUMIF(ssb!$C$7:$U$7,DO$5,ssb!$C17:$U17)</f>
        <v>0</v>
      </c>
      <c r="DP16" s="467">
        <f>SUMIF(ssb!$C$7:$U$7,DP$5,ssb!$C17:$U17)</f>
        <v>0</v>
      </c>
      <c r="DQ16" s="467">
        <f>SUMIF(ssb!$C$7:$U$7,DQ$5,ssb!$C17:$U17)</f>
        <v>2860.6</v>
      </c>
      <c r="DR16" s="467">
        <f>SUMIF(ssb!$C$7:$U$7,DR$5,ssb!$C17:$U17)</f>
        <v>0</v>
      </c>
      <c r="DS16" s="467">
        <f>SUMIF(ssb!$C$7:$U$7,DS$5,ssb!$C17:$U17)</f>
        <v>0</v>
      </c>
      <c r="DT16" s="467">
        <f>SUMIF(ssb!$C$7:$U$7,DT$5,ssb!$C17:$U17)</f>
        <v>0</v>
      </c>
      <c r="DU16" s="467">
        <f>SUMIF(ssb!$C$7:$U$7,DU$5,ssb!$C17:$U17)</f>
        <v>0</v>
      </c>
      <c r="DV16" s="468">
        <f t="shared" si="35"/>
        <v>2860.6</v>
      </c>
      <c r="DW16" s="470">
        <f>SUMPRODUCT(($AB$5:$DV$5="TTL")*(AB16:DV16))</f>
        <v>109216.6</v>
      </c>
      <c r="DX16" s="415">
        <f t="shared" ca="1" si="6"/>
        <v>0</v>
      </c>
      <c r="DY16" s="456">
        <v>1404.1000000000013</v>
      </c>
      <c r="DZ16" s="453">
        <v>980.29999999999973</v>
      </c>
      <c r="EA16" s="218">
        <v>3415.3999999999987</v>
      </c>
      <c r="EB16" s="437">
        <v>4026.3999999999992</v>
      </c>
      <c r="EC16" s="361"/>
      <c r="ED16" s="361"/>
      <c r="EE16" s="445">
        <v>212.5</v>
      </c>
      <c r="EF16" s="446">
        <v>424.09999999999997</v>
      </c>
      <c r="EG16" s="357"/>
      <c r="EH16" s="358"/>
      <c r="EI16" s="307"/>
      <c r="EJ16" s="197"/>
      <c r="EK16" s="362"/>
      <c r="EL16" s="362"/>
      <c r="EM16" s="220"/>
      <c r="EN16" s="238"/>
      <c r="EO16" s="357"/>
      <c r="EP16" s="357"/>
      <c r="EQ16" s="454">
        <v>1434.9999999999995</v>
      </c>
      <c r="ER16" s="442">
        <v>1438.9</v>
      </c>
      <c r="ES16" s="447">
        <v>4021.1000000000022</v>
      </c>
      <c r="ET16" s="448">
        <v>3056.1000000000013</v>
      </c>
      <c r="EU16" s="441">
        <v>13719.099999999999</v>
      </c>
      <c r="EV16" s="444">
        <v>11510.399999999998</v>
      </c>
      <c r="EW16" s="238">
        <v>4480.4999999999991</v>
      </c>
      <c r="EX16" s="219">
        <v>4441.9999999999982</v>
      </c>
      <c r="EY16" s="441">
        <v>21227</v>
      </c>
      <c r="EZ16" s="444">
        <v>18264.400000000001</v>
      </c>
      <c r="FA16" s="447">
        <v>3364.399999999996</v>
      </c>
      <c r="FB16" s="560">
        <v>2839.5999999999985</v>
      </c>
      <c r="FC16" s="433"/>
      <c r="FD16" s="410"/>
      <c r="FE16" s="441">
        <v>4494.1000000000022</v>
      </c>
      <c r="FF16" s="444">
        <v>1600.6000000000001</v>
      </c>
      <c r="FG16" s="363"/>
      <c r="FH16" s="409"/>
      <c r="FI16" s="450">
        <v>1495.1000000000004</v>
      </c>
      <c r="FJ16" s="453">
        <v>1365.5</v>
      </c>
      <c r="FK16" s="495" cm="1">
        <f t="array" ref="FK16">[1]!SumCols(DY16:FJ16,1)-FL16</f>
        <v>59268.30000000001</v>
      </c>
      <c r="FL16" s="496" cm="1">
        <f t="array" ref="FL16">[1]!SumCols(DY16:FJ16,2)</f>
        <v>49948.299999999996</v>
      </c>
      <c r="FM16" s="200">
        <f t="shared" si="18"/>
        <v>0</v>
      </c>
      <c r="FN16" s="242">
        <f t="shared" ca="1" si="38"/>
        <v>2384.400000000001</v>
      </c>
      <c r="FO16" s="242"/>
      <c r="FP16" s="242">
        <f t="shared" si="8"/>
        <v>7441.7999999999975</v>
      </c>
      <c r="FQ16" s="242">
        <f t="shared" si="19"/>
        <v>0</v>
      </c>
      <c r="FR16" s="242">
        <f t="shared" si="9"/>
        <v>0</v>
      </c>
      <c r="FS16" s="242"/>
      <c r="FT16" s="242">
        <f t="shared" si="10"/>
        <v>636.59999999999991</v>
      </c>
      <c r="FU16" s="242">
        <f t="shared" si="11"/>
        <v>0</v>
      </c>
      <c r="FV16" s="242">
        <f t="shared" si="20"/>
        <v>44103.1</v>
      </c>
      <c r="FW16" s="242"/>
      <c r="FX16" s="242">
        <f t="shared" si="21"/>
        <v>45695.399999999994</v>
      </c>
      <c r="FY16" s="242"/>
      <c r="FZ16" s="242">
        <f t="shared" si="22"/>
        <v>6094.7000000000025</v>
      </c>
      <c r="GA16" s="242">
        <f t="shared" si="23"/>
        <v>0</v>
      </c>
      <c r="GB16" s="242">
        <f t="shared" si="41"/>
        <v>2860.6000000000004</v>
      </c>
      <c r="GC16" s="423"/>
      <c r="GD16" s="244">
        <f t="array" ref="GD16" ca="1">SUM(($FN$6:$GC$6=$GD$6)*(FN16:GC16))</f>
        <v>109216.59999999999</v>
      </c>
      <c r="GE16" s="245">
        <f t="array" ref="GE16" ca="1">SUM(($FN$6:$GC$6=$GE$6)*(FN16:GC16))</f>
        <v>0</v>
      </c>
      <c r="GF16" s="490">
        <f t="shared" ca="1" si="36"/>
        <v>109216.59999999999</v>
      </c>
      <c r="GG16" s="316" t="str">
        <f t="shared" ca="1" si="24"/>
        <v/>
      </c>
      <c r="GH16" s="242">
        <f t="shared" ca="1" si="25"/>
        <v>13323.4</v>
      </c>
      <c r="GI16" s="242">
        <f t="shared" si="26"/>
        <v>0</v>
      </c>
      <c r="GJ16" s="242">
        <f t="shared" si="27"/>
        <v>6094.7000000000025</v>
      </c>
      <c r="GK16" s="242">
        <f t="shared" si="28"/>
        <v>0</v>
      </c>
      <c r="GL16" s="242">
        <f t="shared" si="29"/>
        <v>89798.5</v>
      </c>
      <c r="GM16" s="242">
        <f t="shared" si="30"/>
        <v>0</v>
      </c>
      <c r="GN16" s="490">
        <f t="shared" ca="1" si="31"/>
        <v>19418.100000000002</v>
      </c>
      <c r="GO16" s="490">
        <f t="shared" si="32"/>
        <v>0</v>
      </c>
      <c r="GP16" s="490">
        <f t="shared" si="33"/>
        <v>89798.5</v>
      </c>
    </row>
    <row r="17" spans="1:202" s="188" customFormat="1" ht="11.15" customHeight="1">
      <c r="A17" s="196">
        <f t="shared" si="13"/>
        <v>45149</v>
      </c>
      <c r="B17" s="464"/>
      <c r="C17" s="464"/>
      <c r="D17" s="464"/>
      <c r="E17" s="464"/>
      <c r="F17" s="464"/>
      <c r="G17" s="464"/>
      <c r="H17" s="464"/>
      <c r="I17" s="465"/>
      <c r="J17" s="466">
        <f>SUM(B17:I17)</f>
        <v>0</v>
      </c>
      <c r="K17" s="467"/>
      <c r="L17" s="464"/>
      <c r="M17" s="464"/>
      <c r="N17" s="464">
        <v>1111.3</v>
      </c>
      <c r="O17" s="464"/>
      <c r="P17" s="464"/>
      <c r="Q17" s="464"/>
      <c r="R17" s="464"/>
      <c r="S17" s="464"/>
      <c r="T17" s="466">
        <f t="shared" si="0"/>
        <v>1111.3</v>
      </c>
      <c r="U17" s="467"/>
      <c r="V17" s="464"/>
      <c r="W17" s="464"/>
      <c r="X17" s="464"/>
      <c r="Y17" s="464"/>
      <c r="Z17" s="464"/>
      <c r="AA17" s="468">
        <f t="shared" si="34"/>
        <v>0</v>
      </c>
      <c r="AB17" s="469">
        <f t="shared" si="1"/>
        <v>1111.3</v>
      </c>
      <c r="AC17" s="467">
        <f t="array" ref="AC17">SUM((LEFT(AC$5,2)=LEFT('pit-c,d'!$B$7:$CZ$7,2))*('pit-c,d'!$B19:$CZ19))</f>
        <v>0</v>
      </c>
      <c r="AD17" s="467">
        <f t="array" ref="AD17">SUM((LEFT(AD$5,2)=LEFT('pit-c,d'!$B$7:$CZ$7,2))*('pit-c,d'!$B19:$CZ19))</f>
        <v>1377.1</v>
      </c>
      <c r="AE17" s="467">
        <f t="array" ref="AE17">SUM((LEFT(AE$5,2)=LEFT('pit-c,d'!$B$7:$CZ$7,2))*('pit-c,d'!$B19:$CZ19))</f>
        <v>0</v>
      </c>
      <c r="AF17" s="467">
        <f t="array" ref="AF17">SUM((LEFT(AF$5,2)=LEFT('pit-c,d'!$B$7:$CZ$7,2))*('pit-c,d'!$B19:$CZ19))</f>
        <v>0</v>
      </c>
      <c r="AG17" s="467">
        <f t="array" ref="AG17">SUM((LEFT(AG$5,2)=LEFT('pit-c,d'!$B$7:$CZ$7,2))*('pit-c,d'!$B19:$CZ19))</f>
        <v>451.2</v>
      </c>
      <c r="AH17" s="467">
        <f t="array" ref="AH17">SUM((LEFT(AH$5,2)=LEFT('pit-c,d'!$B$7:$CZ$7,2))*('pit-c,d'!$B19:$CZ19))</f>
        <v>0</v>
      </c>
      <c r="AI17" s="467">
        <f t="array" ref="AI17">SUM((LEFT(AI$5,2)=LEFT('pit-c,d'!$B$7:$CZ$7,2))*('pit-c,d'!$B19:$CZ19))</f>
        <v>53.6</v>
      </c>
      <c r="AJ17" s="467">
        <f t="array" ref="AJ17">SUM((LEFT(AJ$5,2)=LEFT('pit-c,d'!$B$7:$CZ$7,2))*('pit-c,d'!$B19:$CZ19))</f>
        <v>0</v>
      </c>
      <c r="AK17" s="467">
        <f t="array" ref="AK17">SUM((LEFT(AK$5,2)=LEFT('pit-c,d'!$B$7:$CZ$7,2))*('pit-c,d'!$B19:$CZ19))</f>
        <v>0</v>
      </c>
      <c r="AL17" s="467">
        <f t="array" ref="AL17">SUM((LEFT(AL$5,2)=LEFT('pit-c,d'!$B$7:$CZ$7,2))*('pit-c,d'!$B19:$CZ19))</f>
        <v>0</v>
      </c>
      <c r="AM17" s="467">
        <f t="array" ref="AM17">SUM((LEFT(AM$5,2)=LEFT('pit-c,d'!$B$7:$CZ$7,2))*('pit-c,d'!$B19:$CZ19))</f>
        <v>3556</v>
      </c>
      <c r="AN17" s="467">
        <f t="array" ref="AN17">SUM((LEFT(AN$5,2)=LEFT('pit-c,d'!$B$7:$CZ$7,2))*('pit-c,d'!$B19:$CZ19))</f>
        <v>0</v>
      </c>
      <c r="AO17" s="467">
        <f t="array" ref="AO17">SUM((LEFT(AO$5,2)=LEFT('pit-c,d'!$B$7:$CZ$7,2))*('pit-c,d'!$B19:$CZ19))</f>
        <v>0</v>
      </c>
      <c r="AP17" s="467">
        <f t="array" ref="AP17">SUM((LEFT(AP$5,2)=LEFT('pit-c,d'!$B$7:$CZ$7,2))*('pit-c,d'!$B19:$CZ19))</f>
        <v>3681.1</v>
      </c>
      <c r="AQ17" s="467">
        <f t="array" ref="AQ17">SUM((LEFT(AQ$5,2)=LEFT('pit-c,d'!$B$7:$CZ$7,2))*('pit-c,d'!$B19:$CZ19))</f>
        <v>0</v>
      </c>
      <c r="AR17" s="467">
        <f t="array" ref="AR17">SUM((LEFT(AR$5,2)=LEFT('pit-c,d'!$B$7:$CZ$7,2))*('pit-c,d'!$B19:$CZ19))</f>
        <v>0</v>
      </c>
      <c r="AS17" s="466">
        <f t="shared" si="14"/>
        <v>9119</v>
      </c>
      <c r="AT17" s="464">
        <f>SUMPRODUCT((LEFT(AT$5,2)=LEFT('pit-e,f'!$C$7:$AG$7,2))*('pit-e,f'!$C19:$AG19))</f>
        <v>0</v>
      </c>
      <c r="AU17" s="467">
        <f>SUMPRODUCT((LEFT(AU$5,2)=LEFT('pit-e,f'!$C$7:$AG$7,2))*('pit-e,f'!$C19:$AG19))</f>
        <v>0</v>
      </c>
      <c r="AV17" s="467">
        <f>SUMPRODUCT((LEFT(AV$5,2)=LEFT('pit-e,f'!$C$7:$AG$7,2))*('pit-e,f'!$C19:$AG19))</f>
        <v>0</v>
      </c>
      <c r="AW17" s="467">
        <f>SUMPRODUCT((LEFT(AW$5,2)=LEFT('pit-e,f'!$C$7:$AG$7,2))*('pit-e,f'!$C19:$AG19))</f>
        <v>0</v>
      </c>
      <c r="AX17" s="467">
        <f>SUMPRODUCT((LEFT(AX$5,2)=LEFT('pit-e,f'!$C$7:$AG$7,2))*('pit-e,f'!$C19:$AG19))</f>
        <v>0</v>
      </c>
      <c r="AY17" s="467">
        <f>SUMPRODUCT((LEFT(AY$5,2)=LEFT('pit-e,f'!$C$7:$AG$7,2))*('pit-e,f'!$C19:$AG19))</f>
        <v>0</v>
      </c>
      <c r="AZ17" s="467">
        <f>SUMPRODUCT((LEFT(AZ$5,2)=LEFT('pit-e,f'!$C$7:$AG$7,2))*('pit-e,f'!$C19:$AG19))</f>
        <v>0</v>
      </c>
      <c r="BA17" s="467">
        <f>SUMPRODUCT((LEFT(BA$5,2)=LEFT('pit-e,f'!$C$7:$AG$7,2))*('pit-e,f'!$C19:$AG19))</f>
        <v>0</v>
      </c>
      <c r="BB17" s="467">
        <f>SUMPRODUCT((LEFT(BB$5,2)=LEFT('pit-e,f'!$C$7:$AG$7,2))*('pit-e,f'!$C19:$AG19))</f>
        <v>0</v>
      </c>
      <c r="BC17" s="467">
        <f>SUMPRODUCT((LEFT(BC$5,2)=LEFT('pit-e,f'!$C$7:$AG$7,2))*('pit-e,f'!$C19:$AG19))</f>
        <v>0</v>
      </c>
      <c r="BD17" s="466">
        <f t="shared" si="15"/>
        <v>0</v>
      </c>
      <c r="BE17" s="467">
        <f t="array" ref="BE17">SUM((LEFT(BE$5,2)=LEFT('pit-e,f'!$AJ$7:$BP$7,2))*('pit-e,f'!$AJ19:$BP19))</f>
        <v>0</v>
      </c>
      <c r="BF17" s="467">
        <f t="array" ref="BF17">SUM((LEFT(BF$5,2)=LEFT('pit-e,f'!$AJ$7:$BP$7,2))*('pit-e,f'!$AJ19:$BP19))</f>
        <v>0</v>
      </c>
      <c r="BG17" s="467">
        <f t="array" ref="BG17">SUM((LEFT(BG$5,2)=LEFT('pit-e,f'!$AJ$7:$BP$7,2))*('pit-e,f'!$AJ19:$BP19))</f>
        <v>0</v>
      </c>
      <c r="BH17" s="467">
        <f t="array" ref="BH17">SUM((LEFT(BH$5,2)=LEFT('pit-e,f'!$AJ$7:$BP$7,2))*('pit-e,f'!$AJ19:$BP19))</f>
        <v>0</v>
      </c>
      <c r="BI17" s="467">
        <f t="array" ref="BI17">SUM((LEFT(BI$5,2)=LEFT('pit-e,f'!$AJ$7:$BP$7,2))*('pit-e,f'!$AJ19:$BP19))</f>
        <v>0</v>
      </c>
      <c r="BJ17" s="467">
        <f t="array" ref="BJ17">SUM((LEFT(BJ$5,2)=LEFT('pit-e,f'!$AJ$7:$BP$7,2))*('pit-e,f'!$AJ19:$BP19))</f>
        <v>0</v>
      </c>
      <c r="BK17" s="467">
        <f t="array" ref="BK17">SUM((LEFT(BK$5,2)=LEFT('pit-e,f'!$AJ$7:$BP$7,2))*('pit-e,f'!$AJ19:$BP19))</f>
        <v>0</v>
      </c>
      <c r="BL17" s="467">
        <f t="array" ref="BL17">SUM((LEFT(BL$5,2)=LEFT('pit-e,f'!$AJ$7:$BP$7,2))*('pit-e,f'!$AJ19:$BP19))</f>
        <v>0</v>
      </c>
      <c r="BM17" s="467">
        <f t="array" ref="BM17">SUM((LEFT(BM$5,2)=LEFT('pit-e,f'!$AJ$7:$BP$7,2))*('pit-e,f'!$AJ19:$BP19))</f>
        <v>0</v>
      </c>
      <c r="BN17" s="467">
        <f t="array" ref="BN17">SUM((LEFT(BN$5,2)=LEFT('pit-e,f'!$AJ$7:$BP$7,2))*('pit-e,f'!$AJ19:$BP19))</f>
        <v>0</v>
      </c>
      <c r="BO17" s="467">
        <f t="array" ref="BO17">SUM((LEFT(BO$5,2)=LEFT('pit-e,f'!$AJ$7:$BP$7,2))*('pit-e,f'!$AJ19:$BP19))</f>
        <v>0</v>
      </c>
      <c r="BP17" s="466">
        <f t="shared" si="16"/>
        <v>0</v>
      </c>
      <c r="BQ17" s="464">
        <f t="array" ref="BQ17">SUM((LEFT(BQ$5,2)=LEFT('pit-c,d'!$EA$7:$ET$7,2))*('pit-c,d'!$EA19:$ET19))</f>
        <v>0</v>
      </c>
      <c r="BR17" s="464">
        <f t="array" ref="BR17">SUM((LEFT(BR$5,2)=LEFT('pit-c,d'!$EA$7:$ET$7,2))*('pit-c,d'!$EA19:$ET19))</f>
        <v>0</v>
      </c>
      <c r="BS17" s="464">
        <f t="array" ref="BS17">SUM((LEFT(BS$5,2)=LEFT('pit-c,d'!$EA$7:$ET$7,2))*('pit-c,d'!$EA19:$ET19))</f>
        <v>0</v>
      </c>
      <c r="BT17" s="464">
        <f t="array" ref="BT17">SUM((LEFT(BT$5,2)=LEFT('pit-c,d'!$EA$7:$ET$7,2))*('pit-c,d'!$EA19:$ET19))</f>
        <v>0</v>
      </c>
      <c r="BU17" s="464">
        <f t="array" ref="BU17">SUM((LEFT(BU$5,2)=LEFT('pit-c,d'!$EA$7:$ET$7,2))*('pit-c,d'!$EA19:$ET19))</f>
        <v>0</v>
      </c>
      <c r="BV17" s="464">
        <f t="array" ref="BV17">SUM((LEFT(BV$5,2)=LEFT('pit-c,d'!$EA$7:$ET$7,2))*('pit-c,d'!$EA19:$ET19))</f>
        <v>0</v>
      </c>
      <c r="BW17" s="464">
        <f t="array" ref="BW17">SUM((LEFT(BW$5,2)=LEFT('pit-c,d'!$EA$7:$ET$7,2))*('pit-c,d'!$EA19:$ET19))</f>
        <v>0</v>
      </c>
      <c r="BX17" s="464">
        <f t="array" ref="BX17">SUM((LEFT(BX$5,2)=LEFT('pit-c,d'!$EA$7:$ET$7,2))*('pit-c,d'!$EA19:$ET19))</f>
        <v>1694.6</v>
      </c>
      <c r="BY17" s="464">
        <f t="array" ref="BY17">SUM((LEFT(BY$5,2)=LEFT('pit-c,d'!$EA$7:$ET$7,2))*('pit-c,d'!$EA19:$ET19))</f>
        <v>0</v>
      </c>
      <c r="BZ17" s="464">
        <f t="array" ref="BZ17">SUM((LEFT(BZ$5,2)=LEFT('pit-c,d'!$EA$7:$ET$7,2))*('pit-c,d'!$EA19:$ET19))</f>
        <v>0</v>
      </c>
      <c r="CA17" s="466">
        <f t="shared" si="2"/>
        <v>1694.6</v>
      </c>
      <c r="CB17" s="464">
        <f>SUMIF(pm!$FM$7:$GD$7,CB$5,pm!$FM18:$GD18)</f>
        <v>0</v>
      </c>
      <c r="CC17" s="464">
        <f>SUMIF(pm!$FM$7:$GD$7,CC$5,pm!$FM18:$GD18)</f>
        <v>0</v>
      </c>
      <c r="CD17" s="464">
        <f>SUMIF(pm!$FM$7:$GD$7,CD$5,pm!$FM18:$GD18)</f>
        <v>0</v>
      </c>
      <c r="CE17" s="464">
        <f>SUMIF(pm!$FM$7:$GD$7,CE$5,pm!$FM18:$GD18)</f>
        <v>0</v>
      </c>
      <c r="CF17" s="464">
        <f>SUMIF(pm!$FM$7:$GD$7,CF$5,pm!$FM18:$GD18)</f>
        <v>0</v>
      </c>
      <c r="CG17" s="464">
        <f>SUMIF(pm!$FM$7:$GD$7,CG$5,pm!$FM18:$GD18)</f>
        <v>0</v>
      </c>
      <c r="CH17" s="464">
        <f>SUMIF(pm!$FM$7:$GD$7,CH$5,pm!$FM18:$GD18)</f>
        <v>0</v>
      </c>
      <c r="CI17" s="464">
        <f>SUMIF(pm!$FM$7:$GD$7,CI$5,pm!$FM18:$GD18)</f>
        <v>0</v>
      </c>
      <c r="CJ17" s="464">
        <f>SUMIF(pm!$FM$7:$GD$7,CJ$5,pm!$FM18:$GD18)</f>
        <v>0</v>
      </c>
      <c r="CK17" s="464">
        <f>SUMIF(pm!$FM$7:$GD$7,CK$5,pm!$FM18:$GD18)</f>
        <v>0</v>
      </c>
      <c r="CL17" s="464">
        <f>SUMIF(pm!$FM$7:$GD$7,CL$5,pm!$FM18:$GD18)</f>
        <v>0</v>
      </c>
      <c r="CM17" s="466">
        <f t="shared" si="3"/>
        <v>0</v>
      </c>
      <c r="CN17" s="464" cm="1">
        <f t="array" ref="CN17">SUM((LEFT(CN$5,1)=LEFT('pm-m'!$BR$7:$DC$7,1))*('pm-m'!$BR18:$DC18))</f>
        <v>0</v>
      </c>
      <c r="CO17" s="464">
        <f t="array" ref="CO17">SUM((LEFT(CO$5,2)=LEFT('pm-m'!$BR$7:$DC$7,2))*('pm-m'!$BR18:$DC18))</f>
        <v>3341</v>
      </c>
      <c r="CP17" s="464">
        <f t="array" ref="CP17">SUM((LEFT(CP$5,2)=LEFT('pm-m'!$BR$7:$DC$7,2))*('pm-m'!$BR18:$DC18))</f>
        <v>2469.5</v>
      </c>
      <c r="CQ17" s="464">
        <f t="array" ref="CQ17">SUM((LEFT(CQ$5,2)=LEFT('pm-m'!$BR$7:$DC$7,2))*('pm-m'!$BR18:$DC18))</f>
        <v>0</v>
      </c>
      <c r="CR17" s="464">
        <f t="array" ref="CR17">SUM((LEFT(CR$5,2)=LEFT('pm-m'!$BR$7:$DC$7,2))*('pm-m'!$BR18:$DC18))</f>
        <v>0</v>
      </c>
      <c r="CS17" s="464">
        <f t="array" ref="CS17">SUM((LEFT(CS$5,2)=LEFT('pm-m'!$BR$7:$DC$7,2))*('pm-m'!$BR18:$DC18))</f>
        <v>0</v>
      </c>
      <c r="CT17" s="464">
        <f t="array" ref="CT17">SUM((LEFT(CT$5,2)=LEFT('pm-m'!$BR$7:$DC$7,2))*('pm-m'!$BR18:$DC18))</f>
        <v>0</v>
      </c>
      <c r="CU17" s="464">
        <f t="array" ref="CU17">SUM((LEFT(CU$5,2)=LEFT('pm-m'!$BR$7:$DC$7,2))*('pm-m'!$BR18:$DC18))</f>
        <v>0</v>
      </c>
      <c r="CV17" s="466">
        <f t="shared" si="4"/>
        <v>5810.5</v>
      </c>
      <c r="CW17" s="464">
        <f>kau!CE18</f>
        <v>4333.8999999999996</v>
      </c>
      <c r="CX17" s="464">
        <f>'b,d'!CF18</f>
        <v>6978.7</v>
      </c>
      <c r="CY17" s="464">
        <f>'pm-sm'!BU18</f>
        <v>8135.6</v>
      </c>
      <c r="CZ17" s="464">
        <f>'b,d'!DA18</f>
        <v>38331.899999999994</v>
      </c>
      <c r="DA17" s="464">
        <f>'pm-sm'!CE18</f>
        <v>6026.7000000000007</v>
      </c>
      <c r="DB17" s="464">
        <f>sims!AW18</f>
        <v>20151.400000000001</v>
      </c>
      <c r="DC17" s="466">
        <f t="shared" si="17"/>
        <v>83958.199999999983</v>
      </c>
      <c r="DD17" s="467">
        <f>SUMIF(ssb!$C$7:$U$7,DD$5,ssb!$C18:$U18)</f>
        <v>0</v>
      </c>
      <c r="DE17" s="467">
        <f>SUMIF(ssb!$C$7:$U$7,DE$5,ssb!$C18:$U18)</f>
        <v>0</v>
      </c>
      <c r="DF17" s="467">
        <f>SUMIF(ssb!$C$7:$U$7,DF$5,ssb!$C18:$U18)</f>
        <v>0</v>
      </c>
      <c r="DG17" s="467">
        <f>SUMIF(ssb!$C$7:$U$7,DG$5,ssb!$C18:$U18)</f>
        <v>0</v>
      </c>
      <c r="DH17" s="467">
        <f>SUMIF(ssb!$C$7:$U$7,DH$5,ssb!$C18:$U18)</f>
        <v>0</v>
      </c>
      <c r="DI17" s="467">
        <f>SUMIF(ssb!$C$7:$U$7,DI$5,ssb!$C18:$U18)</f>
        <v>0</v>
      </c>
      <c r="DJ17" s="467">
        <f>SUMIF(ssb!$C$7:$U$7,DJ$5,ssb!$C18:$U18)</f>
        <v>0</v>
      </c>
      <c r="DK17" s="467">
        <f>SUMIF(ssb!$C$7:$U$7,DK$5,ssb!$C18:$U18)</f>
        <v>0</v>
      </c>
      <c r="DL17" s="467">
        <f>SUMIF(ssb!$C$7:$U$7,DL$5,ssb!$C18:$U18)</f>
        <v>0</v>
      </c>
      <c r="DM17" s="467">
        <f>SUMIF(ssb!$C$7:$U$7,DM$5,ssb!$C18:$U18)</f>
        <v>0</v>
      </c>
      <c r="DN17" s="467">
        <f>SUMIF(ssb!$C$7:$U$7,DN$5,ssb!$C18:$U18)</f>
        <v>0</v>
      </c>
      <c r="DO17" s="467">
        <f>SUMIF(ssb!$C$7:$U$7,DO$5,ssb!$C18:$U18)</f>
        <v>0</v>
      </c>
      <c r="DP17" s="467">
        <f>SUMIF(ssb!$C$7:$U$7,DP$5,ssb!$C18:$U18)</f>
        <v>0</v>
      </c>
      <c r="DQ17" s="467">
        <f>SUMIF(ssb!$C$7:$U$7,DQ$5,ssb!$C18:$U18)</f>
        <v>1838.7</v>
      </c>
      <c r="DR17" s="467">
        <f>SUMIF(ssb!$C$7:$U$7,DR$5,ssb!$C18:$U18)</f>
        <v>0</v>
      </c>
      <c r="DS17" s="467">
        <f>SUMIF(ssb!$C$7:$U$7,DS$5,ssb!$C18:$U18)</f>
        <v>0</v>
      </c>
      <c r="DT17" s="467">
        <f>SUMIF(ssb!$C$7:$U$7,DT$5,ssb!$C18:$U18)</f>
        <v>221.3</v>
      </c>
      <c r="DU17" s="467">
        <f>SUMIF(ssb!$C$7:$U$7,DU$5,ssb!$C18:$U18)</f>
        <v>0</v>
      </c>
      <c r="DV17" s="468">
        <f t="shared" si="35"/>
        <v>2060</v>
      </c>
      <c r="DW17" s="470">
        <f>SUMPRODUCT(($AB$5:$DV$5="TTL")*(AB17:DV17))</f>
        <v>103753.59999999998</v>
      </c>
      <c r="DX17" s="415">
        <f t="shared" ca="1" si="6"/>
        <v>0</v>
      </c>
      <c r="DY17" s="456">
        <v>687.89999999999975</v>
      </c>
      <c r="DZ17" s="453">
        <v>423.39999999999992</v>
      </c>
      <c r="EA17" s="218">
        <v>4346.7000000000007</v>
      </c>
      <c r="EB17" s="437">
        <v>4772.3</v>
      </c>
      <c r="EC17" s="361"/>
      <c r="ED17" s="361"/>
      <c r="EE17" s="432">
        <v>688.09999999999991</v>
      </c>
      <c r="EF17" s="432">
        <v>1006.4999999999997</v>
      </c>
      <c r="EG17" s="357"/>
      <c r="EH17" s="358"/>
      <c r="EI17" s="307"/>
      <c r="EJ17" s="197"/>
      <c r="EK17" s="362"/>
      <c r="EL17" s="362"/>
      <c r="EM17" s="220"/>
      <c r="EN17" s="238"/>
      <c r="EO17" s="357"/>
      <c r="EP17" s="357"/>
      <c r="EQ17" s="220">
        <v>1806.9000000000003</v>
      </c>
      <c r="ER17" s="238">
        <v>2527.0000000000018</v>
      </c>
      <c r="ES17" s="361">
        <v>3372.3999999999996</v>
      </c>
      <c r="ET17" s="438">
        <v>2654.2999999999988</v>
      </c>
      <c r="EU17" s="218">
        <v>10397.199999999997</v>
      </c>
      <c r="EV17" s="437">
        <v>9754.1999999999971</v>
      </c>
      <c r="EW17" s="238">
        <v>3823.9</v>
      </c>
      <c r="EX17" s="219">
        <v>4311.6999999999971</v>
      </c>
      <c r="EY17" s="218">
        <v>19468.299999999992</v>
      </c>
      <c r="EZ17" s="238">
        <v>18863.599999999995</v>
      </c>
      <c r="FA17" s="361">
        <v>4101.6999999999989</v>
      </c>
      <c r="FB17" s="438">
        <v>2876.9999999999995</v>
      </c>
      <c r="FC17" s="412"/>
      <c r="FD17" s="410"/>
      <c r="FE17" s="431">
        <v>4206.9000000000015</v>
      </c>
      <c r="FF17" s="437">
        <v>1603.6000000000001</v>
      </c>
      <c r="FG17" s="421"/>
      <c r="FH17" s="409"/>
      <c r="FI17" s="434">
        <v>820.3</v>
      </c>
      <c r="FJ17" s="561">
        <v>1239.7000000000003</v>
      </c>
      <c r="FK17" s="495" cm="1">
        <f t="array" ref="FK17">[1]!SumCols(DY17:FJ17,1)-FL17</f>
        <v>53720.299999999996</v>
      </c>
      <c r="FL17" s="496" cm="1">
        <f t="array" ref="FL17">[1]!SumCols(DY17:FJ17,2)</f>
        <v>50033.299999999981</v>
      </c>
      <c r="FM17" s="200">
        <f t="shared" si="18"/>
        <v>0</v>
      </c>
      <c r="FN17" s="242">
        <f t="shared" ca="1" si="38"/>
        <v>1111.2999999999997</v>
      </c>
      <c r="FO17" s="422"/>
      <c r="FP17" s="242">
        <f>SUM(EA17:EB17,EM17:EN17)</f>
        <v>9119</v>
      </c>
      <c r="FQ17" s="242">
        <f t="shared" si="19"/>
        <v>0</v>
      </c>
      <c r="FR17" s="242">
        <f t="shared" si="9"/>
        <v>0</v>
      </c>
      <c r="FS17" s="242"/>
      <c r="FT17" s="242">
        <f t="shared" si="10"/>
        <v>1694.5999999999995</v>
      </c>
      <c r="FU17" s="242">
        <f t="shared" si="11"/>
        <v>0</v>
      </c>
      <c r="FV17" s="242">
        <f t="shared" si="20"/>
        <v>38647.599999999991</v>
      </c>
      <c r="FW17" s="242"/>
      <c r="FX17" s="242">
        <f t="shared" si="21"/>
        <v>45310.599999999984</v>
      </c>
      <c r="FY17" s="242"/>
      <c r="FZ17" s="242">
        <f t="shared" si="22"/>
        <v>5810.5000000000018</v>
      </c>
      <c r="GA17" s="242">
        <f t="shared" si="23"/>
        <v>0</v>
      </c>
      <c r="GB17" s="242">
        <f t="shared" si="41"/>
        <v>2060</v>
      </c>
      <c r="GC17" s="423"/>
      <c r="GD17" s="244">
        <f t="array" ref="GD17" ca="1">SUM(($FN$6:$GC$6=$GD$6)*(FN17:GC17))</f>
        <v>103753.59999999998</v>
      </c>
      <c r="GE17" s="245">
        <f t="array" ref="GE17" ca="1">SUM(($FN$6:$GC$6=$GE$6)*(FN17:GC17))</f>
        <v>0</v>
      </c>
      <c r="GF17" s="490">
        <f ca="1">SUM(GD17:GE17)</f>
        <v>103753.59999999998</v>
      </c>
      <c r="GG17" s="316" t="str">
        <f t="shared" ca="1" si="24"/>
        <v/>
      </c>
      <c r="GH17" s="242">
        <f t="shared" ca="1" si="25"/>
        <v>13984.899999999998</v>
      </c>
      <c r="GI17" s="242">
        <f t="shared" si="26"/>
        <v>0</v>
      </c>
      <c r="GJ17" s="242">
        <f t="shared" si="27"/>
        <v>5810.5000000000018</v>
      </c>
      <c r="GK17" s="242">
        <f t="shared" si="28"/>
        <v>0</v>
      </c>
      <c r="GL17" s="242">
        <f t="shared" si="29"/>
        <v>83958.199999999983</v>
      </c>
      <c r="GM17" s="242">
        <f t="shared" si="30"/>
        <v>0</v>
      </c>
      <c r="GN17" s="490">
        <f t="shared" ca="1" si="31"/>
        <v>19795.400000000001</v>
      </c>
      <c r="GO17" s="490">
        <f t="shared" si="32"/>
        <v>0</v>
      </c>
      <c r="GP17" s="490">
        <f t="shared" si="33"/>
        <v>83958.199999999983</v>
      </c>
    </row>
    <row r="18" spans="1:202" s="188" customFormat="1" ht="11.15" customHeight="1">
      <c r="A18" s="196">
        <f t="shared" si="13"/>
        <v>45150</v>
      </c>
      <c r="B18" s="464"/>
      <c r="C18" s="464"/>
      <c r="D18" s="464"/>
      <c r="E18" s="464"/>
      <c r="F18" s="464"/>
      <c r="G18" s="464"/>
      <c r="H18" s="464"/>
      <c r="I18" s="465"/>
      <c r="J18" s="466">
        <f>SUM(B18:I18)</f>
        <v>0</v>
      </c>
      <c r="K18" s="464"/>
      <c r="L18" s="464">
        <f>317.6+583</f>
        <v>900.6</v>
      </c>
      <c r="M18" s="471"/>
      <c r="N18" s="471"/>
      <c r="O18" s="464"/>
      <c r="P18" s="464"/>
      <c r="Q18" s="464"/>
      <c r="R18" s="464"/>
      <c r="S18" s="464"/>
      <c r="T18" s="466">
        <f t="shared" si="0"/>
        <v>900.6</v>
      </c>
      <c r="U18" s="467"/>
      <c r="V18" s="464"/>
      <c r="W18" s="464"/>
      <c r="X18" s="464"/>
      <c r="Y18" s="464"/>
      <c r="Z18" s="464"/>
      <c r="AA18" s="468">
        <f t="shared" si="34"/>
        <v>0</v>
      </c>
      <c r="AB18" s="469">
        <f t="shared" si="1"/>
        <v>900.6</v>
      </c>
      <c r="AC18" s="467">
        <f t="array" ref="AC18">SUM((LEFT(AC$5,2)=LEFT('pit-c,d'!$B$7:$CZ$7,2))*('pit-c,d'!$B20:$CZ20))</f>
        <v>0</v>
      </c>
      <c r="AD18" s="467">
        <f t="array" ref="AD18">SUM((LEFT(AD$5,2)=LEFT('pit-c,d'!$B$7:$CZ$7,2))*('pit-c,d'!$B20:$CZ20))</f>
        <v>0</v>
      </c>
      <c r="AE18" s="467">
        <f t="array" ref="AE18">SUM((LEFT(AE$5,2)=LEFT('pit-c,d'!$B$7:$CZ$7,2))*('pit-c,d'!$B20:$CZ20))</f>
        <v>0</v>
      </c>
      <c r="AF18" s="467">
        <f t="array" ref="AF18">SUM((LEFT(AF$5,2)=LEFT('pit-c,d'!$B$7:$CZ$7,2))*('pit-c,d'!$B20:$CZ20))</f>
        <v>0</v>
      </c>
      <c r="AG18" s="467">
        <f t="array" ref="AG18">SUM((LEFT(AG$5,2)=LEFT('pit-c,d'!$B$7:$CZ$7,2))*('pit-c,d'!$B20:$CZ20))</f>
        <v>53.2</v>
      </c>
      <c r="AH18" s="467">
        <f t="array" ref="AH18">SUM((LEFT(AH$5,2)=LEFT('pit-c,d'!$B$7:$CZ$7,2))*('pit-c,d'!$B20:$CZ20))</f>
        <v>0</v>
      </c>
      <c r="AI18" s="467">
        <f t="array" ref="AI18">SUM((LEFT(AI$5,2)=LEFT('pit-c,d'!$B$7:$CZ$7,2))*('pit-c,d'!$B20:$CZ20))</f>
        <v>53.1</v>
      </c>
      <c r="AJ18" s="467">
        <f t="array" ref="AJ18">SUM((LEFT(AJ$5,2)=LEFT('pit-c,d'!$B$7:$CZ$7,2))*('pit-c,d'!$B20:$CZ20))</f>
        <v>0</v>
      </c>
      <c r="AK18" s="467">
        <f t="array" ref="AK18">SUM((LEFT(AK$5,2)=LEFT('pit-c,d'!$B$7:$CZ$7,2))*('pit-c,d'!$B20:$CZ20))</f>
        <v>0</v>
      </c>
      <c r="AL18" s="467">
        <f t="array" ref="AL18">SUM((LEFT(AL$5,2)=LEFT('pit-c,d'!$B$7:$CZ$7,2))*('pit-c,d'!$B20:$CZ20))</f>
        <v>0</v>
      </c>
      <c r="AM18" s="467">
        <f t="array" ref="AM18">SUM((LEFT(AM$5,2)=LEFT('pit-c,d'!$B$7:$CZ$7,2))*('pit-c,d'!$B20:$CZ20))</f>
        <v>5652</v>
      </c>
      <c r="AN18" s="467">
        <f t="array" ref="AN18">SUM((LEFT(AN$5,2)=LEFT('pit-c,d'!$B$7:$CZ$7,2))*('pit-c,d'!$B20:$CZ20))</f>
        <v>0</v>
      </c>
      <c r="AO18" s="467">
        <f t="array" ref="AO18">SUM((LEFT(AO$5,2)=LEFT('pit-c,d'!$B$7:$CZ$7,2))*('pit-c,d'!$B20:$CZ20))</f>
        <v>0</v>
      </c>
      <c r="AP18" s="467">
        <f t="array" ref="AP18">SUM((LEFT(AP$5,2)=LEFT('pit-c,d'!$B$7:$CZ$7,2))*('pit-c,d'!$B20:$CZ20))</f>
        <v>3304.5</v>
      </c>
      <c r="AQ18" s="467">
        <f t="array" ref="AQ18">SUM((LEFT(AQ$5,2)=LEFT('pit-c,d'!$B$7:$CZ$7,2))*('pit-c,d'!$B20:$CZ20))</f>
        <v>0</v>
      </c>
      <c r="AR18" s="467">
        <f t="array" ref="AR18">SUM((LEFT(AR$5,2)=LEFT('pit-c,d'!$B$7:$CZ$7,2))*('pit-c,d'!$B20:$CZ20))</f>
        <v>0</v>
      </c>
      <c r="AS18" s="466">
        <f t="shared" si="14"/>
        <v>9062.7999999999993</v>
      </c>
      <c r="AT18" s="464">
        <f>SUMPRODUCT((LEFT(AT$5,2)=LEFT('pit-e,f'!$C$7:$AG$7,2))*('pit-e,f'!$C20:$AG20))</f>
        <v>0</v>
      </c>
      <c r="AU18" s="467">
        <f>SUMPRODUCT((LEFT(AU$5,2)=LEFT('pit-e,f'!$C$7:$AG$7,2))*('pit-e,f'!$C20:$AG20))</f>
        <v>0</v>
      </c>
      <c r="AV18" s="467">
        <f>SUMPRODUCT((LEFT(AV$5,2)=LEFT('pit-e,f'!$C$7:$AG$7,2))*('pit-e,f'!$C20:$AG20))</f>
        <v>0</v>
      </c>
      <c r="AW18" s="467">
        <f>SUMPRODUCT((LEFT(AW$5,2)=LEFT('pit-e,f'!$C$7:$AG$7,2))*('pit-e,f'!$C20:$AG20))</f>
        <v>0</v>
      </c>
      <c r="AX18" s="467">
        <f>SUMPRODUCT((LEFT(AX$5,2)=LEFT('pit-e,f'!$C$7:$AG$7,2))*('pit-e,f'!$C20:$AG20))</f>
        <v>0</v>
      </c>
      <c r="AY18" s="467">
        <f>SUMPRODUCT((LEFT(AY$5,2)=LEFT('pit-e,f'!$C$7:$AG$7,2))*('pit-e,f'!$C20:$AG20))</f>
        <v>0</v>
      </c>
      <c r="AZ18" s="467">
        <f>SUMPRODUCT((LEFT(AZ$5,2)=LEFT('pit-e,f'!$C$7:$AG$7,2))*('pit-e,f'!$C20:$AG20))</f>
        <v>0</v>
      </c>
      <c r="BA18" s="467">
        <f>SUMPRODUCT((LEFT(BA$5,2)=LEFT('pit-e,f'!$C$7:$AG$7,2))*('pit-e,f'!$C20:$AG20))</f>
        <v>0</v>
      </c>
      <c r="BB18" s="467">
        <f>SUMPRODUCT((LEFT(BB$5,2)=LEFT('pit-e,f'!$C$7:$AG$7,2))*('pit-e,f'!$C20:$AG20))</f>
        <v>0</v>
      </c>
      <c r="BC18" s="467">
        <f>SUMPRODUCT((LEFT(BC$5,2)=LEFT('pit-e,f'!$C$7:$AG$7,2))*('pit-e,f'!$C20:$AG20))</f>
        <v>0</v>
      </c>
      <c r="BD18" s="466">
        <f t="shared" si="15"/>
        <v>0</v>
      </c>
      <c r="BE18" s="467">
        <f t="array" ref="BE18">SUM((LEFT(BE$5,2)=LEFT('pit-e,f'!$AJ$7:$BP$7,2))*('pit-e,f'!$AJ20:$BP20))</f>
        <v>0</v>
      </c>
      <c r="BF18" s="467">
        <f t="array" ref="BF18">SUM((LEFT(BF$5,2)=LEFT('pit-e,f'!$AJ$7:$BP$7,2))*('pit-e,f'!$AJ20:$BP20))</f>
        <v>0</v>
      </c>
      <c r="BG18" s="467">
        <f t="array" ref="BG18">SUM((LEFT(BG$5,2)=LEFT('pit-e,f'!$AJ$7:$BP$7,2))*('pit-e,f'!$AJ20:$BP20))</f>
        <v>0</v>
      </c>
      <c r="BH18" s="467">
        <f t="array" ref="BH18">SUM((LEFT(BH$5,2)=LEFT('pit-e,f'!$AJ$7:$BP$7,2))*('pit-e,f'!$AJ20:$BP20))</f>
        <v>0</v>
      </c>
      <c r="BI18" s="467">
        <f t="array" ref="BI18">SUM((LEFT(BI$5,2)=LEFT('pit-e,f'!$AJ$7:$BP$7,2))*('pit-e,f'!$AJ20:$BP20))</f>
        <v>0</v>
      </c>
      <c r="BJ18" s="467">
        <f t="array" ref="BJ18">SUM((LEFT(BJ$5,2)=LEFT('pit-e,f'!$AJ$7:$BP$7,2))*('pit-e,f'!$AJ20:$BP20))</f>
        <v>0</v>
      </c>
      <c r="BK18" s="467">
        <f t="array" ref="BK18">SUM((LEFT(BK$5,2)=LEFT('pit-e,f'!$AJ$7:$BP$7,2))*('pit-e,f'!$AJ20:$BP20))</f>
        <v>0</v>
      </c>
      <c r="BL18" s="467">
        <f t="array" ref="BL18">SUM((LEFT(BL$5,2)=LEFT('pit-e,f'!$AJ$7:$BP$7,2))*('pit-e,f'!$AJ20:$BP20))</f>
        <v>0</v>
      </c>
      <c r="BM18" s="467">
        <f t="array" ref="BM18">SUM((LEFT(BM$5,2)=LEFT('pit-e,f'!$AJ$7:$BP$7,2))*('pit-e,f'!$AJ20:$BP20))</f>
        <v>0</v>
      </c>
      <c r="BN18" s="467">
        <f t="array" ref="BN18">SUM((LEFT(BN$5,2)=LEFT('pit-e,f'!$AJ$7:$BP$7,2))*('pit-e,f'!$AJ20:$BP20))</f>
        <v>0</v>
      </c>
      <c r="BO18" s="467">
        <f t="array" ref="BO18">SUM((LEFT(BO$5,2)=LEFT('pit-e,f'!$AJ$7:$BP$7,2))*('pit-e,f'!$AJ20:$BP20))</f>
        <v>0</v>
      </c>
      <c r="BP18" s="466">
        <f t="shared" si="16"/>
        <v>0</v>
      </c>
      <c r="BQ18" s="464">
        <f t="array" ref="BQ18">SUM((LEFT(BQ$5,2)=LEFT('pit-c,d'!$EA$7:$ET$7,2))*('pit-c,d'!$EA20:$ET20))</f>
        <v>0</v>
      </c>
      <c r="BR18" s="464">
        <f t="array" ref="BR18">SUM((LEFT(BR$5,2)=LEFT('pit-c,d'!$EA$7:$ET$7,2))*('pit-c,d'!$EA20:$ET20))</f>
        <v>0</v>
      </c>
      <c r="BS18" s="464">
        <f t="array" ref="BS18">SUM((LEFT(BS$5,2)=LEFT('pit-c,d'!$EA$7:$ET$7,2))*('pit-c,d'!$EA20:$ET20))</f>
        <v>0</v>
      </c>
      <c r="BT18" s="464">
        <f t="array" ref="BT18">SUM((LEFT(BT$5,2)=LEFT('pit-c,d'!$EA$7:$ET$7,2))*('pit-c,d'!$EA20:$ET20))</f>
        <v>0</v>
      </c>
      <c r="BU18" s="464">
        <f t="array" ref="BU18">SUM((LEFT(BU$5,2)=LEFT('pit-c,d'!$EA$7:$ET$7,2))*('pit-c,d'!$EA20:$ET20))</f>
        <v>0</v>
      </c>
      <c r="BV18" s="464">
        <f t="array" ref="BV18">SUM((LEFT(BV$5,2)=LEFT('pit-c,d'!$EA$7:$ET$7,2))*('pit-c,d'!$EA20:$ET20))</f>
        <v>1910.9</v>
      </c>
      <c r="BW18" s="464">
        <f t="array" ref="BW18">SUM((LEFT(BW$5,2)=LEFT('pit-c,d'!$EA$7:$ET$7,2))*('pit-c,d'!$EA20:$ET20))</f>
        <v>0</v>
      </c>
      <c r="BX18" s="464">
        <f t="array" ref="BX18">SUM((LEFT(BX$5,2)=LEFT('pit-c,d'!$EA$7:$ET$7,2))*('pit-c,d'!$EA20:$ET20))</f>
        <v>0</v>
      </c>
      <c r="BY18" s="464">
        <f t="array" ref="BY18">SUM((LEFT(BY$5,2)=LEFT('pit-c,d'!$EA$7:$ET$7,2))*('pit-c,d'!$EA20:$ET20))</f>
        <v>0</v>
      </c>
      <c r="BZ18" s="464">
        <f t="array" ref="BZ18">SUM((LEFT(BZ$5,2)=LEFT('pit-c,d'!$EA$7:$ET$7,2))*('pit-c,d'!$EA20:$ET20))</f>
        <v>0</v>
      </c>
      <c r="CA18" s="466">
        <f t="shared" si="2"/>
        <v>1910.9</v>
      </c>
      <c r="CB18" s="464">
        <f>SUMIF(pm!$FM$7:$GD$7,CB$5,pm!$FM19:$GD19)</f>
        <v>0</v>
      </c>
      <c r="CC18" s="464">
        <f>SUMIF(pm!$FM$7:$GD$7,CC$5,pm!$FM19:$GD19)</f>
        <v>0</v>
      </c>
      <c r="CD18" s="464">
        <f>SUMIF(pm!$FM$7:$GD$7,CD$5,pm!$FM19:$GD19)</f>
        <v>0</v>
      </c>
      <c r="CE18" s="464">
        <f>SUMIF(pm!$FM$7:$GD$7,CE$5,pm!$FM19:$GD19)</f>
        <v>0</v>
      </c>
      <c r="CF18" s="464">
        <f>SUMIF(pm!$FM$7:$GD$7,CF$5,pm!$FM19:$GD19)</f>
        <v>0</v>
      </c>
      <c r="CG18" s="464">
        <f>SUMIF(pm!$FM$7:$GD$7,CG$5,pm!$FM19:$GD19)</f>
        <v>0</v>
      </c>
      <c r="CH18" s="464">
        <f>SUMIF(pm!$FM$7:$GD$7,CH$5,pm!$FM19:$GD19)</f>
        <v>0</v>
      </c>
      <c r="CI18" s="464">
        <f>SUMIF(pm!$FM$7:$GD$7,CI$5,pm!$FM19:$GD19)</f>
        <v>0</v>
      </c>
      <c r="CJ18" s="464">
        <f>SUMIF(pm!$FM$7:$GD$7,CJ$5,pm!$FM19:$GD19)</f>
        <v>0</v>
      </c>
      <c r="CK18" s="464">
        <f>SUMIF(pm!$FM$7:$GD$7,CK$5,pm!$FM19:$GD19)</f>
        <v>0</v>
      </c>
      <c r="CL18" s="464">
        <f>SUMIF(pm!$FM$7:$GD$7,CL$5,pm!$FM19:$GD19)</f>
        <v>0</v>
      </c>
      <c r="CM18" s="466">
        <f t="shared" si="3"/>
        <v>0</v>
      </c>
      <c r="CN18" s="464" cm="1">
        <f t="array" ref="CN18">SUM((LEFT(CN$5,1)=LEFT('pm-m'!$BR$7:$DC$7,1))*('pm-m'!$BR19:$DC19))</f>
        <v>0</v>
      </c>
      <c r="CO18" s="464">
        <f t="array" ref="CO18">SUM((LEFT(CO$5,2)=LEFT('pm-m'!$BR$7:$DC$7,2))*('pm-m'!$BR19:$DC19))</f>
        <v>4546.3999999999996</v>
      </c>
      <c r="CP18" s="464">
        <f t="array" ref="CP18">SUM((LEFT(CP$5,2)=LEFT('pm-m'!$BR$7:$DC$7,2))*('pm-m'!$BR19:$DC19))</f>
        <v>114.1</v>
      </c>
      <c r="CQ18" s="464">
        <f t="array" ref="CQ18">SUM((LEFT(CQ$5,2)=LEFT('pm-m'!$BR$7:$DC$7,2))*('pm-m'!$BR19:$DC19))</f>
        <v>0</v>
      </c>
      <c r="CR18" s="464">
        <f t="array" ref="CR18">SUM((LEFT(CR$5,2)=LEFT('pm-m'!$BR$7:$DC$7,2))*('pm-m'!$BR19:$DC19))</f>
        <v>0</v>
      </c>
      <c r="CS18" s="464">
        <f t="array" ref="CS18">SUM((LEFT(CS$5,2)=LEFT('pm-m'!$BR$7:$DC$7,2))*('pm-m'!$BR19:$DC19))</f>
        <v>591.6</v>
      </c>
      <c r="CT18" s="464">
        <f t="array" ref="CT18">SUM((LEFT(CT$5,2)=LEFT('pm-m'!$BR$7:$DC$7,2))*('pm-m'!$BR19:$DC19))</f>
        <v>118.7</v>
      </c>
      <c r="CU18" s="464">
        <f t="array" ref="CU18">SUM((LEFT(CU$5,2)=LEFT('pm-m'!$BR$7:$DC$7,2))*('pm-m'!$BR19:$DC19))</f>
        <v>0</v>
      </c>
      <c r="CV18" s="466">
        <f t="shared" si="4"/>
        <v>5370.8</v>
      </c>
      <c r="CW18" s="464">
        <f>kau!CE19</f>
        <v>6602.2</v>
      </c>
      <c r="CX18" s="464">
        <f>'b,d'!CF19</f>
        <v>6494.5</v>
      </c>
      <c r="CY18" s="464">
        <f>'pm-sm'!BU19</f>
        <v>7762.7</v>
      </c>
      <c r="CZ18" s="464">
        <f>'b,d'!DA19</f>
        <v>40264.1</v>
      </c>
      <c r="DA18" s="464">
        <f>'pm-sm'!CE19</f>
        <v>7191.2</v>
      </c>
      <c r="DB18" s="464">
        <f>sims!AW19</f>
        <v>19974.5</v>
      </c>
      <c r="DC18" s="466">
        <f t="shared" si="17"/>
        <v>88289.2</v>
      </c>
      <c r="DD18" s="467">
        <f>SUMIF(ssb!$C$7:$U$7,DD$5,ssb!$C19:$U19)</f>
        <v>0</v>
      </c>
      <c r="DE18" s="467">
        <f>SUMIF(ssb!$C$7:$U$7,DE$5,ssb!$C19:$U19)</f>
        <v>0</v>
      </c>
      <c r="DF18" s="467">
        <f>SUMIF(ssb!$C$7:$U$7,DF$5,ssb!$C19:$U19)</f>
        <v>0</v>
      </c>
      <c r="DG18" s="467">
        <f>SUMIF(ssb!$C$7:$U$7,DG$5,ssb!$C19:$U19)</f>
        <v>0</v>
      </c>
      <c r="DH18" s="467">
        <f>SUMIF(ssb!$C$7:$U$7,DH$5,ssb!$C19:$U19)</f>
        <v>0</v>
      </c>
      <c r="DI18" s="467">
        <f>SUMIF(ssb!$C$7:$U$7,DI$5,ssb!$C19:$U19)</f>
        <v>0</v>
      </c>
      <c r="DJ18" s="467">
        <f>SUMIF(ssb!$C$7:$U$7,DJ$5,ssb!$C19:$U19)</f>
        <v>0</v>
      </c>
      <c r="DK18" s="467">
        <f>SUMIF(ssb!$C$7:$U$7,DK$5,ssb!$C19:$U19)</f>
        <v>0</v>
      </c>
      <c r="DL18" s="467">
        <f>SUMIF(ssb!$C$7:$U$7,DL$5,ssb!$C19:$U19)</f>
        <v>0</v>
      </c>
      <c r="DM18" s="467">
        <f>SUMIF(ssb!$C$7:$U$7,DM$5,ssb!$C19:$U19)</f>
        <v>1104.4000000000001</v>
      </c>
      <c r="DN18" s="467">
        <f>SUMIF(ssb!$C$7:$U$7,DN$5,ssb!$C19:$U19)</f>
        <v>0</v>
      </c>
      <c r="DO18" s="467">
        <f>SUMIF(ssb!$C$7:$U$7,DO$5,ssb!$C19:$U19)</f>
        <v>0</v>
      </c>
      <c r="DP18" s="467">
        <f>SUMIF(ssb!$C$7:$U$7,DP$5,ssb!$C19:$U19)</f>
        <v>0</v>
      </c>
      <c r="DQ18" s="467">
        <f>SUMIF(ssb!$C$7:$U$7,DQ$5,ssb!$C19:$U19)</f>
        <v>834.9</v>
      </c>
      <c r="DR18" s="467">
        <f>SUMIF(ssb!$C$7:$U$7,DR$5,ssb!$C19:$U19)</f>
        <v>0</v>
      </c>
      <c r="DS18" s="467">
        <f>SUMIF(ssb!$C$7:$U$7,DS$5,ssb!$C19:$U19)</f>
        <v>0</v>
      </c>
      <c r="DT18" s="467">
        <f>SUMIF(ssb!$C$7:$U$7,DT$5,ssb!$C19:$U19)</f>
        <v>0</v>
      </c>
      <c r="DU18" s="467">
        <f>SUMIF(ssb!$C$7:$U$7,DU$5,ssb!$C19:$U19)</f>
        <v>398.8</v>
      </c>
      <c r="DV18" s="468">
        <f t="shared" si="35"/>
        <v>2338.1000000000004</v>
      </c>
      <c r="DW18" s="470" cm="1">
        <f t="array" ref="DW18">SUMPRODUCT(($AB$5:$DV$5="TTL")*(AB18:DV18))</f>
        <v>107872.4</v>
      </c>
      <c r="DX18" s="415">
        <f t="shared" ca="1" si="6"/>
        <v>0</v>
      </c>
      <c r="DY18" s="557">
        <v>768.39999999999975</v>
      </c>
      <c r="DZ18" s="199">
        <v>132.20000000000002</v>
      </c>
      <c r="EA18" s="218">
        <v>5354.5000000000036</v>
      </c>
      <c r="EB18" s="238">
        <v>3708.3000000000015</v>
      </c>
      <c r="EC18" s="361"/>
      <c r="ED18" s="361"/>
      <c r="EE18" s="197">
        <v>371.80000000000007</v>
      </c>
      <c r="EF18" s="197">
        <v>1539.1</v>
      </c>
      <c r="EG18" s="357"/>
      <c r="EH18" s="358"/>
      <c r="EI18" s="307"/>
      <c r="EJ18" s="197"/>
      <c r="EK18" s="362"/>
      <c r="EL18" s="362"/>
      <c r="EM18" s="220"/>
      <c r="EN18" s="238"/>
      <c r="EO18" s="357"/>
      <c r="EP18" s="357"/>
      <c r="EQ18" s="220">
        <v>3205.4</v>
      </c>
      <c r="ER18" s="238">
        <v>3396.7999999999984</v>
      </c>
      <c r="ES18" s="361">
        <v>3927.6000000000017</v>
      </c>
      <c r="ET18" s="358">
        <v>3263.6000000000004</v>
      </c>
      <c r="EU18" s="218">
        <v>10777.2</v>
      </c>
      <c r="EV18" s="238">
        <v>9197.3000000000011</v>
      </c>
      <c r="EW18" s="238">
        <v>4240.5999999999958</v>
      </c>
      <c r="EX18" s="219">
        <v>3522.1</v>
      </c>
      <c r="EY18" s="218">
        <v>24351.399999999991</v>
      </c>
      <c r="EZ18" s="238">
        <v>15912.699999999986</v>
      </c>
      <c r="FA18" s="361">
        <v>3812.5999999999976</v>
      </c>
      <c r="FB18" s="358">
        <v>2681.8999999999983</v>
      </c>
      <c r="FC18" s="412"/>
      <c r="FD18" s="410"/>
      <c r="FE18" s="218">
        <v>3210.599999999999</v>
      </c>
      <c r="FF18" s="238">
        <v>2160.2000000000003</v>
      </c>
      <c r="FG18" s="363"/>
      <c r="FH18" s="409"/>
      <c r="FI18" s="198">
        <v>1384.8000000000002</v>
      </c>
      <c r="FJ18" s="199">
        <v>953.3</v>
      </c>
      <c r="FK18" s="495" cm="1">
        <f t="array" ref="FK18">[1]!SumCols(DY18:FJ18,1)-FL18</f>
        <v>61404.899999999987</v>
      </c>
      <c r="FL18" s="496" cm="1">
        <f t="array" ref="FL18">[1]!SumCols(DY18:FJ18,2)</f>
        <v>46467.499999999993</v>
      </c>
      <c r="FM18" s="200">
        <f t="shared" si="18"/>
        <v>0</v>
      </c>
      <c r="FN18" s="242">
        <f t="shared" ca="1" si="38"/>
        <v>900.5999999999998</v>
      </c>
      <c r="FO18" s="422"/>
      <c r="FP18" s="242">
        <f>SUM(EA18:EB18,EM18:EN18)</f>
        <v>9062.8000000000047</v>
      </c>
      <c r="FQ18" s="242">
        <f t="shared" si="19"/>
        <v>0</v>
      </c>
      <c r="FR18" s="242">
        <f t="shared" si="9"/>
        <v>0</v>
      </c>
      <c r="FS18" s="242"/>
      <c r="FT18" s="242">
        <f t="shared" si="10"/>
        <v>1910.9</v>
      </c>
      <c r="FU18" s="242">
        <f t="shared" si="11"/>
        <v>0</v>
      </c>
      <c r="FV18" s="242">
        <f t="shared" si="20"/>
        <v>41530.599999999991</v>
      </c>
      <c r="FW18" s="242"/>
      <c r="FX18" s="242">
        <f t="shared" si="21"/>
        <v>46758.599999999977</v>
      </c>
      <c r="FY18" s="242"/>
      <c r="FZ18" s="242">
        <f t="shared" si="22"/>
        <v>5370.7999999999993</v>
      </c>
      <c r="GA18" s="242">
        <f t="shared" si="23"/>
        <v>0</v>
      </c>
      <c r="GB18" s="242">
        <f t="shared" si="41"/>
        <v>2338.1000000000004</v>
      </c>
      <c r="GC18" s="423"/>
      <c r="GD18" s="244">
        <f t="array" ref="GD18" ca="1">SUM(($FN$6:$GC$6=$GD$6)*(FN18:GC18))</f>
        <v>107872.39999999998</v>
      </c>
      <c r="GE18" s="245">
        <f t="array" ref="GE18" ca="1">SUM(($FN$6:$GC$6=$GE$6)*(FN18:GC18))</f>
        <v>0</v>
      </c>
      <c r="GF18" s="490">
        <f t="shared" ca="1" si="36"/>
        <v>107872.39999999998</v>
      </c>
      <c r="GG18" s="316" t="str">
        <f t="shared" ca="1" si="24"/>
        <v/>
      </c>
      <c r="GH18" s="242">
        <f t="shared" ca="1" si="25"/>
        <v>14212.400000000005</v>
      </c>
      <c r="GI18" s="242">
        <f t="shared" si="26"/>
        <v>0</v>
      </c>
      <c r="GJ18" s="242">
        <f t="shared" si="27"/>
        <v>5370.7999999999993</v>
      </c>
      <c r="GK18" s="242">
        <f t="shared" si="28"/>
        <v>0</v>
      </c>
      <c r="GL18" s="242">
        <f t="shared" si="29"/>
        <v>88289.199999999968</v>
      </c>
      <c r="GM18" s="242">
        <f t="shared" si="30"/>
        <v>0</v>
      </c>
      <c r="GN18" s="490">
        <f t="shared" ca="1" si="31"/>
        <v>19583.200000000004</v>
      </c>
      <c r="GO18" s="490">
        <f t="shared" si="32"/>
        <v>0</v>
      </c>
      <c r="GP18" s="490">
        <f t="shared" si="33"/>
        <v>88289.199999999968</v>
      </c>
    </row>
    <row r="19" spans="1:202" s="188" customFormat="1" ht="11.15" customHeight="1">
      <c r="A19" s="196">
        <f t="shared" si="13"/>
        <v>45151</v>
      </c>
      <c r="B19" s="464">
        <v>743.6</v>
      </c>
      <c r="C19" s="464"/>
      <c r="D19" s="464"/>
      <c r="E19" s="670">
        <f>424.9+41.9</f>
        <v>466.79999999999995</v>
      </c>
      <c r="F19" s="464"/>
      <c r="G19" s="464"/>
      <c r="H19" s="464"/>
      <c r="I19" s="465"/>
      <c r="J19" s="466">
        <f t="shared" si="37"/>
        <v>1210.4000000000001</v>
      </c>
      <c r="K19" s="467"/>
      <c r="L19" s="464"/>
      <c r="M19" s="464"/>
      <c r="N19" s="464"/>
      <c r="O19" s="464"/>
      <c r="P19" s="464"/>
      <c r="Q19" s="464"/>
      <c r="R19" s="464"/>
      <c r="S19" s="464"/>
      <c r="T19" s="466">
        <f>SUM(K19:S19)</f>
        <v>0</v>
      </c>
      <c r="U19" s="467"/>
      <c r="V19" s="464"/>
      <c r="W19" s="464"/>
      <c r="X19" s="464"/>
      <c r="Y19" s="464"/>
      <c r="Z19" s="464"/>
      <c r="AA19" s="468">
        <f t="shared" si="34"/>
        <v>0</v>
      </c>
      <c r="AB19" s="469">
        <f t="shared" si="1"/>
        <v>1210.4000000000001</v>
      </c>
      <c r="AC19" s="467">
        <f t="array" ref="AC19">SUM((LEFT(AC$5,2)=LEFT('pit-c,d'!$B$7:$CZ$7,2))*('pit-c,d'!$B21:$CZ21))</f>
        <v>0</v>
      </c>
      <c r="AD19" s="467">
        <f t="array" ref="AD19">SUM((LEFT(AD$5,2)=LEFT('pit-c,d'!$B$7:$CZ$7,2))*('pit-c,d'!$B21:$CZ21))</f>
        <v>0</v>
      </c>
      <c r="AE19" s="467">
        <f t="array" ref="AE19">SUM((LEFT(AE$5,2)=LEFT('pit-c,d'!$B$7:$CZ$7,2))*('pit-c,d'!$B21:$CZ21))</f>
        <v>0</v>
      </c>
      <c r="AF19" s="467">
        <f t="array" ref="AF19">SUM((LEFT(AF$5,2)=LEFT('pit-c,d'!$B$7:$CZ$7,2))*('pit-c,d'!$B21:$CZ21))</f>
        <v>0</v>
      </c>
      <c r="AG19" s="467">
        <f t="array" ref="AG19">SUM((LEFT(AG$5,2)=LEFT('pit-c,d'!$B$7:$CZ$7,2))*('pit-c,d'!$B21:$CZ21))</f>
        <v>26.5</v>
      </c>
      <c r="AH19" s="467">
        <f t="array" ref="AH19">SUM((LEFT(AH$5,2)=LEFT('pit-c,d'!$B$7:$CZ$7,2))*('pit-c,d'!$B21:$CZ21))</f>
        <v>0</v>
      </c>
      <c r="AI19" s="467">
        <f t="array" ref="AI19">SUM((LEFT(AI$5,2)=LEFT('pit-c,d'!$B$7:$CZ$7,2))*('pit-c,d'!$B21:$CZ21))</f>
        <v>0</v>
      </c>
      <c r="AJ19" s="467">
        <f t="array" ref="AJ19">SUM((LEFT(AJ$5,2)=LEFT('pit-c,d'!$B$7:$CZ$7,2))*('pit-c,d'!$B21:$CZ21))</f>
        <v>0</v>
      </c>
      <c r="AK19" s="467">
        <f t="array" ref="AK19">SUM((LEFT(AK$5,2)=LEFT('pit-c,d'!$B$7:$CZ$7,2))*('pit-c,d'!$B21:$CZ21))</f>
        <v>0</v>
      </c>
      <c r="AL19" s="467">
        <f t="array" ref="AL19">SUM((LEFT(AL$5,2)=LEFT('pit-c,d'!$B$7:$CZ$7,2))*('pit-c,d'!$B21:$CZ21))</f>
        <v>0</v>
      </c>
      <c r="AM19" s="467">
        <f t="array" ref="AM19">SUM((LEFT(AM$5,2)=LEFT('pit-c,d'!$B$7:$CZ$7,2))*('pit-c,d'!$B21:$CZ21))</f>
        <v>7501.9</v>
      </c>
      <c r="AN19" s="467">
        <f t="array" ref="AN19">SUM((LEFT(AN$5,2)=LEFT('pit-c,d'!$B$7:$CZ$7,2))*('pit-c,d'!$B21:$CZ21))</f>
        <v>0</v>
      </c>
      <c r="AO19" s="467">
        <f t="array" ref="AO19">SUM((LEFT(AO$5,2)=LEFT('pit-c,d'!$B$7:$CZ$7,2))*('pit-c,d'!$B21:$CZ21))</f>
        <v>1718.7</v>
      </c>
      <c r="AP19" s="467">
        <f t="array" ref="AP19">SUM((LEFT(AP$5,2)=LEFT('pit-c,d'!$B$7:$CZ$7,2))*('pit-c,d'!$B21:$CZ21))</f>
        <v>1506.4</v>
      </c>
      <c r="AQ19" s="467">
        <f t="array" ref="AQ19">SUM((LEFT(AQ$5,2)=LEFT('pit-c,d'!$B$7:$CZ$7,2))*('pit-c,d'!$B21:$CZ21))</f>
        <v>0</v>
      </c>
      <c r="AR19" s="467">
        <f t="array" ref="AR19">SUM((LEFT(AR$5,2)=LEFT('pit-c,d'!$B$7:$CZ$7,2))*('pit-c,d'!$B21:$CZ21))</f>
        <v>0</v>
      </c>
      <c r="AS19" s="466">
        <f t="shared" si="14"/>
        <v>10753.5</v>
      </c>
      <c r="AT19" s="464">
        <f>SUMPRODUCT((LEFT(AT$5,2)=LEFT('pit-e,f'!$C$7:$AG$7,2))*('pit-e,f'!$C21:$AG21))</f>
        <v>0</v>
      </c>
      <c r="AU19" s="467">
        <f>SUMPRODUCT((LEFT(AU$5,2)=LEFT('pit-e,f'!$C$7:$AG$7,2))*('pit-e,f'!$C21:$AG21))</f>
        <v>0</v>
      </c>
      <c r="AV19" s="467">
        <f>SUMPRODUCT((LEFT(AV$5,2)=LEFT('pit-e,f'!$C$7:$AG$7,2))*('pit-e,f'!$C21:$AG21))</f>
        <v>0</v>
      </c>
      <c r="AW19" s="467">
        <f>SUMPRODUCT((LEFT(AW$5,2)=LEFT('pit-e,f'!$C$7:$AG$7,2))*('pit-e,f'!$C21:$AG21))</f>
        <v>0</v>
      </c>
      <c r="AX19" s="467">
        <f>SUMPRODUCT((LEFT(AX$5,2)=LEFT('pit-e,f'!$C$7:$AG$7,2))*('pit-e,f'!$C21:$AG21))</f>
        <v>0</v>
      </c>
      <c r="AY19" s="467">
        <f>SUMPRODUCT((LEFT(AY$5,2)=LEFT('pit-e,f'!$C$7:$AG$7,2))*('pit-e,f'!$C21:$AG21))</f>
        <v>0</v>
      </c>
      <c r="AZ19" s="467">
        <f>SUMPRODUCT((LEFT(AZ$5,2)=LEFT('pit-e,f'!$C$7:$AG$7,2))*('pit-e,f'!$C21:$AG21))</f>
        <v>0</v>
      </c>
      <c r="BA19" s="467">
        <f>SUMPRODUCT((LEFT(BA$5,2)=LEFT('pit-e,f'!$C$7:$AG$7,2))*('pit-e,f'!$C21:$AG21))</f>
        <v>0</v>
      </c>
      <c r="BB19" s="467">
        <f>SUMPRODUCT((LEFT(BB$5,2)=LEFT('pit-e,f'!$C$7:$AG$7,2))*('pit-e,f'!$C21:$AG21))</f>
        <v>0</v>
      </c>
      <c r="BC19" s="467">
        <f>SUMPRODUCT((LEFT(BC$5,2)=LEFT('pit-e,f'!$C$7:$AG$7,2))*('pit-e,f'!$C21:$AG21))</f>
        <v>0</v>
      </c>
      <c r="BD19" s="466">
        <f t="shared" si="15"/>
        <v>0</v>
      </c>
      <c r="BE19" s="467">
        <f t="array" ref="BE19">SUM((LEFT(BE$5,2)=LEFT('pit-e,f'!$AJ$7:$BP$7,2))*('pit-e,f'!$AJ21:$BP21))</f>
        <v>0</v>
      </c>
      <c r="BF19" s="467">
        <f t="array" ref="BF19">SUM((LEFT(BF$5,2)=LEFT('pit-e,f'!$AJ$7:$BP$7,2))*('pit-e,f'!$AJ21:$BP21))</f>
        <v>0</v>
      </c>
      <c r="BG19" s="467">
        <f t="array" ref="BG19">SUM((LEFT(BG$5,2)=LEFT('pit-e,f'!$AJ$7:$BP$7,2))*('pit-e,f'!$AJ21:$BP21))</f>
        <v>0</v>
      </c>
      <c r="BH19" s="467">
        <f t="array" ref="BH19">SUM((LEFT(BH$5,2)=LEFT('pit-e,f'!$AJ$7:$BP$7,2))*('pit-e,f'!$AJ21:$BP21))</f>
        <v>0</v>
      </c>
      <c r="BI19" s="467">
        <f t="array" ref="BI19">SUM((LEFT(BI$5,2)=LEFT('pit-e,f'!$AJ$7:$BP$7,2))*('pit-e,f'!$AJ21:$BP21))</f>
        <v>0</v>
      </c>
      <c r="BJ19" s="467">
        <f t="array" ref="BJ19">SUM((LEFT(BJ$5,2)=LEFT('pit-e,f'!$AJ$7:$BP$7,2))*('pit-e,f'!$AJ21:$BP21))</f>
        <v>0</v>
      </c>
      <c r="BK19" s="467">
        <f t="array" ref="BK19">SUM((LEFT(BK$5,2)=LEFT('pit-e,f'!$AJ$7:$BP$7,2))*('pit-e,f'!$AJ21:$BP21))</f>
        <v>0</v>
      </c>
      <c r="BL19" s="467">
        <f t="array" ref="BL19">SUM((LEFT(BL$5,2)=LEFT('pit-e,f'!$AJ$7:$BP$7,2))*('pit-e,f'!$AJ21:$BP21))</f>
        <v>0</v>
      </c>
      <c r="BM19" s="467">
        <f t="array" ref="BM19">SUM((LEFT(BM$5,2)=LEFT('pit-e,f'!$AJ$7:$BP$7,2))*('pit-e,f'!$AJ21:$BP21))</f>
        <v>0</v>
      </c>
      <c r="BN19" s="467">
        <f t="array" ref="BN19">SUM((LEFT(BN$5,2)=LEFT('pit-e,f'!$AJ$7:$BP$7,2))*('pit-e,f'!$AJ21:$BP21))</f>
        <v>0</v>
      </c>
      <c r="BO19" s="467">
        <f t="array" ref="BO19">SUM((LEFT(BO$5,2)=LEFT('pit-e,f'!$AJ$7:$BP$7,2))*('pit-e,f'!$AJ21:$BP21))</f>
        <v>0</v>
      </c>
      <c r="BP19" s="466">
        <f t="shared" si="16"/>
        <v>0</v>
      </c>
      <c r="BQ19" s="464">
        <f t="array" ref="BQ19">SUM((LEFT(BQ$5,2)=LEFT('pit-c,d'!$EA$7:$ET$7,2))*('pit-c,d'!$EA21:$ET21))</f>
        <v>0</v>
      </c>
      <c r="BR19" s="464">
        <f t="array" ref="BR19">SUM((LEFT(BR$5,2)=LEFT('pit-c,d'!$EA$7:$ET$7,2))*('pit-c,d'!$EA21:$ET21))</f>
        <v>0</v>
      </c>
      <c r="BS19" s="464">
        <f t="array" ref="BS19">SUM((LEFT(BS$5,2)=LEFT('pit-c,d'!$EA$7:$ET$7,2))*('pit-c,d'!$EA21:$ET21))</f>
        <v>0</v>
      </c>
      <c r="BT19" s="464">
        <f t="array" ref="BT19">SUM((LEFT(BT$5,2)=LEFT('pit-c,d'!$EA$7:$ET$7,2))*('pit-c,d'!$EA21:$ET21))</f>
        <v>0</v>
      </c>
      <c r="BU19" s="464">
        <f t="array" ref="BU19">SUM((LEFT(BU$5,2)=LEFT('pit-c,d'!$EA$7:$ET$7,2))*('pit-c,d'!$EA21:$ET21))</f>
        <v>0</v>
      </c>
      <c r="BV19" s="464">
        <f t="array" ref="BV19">SUM((LEFT(BV$5,2)=LEFT('pit-c,d'!$EA$7:$ET$7,2))*('pit-c,d'!$EA21:$ET21))</f>
        <v>3274.8</v>
      </c>
      <c r="BW19" s="464">
        <f t="array" ref="BW19">SUM((LEFT(BW$5,2)=LEFT('pit-c,d'!$EA$7:$ET$7,2))*('pit-c,d'!$EA21:$ET21))</f>
        <v>0</v>
      </c>
      <c r="BX19" s="464">
        <f t="array" ref="BX19">SUM((LEFT(BX$5,2)=LEFT('pit-c,d'!$EA$7:$ET$7,2))*('pit-c,d'!$EA21:$ET21))</f>
        <v>0</v>
      </c>
      <c r="BY19" s="464">
        <f t="array" ref="BY19">SUM((LEFT(BY$5,2)=LEFT('pit-c,d'!$EA$7:$ET$7,2))*('pit-c,d'!$EA21:$ET21))</f>
        <v>0</v>
      </c>
      <c r="BZ19" s="464">
        <f t="array" ref="BZ19">SUM((LEFT(BZ$5,2)=LEFT('pit-c,d'!$EA$7:$ET$7,2))*('pit-c,d'!$EA21:$ET21))</f>
        <v>0</v>
      </c>
      <c r="CA19" s="466">
        <f t="shared" si="2"/>
        <v>3274.8</v>
      </c>
      <c r="CB19" s="464">
        <f>SUMIF(pm!$FM$7:$GD$7,CB$5,pm!$FM20:$GD20)</f>
        <v>0</v>
      </c>
      <c r="CC19" s="464">
        <f>SUMIF(pm!$FM$7:$GD$7,CC$5,pm!$FM20:$GD20)</f>
        <v>0</v>
      </c>
      <c r="CD19" s="464">
        <f>SUMIF(pm!$FM$7:$GD$7,CD$5,pm!$FM20:$GD20)</f>
        <v>0</v>
      </c>
      <c r="CE19" s="464">
        <f>SUMIF(pm!$FM$7:$GD$7,CE$5,pm!$FM20:$GD20)</f>
        <v>0</v>
      </c>
      <c r="CF19" s="464">
        <f>SUMIF(pm!$FM$7:$GD$7,CF$5,pm!$FM20:$GD20)</f>
        <v>0</v>
      </c>
      <c r="CG19" s="464">
        <f>SUMIF(pm!$FM$7:$GD$7,CG$5,pm!$FM20:$GD20)</f>
        <v>0</v>
      </c>
      <c r="CH19" s="464">
        <f>SUMIF(pm!$FM$7:$GD$7,CH$5,pm!$FM20:$GD20)</f>
        <v>0</v>
      </c>
      <c r="CI19" s="464">
        <f>SUMIF(pm!$FM$7:$GD$7,CI$5,pm!$FM20:$GD20)</f>
        <v>0</v>
      </c>
      <c r="CJ19" s="464">
        <f>SUMIF(pm!$FM$7:$GD$7,CJ$5,pm!$FM20:$GD20)</f>
        <v>0</v>
      </c>
      <c r="CK19" s="464">
        <f>SUMIF(pm!$FM$7:$GD$7,CK$5,pm!$FM20:$GD20)</f>
        <v>0</v>
      </c>
      <c r="CL19" s="464">
        <f>SUMIF(pm!$FM$7:$GD$7,CL$5,pm!$FM20:$GD20)</f>
        <v>0</v>
      </c>
      <c r="CM19" s="466">
        <f t="shared" si="3"/>
        <v>0</v>
      </c>
      <c r="CN19" s="464" cm="1">
        <f t="array" ref="CN19">SUM((LEFT(CN$5,1)=LEFT('pm-m'!$BR$7:$DC$7,1))*('pm-m'!$BR20:$DC20))</f>
        <v>0</v>
      </c>
      <c r="CO19" s="464">
        <f t="array" ref="CO19">SUM((LEFT(CO$5,2)=LEFT('pm-m'!$BR$7:$DC$7,2))*('pm-m'!$BR20:$DC20))</f>
        <v>3506.2</v>
      </c>
      <c r="CP19" s="464">
        <f t="array" ref="CP19">SUM((LEFT(CP$5,2)=LEFT('pm-m'!$BR$7:$DC$7,2))*('pm-m'!$BR20:$DC20))</f>
        <v>75.900000000000006</v>
      </c>
      <c r="CQ19" s="464">
        <f t="array" ref="CQ19">SUM((LEFT(CQ$5,2)=LEFT('pm-m'!$BR$7:$DC$7,2))*('pm-m'!$BR20:$DC20))</f>
        <v>257.39999999999998</v>
      </c>
      <c r="CR19" s="464">
        <f t="array" ref="CR19">SUM((LEFT(CR$5,2)=LEFT('pm-m'!$BR$7:$DC$7,2))*('pm-m'!$BR20:$DC20))</f>
        <v>0</v>
      </c>
      <c r="CS19" s="464">
        <f t="array" ref="CS19">SUM((LEFT(CS$5,2)=LEFT('pm-m'!$BR$7:$DC$7,2))*('pm-m'!$BR20:$DC20))</f>
        <v>34.5</v>
      </c>
      <c r="CT19" s="464">
        <f t="array" ref="CT19">SUM((LEFT(CT$5,2)=LEFT('pm-m'!$BR$7:$DC$7,2))*('pm-m'!$BR20:$DC20))</f>
        <v>860.8</v>
      </c>
      <c r="CU19" s="464">
        <f t="array" ref="CU19">SUM((LEFT(CU$5,2)=LEFT('pm-m'!$BR$7:$DC$7,2))*('pm-m'!$BR20:$DC20))</f>
        <v>0</v>
      </c>
      <c r="CV19" s="466">
        <f t="shared" si="4"/>
        <v>4734.8</v>
      </c>
      <c r="CW19" s="464">
        <f>kau!CE20</f>
        <v>6235.6</v>
      </c>
      <c r="CX19" s="464">
        <f>'b,d'!CF20</f>
        <v>4382.2</v>
      </c>
      <c r="CY19" s="464">
        <f>'pm-sm'!BU20</f>
        <v>4794.3</v>
      </c>
      <c r="CZ19" s="464">
        <f>'b,d'!DA20</f>
        <v>29914.7</v>
      </c>
      <c r="DA19" s="464">
        <f>'pm-sm'!CE20</f>
        <v>2753.0999999999995</v>
      </c>
      <c r="DB19" s="464">
        <f>sims!AW20</f>
        <v>13447.4</v>
      </c>
      <c r="DC19" s="466">
        <f t="shared" si="17"/>
        <v>61527.3</v>
      </c>
      <c r="DD19" s="467">
        <f>SUMIF(ssb!$C$7:$U$7,DD$5,ssb!$C20:$U20)</f>
        <v>0</v>
      </c>
      <c r="DE19" s="467">
        <f>SUMIF(ssb!$C$7:$U$7,DE$5,ssb!$C20:$U20)</f>
        <v>0</v>
      </c>
      <c r="DF19" s="467">
        <f>SUMIF(ssb!$C$7:$U$7,DF$5,ssb!$C20:$U20)</f>
        <v>0</v>
      </c>
      <c r="DG19" s="467">
        <f>SUMIF(ssb!$C$7:$U$7,DG$5,ssb!$C20:$U20)</f>
        <v>0</v>
      </c>
      <c r="DH19" s="467">
        <f>SUMIF(ssb!$C$7:$U$7,DH$5,ssb!$C20:$U20)</f>
        <v>0</v>
      </c>
      <c r="DI19" s="467">
        <f>SUMIF(ssb!$C$7:$U$7,DI$5,ssb!$C20:$U20)</f>
        <v>0</v>
      </c>
      <c r="DJ19" s="467">
        <f>SUMIF(ssb!$C$7:$U$7,DJ$5,ssb!$C20:$U20)</f>
        <v>0</v>
      </c>
      <c r="DK19" s="467">
        <f>SUMIF(ssb!$C$7:$U$7,DK$5,ssb!$C20:$U20)</f>
        <v>0</v>
      </c>
      <c r="DL19" s="467">
        <f>SUMIF(ssb!$C$7:$U$7,DL$5,ssb!$C20:$U20)</f>
        <v>0</v>
      </c>
      <c r="DM19" s="467">
        <f>SUMIF(ssb!$C$7:$U$7,DM$5,ssb!$C20:$U20)</f>
        <v>0</v>
      </c>
      <c r="DN19" s="467">
        <f>SUMIF(ssb!$C$7:$U$7,DN$5,ssb!$C20:$U20)</f>
        <v>0</v>
      </c>
      <c r="DO19" s="467">
        <f>SUMIF(ssb!$C$7:$U$7,DO$5,ssb!$C20:$U20)</f>
        <v>0</v>
      </c>
      <c r="DP19" s="467">
        <f>SUMIF(ssb!$C$7:$U$7,DP$5,ssb!$C20:$U20)</f>
        <v>0</v>
      </c>
      <c r="DQ19" s="467">
        <f>SUMIF(ssb!$C$7:$U$7,DQ$5,ssb!$C20:$U20)</f>
        <v>0</v>
      </c>
      <c r="DR19" s="467">
        <f>SUMIF(ssb!$C$7:$U$7,DR$5,ssb!$C20:$U20)</f>
        <v>0</v>
      </c>
      <c r="DS19" s="467">
        <f>SUMIF(ssb!$C$7:$U$7,DS$5,ssb!$C20:$U20)</f>
        <v>0</v>
      </c>
      <c r="DT19" s="467">
        <f>SUMIF(ssb!$C$7:$U$7,DT$5,ssb!$C20:$U20)</f>
        <v>0</v>
      </c>
      <c r="DU19" s="467">
        <f>SUMIF(ssb!$C$7:$U$7,DU$5,ssb!$C20:$U20)</f>
        <v>2604.3999999999996</v>
      </c>
      <c r="DV19" s="468">
        <f t="shared" si="35"/>
        <v>2604.3999999999996</v>
      </c>
      <c r="DW19" s="470">
        <f>SUMPRODUCT(($AB$5:$DV$5="TTL")*(AB19:DV19))</f>
        <v>84105.2</v>
      </c>
      <c r="DX19" s="415">
        <f t="shared" ca="1" si="6"/>
        <v>0</v>
      </c>
      <c r="DY19" s="557">
        <v>450.8</v>
      </c>
      <c r="DZ19" s="673">
        <f>717.7+41.9</f>
        <v>759.6</v>
      </c>
      <c r="EA19" s="218">
        <v>5456.800000000002</v>
      </c>
      <c r="EB19" s="672">
        <f>5059.8+236.9</f>
        <v>5296.7</v>
      </c>
      <c r="EC19" s="361"/>
      <c r="ED19" s="361"/>
      <c r="EE19" s="197">
        <v>2095.8999999999996</v>
      </c>
      <c r="EF19" s="674">
        <f>1379.6-200.7</f>
        <v>1178.8999999999999</v>
      </c>
      <c r="EG19" s="357"/>
      <c r="EH19" s="358"/>
      <c r="EI19" s="307"/>
      <c r="EJ19" s="197"/>
      <c r="EK19" s="362"/>
      <c r="EL19" s="362"/>
      <c r="EM19" s="220"/>
      <c r="EN19" s="238"/>
      <c r="EO19" s="357"/>
      <c r="EP19" s="357"/>
      <c r="EQ19" s="220">
        <v>3395.699999999998</v>
      </c>
      <c r="ER19" s="238">
        <v>2839.8999999999978</v>
      </c>
      <c r="ES19" s="361">
        <v>2094.1999999999998</v>
      </c>
      <c r="ET19" s="671">
        <f>2361.7-1702.8</f>
        <v>658.89999999999986</v>
      </c>
      <c r="EU19" s="218">
        <v>10853.599999999999</v>
      </c>
      <c r="EV19" s="672">
        <f>9775.9-7182.1</f>
        <v>2593.7999999999993</v>
      </c>
      <c r="EW19" s="238">
        <v>4406.2</v>
      </c>
      <c r="EX19" s="671">
        <f>2568.8-2180.7</f>
        <v>388.10000000000036</v>
      </c>
      <c r="EY19" s="218">
        <v>21075.3</v>
      </c>
      <c r="EZ19" s="672">
        <f>19679.4-10840</f>
        <v>8839.4000000000015</v>
      </c>
      <c r="FA19" s="361">
        <v>3910.5000000000018</v>
      </c>
      <c r="FB19" s="671">
        <f>2217.1-1745.4</f>
        <v>471.69999999999982</v>
      </c>
      <c r="FC19" s="412"/>
      <c r="FD19" s="410"/>
      <c r="FE19" s="218">
        <v>3642.3999999999996</v>
      </c>
      <c r="FF19" s="672">
        <f>1656.1-563.7</f>
        <v>1092.3999999999999</v>
      </c>
      <c r="FG19" s="363"/>
      <c r="FH19" s="409"/>
      <c r="FI19" s="198">
        <v>1259.5000000000005</v>
      </c>
      <c r="FJ19" s="673">
        <f>1276.2+68.7</f>
        <v>1344.9</v>
      </c>
      <c r="FK19" s="495" cm="1">
        <f t="array" ref="FK19">[1]!SumCols(DY19:FJ19,1)-FL19</f>
        <v>58640.899999999965</v>
      </c>
      <c r="FL19" s="496" cm="1">
        <f t="array" ref="FL19">[1]!SumCols(DY19:FJ19,2)</f>
        <v>25464.300000000003</v>
      </c>
      <c r="FM19" s="200">
        <f t="shared" si="18"/>
        <v>0</v>
      </c>
      <c r="FN19" s="242">
        <f t="shared" ca="1" si="38"/>
        <v>1210.4000000000001</v>
      </c>
      <c r="FO19" s="422"/>
      <c r="FP19" s="242">
        <f>SUM(EA19:EB19,EM19:EN19)</f>
        <v>10753.500000000002</v>
      </c>
      <c r="FQ19" s="242">
        <f t="shared" si="19"/>
        <v>0</v>
      </c>
      <c r="FR19" s="242">
        <f>(FD19+FC19)-FS19</f>
        <v>0</v>
      </c>
      <c r="FS19" s="242"/>
      <c r="FT19" s="242">
        <f t="shared" si="10"/>
        <v>3274.7999999999993</v>
      </c>
      <c r="FU19" s="242">
        <f t="shared" si="11"/>
        <v>0</v>
      </c>
      <c r="FV19" s="242">
        <f t="shared" si="20"/>
        <v>27230.399999999994</v>
      </c>
      <c r="FW19" s="242"/>
      <c r="FX19" s="242">
        <f t="shared" si="21"/>
        <v>34296.9</v>
      </c>
      <c r="FY19" s="242"/>
      <c r="FZ19" s="242">
        <f t="shared" si="22"/>
        <v>4734.7999999999993</v>
      </c>
      <c r="GA19" s="242">
        <f t="shared" si="23"/>
        <v>0</v>
      </c>
      <c r="GB19" s="242">
        <f t="shared" si="41"/>
        <v>2604.4000000000005</v>
      </c>
      <c r="GC19" s="423"/>
      <c r="GD19" s="244">
        <f t="array" ref="GD19" ca="1">SUM(($FN$6:$GC$6=$GD$6)*(FN19:GC19))</f>
        <v>84105.2</v>
      </c>
      <c r="GE19" s="245">
        <f t="array" ref="GE19" ca="1">SUM(($FN$6:$GC$6=$GE$6)*(FN19:GC19))</f>
        <v>0</v>
      </c>
      <c r="GF19" s="490">
        <f ca="1">SUM(GD19:GE19)</f>
        <v>84105.2</v>
      </c>
      <c r="GG19" s="316" t="str">
        <f t="shared" ca="1" si="24"/>
        <v/>
      </c>
      <c r="GH19" s="242">
        <f t="shared" ca="1" si="25"/>
        <v>17843.100000000002</v>
      </c>
      <c r="GI19" s="242">
        <f t="shared" si="26"/>
        <v>0</v>
      </c>
      <c r="GJ19" s="242">
        <f t="shared" si="27"/>
        <v>4734.7999999999993</v>
      </c>
      <c r="GK19" s="242">
        <f t="shared" si="28"/>
        <v>0</v>
      </c>
      <c r="GL19" s="242">
        <f t="shared" si="29"/>
        <v>61527.299999999996</v>
      </c>
      <c r="GM19" s="242">
        <f t="shared" si="30"/>
        <v>0</v>
      </c>
      <c r="GN19" s="490">
        <f t="shared" ca="1" si="31"/>
        <v>22577.9</v>
      </c>
      <c r="GO19" s="490">
        <f t="shared" si="32"/>
        <v>0</v>
      </c>
      <c r="GP19" s="490">
        <f t="shared" si="33"/>
        <v>61527.299999999996</v>
      </c>
    </row>
    <row r="20" spans="1:202" s="188" customFormat="1" ht="11.15" customHeight="1">
      <c r="A20" s="196">
        <f t="shared" si="13"/>
        <v>45152</v>
      </c>
      <c r="B20" s="464"/>
      <c r="C20" s="464"/>
      <c r="D20" s="464"/>
      <c r="E20" s="675">
        <f>79.4+41.9</f>
        <v>121.30000000000001</v>
      </c>
      <c r="F20" s="464"/>
      <c r="G20" s="464"/>
      <c r="H20" s="464">
        <v>319.60000000000002</v>
      </c>
      <c r="I20" s="472"/>
      <c r="J20" s="466">
        <f t="shared" si="37"/>
        <v>440.90000000000003</v>
      </c>
      <c r="K20" s="467"/>
      <c r="L20" s="464"/>
      <c r="M20" s="471">
        <v>106</v>
      </c>
      <c r="N20" s="464"/>
      <c r="O20" s="464"/>
      <c r="P20" s="471"/>
      <c r="Q20" s="464"/>
      <c r="R20" s="464"/>
      <c r="S20" s="464"/>
      <c r="T20" s="466">
        <f t="shared" si="0"/>
        <v>106</v>
      </c>
      <c r="U20" s="467"/>
      <c r="V20" s="464"/>
      <c r="W20" s="464"/>
      <c r="X20" s="464"/>
      <c r="Y20" s="464"/>
      <c r="Z20" s="464"/>
      <c r="AA20" s="468">
        <f t="shared" si="34"/>
        <v>0</v>
      </c>
      <c r="AB20" s="469">
        <f t="shared" si="1"/>
        <v>546.90000000000009</v>
      </c>
      <c r="AC20" s="467">
        <f t="array" ref="AC20">SUM((LEFT(AC$5,2)=LEFT('pit-c,d'!$B$7:$CZ$7,2))*('pit-c,d'!$B22:$CZ22))</f>
        <v>0</v>
      </c>
      <c r="AD20" s="467">
        <f t="array" ref="AD20">SUM((LEFT(AD$5,2)=LEFT('pit-c,d'!$B$7:$CZ$7,2))*('pit-c,d'!$B22:$CZ22))</f>
        <v>530.5</v>
      </c>
      <c r="AE20" s="467">
        <f t="array" ref="AE20">SUM((LEFT(AE$5,2)=LEFT('pit-c,d'!$B$7:$CZ$7,2))*('pit-c,d'!$B22:$CZ22))</f>
        <v>504.5</v>
      </c>
      <c r="AF20" s="467">
        <f t="array" ref="AF20">SUM((LEFT(AF$5,2)=LEFT('pit-c,d'!$B$7:$CZ$7,2))*('pit-c,d'!$B22:$CZ22))</f>
        <v>0</v>
      </c>
      <c r="AG20" s="467">
        <f t="array" ref="AG20">SUM((LEFT(AG$5,2)=LEFT('pit-c,d'!$B$7:$CZ$7,2))*('pit-c,d'!$B22:$CZ22))</f>
        <v>0</v>
      </c>
      <c r="AH20" s="467">
        <f t="array" ref="AH20">SUM((LEFT(AH$5,2)=LEFT('pit-c,d'!$B$7:$CZ$7,2))*('pit-c,d'!$B22:$CZ22))</f>
        <v>0</v>
      </c>
      <c r="AI20" s="467">
        <f t="array" ref="AI20">SUM((LEFT(AI$5,2)=LEFT('pit-c,d'!$B$7:$CZ$7,2))*('pit-c,d'!$B22:$CZ22))</f>
        <v>0</v>
      </c>
      <c r="AJ20" s="467">
        <f t="array" ref="AJ20">SUM((LEFT(AJ$5,2)=LEFT('pit-c,d'!$B$7:$CZ$7,2))*('pit-c,d'!$B22:$CZ22))</f>
        <v>0</v>
      </c>
      <c r="AK20" s="467">
        <f t="array" ref="AK20">SUM((LEFT(AK$5,2)=LEFT('pit-c,d'!$B$7:$CZ$7,2))*('pit-c,d'!$B22:$CZ22))</f>
        <v>2071</v>
      </c>
      <c r="AL20" s="467">
        <f t="array" ref="AL20">SUM((LEFT(AL$5,2)=LEFT('pit-c,d'!$B$7:$CZ$7,2))*('pit-c,d'!$B22:$CZ22))</f>
        <v>0</v>
      </c>
      <c r="AM20" s="467">
        <f t="array" ref="AM20">SUM((LEFT(AM$5,2)=LEFT('pit-c,d'!$B$7:$CZ$7,2))*('pit-c,d'!$B22:$CZ22))</f>
        <v>2993.9</v>
      </c>
      <c r="AN20" s="467">
        <f t="array" ref="AN20">SUM((LEFT(AN$5,2)=LEFT('pit-c,d'!$B$7:$CZ$7,2))*('pit-c,d'!$B22:$CZ22))</f>
        <v>0</v>
      </c>
      <c r="AO20" s="467">
        <f t="array" ref="AO20">SUM((LEFT(AO$5,2)=LEFT('pit-c,d'!$B$7:$CZ$7,2))*('pit-c,d'!$B22:$CZ22))</f>
        <v>1191.7</v>
      </c>
      <c r="AP20" s="467">
        <f t="array" ref="AP20">SUM((LEFT(AP$5,2)=LEFT('pit-c,d'!$B$7:$CZ$7,2))*('pit-c,d'!$B22:$CZ22))</f>
        <v>3338.4</v>
      </c>
      <c r="AQ20" s="467">
        <f t="array" ref="AQ20">SUM((LEFT(AQ$5,2)=LEFT('pit-c,d'!$B$7:$CZ$7,2))*('pit-c,d'!$B22:$CZ22))</f>
        <v>0</v>
      </c>
      <c r="AR20" s="467">
        <f t="array" ref="AR20">SUM((LEFT(AR$5,2)=LEFT('pit-c,d'!$B$7:$CZ$7,2))*('pit-c,d'!$B22:$CZ22))</f>
        <v>0</v>
      </c>
      <c r="AS20" s="466">
        <f t="shared" si="14"/>
        <v>10630</v>
      </c>
      <c r="AT20" s="464">
        <f>SUMPRODUCT((LEFT(AT$5,2)=LEFT('pit-e,f'!$C$7:$AG$7,2))*('pit-e,f'!$C22:$AG22))</f>
        <v>0</v>
      </c>
      <c r="AU20" s="467">
        <f>SUMPRODUCT((LEFT(AU$5,2)=LEFT('pit-e,f'!$C$7:$AG$7,2))*('pit-e,f'!$C22:$AG22))</f>
        <v>0</v>
      </c>
      <c r="AV20" s="467">
        <f>SUMPRODUCT((LEFT(AV$5,2)=LEFT('pit-e,f'!$C$7:$AG$7,2))*('pit-e,f'!$C22:$AG22))</f>
        <v>0</v>
      </c>
      <c r="AW20" s="467">
        <f>SUMPRODUCT((LEFT(AW$5,2)=LEFT('pit-e,f'!$C$7:$AG$7,2))*('pit-e,f'!$C22:$AG22))</f>
        <v>0</v>
      </c>
      <c r="AX20" s="467">
        <f>SUMPRODUCT((LEFT(AX$5,2)=LEFT('pit-e,f'!$C$7:$AG$7,2))*('pit-e,f'!$C22:$AG22))</f>
        <v>0</v>
      </c>
      <c r="AY20" s="467">
        <f>SUMPRODUCT((LEFT(AY$5,2)=LEFT('pit-e,f'!$C$7:$AG$7,2))*('pit-e,f'!$C22:$AG22))</f>
        <v>0</v>
      </c>
      <c r="AZ20" s="467">
        <f>SUMPRODUCT((LEFT(AZ$5,2)=LEFT('pit-e,f'!$C$7:$AG$7,2))*('pit-e,f'!$C22:$AG22))</f>
        <v>0</v>
      </c>
      <c r="BA20" s="467">
        <f>SUMPRODUCT((LEFT(BA$5,2)=LEFT('pit-e,f'!$C$7:$AG$7,2))*('pit-e,f'!$C22:$AG22))</f>
        <v>0</v>
      </c>
      <c r="BB20" s="467">
        <f>SUMPRODUCT((LEFT(BB$5,2)=LEFT('pit-e,f'!$C$7:$AG$7,2))*('pit-e,f'!$C22:$AG22))</f>
        <v>0</v>
      </c>
      <c r="BC20" s="467">
        <f>SUMPRODUCT((LEFT(BC$5,2)=LEFT('pit-e,f'!$C$7:$AG$7,2))*('pit-e,f'!$C22:$AG22))</f>
        <v>0</v>
      </c>
      <c r="BD20" s="466">
        <f t="shared" si="15"/>
        <v>0</v>
      </c>
      <c r="BE20" s="467">
        <f t="array" ref="BE20">SUM((LEFT(BE$5,2)=LEFT('pit-e,f'!$AJ$7:$BP$7,2))*('pit-e,f'!$AJ22:$BP22))</f>
        <v>0</v>
      </c>
      <c r="BF20" s="467">
        <f t="array" ref="BF20">SUM((LEFT(BF$5,2)=LEFT('pit-e,f'!$AJ$7:$BP$7,2))*('pit-e,f'!$AJ22:$BP22))</f>
        <v>0</v>
      </c>
      <c r="BG20" s="467">
        <f t="array" ref="BG20">SUM((LEFT(BG$5,2)=LEFT('pit-e,f'!$AJ$7:$BP$7,2))*('pit-e,f'!$AJ22:$BP22))</f>
        <v>0</v>
      </c>
      <c r="BH20" s="467">
        <f t="array" ref="BH20">SUM((LEFT(BH$5,2)=LEFT('pit-e,f'!$AJ$7:$BP$7,2))*('pit-e,f'!$AJ22:$BP22))</f>
        <v>0</v>
      </c>
      <c r="BI20" s="467">
        <f t="array" ref="BI20">SUM((LEFT(BI$5,2)=LEFT('pit-e,f'!$AJ$7:$BP$7,2))*('pit-e,f'!$AJ22:$BP22))</f>
        <v>0</v>
      </c>
      <c r="BJ20" s="467">
        <f t="array" ref="BJ20">SUM((LEFT(BJ$5,2)=LEFT('pit-e,f'!$AJ$7:$BP$7,2))*('pit-e,f'!$AJ22:$BP22))</f>
        <v>0</v>
      </c>
      <c r="BK20" s="467">
        <f t="array" ref="BK20">SUM((LEFT(BK$5,2)=LEFT('pit-e,f'!$AJ$7:$BP$7,2))*('pit-e,f'!$AJ22:$BP22))</f>
        <v>0</v>
      </c>
      <c r="BL20" s="467">
        <f t="array" ref="BL20">SUM((LEFT(BL$5,2)=LEFT('pit-e,f'!$AJ$7:$BP$7,2))*('pit-e,f'!$AJ22:$BP22))</f>
        <v>0</v>
      </c>
      <c r="BM20" s="467">
        <f t="array" ref="BM20">SUM((LEFT(BM$5,2)=LEFT('pit-e,f'!$AJ$7:$BP$7,2))*('pit-e,f'!$AJ22:$BP22))</f>
        <v>0</v>
      </c>
      <c r="BN20" s="467">
        <f t="array" ref="BN20">SUM((LEFT(BN$5,2)=LEFT('pit-e,f'!$AJ$7:$BP$7,2))*('pit-e,f'!$AJ22:$BP22))</f>
        <v>0</v>
      </c>
      <c r="BO20" s="467">
        <f t="array" ref="BO20">SUM((LEFT(BO$5,2)=LEFT('pit-e,f'!$AJ$7:$BP$7,2))*('pit-e,f'!$AJ22:$BP22))</f>
        <v>0</v>
      </c>
      <c r="BP20" s="466">
        <f t="shared" si="16"/>
        <v>0</v>
      </c>
      <c r="BQ20" s="464">
        <f t="array" ref="BQ20">SUM((LEFT(BQ$5,2)=LEFT('pit-c,d'!$EA$7:$ET$7,2))*('pit-c,d'!$EA22:$ET22))</f>
        <v>0</v>
      </c>
      <c r="BR20" s="464">
        <f t="array" ref="BR20">SUM((LEFT(BR$5,2)=LEFT('pit-c,d'!$EA$7:$ET$7,2))*('pit-c,d'!$EA22:$ET22))</f>
        <v>0</v>
      </c>
      <c r="BS20" s="464">
        <f t="array" ref="BS20">SUM((LEFT(BS$5,2)=LEFT('pit-c,d'!$EA$7:$ET$7,2))*('pit-c,d'!$EA22:$ET22))</f>
        <v>0</v>
      </c>
      <c r="BT20" s="464">
        <f t="array" ref="BT20">SUM((LEFT(BT$5,2)=LEFT('pit-c,d'!$EA$7:$ET$7,2))*('pit-c,d'!$EA22:$ET22))</f>
        <v>0</v>
      </c>
      <c r="BU20" s="464">
        <f t="array" ref="BU20">SUM((LEFT(BU$5,2)=LEFT('pit-c,d'!$EA$7:$ET$7,2))*('pit-c,d'!$EA22:$ET22))</f>
        <v>0</v>
      </c>
      <c r="BV20" s="464">
        <f t="array" ref="BV20">SUM((LEFT(BV$5,2)=LEFT('pit-c,d'!$EA$7:$ET$7,2))*('pit-c,d'!$EA22:$ET22))</f>
        <v>381.59999999999997</v>
      </c>
      <c r="BW20" s="464">
        <f t="array" ref="BW20">SUM((LEFT(BW$5,2)=LEFT('pit-c,d'!$EA$7:$ET$7,2))*('pit-c,d'!$EA22:$ET22))</f>
        <v>0</v>
      </c>
      <c r="BX20" s="464">
        <f t="array" ref="BX20">SUM((LEFT(BX$5,2)=LEFT('pit-c,d'!$EA$7:$ET$7,2))*('pit-c,d'!$EA22:$ET22))</f>
        <v>344</v>
      </c>
      <c r="BY20" s="464">
        <f t="array" ref="BY20">SUM((LEFT(BY$5,2)=LEFT('pit-c,d'!$EA$7:$ET$7,2))*('pit-c,d'!$EA22:$ET22))</f>
        <v>0</v>
      </c>
      <c r="BZ20" s="464">
        <f t="array" ref="BZ20">SUM((LEFT(BZ$5,2)=LEFT('pit-c,d'!$EA$7:$ET$7,2))*('pit-c,d'!$EA22:$ET22))</f>
        <v>0</v>
      </c>
      <c r="CA20" s="466">
        <f t="shared" si="2"/>
        <v>725.59999999999991</v>
      </c>
      <c r="CB20" s="464">
        <f>SUMIF(pm!$FM$7:$GD$7,CB$5,pm!$FM21:$GD21)</f>
        <v>0</v>
      </c>
      <c r="CC20" s="464">
        <f>SUMIF(pm!$FM$7:$GD$7,CC$5,pm!$FM21:$GD21)</f>
        <v>0</v>
      </c>
      <c r="CD20" s="464">
        <f>SUMIF(pm!$FM$7:$GD$7,CD$5,pm!$FM21:$GD21)</f>
        <v>0</v>
      </c>
      <c r="CE20" s="464">
        <f>SUMIF(pm!$FM$7:$GD$7,CE$5,pm!$FM21:$GD21)</f>
        <v>0</v>
      </c>
      <c r="CF20" s="464">
        <f>SUMIF(pm!$FM$7:$GD$7,CF$5,pm!$FM21:$GD21)</f>
        <v>0</v>
      </c>
      <c r="CG20" s="464">
        <f>SUMIF(pm!$FM$7:$GD$7,CG$5,pm!$FM21:$GD21)</f>
        <v>0</v>
      </c>
      <c r="CH20" s="464">
        <f>SUMIF(pm!$FM$7:$GD$7,CH$5,pm!$FM21:$GD21)</f>
        <v>0</v>
      </c>
      <c r="CI20" s="464">
        <f>SUMIF(pm!$FM$7:$GD$7,CI$5,pm!$FM21:$GD21)</f>
        <v>0</v>
      </c>
      <c r="CJ20" s="464">
        <f>SUMIF(pm!$FM$7:$GD$7,CJ$5,pm!$FM21:$GD21)</f>
        <v>0</v>
      </c>
      <c r="CK20" s="464">
        <f>SUMIF(pm!$FM$7:$GD$7,CK$5,pm!$FM21:$GD21)</f>
        <v>0</v>
      </c>
      <c r="CL20" s="464">
        <f>SUMIF(pm!$FM$7:$GD$7,CL$5,pm!$FM21:$GD21)</f>
        <v>0</v>
      </c>
      <c r="CM20" s="466">
        <f t="shared" si="3"/>
        <v>0</v>
      </c>
      <c r="CN20" s="464" cm="1">
        <f t="array" ref="CN20">SUM((LEFT(CN$5,1)=LEFT('pm-m'!$BR$7:$DC$7,1))*('pm-m'!$BR21:$DC21))</f>
        <v>0</v>
      </c>
      <c r="CO20" s="464">
        <f t="array" ref="CO20">SUM((LEFT(CO$5,2)=LEFT('pm-m'!$BR$7:$DC$7,2))*('pm-m'!$BR21:$DC21))</f>
        <v>1079.7</v>
      </c>
      <c r="CP20" s="464">
        <f t="array" ref="CP20">SUM((LEFT(CP$5,2)=LEFT('pm-m'!$BR$7:$DC$7,2))*('pm-m'!$BR21:$DC21))</f>
        <v>1971.1</v>
      </c>
      <c r="CQ20" s="464">
        <f t="array" ref="CQ20">SUM((LEFT(CQ$5,2)=LEFT('pm-m'!$BR$7:$DC$7,2))*('pm-m'!$BR21:$DC21))</f>
        <v>0</v>
      </c>
      <c r="CR20" s="464">
        <f t="array" ref="CR20">SUM((LEFT(CR$5,2)=LEFT('pm-m'!$BR$7:$DC$7,2))*('pm-m'!$BR21:$DC21))</f>
        <v>0</v>
      </c>
      <c r="CS20" s="464">
        <f t="array" ref="CS20">SUM((LEFT(CS$5,2)=LEFT('pm-m'!$BR$7:$DC$7,2))*('pm-m'!$BR21:$DC21))</f>
        <v>0</v>
      </c>
      <c r="CT20" s="464">
        <f t="array" ref="CT20">SUM((LEFT(CT$5,2)=LEFT('pm-m'!$BR$7:$DC$7,2))*('pm-m'!$BR21:$DC21))</f>
        <v>114.1</v>
      </c>
      <c r="CU20" s="464">
        <f t="array" ref="CU20">SUM((LEFT(CU$5,2)=LEFT('pm-m'!$BR$7:$DC$7,2))*('pm-m'!$BR21:$DC21))</f>
        <v>0</v>
      </c>
      <c r="CV20" s="466">
        <f t="shared" si="4"/>
        <v>3164.9</v>
      </c>
      <c r="CW20" s="464">
        <f>kau!CE21</f>
        <v>6200.5</v>
      </c>
      <c r="CX20" s="464">
        <f>'b,d'!CF21</f>
        <v>3154.2999999999997</v>
      </c>
      <c r="CY20" s="464">
        <f>'pm-sm'!BU21</f>
        <v>5106.7</v>
      </c>
      <c r="CZ20" s="464">
        <f>'b,d'!DA21</f>
        <v>28769.9</v>
      </c>
      <c r="DA20" s="464">
        <f>'pm-sm'!CE21</f>
        <v>4084.3999999999996</v>
      </c>
      <c r="DB20" s="464">
        <f>sims!AW21</f>
        <v>11438.199999999999</v>
      </c>
      <c r="DC20" s="466">
        <f t="shared" si="17"/>
        <v>58754</v>
      </c>
      <c r="DD20" s="467">
        <f>SUMIF(ssb!$C$7:$U$7,DD$5,ssb!$C21:$U21)</f>
        <v>0</v>
      </c>
      <c r="DE20" s="467">
        <f>SUMIF(ssb!$C$7:$U$7,DE$5,ssb!$C21:$U21)</f>
        <v>0</v>
      </c>
      <c r="DF20" s="467">
        <f>SUMIF(ssb!$C$7:$U$7,DF$5,ssb!$C21:$U21)</f>
        <v>0</v>
      </c>
      <c r="DG20" s="467">
        <f>SUMIF(ssb!$C$7:$U$7,DG$5,ssb!$C21:$U21)</f>
        <v>0</v>
      </c>
      <c r="DH20" s="467">
        <f>SUMIF(ssb!$C$7:$U$7,DH$5,ssb!$C21:$U21)</f>
        <v>0</v>
      </c>
      <c r="DI20" s="467">
        <f>SUMIF(ssb!$C$7:$U$7,DI$5,ssb!$C21:$U21)</f>
        <v>0</v>
      </c>
      <c r="DJ20" s="467">
        <f>SUMIF(ssb!$C$7:$U$7,DJ$5,ssb!$C21:$U21)</f>
        <v>0</v>
      </c>
      <c r="DK20" s="467">
        <f>SUMIF(ssb!$C$7:$U$7,DK$5,ssb!$C21:$U21)</f>
        <v>0</v>
      </c>
      <c r="DL20" s="467">
        <f>SUMIF(ssb!$C$7:$U$7,DL$5,ssb!$C21:$U21)</f>
        <v>0</v>
      </c>
      <c r="DM20" s="467">
        <f>SUMIF(ssb!$C$7:$U$7,DM$5,ssb!$C21:$U21)</f>
        <v>0</v>
      </c>
      <c r="DN20" s="467">
        <f>SUMIF(ssb!$C$7:$U$7,DN$5,ssb!$C21:$U21)</f>
        <v>0</v>
      </c>
      <c r="DO20" s="467">
        <f>SUMIF(ssb!$C$7:$U$7,DO$5,ssb!$C21:$U21)</f>
        <v>0</v>
      </c>
      <c r="DP20" s="467">
        <f>SUMIF(ssb!$C$7:$U$7,DP$5,ssb!$C21:$U21)</f>
        <v>0</v>
      </c>
      <c r="DQ20" s="467">
        <f>SUMIF(ssb!$C$7:$U$7,DQ$5,ssb!$C21:$U21)</f>
        <v>0</v>
      </c>
      <c r="DR20" s="467">
        <f>SUMIF(ssb!$C$7:$U$7,DR$5,ssb!$C21:$U21)</f>
        <v>181.2</v>
      </c>
      <c r="DS20" s="467">
        <f>SUMIF(ssb!$C$7:$U$7,DS$5,ssb!$C21:$U21)</f>
        <v>0</v>
      </c>
      <c r="DT20" s="467">
        <f>SUMIF(ssb!$C$7:$U$7,DT$5,ssb!$C21:$U21)</f>
        <v>0</v>
      </c>
      <c r="DU20" s="467">
        <f>SUMIF(ssb!$C$7:$U$7,DU$5,ssb!$C21:$U21)</f>
        <v>2116.1999999999998</v>
      </c>
      <c r="DV20" s="468">
        <f t="shared" si="35"/>
        <v>2297.3999999999996</v>
      </c>
      <c r="DW20" s="470" cm="1">
        <f t="array" ref="DW20">SUMPRODUCT(($AB$5:$DV$5="TTL")*(AB20:DV20))</f>
        <v>76118.799999999988</v>
      </c>
      <c r="DX20" s="415">
        <f t="shared" ca="1" si="6"/>
        <v>0</v>
      </c>
      <c r="DY20" s="557">
        <v>399</v>
      </c>
      <c r="DZ20" s="673">
        <f>106+41.9</f>
        <v>147.9</v>
      </c>
      <c r="EA20" s="218">
        <v>6228.2000000000016</v>
      </c>
      <c r="EB20" s="672">
        <f>4164.9+236.9</f>
        <v>4401.7999999999993</v>
      </c>
      <c r="EC20" s="361"/>
      <c r="ED20" s="361"/>
      <c r="EE20" s="197">
        <v>317.70000000000005</v>
      </c>
      <c r="EF20" s="674">
        <f>608.6-200.7</f>
        <v>407.90000000000003</v>
      </c>
      <c r="EG20" s="357"/>
      <c r="EH20" s="358"/>
      <c r="EI20" s="307"/>
      <c r="EJ20" s="197"/>
      <c r="EK20" s="362"/>
      <c r="EL20" s="362"/>
      <c r="EM20" s="220"/>
      <c r="EN20" s="238"/>
      <c r="EO20" s="357"/>
      <c r="EP20" s="357"/>
      <c r="EQ20" s="220">
        <v>3085.599999999999</v>
      </c>
      <c r="ER20" s="238">
        <v>3114.8999999999996</v>
      </c>
      <c r="ES20" s="361">
        <v>2973.1000000000013</v>
      </c>
      <c r="ET20" s="671">
        <f>2814.1-1702.8</f>
        <v>1111.3</v>
      </c>
      <c r="EU20" s="218">
        <v>9852.4</v>
      </c>
      <c r="EV20" s="672">
        <f>8767.9-7182.1</f>
        <v>1585.7999999999993</v>
      </c>
      <c r="EW20" s="238">
        <v>3113.7999999999961</v>
      </c>
      <c r="EX20" s="671">
        <f>4173.6-2180.7</f>
        <v>1992.9000000000005</v>
      </c>
      <c r="EY20" s="218">
        <v>23409.599999999999</v>
      </c>
      <c r="EZ20" s="672">
        <f>16200.3-10840</f>
        <v>5360.2999999999993</v>
      </c>
      <c r="FA20" s="361">
        <v>2555.4999999999986</v>
      </c>
      <c r="FB20" s="671">
        <f>2344.2-1745.4</f>
        <v>598.79999999999973</v>
      </c>
      <c r="FC20" s="412"/>
      <c r="FD20" s="410"/>
      <c r="FE20" s="218">
        <v>1145.2999999999997</v>
      </c>
      <c r="FF20" s="672">
        <f>2583.3-563.7</f>
        <v>2019.6000000000001</v>
      </c>
      <c r="FG20" s="363"/>
      <c r="FH20" s="409"/>
      <c r="FI20" s="198">
        <v>1147.1000000000006</v>
      </c>
      <c r="FJ20" s="673">
        <f>1081.6+68.7</f>
        <v>1150.3</v>
      </c>
      <c r="FK20" s="495" cm="1">
        <f t="array" ref="FK20">[1]!SumCols(DY20:FJ20,1)-FL20</f>
        <v>54227.300000000025</v>
      </c>
      <c r="FL20" s="496" cm="1">
        <f t="array" ref="FL20">[1]!SumCols(DY20:FJ20,2)</f>
        <v>21891.499999999993</v>
      </c>
      <c r="FM20" s="200">
        <f t="shared" si="18"/>
        <v>0</v>
      </c>
      <c r="FN20" s="242">
        <f t="shared" ca="1" si="38"/>
        <v>546.9</v>
      </c>
      <c r="FO20" s="422"/>
      <c r="FP20" s="242">
        <f t="shared" si="8"/>
        <v>10630</v>
      </c>
      <c r="FQ20" s="242">
        <f t="shared" si="19"/>
        <v>0</v>
      </c>
      <c r="FR20" s="242">
        <f t="shared" ref="FR20:FR24" si="42">(FD20+FC20)-FS20</f>
        <v>0</v>
      </c>
      <c r="FS20" s="422"/>
      <c r="FT20" s="242">
        <f t="shared" si="10"/>
        <v>725.60000000000014</v>
      </c>
      <c r="FU20" s="242">
        <f t="shared" si="11"/>
        <v>0</v>
      </c>
      <c r="FV20" s="242">
        <f t="shared" si="20"/>
        <v>26829.799999999996</v>
      </c>
      <c r="FW20" s="242"/>
      <c r="FX20" s="242">
        <f t="shared" si="21"/>
        <v>31924.199999999997</v>
      </c>
      <c r="FY20" s="242"/>
      <c r="FZ20" s="242">
        <f t="shared" si="22"/>
        <v>3164.8999999999996</v>
      </c>
      <c r="GA20" s="242">
        <f t="shared" si="23"/>
        <v>0</v>
      </c>
      <c r="GB20" s="242">
        <f t="shared" si="41"/>
        <v>2297.4000000000005</v>
      </c>
      <c r="GC20" s="423"/>
      <c r="GD20" s="244">
        <f t="array" ref="GD20" ca="1">SUM(($FN$6:$GC$6=$GD$6)*(FN20:GC20))</f>
        <v>76118.799999999988</v>
      </c>
      <c r="GE20" s="245">
        <f t="array" ref="GE20" ca="1">SUM(($FN$6:$GC$6=$GE$6)*(FN20:GC20))</f>
        <v>0</v>
      </c>
      <c r="GF20" s="490">
        <f t="shared" ca="1" si="36"/>
        <v>76118.799999999988</v>
      </c>
      <c r="GG20" s="316" t="str">
        <f t="shared" ca="1" si="24"/>
        <v/>
      </c>
      <c r="GH20" s="242">
        <f t="shared" ca="1" si="25"/>
        <v>14199.900000000001</v>
      </c>
      <c r="GI20" s="242">
        <f t="shared" si="26"/>
        <v>0</v>
      </c>
      <c r="GJ20" s="242">
        <f t="shared" si="27"/>
        <v>3164.8999999999996</v>
      </c>
      <c r="GK20" s="242">
        <f t="shared" si="28"/>
        <v>0</v>
      </c>
      <c r="GL20" s="242">
        <f t="shared" si="29"/>
        <v>58753.999999999993</v>
      </c>
      <c r="GM20" s="242">
        <f t="shared" si="30"/>
        <v>0</v>
      </c>
      <c r="GN20" s="490">
        <f t="shared" ca="1" si="31"/>
        <v>17364.800000000003</v>
      </c>
      <c r="GO20" s="490">
        <f t="shared" si="32"/>
        <v>0</v>
      </c>
      <c r="GP20" s="490">
        <f t="shared" si="33"/>
        <v>58753.999999999993</v>
      </c>
      <c r="GR20" s="194"/>
      <c r="GS20" s="194"/>
      <c r="GT20" s="194"/>
    </row>
    <row r="21" spans="1:202" s="188" customFormat="1" ht="11.15" customHeight="1">
      <c r="A21" s="196">
        <f t="shared" si="13"/>
        <v>45153</v>
      </c>
      <c r="B21" s="464"/>
      <c r="C21" s="464"/>
      <c r="D21" s="464"/>
      <c r="E21" s="464"/>
      <c r="F21" s="464"/>
      <c r="G21" s="464"/>
      <c r="H21" s="464"/>
      <c r="I21" s="465"/>
      <c r="J21" s="466">
        <f t="shared" si="37"/>
        <v>0</v>
      </c>
      <c r="K21" s="677">
        <f>2288.4+41.9</f>
        <v>2330.3000000000002</v>
      </c>
      <c r="L21" s="464"/>
      <c r="M21" s="464">
        <v>133.19999999999999</v>
      </c>
      <c r="N21" s="464"/>
      <c r="O21" s="464"/>
      <c r="P21" s="471"/>
      <c r="Q21" s="464"/>
      <c r="R21" s="464"/>
      <c r="S21" s="464"/>
      <c r="T21" s="466">
        <f t="shared" si="0"/>
        <v>2463.5</v>
      </c>
      <c r="U21" s="467"/>
      <c r="V21" s="464"/>
      <c r="W21" s="464"/>
      <c r="X21" s="464"/>
      <c r="Y21" s="464"/>
      <c r="Z21" s="464"/>
      <c r="AA21" s="468">
        <f t="shared" si="34"/>
        <v>0</v>
      </c>
      <c r="AB21" s="469">
        <f t="shared" si="1"/>
        <v>2463.5</v>
      </c>
      <c r="AC21" s="467">
        <f t="array" ref="AC21">SUM((LEFT(AC$5,2)=LEFT('pit-c,d'!$B$7:$CZ$7,2))*('pit-c,d'!$B23:$CZ23))</f>
        <v>0</v>
      </c>
      <c r="AD21" s="467">
        <f t="array" ref="AD21">SUM((LEFT(AD$5,2)=LEFT('pit-c,d'!$B$7:$CZ$7,2))*('pit-c,d'!$B23:$CZ23))</f>
        <v>451.4</v>
      </c>
      <c r="AE21" s="467">
        <f t="array" ref="AE21">SUM((LEFT(AE$5,2)=LEFT('pit-c,d'!$B$7:$CZ$7,2))*('pit-c,d'!$B23:$CZ23))</f>
        <v>0</v>
      </c>
      <c r="AF21" s="467">
        <f t="array" ref="AF21">SUM((LEFT(AF$5,2)=LEFT('pit-c,d'!$B$7:$CZ$7,2))*('pit-c,d'!$B23:$CZ23))</f>
        <v>0</v>
      </c>
      <c r="AG21" s="467">
        <f t="array" ref="AG21">SUM((LEFT(AG$5,2)=LEFT('pit-c,d'!$B$7:$CZ$7,2))*('pit-c,d'!$B23:$CZ23))</f>
        <v>0</v>
      </c>
      <c r="AH21" s="467">
        <f t="array" ref="AH21">SUM((LEFT(AH$5,2)=LEFT('pit-c,d'!$B$7:$CZ$7,2))*('pit-c,d'!$B23:$CZ23))</f>
        <v>0</v>
      </c>
      <c r="AI21" s="467">
        <f t="array" ref="AI21">SUM((LEFT(AI$5,2)=LEFT('pit-c,d'!$B$7:$CZ$7,2))*('pit-c,d'!$B23:$CZ23))</f>
        <v>0</v>
      </c>
      <c r="AJ21" s="467">
        <f t="array" ref="AJ21">SUM((LEFT(AJ$5,2)=LEFT('pit-c,d'!$B$7:$CZ$7,2))*('pit-c,d'!$B23:$CZ23))</f>
        <v>0</v>
      </c>
      <c r="AK21" s="467">
        <f t="array" ref="AK21">SUM((LEFT(AK$5,2)=LEFT('pit-c,d'!$B$7:$CZ$7,2))*('pit-c,d'!$B23:$CZ23))</f>
        <v>1540.1</v>
      </c>
      <c r="AL21" s="467">
        <f t="array" ref="AL21">SUM((LEFT(AL$5,2)=LEFT('pit-c,d'!$B$7:$CZ$7,2))*('pit-c,d'!$B23:$CZ23))</f>
        <v>0</v>
      </c>
      <c r="AM21" s="467">
        <f t="array" ref="AM21">SUM((LEFT(AM$5,2)=LEFT('pit-c,d'!$B$7:$CZ$7,2))*('pit-c,d'!$B23:$CZ23))</f>
        <v>634.4</v>
      </c>
      <c r="AN21" s="467">
        <f t="array" ref="AN21">SUM((LEFT(AN$5,2)=LEFT('pit-c,d'!$B$7:$CZ$7,2))*('pit-c,d'!$B23:$CZ23))</f>
        <v>0</v>
      </c>
      <c r="AO21" s="467">
        <f t="array" ref="AO21">SUM((LEFT(AO$5,2)=LEFT('pit-c,d'!$B$7:$CZ$7,2))*('pit-c,d'!$B23:$CZ23))</f>
        <v>2861.6</v>
      </c>
      <c r="AP21" s="467">
        <f t="array" ref="AP21">SUM((LEFT(AP$5,2)=LEFT('pit-c,d'!$B$7:$CZ$7,2))*('pit-c,d'!$B23:$CZ23))</f>
        <v>2280.1</v>
      </c>
      <c r="AQ21" s="467">
        <f t="array" ref="AQ21">SUM((LEFT(AQ$5,2)=LEFT('pit-c,d'!$B$7:$CZ$7,2))*('pit-c,d'!$B23:$CZ23))</f>
        <v>0</v>
      </c>
      <c r="AR21" s="467">
        <f t="array" ref="AR21">SUM((LEFT(AR$5,2)=LEFT('pit-c,d'!$B$7:$CZ$7,2))*('pit-c,d'!$B23:$CZ23))</f>
        <v>0</v>
      </c>
      <c r="AS21" s="466">
        <f t="shared" si="14"/>
        <v>7767.6</v>
      </c>
      <c r="AT21" s="464">
        <f>SUMPRODUCT((LEFT(AT$5,2)=LEFT('pit-e,f'!$C$7:$AG$7,2))*('pit-e,f'!$C23:$AG23))</f>
        <v>0</v>
      </c>
      <c r="AU21" s="467">
        <f>SUMPRODUCT((LEFT(AU$5,2)=LEFT('pit-e,f'!$C$7:$AG$7,2))*('pit-e,f'!$C23:$AG23))</f>
        <v>0</v>
      </c>
      <c r="AV21" s="467">
        <f>SUMPRODUCT((LEFT(AV$5,2)=LEFT('pit-e,f'!$C$7:$AG$7,2))*('pit-e,f'!$C23:$AG23))</f>
        <v>0</v>
      </c>
      <c r="AW21" s="467">
        <f>SUMPRODUCT((LEFT(AW$5,2)=LEFT('pit-e,f'!$C$7:$AG$7,2))*('pit-e,f'!$C23:$AG23))</f>
        <v>0</v>
      </c>
      <c r="AX21" s="467">
        <f>SUMPRODUCT((LEFT(AX$5,2)=LEFT('pit-e,f'!$C$7:$AG$7,2))*('pit-e,f'!$C23:$AG23))</f>
        <v>0</v>
      </c>
      <c r="AY21" s="467">
        <f>SUMPRODUCT((LEFT(AY$5,2)=LEFT('pit-e,f'!$C$7:$AG$7,2))*('pit-e,f'!$C23:$AG23))</f>
        <v>0</v>
      </c>
      <c r="AZ21" s="467">
        <f>SUMPRODUCT((LEFT(AZ$5,2)=LEFT('pit-e,f'!$C$7:$AG$7,2))*('pit-e,f'!$C23:$AG23))</f>
        <v>0</v>
      </c>
      <c r="BA21" s="467">
        <f>SUMPRODUCT((LEFT(BA$5,2)=LEFT('pit-e,f'!$C$7:$AG$7,2))*('pit-e,f'!$C23:$AG23))</f>
        <v>0</v>
      </c>
      <c r="BB21" s="467">
        <f>SUMPRODUCT((LEFT(BB$5,2)=LEFT('pit-e,f'!$C$7:$AG$7,2))*('pit-e,f'!$C23:$AG23))</f>
        <v>0</v>
      </c>
      <c r="BC21" s="467">
        <f>SUMPRODUCT((LEFT(BC$5,2)=LEFT('pit-e,f'!$C$7:$AG$7,2))*('pit-e,f'!$C23:$AG23))</f>
        <v>0</v>
      </c>
      <c r="BD21" s="466">
        <f t="shared" si="15"/>
        <v>0</v>
      </c>
      <c r="BE21" s="467">
        <f t="array" ref="BE21">SUM((LEFT(BE$5,2)=LEFT('pit-e,f'!$AJ$7:$BP$7,2))*('pit-e,f'!$AJ23:$BP23))</f>
        <v>0</v>
      </c>
      <c r="BF21" s="467">
        <f t="array" ref="BF21">SUM((LEFT(BF$5,2)=LEFT('pit-e,f'!$AJ$7:$BP$7,2))*('pit-e,f'!$AJ23:$BP23))</f>
        <v>0</v>
      </c>
      <c r="BG21" s="467">
        <f t="array" ref="BG21">SUM((LEFT(BG$5,2)=LEFT('pit-e,f'!$AJ$7:$BP$7,2))*('pit-e,f'!$AJ23:$BP23))</f>
        <v>0</v>
      </c>
      <c r="BH21" s="467">
        <f t="array" ref="BH21">SUM((LEFT(BH$5,2)=LEFT('pit-e,f'!$AJ$7:$BP$7,2))*('pit-e,f'!$AJ23:$BP23))</f>
        <v>0</v>
      </c>
      <c r="BI21" s="467">
        <f t="array" ref="BI21">SUM((LEFT(BI$5,2)=LEFT('pit-e,f'!$AJ$7:$BP$7,2))*('pit-e,f'!$AJ23:$BP23))</f>
        <v>0</v>
      </c>
      <c r="BJ21" s="467">
        <f t="array" ref="BJ21">SUM((LEFT(BJ$5,2)=LEFT('pit-e,f'!$AJ$7:$BP$7,2))*('pit-e,f'!$AJ23:$BP23))</f>
        <v>0</v>
      </c>
      <c r="BK21" s="467">
        <f t="array" ref="BK21">SUM((LEFT(BK$5,2)=LEFT('pit-e,f'!$AJ$7:$BP$7,2))*('pit-e,f'!$AJ23:$BP23))</f>
        <v>0</v>
      </c>
      <c r="BL21" s="467">
        <f t="array" ref="BL21">SUM((LEFT(BL$5,2)=LEFT('pit-e,f'!$AJ$7:$BP$7,2))*('pit-e,f'!$AJ23:$BP23))</f>
        <v>0</v>
      </c>
      <c r="BM21" s="467">
        <f t="array" ref="BM21">SUM((LEFT(BM$5,2)=LEFT('pit-e,f'!$AJ$7:$BP$7,2))*('pit-e,f'!$AJ23:$BP23))</f>
        <v>0</v>
      </c>
      <c r="BN21" s="467">
        <f t="array" ref="BN21">SUM((LEFT(BN$5,2)=LEFT('pit-e,f'!$AJ$7:$BP$7,2))*('pit-e,f'!$AJ23:$BP23))</f>
        <v>0</v>
      </c>
      <c r="BO21" s="467">
        <f t="array" ref="BO21">SUM((LEFT(BO$5,2)=LEFT('pit-e,f'!$AJ$7:$BP$7,2))*('pit-e,f'!$AJ23:$BP23))</f>
        <v>0</v>
      </c>
      <c r="BP21" s="466">
        <f t="shared" si="16"/>
        <v>0</v>
      </c>
      <c r="BQ21" s="464">
        <f t="array" ref="BQ21">SUM((LEFT(BQ$5,2)=LEFT('pit-c,d'!$EA$7:$ET$7,2))*('pit-c,d'!$EA23:$ET23))</f>
        <v>0</v>
      </c>
      <c r="BR21" s="464">
        <f t="array" ref="BR21">SUM((LEFT(BR$5,2)=LEFT('pit-c,d'!$EA$7:$ET$7,2))*('pit-c,d'!$EA23:$ET23))</f>
        <v>0</v>
      </c>
      <c r="BS21" s="464">
        <f t="array" ref="BS21">SUM((LEFT(BS$5,2)=LEFT('pit-c,d'!$EA$7:$ET$7,2))*('pit-c,d'!$EA23:$ET23))</f>
        <v>0</v>
      </c>
      <c r="BT21" s="464">
        <f t="array" ref="BT21">SUM((LEFT(BT$5,2)=LEFT('pit-c,d'!$EA$7:$ET$7,2))*('pit-c,d'!$EA23:$ET23))</f>
        <v>0</v>
      </c>
      <c r="BU21" s="464">
        <f t="array" ref="BU21">SUM((LEFT(BU$5,2)=LEFT('pit-c,d'!$EA$7:$ET$7,2))*('pit-c,d'!$EA23:$ET23))</f>
        <v>0</v>
      </c>
      <c r="BV21" s="464">
        <f t="array" ref="BV21">SUM((LEFT(BV$5,2)=LEFT('pit-c,d'!$EA$7:$ET$7,2))*('pit-c,d'!$EA23:$ET23))</f>
        <v>0</v>
      </c>
      <c r="BW21" s="464">
        <f t="array" ref="BW21">SUM((LEFT(BW$5,2)=LEFT('pit-c,d'!$EA$7:$ET$7,2))*('pit-c,d'!$EA23:$ET23))</f>
        <v>0</v>
      </c>
      <c r="BX21" s="464">
        <f t="array" ref="BX21">SUM((LEFT(BX$5,2)=LEFT('pit-c,d'!$EA$7:$ET$7,2))*('pit-c,d'!$EA23:$ET23))</f>
        <v>1071.3999999999999</v>
      </c>
      <c r="BY21" s="464">
        <f t="array" ref="BY21">SUM((LEFT(BY$5,2)=LEFT('pit-c,d'!$EA$7:$ET$7,2))*('pit-c,d'!$EA23:$ET23))</f>
        <v>0</v>
      </c>
      <c r="BZ21" s="464">
        <f t="array" ref="BZ21">SUM((LEFT(BZ$5,2)=LEFT('pit-c,d'!$EA$7:$ET$7,2))*('pit-c,d'!$EA23:$ET23))</f>
        <v>0</v>
      </c>
      <c r="CA21" s="466">
        <f t="shared" si="2"/>
        <v>1071.3999999999999</v>
      </c>
      <c r="CB21" s="464">
        <f>SUMIF(pm!$FM$7:$GD$7,CB$5,pm!$FM22:$GD22)</f>
        <v>0</v>
      </c>
      <c r="CC21" s="464">
        <f>SUMIF(pm!$FM$7:$GD$7,CC$5,pm!$FM22:$GD22)</f>
        <v>0</v>
      </c>
      <c r="CD21" s="464">
        <f>SUMIF(pm!$FM$7:$GD$7,CD$5,pm!$FM22:$GD22)</f>
        <v>0</v>
      </c>
      <c r="CE21" s="464">
        <f>SUMIF(pm!$FM$7:$GD$7,CE$5,pm!$FM22:$GD22)</f>
        <v>0</v>
      </c>
      <c r="CF21" s="464">
        <f>SUMIF(pm!$FM$7:$GD$7,CF$5,pm!$FM22:$GD22)</f>
        <v>0</v>
      </c>
      <c r="CG21" s="464">
        <f>SUMIF(pm!$FM$7:$GD$7,CG$5,pm!$FM22:$GD22)</f>
        <v>0</v>
      </c>
      <c r="CH21" s="464">
        <f>SUMIF(pm!$FM$7:$GD$7,CH$5,pm!$FM22:$GD22)</f>
        <v>0</v>
      </c>
      <c r="CI21" s="464">
        <f>SUMIF(pm!$FM$7:$GD$7,CI$5,pm!$FM22:$GD22)</f>
        <v>0</v>
      </c>
      <c r="CJ21" s="464">
        <f>SUMIF(pm!$FM$7:$GD$7,CJ$5,pm!$FM22:$GD22)</f>
        <v>0</v>
      </c>
      <c r="CK21" s="464">
        <f>SUMIF(pm!$FM$7:$GD$7,CK$5,pm!$FM22:$GD22)</f>
        <v>0</v>
      </c>
      <c r="CL21" s="464">
        <f>SUMIF(pm!$FM$7:$GD$7,CL$5,pm!$FM22:$GD22)</f>
        <v>0</v>
      </c>
      <c r="CM21" s="466">
        <f t="shared" si="3"/>
        <v>0</v>
      </c>
      <c r="CN21" s="464" cm="1">
        <f t="array" ref="CN21">SUM((LEFT(CN$5,1)=LEFT('pm-m'!$BR$7:$DC$7,1))*('pm-m'!$BR22:$DC22))</f>
        <v>0</v>
      </c>
      <c r="CO21" s="464">
        <f t="array" ref="CO21">SUM((LEFT(CO$5,2)=LEFT('pm-m'!$BR$7:$DC$7,2))*('pm-m'!$BR22:$DC22))</f>
        <v>158.59999999999991</v>
      </c>
      <c r="CP21" s="464">
        <f t="array" ref="CP21">SUM((LEFT(CP$5,2)=LEFT('pm-m'!$BR$7:$DC$7,2))*('pm-m'!$BR22:$DC22))</f>
        <v>2076.5</v>
      </c>
      <c r="CQ21" s="464">
        <f t="array" ref="CQ21">SUM((LEFT(CQ$5,2)=LEFT('pm-m'!$BR$7:$DC$7,2))*('pm-m'!$BR22:$DC22))</f>
        <v>1190</v>
      </c>
      <c r="CR21" s="464">
        <f t="array" ref="CR21">SUM((LEFT(CR$5,2)=LEFT('pm-m'!$BR$7:$DC$7,2))*('pm-m'!$BR22:$DC22))</f>
        <v>0</v>
      </c>
      <c r="CS21" s="464">
        <f t="array" ref="CS21">SUM((LEFT(CS$5,2)=LEFT('pm-m'!$BR$7:$DC$7,2))*('pm-m'!$BR22:$DC22))</f>
        <v>0</v>
      </c>
      <c r="CT21" s="464">
        <f t="array" ref="CT21">SUM((LEFT(CT$5,2)=LEFT('pm-m'!$BR$7:$DC$7,2))*('pm-m'!$BR22:$DC22))</f>
        <v>183.5</v>
      </c>
      <c r="CU21" s="464">
        <f t="array" ref="CU21">SUM((LEFT(CU$5,2)=LEFT('pm-m'!$BR$7:$DC$7,2))*('pm-m'!$BR22:$DC22))</f>
        <v>0</v>
      </c>
      <c r="CV21" s="466">
        <f t="shared" si="4"/>
        <v>3608.6</v>
      </c>
      <c r="CW21" s="464">
        <f>kau!CE22</f>
        <v>5488</v>
      </c>
      <c r="CX21" s="464">
        <f>'b,d'!CF22</f>
        <v>3691.7999999999997</v>
      </c>
      <c r="CY21" s="464">
        <f>'pm-sm'!BU22</f>
        <v>6538.0000000000009</v>
      </c>
      <c r="CZ21" s="464">
        <f>'b,d'!DA22</f>
        <v>27817.899999999998</v>
      </c>
      <c r="DA21" s="464">
        <f>'pm-sm'!CE22</f>
        <v>2719.0000000000005</v>
      </c>
      <c r="DB21" s="464">
        <f>sims!AW22</f>
        <v>9311.2999999999993</v>
      </c>
      <c r="DC21" s="466">
        <f t="shared" si="17"/>
        <v>55566</v>
      </c>
      <c r="DD21" s="467">
        <f>SUMIF(ssb!$C$7:$U$7,DD$5,ssb!$C22:$U22)</f>
        <v>0</v>
      </c>
      <c r="DE21" s="467">
        <f>SUMIF(ssb!$C$7:$U$7,DE$5,ssb!$C22:$U22)</f>
        <v>0</v>
      </c>
      <c r="DF21" s="467">
        <f>SUMIF(ssb!$C$7:$U$7,DF$5,ssb!$C22:$U22)</f>
        <v>0</v>
      </c>
      <c r="DG21" s="467">
        <f>SUMIF(ssb!$C$7:$U$7,DG$5,ssb!$C22:$U22)</f>
        <v>0</v>
      </c>
      <c r="DH21" s="467">
        <f>SUMIF(ssb!$C$7:$U$7,DH$5,ssb!$C22:$U22)</f>
        <v>0</v>
      </c>
      <c r="DI21" s="467">
        <f>SUMIF(ssb!$C$7:$U$7,DI$5,ssb!$C22:$U22)</f>
        <v>0</v>
      </c>
      <c r="DJ21" s="467">
        <f>SUMIF(ssb!$C$7:$U$7,DJ$5,ssb!$C22:$U22)</f>
        <v>0</v>
      </c>
      <c r="DK21" s="467">
        <f>SUMIF(ssb!$C$7:$U$7,DK$5,ssb!$C22:$U22)</f>
        <v>0</v>
      </c>
      <c r="DL21" s="467">
        <f>SUMIF(ssb!$C$7:$U$7,DL$5,ssb!$C22:$U22)</f>
        <v>0</v>
      </c>
      <c r="DM21" s="467">
        <f>SUMIF(ssb!$C$7:$U$7,DM$5,ssb!$C22:$U22)</f>
        <v>0</v>
      </c>
      <c r="DN21" s="467">
        <f>SUMIF(ssb!$C$7:$U$7,DN$5,ssb!$C22:$U22)</f>
        <v>0</v>
      </c>
      <c r="DO21" s="467">
        <f>SUMIF(ssb!$C$7:$U$7,DO$5,ssb!$C22:$U22)</f>
        <v>0</v>
      </c>
      <c r="DP21" s="467">
        <f>SUMIF(ssb!$C$7:$U$7,DP$5,ssb!$C22:$U22)</f>
        <v>0</v>
      </c>
      <c r="DQ21" s="467">
        <f>SUMIF(ssb!$C$7:$U$7,DQ$5,ssb!$C22:$U22)</f>
        <v>610.79999999999995</v>
      </c>
      <c r="DR21" s="467">
        <f>SUMIF(ssb!$C$7:$U$7,DR$5,ssb!$C22:$U22)</f>
        <v>0</v>
      </c>
      <c r="DS21" s="467">
        <f>SUMIF(ssb!$C$7:$U$7,DS$5,ssb!$C22:$U22)</f>
        <v>0</v>
      </c>
      <c r="DT21" s="467">
        <f>SUMIF(ssb!$C$7:$U$7,DT$5,ssb!$C22:$U22)</f>
        <v>727</v>
      </c>
      <c r="DU21" s="467">
        <f>SUMIF(ssb!$C$7:$U$7,DU$5,ssb!$C22:$U22)</f>
        <v>1072.9000000000001</v>
      </c>
      <c r="DV21" s="468">
        <f t="shared" si="35"/>
        <v>2410.6999999999998</v>
      </c>
      <c r="DW21" s="470" cm="1">
        <f t="array" ref="DW21">SUMPRODUCT(($AB$5:$DV$5="TTL")*(AB21:DV21))</f>
        <v>72887.8</v>
      </c>
      <c r="DX21" s="415">
        <f t="shared" ca="1" si="6"/>
        <v>0</v>
      </c>
      <c r="DY21" s="557">
        <v>1650.2000000000005</v>
      </c>
      <c r="DZ21" s="673">
        <f>771.4+41.9</f>
        <v>813.3</v>
      </c>
      <c r="EA21" s="218">
        <v>4692.8999999999996</v>
      </c>
      <c r="EB21" s="672">
        <f>2837.8+236.9</f>
        <v>3074.7000000000003</v>
      </c>
      <c r="EC21" s="361"/>
      <c r="ED21" s="361"/>
      <c r="EE21" s="197">
        <v>1006.2</v>
      </c>
      <c r="EF21" s="674">
        <f>265.9-200.7</f>
        <v>65.199999999999989</v>
      </c>
      <c r="EG21" s="357"/>
      <c r="EH21" s="358"/>
      <c r="EI21" s="307"/>
      <c r="EJ21" s="197"/>
      <c r="EK21" s="362"/>
      <c r="EL21" s="362"/>
      <c r="EM21" s="220"/>
      <c r="EN21" s="238"/>
      <c r="EO21" s="357"/>
      <c r="EP21" s="357"/>
      <c r="EQ21" s="220">
        <v>3307.5</v>
      </c>
      <c r="ER21" s="238">
        <v>2180.5</v>
      </c>
      <c r="ES21" s="361">
        <v>2145.6</v>
      </c>
      <c r="ET21" s="671">
        <f>2276.2-1702.8</f>
        <v>573.39999999999986</v>
      </c>
      <c r="EU21" s="218">
        <v>9699.2999999999993</v>
      </c>
      <c r="EV21" s="672">
        <f>6794.1-7182.1</f>
        <v>-388</v>
      </c>
      <c r="EW21" s="238">
        <v>4374.5</v>
      </c>
      <c r="EX21" s="671">
        <f>4344.2-2180.7</f>
        <v>2163.5</v>
      </c>
      <c r="EY21" s="218">
        <v>20404.2</v>
      </c>
      <c r="EZ21" s="672">
        <f>18253.7-10840</f>
        <v>7413.7000000000007</v>
      </c>
      <c r="FA21" s="361">
        <v>3046.8</v>
      </c>
      <c r="FB21" s="671">
        <f>2390.4-1745.4</f>
        <v>645</v>
      </c>
      <c r="FC21" s="412"/>
      <c r="FD21" s="410"/>
      <c r="FE21" s="218">
        <v>3302.9</v>
      </c>
      <c r="FF21" s="672">
        <f>869.4-563.7</f>
        <v>305.69999999999993</v>
      </c>
      <c r="FG21" s="363"/>
      <c r="FH21" s="409"/>
      <c r="FI21" s="198">
        <v>1186.0999999999999</v>
      </c>
      <c r="FJ21" s="673">
        <f>1155.9+68.7</f>
        <v>1224.6000000000001</v>
      </c>
      <c r="FK21" s="495" cm="1">
        <f t="array" ref="FK21">[1]!SumCols(DY21:FJ21,1)-FL21</f>
        <v>54816.200000000004</v>
      </c>
      <c r="FL21" s="496" cm="1">
        <f t="array" ref="FL21">[1]!SumCols(DY21:FJ21,2)</f>
        <v>18071.599999999999</v>
      </c>
      <c r="FM21" s="200">
        <f t="shared" si="18"/>
        <v>0</v>
      </c>
      <c r="FN21" s="242">
        <f t="shared" ca="1" si="38"/>
        <v>2463.5000000000005</v>
      </c>
      <c r="FO21" s="422"/>
      <c r="FP21" s="242">
        <f t="shared" si="8"/>
        <v>7767.6</v>
      </c>
      <c r="FQ21" s="242">
        <f t="shared" si="19"/>
        <v>0</v>
      </c>
      <c r="FR21" s="242">
        <f t="shared" si="42"/>
        <v>0</v>
      </c>
      <c r="FS21" s="422"/>
      <c r="FT21" s="242">
        <f t="shared" si="10"/>
        <v>1071.4000000000001</v>
      </c>
      <c r="FU21" s="242">
        <f t="shared" si="11"/>
        <v>0</v>
      </c>
      <c r="FV21" s="242">
        <f t="shared" si="20"/>
        <v>24056.3</v>
      </c>
      <c r="FW21" s="242"/>
      <c r="FX21" s="242">
        <f t="shared" si="21"/>
        <v>31509.7</v>
      </c>
      <c r="FY21" s="242"/>
      <c r="FZ21" s="242">
        <f t="shared" si="22"/>
        <v>3608.6</v>
      </c>
      <c r="GA21" s="242">
        <f t="shared" si="23"/>
        <v>0</v>
      </c>
      <c r="GB21" s="242">
        <f t="shared" si="41"/>
        <v>2410.6999999999998</v>
      </c>
      <c r="GC21" s="423"/>
      <c r="GD21" s="244">
        <f t="array" ref="GD21" ca="1">SUM(($FN$6:$GC$6=$GD$6)*(FN21:GC21))</f>
        <v>72887.8</v>
      </c>
      <c r="GE21" s="245">
        <f t="array" ref="GE21" ca="1">SUM(($FN$6:$GC$6=$GE$6)*(FN21:GC21))</f>
        <v>0</v>
      </c>
      <c r="GF21" s="490">
        <f t="shared" ca="1" si="36"/>
        <v>72887.8</v>
      </c>
      <c r="GG21" s="316" t="str">
        <f t="shared" ca="1" si="24"/>
        <v/>
      </c>
      <c r="GH21" s="242">
        <f t="shared" ca="1" si="25"/>
        <v>13713.2</v>
      </c>
      <c r="GI21" s="242">
        <f t="shared" si="26"/>
        <v>0</v>
      </c>
      <c r="GJ21" s="242">
        <f t="shared" si="27"/>
        <v>3608.6</v>
      </c>
      <c r="GK21" s="242">
        <f t="shared" si="28"/>
        <v>0</v>
      </c>
      <c r="GL21" s="242">
        <f t="shared" si="29"/>
        <v>55566</v>
      </c>
      <c r="GM21" s="242">
        <f t="shared" si="30"/>
        <v>0</v>
      </c>
      <c r="GN21" s="490">
        <f t="shared" ca="1" si="31"/>
        <v>17321.8</v>
      </c>
      <c r="GO21" s="490">
        <f t="shared" si="32"/>
        <v>0</v>
      </c>
      <c r="GP21" s="490">
        <f t="shared" si="33"/>
        <v>55566</v>
      </c>
    </row>
    <row r="22" spans="1:202" s="188" customFormat="1" ht="11.15" customHeight="1">
      <c r="A22" s="196">
        <f t="shared" si="13"/>
        <v>45154</v>
      </c>
      <c r="B22" s="464"/>
      <c r="C22" s="464"/>
      <c r="D22" s="471"/>
      <c r="E22" s="464"/>
      <c r="F22" s="464"/>
      <c r="G22" s="464"/>
      <c r="H22" s="464"/>
      <c r="I22" s="465"/>
      <c r="J22" s="466">
        <f t="shared" si="37"/>
        <v>0</v>
      </c>
      <c r="K22" s="677">
        <f>(478.4+1675.5)+41.9</f>
        <v>2195.8000000000002</v>
      </c>
      <c r="L22" s="464"/>
      <c r="M22" s="464">
        <v>930.3</v>
      </c>
      <c r="N22" s="464"/>
      <c r="O22" s="464"/>
      <c r="P22" s="471"/>
      <c r="Q22" s="464"/>
      <c r="R22" s="464"/>
      <c r="S22" s="464"/>
      <c r="T22" s="466">
        <f t="shared" si="0"/>
        <v>3126.1000000000004</v>
      </c>
      <c r="U22" s="467"/>
      <c r="V22" s="464"/>
      <c r="W22" s="464"/>
      <c r="X22" s="464"/>
      <c r="Y22" s="464"/>
      <c r="Z22" s="464"/>
      <c r="AA22" s="468">
        <f t="shared" si="34"/>
        <v>0</v>
      </c>
      <c r="AB22" s="469">
        <f t="shared" si="1"/>
        <v>3126.1000000000004</v>
      </c>
      <c r="AC22" s="467">
        <f t="array" ref="AC22">SUM((LEFT(AC$5,2)=LEFT('pit-c,d'!$B$7:$CZ$7,2))*('pit-c,d'!$B24:$CZ24))</f>
        <v>0</v>
      </c>
      <c r="AD22" s="467">
        <f t="array" ref="AD22">SUM((LEFT(AD$5,2)=LEFT('pit-c,d'!$B$7:$CZ$7,2))*('pit-c,d'!$B24:$CZ24))</f>
        <v>3080</v>
      </c>
      <c r="AE22" s="467">
        <f t="array" ref="AE22">SUM((LEFT(AE$5,2)=LEFT('pit-c,d'!$B$7:$CZ$7,2))*('pit-c,d'!$B24:$CZ24))</f>
        <v>0</v>
      </c>
      <c r="AF22" s="467">
        <f t="array" ref="AF22">SUM((LEFT(AF$5,2)=LEFT('pit-c,d'!$B$7:$CZ$7,2))*('pit-c,d'!$B24:$CZ24))</f>
        <v>0</v>
      </c>
      <c r="AG22" s="467">
        <f t="array" ref="AG22">SUM((LEFT(AG$5,2)=LEFT('pit-c,d'!$B$7:$CZ$7,2))*('pit-c,d'!$B24:$CZ24))</f>
        <v>0</v>
      </c>
      <c r="AH22" s="467">
        <f t="array" ref="AH22">SUM((LEFT(AH$5,2)=LEFT('pit-c,d'!$B$7:$CZ$7,2))*('pit-c,d'!$B24:$CZ24))</f>
        <v>0</v>
      </c>
      <c r="AI22" s="467">
        <f t="array" ref="AI22">SUM((LEFT(AI$5,2)=LEFT('pit-c,d'!$B$7:$CZ$7,2))*('pit-c,d'!$B24:$CZ24))</f>
        <v>0</v>
      </c>
      <c r="AJ22" s="467">
        <f t="array" ref="AJ22">SUM((LEFT(AJ$5,2)=LEFT('pit-c,d'!$B$7:$CZ$7,2))*('pit-c,d'!$B24:$CZ24))</f>
        <v>0</v>
      </c>
      <c r="AK22" s="467">
        <f t="array" ref="AK22">SUM((LEFT(AK$5,2)=LEFT('pit-c,d'!$B$7:$CZ$7,2))*('pit-c,d'!$B24:$CZ24))</f>
        <v>0</v>
      </c>
      <c r="AL22" s="467">
        <f t="array" ref="AL22">SUM((LEFT(AL$5,2)=LEFT('pit-c,d'!$B$7:$CZ$7,2))*('pit-c,d'!$B24:$CZ24))</f>
        <v>0</v>
      </c>
      <c r="AM22" s="467">
        <f t="array" ref="AM22">SUM((LEFT(AM$5,2)=LEFT('pit-c,d'!$B$7:$CZ$7,2))*('pit-c,d'!$B24:$CZ24))</f>
        <v>3390.8</v>
      </c>
      <c r="AN22" s="467">
        <f t="array" ref="AN22">SUM((LEFT(AN$5,2)=LEFT('pit-c,d'!$B$7:$CZ$7,2))*('pit-c,d'!$B24:$CZ24))</f>
        <v>0</v>
      </c>
      <c r="AO22" s="467">
        <f t="array" ref="AO22">SUM((LEFT(AO$5,2)=LEFT('pit-c,d'!$B$7:$CZ$7,2))*('pit-c,d'!$B24:$CZ24))</f>
        <v>1641.2</v>
      </c>
      <c r="AP22" s="467">
        <f t="array" ref="AP22">SUM((LEFT(AP$5,2)=LEFT('pit-c,d'!$B$7:$CZ$7,2))*('pit-c,d'!$B24:$CZ24))</f>
        <v>0</v>
      </c>
      <c r="AQ22" s="467">
        <f t="array" ref="AQ22">SUM((LEFT(AQ$5,2)=LEFT('pit-c,d'!$B$7:$CZ$7,2))*('pit-c,d'!$B24:$CZ24))</f>
        <v>0</v>
      </c>
      <c r="AR22" s="467">
        <f t="array" ref="AR22">SUM((LEFT(AR$5,2)=LEFT('pit-c,d'!$B$7:$CZ$7,2))*('pit-c,d'!$B24:$CZ24))</f>
        <v>0</v>
      </c>
      <c r="AS22" s="466">
        <f t="shared" si="14"/>
        <v>8112</v>
      </c>
      <c r="AT22" s="464">
        <f>SUMPRODUCT((LEFT(AT$5,2)=LEFT('pit-e,f'!$C$7:$AG$7,2))*('pit-e,f'!$C24:$AG24))</f>
        <v>0</v>
      </c>
      <c r="AU22" s="467">
        <f>SUMPRODUCT((LEFT(AU$5,2)=LEFT('pit-e,f'!$C$7:$AG$7,2))*('pit-e,f'!$C24:$AG24))</f>
        <v>0</v>
      </c>
      <c r="AV22" s="467">
        <f>SUMPRODUCT((LEFT(AV$5,2)=LEFT('pit-e,f'!$C$7:$AG$7,2))*('pit-e,f'!$C24:$AG24))</f>
        <v>0</v>
      </c>
      <c r="AW22" s="467">
        <f>SUMPRODUCT((LEFT(AW$5,2)=LEFT('pit-e,f'!$C$7:$AG$7,2))*('pit-e,f'!$C24:$AG24))</f>
        <v>0</v>
      </c>
      <c r="AX22" s="467">
        <f>SUMPRODUCT((LEFT(AX$5,2)=LEFT('pit-e,f'!$C$7:$AG$7,2))*('pit-e,f'!$C24:$AG24))</f>
        <v>0</v>
      </c>
      <c r="AY22" s="467">
        <f>SUMPRODUCT((LEFT(AY$5,2)=LEFT('pit-e,f'!$C$7:$AG$7,2))*('pit-e,f'!$C24:$AG24))</f>
        <v>0</v>
      </c>
      <c r="AZ22" s="467">
        <f>SUMPRODUCT((LEFT(AZ$5,2)=LEFT('pit-e,f'!$C$7:$AG$7,2))*('pit-e,f'!$C24:$AG24))</f>
        <v>0</v>
      </c>
      <c r="BA22" s="467">
        <f>SUMPRODUCT((LEFT(BA$5,2)=LEFT('pit-e,f'!$C$7:$AG$7,2))*('pit-e,f'!$C24:$AG24))</f>
        <v>0</v>
      </c>
      <c r="BB22" s="467">
        <f>SUMPRODUCT((LEFT(BB$5,2)=LEFT('pit-e,f'!$C$7:$AG$7,2))*('pit-e,f'!$C24:$AG24))</f>
        <v>0</v>
      </c>
      <c r="BC22" s="467">
        <f>SUMPRODUCT((LEFT(BC$5,2)=LEFT('pit-e,f'!$C$7:$AG$7,2))*('pit-e,f'!$C24:$AG24))</f>
        <v>0</v>
      </c>
      <c r="BD22" s="466">
        <f t="shared" si="15"/>
        <v>0</v>
      </c>
      <c r="BE22" s="467">
        <f t="array" ref="BE22">SUM((LEFT(BE$5,2)=LEFT('pit-e,f'!$AJ$7:$BP$7,2))*('pit-e,f'!$AJ24:$BP24))</f>
        <v>0</v>
      </c>
      <c r="BF22" s="467">
        <f t="array" ref="BF22">SUM((LEFT(BF$5,2)=LEFT('pit-e,f'!$AJ$7:$BP$7,2))*('pit-e,f'!$AJ24:$BP24))</f>
        <v>0</v>
      </c>
      <c r="BG22" s="467">
        <f t="array" ref="BG22">SUM((LEFT(BG$5,2)=LEFT('pit-e,f'!$AJ$7:$BP$7,2))*('pit-e,f'!$AJ24:$BP24))</f>
        <v>0</v>
      </c>
      <c r="BH22" s="467">
        <f t="array" ref="BH22">SUM((LEFT(BH$5,2)=LEFT('pit-e,f'!$AJ$7:$BP$7,2))*('pit-e,f'!$AJ24:$BP24))</f>
        <v>0</v>
      </c>
      <c r="BI22" s="467">
        <f t="array" ref="BI22">SUM((LEFT(BI$5,2)=LEFT('pit-e,f'!$AJ$7:$BP$7,2))*('pit-e,f'!$AJ24:$BP24))</f>
        <v>0</v>
      </c>
      <c r="BJ22" s="467">
        <f t="array" ref="BJ22">SUM((LEFT(BJ$5,2)=LEFT('pit-e,f'!$AJ$7:$BP$7,2))*('pit-e,f'!$AJ24:$BP24))</f>
        <v>0</v>
      </c>
      <c r="BK22" s="467">
        <f t="array" ref="BK22">SUM((LEFT(BK$5,2)=LEFT('pit-e,f'!$AJ$7:$BP$7,2))*('pit-e,f'!$AJ24:$BP24))</f>
        <v>0</v>
      </c>
      <c r="BL22" s="467">
        <f t="array" ref="BL22">SUM((LEFT(BL$5,2)=LEFT('pit-e,f'!$AJ$7:$BP$7,2))*('pit-e,f'!$AJ24:$BP24))</f>
        <v>0</v>
      </c>
      <c r="BM22" s="467">
        <f t="array" ref="BM22">SUM((LEFT(BM$5,2)=LEFT('pit-e,f'!$AJ$7:$BP$7,2))*('pit-e,f'!$AJ24:$BP24))</f>
        <v>0</v>
      </c>
      <c r="BN22" s="467">
        <f t="array" ref="BN22">SUM((LEFT(BN$5,2)=LEFT('pit-e,f'!$AJ$7:$BP$7,2))*('pit-e,f'!$AJ24:$BP24))</f>
        <v>0</v>
      </c>
      <c r="BO22" s="467">
        <f t="array" ref="BO22">SUM((LEFT(BO$5,2)=LEFT('pit-e,f'!$AJ$7:$BP$7,2))*('pit-e,f'!$AJ24:$BP24))</f>
        <v>0</v>
      </c>
      <c r="BP22" s="466">
        <f t="shared" si="16"/>
        <v>0</v>
      </c>
      <c r="BQ22" s="464">
        <f t="array" ref="BQ22">SUM((LEFT(BQ$5,2)=LEFT('pit-c,d'!$EA$7:$ET$7,2))*('pit-c,d'!$EA24:$ET24))</f>
        <v>0</v>
      </c>
      <c r="BR22" s="464">
        <f t="array" ref="BR22">SUM((LEFT(BR$5,2)=LEFT('pit-c,d'!$EA$7:$ET$7,2))*('pit-c,d'!$EA24:$ET24))</f>
        <v>0</v>
      </c>
      <c r="BS22" s="464">
        <f t="array" ref="BS22">SUM((LEFT(BS$5,2)=LEFT('pit-c,d'!$EA$7:$ET$7,2))*('pit-c,d'!$EA24:$ET24))</f>
        <v>0</v>
      </c>
      <c r="BT22" s="464">
        <f t="array" ref="BT22">SUM((LEFT(BT$5,2)=LEFT('pit-c,d'!$EA$7:$ET$7,2))*('pit-c,d'!$EA24:$ET24))</f>
        <v>0</v>
      </c>
      <c r="BU22" s="464">
        <f t="array" ref="BU22">SUM((LEFT(BU$5,2)=LEFT('pit-c,d'!$EA$7:$ET$7,2))*('pit-c,d'!$EA24:$ET24))</f>
        <v>0</v>
      </c>
      <c r="BV22" s="464">
        <f t="array" ref="BV22">SUM((LEFT(BV$5,2)=LEFT('pit-c,d'!$EA$7:$ET$7,2))*('pit-c,d'!$EA24:$ET24))</f>
        <v>66.400000000000034</v>
      </c>
      <c r="BW22" s="464">
        <f t="array" ref="BW22">SUM((LEFT(BW$5,2)=LEFT('pit-c,d'!$EA$7:$ET$7,2))*('pit-c,d'!$EA24:$ET24))</f>
        <v>186.8</v>
      </c>
      <c r="BX22" s="464">
        <f t="array" ref="BX22">SUM((LEFT(BX$5,2)=LEFT('pit-c,d'!$EA$7:$ET$7,2))*('pit-c,d'!$EA24:$ET24))</f>
        <v>0</v>
      </c>
      <c r="BY22" s="464">
        <f t="array" ref="BY22">SUM((LEFT(BY$5,2)=LEFT('pit-c,d'!$EA$7:$ET$7,2))*('pit-c,d'!$EA24:$ET24))</f>
        <v>0</v>
      </c>
      <c r="BZ22" s="464">
        <f t="array" ref="BZ22">SUM((LEFT(BZ$5,2)=LEFT('pit-c,d'!$EA$7:$ET$7,2))*('pit-c,d'!$EA24:$ET24))</f>
        <v>0</v>
      </c>
      <c r="CA22" s="466">
        <f t="shared" si="2"/>
        <v>253.20000000000005</v>
      </c>
      <c r="CB22" s="464">
        <f>SUMIF(pm!$FM$7:$GD$7,CB$5,pm!$FM23:$GD23)</f>
        <v>0</v>
      </c>
      <c r="CC22" s="464">
        <f>SUMIF(pm!$FM$7:$GD$7,CC$5,pm!$FM23:$GD23)</f>
        <v>0</v>
      </c>
      <c r="CD22" s="464">
        <f>SUMIF(pm!$FM$7:$GD$7,CD$5,pm!$FM23:$GD23)</f>
        <v>0</v>
      </c>
      <c r="CE22" s="464">
        <f>SUMIF(pm!$FM$7:$GD$7,CE$5,pm!$FM23:$GD23)</f>
        <v>0</v>
      </c>
      <c r="CF22" s="464">
        <f>SUMIF(pm!$FM$7:$GD$7,CF$5,pm!$FM23:$GD23)</f>
        <v>0</v>
      </c>
      <c r="CG22" s="464">
        <f>SUMIF(pm!$FM$7:$GD$7,CG$5,pm!$FM23:$GD23)</f>
        <v>0</v>
      </c>
      <c r="CH22" s="464">
        <f>SUMIF(pm!$FM$7:$GD$7,CH$5,pm!$FM23:$GD23)</f>
        <v>0</v>
      </c>
      <c r="CI22" s="464">
        <f>SUMIF(pm!$FM$7:$GD$7,CI$5,pm!$FM23:$GD23)</f>
        <v>0</v>
      </c>
      <c r="CJ22" s="464">
        <f>SUMIF(pm!$FM$7:$GD$7,CJ$5,pm!$FM23:$GD23)</f>
        <v>0</v>
      </c>
      <c r="CK22" s="464">
        <f>SUMIF(pm!$FM$7:$GD$7,CK$5,pm!$FM23:$GD23)</f>
        <v>0</v>
      </c>
      <c r="CL22" s="464">
        <f>SUMIF(pm!$FM$7:$GD$7,CL$5,pm!$FM23:$GD23)</f>
        <v>0</v>
      </c>
      <c r="CM22" s="466">
        <f t="shared" si="3"/>
        <v>0</v>
      </c>
      <c r="CN22" s="464" cm="1">
        <f t="array" ref="CN22">SUM((LEFT(CN$5,1)=LEFT('pm-m'!$BR$7:$DC$7,1))*('pm-m'!$BR23:$DC23))</f>
        <v>0</v>
      </c>
      <c r="CO22" s="464">
        <f t="array" ref="CO22">SUM((LEFT(CO$5,2)=LEFT('pm-m'!$BR$7:$DC$7,2))*('pm-m'!$BR23:$DC23))</f>
        <v>694.3</v>
      </c>
      <c r="CP22" s="464">
        <f t="array" ref="CP22">SUM((LEFT(CP$5,2)=LEFT('pm-m'!$BR$7:$DC$7,2))*('pm-m'!$BR23:$DC23))</f>
        <v>1378.3</v>
      </c>
      <c r="CQ22" s="464">
        <f t="array" ref="CQ22">SUM((LEFT(CQ$5,2)=LEFT('pm-m'!$BR$7:$DC$7,2))*('pm-m'!$BR23:$DC23))</f>
        <v>0</v>
      </c>
      <c r="CR22" s="464">
        <f t="array" ref="CR22">SUM((LEFT(CR$5,2)=LEFT('pm-m'!$BR$7:$DC$7,2))*('pm-m'!$BR23:$DC23))</f>
        <v>0</v>
      </c>
      <c r="CS22" s="464">
        <f t="array" ref="CS22">SUM((LEFT(CS$5,2)=LEFT('pm-m'!$BR$7:$DC$7,2))*('pm-m'!$BR23:$DC23))</f>
        <v>0</v>
      </c>
      <c r="CT22" s="464">
        <f t="array" ref="CT22">SUM((LEFT(CT$5,2)=LEFT('pm-m'!$BR$7:$DC$7,2))*('pm-m'!$BR23:$DC23))</f>
        <v>216.1</v>
      </c>
      <c r="CU22" s="464">
        <f t="array" ref="CU22">SUM((LEFT(CU$5,2)=LEFT('pm-m'!$BR$7:$DC$7,2))*('pm-m'!$BR23:$DC23))</f>
        <v>0</v>
      </c>
      <c r="CV22" s="466">
        <f t="shared" si="4"/>
        <v>2288.6999999999998</v>
      </c>
      <c r="CW22" s="464">
        <f>kau!CE23</f>
        <v>5939</v>
      </c>
      <c r="CX22" s="464">
        <f>'b,d'!CF23</f>
        <v>3010.2</v>
      </c>
      <c r="CY22" s="464">
        <f>'pm-sm'!BU23</f>
        <v>5103.5</v>
      </c>
      <c r="CZ22" s="464">
        <f>'b,d'!DA23</f>
        <v>27046</v>
      </c>
      <c r="DA22" s="464">
        <f>'pm-sm'!CE23</f>
        <v>4649.8</v>
      </c>
      <c r="DB22" s="464">
        <f>sims!AW23</f>
        <v>12923.4</v>
      </c>
      <c r="DC22" s="466">
        <f t="shared" si="17"/>
        <v>58671.9</v>
      </c>
      <c r="DD22" s="467">
        <f>SUMIF(ssb!$C$7:$U$7,DD$5,ssb!$C23:$U23)</f>
        <v>0</v>
      </c>
      <c r="DE22" s="467">
        <f>SUMIF(ssb!$C$7:$U$7,DE$5,ssb!$C23:$U23)</f>
        <v>0</v>
      </c>
      <c r="DF22" s="467">
        <f>SUMIF(ssb!$C$7:$U$7,DF$5,ssb!$C23:$U23)</f>
        <v>0</v>
      </c>
      <c r="DG22" s="467">
        <f>SUMIF(ssb!$C$7:$U$7,DG$5,ssb!$C23:$U23)</f>
        <v>0</v>
      </c>
      <c r="DH22" s="467">
        <f>SUMIF(ssb!$C$7:$U$7,DH$5,ssb!$C23:$U23)</f>
        <v>0</v>
      </c>
      <c r="DI22" s="467">
        <f>SUMIF(ssb!$C$7:$U$7,DI$5,ssb!$C23:$U23)</f>
        <v>0</v>
      </c>
      <c r="DJ22" s="467">
        <f>SUMIF(ssb!$C$7:$U$7,DJ$5,ssb!$C23:$U23)</f>
        <v>0</v>
      </c>
      <c r="DK22" s="467">
        <f>SUMIF(ssb!$C$7:$U$7,DK$5,ssb!$C23:$U23)</f>
        <v>0</v>
      </c>
      <c r="DL22" s="467">
        <f>SUMIF(ssb!$C$7:$U$7,DL$5,ssb!$C23:$U23)</f>
        <v>0</v>
      </c>
      <c r="DM22" s="467">
        <f>SUMIF(ssb!$C$7:$U$7,DM$5,ssb!$C23:$U23)</f>
        <v>294.7</v>
      </c>
      <c r="DN22" s="467">
        <f>SUMIF(ssb!$C$7:$U$7,DN$5,ssb!$C23:$U23)</f>
        <v>655.4</v>
      </c>
      <c r="DO22" s="467">
        <f>SUMIF(ssb!$C$7:$U$7,DO$5,ssb!$C23:$U23)</f>
        <v>0</v>
      </c>
      <c r="DP22" s="467">
        <f>SUMIF(ssb!$C$7:$U$7,DP$5,ssb!$C23:$U23)</f>
        <v>0</v>
      </c>
      <c r="DQ22" s="467">
        <f>SUMIF(ssb!$C$7:$U$7,DQ$5,ssb!$C23:$U23)</f>
        <v>1528.5</v>
      </c>
      <c r="DR22" s="467">
        <f>SUMIF(ssb!$C$7:$U$7,DR$5,ssb!$C23:$U23)</f>
        <v>0</v>
      </c>
      <c r="DS22" s="467">
        <f>SUMIF(ssb!$C$7:$U$7,DS$5,ssb!$C23:$U23)</f>
        <v>0</v>
      </c>
      <c r="DT22" s="467">
        <f>SUMIF(ssb!$C$7:$U$7,DT$5,ssb!$C23:$U23)</f>
        <v>0</v>
      </c>
      <c r="DU22" s="467">
        <f>SUMIF(ssb!$C$7:$U$7,DU$5,ssb!$C23:$U23)</f>
        <v>0</v>
      </c>
      <c r="DV22" s="468">
        <f t="shared" si="35"/>
        <v>2478.6</v>
      </c>
      <c r="DW22" s="470" cm="1">
        <f t="array" ref="DW22">SUMPRODUCT(($AB$5:$DV$5="TTL")*(AB22:DV22))</f>
        <v>74930.5</v>
      </c>
      <c r="DX22" s="415">
        <f t="shared" ca="1" si="6"/>
        <v>0</v>
      </c>
      <c r="DY22" s="557">
        <v>1595.3</v>
      </c>
      <c r="DZ22" s="673">
        <f>1488.9+41.9</f>
        <v>1530.8000000000002</v>
      </c>
      <c r="EA22" s="218">
        <v>4191.3</v>
      </c>
      <c r="EB22" s="672">
        <f>3683.8+236.9</f>
        <v>3920.7000000000003</v>
      </c>
      <c r="EC22" s="361"/>
      <c r="ED22" s="361"/>
      <c r="EE22" s="197">
        <v>106.7</v>
      </c>
      <c r="EF22" s="674">
        <f>347.2-200.7</f>
        <v>146.5</v>
      </c>
      <c r="EG22" s="357"/>
      <c r="EH22" s="358"/>
      <c r="EI22" s="307"/>
      <c r="EJ22" s="197"/>
      <c r="EK22" s="362"/>
      <c r="EL22" s="362"/>
      <c r="EM22" s="220"/>
      <c r="EN22" s="238"/>
      <c r="EO22" s="357"/>
      <c r="EP22" s="357"/>
      <c r="EQ22" s="220">
        <v>2769.1000000000022</v>
      </c>
      <c r="ER22" s="238">
        <v>3169.8999999999996</v>
      </c>
      <c r="ES22" s="361">
        <v>3096.7000000000048</v>
      </c>
      <c r="ET22" s="671">
        <f>3255.9-1702.8</f>
        <v>1553.1000000000001</v>
      </c>
      <c r="EU22" s="218">
        <v>10432.799999999999</v>
      </c>
      <c r="EV22" s="672">
        <f>9672.7-7182.1</f>
        <v>2490.6000000000004</v>
      </c>
      <c r="EW22" s="238">
        <v>3692.5</v>
      </c>
      <c r="EX22" s="671">
        <f>3591.7-2180.7</f>
        <v>1411</v>
      </c>
      <c r="EY22" s="218">
        <v>21368.999999999985</v>
      </c>
      <c r="EZ22" s="672">
        <f>16517-10840</f>
        <v>5677</v>
      </c>
      <c r="FA22" s="361">
        <v>2197.6999999999989</v>
      </c>
      <c r="FB22" s="671">
        <f>2557.9-1745.4</f>
        <v>812.5</v>
      </c>
      <c r="FC22" s="412"/>
      <c r="FD22" s="410"/>
      <c r="FE22" s="218">
        <v>1943.5999999999995</v>
      </c>
      <c r="FF22" s="672">
        <f>908.8-563.7</f>
        <v>345.09999999999991</v>
      </c>
      <c r="FG22" s="363"/>
      <c r="FH22" s="409"/>
      <c r="FI22" s="198">
        <v>845.50000000000011</v>
      </c>
      <c r="FJ22" s="673">
        <f>1564.4+68.7</f>
        <v>1633.1000000000001</v>
      </c>
      <c r="FK22" s="495" cm="1">
        <f t="array" ref="FK22">[1]!SumCols(DY22:FJ22,1)-FL22</f>
        <v>52240.200000000019</v>
      </c>
      <c r="FL22" s="496" cm="1">
        <f t="array" ref="FL22">[1]!SumCols(DY22:FJ22,2)</f>
        <v>22690.299999999996</v>
      </c>
      <c r="FM22" s="200">
        <f t="shared" si="18"/>
        <v>0</v>
      </c>
      <c r="FN22" s="242">
        <f t="shared" ca="1" si="38"/>
        <v>3126.1000000000004</v>
      </c>
      <c r="FO22" s="242"/>
      <c r="FP22" s="242">
        <f t="shared" si="8"/>
        <v>8112</v>
      </c>
      <c r="FQ22" s="242">
        <f t="shared" si="19"/>
        <v>0</v>
      </c>
      <c r="FR22" s="242">
        <f t="shared" si="42"/>
        <v>0</v>
      </c>
      <c r="FS22" s="422"/>
      <c r="FT22" s="242">
        <f t="shared" si="10"/>
        <v>253.2</v>
      </c>
      <c r="FU22" s="242">
        <f t="shared" si="11"/>
        <v>0</v>
      </c>
      <c r="FV22" s="242">
        <f t="shared" si="20"/>
        <v>28615.700000000004</v>
      </c>
      <c r="FW22" s="242"/>
      <c r="FX22" s="242">
        <f t="shared" si="21"/>
        <v>30056.199999999983</v>
      </c>
      <c r="FY22" s="242"/>
      <c r="FZ22" s="242">
        <f t="shared" si="22"/>
        <v>2288.6999999999994</v>
      </c>
      <c r="GA22" s="242">
        <f t="shared" si="23"/>
        <v>0</v>
      </c>
      <c r="GB22" s="242">
        <f t="shared" si="41"/>
        <v>2478.6000000000004</v>
      </c>
      <c r="GC22" s="423"/>
      <c r="GD22" s="244">
        <f t="array" ref="GD22" ca="1">SUM(($FN$6:$GC$6=$GD$6)*(FN22:GC22))</f>
        <v>74930.499999999985</v>
      </c>
      <c r="GE22" s="245">
        <f t="array" ref="GE22" ca="1">SUM(($FN$6:$GC$6=$GE$6)*(FN22:GC22))</f>
        <v>0</v>
      </c>
      <c r="GF22" s="490">
        <f ca="1">SUM(GD22:GE22)</f>
        <v>74930.499999999985</v>
      </c>
      <c r="GG22" s="316" t="str">
        <f t="shared" ca="1" si="24"/>
        <v/>
      </c>
      <c r="GH22" s="242">
        <f t="shared" ca="1" si="25"/>
        <v>13969.900000000001</v>
      </c>
      <c r="GI22" s="242">
        <f t="shared" si="26"/>
        <v>0</v>
      </c>
      <c r="GJ22" s="242">
        <f t="shared" si="27"/>
        <v>2288.6999999999994</v>
      </c>
      <c r="GK22" s="242">
        <f t="shared" si="28"/>
        <v>0</v>
      </c>
      <c r="GL22" s="242">
        <f t="shared" si="29"/>
        <v>58671.899999999987</v>
      </c>
      <c r="GM22" s="242">
        <f t="shared" si="30"/>
        <v>0</v>
      </c>
      <c r="GN22" s="490">
        <f t="shared" ca="1" si="31"/>
        <v>16258.6</v>
      </c>
      <c r="GO22" s="490">
        <f t="shared" si="32"/>
        <v>0</v>
      </c>
      <c r="GP22" s="490">
        <f t="shared" si="33"/>
        <v>58671.899999999987</v>
      </c>
    </row>
    <row r="23" spans="1:202" s="188" customFormat="1" ht="11.15" customHeight="1">
      <c r="A23" s="196">
        <f t="shared" si="13"/>
        <v>45155</v>
      </c>
      <c r="B23" s="464"/>
      <c r="C23" s="464"/>
      <c r="D23" s="464"/>
      <c r="E23" s="464"/>
      <c r="F23" s="464"/>
      <c r="G23" s="464"/>
      <c r="H23" s="464"/>
      <c r="I23" s="465"/>
      <c r="J23" s="466">
        <f t="shared" si="37"/>
        <v>0</v>
      </c>
      <c r="K23" s="467"/>
      <c r="L23" s="464"/>
      <c r="M23" s="471"/>
      <c r="N23" s="464"/>
      <c r="O23" s="464"/>
      <c r="P23" s="464"/>
      <c r="Q23" s="464"/>
      <c r="R23" s="464"/>
      <c r="S23" s="464"/>
      <c r="T23" s="466">
        <f t="shared" si="0"/>
        <v>0</v>
      </c>
      <c r="U23" s="467"/>
      <c r="V23" s="464"/>
      <c r="W23" s="464"/>
      <c r="X23" s="464"/>
      <c r="Y23" s="464"/>
      <c r="Z23" s="464"/>
      <c r="AA23" s="468">
        <f t="shared" si="34"/>
        <v>0</v>
      </c>
      <c r="AB23" s="469">
        <f t="shared" si="1"/>
        <v>0</v>
      </c>
      <c r="AC23" s="467">
        <f t="array" ref="AC23">SUM((LEFT(AC$5,2)=LEFT('pit-c,d'!$B$7:$CZ$7,2))*('pit-c,d'!$B25:$CZ25))</f>
        <v>0</v>
      </c>
      <c r="AD23" s="467">
        <f t="array" ref="AD23">SUM((LEFT(AD$5,2)=LEFT('pit-c,d'!$B$7:$CZ$7,2))*('pit-c,d'!$B25:$CZ25))</f>
        <v>0</v>
      </c>
      <c r="AE23" s="467">
        <f t="array" ref="AE23">SUM((LEFT(AE$5,2)=LEFT('pit-c,d'!$B$7:$CZ$7,2))*('pit-c,d'!$B25:$CZ25))</f>
        <v>0</v>
      </c>
      <c r="AF23" s="467">
        <f t="array" ref="AF23">SUM((LEFT(AF$5,2)=LEFT('pit-c,d'!$B$7:$CZ$7,2))*('pit-c,d'!$B25:$CZ25))</f>
        <v>0</v>
      </c>
      <c r="AG23" s="467">
        <f t="array" ref="AG23">SUM((LEFT(AG$5,2)=LEFT('pit-c,d'!$B$7:$CZ$7,2))*('pit-c,d'!$B25:$CZ25))</f>
        <v>0</v>
      </c>
      <c r="AH23" s="467">
        <f t="array" ref="AH23">SUM((LEFT(AH$5,2)=LEFT('pit-c,d'!$B$7:$CZ$7,2))*('pit-c,d'!$B25:$CZ25))</f>
        <v>0</v>
      </c>
      <c r="AI23" s="467">
        <f t="array" ref="AI23">SUM((LEFT(AI$5,2)=LEFT('pit-c,d'!$B$7:$CZ$7,2))*('pit-c,d'!$B25:$CZ25))</f>
        <v>0</v>
      </c>
      <c r="AJ23" s="467">
        <f t="array" ref="AJ23">SUM((LEFT(AJ$5,2)=LEFT('pit-c,d'!$B$7:$CZ$7,2))*('pit-c,d'!$B25:$CZ25))</f>
        <v>0</v>
      </c>
      <c r="AK23" s="467">
        <f t="array" ref="AK23">SUM((LEFT(AK$5,2)=LEFT('pit-c,d'!$B$7:$CZ$7,2))*('pit-c,d'!$B25:$CZ25))</f>
        <v>0</v>
      </c>
      <c r="AL23" s="467">
        <f t="array" ref="AL23">SUM((LEFT(AL$5,2)=LEFT('pit-c,d'!$B$7:$CZ$7,2))*('pit-c,d'!$B25:$CZ25))</f>
        <v>0</v>
      </c>
      <c r="AM23" s="467">
        <f t="array" ref="AM23">SUM((LEFT(AM$5,2)=LEFT('pit-c,d'!$B$7:$CZ$7,2))*('pit-c,d'!$B25:$CZ25))</f>
        <v>0</v>
      </c>
      <c r="AN23" s="467">
        <f t="array" ref="AN23">SUM((LEFT(AN$5,2)=LEFT('pit-c,d'!$B$7:$CZ$7,2))*('pit-c,d'!$B25:$CZ25))</f>
        <v>0</v>
      </c>
      <c r="AO23" s="467">
        <f t="array" ref="AO23">SUM((LEFT(AO$5,2)=LEFT('pit-c,d'!$B$7:$CZ$7,2))*('pit-c,d'!$B25:$CZ25))</f>
        <v>0</v>
      </c>
      <c r="AP23" s="467">
        <f t="array" ref="AP23">SUM((LEFT(AP$5,2)=LEFT('pit-c,d'!$B$7:$CZ$7,2))*('pit-c,d'!$B25:$CZ25))</f>
        <v>0</v>
      </c>
      <c r="AQ23" s="467">
        <f t="array" ref="AQ23">SUM((LEFT(AQ$5,2)=LEFT('pit-c,d'!$B$7:$CZ$7,2))*('pit-c,d'!$B25:$CZ25))</f>
        <v>0</v>
      </c>
      <c r="AR23" s="467">
        <f t="array" ref="AR23">SUM((LEFT(AR$5,2)=LEFT('pit-c,d'!$B$7:$CZ$7,2))*('pit-c,d'!$B25:$CZ25))</f>
        <v>0</v>
      </c>
      <c r="AS23" s="466">
        <f t="shared" si="14"/>
        <v>0</v>
      </c>
      <c r="AT23" s="464">
        <f>SUMPRODUCT((LEFT(AT$5,2)=LEFT('pit-e,f'!$C$7:$AG$7,2))*('pit-e,f'!$C25:$AG25))</f>
        <v>0</v>
      </c>
      <c r="AU23" s="467">
        <f>SUMPRODUCT((LEFT(AU$5,2)=LEFT('pit-e,f'!$C$7:$AG$7,2))*('pit-e,f'!$C25:$AG25))</f>
        <v>0</v>
      </c>
      <c r="AV23" s="467">
        <f>SUMPRODUCT((LEFT(AV$5,2)=LEFT('pit-e,f'!$C$7:$AG$7,2))*('pit-e,f'!$C25:$AG25))</f>
        <v>0</v>
      </c>
      <c r="AW23" s="467">
        <f>SUMPRODUCT((LEFT(AW$5,2)=LEFT('pit-e,f'!$C$7:$AG$7,2))*('pit-e,f'!$C25:$AG25))</f>
        <v>0</v>
      </c>
      <c r="AX23" s="467">
        <f>SUMPRODUCT((LEFT(AX$5,2)=LEFT('pit-e,f'!$C$7:$AG$7,2))*('pit-e,f'!$C25:$AG25))</f>
        <v>0</v>
      </c>
      <c r="AY23" s="467">
        <f>SUMPRODUCT((LEFT(AY$5,2)=LEFT('pit-e,f'!$C$7:$AG$7,2))*('pit-e,f'!$C25:$AG25))</f>
        <v>0</v>
      </c>
      <c r="AZ23" s="467">
        <f>SUMPRODUCT((LEFT(AZ$5,2)=LEFT('pit-e,f'!$C$7:$AG$7,2))*('pit-e,f'!$C25:$AG25))</f>
        <v>0</v>
      </c>
      <c r="BA23" s="467">
        <f>SUMPRODUCT((LEFT(BA$5,2)=LEFT('pit-e,f'!$C$7:$AG$7,2))*('pit-e,f'!$C25:$AG25))</f>
        <v>0</v>
      </c>
      <c r="BB23" s="467">
        <f>SUMPRODUCT((LEFT(BB$5,2)=LEFT('pit-e,f'!$C$7:$AG$7,2))*('pit-e,f'!$C25:$AG25))</f>
        <v>0</v>
      </c>
      <c r="BC23" s="467">
        <f>SUMPRODUCT((LEFT(BC$5,2)=LEFT('pit-e,f'!$C$7:$AG$7,2))*('pit-e,f'!$C25:$AG25))</f>
        <v>0</v>
      </c>
      <c r="BD23" s="466">
        <f t="shared" si="15"/>
        <v>0</v>
      </c>
      <c r="BE23" s="467">
        <f t="array" ref="BE23">SUM((LEFT(BE$5,2)=LEFT('pit-e,f'!$AJ$7:$BP$7,2))*('pit-e,f'!$AJ25:$BP25))</f>
        <v>0</v>
      </c>
      <c r="BF23" s="467">
        <f t="array" ref="BF23">SUM((LEFT(BF$5,2)=LEFT('pit-e,f'!$AJ$7:$BP$7,2))*('pit-e,f'!$AJ25:$BP25))</f>
        <v>0</v>
      </c>
      <c r="BG23" s="467">
        <f t="array" ref="BG23">SUM((LEFT(BG$5,2)=LEFT('pit-e,f'!$AJ$7:$BP$7,2))*('pit-e,f'!$AJ25:$BP25))</f>
        <v>0</v>
      </c>
      <c r="BH23" s="467">
        <f t="array" ref="BH23">SUM((LEFT(BH$5,2)=LEFT('pit-e,f'!$AJ$7:$BP$7,2))*('pit-e,f'!$AJ25:$BP25))</f>
        <v>0</v>
      </c>
      <c r="BI23" s="467">
        <f t="array" ref="BI23">SUM((LEFT(BI$5,2)=LEFT('pit-e,f'!$AJ$7:$BP$7,2))*('pit-e,f'!$AJ25:$BP25))</f>
        <v>0</v>
      </c>
      <c r="BJ23" s="467">
        <f t="array" ref="BJ23">SUM((LEFT(BJ$5,2)=LEFT('pit-e,f'!$AJ$7:$BP$7,2))*('pit-e,f'!$AJ25:$BP25))</f>
        <v>0</v>
      </c>
      <c r="BK23" s="467">
        <f t="array" ref="BK23">SUM((LEFT(BK$5,2)=LEFT('pit-e,f'!$AJ$7:$BP$7,2))*('pit-e,f'!$AJ25:$BP25))</f>
        <v>0</v>
      </c>
      <c r="BL23" s="467">
        <f t="array" ref="BL23">SUM((LEFT(BL$5,2)=LEFT('pit-e,f'!$AJ$7:$BP$7,2))*('pit-e,f'!$AJ25:$BP25))</f>
        <v>0</v>
      </c>
      <c r="BM23" s="467">
        <f t="array" ref="BM23">SUM((LEFT(BM$5,2)=LEFT('pit-e,f'!$AJ$7:$BP$7,2))*('pit-e,f'!$AJ25:$BP25))</f>
        <v>0</v>
      </c>
      <c r="BN23" s="467">
        <f t="array" ref="BN23">SUM((LEFT(BN$5,2)=LEFT('pit-e,f'!$AJ$7:$BP$7,2))*('pit-e,f'!$AJ25:$BP25))</f>
        <v>0</v>
      </c>
      <c r="BO23" s="467">
        <f t="array" ref="BO23">SUM((LEFT(BO$5,2)=LEFT('pit-e,f'!$AJ$7:$BP$7,2))*('pit-e,f'!$AJ25:$BP25))</f>
        <v>0</v>
      </c>
      <c r="BP23" s="466">
        <f t="shared" si="16"/>
        <v>0</v>
      </c>
      <c r="BQ23" s="464">
        <f t="array" ref="BQ23">SUM((LEFT(BQ$5,2)=LEFT('pit-c,d'!$EA$7:$ET$7,2))*('pit-c,d'!$EA25:$ET25))</f>
        <v>0</v>
      </c>
      <c r="BR23" s="464">
        <f t="array" ref="BR23">SUM((LEFT(BR$5,2)=LEFT('pit-c,d'!$EA$7:$ET$7,2))*('pit-c,d'!$EA25:$ET25))</f>
        <v>0</v>
      </c>
      <c r="BS23" s="464">
        <f t="array" ref="BS23">SUM((LEFT(BS$5,2)=LEFT('pit-c,d'!$EA$7:$ET$7,2))*('pit-c,d'!$EA25:$ET25))</f>
        <v>0</v>
      </c>
      <c r="BT23" s="464">
        <f t="array" ref="BT23">SUM((LEFT(BT$5,2)=LEFT('pit-c,d'!$EA$7:$ET$7,2))*('pit-c,d'!$EA25:$ET25))</f>
        <v>0</v>
      </c>
      <c r="BU23" s="464">
        <f t="array" ref="BU23">SUM((LEFT(BU$5,2)=LEFT('pit-c,d'!$EA$7:$ET$7,2))*('pit-c,d'!$EA25:$ET25))</f>
        <v>0</v>
      </c>
      <c r="BV23" s="464">
        <f t="array" ref="BV23">SUM((LEFT(BV$5,2)=LEFT('pit-c,d'!$EA$7:$ET$7,2))*('pit-c,d'!$EA25:$ET25))</f>
        <v>0</v>
      </c>
      <c r="BW23" s="464">
        <f t="array" ref="BW23">SUM((LEFT(BW$5,2)=LEFT('pit-c,d'!$EA$7:$ET$7,2))*('pit-c,d'!$EA25:$ET25))</f>
        <v>0</v>
      </c>
      <c r="BX23" s="464">
        <f t="array" ref="BX23">SUM((LEFT(BX$5,2)=LEFT('pit-c,d'!$EA$7:$ET$7,2))*('pit-c,d'!$EA25:$ET25))</f>
        <v>0</v>
      </c>
      <c r="BY23" s="464">
        <f t="array" ref="BY23">SUM((LEFT(BY$5,2)=LEFT('pit-c,d'!$EA$7:$ET$7,2))*('pit-c,d'!$EA25:$ET25))</f>
        <v>0</v>
      </c>
      <c r="BZ23" s="464">
        <f t="array" ref="BZ23">SUM((LEFT(BZ$5,2)=LEFT('pit-c,d'!$EA$7:$ET$7,2))*('pit-c,d'!$EA25:$ET25))</f>
        <v>0</v>
      </c>
      <c r="CA23" s="466">
        <f t="shared" si="2"/>
        <v>0</v>
      </c>
      <c r="CB23" s="464">
        <f>SUMIF(pm!$FM$7:$GD$7,CB$5,pm!$FM24:$GD24)</f>
        <v>0</v>
      </c>
      <c r="CC23" s="464">
        <f>SUMIF(pm!$FM$7:$GD$7,CC$5,pm!$FM24:$GD24)</f>
        <v>0</v>
      </c>
      <c r="CD23" s="464">
        <f>SUMIF(pm!$FM$7:$GD$7,CD$5,pm!$FM24:$GD24)</f>
        <v>0</v>
      </c>
      <c r="CE23" s="464">
        <f>SUMIF(pm!$FM$7:$GD$7,CE$5,pm!$FM24:$GD24)</f>
        <v>0</v>
      </c>
      <c r="CF23" s="464">
        <f>SUMIF(pm!$FM$7:$GD$7,CF$5,pm!$FM24:$GD24)</f>
        <v>0</v>
      </c>
      <c r="CG23" s="464">
        <f>SUMIF(pm!$FM$7:$GD$7,CG$5,pm!$FM24:$GD24)</f>
        <v>0</v>
      </c>
      <c r="CH23" s="464">
        <f>SUMIF(pm!$FM$7:$GD$7,CH$5,pm!$FM24:$GD24)</f>
        <v>0</v>
      </c>
      <c r="CI23" s="464">
        <f>SUMIF(pm!$FM$7:$GD$7,CI$5,pm!$FM24:$GD24)</f>
        <v>0</v>
      </c>
      <c r="CJ23" s="464">
        <f>SUMIF(pm!$FM$7:$GD$7,CJ$5,pm!$FM24:$GD24)</f>
        <v>0</v>
      </c>
      <c r="CK23" s="464">
        <f>SUMIF(pm!$FM$7:$GD$7,CK$5,pm!$FM24:$GD24)</f>
        <v>0</v>
      </c>
      <c r="CL23" s="464">
        <f>SUMIF(pm!$FM$7:$GD$7,CL$5,pm!$FM24:$GD24)</f>
        <v>0</v>
      </c>
      <c r="CM23" s="466">
        <f t="shared" si="3"/>
        <v>0</v>
      </c>
      <c r="CN23" s="464" cm="1">
        <f t="array" ref="CN23">SUM((LEFT(CN$5,1)=LEFT('pm-m'!$BR$7:$DC$7,1))*('pm-m'!$BR24:$DC24))</f>
        <v>0</v>
      </c>
      <c r="CO23" s="464">
        <f t="array" ref="CO23">SUM((LEFT(CO$5,2)=LEFT('pm-m'!$BR$7:$DC$7,2))*('pm-m'!$BR24:$DC24))</f>
        <v>0</v>
      </c>
      <c r="CP23" s="464">
        <f t="array" ref="CP23">SUM((LEFT(CP$5,2)=LEFT('pm-m'!$BR$7:$DC$7,2))*('pm-m'!$BR24:$DC24))</f>
        <v>0</v>
      </c>
      <c r="CQ23" s="464">
        <f t="array" ref="CQ23">SUM((LEFT(CQ$5,2)=LEFT('pm-m'!$BR$7:$DC$7,2))*('pm-m'!$BR24:$DC24))</f>
        <v>0</v>
      </c>
      <c r="CR23" s="464">
        <f t="array" ref="CR23">SUM((LEFT(CR$5,2)=LEFT('pm-m'!$BR$7:$DC$7,2))*('pm-m'!$BR24:$DC24))</f>
        <v>0</v>
      </c>
      <c r="CS23" s="464">
        <f t="array" ref="CS23">SUM((LEFT(CS$5,2)=LEFT('pm-m'!$BR$7:$DC$7,2))*('pm-m'!$BR24:$DC24))</f>
        <v>0</v>
      </c>
      <c r="CT23" s="464">
        <f t="array" ref="CT23">SUM((LEFT(CT$5,2)=LEFT('pm-m'!$BR$7:$DC$7,2))*('pm-m'!$BR24:$DC24))</f>
        <v>0</v>
      </c>
      <c r="CU23" s="464">
        <f t="array" ref="CU23">SUM((LEFT(CU$5,2)=LEFT('pm-m'!$BR$7:$DC$7,2))*('pm-m'!$BR24:$DC24))</f>
        <v>0</v>
      </c>
      <c r="CV23" s="466">
        <f t="shared" si="4"/>
        <v>0</v>
      </c>
      <c r="CW23" s="464">
        <f>kau!CE24</f>
        <v>0</v>
      </c>
      <c r="CX23" s="464">
        <f>'b,d'!CF24</f>
        <v>0</v>
      </c>
      <c r="CY23" s="464">
        <f>'pm-sm'!BU24</f>
        <v>0</v>
      </c>
      <c r="CZ23" s="464">
        <f>'b,d'!DA24</f>
        <v>0</v>
      </c>
      <c r="DA23" s="464">
        <f>'pm-sm'!CE24</f>
        <v>0</v>
      </c>
      <c r="DB23" s="464">
        <f>sims!AW24</f>
        <v>0</v>
      </c>
      <c r="DC23" s="466">
        <f t="shared" si="17"/>
        <v>0</v>
      </c>
      <c r="DD23" s="467">
        <f>SUMIF(ssb!$C$7:$U$7,DD$5,ssb!$C24:$U24)</f>
        <v>0</v>
      </c>
      <c r="DE23" s="467">
        <f>SUMIF(ssb!$C$7:$U$7,DE$5,ssb!$C24:$U24)</f>
        <v>0</v>
      </c>
      <c r="DF23" s="467">
        <f>SUMIF(ssb!$C$7:$U$7,DF$5,ssb!$C24:$U24)</f>
        <v>0</v>
      </c>
      <c r="DG23" s="467">
        <f>SUMIF(ssb!$C$7:$U$7,DG$5,ssb!$C24:$U24)</f>
        <v>0</v>
      </c>
      <c r="DH23" s="467">
        <f>SUMIF(ssb!$C$7:$U$7,DH$5,ssb!$C24:$U24)</f>
        <v>0</v>
      </c>
      <c r="DI23" s="467">
        <f>SUMIF(ssb!$C$7:$U$7,DI$5,ssb!$C24:$U24)</f>
        <v>0</v>
      </c>
      <c r="DJ23" s="467">
        <f>SUMIF(ssb!$C$7:$U$7,DJ$5,ssb!$C24:$U24)</f>
        <v>0</v>
      </c>
      <c r="DK23" s="467">
        <f>SUMIF(ssb!$C$7:$U$7,DK$5,ssb!$C24:$U24)</f>
        <v>0</v>
      </c>
      <c r="DL23" s="467">
        <f>SUMIF(ssb!$C$7:$U$7,DL$5,ssb!$C24:$U24)</f>
        <v>0</v>
      </c>
      <c r="DM23" s="467">
        <f>SUMIF(ssb!$C$7:$U$7,DM$5,ssb!$C24:$U24)</f>
        <v>0</v>
      </c>
      <c r="DN23" s="467">
        <f>SUMIF(ssb!$C$7:$U$7,DN$5,ssb!$C24:$U24)</f>
        <v>0</v>
      </c>
      <c r="DO23" s="467">
        <f>SUMIF(ssb!$C$7:$U$7,DO$5,ssb!$C24:$U24)</f>
        <v>0</v>
      </c>
      <c r="DP23" s="467">
        <f>SUMIF(ssb!$C$7:$U$7,DP$5,ssb!$C24:$U24)</f>
        <v>0</v>
      </c>
      <c r="DQ23" s="467">
        <f>SUMIF(ssb!$C$7:$U$7,DQ$5,ssb!$C24:$U24)</f>
        <v>0</v>
      </c>
      <c r="DR23" s="467">
        <f>SUMIF(ssb!$C$7:$U$7,DR$5,ssb!$C24:$U24)</f>
        <v>0</v>
      </c>
      <c r="DS23" s="467">
        <f>SUMIF(ssb!$C$7:$U$7,DS$5,ssb!$C24:$U24)</f>
        <v>0</v>
      </c>
      <c r="DT23" s="467">
        <f>SUMIF(ssb!$C$7:$U$7,DT$5,ssb!$C24:$U24)</f>
        <v>0</v>
      </c>
      <c r="DU23" s="467">
        <f>SUMIF(ssb!$C$7:$U$7,DU$5,ssb!$C24:$U24)</f>
        <v>0</v>
      </c>
      <c r="DV23" s="468">
        <f t="shared" si="35"/>
        <v>0</v>
      </c>
      <c r="DW23" s="470" cm="1">
        <f t="array" ref="DW23">SUMPRODUCT(($AB$5:$DV$5="TTL")*(AB23:DV23))</f>
        <v>0</v>
      </c>
      <c r="DX23" s="415">
        <f t="shared" si="6"/>
        <v>0</v>
      </c>
      <c r="DY23" s="455"/>
      <c r="DZ23" s="451"/>
      <c r="EA23" s="441"/>
      <c r="EB23" s="442"/>
      <c r="EC23" s="361"/>
      <c r="ED23" s="361"/>
      <c r="EE23" s="197"/>
      <c r="EF23" s="197"/>
      <c r="EG23" s="357"/>
      <c r="EH23" s="358"/>
      <c r="EI23" s="307"/>
      <c r="EJ23" s="197"/>
      <c r="EK23" s="362"/>
      <c r="EL23" s="362"/>
      <c r="EM23" s="220"/>
      <c r="EN23" s="238"/>
      <c r="EO23" s="357"/>
      <c r="EP23" s="357"/>
      <c r="EQ23" s="454"/>
      <c r="ER23" s="442"/>
      <c r="ES23" s="447"/>
      <c r="ET23" s="448"/>
      <c r="EU23" s="443"/>
      <c r="EV23" s="442"/>
      <c r="EW23" s="238"/>
      <c r="EX23" s="219"/>
      <c r="EY23" s="443"/>
      <c r="EZ23" s="442"/>
      <c r="FA23" s="449"/>
      <c r="FB23" s="448"/>
      <c r="FC23" s="412"/>
      <c r="FD23" s="410"/>
      <c r="FE23" s="443"/>
      <c r="FF23" s="444"/>
      <c r="FG23" s="363"/>
      <c r="FH23" s="409"/>
      <c r="FI23" s="450"/>
      <c r="FJ23" s="453"/>
      <c r="FK23" s="495" cm="1">
        <f t="array" ref="FK23">[1]!SumCols(DY23:FJ23,1)-FL23</f>
        <v>0</v>
      </c>
      <c r="FL23" s="496" cm="1">
        <f t="array" ref="FL23">[1]!SumCols(DY23:FJ23,2)</f>
        <v>0</v>
      </c>
      <c r="FM23" s="200">
        <f t="shared" si="18"/>
        <v>0</v>
      </c>
      <c r="FN23" s="242">
        <f t="shared" si="38"/>
        <v>0</v>
      </c>
      <c r="FO23" s="422"/>
      <c r="FP23" s="242">
        <f t="shared" si="8"/>
        <v>0</v>
      </c>
      <c r="FQ23" s="242">
        <f t="shared" si="19"/>
        <v>0</v>
      </c>
      <c r="FR23" s="242">
        <f>(FD23+FC23)</f>
        <v>0</v>
      </c>
      <c r="FS23" s="422"/>
      <c r="FT23" s="242">
        <f t="shared" si="10"/>
        <v>0</v>
      </c>
      <c r="FU23" s="242">
        <f t="shared" si="11"/>
        <v>0</v>
      </c>
      <c r="FV23" s="242">
        <f t="shared" si="20"/>
        <v>0</v>
      </c>
      <c r="FW23" s="242"/>
      <c r="FX23" s="242">
        <f t="shared" si="21"/>
        <v>0</v>
      </c>
      <c r="FY23" s="242"/>
      <c r="FZ23" s="242">
        <f t="shared" si="22"/>
        <v>0</v>
      </c>
      <c r="GA23" s="242">
        <f t="shared" si="23"/>
        <v>0</v>
      </c>
      <c r="GB23" s="242">
        <f t="shared" si="41"/>
        <v>0</v>
      </c>
      <c r="GC23" s="423"/>
      <c r="GD23" s="244">
        <f t="array" ref="GD23">SUM(($FN$6:$GC$6=$GD$6)*(FN23:GC23))</f>
        <v>0</v>
      </c>
      <c r="GE23" s="245">
        <f t="array" ref="GE23">SUM(($FN$6:$GC$6=$GE$6)*(FN23:GC23))</f>
        <v>0</v>
      </c>
      <c r="GF23" s="490">
        <f t="shared" si="36"/>
        <v>0</v>
      </c>
      <c r="GG23" s="316" t="str">
        <f t="shared" si="24"/>
        <v/>
      </c>
      <c r="GH23" s="242">
        <f t="shared" si="25"/>
        <v>0</v>
      </c>
      <c r="GI23" s="242">
        <f t="shared" si="26"/>
        <v>0</v>
      </c>
      <c r="GJ23" s="242">
        <f t="shared" si="27"/>
        <v>0</v>
      </c>
      <c r="GK23" s="242">
        <f t="shared" si="28"/>
        <v>0</v>
      </c>
      <c r="GL23" s="242">
        <f t="shared" si="29"/>
        <v>0</v>
      </c>
      <c r="GM23" s="242">
        <f t="shared" si="30"/>
        <v>0</v>
      </c>
      <c r="GN23" s="490">
        <f t="shared" si="31"/>
        <v>0</v>
      </c>
      <c r="GO23" s="490">
        <f t="shared" si="32"/>
        <v>0</v>
      </c>
      <c r="GP23" s="490">
        <f t="shared" si="33"/>
        <v>0</v>
      </c>
    </row>
    <row r="24" spans="1:202" s="188" customFormat="1" ht="11.15" customHeight="1">
      <c r="A24" s="196">
        <f t="shared" si="13"/>
        <v>45156</v>
      </c>
      <c r="B24" s="464"/>
      <c r="C24" s="464"/>
      <c r="D24" s="464"/>
      <c r="E24" s="464"/>
      <c r="F24" s="464"/>
      <c r="G24" s="464"/>
      <c r="H24" s="464"/>
      <c r="I24" s="465"/>
      <c r="J24" s="466">
        <f t="shared" si="37"/>
        <v>0</v>
      </c>
      <c r="K24" s="467"/>
      <c r="L24" s="464"/>
      <c r="M24" s="675">
        <f>1514.8+41.9</f>
        <v>1556.7</v>
      </c>
      <c r="N24" s="464"/>
      <c r="O24" s="464"/>
      <c r="P24" s="464"/>
      <c r="Q24" s="464"/>
      <c r="R24" s="464"/>
      <c r="S24" s="464"/>
      <c r="T24" s="466">
        <f t="shared" si="0"/>
        <v>1556.7</v>
      </c>
      <c r="U24" s="467"/>
      <c r="V24" s="464"/>
      <c r="W24" s="464"/>
      <c r="X24" s="464"/>
      <c r="Y24" s="464"/>
      <c r="Z24" s="464"/>
      <c r="AA24" s="468">
        <f t="shared" si="34"/>
        <v>0</v>
      </c>
      <c r="AB24" s="469">
        <f t="shared" si="1"/>
        <v>1556.7</v>
      </c>
      <c r="AC24" s="467">
        <f t="array" ref="AC24">SUM((LEFT(AC$5,2)=LEFT('pit-c,d'!$B$7:$CZ$7,2))*('pit-c,d'!$B26:$CZ26))</f>
        <v>0</v>
      </c>
      <c r="AD24" s="467">
        <f t="array" ref="AD24">SUM((LEFT(AD$5,2)=LEFT('pit-c,d'!$B$7:$CZ$7,2))*('pit-c,d'!$B26:$CZ26))</f>
        <v>981</v>
      </c>
      <c r="AE24" s="467">
        <f t="array" ref="AE24">SUM((LEFT(AE$5,2)=LEFT('pit-c,d'!$B$7:$CZ$7,2))*('pit-c,d'!$B26:$CZ26))</f>
        <v>609.4</v>
      </c>
      <c r="AF24" s="467">
        <f t="array" ref="AF24">SUM((LEFT(AF$5,2)=LEFT('pit-c,d'!$B$7:$CZ$7,2))*('pit-c,d'!$B26:$CZ26))</f>
        <v>0</v>
      </c>
      <c r="AG24" s="467">
        <f t="array" ref="AG24">SUM((LEFT(AG$5,2)=LEFT('pit-c,d'!$B$7:$CZ$7,2))*('pit-c,d'!$B26:$CZ26))</f>
        <v>0</v>
      </c>
      <c r="AH24" s="467">
        <f t="array" ref="AH24">SUM((LEFT(AH$5,2)=LEFT('pit-c,d'!$B$7:$CZ$7,2))*('pit-c,d'!$B26:$CZ26))</f>
        <v>0</v>
      </c>
      <c r="AI24" s="467">
        <f t="array" ref="AI24">SUM((LEFT(AI$5,2)=LEFT('pit-c,d'!$B$7:$CZ$7,2))*('pit-c,d'!$B26:$CZ26))</f>
        <v>319.89999999999998</v>
      </c>
      <c r="AJ24" s="467">
        <f t="array" ref="AJ24">SUM((LEFT(AJ$5,2)=LEFT('pit-c,d'!$B$7:$CZ$7,2))*('pit-c,d'!$B26:$CZ26))</f>
        <v>0</v>
      </c>
      <c r="AK24" s="467">
        <f t="array" ref="AK24">SUM((LEFT(AK$5,2)=LEFT('pit-c,d'!$B$7:$CZ$7,2))*('pit-c,d'!$B26:$CZ26))</f>
        <v>0</v>
      </c>
      <c r="AL24" s="467">
        <f t="array" ref="AL24">SUM((LEFT(AL$5,2)=LEFT('pit-c,d'!$B$7:$CZ$7,2))*('pit-c,d'!$B26:$CZ26))</f>
        <v>0</v>
      </c>
      <c r="AM24" s="467">
        <f t="array" ref="AM24">SUM((LEFT(AM$5,2)=LEFT('pit-c,d'!$B$7:$CZ$7,2))*('pit-c,d'!$B26:$CZ26))</f>
        <v>4576.0999999999995</v>
      </c>
      <c r="AN24" s="467">
        <f t="array" ref="AN24">SUM((LEFT(AN$5,2)=LEFT('pit-c,d'!$B$7:$CZ$7,2))*('pit-c,d'!$B26:$CZ26))</f>
        <v>0</v>
      </c>
      <c r="AO24" s="467">
        <f t="array" ref="AO24">SUM((LEFT(AO$5,2)=LEFT('pit-c,d'!$B$7:$CZ$7,2))*('pit-c,d'!$B26:$CZ26))</f>
        <v>264.5</v>
      </c>
      <c r="AP24" s="467">
        <f t="array" ref="AP24">SUM((LEFT(AP$5,2)=LEFT('pit-c,d'!$B$7:$CZ$7,2))*('pit-c,d'!$B26:$CZ26))</f>
        <v>2490.6999999999998</v>
      </c>
      <c r="AQ24" s="467">
        <f t="array" ref="AQ24">SUM((LEFT(AQ$5,2)=LEFT('pit-c,d'!$B$7:$CZ$7,2))*('pit-c,d'!$B26:$CZ26))</f>
        <v>0</v>
      </c>
      <c r="AR24" s="467">
        <f t="array" ref="AR24">SUM((LEFT(AR$5,2)=LEFT('pit-c,d'!$B$7:$CZ$7,2))*('pit-c,d'!$B26:$CZ26))</f>
        <v>0</v>
      </c>
      <c r="AS24" s="466">
        <f t="shared" si="14"/>
        <v>9241.5999999999985</v>
      </c>
      <c r="AT24" s="464">
        <f>SUMPRODUCT((LEFT(AT$5,2)=LEFT('pit-e,f'!$C$7:$AG$7,2))*('pit-e,f'!$C26:$AG26))</f>
        <v>0</v>
      </c>
      <c r="AU24" s="467">
        <f>SUMPRODUCT((LEFT(AU$5,2)=LEFT('pit-e,f'!$C$7:$AG$7,2))*('pit-e,f'!$C26:$AG26))</f>
        <v>0</v>
      </c>
      <c r="AV24" s="467">
        <f>SUMPRODUCT((LEFT(AV$5,2)=LEFT('pit-e,f'!$C$7:$AG$7,2))*('pit-e,f'!$C26:$AG26))</f>
        <v>0</v>
      </c>
      <c r="AW24" s="467">
        <f>SUMPRODUCT((LEFT(AW$5,2)=LEFT('pit-e,f'!$C$7:$AG$7,2))*('pit-e,f'!$C26:$AG26))</f>
        <v>0</v>
      </c>
      <c r="AX24" s="467">
        <f>SUMPRODUCT((LEFT(AX$5,2)=LEFT('pit-e,f'!$C$7:$AG$7,2))*('pit-e,f'!$C26:$AG26))</f>
        <v>0</v>
      </c>
      <c r="AY24" s="467">
        <f>SUMPRODUCT((LEFT(AY$5,2)=LEFT('pit-e,f'!$C$7:$AG$7,2))*('pit-e,f'!$C26:$AG26))</f>
        <v>0</v>
      </c>
      <c r="AZ24" s="467">
        <f>SUMPRODUCT((LEFT(AZ$5,2)=LEFT('pit-e,f'!$C$7:$AG$7,2))*('pit-e,f'!$C26:$AG26))</f>
        <v>0</v>
      </c>
      <c r="BA24" s="467">
        <f>SUMPRODUCT((LEFT(BA$5,2)=LEFT('pit-e,f'!$C$7:$AG$7,2))*('pit-e,f'!$C26:$AG26))</f>
        <v>0</v>
      </c>
      <c r="BB24" s="467">
        <f>SUMPRODUCT((LEFT(BB$5,2)=LEFT('pit-e,f'!$C$7:$AG$7,2))*('pit-e,f'!$C26:$AG26))</f>
        <v>0</v>
      </c>
      <c r="BC24" s="467">
        <f>SUMPRODUCT((LEFT(BC$5,2)=LEFT('pit-e,f'!$C$7:$AG$7,2))*('pit-e,f'!$C26:$AG26))</f>
        <v>0</v>
      </c>
      <c r="BD24" s="466">
        <f t="shared" si="15"/>
        <v>0</v>
      </c>
      <c r="BE24" s="467">
        <f t="array" ref="BE24">SUM((LEFT(BE$5,2)=LEFT('pit-e,f'!$AJ$7:$BP$7,2))*('pit-e,f'!$AJ26:$BP26))</f>
        <v>0</v>
      </c>
      <c r="BF24" s="467">
        <f t="array" ref="BF24">SUM((LEFT(BF$5,2)=LEFT('pit-e,f'!$AJ$7:$BP$7,2))*('pit-e,f'!$AJ26:$BP26))</f>
        <v>0</v>
      </c>
      <c r="BG24" s="467">
        <f t="array" ref="BG24">SUM((LEFT(BG$5,2)=LEFT('pit-e,f'!$AJ$7:$BP$7,2))*('pit-e,f'!$AJ26:$BP26))</f>
        <v>0</v>
      </c>
      <c r="BH24" s="467">
        <f t="array" ref="BH24">SUM((LEFT(BH$5,2)=LEFT('pit-e,f'!$AJ$7:$BP$7,2))*('pit-e,f'!$AJ26:$BP26))</f>
        <v>0</v>
      </c>
      <c r="BI24" s="467">
        <f t="array" ref="BI24">SUM((LEFT(BI$5,2)=LEFT('pit-e,f'!$AJ$7:$BP$7,2))*('pit-e,f'!$AJ26:$BP26))</f>
        <v>0</v>
      </c>
      <c r="BJ24" s="467">
        <f t="array" ref="BJ24">SUM((LEFT(BJ$5,2)=LEFT('pit-e,f'!$AJ$7:$BP$7,2))*('pit-e,f'!$AJ26:$BP26))</f>
        <v>0</v>
      </c>
      <c r="BK24" s="467">
        <f t="array" ref="BK24">SUM((LEFT(BK$5,2)=LEFT('pit-e,f'!$AJ$7:$BP$7,2))*('pit-e,f'!$AJ26:$BP26))</f>
        <v>0</v>
      </c>
      <c r="BL24" s="467">
        <f t="array" ref="BL24">SUM((LEFT(BL$5,2)=LEFT('pit-e,f'!$AJ$7:$BP$7,2))*('pit-e,f'!$AJ26:$BP26))</f>
        <v>0</v>
      </c>
      <c r="BM24" s="467">
        <f t="array" ref="BM24">SUM((LEFT(BM$5,2)=LEFT('pit-e,f'!$AJ$7:$BP$7,2))*('pit-e,f'!$AJ26:$BP26))</f>
        <v>0</v>
      </c>
      <c r="BN24" s="467">
        <f t="array" ref="BN24">SUM((LEFT(BN$5,2)=LEFT('pit-e,f'!$AJ$7:$BP$7,2))*('pit-e,f'!$AJ26:$BP26))</f>
        <v>0</v>
      </c>
      <c r="BO24" s="467">
        <f t="array" ref="BO24">SUM((LEFT(BO$5,2)=LEFT('pit-e,f'!$AJ$7:$BP$7,2))*('pit-e,f'!$AJ26:$BP26))</f>
        <v>0</v>
      </c>
      <c r="BP24" s="466">
        <f t="shared" si="16"/>
        <v>0</v>
      </c>
      <c r="BQ24" s="464">
        <f t="array" ref="BQ24">SUM((LEFT(BQ$5,2)=LEFT('pit-c,d'!$EA$7:$ET$7,2))*('pit-c,d'!$EA26:$ET26))</f>
        <v>0</v>
      </c>
      <c r="BR24" s="464">
        <f t="array" ref="BR24">SUM((LEFT(BR$5,2)=LEFT('pit-c,d'!$EA$7:$ET$7,2))*('pit-c,d'!$EA26:$ET26))</f>
        <v>0</v>
      </c>
      <c r="BS24" s="464">
        <f t="array" ref="BS24">SUM((LEFT(BS$5,2)=LEFT('pit-c,d'!$EA$7:$ET$7,2))*('pit-c,d'!$EA26:$ET26))</f>
        <v>0</v>
      </c>
      <c r="BT24" s="464">
        <f t="array" ref="BT24">SUM((LEFT(BT$5,2)=LEFT('pit-c,d'!$EA$7:$ET$7,2))*('pit-c,d'!$EA26:$ET26))</f>
        <v>0</v>
      </c>
      <c r="BU24" s="464">
        <f t="array" ref="BU24">SUM((LEFT(BU$5,2)=LEFT('pit-c,d'!$EA$7:$ET$7,2))*('pit-c,d'!$EA26:$ET26))</f>
        <v>0</v>
      </c>
      <c r="BV24" s="464">
        <f t="array" ref="BV24">SUM((LEFT(BV$5,2)=LEFT('pit-c,d'!$EA$7:$ET$7,2))*('pit-c,d'!$EA26:$ET26))</f>
        <v>1607</v>
      </c>
      <c r="BW24" s="464">
        <f t="array" ref="BW24">SUM((LEFT(BW$5,2)=LEFT('pit-c,d'!$EA$7:$ET$7,2))*('pit-c,d'!$EA26:$ET26))</f>
        <v>0</v>
      </c>
      <c r="BX24" s="464">
        <f t="array" ref="BX24">SUM((LEFT(BX$5,2)=LEFT('pit-c,d'!$EA$7:$ET$7,2))*('pit-c,d'!$EA26:$ET26))</f>
        <v>0</v>
      </c>
      <c r="BY24" s="464">
        <f t="array" ref="BY24">SUM((LEFT(BY$5,2)=LEFT('pit-c,d'!$EA$7:$ET$7,2))*('pit-c,d'!$EA26:$ET26))</f>
        <v>0</v>
      </c>
      <c r="BZ24" s="464">
        <f t="array" ref="BZ24">SUM((LEFT(BZ$5,2)=LEFT('pit-c,d'!$EA$7:$ET$7,2))*('pit-c,d'!$EA26:$ET26))</f>
        <v>0</v>
      </c>
      <c r="CA24" s="466">
        <f t="shared" si="2"/>
        <v>1607</v>
      </c>
      <c r="CB24" s="464">
        <f>SUMIF(pm!$FM$7:$GD$7,CB$5,pm!$FM25:$GD25)</f>
        <v>0</v>
      </c>
      <c r="CC24" s="464">
        <f>SUMIF(pm!$FM$7:$GD$7,CC$5,pm!$FM25:$GD25)</f>
        <v>0</v>
      </c>
      <c r="CD24" s="464">
        <f>SUMIF(pm!$FM$7:$GD$7,CD$5,pm!$FM25:$GD25)</f>
        <v>0</v>
      </c>
      <c r="CE24" s="464">
        <f>SUMIF(pm!$FM$7:$GD$7,CE$5,pm!$FM25:$GD25)</f>
        <v>0</v>
      </c>
      <c r="CF24" s="464">
        <f>SUMIF(pm!$FM$7:$GD$7,CF$5,pm!$FM25:$GD25)</f>
        <v>0</v>
      </c>
      <c r="CG24" s="464">
        <f>SUMIF(pm!$FM$7:$GD$7,CG$5,pm!$FM25:$GD25)</f>
        <v>0</v>
      </c>
      <c r="CH24" s="464">
        <f>SUMIF(pm!$FM$7:$GD$7,CH$5,pm!$FM25:$GD25)</f>
        <v>0</v>
      </c>
      <c r="CI24" s="464">
        <f>SUMIF(pm!$FM$7:$GD$7,CI$5,pm!$FM25:$GD25)</f>
        <v>0</v>
      </c>
      <c r="CJ24" s="464">
        <f>SUMIF(pm!$FM$7:$GD$7,CJ$5,pm!$FM25:$GD25)</f>
        <v>0</v>
      </c>
      <c r="CK24" s="464">
        <f>SUMIF(pm!$FM$7:$GD$7,CK$5,pm!$FM25:$GD25)</f>
        <v>0</v>
      </c>
      <c r="CL24" s="464">
        <f>SUMIF(pm!$FM$7:$GD$7,CL$5,pm!$FM25:$GD25)</f>
        <v>0</v>
      </c>
      <c r="CM24" s="466">
        <f t="shared" si="3"/>
        <v>0</v>
      </c>
      <c r="CN24" s="464" cm="1">
        <f t="array" ref="CN24">SUM((LEFT(CN$5,1)=LEFT('pm-m'!$BR$7:$DC$7,1))*('pm-m'!$BR25:$DC25))</f>
        <v>0</v>
      </c>
      <c r="CO24" s="464">
        <f t="array" ref="CO24">SUM((LEFT(CO$5,2)=LEFT('pm-m'!$BR$7:$DC$7,2))*('pm-m'!$BR25:$DC25))</f>
        <v>0</v>
      </c>
      <c r="CP24" s="464">
        <f t="array" ref="CP24">SUM((LEFT(CP$5,2)=LEFT('pm-m'!$BR$7:$DC$7,2))*('pm-m'!$BR25:$DC25))</f>
        <v>897.59999999999991</v>
      </c>
      <c r="CQ24" s="464">
        <f t="array" ref="CQ24">SUM((LEFT(CQ$5,2)=LEFT('pm-m'!$BR$7:$DC$7,2))*('pm-m'!$BR25:$DC25))</f>
        <v>632.6</v>
      </c>
      <c r="CR24" s="464">
        <f t="array" ref="CR24">SUM((LEFT(CR$5,2)=LEFT('pm-m'!$BR$7:$DC$7,2))*('pm-m'!$BR25:$DC25))</f>
        <v>858.6</v>
      </c>
      <c r="CS24" s="464">
        <f t="array" ref="CS24">SUM((LEFT(CS$5,2)=LEFT('pm-m'!$BR$7:$DC$7,2))*('pm-m'!$BR25:$DC25))</f>
        <v>0</v>
      </c>
      <c r="CT24" s="464">
        <f t="array" ref="CT24">SUM((LEFT(CT$5,2)=LEFT('pm-m'!$BR$7:$DC$7,2))*('pm-m'!$BR25:$DC25))</f>
        <v>0</v>
      </c>
      <c r="CU24" s="464">
        <f t="array" ref="CU24">SUM((LEFT(CU$5,2)=LEFT('pm-m'!$BR$7:$DC$7,2))*('pm-m'!$BR25:$DC25))</f>
        <v>0</v>
      </c>
      <c r="CV24" s="466">
        <f t="shared" si="4"/>
        <v>2388.7999999999997</v>
      </c>
      <c r="CW24" s="464">
        <f>kau!CE25</f>
        <v>6901.7</v>
      </c>
      <c r="CX24" s="464">
        <f>'b,d'!CF25</f>
        <v>2470.0999999999995</v>
      </c>
      <c r="CY24" s="464">
        <f>'pm-sm'!BU25</f>
        <v>5721.9000000000005</v>
      </c>
      <c r="CZ24" s="464">
        <f>'b,d'!DA25</f>
        <v>17594.5</v>
      </c>
      <c r="DA24" s="464">
        <f>'pm-sm'!CE25</f>
        <v>3493.8999999999996</v>
      </c>
      <c r="DB24" s="464">
        <f>sims!AW25</f>
        <v>10823.9</v>
      </c>
      <c r="DC24" s="466">
        <f t="shared" si="17"/>
        <v>47006</v>
      </c>
      <c r="DD24" s="467">
        <f>SUMIF(ssb!$C$7:$U$7,DD$5,ssb!$C25:$U25)</f>
        <v>0</v>
      </c>
      <c r="DE24" s="467">
        <f>SUMIF(ssb!$C$7:$U$7,DE$5,ssb!$C25:$U25)</f>
        <v>0</v>
      </c>
      <c r="DF24" s="467">
        <f>SUMIF(ssb!$C$7:$U$7,DF$5,ssb!$C25:$U25)</f>
        <v>0</v>
      </c>
      <c r="DG24" s="467">
        <f>SUMIF(ssb!$C$7:$U$7,DG$5,ssb!$C25:$U25)</f>
        <v>780.4</v>
      </c>
      <c r="DH24" s="467">
        <f>SUMIF(ssb!$C$7:$U$7,DH$5,ssb!$C25:$U25)</f>
        <v>0</v>
      </c>
      <c r="DI24" s="467">
        <f>SUMIF(ssb!$C$7:$U$7,DI$5,ssb!$C25:$U25)</f>
        <v>0</v>
      </c>
      <c r="DJ24" s="467">
        <f>SUMIF(ssb!$C$7:$U$7,DJ$5,ssb!$C25:$U25)</f>
        <v>0</v>
      </c>
      <c r="DK24" s="467">
        <f>SUMIF(ssb!$C$7:$U$7,DK$5,ssb!$C25:$U25)</f>
        <v>0</v>
      </c>
      <c r="DL24" s="467">
        <f>SUMIF(ssb!$C$7:$U$7,DL$5,ssb!$C25:$U25)</f>
        <v>0</v>
      </c>
      <c r="DM24" s="467">
        <f>SUMIF(ssb!$C$7:$U$7,DM$5,ssb!$C25:$U25)</f>
        <v>159.9</v>
      </c>
      <c r="DN24" s="467">
        <f>SUMIF(ssb!$C$7:$U$7,DN$5,ssb!$C25:$U25)</f>
        <v>0</v>
      </c>
      <c r="DO24" s="467">
        <f>SUMIF(ssb!$C$7:$U$7,DO$5,ssb!$C25:$U25)</f>
        <v>0</v>
      </c>
      <c r="DP24" s="467">
        <f>SUMIF(ssb!$C$7:$U$7,DP$5,ssb!$C25:$U25)</f>
        <v>0</v>
      </c>
      <c r="DQ24" s="467">
        <f>SUMIF(ssb!$C$7:$U$7,DQ$5,ssb!$C25:$U25)</f>
        <v>693.40000000000009</v>
      </c>
      <c r="DR24" s="467">
        <f>SUMIF(ssb!$C$7:$U$7,DR$5,ssb!$C25:$U25)</f>
        <v>0</v>
      </c>
      <c r="DS24" s="467">
        <f>SUMIF(ssb!$C$7:$U$7,DS$5,ssb!$C25:$U25)</f>
        <v>0</v>
      </c>
      <c r="DT24" s="467">
        <f>SUMIF(ssb!$C$7:$U$7,DT$5,ssb!$C25:$U25)</f>
        <v>0</v>
      </c>
      <c r="DU24" s="467">
        <f>SUMIF(ssb!$C$7:$U$7,DU$5,ssb!$C25:$U25)</f>
        <v>868.9</v>
      </c>
      <c r="DV24" s="468">
        <f t="shared" si="35"/>
        <v>2502.6</v>
      </c>
      <c r="DW24" s="470">
        <f>SUMPRODUCT(($AB$5:$DV$5="TTL")*(AB24:DV24))</f>
        <v>64302.7</v>
      </c>
      <c r="DX24" s="415">
        <f t="shared" ca="1" si="6"/>
        <v>0</v>
      </c>
      <c r="DY24" s="557">
        <v>1329.6000000000004</v>
      </c>
      <c r="DZ24" s="673">
        <f>185.2+41.9</f>
        <v>227.1</v>
      </c>
      <c r="EA24" s="218">
        <v>3735.3</v>
      </c>
      <c r="EB24" s="672">
        <f>5269.4+236.9</f>
        <v>5506.2999999999993</v>
      </c>
      <c r="EC24" s="361"/>
      <c r="ED24" s="361"/>
      <c r="EE24" s="197">
        <v>27.2</v>
      </c>
      <c r="EF24" s="674">
        <f>1780.5-200.7</f>
        <v>1579.8</v>
      </c>
      <c r="EG24" s="357"/>
      <c r="EH24" s="358"/>
      <c r="EI24" s="307"/>
      <c r="EJ24" s="197"/>
      <c r="EK24" s="362"/>
      <c r="EL24" s="362"/>
      <c r="EM24" s="220"/>
      <c r="EN24" s="238"/>
      <c r="EO24" s="357"/>
      <c r="EP24" s="357"/>
      <c r="EQ24" s="220">
        <v>3016.0000000000014</v>
      </c>
      <c r="ER24" s="238">
        <v>3885.7000000000016</v>
      </c>
      <c r="ES24" s="361">
        <v>2437.200000000003</v>
      </c>
      <c r="ET24" s="671">
        <f>2759.5-1702.8</f>
        <v>1056.7</v>
      </c>
      <c r="EU24" s="218">
        <v>7911.5</v>
      </c>
      <c r="EV24" s="672">
        <f>10094.5-7182.1</f>
        <v>2912.3999999999996</v>
      </c>
      <c r="EW24" s="238">
        <v>3900.2999999999956</v>
      </c>
      <c r="EX24" s="671">
        <f>4002.3-2180.7</f>
        <v>1821.6000000000004</v>
      </c>
      <c r="EY24" s="218">
        <v>13638.700000000004</v>
      </c>
      <c r="EZ24" s="672">
        <f>14795.8-10840</f>
        <v>3955.7999999999993</v>
      </c>
      <c r="FA24" s="672">
        <f>3089.6-1745.4</f>
        <v>1344.1999999999998</v>
      </c>
      <c r="FB24" s="361">
        <f>1125.9</f>
        <v>1125.9000000000001</v>
      </c>
      <c r="FC24" s="412"/>
      <c r="FD24" s="410"/>
      <c r="FE24" s="218">
        <v>1458.9</v>
      </c>
      <c r="FF24" s="672">
        <f>1493.6-563.7</f>
        <v>929.89999999999986</v>
      </c>
      <c r="FG24" s="363"/>
      <c r="FH24" s="409"/>
      <c r="FI24" s="198">
        <v>1164.0999999999999</v>
      </c>
      <c r="FJ24" s="673">
        <f>1269.8+68.7</f>
        <v>1338.5</v>
      </c>
      <c r="FK24" s="495" cm="1">
        <f t="array" ref="FK24">[1]!SumCols(DY24:FJ24,1)-FL24</f>
        <v>39963.000000000007</v>
      </c>
      <c r="FL24" s="496" cm="1">
        <f t="array" ref="FL24">[1]!SumCols(DY24:FJ24,2)</f>
        <v>24339.700000000004</v>
      </c>
      <c r="FM24" s="200">
        <f>FK24+FL24-DW24</f>
        <v>0</v>
      </c>
      <c r="FN24" s="242">
        <f t="shared" ca="1" si="38"/>
        <v>1556.7000000000003</v>
      </c>
      <c r="FO24" s="422"/>
      <c r="FP24" s="242">
        <f t="shared" si="8"/>
        <v>9241.5999999999985</v>
      </c>
      <c r="FQ24" s="242">
        <f t="shared" si="19"/>
        <v>0</v>
      </c>
      <c r="FR24" s="242">
        <f t="shared" si="42"/>
        <v>0</v>
      </c>
      <c r="FS24" s="422"/>
      <c r="FT24" s="242">
        <f t="shared" si="10"/>
        <v>1607</v>
      </c>
      <c r="FU24" s="242">
        <f t="shared" si="11"/>
        <v>0</v>
      </c>
      <c r="FV24" s="242">
        <f t="shared" si="20"/>
        <v>26941.4</v>
      </c>
      <c r="FW24" s="242"/>
      <c r="FX24" s="242">
        <f t="shared" si="21"/>
        <v>20064.600000000006</v>
      </c>
      <c r="FY24" s="242"/>
      <c r="FZ24" s="242">
        <f t="shared" si="22"/>
        <v>2388.8000000000002</v>
      </c>
      <c r="GA24" s="242">
        <f t="shared" si="23"/>
        <v>0</v>
      </c>
      <c r="GB24" s="242">
        <f t="shared" si="41"/>
        <v>2502.6</v>
      </c>
      <c r="GC24" s="423"/>
      <c r="GD24" s="244">
        <f t="array" ref="GD24" ca="1">SUM(($FN$6:$GC$6=$GD$6)*(FN24:GC24))</f>
        <v>64302.700000000004</v>
      </c>
      <c r="GE24" s="245">
        <f t="array" ref="GE24" ca="1">SUM(($FN$6:$GC$6=$GE$6)*(FN24:GC24))</f>
        <v>0</v>
      </c>
      <c r="GF24" s="490">
        <f t="shared" ca="1" si="36"/>
        <v>64302.700000000004</v>
      </c>
      <c r="GG24" s="316" t="str">
        <f t="shared" ca="1" si="24"/>
        <v/>
      </c>
      <c r="GH24" s="242">
        <f ca="1">FN24+FP24+FR24+FT24+GB24</f>
        <v>14907.9</v>
      </c>
      <c r="GI24" s="242">
        <f t="shared" si="26"/>
        <v>0</v>
      </c>
      <c r="GJ24" s="242">
        <f t="shared" si="27"/>
        <v>2388.8000000000002</v>
      </c>
      <c r="GK24" s="242">
        <f t="shared" si="28"/>
        <v>0</v>
      </c>
      <c r="GL24" s="242">
        <f t="shared" si="29"/>
        <v>47006.000000000007</v>
      </c>
      <c r="GM24" s="242">
        <f t="shared" si="30"/>
        <v>0</v>
      </c>
      <c r="GN24" s="490">
        <f t="shared" ca="1" si="31"/>
        <v>17296.7</v>
      </c>
      <c r="GO24" s="490">
        <f t="shared" si="32"/>
        <v>0</v>
      </c>
      <c r="GP24" s="490">
        <f t="shared" si="33"/>
        <v>47006.000000000007</v>
      </c>
    </row>
    <row r="25" spans="1:202" s="188" customFormat="1" ht="11.15" customHeight="1">
      <c r="A25" s="196">
        <f t="shared" si="13"/>
        <v>45157</v>
      </c>
      <c r="B25" s="464"/>
      <c r="C25" s="464"/>
      <c r="D25" s="471"/>
      <c r="E25" s="464"/>
      <c r="F25" s="464"/>
      <c r="G25" s="464"/>
      <c r="H25" s="464"/>
      <c r="I25" s="465"/>
      <c r="J25" s="466">
        <f t="shared" si="37"/>
        <v>0</v>
      </c>
      <c r="K25" s="467"/>
      <c r="L25" s="464"/>
      <c r="M25" s="464"/>
      <c r="N25" s="464">
        <v>1064.4000000000001</v>
      </c>
      <c r="O25" s="464"/>
      <c r="P25" s="464"/>
      <c r="Q25" s="464"/>
      <c r="R25" s="464"/>
      <c r="S25" s="464"/>
      <c r="T25" s="466">
        <f t="shared" si="0"/>
        <v>1064.4000000000001</v>
      </c>
      <c r="U25" s="467"/>
      <c r="V25" s="464"/>
      <c r="W25" s="464"/>
      <c r="X25" s="464"/>
      <c r="Y25" s="464"/>
      <c r="Z25" s="464"/>
      <c r="AA25" s="468">
        <f t="shared" si="34"/>
        <v>0</v>
      </c>
      <c r="AB25" s="469">
        <f t="shared" si="1"/>
        <v>1064.4000000000001</v>
      </c>
      <c r="AC25" s="467">
        <f t="array" ref="AC25">SUM((LEFT(AC$5,2)=LEFT('pit-c,d'!$B$7:$CZ$7,2))*('pit-c,d'!$B27:$CZ27))</f>
        <v>0</v>
      </c>
      <c r="AD25" s="467">
        <f t="array" ref="AD25">SUM((LEFT(AD$5,2)=LEFT('pit-c,d'!$B$7:$CZ$7,2))*('pit-c,d'!$B27:$CZ27))</f>
        <v>1534.1</v>
      </c>
      <c r="AE25" s="467">
        <f t="array" ref="AE25">SUM((LEFT(AE$5,2)=LEFT('pit-c,d'!$B$7:$CZ$7,2))*('pit-c,d'!$B27:$CZ27))</f>
        <v>158.9</v>
      </c>
      <c r="AF25" s="467">
        <f t="array" ref="AF25">SUM((LEFT(AF$5,2)=LEFT('pit-c,d'!$B$7:$CZ$7,2))*('pit-c,d'!$B27:$CZ27))</f>
        <v>0</v>
      </c>
      <c r="AG25" s="467">
        <f t="array" ref="AG25">SUM((LEFT(AG$5,2)=LEFT('pit-c,d'!$B$7:$CZ$7,2))*('pit-c,d'!$B27:$CZ27))</f>
        <v>0</v>
      </c>
      <c r="AH25" s="467">
        <f t="array" ref="AH25">SUM((LEFT(AH$5,2)=LEFT('pit-c,d'!$B$7:$CZ$7,2))*('pit-c,d'!$B27:$CZ27))</f>
        <v>0</v>
      </c>
      <c r="AI25" s="467">
        <f t="array" ref="AI25">SUM((LEFT(AI$5,2)=LEFT('pit-c,d'!$B$7:$CZ$7,2))*('pit-c,d'!$B27:$CZ27))</f>
        <v>0</v>
      </c>
      <c r="AJ25" s="467">
        <f t="array" ref="AJ25">SUM((LEFT(AJ$5,2)=LEFT('pit-c,d'!$B$7:$CZ$7,2))*('pit-c,d'!$B27:$CZ27))</f>
        <v>0</v>
      </c>
      <c r="AK25" s="467">
        <f t="array" ref="AK25">SUM((LEFT(AK$5,2)=LEFT('pit-c,d'!$B$7:$CZ$7,2))*('pit-c,d'!$B27:$CZ27))</f>
        <v>0</v>
      </c>
      <c r="AL25" s="467">
        <f t="array" ref="AL25">SUM((LEFT(AL$5,2)=LEFT('pit-c,d'!$B$7:$CZ$7,2))*('pit-c,d'!$B27:$CZ27))</f>
        <v>714.8</v>
      </c>
      <c r="AM25" s="467">
        <f t="array" ref="AM25">SUM((LEFT(AM$5,2)=LEFT('pit-c,d'!$B$7:$CZ$7,2))*('pit-c,d'!$B27:$CZ27))</f>
        <v>4075</v>
      </c>
      <c r="AN25" s="467">
        <f t="array" ref="AN25">SUM((LEFT(AN$5,2)=LEFT('pit-c,d'!$B$7:$CZ$7,2))*('pit-c,d'!$B27:$CZ27))</f>
        <v>0</v>
      </c>
      <c r="AO25" s="467">
        <f t="array" ref="AO25">SUM((LEFT(AO$5,2)=LEFT('pit-c,d'!$B$7:$CZ$7,2))*('pit-c,d'!$B27:$CZ27))</f>
        <v>926.6</v>
      </c>
      <c r="AP25" s="467">
        <f t="array" ref="AP25">SUM((LEFT(AP$5,2)=LEFT('pit-c,d'!$B$7:$CZ$7,2))*('pit-c,d'!$B27:$CZ27))</f>
        <v>2729</v>
      </c>
      <c r="AQ25" s="467">
        <f t="array" ref="AQ25">SUM((LEFT(AQ$5,2)=LEFT('pit-c,d'!$B$7:$CZ$7,2))*('pit-c,d'!$B27:$CZ27))</f>
        <v>0</v>
      </c>
      <c r="AR25" s="467">
        <f t="array" ref="AR25">SUM((LEFT(AR$5,2)=LEFT('pit-c,d'!$B$7:$CZ$7,2))*('pit-c,d'!$B27:$CZ27))</f>
        <v>0</v>
      </c>
      <c r="AS25" s="466">
        <f t="shared" si="14"/>
        <v>10138.400000000001</v>
      </c>
      <c r="AT25" s="464">
        <f>SUMPRODUCT((LEFT(AT$5,2)=LEFT('pit-e,f'!$C$7:$AG$7,2))*('pit-e,f'!$C27:$AG27))</f>
        <v>0</v>
      </c>
      <c r="AU25" s="467">
        <f>SUMPRODUCT((LEFT(AU$5,2)=LEFT('pit-e,f'!$C$7:$AG$7,2))*('pit-e,f'!$C27:$AG27))</f>
        <v>0</v>
      </c>
      <c r="AV25" s="467">
        <f>SUMPRODUCT((LEFT(AV$5,2)=LEFT('pit-e,f'!$C$7:$AG$7,2))*('pit-e,f'!$C27:$AG27))</f>
        <v>0</v>
      </c>
      <c r="AW25" s="467">
        <f>SUMPRODUCT((LEFT(AW$5,2)=LEFT('pit-e,f'!$C$7:$AG$7,2))*('pit-e,f'!$C27:$AG27))</f>
        <v>0</v>
      </c>
      <c r="AX25" s="467">
        <f>SUMPRODUCT((LEFT(AX$5,2)=LEFT('pit-e,f'!$C$7:$AG$7,2))*('pit-e,f'!$C27:$AG27))</f>
        <v>0</v>
      </c>
      <c r="AY25" s="467">
        <f>SUMPRODUCT((LEFT(AY$5,2)=LEFT('pit-e,f'!$C$7:$AG$7,2))*('pit-e,f'!$C27:$AG27))</f>
        <v>0</v>
      </c>
      <c r="AZ25" s="467">
        <f>SUMPRODUCT((LEFT(AZ$5,2)=LEFT('pit-e,f'!$C$7:$AG$7,2))*('pit-e,f'!$C27:$AG27))</f>
        <v>0</v>
      </c>
      <c r="BA25" s="467">
        <f>SUMPRODUCT((LEFT(BA$5,2)=LEFT('pit-e,f'!$C$7:$AG$7,2))*('pit-e,f'!$C27:$AG27))</f>
        <v>0</v>
      </c>
      <c r="BB25" s="467">
        <f>SUMPRODUCT((LEFT(BB$5,2)=LEFT('pit-e,f'!$C$7:$AG$7,2))*('pit-e,f'!$C27:$AG27))</f>
        <v>0</v>
      </c>
      <c r="BC25" s="467">
        <f>SUMPRODUCT((LEFT(BC$5,2)=LEFT('pit-e,f'!$C$7:$AG$7,2))*('pit-e,f'!$C27:$AG27))</f>
        <v>0</v>
      </c>
      <c r="BD25" s="466">
        <f t="shared" si="15"/>
        <v>0</v>
      </c>
      <c r="BE25" s="467">
        <f t="array" ref="BE25">SUM((LEFT(BE$5,2)=LEFT('pit-e,f'!$AJ$7:$BP$7,2))*('pit-e,f'!$AJ27:$BP27))</f>
        <v>0</v>
      </c>
      <c r="BF25" s="467">
        <f t="array" ref="BF25">SUM((LEFT(BF$5,2)=LEFT('pit-e,f'!$AJ$7:$BP$7,2))*('pit-e,f'!$AJ27:$BP27))</f>
        <v>0</v>
      </c>
      <c r="BG25" s="467">
        <f t="array" ref="BG25">SUM((LEFT(BG$5,2)=LEFT('pit-e,f'!$AJ$7:$BP$7,2))*('pit-e,f'!$AJ27:$BP27))</f>
        <v>0</v>
      </c>
      <c r="BH25" s="467">
        <f t="array" ref="BH25">SUM((LEFT(BH$5,2)=LEFT('pit-e,f'!$AJ$7:$BP$7,2))*('pit-e,f'!$AJ27:$BP27))</f>
        <v>0</v>
      </c>
      <c r="BI25" s="467">
        <f t="array" ref="BI25">SUM((LEFT(BI$5,2)=LEFT('pit-e,f'!$AJ$7:$BP$7,2))*('pit-e,f'!$AJ27:$BP27))</f>
        <v>0</v>
      </c>
      <c r="BJ25" s="467">
        <f t="array" ref="BJ25">SUM((LEFT(BJ$5,2)=LEFT('pit-e,f'!$AJ$7:$BP$7,2))*('pit-e,f'!$AJ27:$BP27))</f>
        <v>0</v>
      </c>
      <c r="BK25" s="467">
        <f t="array" ref="BK25">SUM((LEFT(BK$5,2)=LEFT('pit-e,f'!$AJ$7:$BP$7,2))*('pit-e,f'!$AJ27:$BP27))</f>
        <v>0</v>
      </c>
      <c r="BL25" s="467">
        <f t="array" ref="BL25">SUM((LEFT(BL$5,2)=LEFT('pit-e,f'!$AJ$7:$BP$7,2))*('pit-e,f'!$AJ27:$BP27))</f>
        <v>0</v>
      </c>
      <c r="BM25" s="467">
        <f t="array" ref="BM25">SUM((LEFT(BM$5,2)=LEFT('pit-e,f'!$AJ$7:$BP$7,2))*('pit-e,f'!$AJ27:$BP27))</f>
        <v>0</v>
      </c>
      <c r="BN25" s="467">
        <f t="array" ref="BN25">SUM((LEFT(BN$5,2)=LEFT('pit-e,f'!$AJ$7:$BP$7,2))*('pit-e,f'!$AJ27:$BP27))</f>
        <v>0</v>
      </c>
      <c r="BO25" s="467">
        <f t="array" ref="BO25">SUM((LEFT(BO$5,2)=LEFT('pit-e,f'!$AJ$7:$BP$7,2))*('pit-e,f'!$AJ27:$BP27))</f>
        <v>0</v>
      </c>
      <c r="BP25" s="466">
        <f t="shared" si="16"/>
        <v>0</v>
      </c>
      <c r="BQ25" s="464">
        <f t="array" ref="BQ25">SUM((LEFT(BQ$5,2)=LEFT('pit-c,d'!$EA$7:$ET$7,2))*('pit-c,d'!$EA27:$ET27))</f>
        <v>0</v>
      </c>
      <c r="BR25" s="464">
        <f t="array" ref="BR25">SUM((LEFT(BR$5,2)=LEFT('pit-c,d'!$EA$7:$ET$7,2))*('pit-c,d'!$EA27:$ET27))</f>
        <v>0</v>
      </c>
      <c r="BS25" s="464">
        <f t="array" ref="BS25">SUM((LEFT(BS$5,2)=LEFT('pit-c,d'!$EA$7:$ET$7,2))*('pit-c,d'!$EA27:$ET27))</f>
        <v>0</v>
      </c>
      <c r="BT25" s="464">
        <f t="array" ref="BT25">SUM((LEFT(BT$5,2)=LEFT('pit-c,d'!$EA$7:$ET$7,2))*('pit-c,d'!$EA27:$ET27))</f>
        <v>0</v>
      </c>
      <c r="BU25" s="464">
        <f t="array" ref="BU25">SUM((LEFT(BU$5,2)=LEFT('pit-c,d'!$EA$7:$ET$7,2))*('pit-c,d'!$EA27:$ET27))</f>
        <v>0</v>
      </c>
      <c r="BV25" s="464">
        <f t="array" ref="BV25">SUM((LEFT(BV$5,2)=LEFT('pit-c,d'!$EA$7:$ET$7,2))*('pit-c,d'!$EA27:$ET27))</f>
        <v>3587.7</v>
      </c>
      <c r="BW25" s="464">
        <f t="array" ref="BW25">SUM((LEFT(BW$5,2)=LEFT('pit-c,d'!$EA$7:$ET$7,2))*('pit-c,d'!$EA27:$ET27))</f>
        <v>0</v>
      </c>
      <c r="BX25" s="464">
        <f t="array" ref="BX25">SUM((LEFT(BX$5,2)=LEFT('pit-c,d'!$EA$7:$ET$7,2))*('pit-c,d'!$EA27:$ET27))</f>
        <v>0</v>
      </c>
      <c r="BY25" s="464">
        <f t="array" ref="BY25">SUM((LEFT(BY$5,2)=LEFT('pit-c,d'!$EA$7:$ET$7,2))*('pit-c,d'!$EA27:$ET27))</f>
        <v>0</v>
      </c>
      <c r="BZ25" s="464">
        <f t="array" ref="BZ25">SUM((LEFT(BZ$5,2)=LEFT('pit-c,d'!$EA$7:$ET$7,2))*('pit-c,d'!$EA27:$ET27))</f>
        <v>0</v>
      </c>
      <c r="CA25" s="466">
        <f t="shared" si="2"/>
        <v>3587.7</v>
      </c>
      <c r="CB25" s="464">
        <f>SUMIF(pm!$FM$7:$GD$7,CB$5,pm!$FM26:$GD26)</f>
        <v>0</v>
      </c>
      <c r="CC25" s="464">
        <f>SUMIF(pm!$FM$7:$GD$7,CC$5,pm!$FM26:$GD26)</f>
        <v>0</v>
      </c>
      <c r="CD25" s="464">
        <f>SUMIF(pm!$FM$7:$GD$7,CD$5,pm!$FM26:$GD26)</f>
        <v>0</v>
      </c>
      <c r="CE25" s="464">
        <f>SUMIF(pm!$FM$7:$GD$7,CE$5,pm!$FM26:$GD26)</f>
        <v>0</v>
      </c>
      <c r="CF25" s="464">
        <f>SUMIF(pm!$FM$7:$GD$7,CF$5,pm!$FM26:$GD26)</f>
        <v>0</v>
      </c>
      <c r="CG25" s="464">
        <f>SUMIF(pm!$FM$7:$GD$7,CG$5,pm!$FM26:$GD26)</f>
        <v>0</v>
      </c>
      <c r="CH25" s="464">
        <f>SUMIF(pm!$FM$7:$GD$7,CH$5,pm!$FM26:$GD26)</f>
        <v>0</v>
      </c>
      <c r="CI25" s="464">
        <f>SUMIF(pm!$FM$7:$GD$7,CI$5,pm!$FM26:$GD26)</f>
        <v>0</v>
      </c>
      <c r="CJ25" s="464">
        <f>SUMIF(pm!$FM$7:$GD$7,CJ$5,pm!$FM26:$GD26)</f>
        <v>0</v>
      </c>
      <c r="CK25" s="464">
        <f>SUMIF(pm!$FM$7:$GD$7,CK$5,pm!$FM26:$GD26)</f>
        <v>0</v>
      </c>
      <c r="CL25" s="464">
        <f>SUMIF(pm!$FM$7:$GD$7,CL$5,pm!$FM26:$GD26)</f>
        <v>0</v>
      </c>
      <c r="CM25" s="466">
        <f t="shared" si="3"/>
        <v>0</v>
      </c>
      <c r="CN25" s="464" cm="1">
        <f t="array" ref="CN25">SUM((LEFT(CN$5,1)=LEFT('pm-m'!$BR$7:$DC$7,1))*('pm-m'!$BR26:$DC26))</f>
        <v>0</v>
      </c>
      <c r="CO25" s="464">
        <f t="array" ref="CO25">SUM((LEFT(CO$5,2)=LEFT('pm-m'!$BR$7:$DC$7,2))*('pm-m'!$BR26:$DC26))</f>
        <v>0</v>
      </c>
      <c r="CP25" s="464">
        <f t="array" ref="CP25">SUM((LEFT(CP$5,2)=LEFT('pm-m'!$BR$7:$DC$7,2))*('pm-m'!$BR26:$DC26))</f>
        <v>3107.3</v>
      </c>
      <c r="CQ25" s="464">
        <f t="array" ref="CQ25">SUM((LEFT(CQ$5,2)=LEFT('pm-m'!$BR$7:$DC$7,2))*('pm-m'!$BR26:$DC26))</f>
        <v>1040.0999999999999</v>
      </c>
      <c r="CR25" s="464">
        <f t="array" ref="CR25">SUM((LEFT(CR$5,2)=LEFT('pm-m'!$BR$7:$DC$7,2))*('pm-m'!$BR26:$DC26))</f>
        <v>0</v>
      </c>
      <c r="CS25" s="464">
        <f t="array" ref="CS25">SUM((LEFT(CS$5,2)=LEFT('pm-m'!$BR$7:$DC$7,2))*('pm-m'!$BR26:$DC26))</f>
        <v>0</v>
      </c>
      <c r="CT25" s="464">
        <f t="array" ref="CT25">SUM((LEFT(CT$5,2)=LEFT('pm-m'!$BR$7:$DC$7,2))*('pm-m'!$BR26:$DC26))</f>
        <v>0</v>
      </c>
      <c r="CU25" s="464">
        <f t="array" ref="CU25">SUM((LEFT(CU$5,2)=LEFT('pm-m'!$BR$7:$DC$7,2))*('pm-m'!$BR26:$DC26))</f>
        <v>0</v>
      </c>
      <c r="CV25" s="466">
        <f t="shared" si="4"/>
        <v>4147.3999999999996</v>
      </c>
      <c r="CW25" s="464">
        <f>kau!CE26</f>
        <v>7602</v>
      </c>
      <c r="CX25" s="464">
        <f>'b,d'!CF26</f>
        <v>2419.8000000000002</v>
      </c>
      <c r="CY25" s="464">
        <f>'pm-sm'!BU26</f>
        <v>7628.2</v>
      </c>
      <c r="CZ25" s="464">
        <f>'b,d'!DA26</f>
        <v>34689.599999999999</v>
      </c>
      <c r="DA25" s="464">
        <f>'pm-sm'!CE26</f>
        <v>5171.7999999999993</v>
      </c>
      <c r="DB25" s="464">
        <f>sims!AW26</f>
        <v>16628.8</v>
      </c>
      <c r="DC25" s="466">
        <f t="shared" si="17"/>
        <v>74140.2</v>
      </c>
      <c r="DD25" s="467">
        <f>SUMIF(ssb!$C$7:$U$7,DD$5,ssb!$C26:$U26)</f>
        <v>0</v>
      </c>
      <c r="DE25" s="467">
        <f>SUMIF(ssb!$C$7:$U$7,DE$5,ssb!$C26:$U26)</f>
        <v>0</v>
      </c>
      <c r="DF25" s="467">
        <f>SUMIF(ssb!$C$7:$U$7,DF$5,ssb!$C26:$U26)</f>
        <v>0</v>
      </c>
      <c r="DG25" s="467">
        <f>SUMIF(ssb!$C$7:$U$7,DG$5,ssb!$C26:$U26)</f>
        <v>2018.2</v>
      </c>
      <c r="DH25" s="467">
        <f>SUMIF(ssb!$C$7:$U$7,DH$5,ssb!$C26:$U26)</f>
        <v>315.2</v>
      </c>
      <c r="DI25" s="467">
        <f>SUMIF(ssb!$C$7:$U$7,DI$5,ssb!$C26:$U26)</f>
        <v>0</v>
      </c>
      <c r="DJ25" s="467">
        <f>SUMIF(ssb!$C$7:$U$7,DJ$5,ssb!$C26:$U26)</f>
        <v>0</v>
      </c>
      <c r="DK25" s="467">
        <f>SUMIF(ssb!$C$7:$U$7,DK$5,ssb!$C26:$U26)</f>
        <v>0</v>
      </c>
      <c r="DL25" s="467">
        <f>SUMIF(ssb!$C$7:$U$7,DL$5,ssb!$C26:$U26)</f>
        <v>0</v>
      </c>
      <c r="DM25" s="467">
        <f>SUMIF(ssb!$C$7:$U$7,DM$5,ssb!$C26:$U26)</f>
        <v>0</v>
      </c>
      <c r="DN25" s="467">
        <f>SUMIF(ssb!$C$7:$U$7,DN$5,ssb!$C26:$U26)</f>
        <v>0</v>
      </c>
      <c r="DO25" s="467">
        <f>SUMIF(ssb!$C$7:$U$7,DO$5,ssb!$C26:$U26)</f>
        <v>0</v>
      </c>
      <c r="DP25" s="467">
        <f>SUMIF(ssb!$C$7:$U$7,DP$5,ssb!$C26:$U26)</f>
        <v>0</v>
      </c>
      <c r="DQ25" s="467">
        <f>SUMIF(ssb!$C$7:$U$7,DQ$5,ssb!$C26:$U26)</f>
        <v>229.4</v>
      </c>
      <c r="DR25" s="467">
        <f>SUMIF(ssb!$C$7:$U$7,DR$5,ssb!$C26:$U26)</f>
        <v>0</v>
      </c>
      <c r="DS25" s="467">
        <f>SUMIF(ssb!$C$7:$U$7,DS$5,ssb!$C26:$U26)</f>
        <v>0</v>
      </c>
      <c r="DT25" s="467">
        <f>SUMIF(ssb!$C$7:$U$7,DT$5,ssb!$C26:$U26)</f>
        <v>0</v>
      </c>
      <c r="DU25" s="467">
        <f>SUMIF(ssb!$C$7:$U$7,DU$5,ssb!$C26:$U26)</f>
        <v>0</v>
      </c>
      <c r="DV25" s="468">
        <f t="shared" si="35"/>
        <v>2562.8000000000002</v>
      </c>
      <c r="DW25" s="470">
        <f>SUMPRODUCT(($AB$5:$DV$5="TTL")*(AB25:DV25))</f>
        <v>95640.900000000009</v>
      </c>
      <c r="DX25" s="415">
        <f t="shared" ca="1" si="6"/>
        <v>0</v>
      </c>
      <c r="DY25" s="455">
        <v>213.2</v>
      </c>
      <c r="DZ25" s="451">
        <v>851.20000000000016</v>
      </c>
      <c r="EA25" s="441">
        <v>4951.9000000000015</v>
      </c>
      <c r="EB25" s="442">
        <v>5186.5000000000018</v>
      </c>
      <c r="EC25" s="361"/>
      <c r="ED25" s="361"/>
      <c r="EE25" s="197">
        <v>1647.2</v>
      </c>
      <c r="EF25" s="197">
        <v>1940.5000000000005</v>
      </c>
      <c r="EG25" s="357"/>
      <c r="EH25" s="358"/>
      <c r="EI25" s="307"/>
      <c r="EJ25" s="197"/>
      <c r="EK25" s="362"/>
      <c r="EL25" s="362"/>
      <c r="EM25" s="220"/>
      <c r="EN25" s="238"/>
      <c r="EO25" s="357"/>
      <c r="EP25" s="357"/>
      <c r="EQ25" s="454">
        <v>3915.9999999999995</v>
      </c>
      <c r="ER25" s="442">
        <v>3686.0000000000023</v>
      </c>
      <c r="ES25" s="447">
        <v>3079.7</v>
      </c>
      <c r="ET25" s="448">
        <v>2092.0999999999995</v>
      </c>
      <c r="EU25" s="443">
        <v>8403.0000000000018</v>
      </c>
      <c r="EV25" s="442">
        <v>8225.7999999999865</v>
      </c>
      <c r="EW25" s="238">
        <v>4412.9999999999982</v>
      </c>
      <c r="EX25" s="219">
        <v>3215.1999999999957</v>
      </c>
      <c r="EY25" s="443">
        <v>17880.299999999974</v>
      </c>
      <c r="EZ25" s="442">
        <v>16809.299999999992</v>
      </c>
      <c r="FA25" s="449">
        <v>1169.5</v>
      </c>
      <c r="FB25" s="448">
        <v>1250.3</v>
      </c>
      <c r="FC25" s="412"/>
      <c r="FD25" s="410"/>
      <c r="FE25" s="443">
        <v>1828</v>
      </c>
      <c r="FF25" s="444">
        <v>2319.4</v>
      </c>
      <c r="FG25" s="363"/>
      <c r="FH25" s="409"/>
      <c r="FI25" s="450">
        <v>1468.6</v>
      </c>
      <c r="FJ25" s="453">
        <v>1094.2</v>
      </c>
      <c r="FK25" s="495" cm="1">
        <f t="array" ref="FK25">[1]!SumCols(DY25:FJ25,1)-FL25</f>
        <v>48970.399999999987</v>
      </c>
      <c r="FL25" s="496" cm="1">
        <f t="array" ref="FL25">[1]!SumCols(DY25:FJ25,2)</f>
        <v>46670.499999999978</v>
      </c>
      <c r="FM25" s="200">
        <f>FK25+FL25-DW25</f>
        <v>0</v>
      </c>
      <c r="FN25" s="242">
        <f t="shared" ca="1" si="38"/>
        <v>1064.4000000000001</v>
      </c>
      <c r="FO25" s="422"/>
      <c r="FP25" s="242">
        <f t="shared" si="8"/>
        <v>10138.400000000003</v>
      </c>
      <c r="FQ25" s="242">
        <f t="shared" si="19"/>
        <v>0</v>
      </c>
      <c r="FR25" s="242">
        <f t="shared" ref="FR25:FR35" si="43">(FD25+FC25)</f>
        <v>0</v>
      </c>
      <c r="FS25" s="422"/>
      <c r="FT25" s="242">
        <f t="shared" si="10"/>
        <v>3587.7000000000007</v>
      </c>
      <c r="FU25" s="242">
        <f t="shared" si="11"/>
        <v>0</v>
      </c>
      <c r="FV25" s="242">
        <f t="shared" si="20"/>
        <v>37030.799999999988</v>
      </c>
      <c r="FW25" s="242"/>
      <c r="FX25" s="242">
        <f t="shared" si="21"/>
        <v>37109.399999999965</v>
      </c>
      <c r="FY25" s="242"/>
      <c r="FZ25" s="242">
        <f t="shared" si="22"/>
        <v>4147.3999999999996</v>
      </c>
      <c r="GA25" s="242">
        <f t="shared" si="23"/>
        <v>0</v>
      </c>
      <c r="GB25" s="242">
        <f t="shared" si="41"/>
        <v>2562.8000000000002</v>
      </c>
      <c r="GC25" s="423"/>
      <c r="GD25" s="244">
        <f t="array" ref="GD25" ca="1">SUM(($FN$6:$GC$6=$GD$6)*(FN25:GC25))</f>
        <v>95640.899999999951</v>
      </c>
      <c r="GE25" s="245">
        <f t="array" ref="GE25" ca="1">SUM(($FN$6:$GC$6=$GE$6)*(FN25:GC25))</f>
        <v>0</v>
      </c>
      <c r="GF25" s="490">
        <f ca="1">SUM(GD25:GE25)</f>
        <v>95640.899999999951</v>
      </c>
      <c r="GG25" s="316" t="str">
        <f t="shared" ca="1" si="24"/>
        <v/>
      </c>
      <c r="GH25" s="242">
        <f t="shared" ca="1" si="25"/>
        <v>17353.300000000003</v>
      </c>
      <c r="GI25" s="242">
        <f>FO25+FQ25+FS25+FU25+GC25</f>
        <v>0</v>
      </c>
      <c r="GJ25" s="242">
        <f t="shared" si="27"/>
        <v>4147.3999999999996</v>
      </c>
      <c r="GK25" s="242">
        <f t="shared" si="28"/>
        <v>0</v>
      </c>
      <c r="GL25" s="242">
        <f t="shared" si="29"/>
        <v>74140.199999999953</v>
      </c>
      <c r="GM25" s="242">
        <f t="shared" si="30"/>
        <v>0</v>
      </c>
      <c r="GN25" s="490">
        <f t="shared" ca="1" si="31"/>
        <v>21500.700000000004</v>
      </c>
      <c r="GO25" s="490">
        <f t="shared" si="32"/>
        <v>0</v>
      </c>
      <c r="GP25" s="490">
        <f t="shared" si="33"/>
        <v>74140.199999999953</v>
      </c>
    </row>
    <row r="26" spans="1:202" s="188" customFormat="1" ht="11.15" customHeight="1">
      <c r="A26" s="196">
        <f t="shared" si="13"/>
        <v>45158</v>
      </c>
      <c r="B26" s="464"/>
      <c r="C26" s="464"/>
      <c r="D26" s="464"/>
      <c r="E26" s="464"/>
      <c r="F26" s="464"/>
      <c r="G26" s="464"/>
      <c r="H26" s="464"/>
      <c r="I26" s="465"/>
      <c r="J26" s="466">
        <f t="shared" si="37"/>
        <v>0</v>
      </c>
      <c r="K26" s="467"/>
      <c r="L26" s="464"/>
      <c r="M26" s="464"/>
      <c r="N26" s="464"/>
      <c r="O26" s="464"/>
      <c r="P26" s="464"/>
      <c r="Q26" s="464"/>
      <c r="R26" s="464"/>
      <c r="S26" s="464"/>
      <c r="T26" s="466">
        <f t="shared" si="0"/>
        <v>0</v>
      </c>
      <c r="U26" s="467"/>
      <c r="V26" s="464"/>
      <c r="W26" s="464"/>
      <c r="X26" s="464"/>
      <c r="Y26" s="464"/>
      <c r="Z26" s="464"/>
      <c r="AA26" s="468">
        <f t="shared" si="34"/>
        <v>0</v>
      </c>
      <c r="AB26" s="469">
        <f t="shared" si="1"/>
        <v>0</v>
      </c>
      <c r="AC26" s="467">
        <f t="array" ref="AC26">SUM((LEFT(AC$5,2)=LEFT('pit-c,d'!$B$7:$CZ$7,2))*('pit-c,d'!$B28:$CZ28))</f>
        <v>0</v>
      </c>
      <c r="AD26" s="467">
        <f t="array" ref="AD26">SUM((LEFT(AD$5,2)=LEFT('pit-c,d'!$B$7:$CZ$7,2))*('pit-c,d'!$B28:$CZ28))</f>
        <v>0</v>
      </c>
      <c r="AE26" s="467">
        <f t="array" ref="AE26">SUM((LEFT(AE$5,2)=LEFT('pit-c,d'!$B$7:$CZ$7,2))*('pit-c,d'!$B28:$CZ28))</f>
        <v>0</v>
      </c>
      <c r="AF26" s="467">
        <f t="array" ref="AF26">SUM((LEFT(AF$5,2)=LEFT('pit-c,d'!$B$7:$CZ$7,2))*('pit-c,d'!$B28:$CZ28))</f>
        <v>0</v>
      </c>
      <c r="AG26" s="467">
        <f t="array" ref="AG26">SUM((LEFT(AG$5,2)=LEFT('pit-c,d'!$B$7:$CZ$7,2))*('pit-c,d'!$B28:$CZ28))</f>
        <v>0</v>
      </c>
      <c r="AH26" s="467">
        <f t="array" ref="AH26">SUM((LEFT(AH$5,2)=LEFT('pit-c,d'!$B$7:$CZ$7,2))*('pit-c,d'!$B28:$CZ28))</f>
        <v>0</v>
      </c>
      <c r="AI26" s="467">
        <f t="array" ref="AI26">SUM((LEFT(AI$5,2)=LEFT('pit-c,d'!$B$7:$CZ$7,2))*('pit-c,d'!$B28:$CZ28))</f>
        <v>0</v>
      </c>
      <c r="AJ26" s="467">
        <f t="array" ref="AJ26">SUM((LEFT(AJ$5,2)=LEFT('pit-c,d'!$B$7:$CZ$7,2))*('pit-c,d'!$B28:$CZ28))</f>
        <v>0</v>
      </c>
      <c r="AK26" s="467">
        <f t="array" ref="AK26">SUM((LEFT(AK$5,2)=LEFT('pit-c,d'!$B$7:$CZ$7,2))*('pit-c,d'!$B28:$CZ28))</f>
        <v>0</v>
      </c>
      <c r="AL26" s="467">
        <f t="array" ref="AL26">SUM((LEFT(AL$5,2)=LEFT('pit-c,d'!$B$7:$CZ$7,2))*('pit-c,d'!$B28:$CZ28))</f>
        <v>0</v>
      </c>
      <c r="AM26" s="467">
        <f t="array" ref="AM26">SUM((LEFT(AM$5,2)=LEFT('pit-c,d'!$B$7:$CZ$7,2))*('pit-c,d'!$B28:$CZ28))</f>
        <v>0</v>
      </c>
      <c r="AN26" s="467">
        <f t="array" ref="AN26">SUM((LEFT(AN$5,2)=LEFT('pit-c,d'!$B$7:$CZ$7,2))*('pit-c,d'!$B28:$CZ28))</f>
        <v>0</v>
      </c>
      <c r="AO26" s="467">
        <f t="array" ref="AO26">SUM((LEFT(AO$5,2)=LEFT('pit-c,d'!$B$7:$CZ$7,2))*('pit-c,d'!$B28:$CZ28))</f>
        <v>0</v>
      </c>
      <c r="AP26" s="467">
        <f t="array" ref="AP26">SUM((LEFT(AP$5,2)=LEFT('pit-c,d'!$B$7:$CZ$7,2))*('pit-c,d'!$B28:$CZ28))</f>
        <v>0</v>
      </c>
      <c r="AQ26" s="467">
        <f t="array" ref="AQ26">SUM((LEFT(AQ$5,2)=LEFT('pit-c,d'!$B$7:$CZ$7,2))*('pit-c,d'!$B28:$CZ28))</f>
        <v>0</v>
      </c>
      <c r="AR26" s="467">
        <f t="array" ref="AR26">SUM((LEFT(AR$5,2)=LEFT('pit-c,d'!$B$7:$CZ$7,2))*('pit-c,d'!$B28:$CZ28))</f>
        <v>0</v>
      </c>
      <c r="AS26" s="466">
        <f t="shared" si="14"/>
        <v>0</v>
      </c>
      <c r="AT26" s="464">
        <f>SUMPRODUCT((LEFT(AT$5,2)=LEFT('pit-e,f'!$C$7:$AG$7,2))*('pit-e,f'!$C28:$AG28))</f>
        <v>0</v>
      </c>
      <c r="AU26" s="467">
        <f>SUMPRODUCT((LEFT(AU$5,2)=LEFT('pit-e,f'!$C$7:$AG$7,2))*('pit-e,f'!$C28:$AG28))</f>
        <v>0</v>
      </c>
      <c r="AV26" s="467">
        <f>SUMPRODUCT((LEFT(AV$5,2)=LEFT('pit-e,f'!$C$7:$AG$7,2))*('pit-e,f'!$C28:$AG28))</f>
        <v>0</v>
      </c>
      <c r="AW26" s="467">
        <f>SUMPRODUCT((LEFT(AW$5,2)=LEFT('pit-e,f'!$C$7:$AG$7,2))*('pit-e,f'!$C28:$AG28))</f>
        <v>0</v>
      </c>
      <c r="AX26" s="467">
        <f>SUMPRODUCT((LEFT(AX$5,2)=LEFT('pit-e,f'!$C$7:$AG$7,2))*('pit-e,f'!$C28:$AG28))</f>
        <v>0</v>
      </c>
      <c r="AY26" s="467">
        <f>SUMPRODUCT((LEFT(AY$5,2)=LEFT('pit-e,f'!$C$7:$AG$7,2))*('pit-e,f'!$C28:$AG28))</f>
        <v>0</v>
      </c>
      <c r="AZ26" s="467">
        <f>SUMPRODUCT((LEFT(AZ$5,2)=LEFT('pit-e,f'!$C$7:$AG$7,2))*('pit-e,f'!$C28:$AG28))</f>
        <v>0</v>
      </c>
      <c r="BA26" s="467">
        <f>SUMPRODUCT((LEFT(BA$5,2)=LEFT('pit-e,f'!$C$7:$AG$7,2))*('pit-e,f'!$C28:$AG28))</f>
        <v>0</v>
      </c>
      <c r="BB26" s="467">
        <f>SUMPRODUCT((LEFT(BB$5,2)=LEFT('pit-e,f'!$C$7:$AG$7,2))*('pit-e,f'!$C28:$AG28))</f>
        <v>0</v>
      </c>
      <c r="BC26" s="467">
        <f>SUMPRODUCT((LEFT(BC$5,2)=LEFT('pit-e,f'!$C$7:$AG$7,2))*('pit-e,f'!$C28:$AG28))</f>
        <v>0</v>
      </c>
      <c r="BD26" s="466">
        <f t="shared" si="15"/>
        <v>0</v>
      </c>
      <c r="BE26" s="467">
        <f t="array" ref="BE26">SUM((LEFT(BE$5,2)=LEFT('pit-e,f'!$AJ$7:$BP$7,2))*('pit-e,f'!$AJ28:$BP28))</f>
        <v>0</v>
      </c>
      <c r="BF26" s="467">
        <f t="array" ref="BF26">SUM((LEFT(BF$5,2)=LEFT('pit-e,f'!$AJ$7:$BP$7,2))*('pit-e,f'!$AJ28:$BP28))</f>
        <v>0</v>
      </c>
      <c r="BG26" s="467">
        <f t="array" ref="BG26">SUM((LEFT(BG$5,2)=LEFT('pit-e,f'!$AJ$7:$BP$7,2))*('pit-e,f'!$AJ28:$BP28))</f>
        <v>0</v>
      </c>
      <c r="BH26" s="467">
        <f t="array" ref="BH26">SUM((LEFT(BH$5,2)=LEFT('pit-e,f'!$AJ$7:$BP$7,2))*('pit-e,f'!$AJ28:$BP28))</f>
        <v>0</v>
      </c>
      <c r="BI26" s="467">
        <f t="array" ref="BI26">SUM((LEFT(BI$5,2)=LEFT('pit-e,f'!$AJ$7:$BP$7,2))*('pit-e,f'!$AJ28:$BP28))</f>
        <v>0</v>
      </c>
      <c r="BJ26" s="467">
        <f t="array" ref="BJ26">SUM((LEFT(BJ$5,2)=LEFT('pit-e,f'!$AJ$7:$BP$7,2))*('pit-e,f'!$AJ28:$BP28))</f>
        <v>0</v>
      </c>
      <c r="BK26" s="467">
        <f t="array" ref="BK26">SUM((LEFT(BK$5,2)=LEFT('pit-e,f'!$AJ$7:$BP$7,2))*('pit-e,f'!$AJ28:$BP28))</f>
        <v>0</v>
      </c>
      <c r="BL26" s="467">
        <f t="array" ref="BL26">SUM((LEFT(BL$5,2)=LEFT('pit-e,f'!$AJ$7:$BP$7,2))*('pit-e,f'!$AJ28:$BP28))</f>
        <v>0</v>
      </c>
      <c r="BM26" s="467">
        <f t="array" ref="BM26">SUM((LEFT(BM$5,2)=LEFT('pit-e,f'!$AJ$7:$BP$7,2))*('pit-e,f'!$AJ28:$BP28))</f>
        <v>0</v>
      </c>
      <c r="BN26" s="467">
        <f t="array" ref="BN26">SUM((LEFT(BN$5,2)=LEFT('pit-e,f'!$AJ$7:$BP$7,2))*('pit-e,f'!$AJ28:$BP28))</f>
        <v>0</v>
      </c>
      <c r="BO26" s="467">
        <f t="array" ref="BO26">SUM((LEFT(BO$5,2)=LEFT('pit-e,f'!$AJ$7:$BP$7,2))*('pit-e,f'!$AJ28:$BP28))</f>
        <v>0</v>
      </c>
      <c r="BP26" s="466">
        <f t="shared" si="16"/>
        <v>0</v>
      </c>
      <c r="BQ26" s="464">
        <f t="array" ref="BQ26">SUM((LEFT(BQ$5,2)=LEFT('pit-c,d'!$EA$7:$ET$7,2))*('pit-c,d'!$EA28:$ET28))</f>
        <v>0</v>
      </c>
      <c r="BR26" s="464">
        <f t="array" ref="BR26">SUM((LEFT(BR$5,2)=LEFT('pit-c,d'!$EA$7:$ET$7,2))*('pit-c,d'!$EA28:$ET28))</f>
        <v>0</v>
      </c>
      <c r="BS26" s="464">
        <f t="array" ref="BS26">SUM((LEFT(BS$5,2)=LEFT('pit-c,d'!$EA$7:$ET$7,2))*('pit-c,d'!$EA28:$ET28))</f>
        <v>0</v>
      </c>
      <c r="BT26" s="464">
        <f t="array" ref="BT26">SUM((LEFT(BT$5,2)=LEFT('pit-c,d'!$EA$7:$ET$7,2))*('pit-c,d'!$EA28:$ET28))</f>
        <v>0</v>
      </c>
      <c r="BU26" s="464">
        <f t="array" ref="BU26">SUM((LEFT(BU$5,2)=LEFT('pit-c,d'!$EA$7:$ET$7,2))*('pit-c,d'!$EA28:$ET28))</f>
        <v>0</v>
      </c>
      <c r="BV26" s="464">
        <f t="array" ref="BV26">SUM((LEFT(BV$5,2)=LEFT('pit-c,d'!$EA$7:$ET$7,2))*('pit-c,d'!$EA28:$ET28))</f>
        <v>0</v>
      </c>
      <c r="BW26" s="464">
        <f t="array" ref="BW26">SUM((LEFT(BW$5,2)=LEFT('pit-c,d'!$EA$7:$ET$7,2))*('pit-c,d'!$EA28:$ET28))</f>
        <v>0</v>
      </c>
      <c r="BX26" s="464">
        <f t="array" ref="BX26">SUM((LEFT(BX$5,2)=LEFT('pit-c,d'!$EA$7:$ET$7,2))*('pit-c,d'!$EA28:$ET28))</f>
        <v>0</v>
      </c>
      <c r="BY26" s="464">
        <f t="array" ref="BY26">SUM((LEFT(BY$5,2)=LEFT('pit-c,d'!$EA$7:$ET$7,2))*('pit-c,d'!$EA28:$ET28))</f>
        <v>0</v>
      </c>
      <c r="BZ26" s="464">
        <f t="array" ref="BZ26">SUM((LEFT(BZ$5,2)=LEFT('pit-c,d'!$EA$7:$ET$7,2))*('pit-c,d'!$EA28:$ET28))</f>
        <v>0</v>
      </c>
      <c r="CA26" s="466">
        <f t="shared" si="2"/>
        <v>0</v>
      </c>
      <c r="CB26" s="464">
        <f>SUMIF(pm!$FM$7:$GD$7,CB$5,pm!$FM27:$GD27)</f>
        <v>0</v>
      </c>
      <c r="CC26" s="464">
        <f>SUMIF(pm!$FM$7:$GD$7,CC$5,pm!$FM27:$GD27)</f>
        <v>0</v>
      </c>
      <c r="CD26" s="464">
        <f>SUMIF(pm!$FM$7:$GD$7,CD$5,pm!$FM27:$GD27)</f>
        <v>0</v>
      </c>
      <c r="CE26" s="464">
        <f>SUMIF(pm!$FM$7:$GD$7,CE$5,pm!$FM27:$GD27)</f>
        <v>0</v>
      </c>
      <c r="CF26" s="464">
        <f>SUMIF(pm!$FM$7:$GD$7,CF$5,pm!$FM27:$GD27)</f>
        <v>0</v>
      </c>
      <c r="CG26" s="464">
        <f>SUMIF(pm!$FM$7:$GD$7,CG$5,pm!$FM27:$GD27)</f>
        <v>0</v>
      </c>
      <c r="CH26" s="464">
        <f>SUMIF(pm!$FM$7:$GD$7,CH$5,pm!$FM27:$GD27)</f>
        <v>0</v>
      </c>
      <c r="CI26" s="464">
        <f>SUMIF(pm!$FM$7:$GD$7,CI$5,pm!$FM27:$GD27)</f>
        <v>0</v>
      </c>
      <c r="CJ26" s="464">
        <f>SUMIF(pm!$FM$7:$GD$7,CJ$5,pm!$FM27:$GD27)</f>
        <v>0</v>
      </c>
      <c r="CK26" s="464">
        <f>SUMIF(pm!$FM$7:$GD$7,CK$5,pm!$FM27:$GD27)</f>
        <v>0</v>
      </c>
      <c r="CL26" s="464">
        <f>SUMIF(pm!$FM$7:$GD$7,CL$5,pm!$FM27:$GD27)</f>
        <v>0</v>
      </c>
      <c r="CM26" s="466">
        <f t="shared" si="3"/>
        <v>0</v>
      </c>
      <c r="CN26" s="464" cm="1">
        <f t="array" ref="CN26">SUM((LEFT(CN$5,1)=LEFT('pm-m'!$BR$7:$DC$7,1))*('pm-m'!$BR27:$DC27))</f>
        <v>0</v>
      </c>
      <c r="CO26" s="464">
        <f t="array" ref="CO26">SUM((LEFT(CO$5,2)=LEFT('pm-m'!$BR$7:$DC$7,2))*('pm-m'!$BR27:$DC27))</f>
        <v>0</v>
      </c>
      <c r="CP26" s="464">
        <f t="array" ref="CP26">SUM((LEFT(CP$5,2)=LEFT('pm-m'!$BR$7:$DC$7,2))*('pm-m'!$BR27:$DC27))</f>
        <v>0</v>
      </c>
      <c r="CQ26" s="464">
        <f t="array" ref="CQ26">SUM((LEFT(CQ$5,2)=LEFT('pm-m'!$BR$7:$DC$7,2))*('pm-m'!$BR27:$DC27))</f>
        <v>0</v>
      </c>
      <c r="CR26" s="464">
        <f t="array" ref="CR26">SUM((LEFT(CR$5,2)=LEFT('pm-m'!$BR$7:$DC$7,2))*('pm-m'!$BR27:$DC27))</f>
        <v>0</v>
      </c>
      <c r="CS26" s="464">
        <f t="array" ref="CS26">SUM((LEFT(CS$5,2)=LEFT('pm-m'!$BR$7:$DC$7,2))*('pm-m'!$BR27:$DC27))</f>
        <v>0</v>
      </c>
      <c r="CT26" s="464">
        <f t="array" ref="CT26">SUM((LEFT(CT$5,2)=LEFT('pm-m'!$BR$7:$DC$7,2))*('pm-m'!$BR27:$DC27))</f>
        <v>0</v>
      </c>
      <c r="CU26" s="464">
        <f t="array" ref="CU26">SUM((LEFT(CU$5,2)=LEFT('pm-m'!$BR$7:$DC$7,2))*('pm-m'!$BR27:$DC27))</f>
        <v>0</v>
      </c>
      <c r="CV26" s="466">
        <f t="shared" si="4"/>
        <v>0</v>
      </c>
      <c r="CW26" s="464">
        <f>kau!CE27</f>
        <v>0</v>
      </c>
      <c r="CX26" s="464">
        <f>'b,d'!CF27</f>
        <v>0</v>
      </c>
      <c r="CY26" s="464">
        <f>'pm-sm'!BU27</f>
        <v>0</v>
      </c>
      <c r="CZ26" s="464">
        <f>'b,d'!DA27</f>
        <v>0</v>
      </c>
      <c r="DA26" s="464">
        <f>'pm-sm'!CE27</f>
        <v>0</v>
      </c>
      <c r="DB26" s="464">
        <f>sims!AW27</f>
        <v>0</v>
      </c>
      <c r="DC26" s="466">
        <f t="shared" si="17"/>
        <v>0</v>
      </c>
      <c r="DD26" s="467">
        <f>SUMIF(ssb!$C$7:$U$7,DD$5,ssb!$C27:$U27)</f>
        <v>0</v>
      </c>
      <c r="DE26" s="467">
        <f>SUMIF(ssb!$C$7:$U$7,DE$5,ssb!$C27:$U27)</f>
        <v>0</v>
      </c>
      <c r="DF26" s="467">
        <f>SUMIF(ssb!$C$7:$U$7,DF$5,ssb!$C27:$U27)</f>
        <v>0</v>
      </c>
      <c r="DG26" s="467">
        <f>SUMIF(ssb!$C$7:$U$7,DG$5,ssb!$C27:$U27)</f>
        <v>0</v>
      </c>
      <c r="DH26" s="467">
        <f>SUMIF(ssb!$C$7:$U$7,DH$5,ssb!$C27:$U27)</f>
        <v>0</v>
      </c>
      <c r="DI26" s="467">
        <f>SUMIF(ssb!$C$7:$U$7,DI$5,ssb!$C27:$U27)</f>
        <v>0</v>
      </c>
      <c r="DJ26" s="467">
        <f>SUMIF(ssb!$C$7:$U$7,DJ$5,ssb!$C27:$U27)</f>
        <v>0</v>
      </c>
      <c r="DK26" s="467">
        <f>SUMIF(ssb!$C$7:$U$7,DK$5,ssb!$C27:$U27)</f>
        <v>0</v>
      </c>
      <c r="DL26" s="467">
        <f>SUMIF(ssb!$C$7:$U$7,DL$5,ssb!$C27:$U27)</f>
        <v>0</v>
      </c>
      <c r="DM26" s="467">
        <f>SUMIF(ssb!$C$7:$U$7,DM$5,ssb!$C27:$U27)</f>
        <v>0</v>
      </c>
      <c r="DN26" s="467">
        <f>SUMIF(ssb!$C$7:$U$7,DN$5,ssb!$C27:$U27)</f>
        <v>0</v>
      </c>
      <c r="DO26" s="467">
        <f>SUMIF(ssb!$C$7:$U$7,DO$5,ssb!$C27:$U27)</f>
        <v>0</v>
      </c>
      <c r="DP26" s="467">
        <f>SUMIF(ssb!$C$7:$U$7,DP$5,ssb!$C27:$U27)</f>
        <v>0</v>
      </c>
      <c r="DQ26" s="467">
        <f>SUMIF(ssb!$C$7:$U$7,DQ$5,ssb!$C27:$U27)</f>
        <v>0</v>
      </c>
      <c r="DR26" s="467">
        <f>SUMIF(ssb!$C$7:$U$7,DR$5,ssb!$C27:$U27)</f>
        <v>0</v>
      </c>
      <c r="DS26" s="467">
        <f>SUMIF(ssb!$C$7:$U$7,DS$5,ssb!$C27:$U27)</f>
        <v>0</v>
      </c>
      <c r="DT26" s="467">
        <f>SUMIF(ssb!$C$7:$U$7,DT$5,ssb!$C27:$U27)</f>
        <v>0</v>
      </c>
      <c r="DU26" s="467">
        <f>SUMIF(ssb!$C$7:$U$7,DU$5,ssb!$C27:$U27)</f>
        <v>0</v>
      </c>
      <c r="DV26" s="468">
        <f t="shared" si="35"/>
        <v>0</v>
      </c>
      <c r="DW26" s="470">
        <f>SUMPRODUCT(($AB$5:$DV$5="TTL")*(AB26:DV26))</f>
        <v>0</v>
      </c>
      <c r="DX26" s="415">
        <f t="shared" si="6"/>
        <v>0</v>
      </c>
      <c r="DY26" s="557"/>
      <c r="DZ26" s="199"/>
      <c r="EA26" s="218"/>
      <c r="EB26" s="238"/>
      <c r="EC26" s="361"/>
      <c r="ED26" s="361"/>
      <c r="EE26" s="197"/>
      <c r="EF26" s="197"/>
      <c r="EG26" s="357"/>
      <c r="EH26" s="358"/>
      <c r="EI26" s="307"/>
      <c r="EJ26" s="197"/>
      <c r="EK26" s="362"/>
      <c r="EL26" s="362"/>
      <c r="EM26" s="220"/>
      <c r="EN26" s="238"/>
      <c r="EO26" s="357"/>
      <c r="EP26" s="357"/>
      <c r="EQ26" s="220"/>
      <c r="ER26" s="238"/>
      <c r="ES26" s="361"/>
      <c r="ET26" s="358"/>
      <c r="EU26" s="218"/>
      <c r="EV26" s="238"/>
      <c r="EW26" s="238"/>
      <c r="EX26" s="219"/>
      <c r="EY26" s="218"/>
      <c r="EZ26" s="238"/>
      <c r="FA26" s="361"/>
      <c r="FB26" s="358"/>
      <c r="FC26" s="412"/>
      <c r="FD26" s="410"/>
      <c r="FE26" s="218"/>
      <c r="FF26" s="238"/>
      <c r="FG26" s="363"/>
      <c r="FH26" s="409"/>
      <c r="FI26" s="198"/>
      <c r="FJ26" s="199"/>
      <c r="FK26" s="495" cm="1">
        <f t="array" ref="FK26">[1]!SumCols(DY26:FJ26,1)-FL26</f>
        <v>0</v>
      </c>
      <c r="FL26" s="496" cm="1">
        <f t="array" ref="FL26">[1]!SumCols(DY26:FJ26,2)</f>
        <v>0</v>
      </c>
      <c r="FM26" s="200">
        <f t="shared" si="18"/>
        <v>0</v>
      </c>
      <c r="FN26" s="242">
        <f t="shared" si="38"/>
        <v>0</v>
      </c>
      <c r="FO26" s="422"/>
      <c r="FP26" s="242">
        <f t="shared" si="8"/>
        <v>0</v>
      </c>
      <c r="FQ26" s="242">
        <f t="shared" si="19"/>
        <v>0</v>
      </c>
      <c r="FR26" s="242">
        <f t="shared" si="43"/>
        <v>0</v>
      </c>
      <c r="FS26" s="422"/>
      <c r="FT26" s="242">
        <f t="shared" si="10"/>
        <v>0</v>
      </c>
      <c r="FU26" s="242">
        <f t="shared" si="11"/>
        <v>0</v>
      </c>
      <c r="FV26" s="242">
        <f t="shared" si="20"/>
        <v>0</v>
      </c>
      <c r="FW26" s="242"/>
      <c r="FX26" s="242">
        <f t="shared" si="21"/>
        <v>0</v>
      </c>
      <c r="FY26" s="242"/>
      <c r="FZ26" s="242">
        <f t="shared" si="22"/>
        <v>0</v>
      </c>
      <c r="GA26" s="242">
        <f t="shared" si="23"/>
        <v>0</v>
      </c>
      <c r="GB26" s="242">
        <f t="shared" si="41"/>
        <v>0</v>
      </c>
      <c r="GC26" s="423"/>
      <c r="GD26" s="244">
        <f t="array" ref="GD26">SUM(($FN$6:$GC$6=$GD$6)*(FN26:GC26))</f>
        <v>0</v>
      </c>
      <c r="GE26" s="245">
        <f t="array" ref="GE26">SUM(($FN$6:$GC$6=$GE$6)*(FN26:GC26))</f>
        <v>0</v>
      </c>
      <c r="GF26" s="490">
        <f>SUM(GD26:GE26)</f>
        <v>0</v>
      </c>
      <c r="GG26" s="316" t="str">
        <f t="shared" si="24"/>
        <v/>
      </c>
      <c r="GH26" s="242">
        <f t="shared" si="25"/>
        <v>0</v>
      </c>
      <c r="GI26" s="242">
        <f t="shared" si="26"/>
        <v>0</v>
      </c>
      <c r="GJ26" s="242">
        <f t="shared" si="27"/>
        <v>0</v>
      </c>
      <c r="GK26" s="242">
        <f t="shared" si="28"/>
        <v>0</v>
      </c>
      <c r="GL26" s="242">
        <f t="shared" si="29"/>
        <v>0</v>
      </c>
      <c r="GM26" s="242">
        <f t="shared" si="30"/>
        <v>0</v>
      </c>
      <c r="GN26" s="490">
        <f t="shared" si="31"/>
        <v>0</v>
      </c>
      <c r="GO26" s="490">
        <f t="shared" si="32"/>
        <v>0</v>
      </c>
      <c r="GP26" s="490">
        <f t="shared" si="33"/>
        <v>0</v>
      </c>
    </row>
    <row r="27" spans="1:202" s="188" customFormat="1" ht="11.15" customHeight="1">
      <c r="A27" s="196">
        <f t="shared" si="13"/>
        <v>45159</v>
      </c>
      <c r="B27" s="464"/>
      <c r="C27" s="464"/>
      <c r="D27" s="464"/>
      <c r="E27" s="464"/>
      <c r="F27" s="464"/>
      <c r="G27" s="464"/>
      <c r="H27" s="464"/>
      <c r="I27" s="465"/>
      <c r="J27" s="466">
        <f t="shared" si="37"/>
        <v>0</v>
      </c>
      <c r="K27" s="467"/>
      <c r="L27" s="464"/>
      <c r="M27" s="464">
        <v>2942.2</v>
      </c>
      <c r="N27" s="464"/>
      <c r="O27" s="464"/>
      <c r="P27" s="464"/>
      <c r="Q27" s="464"/>
      <c r="R27" s="464"/>
      <c r="S27" s="464"/>
      <c r="T27" s="466">
        <f t="shared" si="0"/>
        <v>2942.2</v>
      </c>
      <c r="U27" s="467"/>
      <c r="V27" s="464"/>
      <c r="W27" s="464"/>
      <c r="X27" s="464"/>
      <c r="Y27" s="464"/>
      <c r="Z27" s="464"/>
      <c r="AA27" s="468">
        <f t="shared" si="34"/>
        <v>0</v>
      </c>
      <c r="AB27" s="469">
        <f t="shared" si="1"/>
        <v>2942.2</v>
      </c>
      <c r="AC27" s="467">
        <f t="array" ref="AC27">SUM((LEFT(AC$5,2)=LEFT('pit-c,d'!$B$7:$CZ$7,2))*('pit-c,d'!$B29:$CZ29))</f>
        <v>0</v>
      </c>
      <c r="AD27" s="467">
        <f t="array" ref="AD27">SUM((LEFT(AD$5,2)=LEFT('pit-c,d'!$B$7:$CZ$7,2))*('pit-c,d'!$B29:$CZ29))</f>
        <v>26.5</v>
      </c>
      <c r="AE27" s="467">
        <f t="array" ref="AE27">SUM((LEFT(AE$5,2)=LEFT('pit-c,d'!$B$7:$CZ$7,2))*('pit-c,d'!$B29:$CZ29))</f>
        <v>3314.3</v>
      </c>
      <c r="AF27" s="467">
        <f t="array" ref="AF27">SUM((LEFT(AF$5,2)=LEFT('pit-c,d'!$B$7:$CZ$7,2))*('pit-c,d'!$B29:$CZ29))</f>
        <v>0</v>
      </c>
      <c r="AG27" s="467">
        <f t="array" ref="AG27">SUM((LEFT(AG$5,2)=LEFT('pit-c,d'!$B$7:$CZ$7,2))*('pit-c,d'!$B29:$CZ29))</f>
        <v>0</v>
      </c>
      <c r="AH27" s="467">
        <f t="array" ref="AH27">SUM((LEFT(AH$5,2)=LEFT('pit-c,d'!$B$7:$CZ$7,2))*('pit-c,d'!$B29:$CZ29))</f>
        <v>0</v>
      </c>
      <c r="AI27" s="467">
        <f t="array" ref="AI27">SUM((LEFT(AI$5,2)=LEFT('pit-c,d'!$B$7:$CZ$7,2))*('pit-c,d'!$B29:$CZ29))</f>
        <v>0</v>
      </c>
      <c r="AJ27" s="467">
        <f t="array" ref="AJ27">SUM((LEFT(AJ$5,2)=LEFT('pit-c,d'!$B$7:$CZ$7,2))*('pit-c,d'!$B29:$CZ29))</f>
        <v>0</v>
      </c>
      <c r="AK27" s="467">
        <f t="array" ref="AK27">SUM((LEFT(AK$5,2)=LEFT('pit-c,d'!$B$7:$CZ$7,2))*('pit-c,d'!$B29:$CZ29))</f>
        <v>0</v>
      </c>
      <c r="AL27" s="467">
        <f t="array" ref="AL27">SUM((LEFT(AL$5,2)=LEFT('pit-c,d'!$B$7:$CZ$7,2))*('pit-c,d'!$B29:$CZ29))</f>
        <v>0</v>
      </c>
      <c r="AM27" s="467">
        <f t="array" ref="AM27">SUM((LEFT(AM$5,2)=LEFT('pit-c,d'!$B$7:$CZ$7,2))*('pit-c,d'!$B29:$CZ29))</f>
        <v>3153.6</v>
      </c>
      <c r="AN27" s="467">
        <f t="array" ref="AN27">SUM((LEFT(AN$5,2)=LEFT('pit-c,d'!$B$7:$CZ$7,2))*('pit-c,d'!$B29:$CZ29))</f>
        <v>0</v>
      </c>
      <c r="AO27" s="467">
        <f t="array" ref="AO27">SUM((LEFT(AO$5,2)=LEFT('pit-c,d'!$B$7:$CZ$7,2))*('pit-c,d'!$B29:$CZ29))</f>
        <v>2858.5</v>
      </c>
      <c r="AP27" s="467">
        <f t="array" ref="AP27">SUM((LEFT(AP$5,2)=LEFT('pit-c,d'!$B$7:$CZ$7,2))*('pit-c,d'!$B29:$CZ29))</f>
        <v>0</v>
      </c>
      <c r="AQ27" s="467">
        <f t="array" ref="AQ27">SUM((LEFT(AQ$5,2)=LEFT('pit-c,d'!$B$7:$CZ$7,2))*('pit-c,d'!$B29:$CZ29))</f>
        <v>0</v>
      </c>
      <c r="AR27" s="467">
        <f t="array" ref="AR27">SUM((LEFT(AR$5,2)=LEFT('pit-c,d'!$B$7:$CZ$7,2))*('pit-c,d'!$B29:$CZ29))</f>
        <v>0</v>
      </c>
      <c r="AS27" s="466">
        <f t="shared" si="14"/>
        <v>9352.9</v>
      </c>
      <c r="AT27" s="464">
        <f>SUMPRODUCT((LEFT(AT$5,2)=LEFT('pit-e,f'!$C$7:$AG$7,2))*('pit-e,f'!$C29:$AG29))</f>
        <v>0</v>
      </c>
      <c r="AU27" s="467">
        <f>SUMPRODUCT((LEFT(AU$5,2)=LEFT('pit-e,f'!$C$7:$AG$7,2))*('pit-e,f'!$C29:$AG29))</f>
        <v>0</v>
      </c>
      <c r="AV27" s="467">
        <f>SUMPRODUCT((LEFT(AV$5,2)=LEFT('pit-e,f'!$C$7:$AG$7,2))*('pit-e,f'!$C29:$AG29))</f>
        <v>0</v>
      </c>
      <c r="AW27" s="467">
        <f>SUMPRODUCT((LEFT(AW$5,2)=LEFT('pit-e,f'!$C$7:$AG$7,2))*('pit-e,f'!$C29:$AG29))</f>
        <v>0</v>
      </c>
      <c r="AX27" s="467">
        <f>SUMPRODUCT((LEFT(AX$5,2)=LEFT('pit-e,f'!$C$7:$AG$7,2))*('pit-e,f'!$C29:$AG29))</f>
        <v>0</v>
      </c>
      <c r="AY27" s="467">
        <f>SUMPRODUCT((LEFT(AY$5,2)=LEFT('pit-e,f'!$C$7:$AG$7,2))*('pit-e,f'!$C29:$AG29))</f>
        <v>0</v>
      </c>
      <c r="AZ27" s="467">
        <f>SUMPRODUCT((LEFT(AZ$5,2)=LEFT('pit-e,f'!$C$7:$AG$7,2))*('pit-e,f'!$C29:$AG29))</f>
        <v>0</v>
      </c>
      <c r="BA27" s="467">
        <f>SUMPRODUCT((LEFT(BA$5,2)=LEFT('pit-e,f'!$C$7:$AG$7,2))*('pit-e,f'!$C29:$AG29))</f>
        <v>0</v>
      </c>
      <c r="BB27" s="467">
        <f>SUMPRODUCT((LEFT(BB$5,2)=LEFT('pit-e,f'!$C$7:$AG$7,2))*('pit-e,f'!$C29:$AG29))</f>
        <v>0</v>
      </c>
      <c r="BC27" s="467">
        <f>SUMPRODUCT((LEFT(BC$5,2)=LEFT('pit-e,f'!$C$7:$AG$7,2))*('pit-e,f'!$C29:$AG29))</f>
        <v>0</v>
      </c>
      <c r="BD27" s="466">
        <f t="shared" si="15"/>
        <v>0</v>
      </c>
      <c r="BE27" s="467">
        <f t="array" ref="BE27">SUM((LEFT(BE$5,2)=LEFT('pit-e,f'!$AJ$7:$BP$7,2))*('pit-e,f'!$AJ29:$BP29))</f>
        <v>0</v>
      </c>
      <c r="BF27" s="467">
        <f t="array" ref="BF27">SUM((LEFT(BF$5,2)=LEFT('pit-e,f'!$AJ$7:$BP$7,2))*('pit-e,f'!$AJ29:$BP29))</f>
        <v>0</v>
      </c>
      <c r="BG27" s="467">
        <f t="array" ref="BG27">SUM((LEFT(BG$5,2)=LEFT('pit-e,f'!$AJ$7:$BP$7,2))*('pit-e,f'!$AJ29:$BP29))</f>
        <v>0</v>
      </c>
      <c r="BH27" s="467">
        <f t="array" ref="BH27">SUM((LEFT(BH$5,2)=LEFT('pit-e,f'!$AJ$7:$BP$7,2))*('pit-e,f'!$AJ29:$BP29))</f>
        <v>0</v>
      </c>
      <c r="BI27" s="467">
        <f t="array" ref="BI27">SUM((LEFT(BI$5,2)=LEFT('pit-e,f'!$AJ$7:$BP$7,2))*('pit-e,f'!$AJ29:$BP29))</f>
        <v>0</v>
      </c>
      <c r="BJ27" s="467">
        <f t="array" ref="BJ27">SUM((LEFT(BJ$5,2)=LEFT('pit-e,f'!$AJ$7:$BP$7,2))*('pit-e,f'!$AJ29:$BP29))</f>
        <v>0</v>
      </c>
      <c r="BK27" s="467">
        <f t="array" ref="BK27">SUM((LEFT(BK$5,2)=LEFT('pit-e,f'!$AJ$7:$BP$7,2))*('pit-e,f'!$AJ29:$BP29))</f>
        <v>0</v>
      </c>
      <c r="BL27" s="467">
        <f t="array" ref="BL27">SUM((LEFT(BL$5,2)=LEFT('pit-e,f'!$AJ$7:$BP$7,2))*('pit-e,f'!$AJ29:$BP29))</f>
        <v>0</v>
      </c>
      <c r="BM27" s="467">
        <f t="array" ref="BM27">SUM((LEFT(BM$5,2)=LEFT('pit-e,f'!$AJ$7:$BP$7,2))*('pit-e,f'!$AJ29:$BP29))</f>
        <v>0</v>
      </c>
      <c r="BN27" s="467">
        <f t="array" ref="BN27">SUM((LEFT(BN$5,2)=LEFT('pit-e,f'!$AJ$7:$BP$7,2))*('pit-e,f'!$AJ29:$BP29))</f>
        <v>0</v>
      </c>
      <c r="BO27" s="467">
        <f t="array" ref="BO27">SUM((LEFT(BO$5,2)=LEFT('pit-e,f'!$AJ$7:$BP$7,2))*('pit-e,f'!$AJ29:$BP29))</f>
        <v>0</v>
      </c>
      <c r="BP27" s="466">
        <f t="shared" si="16"/>
        <v>0</v>
      </c>
      <c r="BQ27" s="464">
        <f t="array" ref="BQ27">SUM((LEFT(BQ$5,2)=LEFT('pit-c,d'!$EA$7:$ET$7,2))*('pit-c,d'!$EA29:$ET29))</f>
        <v>0</v>
      </c>
      <c r="BR27" s="464">
        <f t="array" ref="BR27">SUM((LEFT(BR$5,2)=LEFT('pit-c,d'!$EA$7:$ET$7,2))*('pit-c,d'!$EA29:$ET29))</f>
        <v>0</v>
      </c>
      <c r="BS27" s="464">
        <f t="array" ref="BS27">SUM((LEFT(BS$5,2)=LEFT('pit-c,d'!$EA$7:$ET$7,2))*('pit-c,d'!$EA29:$ET29))</f>
        <v>0</v>
      </c>
      <c r="BT27" s="464">
        <f t="array" ref="BT27">SUM((LEFT(BT$5,2)=LEFT('pit-c,d'!$EA$7:$ET$7,2))*('pit-c,d'!$EA29:$ET29))</f>
        <v>0</v>
      </c>
      <c r="BU27" s="464">
        <f t="array" ref="BU27">SUM((LEFT(BU$5,2)=LEFT('pit-c,d'!$EA$7:$ET$7,2))*('pit-c,d'!$EA29:$ET29))</f>
        <v>0</v>
      </c>
      <c r="BV27" s="464">
        <f t="array" ref="BV27">SUM((LEFT(BV$5,2)=LEFT('pit-c,d'!$EA$7:$ET$7,2))*('pit-c,d'!$EA29:$ET29))</f>
        <v>2916.5</v>
      </c>
      <c r="BW27" s="464">
        <f t="array" ref="BW27">SUM((LEFT(BW$5,2)=LEFT('pit-c,d'!$EA$7:$ET$7,2))*('pit-c,d'!$EA29:$ET29))</f>
        <v>0</v>
      </c>
      <c r="BX27" s="464">
        <f t="array" ref="BX27">SUM((LEFT(BX$5,2)=LEFT('pit-c,d'!$EA$7:$ET$7,2))*('pit-c,d'!$EA29:$ET29))</f>
        <v>0</v>
      </c>
      <c r="BY27" s="464">
        <f t="array" ref="BY27">SUM((LEFT(BY$5,2)=LEFT('pit-c,d'!$EA$7:$ET$7,2))*('pit-c,d'!$EA29:$ET29))</f>
        <v>0</v>
      </c>
      <c r="BZ27" s="464">
        <f t="array" ref="BZ27">SUM((LEFT(BZ$5,2)=LEFT('pit-c,d'!$EA$7:$ET$7,2))*('pit-c,d'!$EA29:$ET29))</f>
        <v>0</v>
      </c>
      <c r="CA27" s="466">
        <f t="shared" si="2"/>
        <v>2916.5</v>
      </c>
      <c r="CB27" s="464">
        <f>SUMIF(pm!$FM$7:$GD$7,CB$5,pm!$FM28:$GD28)</f>
        <v>0</v>
      </c>
      <c r="CC27" s="464">
        <f>SUMIF(pm!$FM$7:$GD$7,CC$5,pm!$FM28:$GD28)</f>
        <v>0</v>
      </c>
      <c r="CD27" s="464">
        <f>SUMIF(pm!$FM$7:$GD$7,CD$5,pm!$FM28:$GD28)</f>
        <v>0</v>
      </c>
      <c r="CE27" s="464">
        <f>SUMIF(pm!$FM$7:$GD$7,CE$5,pm!$FM28:$GD28)</f>
        <v>0</v>
      </c>
      <c r="CF27" s="464">
        <f>SUMIF(pm!$FM$7:$GD$7,CF$5,pm!$FM28:$GD28)</f>
        <v>0</v>
      </c>
      <c r="CG27" s="464">
        <f>SUMIF(pm!$FM$7:$GD$7,CG$5,pm!$FM28:$GD28)</f>
        <v>0</v>
      </c>
      <c r="CH27" s="464">
        <f>SUMIF(pm!$FM$7:$GD$7,CH$5,pm!$FM28:$GD28)</f>
        <v>0</v>
      </c>
      <c r="CI27" s="464">
        <f>SUMIF(pm!$FM$7:$GD$7,CI$5,pm!$FM28:$GD28)</f>
        <v>0</v>
      </c>
      <c r="CJ27" s="464">
        <f>SUMIF(pm!$FM$7:$GD$7,CJ$5,pm!$FM28:$GD28)</f>
        <v>0</v>
      </c>
      <c r="CK27" s="464">
        <f>SUMIF(pm!$FM$7:$GD$7,CK$5,pm!$FM28:$GD28)</f>
        <v>0</v>
      </c>
      <c r="CL27" s="464">
        <f>SUMIF(pm!$FM$7:$GD$7,CL$5,pm!$FM28:$GD28)</f>
        <v>0</v>
      </c>
      <c r="CM27" s="466">
        <f t="shared" si="3"/>
        <v>0</v>
      </c>
      <c r="CN27" s="464" cm="1">
        <f t="array" ref="CN27">SUM((LEFT(CN$5,1)=LEFT('pm-m'!$BR$7:$DC$7,1))*('pm-m'!$BR28:$DC28))</f>
        <v>0</v>
      </c>
      <c r="CO27" s="464">
        <f t="array" ref="CO27">SUM((LEFT(CO$5,2)=LEFT('pm-m'!$BR$7:$DC$7,2))*('pm-m'!$BR28:$DC28))</f>
        <v>666.4</v>
      </c>
      <c r="CP27" s="464">
        <f t="array" ref="CP27">SUM((LEFT(CP$5,2)=LEFT('pm-m'!$BR$7:$DC$7,2))*('pm-m'!$BR28:$DC28))</f>
        <v>1482.2</v>
      </c>
      <c r="CQ27" s="464">
        <f t="array" ref="CQ27">SUM((LEFT(CQ$5,2)=LEFT('pm-m'!$BR$7:$DC$7,2))*('pm-m'!$BR28:$DC28))</f>
        <v>180.5</v>
      </c>
      <c r="CR27" s="464">
        <f t="array" ref="CR27">SUM((LEFT(CR$5,2)=LEFT('pm-m'!$BR$7:$DC$7,2))*('pm-m'!$BR28:$DC28))</f>
        <v>0</v>
      </c>
      <c r="CS27" s="464">
        <f t="array" ref="CS27">SUM((LEFT(CS$5,2)=LEFT('pm-m'!$BR$7:$DC$7,2))*('pm-m'!$BR28:$DC28))</f>
        <v>0</v>
      </c>
      <c r="CT27" s="464">
        <f t="array" ref="CT27">SUM((LEFT(CT$5,2)=LEFT('pm-m'!$BR$7:$DC$7,2))*('pm-m'!$BR28:$DC28))</f>
        <v>0</v>
      </c>
      <c r="CU27" s="464">
        <f t="array" ref="CU27">SUM((LEFT(CU$5,2)=LEFT('pm-m'!$BR$7:$DC$7,2))*('pm-m'!$BR28:$DC28))</f>
        <v>0</v>
      </c>
      <c r="CV27" s="466">
        <f t="shared" si="4"/>
        <v>2329.1</v>
      </c>
      <c r="CW27" s="464">
        <f>kau!CE28</f>
        <v>6773.1</v>
      </c>
      <c r="CX27" s="464">
        <f>'b,d'!CF28</f>
        <v>3248.7000000000003</v>
      </c>
      <c r="CY27" s="464">
        <f>'pm-sm'!BU28</f>
        <v>8175.6</v>
      </c>
      <c r="CZ27" s="464">
        <f>'b,d'!DA28</f>
        <v>36764.400000000001</v>
      </c>
      <c r="DA27" s="464">
        <f>'pm-sm'!CE28</f>
        <v>3565.8</v>
      </c>
      <c r="DB27" s="464">
        <f>sims!AW28</f>
        <v>16365.699999999999</v>
      </c>
      <c r="DC27" s="466">
        <f t="shared" si="17"/>
        <v>74893.3</v>
      </c>
      <c r="DD27" s="467">
        <f>SUMIF(ssb!$C$7:$U$7,DD$5,ssb!$C28:$U28)</f>
        <v>0</v>
      </c>
      <c r="DE27" s="467">
        <f>SUMIF(ssb!$C$7:$U$7,DE$5,ssb!$C28:$U28)</f>
        <v>0</v>
      </c>
      <c r="DF27" s="467">
        <f>SUMIF(ssb!$C$7:$U$7,DF$5,ssb!$C28:$U28)</f>
        <v>0</v>
      </c>
      <c r="DG27" s="467">
        <f>SUMIF(ssb!$C$7:$U$7,DG$5,ssb!$C28:$U28)</f>
        <v>0</v>
      </c>
      <c r="DH27" s="467">
        <f>SUMIF(ssb!$C$7:$U$7,DH$5,ssb!$C28:$U28)</f>
        <v>0</v>
      </c>
      <c r="DI27" s="467">
        <f>SUMIF(ssb!$C$7:$U$7,DI$5,ssb!$C28:$U28)</f>
        <v>0</v>
      </c>
      <c r="DJ27" s="467">
        <f>SUMIF(ssb!$C$7:$U$7,DJ$5,ssb!$C28:$U28)</f>
        <v>0</v>
      </c>
      <c r="DK27" s="467">
        <f>SUMIF(ssb!$C$7:$U$7,DK$5,ssb!$C28:$U28)</f>
        <v>0</v>
      </c>
      <c r="DL27" s="467">
        <f>SUMIF(ssb!$C$7:$U$7,DL$5,ssb!$C28:$U28)</f>
        <v>0</v>
      </c>
      <c r="DM27" s="467">
        <f>SUMIF(ssb!$C$7:$U$7,DM$5,ssb!$C28:$U28)</f>
        <v>0</v>
      </c>
      <c r="DN27" s="467">
        <f>SUMIF(ssb!$C$7:$U$7,DN$5,ssb!$C28:$U28)</f>
        <v>0</v>
      </c>
      <c r="DO27" s="467">
        <f>SUMIF(ssb!$C$7:$U$7,DO$5,ssb!$C28:$U28)</f>
        <v>0</v>
      </c>
      <c r="DP27" s="467">
        <f>SUMIF(ssb!$C$7:$U$7,DP$5,ssb!$C28:$U28)</f>
        <v>0</v>
      </c>
      <c r="DQ27" s="467">
        <f>SUMIF(ssb!$C$7:$U$7,DQ$5,ssb!$C28:$U28)</f>
        <v>1719</v>
      </c>
      <c r="DR27" s="467">
        <f>SUMIF(ssb!$C$7:$U$7,DR$5,ssb!$C28:$U28)</f>
        <v>0</v>
      </c>
      <c r="DS27" s="467">
        <f>SUMIF(ssb!$C$7:$U$7,DS$5,ssb!$C28:$U28)</f>
        <v>0</v>
      </c>
      <c r="DT27" s="467">
        <f>SUMIF(ssb!$C$7:$U$7,DT$5,ssb!$C28:$U28)</f>
        <v>579.70000000000005</v>
      </c>
      <c r="DU27" s="467">
        <f>SUMIF(ssb!$C$7:$U$7,DU$5,ssb!$C28:$U28)</f>
        <v>0</v>
      </c>
      <c r="DV27" s="468">
        <f t="shared" si="35"/>
        <v>2298.6999999999998</v>
      </c>
      <c r="DW27" s="470">
        <f>SUMPRODUCT(($AB$5:$DV$5="TTL")*(AB27:DV27))</f>
        <v>94732.7</v>
      </c>
      <c r="DX27" s="415">
        <f t="shared" ca="1" si="6"/>
        <v>0</v>
      </c>
      <c r="DY27" s="557">
        <v>1538.7</v>
      </c>
      <c r="DZ27" s="199">
        <v>1403.5</v>
      </c>
      <c r="EA27" s="218">
        <v>5481.7</v>
      </c>
      <c r="EB27" s="238">
        <v>3871.2</v>
      </c>
      <c r="EC27" s="361"/>
      <c r="ED27" s="361"/>
      <c r="EE27" s="197">
        <v>1246.5999999999999</v>
      </c>
      <c r="EF27" s="197">
        <v>1669.9</v>
      </c>
      <c r="EG27" s="357"/>
      <c r="EH27" s="358"/>
      <c r="EI27" s="307"/>
      <c r="EJ27" s="197">
        <f>63-63</f>
        <v>0</v>
      </c>
      <c r="EK27" s="362"/>
      <c r="EL27" s="362"/>
      <c r="EM27" s="220"/>
      <c r="EN27" s="238"/>
      <c r="EO27" s="357"/>
      <c r="EP27" s="357"/>
      <c r="EQ27" s="220">
        <v>3495.4</v>
      </c>
      <c r="ER27" s="238">
        <v>3277.7</v>
      </c>
      <c r="ES27" s="361">
        <v>1821.6</v>
      </c>
      <c r="ET27" s="358">
        <v>1744.2</v>
      </c>
      <c r="EU27" s="218">
        <v>9443.4</v>
      </c>
      <c r="EV27" s="238">
        <v>6922.3</v>
      </c>
      <c r="EW27" s="238">
        <v>4856.7</v>
      </c>
      <c r="EX27" s="219">
        <v>3318.9</v>
      </c>
      <c r="EY27" s="218">
        <v>20521.3</v>
      </c>
      <c r="EZ27" s="238">
        <v>16243.1</v>
      </c>
      <c r="FA27" s="361">
        <v>2094.8000000000002</v>
      </c>
      <c r="FB27" s="358">
        <v>1153.9000000000001</v>
      </c>
      <c r="FC27" s="412"/>
      <c r="FD27" s="410"/>
      <c r="FE27" s="218">
        <v>2032.4</v>
      </c>
      <c r="FF27" s="238">
        <v>296.7</v>
      </c>
      <c r="FG27" s="363"/>
      <c r="FH27" s="409"/>
      <c r="FI27" s="198">
        <v>1194.4000000000001</v>
      </c>
      <c r="FJ27" s="199">
        <v>1104.3</v>
      </c>
      <c r="FK27" s="495" cm="1">
        <f t="array" ref="FK27">[1]!SumCols(DY27:FJ27,1)-FL27</f>
        <v>53726.999999999993</v>
      </c>
      <c r="FL27" s="496" cm="1">
        <f t="array" ref="FL27">[1]!SumCols(DY27:FJ27,2)</f>
        <v>41005.700000000004</v>
      </c>
      <c r="FM27" s="200">
        <f t="shared" si="18"/>
        <v>0</v>
      </c>
      <c r="FN27" s="242">
        <f t="shared" ca="1" si="38"/>
        <v>2942.2</v>
      </c>
      <c r="FO27" s="422"/>
      <c r="FP27" s="242">
        <f t="shared" si="8"/>
        <v>9352.9</v>
      </c>
      <c r="FQ27" s="242">
        <f t="shared" si="19"/>
        <v>0</v>
      </c>
      <c r="FR27" s="242">
        <f t="shared" si="43"/>
        <v>0</v>
      </c>
      <c r="FS27" s="422"/>
      <c r="FT27" s="242">
        <f t="shared" si="10"/>
        <v>2916.5</v>
      </c>
      <c r="FU27" s="242">
        <f t="shared" si="11"/>
        <v>0</v>
      </c>
      <c r="FV27" s="242">
        <f t="shared" si="20"/>
        <v>34880.200000000004</v>
      </c>
      <c r="FW27" s="242"/>
      <c r="FX27" s="242">
        <f t="shared" si="21"/>
        <v>40013.100000000006</v>
      </c>
      <c r="FY27" s="242"/>
      <c r="FZ27" s="242">
        <f t="shared" si="22"/>
        <v>2329.1</v>
      </c>
      <c r="GA27" s="242">
        <f t="shared" si="23"/>
        <v>0</v>
      </c>
      <c r="GB27" s="242">
        <f t="shared" si="41"/>
        <v>2298.6999999999998</v>
      </c>
      <c r="GC27" s="423"/>
      <c r="GD27" s="244">
        <f t="array" ref="GD27" ca="1">SUM(($FN$6:$GC$6=$GD$6)*(FN27:GC27))</f>
        <v>94732.700000000012</v>
      </c>
      <c r="GE27" s="245">
        <f t="array" ref="GE27" ca="1">SUM(($FN$6:$GC$6=$GE$6)*(FN27:GC27))</f>
        <v>0</v>
      </c>
      <c r="GF27" s="490">
        <f t="shared" ca="1" si="36"/>
        <v>94732.700000000012</v>
      </c>
      <c r="GG27" s="316" t="str">
        <f t="shared" ca="1" si="24"/>
        <v/>
      </c>
      <c r="GH27" s="242">
        <f t="shared" ca="1" si="25"/>
        <v>17510.3</v>
      </c>
      <c r="GI27" s="242">
        <f t="shared" si="26"/>
        <v>0</v>
      </c>
      <c r="GJ27" s="242">
        <f t="shared" si="27"/>
        <v>2329.1</v>
      </c>
      <c r="GK27" s="242">
        <f t="shared" si="28"/>
        <v>0</v>
      </c>
      <c r="GL27" s="242">
        <f t="shared" si="29"/>
        <v>74893.300000000017</v>
      </c>
      <c r="GM27" s="242">
        <f t="shared" si="30"/>
        <v>0</v>
      </c>
      <c r="GN27" s="490">
        <f t="shared" ca="1" si="31"/>
        <v>19839.399999999998</v>
      </c>
      <c r="GO27" s="490">
        <f t="shared" si="32"/>
        <v>0</v>
      </c>
      <c r="GP27" s="490">
        <f t="shared" si="33"/>
        <v>74893.300000000017</v>
      </c>
    </row>
    <row r="28" spans="1:202" s="188" customFormat="1" ht="11.15" customHeight="1">
      <c r="A28" s="196">
        <f t="shared" si="13"/>
        <v>45160</v>
      </c>
      <c r="B28" s="464"/>
      <c r="C28" s="464"/>
      <c r="D28" s="464"/>
      <c r="E28" s="464"/>
      <c r="F28" s="464"/>
      <c r="G28" s="464"/>
      <c r="H28" s="464"/>
      <c r="I28" s="465"/>
      <c r="J28" s="466">
        <f t="shared" si="37"/>
        <v>0</v>
      </c>
      <c r="K28" s="467"/>
      <c r="L28" s="467"/>
      <c r="M28" s="467">
        <v>1195.8</v>
      </c>
      <c r="N28" s="467">
        <v>479.4</v>
      </c>
      <c r="O28" s="464"/>
      <c r="P28" s="467"/>
      <c r="Q28" s="467"/>
      <c r="R28" s="467"/>
      <c r="S28" s="467"/>
      <c r="T28" s="466">
        <f t="shared" si="0"/>
        <v>1675.1999999999998</v>
      </c>
      <c r="U28" s="467"/>
      <c r="V28" s="464"/>
      <c r="W28" s="464"/>
      <c r="X28" s="464"/>
      <c r="Y28" s="464"/>
      <c r="Z28" s="464"/>
      <c r="AA28" s="468">
        <f t="shared" si="34"/>
        <v>0</v>
      </c>
      <c r="AB28" s="469">
        <f t="shared" si="1"/>
        <v>1675.1999999999998</v>
      </c>
      <c r="AC28" s="467">
        <f t="array" ref="AC28">SUM((LEFT(AC$5,2)=LEFT('pit-c,d'!$B$7:$CZ$7,2))*('pit-c,d'!$B30:$CZ30))</f>
        <v>0</v>
      </c>
      <c r="AD28" s="467">
        <f t="array" ref="AD28">SUM((LEFT(AD$5,2)=LEFT('pit-c,d'!$B$7:$CZ$7,2))*('pit-c,d'!$B30:$CZ30))</f>
        <v>1431.2</v>
      </c>
      <c r="AE28" s="467">
        <f t="array" ref="AE28">SUM((LEFT(AE$5,2)=LEFT('pit-c,d'!$B$7:$CZ$7,2))*('pit-c,d'!$B30:$CZ30))</f>
        <v>398</v>
      </c>
      <c r="AF28" s="467">
        <f t="array" ref="AF28">SUM((LEFT(AF$5,2)=LEFT('pit-c,d'!$B$7:$CZ$7,2))*('pit-c,d'!$B30:$CZ30))</f>
        <v>0</v>
      </c>
      <c r="AG28" s="467">
        <f t="array" ref="AG28">SUM((LEFT(AG$5,2)=LEFT('pit-c,d'!$B$7:$CZ$7,2))*('pit-c,d'!$B30:$CZ30))</f>
        <v>0</v>
      </c>
      <c r="AH28" s="467">
        <f t="array" ref="AH28">SUM((LEFT(AH$5,2)=LEFT('pit-c,d'!$B$7:$CZ$7,2))*('pit-c,d'!$B30:$CZ30))</f>
        <v>0</v>
      </c>
      <c r="AI28" s="467">
        <f t="array" ref="AI28">SUM((LEFT(AI$5,2)=LEFT('pit-c,d'!$B$7:$CZ$7,2))*('pit-c,d'!$B30:$CZ30))</f>
        <v>0</v>
      </c>
      <c r="AJ28" s="467">
        <f t="array" ref="AJ28">SUM((LEFT(AJ$5,2)=LEFT('pit-c,d'!$B$7:$CZ$7,2))*('pit-c,d'!$B30:$CZ30))</f>
        <v>0</v>
      </c>
      <c r="AK28" s="467">
        <f t="array" ref="AK28">SUM((LEFT(AK$5,2)=LEFT('pit-c,d'!$B$7:$CZ$7,2))*('pit-c,d'!$B30:$CZ30))</f>
        <v>0</v>
      </c>
      <c r="AL28" s="467">
        <f t="array" ref="AL28">SUM((LEFT(AL$5,2)=LEFT('pit-c,d'!$B$7:$CZ$7,2))*('pit-c,d'!$B30:$CZ30))</f>
        <v>1191.8</v>
      </c>
      <c r="AM28" s="467">
        <f t="array" ref="AM28">SUM((LEFT(AM$5,2)=LEFT('pit-c,d'!$B$7:$CZ$7,2))*('pit-c,d'!$B30:$CZ30))</f>
        <v>1510.3</v>
      </c>
      <c r="AN28" s="467">
        <f t="array" ref="AN28">SUM((LEFT(AN$5,2)=LEFT('pit-c,d'!$B$7:$CZ$7,2))*('pit-c,d'!$B30:$CZ30))</f>
        <v>0</v>
      </c>
      <c r="AO28" s="467">
        <f t="array" ref="AO28">SUM((LEFT(AO$5,2)=LEFT('pit-c,d'!$B$7:$CZ$7,2))*('pit-c,d'!$B30:$CZ30))</f>
        <v>1667.6000000000001</v>
      </c>
      <c r="AP28" s="467">
        <f t="array" ref="AP28">SUM((LEFT(AP$5,2)=LEFT('pit-c,d'!$B$7:$CZ$7,2))*('pit-c,d'!$B30:$CZ30))</f>
        <v>740.7</v>
      </c>
      <c r="AQ28" s="467">
        <f t="array" ref="AQ28">SUM((LEFT(AQ$5,2)=LEFT('pit-c,d'!$B$7:$CZ$7,2))*('pit-c,d'!$B30:$CZ30))</f>
        <v>0</v>
      </c>
      <c r="AR28" s="467">
        <f t="array" ref="AR28">SUM((LEFT(AR$5,2)=LEFT('pit-c,d'!$B$7:$CZ$7,2))*('pit-c,d'!$B30:$CZ30))</f>
        <v>0</v>
      </c>
      <c r="AS28" s="466">
        <f t="shared" si="14"/>
        <v>6939.6</v>
      </c>
      <c r="AT28" s="464">
        <f>SUMPRODUCT((LEFT(AT$5,2)=LEFT('pit-e,f'!$C$7:$AG$7,2))*('pit-e,f'!$C30:$AG30))</f>
        <v>0</v>
      </c>
      <c r="AU28" s="467">
        <f>SUMPRODUCT((LEFT(AU$5,2)=LEFT('pit-e,f'!$C$7:$AG$7,2))*('pit-e,f'!$C30:$AG30))</f>
        <v>0</v>
      </c>
      <c r="AV28" s="467">
        <f>SUMPRODUCT((LEFT(AV$5,2)=LEFT('pit-e,f'!$C$7:$AG$7,2))*('pit-e,f'!$C30:$AG30))</f>
        <v>0</v>
      </c>
      <c r="AW28" s="467">
        <f>SUMPRODUCT((LEFT(AW$5,2)=LEFT('pit-e,f'!$C$7:$AG$7,2))*('pit-e,f'!$C30:$AG30))</f>
        <v>0</v>
      </c>
      <c r="AX28" s="467">
        <f>SUMPRODUCT((LEFT(AX$5,2)=LEFT('pit-e,f'!$C$7:$AG$7,2))*('pit-e,f'!$C30:$AG30))</f>
        <v>0</v>
      </c>
      <c r="AY28" s="467">
        <f>SUMPRODUCT((LEFT(AY$5,2)=LEFT('pit-e,f'!$C$7:$AG$7,2))*('pit-e,f'!$C30:$AG30))</f>
        <v>0</v>
      </c>
      <c r="AZ28" s="467">
        <f>SUMPRODUCT((LEFT(AZ$5,2)=LEFT('pit-e,f'!$C$7:$AG$7,2))*('pit-e,f'!$C30:$AG30))</f>
        <v>0</v>
      </c>
      <c r="BA28" s="467">
        <f>SUMPRODUCT((LEFT(BA$5,2)=LEFT('pit-e,f'!$C$7:$AG$7,2))*('pit-e,f'!$C30:$AG30))</f>
        <v>0</v>
      </c>
      <c r="BB28" s="467">
        <f>SUMPRODUCT((LEFT(BB$5,2)=LEFT('pit-e,f'!$C$7:$AG$7,2))*('pit-e,f'!$C30:$AG30))</f>
        <v>0</v>
      </c>
      <c r="BC28" s="467">
        <f>SUMPRODUCT((LEFT(BC$5,2)=LEFT('pit-e,f'!$C$7:$AG$7,2))*('pit-e,f'!$C30:$AG30))</f>
        <v>0</v>
      </c>
      <c r="BD28" s="466">
        <f t="shared" si="15"/>
        <v>0</v>
      </c>
      <c r="BE28" s="467">
        <f t="array" ref="BE28">SUM((LEFT(BE$5,2)=LEFT('pit-e,f'!$AJ$7:$BP$7,2))*('pit-e,f'!$AJ30:$BP30))</f>
        <v>0</v>
      </c>
      <c r="BF28" s="467">
        <f t="array" ref="BF28">SUM((LEFT(BF$5,2)=LEFT('pit-e,f'!$AJ$7:$BP$7,2))*('pit-e,f'!$AJ30:$BP30))</f>
        <v>0</v>
      </c>
      <c r="BG28" s="467">
        <f t="array" ref="BG28">SUM((LEFT(BG$5,2)=LEFT('pit-e,f'!$AJ$7:$BP$7,2))*('pit-e,f'!$AJ30:$BP30))</f>
        <v>0</v>
      </c>
      <c r="BH28" s="467">
        <f t="array" ref="BH28">SUM((LEFT(BH$5,2)=LEFT('pit-e,f'!$AJ$7:$BP$7,2))*('pit-e,f'!$AJ30:$BP30))</f>
        <v>0</v>
      </c>
      <c r="BI28" s="467">
        <f t="array" ref="BI28">SUM((LEFT(BI$5,2)=LEFT('pit-e,f'!$AJ$7:$BP$7,2))*('pit-e,f'!$AJ30:$BP30))</f>
        <v>0</v>
      </c>
      <c r="BJ28" s="467">
        <f t="array" ref="BJ28">SUM((LEFT(BJ$5,2)=LEFT('pit-e,f'!$AJ$7:$BP$7,2))*('pit-e,f'!$AJ30:$BP30))</f>
        <v>0</v>
      </c>
      <c r="BK28" s="467">
        <f t="array" ref="BK28">SUM((LEFT(BK$5,2)=LEFT('pit-e,f'!$AJ$7:$BP$7,2))*('pit-e,f'!$AJ30:$BP30))</f>
        <v>0</v>
      </c>
      <c r="BL28" s="467">
        <f t="array" ref="BL28">SUM((LEFT(BL$5,2)=LEFT('pit-e,f'!$AJ$7:$BP$7,2))*('pit-e,f'!$AJ30:$BP30))</f>
        <v>0</v>
      </c>
      <c r="BM28" s="467">
        <f t="array" ref="BM28">SUM((LEFT(BM$5,2)=LEFT('pit-e,f'!$AJ$7:$BP$7,2))*('pit-e,f'!$AJ30:$BP30))</f>
        <v>0</v>
      </c>
      <c r="BN28" s="467">
        <f t="array" ref="BN28">SUM((LEFT(BN$5,2)=LEFT('pit-e,f'!$AJ$7:$BP$7,2))*('pit-e,f'!$AJ30:$BP30))</f>
        <v>0</v>
      </c>
      <c r="BO28" s="467">
        <f t="array" ref="BO28">SUM((LEFT(BO$5,2)=LEFT('pit-e,f'!$AJ$7:$BP$7,2))*('pit-e,f'!$AJ30:$BP30))</f>
        <v>0</v>
      </c>
      <c r="BP28" s="466">
        <f t="shared" si="16"/>
        <v>0</v>
      </c>
      <c r="BQ28" s="464">
        <f t="array" ref="BQ28">SUM((LEFT(BQ$5,2)=LEFT('pit-c,d'!$EA$7:$ET$7,2))*('pit-c,d'!$EA30:$ET30))</f>
        <v>0</v>
      </c>
      <c r="BR28" s="464">
        <f t="array" ref="BR28">SUM((LEFT(BR$5,2)=LEFT('pit-c,d'!$EA$7:$ET$7,2))*('pit-c,d'!$EA30:$ET30))</f>
        <v>0</v>
      </c>
      <c r="BS28" s="464">
        <f t="array" ref="BS28">SUM((LEFT(BS$5,2)=LEFT('pit-c,d'!$EA$7:$ET$7,2))*('pit-c,d'!$EA30:$ET30))</f>
        <v>0</v>
      </c>
      <c r="BT28" s="464">
        <f t="array" ref="BT28">SUM((LEFT(BT$5,2)=LEFT('pit-c,d'!$EA$7:$ET$7,2))*('pit-c,d'!$EA30:$ET30))</f>
        <v>0</v>
      </c>
      <c r="BU28" s="464">
        <f t="array" ref="BU28">SUM((LEFT(BU$5,2)=LEFT('pit-c,d'!$EA$7:$ET$7,2))*('pit-c,d'!$EA30:$ET30))</f>
        <v>0</v>
      </c>
      <c r="BV28" s="464">
        <f t="array" ref="BV28">SUM((LEFT(BV$5,2)=LEFT('pit-c,d'!$EA$7:$ET$7,2))*('pit-c,d'!$EA30:$ET30))</f>
        <v>2573.9</v>
      </c>
      <c r="BW28" s="464">
        <f t="array" ref="BW28">SUM((LEFT(BW$5,2)=LEFT('pit-c,d'!$EA$7:$ET$7,2))*('pit-c,d'!$EA30:$ET30))</f>
        <v>0</v>
      </c>
      <c r="BX28" s="464">
        <f t="array" ref="BX28">SUM((LEFT(BX$5,2)=LEFT('pit-c,d'!$EA$7:$ET$7,2))*('pit-c,d'!$EA30:$ET30))</f>
        <v>316.8</v>
      </c>
      <c r="BY28" s="464">
        <f t="array" ref="BY28">SUM((LEFT(BY$5,2)=LEFT('pit-c,d'!$EA$7:$ET$7,2))*('pit-c,d'!$EA30:$ET30))</f>
        <v>0</v>
      </c>
      <c r="BZ28" s="464">
        <f t="array" ref="BZ28">SUM((LEFT(BZ$5,2)=LEFT('pit-c,d'!$EA$7:$ET$7,2))*('pit-c,d'!$EA30:$ET30))</f>
        <v>0</v>
      </c>
      <c r="CA28" s="466">
        <f t="shared" si="2"/>
        <v>2890.7000000000003</v>
      </c>
      <c r="CB28" s="464">
        <f>SUMIF(pm!$FM$7:$GD$7,CB$5,pm!$FM29:$GD29)</f>
        <v>0</v>
      </c>
      <c r="CC28" s="464">
        <f>SUMIF(pm!$FM$7:$GD$7,CC$5,pm!$FM29:$GD29)</f>
        <v>0</v>
      </c>
      <c r="CD28" s="464">
        <f>SUMIF(pm!$FM$7:$GD$7,CD$5,pm!$FM29:$GD29)</f>
        <v>0</v>
      </c>
      <c r="CE28" s="464">
        <f>SUMIF(pm!$FM$7:$GD$7,CE$5,pm!$FM29:$GD29)</f>
        <v>0</v>
      </c>
      <c r="CF28" s="464">
        <f>SUMIF(pm!$FM$7:$GD$7,CF$5,pm!$FM29:$GD29)</f>
        <v>0</v>
      </c>
      <c r="CG28" s="464">
        <f>SUMIF(pm!$FM$7:$GD$7,CG$5,pm!$FM29:$GD29)</f>
        <v>0</v>
      </c>
      <c r="CH28" s="464">
        <f>SUMIF(pm!$FM$7:$GD$7,CH$5,pm!$FM29:$GD29)</f>
        <v>0</v>
      </c>
      <c r="CI28" s="464">
        <f>SUMIF(pm!$FM$7:$GD$7,CI$5,pm!$FM29:$GD29)</f>
        <v>0</v>
      </c>
      <c r="CJ28" s="464">
        <f>SUMIF(pm!$FM$7:$GD$7,CJ$5,pm!$FM29:$GD29)</f>
        <v>0</v>
      </c>
      <c r="CK28" s="464">
        <f>SUMIF(pm!$FM$7:$GD$7,CK$5,pm!$FM29:$GD29)</f>
        <v>0</v>
      </c>
      <c r="CL28" s="464">
        <f>SUMIF(pm!$FM$7:$GD$7,CL$5,pm!$FM29:$GD29)</f>
        <v>0</v>
      </c>
      <c r="CM28" s="466">
        <f t="shared" si="3"/>
        <v>0</v>
      </c>
      <c r="CN28" s="464" cm="1">
        <f t="array" ref="CN28">SUM((LEFT(CN$5,1)=LEFT('pm-m'!$BR$7:$DC$7,1))*('pm-m'!$BR29:$DC29))</f>
        <v>0</v>
      </c>
      <c r="CO28" s="464">
        <f t="array" ref="CO28">SUM((LEFT(CO$5,2)=LEFT('pm-m'!$BR$7:$DC$7,2))*('pm-m'!$BR29:$DC29))</f>
        <v>0</v>
      </c>
      <c r="CP28" s="464">
        <f t="array" ref="CP28">SUM((LEFT(CP$5,2)=LEFT('pm-m'!$BR$7:$DC$7,2))*('pm-m'!$BR29:$DC29))</f>
        <v>4710.8</v>
      </c>
      <c r="CQ28" s="464">
        <f t="array" ref="CQ28">SUM((LEFT(CQ$5,2)=LEFT('pm-m'!$BR$7:$DC$7,2))*('pm-m'!$BR29:$DC29))</f>
        <v>0</v>
      </c>
      <c r="CR28" s="464">
        <f t="array" ref="CR28">SUM((LEFT(CR$5,2)=LEFT('pm-m'!$BR$7:$DC$7,2))*('pm-m'!$BR29:$DC29))</f>
        <v>0</v>
      </c>
      <c r="CS28" s="464">
        <f t="array" ref="CS28">SUM((LEFT(CS$5,2)=LEFT('pm-m'!$BR$7:$DC$7,2))*('pm-m'!$BR29:$DC29))</f>
        <v>0</v>
      </c>
      <c r="CT28" s="464">
        <f t="array" ref="CT28">SUM((LEFT(CT$5,2)=LEFT('pm-m'!$BR$7:$DC$7,2))*('pm-m'!$BR29:$DC29))</f>
        <v>0</v>
      </c>
      <c r="CU28" s="464">
        <f t="array" ref="CU28">SUM((LEFT(CU$5,2)=LEFT('pm-m'!$BR$7:$DC$7,2))*('pm-m'!$BR29:$DC29))</f>
        <v>0</v>
      </c>
      <c r="CV28" s="466">
        <f t="shared" si="4"/>
        <v>4710.8</v>
      </c>
      <c r="CW28" s="464">
        <f>kau!CE29</f>
        <v>7336.5</v>
      </c>
      <c r="CX28" s="464">
        <f>'b,d'!CF29</f>
        <v>3228.1</v>
      </c>
      <c r="CY28" s="464">
        <f>'pm-sm'!BU29</f>
        <v>8931.2999999999993</v>
      </c>
      <c r="CZ28" s="464">
        <f>'b,d'!DA29</f>
        <v>34841.899999999994</v>
      </c>
      <c r="DA28" s="464">
        <f>'pm-sm'!CE29</f>
        <v>3887.1</v>
      </c>
      <c r="DB28" s="464">
        <f>sims!AW29</f>
        <v>14627.1</v>
      </c>
      <c r="DC28" s="466">
        <f t="shared" si="17"/>
        <v>72852</v>
      </c>
      <c r="DD28" s="467">
        <f>SUMIF(ssb!$C$7:$U$7,DD$5,ssb!$C29:$U29)</f>
        <v>0</v>
      </c>
      <c r="DE28" s="467">
        <f>SUMIF(ssb!$C$7:$U$7,DE$5,ssb!$C29:$U29)</f>
        <v>0</v>
      </c>
      <c r="DF28" s="467">
        <f>SUMIF(ssb!$C$7:$U$7,DF$5,ssb!$C29:$U29)</f>
        <v>0</v>
      </c>
      <c r="DG28" s="467">
        <f>SUMIF(ssb!$C$7:$U$7,DG$5,ssb!$C29:$U29)</f>
        <v>0</v>
      </c>
      <c r="DH28" s="467">
        <f>SUMIF(ssb!$C$7:$U$7,DH$5,ssb!$C29:$U29)</f>
        <v>0</v>
      </c>
      <c r="DI28" s="467">
        <f>SUMIF(ssb!$C$7:$U$7,DI$5,ssb!$C29:$U29)</f>
        <v>0</v>
      </c>
      <c r="DJ28" s="467">
        <f>SUMIF(ssb!$C$7:$U$7,DJ$5,ssb!$C29:$U29)</f>
        <v>0</v>
      </c>
      <c r="DK28" s="467">
        <f>SUMIF(ssb!$C$7:$U$7,DK$5,ssb!$C29:$U29)</f>
        <v>0</v>
      </c>
      <c r="DL28" s="467">
        <f>SUMIF(ssb!$C$7:$U$7,DL$5,ssb!$C29:$U29)</f>
        <v>0</v>
      </c>
      <c r="DM28" s="467">
        <f>SUMIF(ssb!$C$7:$U$7,DM$5,ssb!$C29:$U29)</f>
        <v>0</v>
      </c>
      <c r="DN28" s="467">
        <f>SUMIF(ssb!$C$7:$U$7,DN$5,ssb!$C29:$U29)</f>
        <v>0</v>
      </c>
      <c r="DO28" s="467">
        <f>SUMIF(ssb!$C$7:$U$7,DO$5,ssb!$C29:$U29)</f>
        <v>0</v>
      </c>
      <c r="DP28" s="467">
        <f>SUMIF(ssb!$C$7:$U$7,DP$5,ssb!$C29:$U29)</f>
        <v>1067.7</v>
      </c>
      <c r="DQ28" s="467">
        <f>SUMIF(ssb!$C$7:$U$7,DQ$5,ssb!$C29:$U29)</f>
        <v>1317.7</v>
      </c>
      <c r="DR28" s="467">
        <f>SUMIF(ssb!$C$7:$U$7,DR$5,ssb!$C29:$U29)</f>
        <v>0</v>
      </c>
      <c r="DS28" s="467">
        <f>SUMIF(ssb!$C$7:$U$7,DS$5,ssb!$C29:$U29)</f>
        <v>0</v>
      </c>
      <c r="DT28" s="467">
        <f>SUMIF(ssb!$C$7:$U$7,DT$5,ssb!$C29:$U29)</f>
        <v>0</v>
      </c>
      <c r="DU28" s="467">
        <f>SUMIF(ssb!$C$7:$U$7,DU$5,ssb!$C29:$U29)</f>
        <v>0</v>
      </c>
      <c r="DV28" s="468">
        <f t="shared" si="35"/>
        <v>2385.4</v>
      </c>
      <c r="DW28" s="470">
        <f>SUMPRODUCT(($AB$5:$DV$5="TTL")*(AB28:DV28))</f>
        <v>91453.7</v>
      </c>
      <c r="DX28" s="415">
        <f t="shared" ca="1" si="6"/>
        <v>0</v>
      </c>
      <c r="DY28" s="547">
        <v>1168.5999999999999</v>
      </c>
      <c r="DZ28" s="199">
        <v>506.59999999999991</v>
      </c>
      <c r="EA28" s="431">
        <v>4502.6999999999989</v>
      </c>
      <c r="EB28" s="238">
        <v>2436.8999999999996</v>
      </c>
      <c r="EC28" s="499"/>
      <c r="ED28" s="499"/>
      <c r="EE28" s="432">
        <v>1964.3000000000015</v>
      </c>
      <c r="EF28" s="197">
        <v>926.39999999999986</v>
      </c>
      <c r="EG28" s="548"/>
      <c r="EH28" s="438"/>
      <c r="EI28" s="549"/>
      <c r="EJ28" s="432"/>
      <c r="EK28" s="550"/>
      <c r="EL28" s="550"/>
      <c r="EM28" s="551"/>
      <c r="EN28" s="437"/>
      <c r="EO28" s="548"/>
      <c r="EP28" s="548"/>
      <c r="EQ28" s="551">
        <v>3179.5000000000009</v>
      </c>
      <c r="ER28" s="437">
        <v>4156.9999999999982</v>
      </c>
      <c r="ES28" s="499">
        <v>2113.8999999999996</v>
      </c>
      <c r="ET28" s="358">
        <v>1773.2</v>
      </c>
      <c r="EU28" s="431">
        <v>7766.9</v>
      </c>
      <c r="EV28" s="238">
        <v>6860.1999999999971</v>
      </c>
      <c r="EW28" s="437">
        <v>4859.3</v>
      </c>
      <c r="EX28" s="219">
        <v>4071.9</v>
      </c>
      <c r="EY28" s="431">
        <v>19575.39999999998</v>
      </c>
      <c r="EZ28" s="238">
        <v>15266.499999999996</v>
      </c>
      <c r="FA28" s="499">
        <v>1655.1</v>
      </c>
      <c r="FB28" s="358">
        <v>1573</v>
      </c>
      <c r="FC28" s="433"/>
      <c r="FD28" s="439"/>
      <c r="FE28" s="431">
        <v>3154.8999999999996</v>
      </c>
      <c r="FF28" s="238">
        <v>1555.9000000000008</v>
      </c>
      <c r="FG28" s="421"/>
      <c r="FH28" s="552"/>
      <c r="FI28" s="434">
        <v>1195.2</v>
      </c>
      <c r="FJ28" s="199">
        <v>1190.2000000000003</v>
      </c>
      <c r="FK28" s="495" cm="1">
        <f t="array" ref="FK28">[1]!SumCols(DY28:FJ28,1)-FL28</f>
        <v>51135.799999999981</v>
      </c>
      <c r="FL28" s="496" cm="1">
        <f t="array" ref="FL28">[1]!SumCols(DY28:FJ28,2)</f>
        <v>40317.799999999996</v>
      </c>
      <c r="FM28" s="200">
        <f t="shared" si="18"/>
        <v>-0.10000000002037268</v>
      </c>
      <c r="FN28" s="242">
        <f t="shared" ca="1" si="38"/>
        <v>1675.1999999999998</v>
      </c>
      <c r="FO28" s="422"/>
      <c r="FP28" s="242">
        <f t="shared" si="8"/>
        <v>6939.5999999999985</v>
      </c>
      <c r="FQ28" s="242">
        <f t="shared" si="19"/>
        <v>0</v>
      </c>
      <c r="FR28" s="242">
        <f t="shared" si="43"/>
        <v>0</v>
      </c>
      <c r="FS28" s="422"/>
      <c r="FT28" s="242">
        <f t="shared" si="10"/>
        <v>2890.7000000000016</v>
      </c>
      <c r="FU28" s="242">
        <f t="shared" si="11"/>
        <v>0</v>
      </c>
      <c r="FV28" s="242">
        <f t="shared" si="20"/>
        <v>34781.899999999994</v>
      </c>
      <c r="FW28" s="242"/>
      <c r="FX28" s="242">
        <f t="shared" si="21"/>
        <v>38069.999999999978</v>
      </c>
      <c r="FY28" s="242"/>
      <c r="FZ28" s="242">
        <f t="shared" si="22"/>
        <v>4710.8</v>
      </c>
      <c r="GA28" s="242">
        <f t="shared" si="23"/>
        <v>0</v>
      </c>
      <c r="GB28" s="242">
        <f t="shared" si="41"/>
        <v>2385.4000000000005</v>
      </c>
      <c r="GC28" s="423"/>
      <c r="GD28" s="244">
        <f t="array" ref="GD28" ca="1">SUM(($FN$6:$GC$6=$GD$6)*(FN28:GC28))</f>
        <v>91453.599999999962</v>
      </c>
      <c r="GE28" s="245">
        <f t="array" ref="GE28" ca="1">SUM(($FN$6:$GC$6=$GE$6)*(FN28:GC28))</f>
        <v>0</v>
      </c>
      <c r="GF28" s="490">
        <f t="shared" ca="1" si="36"/>
        <v>91453.599999999962</v>
      </c>
      <c r="GG28" s="316" t="str">
        <f t="shared" ca="1" si="24"/>
        <v>cek</v>
      </c>
      <c r="GH28" s="242">
        <f t="shared" ca="1" si="25"/>
        <v>13890.900000000001</v>
      </c>
      <c r="GI28" s="242">
        <f t="shared" si="26"/>
        <v>0</v>
      </c>
      <c r="GJ28" s="242">
        <f t="shared" si="27"/>
        <v>4710.8</v>
      </c>
      <c r="GK28" s="242">
        <f t="shared" si="28"/>
        <v>0</v>
      </c>
      <c r="GL28" s="242">
        <f t="shared" si="29"/>
        <v>72851.899999999965</v>
      </c>
      <c r="GM28" s="242">
        <f t="shared" si="30"/>
        <v>0</v>
      </c>
      <c r="GN28" s="490">
        <f t="shared" ca="1" si="31"/>
        <v>18601.7</v>
      </c>
      <c r="GO28" s="490">
        <f t="shared" si="32"/>
        <v>0</v>
      </c>
      <c r="GP28" s="490">
        <f t="shared" si="33"/>
        <v>72851.899999999965</v>
      </c>
    </row>
    <row r="29" spans="1:202" s="188" customFormat="1" ht="11.15" customHeight="1">
      <c r="A29" s="196">
        <f t="shared" ref="A29:A37" si="44">A28+1</f>
        <v>45161</v>
      </c>
      <c r="B29" s="464"/>
      <c r="C29" s="464"/>
      <c r="D29" s="464"/>
      <c r="E29" s="464"/>
      <c r="F29" s="464"/>
      <c r="G29" s="464"/>
      <c r="H29" s="464"/>
      <c r="I29" s="465"/>
      <c r="J29" s="466">
        <f t="shared" ref="J29:J37" si="45">SUM(B29:I29)</f>
        <v>0</v>
      </c>
      <c r="K29" s="467"/>
      <c r="L29" s="464"/>
      <c r="M29" s="464"/>
      <c r="N29" s="464">
        <v>611.70000000000005</v>
      </c>
      <c r="O29" s="464"/>
      <c r="P29" s="464"/>
      <c r="Q29" s="464"/>
      <c r="R29" s="464"/>
      <c r="S29" s="464"/>
      <c r="T29" s="466">
        <f t="shared" si="0"/>
        <v>611.70000000000005</v>
      </c>
      <c r="U29" s="467"/>
      <c r="V29" s="464"/>
      <c r="W29" s="464"/>
      <c r="X29" s="464"/>
      <c r="Y29" s="464"/>
      <c r="Z29" s="464"/>
      <c r="AA29" s="468">
        <f t="shared" si="34"/>
        <v>0</v>
      </c>
      <c r="AB29" s="469">
        <f t="shared" si="1"/>
        <v>611.70000000000005</v>
      </c>
      <c r="AC29" s="467">
        <f t="array" ref="AC29">SUM((LEFT(AC$5,2)=LEFT('pit-c,d'!$B$7:$CZ$7,2))*('pit-c,d'!$B31:$CZ31))</f>
        <v>0</v>
      </c>
      <c r="AD29" s="467">
        <f t="array" ref="AD29">SUM((LEFT(AD$5,2)=LEFT('pit-c,d'!$B$7:$CZ$7,2))*('pit-c,d'!$B31:$CZ31))</f>
        <v>876.5</v>
      </c>
      <c r="AE29" s="467">
        <f t="array" ref="AE29">SUM((LEFT(AE$5,2)=LEFT('pit-c,d'!$B$7:$CZ$7,2))*('pit-c,d'!$B31:$CZ31))</f>
        <v>185.9</v>
      </c>
      <c r="AF29" s="467">
        <f t="array" ref="AF29">SUM((LEFT(AF$5,2)=LEFT('pit-c,d'!$B$7:$CZ$7,2))*('pit-c,d'!$B31:$CZ31))</f>
        <v>0</v>
      </c>
      <c r="AG29" s="467">
        <f t="array" ref="AG29">SUM((LEFT(AG$5,2)=LEFT('pit-c,d'!$B$7:$CZ$7,2))*('pit-c,d'!$B31:$CZ31))</f>
        <v>0</v>
      </c>
      <c r="AH29" s="467">
        <f t="array" ref="AH29">SUM((LEFT(AH$5,2)=LEFT('pit-c,d'!$B$7:$CZ$7,2))*('pit-c,d'!$B31:$CZ31))</f>
        <v>0</v>
      </c>
      <c r="AI29" s="467">
        <f t="array" ref="AI29">SUM((LEFT(AI$5,2)=LEFT('pit-c,d'!$B$7:$CZ$7,2))*('pit-c,d'!$B31:$CZ31))</f>
        <v>0</v>
      </c>
      <c r="AJ29" s="467">
        <f t="array" ref="AJ29">SUM((LEFT(AJ$5,2)=LEFT('pit-c,d'!$B$7:$CZ$7,2))*('pit-c,d'!$B31:$CZ31))</f>
        <v>0</v>
      </c>
      <c r="AK29" s="467">
        <f t="array" ref="AK29">SUM((LEFT(AK$5,2)=LEFT('pit-c,d'!$B$7:$CZ$7,2))*('pit-c,d'!$B31:$CZ31))</f>
        <v>0</v>
      </c>
      <c r="AL29" s="467">
        <f t="array" ref="AL29">SUM((LEFT(AL$5,2)=LEFT('pit-c,d'!$B$7:$CZ$7,2))*('pit-c,d'!$B31:$CZ31))</f>
        <v>0</v>
      </c>
      <c r="AM29" s="467">
        <f t="array" ref="AM29">SUM((LEFT(AM$5,2)=LEFT('pit-c,d'!$B$7:$CZ$7,2))*('pit-c,d'!$B31:$CZ31))</f>
        <v>3661.9</v>
      </c>
      <c r="AN29" s="467">
        <f t="array" ref="AN29">SUM((LEFT(AN$5,2)=LEFT('pit-c,d'!$B$7:$CZ$7,2))*('pit-c,d'!$B31:$CZ31))</f>
        <v>0</v>
      </c>
      <c r="AO29" s="467">
        <f t="array" ref="AO29">SUM((LEFT(AO$5,2)=LEFT('pit-c,d'!$B$7:$CZ$7,2))*('pit-c,d'!$B31:$CZ31))</f>
        <v>0</v>
      </c>
      <c r="AP29" s="467">
        <f t="array" ref="AP29">SUM((LEFT(AP$5,2)=LEFT('pit-c,d'!$B$7:$CZ$7,2))*('pit-c,d'!$B31:$CZ31))</f>
        <v>2166.3000000000002</v>
      </c>
      <c r="AQ29" s="467">
        <f t="array" ref="AQ29">SUM((LEFT(AQ$5,2)=LEFT('pit-c,d'!$B$7:$CZ$7,2))*('pit-c,d'!$B31:$CZ31))</f>
        <v>0</v>
      </c>
      <c r="AR29" s="467">
        <f t="array" ref="AR29">SUM((LEFT(AR$5,2)=LEFT('pit-c,d'!$B$7:$CZ$7,2))*('pit-c,d'!$B31:$CZ31))</f>
        <v>0</v>
      </c>
      <c r="AS29" s="466">
        <f t="shared" si="14"/>
        <v>6890.6</v>
      </c>
      <c r="AT29" s="464">
        <f>SUMPRODUCT((LEFT(AT$5,2)=LEFT('pit-e,f'!$C$7:$AG$7,2))*('pit-e,f'!$C31:$AG31))</f>
        <v>0</v>
      </c>
      <c r="AU29" s="467">
        <f>SUMPRODUCT((LEFT(AU$5,2)=LEFT('pit-e,f'!$C$7:$AG$7,2))*('pit-e,f'!$C31:$AG31))</f>
        <v>0</v>
      </c>
      <c r="AV29" s="467">
        <f>SUMPRODUCT((LEFT(AV$5,2)=LEFT('pit-e,f'!$C$7:$AG$7,2))*('pit-e,f'!$C31:$AG31))</f>
        <v>0</v>
      </c>
      <c r="AW29" s="467">
        <f>SUMPRODUCT((LEFT(AW$5,2)=LEFT('pit-e,f'!$C$7:$AG$7,2))*('pit-e,f'!$C31:$AG31))</f>
        <v>0</v>
      </c>
      <c r="AX29" s="467">
        <f>SUMPRODUCT((LEFT(AX$5,2)=LEFT('pit-e,f'!$C$7:$AG$7,2))*('pit-e,f'!$C31:$AG31))</f>
        <v>0</v>
      </c>
      <c r="AY29" s="467">
        <f>SUMPRODUCT((LEFT(AY$5,2)=LEFT('pit-e,f'!$C$7:$AG$7,2))*('pit-e,f'!$C31:$AG31))</f>
        <v>0</v>
      </c>
      <c r="AZ29" s="467">
        <f>SUMPRODUCT((LEFT(AZ$5,2)=LEFT('pit-e,f'!$C$7:$AG$7,2))*('pit-e,f'!$C31:$AG31))</f>
        <v>0</v>
      </c>
      <c r="BA29" s="467">
        <f>SUMPRODUCT((LEFT(BA$5,2)=LEFT('pit-e,f'!$C$7:$AG$7,2))*('pit-e,f'!$C31:$AG31))</f>
        <v>0</v>
      </c>
      <c r="BB29" s="467">
        <f>SUMPRODUCT((LEFT(BB$5,2)=LEFT('pit-e,f'!$C$7:$AG$7,2))*('pit-e,f'!$C31:$AG31))</f>
        <v>0</v>
      </c>
      <c r="BC29" s="467">
        <f>SUMPRODUCT((LEFT(BC$5,2)=LEFT('pit-e,f'!$C$7:$AG$7,2))*('pit-e,f'!$C31:$AG31))</f>
        <v>0</v>
      </c>
      <c r="BD29" s="466">
        <f t="shared" si="15"/>
        <v>0</v>
      </c>
      <c r="BE29" s="467">
        <f t="array" ref="BE29">SUM((LEFT(BE$5,2)=LEFT('pit-e,f'!$AJ$7:$BP$7,2))*('pit-e,f'!$AJ31:$BP31))</f>
        <v>0</v>
      </c>
      <c r="BF29" s="467">
        <f t="array" ref="BF29">SUM((LEFT(BF$5,2)=LEFT('pit-e,f'!$AJ$7:$BP$7,2))*('pit-e,f'!$AJ31:$BP31))</f>
        <v>0</v>
      </c>
      <c r="BG29" s="467">
        <f t="array" ref="BG29">SUM((LEFT(BG$5,2)=LEFT('pit-e,f'!$AJ$7:$BP$7,2))*('pit-e,f'!$AJ31:$BP31))</f>
        <v>0</v>
      </c>
      <c r="BH29" s="467">
        <f t="array" ref="BH29">SUM((LEFT(BH$5,2)=LEFT('pit-e,f'!$AJ$7:$BP$7,2))*('pit-e,f'!$AJ31:$BP31))</f>
        <v>0</v>
      </c>
      <c r="BI29" s="467">
        <f t="array" ref="BI29">SUM((LEFT(BI$5,2)=LEFT('pit-e,f'!$AJ$7:$BP$7,2))*('pit-e,f'!$AJ31:$BP31))</f>
        <v>0</v>
      </c>
      <c r="BJ29" s="467">
        <f t="array" ref="BJ29">SUM((LEFT(BJ$5,2)=LEFT('pit-e,f'!$AJ$7:$BP$7,2))*('pit-e,f'!$AJ31:$BP31))</f>
        <v>0</v>
      </c>
      <c r="BK29" s="467">
        <f t="array" ref="BK29">SUM((LEFT(BK$5,2)=LEFT('pit-e,f'!$AJ$7:$BP$7,2))*('pit-e,f'!$AJ31:$BP31))</f>
        <v>0</v>
      </c>
      <c r="BL29" s="467">
        <f t="array" ref="BL29">SUM((LEFT(BL$5,2)=LEFT('pit-e,f'!$AJ$7:$BP$7,2))*('pit-e,f'!$AJ31:$BP31))</f>
        <v>0</v>
      </c>
      <c r="BM29" s="467">
        <f t="array" ref="BM29">SUM((LEFT(BM$5,2)=LEFT('pit-e,f'!$AJ$7:$BP$7,2))*('pit-e,f'!$AJ31:$BP31))</f>
        <v>0</v>
      </c>
      <c r="BN29" s="467">
        <f t="array" ref="BN29">SUM((LEFT(BN$5,2)=LEFT('pit-e,f'!$AJ$7:$BP$7,2))*('pit-e,f'!$AJ31:$BP31))</f>
        <v>0</v>
      </c>
      <c r="BO29" s="467">
        <f t="array" ref="BO29">SUM((LEFT(BO$5,2)=LEFT('pit-e,f'!$AJ$7:$BP$7,2))*('pit-e,f'!$AJ31:$BP31))</f>
        <v>0</v>
      </c>
      <c r="BP29" s="466">
        <f t="shared" si="16"/>
        <v>0</v>
      </c>
      <c r="BQ29" s="464">
        <f t="array" ref="BQ29">SUM((LEFT(BQ$5,2)=LEFT('pit-c,d'!$EA$7:$ET$7,2))*('pit-c,d'!$EA31:$ET31))</f>
        <v>0</v>
      </c>
      <c r="BR29" s="464">
        <f t="array" ref="BR29">SUM((LEFT(BR$5,2)=LEFT('pit-c,d'!$EA$7:$ET$7,2))*('pit-c,d'!$EA31:$ET31))</f>
        <v>0</v>
      </c>
      <c r="BS29" s="464">
        <f t="array" ref="BS29">SUM((LEFT(BS$5,2)=LEFT('pit-c,d'!$EA$7:$ET$7,2))*('pit-c,d'!$EA31:$ET31))</f>
        <v>0</v>
      </c>
      <c r="BT29" s="464">
        <f t="array" ref="BT29">SUM((LEFT(BT$5,2)=LEFT('pit-c,d'!$EA$7:$ET$7,2))*('pit-c,d'!$EA31:$ET31))</f>
        <v>0</v>
      </c>
      <c r="BU29" s="464">
        <f t="array" ref="BU29">SUM((LEFT(BU$5,2)=LEFT('pit-c,d'!$EA$7:$ET$7,2))*('pit-c,d'!$EA31:$ET31))</f>
        <v>0</v>
      </c>
      <c r="BV29" s="464">
        <f t="array" ref="BV29">SUM((LEFT(BV$5,2)=LEFT('pit-c,d'!$EA$7:$ET$7,2))*('pit-c,d'!$EA31:$ET31))</f>
        <v>0</v>
      </c>
      <c r="BW29" s="464">
        <f t="array" ref="BW29">SUM((LEFT(BW$5,2)=LEFT('pit-c,d'!$EA$7:$ET$7,2))*('pit-c,d'!$EA31:$ET31))</f>
        <v>0</v>
      </c>
      <c r="BX29" s="464">
        <f t="array" ref="BX29">SUM((LEFT(BX$5,2)=LEFT('pit-c,d'!$EA$7:$ET$7,2))*('pit-c,d'!$EA31:$ET31))</f>
        <v>981.8</v>
      </c>
      <c r="BY29" s="464">
        <f t="array" ref="BY29">SUM((LEFT(BY$5,2)=LEFT('pit-c,d'!$EA$7:$ET$7,2))*('pit-c,d'!$EA31:$ET31))</f>
        <v>0</v>
      </c>
      <c r="BZ29" s="464">
        <f t="array" ref="BZ29">SUM((LEFT(BZ$5,2)=LEFT('pit-c,d'!$EA$7:$ET$7,2))*('pit-c,d'!$EA31:$ET31))</f>
        <v>0</v>
      </c>
      <c r="CA29" s="466">
        <f t="shared" si="2"/>
        <v>981.8</v>
      </c>
      <c r="CB29" s="464">
        <f>SUMIF(pm!$FM$7:$GD$7,CB$5,pm!$FM30:$GD30)</f>
        <v>0</v>
      </c>
      <c r="CC29" s="464">
        <f>SUMIF(pm!$FM$7:$GD$7,CC$5,pm!$FM30:$GD30)</f>
        <v>0</v>
      </c>
      <c r="CD29" s="464">
        <f>SUMIF(pm!$FM$7:$GD$7,CD$5,pm!$FM30:$GD30)</f>
        <v>0</v>
      </c>
      <c r="CE29" s="464">
        <f>SUMIF(pm!$FM$7:$GD$7,CE$5,pm!$FM30:$GD30)</f>
        <v>0</v>
      </c>
      <c r="CF29" s="464">
        <f>SUMIF(pm!$FM$7:$GD$7,CF$5,pm!$FM30:$GD30)</f>
        <v>0</v>
      </c>
      <c r="CG29" s="464">
        <f>SUMIF(pm!$FM$7:$GD$7,CG$5,pm!$FM30:$GD30)</f>
        <v>0</v>
      </c>
      <c r="CH29" s="464">
        <f>SUMIF(pm!$FM$7:$GD$7,CH$5,pm!$FM30:$GD30)</f>
        <v>0</v>
      </c>
      <c r="CI29" s="464">
        <f>SUMIF(pm!$FM$7:$GD$7,CI$5,pm!$FM30:$GD30)</f>
        <v>0</v>
      </c>
      <c r="CJ29" s="464">
        <f>SUMIF(pm!$FM$7:$GD$7,CJ$5,pm!$FM30:$GD30)</f>
        <v>0</v>
      </c>
      <c r="CK29" s="464">
        <f>SUMIF(pm!$FM$7:$GD$7,CK$5,pm!$FM30:$GD30)</f>
        <v>0</v>
      </c>
      <c r="CL29" s="464">
        <f>SUMIF(pm!$FM$7:$GD$7,CL$5,pm!$FM30:$GD30)</f>
        <v>0</v>
      </c>
      <c r="CM29" s="466">
        <f t="shared" si="3"/>
        <v>0</v>
      </c>
      <c r="CN29" s="464" cm="1">
        <f t="array" ref="CN29">SUM((LEFT(CN$5,1)=LEFT('pm-m'!$BR$7:$DC$7,1))*('pm-m'!$BR30:$DC30))</f>
        <v>0</v>
      </c>
      <c r="CO29" s="464">
        <f t="array" ref="CO29">SUM((LEFT(CO$5,2)=LEFT('pm-m'!$BR$7:$DC$7,2))*('pm-m'!$BR30:$DC30))</f>
        <v>0</v>
      </c>
      <c r="CP29" s="464">
        <f t="array" ref="CP29">SUM((LEFT(CP$5,2)=LEFT('pm-m'!$BR$7:$DC$7,2))*('pm-m'!$BR30:$DC30))</f>
        <v>3792.9</v>
      </c>
      <c r="CQ29" s="464">
        <f t="array" ref="CQ29">SUM((LEFT(CQ$5,2)=LEFT('pm-m'!$BR$7:$DC$7,2))*('pm-m'!$BR30:$DC30))</f>
        <v>0</v>
      </c>
      <c r="CR29" s="464">
        <f t="array" ref="CR29">SUM((LEFT(CR$5,2)=LEFT('pm-m'!$BR$7:$DC$7,2))*('pm-m'!$BR30:$DC30))</f>
        <v>0</v>
      </c>
      <c r="CS29" s="464">
        <f t="array" ref="CS29">SUM((LEFT(CS$5,2)=LEFT('pm-m'!$BR$7:$DC$7,2))*('pm-m'!$BR30:$DC30))</f>
        <v>0</v>
      </c>
      <c r="CT29" s="464">
        <f t="array" ref="CT29">SUM((LEFT(CT$5,2)=LEFT('pm-m'!$BR$7:$DC$7,2))*('pm-m'!$BR30:$DC30))</f>
        <v>0</v>
      </c>
      <c r="CU29" s="464">
        <f t="array" ref="CU29">SUM((LEFT(CU$5,2)=LEFT('pm-m'!$BR$7:$DC$7,2))*('pm-m'!$BR30:$DC30))</f>
        <v>0</v>
      </c>
      <c r="CV29" s="466">
        <f t="shared" si="4"/>
        <v>3792.9</v>
      </c>
      <c r="CW29" s="464">
        <f>kau!CE30</f>
        <v>7637.9</v>
      </c>
      <c r="CX29" s="464">
        <f>'b,d'!CF30</f>
        <v>2779.0000000000005</v>
      </c>
      <c r="CY29" s="464">
        <f>'pm-sm'!BU30</f>
        <v>8290.9</v>
      </c>
      <c r="CZ29" s="464">
        <f>'b,d'!DA30</f>
        <v>36611.199999999997</v>
      </c>
      <c r="DA29" s="464">
        <f>'pm-sm'!CE30</f>
        <v>5328.9</v>
      </c>
      <c r="DB29" s="464">
        <f>sims!AW30</f>
        <v>14477</v>
      </c>
      <c r="DC29" s="466">
        <f t="shared" si="17"/>
        <v>75124.899999999994</v>
      </c>
      <c r="DD29" s="467">
        <f>SUMIF(ssb!$C$7:$U$7,DD$5,ssb!$C30:$U30)</f>
        <v>0</v>
      </c>
      <c r="DE29" s="467">
        <f>SUMIF(ssb!$C$7:$U$7,DE$5,ssb!$C30:$U30)</f>
        <v>0</v>
      </c>
      <c r="DF29" s="467">
        <f>SUMIF(ssb!$C$7:$U$7,DF$5,ssb!$C30:$U30)</f>
        <v>0</v>
      </c>
      <c r="DG29" s="467">
        <f>SUMIF(ssb!$C$7:$U$7,DG$5,ssb!$C30:$U30)</f>
        <v>0</v>
      </c>
      <c r="DH29" s="467">
        <f>SUMIF(ssb!$C$7:$U$7,DH$5,ssb!$C30:$U30)</f>
        <v>0</v>
      </c>
      <c r="DI29" s="467">
        <f>SUMIF(ssb!$C$7:$U$7,DI$5,ssb!$C30:$U30)</f>
        <v>0</v>
      </c>
      <c r="DJ29" s="467">
        <f>SUMIF(ssb!$C$7:$U$7,DJ$5,ssb!$C30:$U30)</f>
        <v>0</v>
      </c>
      <c r="DK29" s="467">
        <f>SUMIF(ssb!$C$7:$U$7,DK$5,ssb!$C30:$U30)</f>
        <v>0</v>
      </c>
      <c r="DL29" s="467">
        <f>SUMIF(ssb!$C$7:$U$7,DL$5,ssb!$C30:$U30)</f>
        <v>0</v>
      </c>
      <c r="DM29" s="467">
        <f>SUMIF(ssb!$C$7:$U$7,DM$5,ssb!$C30:$U30)</f>
        <v>0</v>
      </c>
      <c r="DN29" s="467">
        <f>SUMIF(ssb!$C$7:$U$7,DN$5,ssb!$C30:$U30)</f>
        <v>0</v>
      </c>
      <c r="DO29" s="467">
        <f>SUMIF(ssb!$C$7:$U$7,DO$5,ssb!$C30:$U30)</f>
        <v>0</v>
      </c>
      <c r="DP29" s="467">
        <f>SUMIF(ssb!$C$7:$U$7,DP$5,ssb!$C30:$U30)</f>
        <v>60.4</v>
      </c>
      <c r="DQ29" s="467">
        <f>SUMIF(ssb!$C$7:$U$7,DQ$5,ssb!$C30:$U30)</f>
        <v>1842.4</v>
      </c>
      <c r="DR29" s="467">
        <f>SUMIF(ssb!$C$7:$U$7,DR$5,ssb!$C30:$U30)</f>
        <v>0</v>
      </c>
      <c r="DS29" s="467">
        <f>SUMIF(ssb!$C$7:$U$7,DS$5,ssb!$C30:$U30)</f>
        <v>0</v>
      </c>
      <c r="DT29" s="467">
        <f>SUMIF(ssb!$C$7:$U$7,DT$5,ssb!$C30:$U30)</f>
        <v>119.8</v>
      </c>
      <c r="DU29" s="467">
        <f>SUMIF(ssb!$C$7:$U$7,DU$5,ssb!$C30:$U30)</f>
        <v>0</v>
      </c>
      <c r="DV29" s="468">
        <f t="shared" si="35"/>
        <v>2022.6000000000001</v>
      </c>
      <c r="DW29" s="470" cm="1">
        <f t="array" ref="DW29">SUMPRODUCT(($AB$5:$DV$5="TTL")*(AB29:DV29))</f>
        <v>89424.5</v>
      </c>
      <c r="DX29" s="415">
        <f t="shared" ca="1" si="6"/>
        <v>0</v>
      </c>
      <c r="DY29" s="547">
        <v>345.3</v>
      </c>
      <c r="DZ29" s="199">
        <v>266.39999999999998</v>
      </c>
      <c r="EA29" s="431">
        <v>4217.8999999999987</v>
      </c>
      <c r="EB29" s="238">
        <v>2672.7</v>
      </c>
      <c r="EC29" s="499"/>
      <c r="ED29" s="499"/>
      <c r="EE29" s="432">
        <v>582.79999999999995</v>
      </c>
      <c r="EF29" s="197">
        <v>398.99999999999989</v>
      </c>
      <c r="EG29" s="548"/>
      <c r="EH29" s="438"/>
      <c r="EI29" s="549"/>
      <c r="EJ29" s="432"/>
      <c r="EK29" s="550"/>
      <c r="EL29" s="550"/>
      <c r="EM29" s="551"/>
      <c r="EN29" s="437"/>
      <c r="EO29" s="548"/>
      <c r="EP29" s="548"/>
      <c r="EQ29" s="551">
        <v>3943</v>
      </c>
      <c r="ER29" s="437">
        <v>3694.9</v>
      </c>
      <c r="ES29" s="499">
        <v>3127.1000000000022</v>
      </c>
      <c r="ET29" s="358">
        <v>2201.8000000000006</v>
      </c>
      <c r="EU29" s="431">
        <v>8480.4999999999982</v>
      </c>
      <c r="EV29" s="238">
        <v>5996.4999999999991</v>
      </c>
      <c r="EW29" s="437">
        <v>4868.9999999999991</v>
      </c>
      <c r="EX29" s="219">
        <v>3421.9</v>
      </c>
      <c r="EY29" s="431">
        <v>22050.399999999954</v>
      </c>
      <c r="EZ29" s="238">
        <v>14560.79999999999</v>
      </c>
      <c r="FA29" s="499">
        <v>1393.2000000000007</v>
      </c>
      <c r="FB29" s="358">
        <v>1385.8000000000006</v>
      </c>
      <c r="FC29" s="433"/>
      <c r="FD29" s="439"/>
      <c r="FE29" s="431">
        <v>2587.1999999999998</v>
      </c>
      <c r="FF29" s="238">
        <v>1205.6999999999998</v>
      </c>
      <c r="FG29" s="421"/>
      <c r="FH29" s="552"/>
      <c r="FI29" s="434">
        <v>1052.9000000000001</v>
      </c>
      <c r="FJ29" s="199">
        <v>969.7</v>
      </c>
      <c r="FK29" s="495" cm="1">
        <f t="array" ref="FK29">[1]!SumCols(DY29:FJ29,1)-FL29</f>
        <v>52649.299999999937</v>
      </c>
      <c r="FL29" s="496" cm="1">
        <f t="array" ref="FL29">[1]!SumCols(DY29:FJ29,2)</f>
        <v>36775.19999999999</v>
      </c>
      <c r="FM29" s="200">
        <f t="shared" si="18"/>
        <v>0</v>
      </c>
      <c r="FN29" s="242">
        <f t="shared" ca="1" si="38"/>
        <v>611.70000000000005</v>
      </c>
      <c r="FO29" s="422"/>
      <c r="FP29" s="242">
        <f t="shared" si="8"/>
        <v>6890.5999999999985</v>
      </c>
      <c r="FQ29" s="242">
        <f t="shared" si="19"/>
        <v>0</v>
      </c>
      <c r="FR29" s="242">
        <f t="shared" si="43"/>
        <v>0</v>
      </c>
      <c r="FS29" s="422"/>
      <c r="FT29" s="242">
        <f t="shared" si="10"/>
        <v>981.79999999999984</v>
      </c>
      <c r="FU29" s="242">
        <f t="shared" si="11"/>
        <v>0</v>
      </c>
      <c r="FV29" s="242">
        <f t="shared" si="20"/>
        <v>35734.700000000004</v>
      </c>
      <c r="FW29" s="242"/>
      <c r="FX29" s="242">
        <f t="shared" si="21"/>
        <v>39390.199999999953</v>
      </c>
      <c r="FY29" s="242"/>
      <c r="FZ29" s="242">
        <f t="shared" si="22"/>
        <v>3792.8999999999996</v>
      </c>
      <c r="GA29" s="242">
        <f t="shared" si="23"/>
        <v>0</v>
      </c>
      <c r="GB29" s="242">
        <f t="shared" si="41"/>
        <v>2022.6000000000001</v>
      </c>
      <c r="GC29" s="423"/>
      <c r="GD29" s="244">
        <f t="array" ref="GD29" ca="1">SUM(($FN$6:$GC$6=$GD$6)*(FN29:GC29))</f>
        <v>89424.499999999956</v>
      </c>
      <c r="GE29" s="245">
        <f t="array" ref="GE29" ca="1">SUM(($FN$6:$GC$6=$GE$6)*(FN29:GC29))</f>
        <v>0</v>
      </c>
      <c r="GF29" s="490">
        <f t="shared" ca="1" si="36"/>
        <v>89424.499999999956</v>
      </c>
      <c r="GG29" s="316" t="str">
        <f t="shared" ca="1" si="24"/>
        <v/>
      </c>
      <c r="GH29" s="242">
        <f t="shared" ca="1" si="25"/>
        <v>10506.699999999999</v>
      </c>
      <c r="GI29" s="242">
        <f t="shared" si="26"/>
        <v>0</v>
      </c>
      <c r="GJ29" s="242">
        <f t="shared" si="27"/>
        <v>3792.8999999999996</v>
      </c>
      <c r="GK29" s="242">
        <f t="shared" si="28"/>
        <v>0</v>
      </c>
      <c r="GL29" s="242">
        <f t="shared" si="29"/>
        <v>75124.899999999965</v>
      </c>
      <c r="GM29" s="242">
        <f t="shared" si="30"/>
        <v>0</v>
      </c>
      <c r="GN29" s="490">
        <f t="shared" ca="1" si="31"/>
        <v>14299.599999999999</v>
      </c>
      <c r="GO29" s="490">
        <f t="shared" si="32"/>
        <v>0</v>
      </c>
      <c r="GP29" s="490">
        <f t="shared" si="33"/>
        <v>75124.899999999965</v>
      </c>
    </row>
    <row r="30" spans="1:202" s="188" customFormat="1" ht="11.15" customHeight="1">
      <c r="A30" s="196">
        <f t="shared" si="44"/>
        <v>45162</v>
      </c>
      <c r="B30" s="464">
        <v>532</v>
      </c>
      <c r="C30" s="464"/>
      <c r="D30" s="464"/>
      <c r="E30" s="464"/>
      <c r="F30" s="464"/>
      <c r="G30" s="464"/>
      <c r="H30" s="464"/>
      <c r="I30" s="465"/>
      <c r="J30" s="466">
        <f t="shared" si="45"/>
        <v>532</v>
      </c>
      <c r="K30" s="467"/>
      <c r="L30" s="464"/>
      <c r="M30" s="464">
        <v>984.3</v>
      </c>
      <c r="N30" s="464">
        <v>1250.9000000000001</v>
      </c>
      <c r="O30" s="464"/>
      <c r="P30" s="464"/>
      <c r="Q30" s="464"/>
      <c r="R30" s="464"/>
      <c r="S30" s="464"/>
      <c r="T30" s="466">
        <f>SUM(K30:S30)</f>
        <v>2235.1999999999998</v>
      </c>
      <c r="U30" s="467"/>
      <c r="V30" s="464"/>
      <c r="W30" s="464"/>
      <c r="X30" s="464"/>
      <c r="Y30" s="464"/>
      <c r="Z30" s="464"/>
      <c r="AA30" s="468">
        <f t="shared" si="34"/>
        <v>0</v>
      </c>
      <c r="AB30" s="469">
        <f>J30+T30+AA30</f>
        <v>2767.2</v>
      </c>
      <c r="AC30" s="467">
        <f t="array" ref="AC30">SUM((LEFT(AC$5,2)=LEFT('pit-c,d'!$B$7:$CZ$7,2))*('pit-c,d'!$B32:$CZ32))</f>
        <v>0</v>
      </c>
      <c r="AD30" s="467">
        <f t="array" ref="AD30">SUM((LEFT(AD$5,2)=LEFT('pit-c,d'!$B$7:$CZ$7,2))*('pit-c,d'!$B32:$CZ32))</f>
        <v>1003.8</v>
      </c>
      <c r="AE30" s="467">
        <f t="array" ref="AE30">SUM((LEFT(AE$5,2)=LEFT('pit-c,d'!$B$7:$CZ$7,2))*('pit-c,d'!$B32:$CZ32))</f>
        <v>0</v>
      </c>
      <c r="AF30" s="467">
        <f t="array" ref="AF30">SUM((LEFT(AF$5,2)=LEFT('pit-c,d'!$B$7:$CZ$7,2))*('pit-c,d'!$B32:$CZ32))</f>
        <v>0</v>
      </c>
      <c r="AG30" s="467">
        <f t="array" ref="AG30">SUM((LEFT(AG$5,2)=LEFT('pit-c,d'!$B$7:$CZ$7,2))*('pit-c,d'!$B32:$CZ32))</f>
        <v>0</v>
      </c>
      <c r="AH30" s="467">
        <f t="array" ref="AH30">SUM((LEFT(AH$5,2)=LEFT('pit-c,d'!$B$7:$CZ$7,2))*('pit-c,d'!$B32:$CZ32))</f>
        <v>0</v>
      </c>
      <c r="AI30" s="467">
        <f t="array" ref="AI30">SUM((LEFT(AI$5,2)=LEFT('pit-c,d'!$B$7:$CZ$7,2))*('pit-c,d'!$B32:$CZ32))</f>
        <v>0</v>
      </c>
      <c r="AJ30" s="467">
        <f t="array" ref="AJ30">SUM((LEFT(AJ$5,2)=LEFT('pit-c,d'!$B$7:$CZ$7,2))*('pit-c,d'!$B32:$CZ32))</f>
        <v>0</v>
      </c>
      <c r="AK30" s="467">
        <f t="array" ref="AK30">SUM((LEFT(AK$5,2)=LEFT('pit-c,d'!$B$7:$CZ$7,2))*('pit-c,d'!$B32:$CZ32))</f>
        <v>0</v>
      </c>
      <c r="AL30" s="467">
        <f t="array" ref="AL30">SUM((LEFT(AL$5,2)=LEFT('pit-c,d'!$B$7:$CZ$7,2))*('pit-c,d'!$B32:$CZ32))</f>
        <v>0</v>
      </c>
      <c r="AM30" s="467">
        <f t="array" ref="AM30">SUM((LEFT(AM$5,2)=LEFT('pit-c,d'!$B$7:$CZ$7,2))*('pit-c,d'!$B32:$CZ32))</f>
        <v>3979.1</v>
      </c>
      <c r="AN30" s="467">
        <f t="array" ref="AN30">SUM((LEFT(AN$5,2)=LEFT('pit-c,d'!$B$7:$CZ$7,2))*('pit-c,d'!$B32:$CZ32))</f>
        <v>0</v>
      </c>
      <c r="AO30" s="467">
        <f t="array" ref="AO30">SUM((LEFT(AO$5,2)=LEFT('pit-c,d'!$B$7:$CZ$7,2))*('pit-c,d'!$B32:$CZ32))</f>
        <v>0</v>
      </c>
      <c r="AP30" s="467">
        <f t="array" ref="AP30">SUM((LEFT(AP$5,2)=LEFT('pit-c,d'!$B$7:$CZ$7,2))*('pit-c,d'!$B32:$CZ32))</f>
        <v>3522.3</v>
      </c>
      <c r="AQ30" s="467">
        <f t="array" ref="AQ30">SUM((LEFT(AQ$5,2)=LEFT('pit-c,d'!$B$7:$CZ$7,2))*('pit-c,d'!$B32:$CZ32))</f>
        <v>0</v>
      </c>
      <c r="AR30" s="467">
        <f t="array" ref="AR30">SUM((LEFT(AR$5,2)=LEFT('pit-c,d'!$B$7:$CZ$7,2))*('pit-c,d'!$B32:$CZ32))</f>
        <v>0</v>
      </c>
      <c r="AS30" s="466">
        <f t="shared" si="14"/>
        <v>8505.2000000000007</v>
      </c>
      <c r="AT30" s="464">
        <f>SUMPRODUCT((LEFT(AT$5,2)=LEFT('pit-e,f'!$C$7:$AG$7,2))*('pit-e,f'!$C32:$AG32))</f>
        <v>0</v>
      </c>
      <c r="AU30" s="467">
        <f>SUMPRODUCT((LEFT(AU$5,2)=LEFT('pit-e,f'!$C$7:$AG$7,2))*('pit-e,f'!$C32:$AG32))</f>
        <v>0</v>
      </c>
      <c r="AV30" s="467">
        <f>SUMPRODUCT((LEFT(AV$5,2)=LEFT('pit-e,f'!$C$7:$AG$7,2))*('pit-e,f'!$C32:$AG32))</f>
        <v>0</v>
      </c>
      <c r="AW30" s="467">
        <f>SUMPRODUCT((LEFT(AW$5,2)=LEFT('pit-e,f'!$C$7:$AG$7,2))*('pit-e,f'!$C32:$AG32))</f>
        <v>0</v>
      </c>
      <c r="AX30" s="467">
        <f>SUMPRODUCT((LEFT(AX$5,2)=LEFT('pit-e,f'!$C$7:$AG$7,2))*('pit-e,f'!$C32:$AG32))</f>
        <v>0</v>
      </c>
      <c r="AY30" s="467">
        <f>SUMPRODUCT((LEFT(AY$5,2)=LEFT('pit-e,f'!$C$7:$AG$7,2))*('pit-e,f'!$C32:$AG32))</f>
        <v>0</v>
      </c>
      <c r="AZ30" s="467">
        <f>SUMPRODUCT((LEFT(AZ$5,2)=LEFT('pit-e,f'!$C$7:$AG$7,2))*('pit-e,f'!$C32:$AG32))</f>
        <v>0</v>
      </c>
      <c r="BA30" s="467">
        <f>SUMPRODUCT((LEFT(BA$5,2)=LEFT('pit-e,f'!$C$7:$AG$7,2))*('pit-e,f'!$C32:$AG32))</f>
        <v>0</v>
      </c>
      <c r="BB30" s="467">
        <f>SUMPRODUCT((LEFT(BB$5,2)=LEFT('pit-e,f'!$C$7:$AG$7,2))*('pit-e,f'!$C32:$AG32))</f>
        <v>0</v>
      </c>
      <c r="BC30" s="467">
        <f>SUMPRODUCT((LEFT(BC$5,2)=LEFT('pit-e,f'!$C$7:$AG$7,2))*('pit-e,f'!$C32:$AG32))</f>
        <v>0</v>
      </c>
      <c r="BD30" s="466">
        <f t="shared" si="15"/>
        <v>0</v>
      </c>
      <c r="BE30" s="467">
        <f t="array" ref="BE30">SUM((LEFT(BE$5,2)=LEFT('pit-e,f'!$AJ$7:$BP$7,2))*('pit-e,f'!$AJ32:$BP32))</f>
        <v>0</v>
      </c>
      <c r="BF30" s="467">
        <f t="array" ref="BF30">SUM((LEFT(BF$5,2)=LEFT('pit-e,f'!$AJ$7:$BP$7,2))*('pit-e,f'!$AJ32:$BP32))</f>
        <v>0</v>
      </c>
      <c r="BG30" s="467">
        <f t="array" ref="BG30">SUM((LEFT(BG$5,2)=LEFT('pit-e,f'!$AJ$7:$BP$7,2))*('pit-e,f'!$AJ32:$BP32))</f>
        <v>0</v>
      </c>
      <c r="BH30" s="467">
        <f t="array" ref="BH30">SUM((LEFT(BH$5,2)=LEFT('pit-e,f'!$AJ$7:$BP$7,2))*('pit-e,f'!$AJ32:$BP32))</f>
        <v>0</v>
      </c>
      <c r="BI30" s="467">
        <f t="array" ref="BI30">SUM((LEFT(BI$5,2)=LEFT('pit-e,f'!$AJ$7:$BP$7,2))*('pit-e,f'!$AJ32:$BP32))</f>
        <v>0</v>
      </c>
      <c r="BJ30" s="467">
        <f t="array" ref="BJ30">SUM((LEFT(BJ$5,2)=LEFT('pit-e,f'!$AJ$7:$BP$7,2))*('pit-e,f'!$AJ32:$BP32))</f>
        <v>0</v>
      </c>
      <c r="BK30" s="467">
        <f t="array" ref="BK30">SUM((LEFT(BK$5,2)=LEFT('pit-e,f'!$AJ$7:$BP$7,2))*('pit-e,f'!$AJ32:$BP32))</f>
        <v>0</v>
      </c>
      <c r="BL30" s="467">
        <f t="array" ref="BL30">SUM((LEFT(BL$5,2)=LEFT('pit-e,f'!$AJ$7:$BP$7,2))*('pit-e,f'!$AJ32:$BP32))</f>
        <v>0</v>
      </c>
      <c r="BM30" s="467">
        <f t="array" ref="BM30">SUM((LEFT(BM$5,2)=LEFT('pit-e,f'!$AJ$7:$BP$7,2))*('pit-e,f'!$AJ32:$BP32))</f>
        <v>0</v>
      </c>
      <c r="BN30" s="467">
        <f t="array" ref="BN30">SUM((LEFT(BN$5,2)=LEFT('pit-e,f'!$AJ$7:$BP$7,2))*('pit-e,f'!$AJ32:$BP32))</f>
        <v>0</v>
      </c>
      <c r="BO30" s="467">
        <f t="array" ref="BO30">SUM((LEFT(BO$5,2)=LEFT('pit-e,f'!$AJ$7:$BP$7,2))*('pit-e,f'!$AJ32:$BP32))</f>
        <v>0</v>
      </c>
      <c r="BP30" s="466">
        <f t="shared" si="16"/>
        <v>0</v>
      </c>
      <c r="BQ30" s="464">
        <f t="array" ref="BQ30">SUM((LEFT(BQ$5,2)=LEFT('pit-c,d'!$EA$7:$ET$7,2))*('pit-c,d'!$EA32:$ET32))</f>
        <v>0</v>
      </c>
      <c r="BR30" s="464">
        <f t="array" ref="BR30">SUM((LEFT(BR$5,2)=LEFT('pit-c,d'!$EA$7:$ET$7,2))*('pit-c,d'!$EA32:$ET32))</f>
        <v>0</v>
      </c>
      <c r="BS30" s="464">
        <f t="array" ref="BS30">SUM((LEFT(BS$5,2)=LEFT('pit-c,d'!$EA$7:$ET$7,2))*('pit-c,d'!$EA32:$ET32))</f>
        <v>0</v>
      </c>
      <c r="BT30" s="464">
        <f t="array" ref="BT30">SUM((LEFT(BT$5,2)=LEFT('pit-c,d'!$EA$7:$ET$7,2))*('pit-c,d'!$EA32:$ET32))</f>
        <v>0</v>
      </c>
      <c r="BU30" s="464">
        <f t="array" ref="BU30">SUM((LEFT(BU$5,2)=LEFT('pit-c,d'!$EA$7:$ET$7,2))*('pit-c,d'!$EA32:$ET32))</f>
        <v>0</v>
      </c>
      <c r="BV30" s="464">
        <f t="array" ref="BV30">SUM((LEFT(BV$5,2)=LEFT('pit-c,d'!$EA$7:$ET$7,2))*('pit-c,d'!$EA32:$ET32))</f>
        <v>0</v>
      </c>
      <c r="BW30" s="464">
        <f t="array" ref="BW30">SUM((LEFT(BW$5,2)=LEFT('pit-c,d'!$EA$7:$ET$7,2))*('pit-c,d'!$EA32:$ET32))</f>
        <v>79.7</v>
      </c>
      <c r="BX30" s="464">
        <f t="array" ref="BX30">SUM((LEFT(BX$5,2)=LEFT('pit-c,d'!$EA$7:$ET$7,2))*('pit-c,d'!$EA32:$ET32))</f>
        <v>1218.8</v>
      </c>
      <c r="BY30" s="464">
        <f t="array" ref="BY30">SUM((LEFT(BY$5,2)=LEFT('pit-c,d'!$EA$7:$ET$7,2))*('pit-c,d'!$EA32:$ET32))</f>
        <v>0</v>
      </c>
      <c r="BZ30" s="464">
        <f t="array" ref="BZ30">SUM((LEFT(BZ$5,2)=LEFT('pit-c,d'!$EA$7:$ET$7,2))*('pit-c,d'!$EA32:$ET32))</f>
        <v>0</v>
      </c>
      <c r="CA30" s="466">
        <f t="shared" si="2"/>
        <v>1298.5</v>
      </c>
      <c r="CB30" s="464">
        <f>SUMIF(pm!$FM$7:$GD$7,CB$5,pm!$FM31:$GD31)</f>
        <v>0</v>
      </c>
      <c r="CC30" s="464">
        <f>SUMIF(pm!$FM$7:$GD$7,CC$5,pm!$FM31:$GD31)</f>
        <v>0</v>
      </c>
      <c r="CD30" s="464">
        <f>SUMIF(pm!$FM$7:$GD$7,CD$5,pm!$FM31:$GD31)</f>
        <v>0</v>
      </c>
      <c r="CE30" s="464">
        <f>SUMIF(pm!$FM$7:$GD$7,CE$5,pm!$FM31:$GD31)</f>
        <v>0</v>
      </c>
      <c r="CF30" s="464">
        <f>SUMIF(pm!$FM$7:$GD$7,CF$5,pm!$FM31:$GD31)</f>
        <v>0</v>
      </c>
      <c r="CG30" s="464">
        <f>SUMIF(pm!$FM$7:$GD$7,CG$5,pm!$FM31:$GD31)</f>
        <v>0</v>
      </c>
      <c r="CH30" s="464">
        <f>SUMIF(pm!$FM$7:$GD$7,CH$5,pm!$FM31:$GD31)</f>
        <v>0</v>
      </c>
      <c r="CI30" s="464">
        <f>SUMIF(pm!$FM$7:$GD$7,CI$5,pm!$FM31:$GD31)</f>
        <v>0</v>
      </c>
      <c r="CJ30" s="464">
        <f>SUMIF(pm!$FM$7:$GD$7,CJ$5,pm!$FM31:$GD31)</f>
        <v>0</v>
      </c>
      <c r="CK30" s="464">
        <f>SUMIF(pm!$FM$7:$GD$7,CK$5,pm!$FM31:$GD31)</f>
        <v>0</v>
      </c>
      <c r="CL30" s="464">
        <f>SUMIF(pm!$FM$7:$GD$7,CL$5,pm!$FM31:$GD31)</f>
        <v>0</v>
      </c>
      <c r="CM30" s="466">
        <f t="shared" si="3"/>
        <v>0</v>
      </c>
      <c r="CN30" s="464" cm="1">
        <f t="array" ref="CN30">SUM((LEFT(CN$5,1)=LEFT('pm-m'!$BR$7:$DC$7,1))*('pm-m'!$BR31:$DC31))</f>
        <v>0</v>
      </c>
      <c r="CO30" s="464">
        <f t="array" ref="CO30">SUM((LEFT(CO$5,2)=LEFT('pm-m'!$BR$7:$DC$7,2))*('pm-m'!$BR31:$DC31))</f>
        <v>155.5</v>
      </c>
      <c r="CP30" s="464">
        <f t="array" ref="CP30">SUM((LEFT(CP$5,2)=LEFT('pm-m'!$BR$7:$DC$7,2))*('pm-m'!$BR31:$DC31))</f>
        <v>1373.1</v>
      </c>
      <c r="CQ30" s="464">
        <f t="array" ref="CQ30">SUM((LEFT(CQ$5,2)=LEFT('pm-m'!$BR$7:$DC$7,2))*('pm-m'!$BR31:$DC31))</f>
        <v>0</v>
      </c>
      <c r="CR30" s="464">
        <f t="array" ref="CR30">SUM((LEFT(CR$5,2)=LEFT('pm-m'!$BR$7:$DC$7,2))*('pm-m'!$BR31:$DC31))</f>
        <v>0</v>
      </c>
      <c r="CS30" s="464">
        <f t="array" ref="CS30">SUM((LEFT(CS$5,2)=LEFT('pm-m'!$BR$7:$DC$7,2))*('pm-m'!$BR31:$DC31))</f>
        <v>0</v>
      </c>
      <c r="CT30" s="464">
        <f t="array" ref="CT30">SUM((LEFT(CT$5,2)=LEFT('pm-m'!$BR$7:$DC$7,2))*('pm-m'!$BR31:$DC31))</f>
        <v>0</v>
      </c>
      <c r="CU30" s="464">
        <f t="array" ref="CU30">SUM((LEFT(CU$5,2)=LEFT('pm-m'!$BR$7:$DC$7,2))*('pm-m'!$BR31:$DC31))</f>
        <v>0</v>
      </c>
      <c r="CV30" s="466">
        <f t="shared" si="4"/>
        <v>1528.6</v>
      </c>
      <c r="CW30" s="464">
        <f>kau!CE31</f>
        <v>6853.3</v>
      </c>
      <c r="CX30" s="464">
        <f>'b,d'!CF31</f>
        <v>2926.8</v>
      </c>
      <c r="CY30" s="464">
        <f>'pm-sm'!BU31</f>
        <v>8212.2999999999993</v>
      </c>
      <c r="CZ30" s="464">
        <f>'b,d'!DA31</f>
        <v>29797.4</v>
      </c>
      <c r="DA30" s="464">
        <f>'pm-sm'!CE31</f>
        <v>2988.6</v>
      </c>
      <c r="DB30" s="464">
        <f>sims!AW31</f>
        <v>14530.9</v>
      </c>
      <c r="DC30" s="466">
        <f t="shared" si="17"/>
        <v>65309.3</v>
      </c>
      <c r="DD30" s="467">
        <f>SUMIF(ssb!$C$7:$U$7,DD$5,ssb!$C31:$U31)</f>
        <v>0</v>
      </c>
      <c r="DE30" s="467">
        <f>SUMIF(ssb!$C$7:$U$7,DE$5,ssb!$C31:$U31)</f>
        <v>0</v>
      </c>
      <c r="DF30" s="467">
        <f>SUMIF(ssb!$C$7:$U$7,DF$5,ssb!$C31:$U31)</f>
        <v>0</v>
      </c>
      <c r="DG30" s="467">
        <f>SUMIF(ssb!$C$7:$U$7,DG$5,ssb!$C31:$U31)</f>
        <v>0</v>
      </c>
      <c r="DH30" s="467">
        <f>SUMIF(ssb!$C$7:$U$7,DH$5,ssb!$C31:$U31)</f>
        <v>0</v>
      </c>
      <c r="DI30" s="467">
        <f>SUMIF(ssb!$C$7:$U$7,DI$5,ssb!$C31:$U31)</f>
        <v>0</v>
      </c>
      <c r="DJ30" s="467">
        <f>SUMIF(ssb!$C$7:$U$7,DJ$5,ssb!$C31:$U31)</f>
        <v>0</v>
      </c>
      <c r="DK30" s="467">
        <f>SUMIF(ssb!$C$7:$U$7,DK$5,ssb!$C31:$U31)</f>
        <v>0</v>
      </c>
      <c r="DL30" s="467">
        <f>SUMIF(ssb!$C$7:$U$7,DL$5,ssb!$C31:$U31)</f>
        <v>0</v>
      </c>
      <c r="DM30" s="467">
        <f>SUMIF(ssb!$C$7:$U$7,DM$5,ssb!$C31:$U31)</f>
        <v>0</v>
      </c>
      <c r="DN30" s="467">
        <f>SUMIF(ssb!$C$7:$U$7,DN$5,ssb!$C31:$U31)</f>
        <v>0</v>
      </c>
      <c r="DO30" s="467">
        <f>SUMIF(ssb!$C$7:$U$7,DO$5,ssb!$C31:$U31)</f>
        <v>0</v>
      </c>
      <c r="DP30" s="467">
        <f>SUMIF(ssb!$C$7:$U$7,DP$5,ssb!$C31:$U31)</f>
        <v>0</v>
      </c>
      <c r="DQ30" s="467">
        <f>SUMIF(ssb!$C$7:$U$7,DQ$5,ssb!$C31:$U31)</f>
        <v>2100.4</v>
      </c>
      <c r="DR30" s="467">
        <f>SUMIF(ssb!$C$7:$U$7,DR$5,ssb!$C31:$U31)</f>
        <v>0</v>
      </c>
      <c r="DS30" s="467">
        <f>SUMIF(ssb!$C$7:$U$7,DS$5,ssb!$C31:$U31)</f>
        <v>0</v>
      </c>
      <c r="DT30" s="467">
        <f>SUMIF(ssb!$C$7:$U$7,DT$5,ssb!$C31:$U31)</f>
        <v>151.19999999999999</v>
      </c>
      <c r="DU30" s="467">
        <f>SUMIF(ssb!$C$7:$U$7,DU$5,ssb!$C31:$U31)</f>
        <v>724.1</v>
      </c>
      <c r="DV30" s="468">
        <f t="shared" si="35"/>
        <v>2975.7</v>
      </c>
      <c r="DW30" s="470" cm="1">
        <f t="array" ref="DW30">SUMPRODUCT(($AB$5:$DV$5="TTL")*(AB30:DV30))</f>
        <v>82384.5</v>
      </c>
      <c r="DX30" s="415">
        <f t="shared" ca="1" si="6"/>
        <v>0</v>
      </c>
      <c r="DY30" s="455">
        <v>1250.8999999999992</v>
      </c>
      <c r="DZ30" s="453">
        <v>1516.3</v>
      </c>
      <c r="EA30" s="441">
        <v>4688.3000000000011</v>
      </c>
      <c r="EB30" s="444">
        <v>3816.900000000001</v>
      </c>
      <c r="EC30" s="361"/>
      <c r="ED30" s="361"/>
      <c r="EE30" s="446">
        <v>476.29999999999995</v>
      </c>
      <c r="EF30" s="446">
        <v>822.19999999999993</v>
      </c>
      <c r="EG30" s="357"/>
      <c r="EH30" s="358"/>
      <c r="EI30" s="307"/>
      <c r="EJ30" s="197"/>
      <c r="EK30" s="362"/>
      <c r="EL30" s="362"/>
      <c r="EM30" s="220"/>
      <c r="EN30" s="238"/>
      <c r="EO30" s="357"/>
      <c r="EP30" s="357"/>
      <c r="EQ30" s="454">
        <v>3016.2999999999993</v>
      </c>
      <c r="ER30" s="442">
        <v>3837</v>
      </c>
      <c r="ES30" s="361">
        <v>1507.3999999999994</v>
      </c>
      <c r="ET30" s="438">
        <v>1481.1999999999994</v>
      </c>
      <c r="EU30" s="441">
        <v>6950.6000000000067</v>
      </c>
      <c r="EV30" s="444">
        <v>7580.3000000000011</v>
      </c>
      <c r="EW30" s="238">
        <v>4038.6999999999944</v>
      </c>
      <c r="EX30" s="562">
        <v>4173.599999999994</v>
      </c>
      <c r="EY30" s="441">
        <v>17384.199999999968</v>
      </c>
      <c r="EZ30" s="444">
        <v>12413.200000000004</v>
      </c>
      <c r="FA30" s="449">
        <v>1191.2</v>
      </c>
      <c r="FB30" s="560">
        <v>1735.599999999999</v>
      </c>
      <c r="FC30" s="412"/>
      <c r="FD30" s="439"/>
      <c r="FE30" s="441">
        <v>1149.3000000000004</v>
      </c>
      <c r="FF30" s="444">
        <v>379.3</v>
      </c>
      <c r="FG30" s="363"/>
      <c r="FH30" s="409"/>
      <c r="FI30" s="450">
        <v>1444.1999999999996</v>
      </c>
      <c r="FJ30" s="453">
        <v>1531.5000000000005</v>
      </c>
      <c r="FK30" s="495" cm="1">
        <f t="array" ref="FK30">[1]!SumCols(DY30:FJ30,1)-FL30</f>
        <v>43097.399999999972</v>
      </c>
      <c r="FL30" s="496" cm="1">
        <f t="array" ref="FL30">[1]!SumCols(DY30:FJ30,2)</f>
        <v>39287.1</v>
      </c>
      <c r="FM30" s="200">
        <f t="shared" si="18"/>
        <v>0</v>
      </c>
      <c r="FN30" s="242">
        <f t="shared" ca="1" si="38"/>
        <v>2767.1999999999989</v>
      </c>
      <c r="FO30" s="422"/>
      <c r="FP30" s="242">
        <f t="shared" si="8"/>
        <v>8505.2000000000025</v>
      </c>
      <c r="FQ30" s="242">
        <f t="shared" si="19"/>
        <v>0</v>
      </c>
      <c r="FR30" s="242">
        <f t="shared" si="43"/>
        <v>0</v>
      </c>
      <c r="FS30" s="422"/>
      <c r="FT30" s="242">
        <f t="shared" si="10"/>
        <v>1298.5</v>
      </c>
      <c r="FU30" s="242">
        <f t="shared" si="11"/>
        <v>0</v>
      </c>
      <c r="FV30" s="242">
        <f t="shared" si="20"/>
        <v>32585.099999999995</v>
      </c>
      <c r="FW30" s="242"/>
      <c r="FX30" s="242">
        <f t="shared" si="21"/>
        <v>32724.199999999972</v>
      </c>
      <c r="FY30" s="242"/>
      <c r="FZ30" s="242">
        <f t="shared" si="22"/>
        <v>1528.6000000000004</v>
      </c>
      <c r="GA30" s="242">
        <f t="shared" si="23"/>
        <v>0</v>
      </c>
      <c r="GB30" s="242">
        <f t="shared" si="41"/>
        <v>2975.7</v>
      </c>
      <c r="GC30" s="423"/>
      <c r="GD30" s="244">
        <f t="array" ref="GD30" ca="1">SUM(($FN$6:$GC$6=$GD$6)*(FN30:GC30))</f>
        <v>82384.499999999971</v>
      </c>
      <c r="GE30" s="245">
        <f t="array" ref="GE30" ca="1">SUM(($FN$6:$GC$6=$GE$6)*(FN30:GC30))</f>
        <v>0</v>
      </c>
      <c r="GF30" s="490">
        <f t="shared" ref="GF30:GF35" ca="1" si="46">SUM(GD30:GE30)</f>
        <v>82384.499999999971</v>
      </c>
      <c r="GG30" s="316" t="str">
        <f t="shared" ca="1" si="24"/>
        <v/>
      </c>
      <c r="GH30" s="242">
        <f t="shared" ca="1" si="25"/>
        <v>15546.600000000002</v>
      </c>
      <c r="GI30" s="242">
        <f t="shared" si="26"/>
        <v>0</v>
      </c>
      <c r="GJ30" s="242">
        <f t="shared" si="27"/>
        <v>1528.6000000000004</v>
      </c>
      <c r="GK30" s="242">
        <f t="shared" si="28"/>
        <v>0</v>
      </c>
      <c r="GL30" s="242">
        <f t="shared" si="29"/>
        <v>65309.299999999967</v>
      </c>
      <c r="GM30" s="242">
        <f t="shared" si="30"/>
        <v>0</v>
      </c>
      <c r="GN30" s="490">
        <f t="shared" ca="1" si="31"/>
        <v>17075.200000000004</v>
      </c>
      <c r="GO30" s="490">
        <f t="shared" si="32"/>
        <v>0</v>
      </c>
      <c r="GP30" s="490">
        <f t="shared" si="33"/>
        <v>65309.299999999967</v>
      </c>
    </row>
    <row r="31" spans="1:202" s="188" customFormat="1" ht="11.15" customHeight="1">
      <c r="A31" s="196">
        <f t="shared" si="44"/>
        <v>45163</v>
      </c>
      <c r="B31" s="464">
        <v>106.1</v>
      </c>
      <c r="C31" s="464"/>
      <c r="D31" s="464"/>
      <c r="E31" s="464"/>
      <c r="F31" s="464"/>
      <c r="G31" s="464"/>
      <c r="H31" s="464"/>
      <c r="I31" s="465"/>
      <c r="J31" s="466">
        <f t="shared" si="45"/>
        <v>106.1</v>
      </c>
      <c r="K31" s="467"/>
      <c r="L31" s="464"/>
      <c r="M31" s="471">
        <v>4914.7</v>
      </c>
      <c r="N31" s="464"/>
      <c r="O31" s="464"/>
      <c r="P31" s="464"/>
      <c r="Q31" s="464"/>
      <c r="R31" s="464"/>
      <c r="S31" s="464"/>
      <c r="T31" s="466">
        <f t="shared" si="0"/>
        <v>4914.7</v>
      </c>
      <c r="U31" s="467"/>
      <c r="V31" s="464"/>
      <c r="W31" s="464"/>
      <c r="X31" s="464"/>
      <c r="Y31" s="464"/>
      <c r="Z31" s="464"/>
      <c r="AA31" s="468">
        <f t="shared" si="34"/>
        <v>0</v>
      </c>
      <c r="AB31" s="469">
        <f t="shared" si="1"/>
        <v>5020.8</v>
      </c>
      <c r="AC31" s="467">
        <f t="array" ref="AC31">SUM((LEFT(AC$5,2)=LEFT('pit-c,d'!$B$7:$CZ$7,2))*('pit-c,d'!$B33:$CZ33))</f>
        <v>715</v>
      </c>
      <c r="AD31" s="467">
        <f t="array" ref="AD31">SUM((LEFT(AD$5,2)=LEFT('pit-c,d'!$B$7:$CZ$7,2))*('pit-c,d'!$B33:$CZ33))</f>
        <v>0</v>
      </c>
      <c r="AE31" s="467">
        <f t="array" ref="AE31">SUM((LEFT(AE$5,2)=LEFT('pit-c,d'!$B$7:$CZ$7,2))*('pit-c,d'!$B33:$CZ33))</f>
        <v>1035.1000000000001</v>
      </c>
      <c r="AF31" s="467">
        <f t="array" ref="AF31">SUM((LEFT(AF$5,2)=LEFT('pit-c,d'!$B$7:$CZ$7,2))*('pit-c,d'!$B33:$CZ33))</f>
        <v>0</v>
      </c>
      <c r="AG31" s="467">
        <f t="array" ref="AG31">SUM((LEFT(AG$5,2)=LEFT('pit-c,d'!$B$7:$CZ$7,2))*('pit-c,d'!$B33:$CZ33))</f>
        <v>0</v>
      </c>
      <c r="AH31" s="467">
        <f t="array" ref="AH31">SUM((LEFT(AH$5,2)=LEFT('pit-c,d'!$B$7:$CZ$7,2))*('pit-c,d'!$B33:$CZ33))</f>
        <v>0</v>
      </c>
      <c r="AI31" s="467">
        <f t="array" ref="AI31">SUM((LEFT(AI$5,2)=LEFT('pit-c,d'!$B$7:$CZ$7,2))*('pit-c,d'!$B33:$CZ33))</f>
        <v>0</v>
      </c>
      <c r="AJ31" s="467">
        <f t="array" ref="AJ31">SUM((LEFT(AJ$5,2)=LEFT('pit-c,d'!$B$7:$CZ$7,2))*('pit-c,d'!$B33:$CZ33))</f>
        <v>0</v>
      </c>
      <c r="AK31" s="467">
        <f t="array" ref="AK31">SUM((LEFT(AK$5,2)=LEFT('pit-c,d'!$B$7:$CZ$7,2))*('pit-c,d'!$B33:$CZ33))</f>
        <v>0</v>
      </c>
      <c r="AL31" s="467">
        <f t="array" ref="AL31">SUM((LEFT(AL$5,2)=LEFT('pit-c,d'!$B$7:$CZ$7,2))*('pit-c,d'!$B33:$CZ33))</f>
        <v>0</v>
      </c>
      <c r="AM31" s="467">
        <f t="array" ref="AM31">SUM((LEFT(AM$5,2)=LEFT('pit-c,d'!$B$7:$CZ$7,2))*('pit-c,d'!$B33:$CZ33))</f>
        <v>1749.6</v>
      </c>
      <c r="AN31" s="467">
        <f t="array" ref="AN31">SUM((LEFT(AN$5,2)=LEFT('pit-c,d'!$B$7:$CZ$7,2))*('pit-c,d'!$B33:$CZ33))</f>
        <v>0</v>
      </c>
      <c r="AO31" s="467">
        <f t="array" ref="AO31">SUM((LEFT(AO$5,2)=LEFT('pit-c,d'!$B$7:$CZ$7,2))*('pit-c,d'!$B33:$CZ33))</f>
        <v>0</v>
      </c>
      <c r="AP31" s="467">
        <f t="array" ref="AP31">SUM((LEFT(AP$5,2)=LEFT('pit-c,d'!$B$7:$CZ$7,2))*('pit-c,d'!$B33:$CZ33))</f>
        <v>3704</v>
      </c>
      <c r="AQ31" s="467">
        <f t="array" ref="AQ31">SUM((LEFT(AQ$5,2)=LEFT('pit-c,d'!$B$7:$CZ$7,2))*('pit-c,d'!$B33:$CZ33))</f>
        <v>0</v>
      </c>
      <c r="AR31" s="467">
        <f t="array" ref="AR31">SUM((LEFT(AR$5,2)=LEFT('pit-c,d'!$B$7:$CZ$7,2))*('pit-c,d'!$B33:$CZ33))</f>
        <v>0</v>
      </c>
      <c r="AS31" s="466">
        <f t="shared" si="14"/>
        <v>7203.7</v>
      </c>
      <c r="AT31" s="464">
        <f>SUMPRODUCT((LEFT(AT$5,2)=LEFT('pit-e,f'!$C$7:$AG$7,2))*('pit-e,f'!$C33:$AG33))</f>
        <v>0</v>
      </c>
      <c r="AU31" s="467">
        <f>SUMPRODUCT((LEFT(AU$5,2)=LEFT('pit-e,f'!$C$7:$AG$7,2))*('pit-e,f'!$C33:$AG33))</f>
        <v>0</v>
      </c>
      <c r="AV31" s="467">
        <f>SUMPRODUCT((LEFT(AV$5,2)=LEFT('pit-e,f'!$C$7:$AG$7,2))*('pit-e,f'!$C33:$AG33))</f>
        <v>0</v>
      </c>
      <c r="AW31" s="467">
        <f>SUMPRODUCT((LEFT(AW$5,2)=LEFT('pit-e,f'!$C$7:$AG$7,2))*('pit-e,f'!$C33:$AG33))</f>
        <v>0</v>
      </c>
      <c r="AX31" s="467">
        <f>SUMPRODUCT((LEFT(AX$5,2)=LEFT('pit-e,f'!$C$7:$AG$7,2))*('pit-e,f'!$C33:$AG33))</f>
        <v>0</v>
      </c>
      <c r="AY31" s="467">
        <f>SUMPRODUCT((LEFT(AY$5,2)=LEFT('pit-e,f'!$C$7:$AG$7,2))*('pit-e,f'!$C33:$AG33))</f>
        <v>0</v>
      </c>
      <c r="AZ31" s="467">
        <f>SUMPRODUCT((LEFT(AZ$5,2)=LEFT('pit-e,f'!$C$7:$AG$7,2))*('pit-e,f'!$C33:$AG33))</f>
        <v>0</v>
      </c>
      <c r="BA31" s="467">
        <f>SUMPRODUCT((LEFT(BA$5,2)=LEFT('pit-e,f'!$C$7:$AG$7,2))*('pit-e,f'!$C33:$AG33))</f>
        <v>0</v>
      </c>
      <c r="BB31" s="467">
        <f>SUMPRODUCT((LEFT(BB$5,2)=LEFT('pit-e,f'!$C$7:$AG$7,2))*('pit-e,f'!$C33:$AG33))</f>
        <v>0</v>
      </c>
      <c r="BC31" s="467">
        <f>SUMPRODUCT((LEFT(BC$5,2)=LEFT('pit-e,f'!$C$7:$AG$7,2))*('pit-e,f'!$C33:$AG33))</f>
        <v>0</v>
      </c>
      <c r="BD31" s="466">
        <f t="shared" si="15"/>
        <v>0</v>
      </c>
      <c r="BE31" s="467">
        <f t="array" ref="BE31">SUM((LEFT(BE$5,2)=LEFT('pit-e,f'!$AJ$7:$BP$7,2))*('pit-e,f'!$AJ33:$BP33))</f>
        <v>0</v>
      </c>
      <c r="BF31" s="467">
        <f t="array" ref="BF31">SUM((LEFT(BF$5,2)=LEFT('pit-e,f'!$AJ$7:$BP$7,2))*('pit-e,f'!$AJ33:$BP33))</f>
        <v>0</v>
      </c>
      <c r="BG31" s="467">
        <f t="array" ref="BG31">SUM((LEFT(BG$5,2)=LEFT('pit-e,f'!$AJ$7:$BP$7,2))*('pit-e,f'!$AJ33:$BP33))</f>
        <v>0</v>
      </c>
      <c r="BH31" s="467">
        <f t="array" ref="BH31">SUM((LEFT(BH$5,2)=LEFT('pit-e,f'!$AJ$7:$BP$7,2))*('pit-e,f'!$AJ33:$BP33))</f>
        <v>0</v>
      </c>
      <c r="BI31" s="467">
        <f t="array" ref="BI31">SUM((LEFT(BI$5,2)=LEFT('pit-e,f'!$AJ$7:$BP$7,2))*('pit-e,f'!$AJ33:$BP33))</f>
        <v>0</v>
      </c>
      <c r="BJ31" s="467">
        <f t="array" ref="BJ31">SUM((LEFT(BJ$5,2)=LEFT('pit-e,f'!$AJ$7:$BP$7,2))*('pit-e,f'!$AJ33:$BP33))</f>
        <v>0</v>
      </c>
      <c r="BK31" s="467">
        <f t="array" ref="BK31">SUM((LEFT(BK$5,2)=LEFT('pit-e,f'!$AJ$7:$BP$7,2))*('pit-e,f'!$AJ33:$BP33))</f>
        <v>0</v>
      </c>
      <c r="BL31" s="467">
        <f t="array" ref="BL31">SUM((LEFT(BL$5,2)=LEFT('pit-e,f'!$AJ$7:$BP$7,2))*('pit-e,f'!$AJ33:$BP33))</f>
        <v>0</v>
      </c>
      <c r="BM31" s="467">
        <f t="array" ref="BM31">SUM((LEFT(BM$5,2)=LEFT('pit-e,f'!$AJ$7:$BP$7,2))*('pit-e,f'!$AJ33:$BP33))</f>
        <v>0</v>
      </c>
      <c r="BN31" s="467">
        <f t="array" ref="BN31">SUM((LEFT(BN$5,2)=LEFT('pit-e,f'!$AJ$7:$BP$7,2))*('pit-e,f'!$AJ33:$BP33))</f>
        <v>0</v>
      </c>
      <c r="BO31" s="467">
        <f t="array" ref="BO31">SUM((LEFT(BO$5,2)=LEFT('pit-e,f'!$AJ$7:$BP$7,2))*('pit-e,f'!$AJ33:$BP33))</f>
        <v>0</v>
      </c>
      <c r="BP31" s="466">
        <f t="shared" si="16"/>
        <v>0</v>
      </c>
      <c r="BQ31" s="464">
        <f t="array" ref="BQ31">SUM((LEFT(BQ$5,2)=LEFT('pit-c,d'!$EA$7:$ET$7,2))*('pit-c,d'!$EA33:$ET33))</f>
        <v>0</v>
      </c>
      <c r="BR31" s="464">
        <f t="array" ref="BR31">SUM((LEFT(BR$5,2)=LEFT('pit-c,d'!$EA$7:$ET$7,2))*('pit-c,d'!$EA33:$ET33))</f>
        <v>0</v>
      </c>
      <c r="BS31" s="464">
        <f t="array" ref="BS31">SUM((LEFT(BS$5,2)=LEFT('pit-c,d'!$EA$7:$ET$7,2))*('pit-c,d'!$EA33:$ET33))</f>
        <v>0</v>
      </c>
      <c r="BT31" s="464">
        <f t="array" ref="BT31">SUM((LEFT(BT$5,2)=LEFT('pit-c,d'!$EA$7:$ET$7,2))*('pit-c,d'!$EA33:$ET33))</f>
        <v>0</v>
      </c>
      <c r="BU31" s="464">
        <f t="array" ref="BU31">SUM((LEFT(BU$5,2)=LEFT('pit-c,d'!$EA$7:$ET$7,2))*('pit-c,d'!$EA33:$ET33))</f>
        <v>928.1</v>
      </c>
      <c r="BV31" s="464">
        <f t="array" ref="BV31">SUM((LEFT(BV$5,2)=LEFT('pit-c,d'!$EA$7:$ET$7,2))*('pit-c,d'!$EA33:$ET33))</f>
        <v>0</v>
      </c>
      <c r="BW31" s="464">
        <f t="array" ref="BW31">SUM((LEFT(BW$5,2)=LEFT('pit-c,d'!$EA$7:$ET$7,2))*('pit-c,d'!$EA33:$ET33))</f>
        <v>0</v>
      </c>
      <c r="BX31" s="464">
        <f t="array" ref="BX31">SUM((LEFT(BX$5,2)=LEFT('pit-c,d'!$EA$7:$ET$7,2))*('pit-c,d'!$EA33:$ET33))</f>
        <v>0</v>
      </c>
      <c r="BY31" s="464">
        <f t="array" ref="BY31">SUM((LEFT(BY$5,2)=LEFT('pit-c,d'!$EA$7:$ET$7,2))*('pit-c,d'!$EA33:$ET33))</f>
        <v>0</v>
      </c>
      <c r="BZ31" s="464">
        <f t="array" ref="BZ31">SUM((LEFT(BZ$5,2)=LEFT('pit-c,d'!$EA$7:$ET$7,2))*('pit-c,d'!$EA33:$ET33))</f>
        <v>0</v>
      </c>
      <c r="CA31" s="466">
        <f t="shared" si="2"/>
        <v>928.1</v>
      </c>
      <c r="CB31" s="464">
        <f>SUMIF(pm!$FM$7:$GD$7,CB$5,pm!$FM32:$GD32)</f>
        <v>0</v>
      </c>
      <c r="CC31" s="464">
        <f>SUMIF(pm!$FM$7:$GD$7,CC$5,pm!$FM32:$GD32)</f>
        <v>0</v>
      </c>
      <c r="CD31" s="464">
        <f>SUMIF(pm!$FM$7:$GD$7,CD$5,pm!$FM32:$GD32)</f>
        <v>0</v>
      </c>
      <c r="CE31" s="464">
        <f>SUMIF(pm!$FM$7:$GD$7,CE$5,pm!$FM32:$GD32)</f>
        <v>0</v>
      </c>
      <c r="CF31" s="464">
        <f>SUMIF(pm!$FM$7:$GD$7,CF$5,pm!$FM32:$GD32)</f>
        <v>0</v>
      </c>
      <c r="CG31" s="464">
        <f>SUMIF(pm!$FM$7:$GD$7,CG$5,pm!$FM32:$GD32)</f>
        <v>0</v>
      </c>
      <c r="CH31" s="464">
        <f>SUMIF(pm!$FM$7:$GD$7,CH$5,pm!$FM32:$GD32)</f>
        <v>0</v>
      </c>
      <c r="CI31" s="464">
        <f>SUMIF(pm!$FM$7:$GD$7,CI$5,pm!$FM32:$GD32)</f>
        <v>0</v>
      </c>
      <c r="CJ31" s="464">
        <f>SUMIF(pm!$FM$7:$GD$7,CJ$5,pm!$FM32:$GD32)</f>
        <v>0</v>
      </c>
      <c r="CK31" s="464">
        <f>SUMIF(pm!$FM$7:$GD$7,CK$5,pm!$FM32:$GD32)</f>
        <v>0</v>
      </c>
      <c r="CL31" s="464">
        <f>SUMIF(pm!$FM$7:$GD$7,CL$5,pm!$FM32:$GD32)</f>
        <v>0</v>
      </c>
      <c r="CM31" s="466">
        <f t="shared" si="3"/>
        <v>0</v>
      </c>
      <c r="CN31" s="464" cm="1">
        <f t="array" ref="CN31">SUM((LEFT(CN$5,1)=LEFT('pm-m'!$BR$7:$DC$7,1))*('pm-m'!$BR32:$DC32))</f>
        <v>0</v>
      </c>
      <c r="CO31" s="464">
        <f t="array" ref="CO31">SUM((LEFT(CO$5,2)=LEFT('pm-m'!$BR$7:$DC$7,2))*('pm-m'!$BR32:$DC32))</f>
        <v>3254.2</v>
      </c>
      <c r="CP31" s="464">
        <f t="array" ref="CP31">SUM((LEFT(CP$5,2)=LEFT('pm-m'!$BR$7:$DC$7,2))*('pm-m'!$BR32:$DC32))</f>
        <v>2561.1</v>
      </c>
      <c r="CQ31" s="464">
        <f t="array" ref="CQ31">SUM((LEFT(CQ$5,2)=LEFT('pm-m'!$BR$7:$DC$7,2))*('pm-m'!$BR32:$DC32))</f>
        <v>0</v>
      </c>
      <c r="CR31" s="464">
        <f t="array" ref="CR31">SUM((LEFT(CR$5,2)=LEFT('pm-m'!$BR$7:$DC$7,2))*('pm-m'!$BR32:$DC32))</f>
        <v>0</v>
      </c>
      <c r="CS31" s="464">
        <f t="array" ref="CS31">SUM((LEFT(CS$5,2)=LEFT('pm-m'!$BR$7:$DC$7,2))*('pm-m'!$BR32:$DC32))</f>
        <v>0</v>
      </c>
      <c r="CT31" s="464">
        <f t="array" ref="CT31">SUM((LEFT(CT$5,2)=LEFT('pm-m'!$BR$7:$DC$7,2))*('pm-m'!$BR32:$DC32))</f>
        <v>0</v>
      </c>
      <c r="CU31" s="464">
        <f t="array" ref="CU31">SUM((LEFT(CU$5,2)=LEFT('pm-m'!$BR$7:$DC$7,2))*('pm-m'!$BR32:$DC32))</f>
        <v>0</v>
      </c>
      <c r="CV31" s="466">
        <f t="shared" si="4"/>
        <v>5815.2999999999993</v>
      </c>
      <c r="CW31" s="464">
        <f>kau!CE32</f>
        <v>8440.6</v>
      </c>
      <c r="CX31" s="464">
        <f>'b,d'!CF32</f>
        <v>3527.7999999999997</v>
      </c>
      <c r="CY31" s="464">
        <f>'pm-sm'!BU32</f>
        <v>8312.9</v>
      </c>
      <c r="CZ31" s="464">
        <f>'b,d'!DA32</f>
        <v>36429.4</v>
      </c>
      <c r="DA31" s="464">
        <f>'pm-sm'!CE32</f>
        <v>3247.7</v>
      </c>
      <c r="DB31" s="464">
        <f>sims!AW32</f>
        <v>13918.9</v>
      </c>
      <c r="DC31" s="466">
        <f t="shared" si="17"/>
        <v>73877.299999999988</v>
      </c>
      <c r="DD31" s="467">
        <f>SUMIF(ssb!$C$7:$U$7,DD$5,ssb!$C32:$U32)</f>
        <v>0</v>
      </c>
      <c r="DE31" s="467">
        <f>SUMIF(ssb!$C$7:$U$7,DE$5,ssb!$C32:$U32)</f>
        <v>0</v>
      </c>
      <c r="DF31" s="467">
        <f>SUMIF(ssb!$C$7:$U$7,DF$5,ssb!$C32:$U32)</f>
        <v>0</v>
      </c>
      <c r="DG31" s="467">
        <f>SUMIF(ssb!$C$7:$U$7,DG$5,ssb!$C32:$U32)</f>
        <v>394.8</v>
      </c>
      <c r="DH31" s="467">
        <f>SUMIF(ssb!$C$7:$U$7,DH$5,ssb!$C32:$U32)</f>
        <v>0</v>
      </c>
      <c r="DI31" s="467">
        <f>SUMIF(ssb!$C$7:$U$7,DI$5,ssb!$C32:$U32)</f>
        <v>0</v>
      </c>
      <c r="DJ31" s="467">
        <f>SUMIF(ssb!$C$7:$U$7,DJ$5,ssb!$C32:$U32)</f>
        <v>619.9</v>
      </c>
      <c r="DK31" s="467">
        <f>SUMIF(ssb!$C$7:$U$7,DK$5,ssb!$C32:$U32)</f>
        <v>0</v>
      </c>
      <c r="DL31" s="467">
        <f>SUMIF(ssb!$C$7:$U$7,DL$5,ssb!$C32:$U32)</f>
        <v>0</v>
      </c>
      <c r="DM31" s="467">
        <f>SUMIF(ssb!$C$7:$U$7,DM$5,ssb!$C32:$U32)</f>
        <v>0</v>
      </c>
      <c r="DN31" s="467">
        <f>SUMIF(ssb!$C$7:$U$7,DN$5,ssb!$C32:$U32)</f>
        <v>0</v>
      </c>
      <c r="DO31" s="467">
        <f>SUMIF(ssb!$C$7:$U$7,DO$5,ssb!$C32:$U32)</f>
        <v>0</v>
      </c>
      <c r="DP31" s="467">
        <f>SUMIF(ssb!$C$7:$U$7,DP$5,ssb!$C32:$U32)</f>
        <v>0</v>
      </c>
      <c r="DQ31" s="467">
        <f>SUMIF(ssb!$C$7:$U$7,DQ$5,ssb!$C32:$U32)</f>
        <v>906.6</v>
      </c>
      <c r="DR31" s="467">
        <f>SUMIF(ssb!$C$7:$U$7,DR$5,ssb!$C32:$U32)</f>
        <v>0</v>
      </c>
      <c r="DS31" s="467">
        <f>SUMIF(ssb!$C$7:$U$7,DS$5,ssb!$C32:$U32)</f>
        <v>0</v>
      </c>
      <c r="DT31" s="467">
        <f>SUMIF(ssb!$C$7:$U$7,DT$5,ssb!$C32:$U32)</f>
        <v>0</v>
      </c>
      <c r="DU31" s="467">
        <f>SUMIF(ssb!$C$7:$U$7,DU$5,ssb!$C32:$U32)</f>
        <v>401.4</v>
      </c>
      <c r="DV31" s="468">
        <f t="shared" si="35"/>
        <v>2322.7000000000003</v>
      </c>
      <c r="DW31" s="470">
        <f>SUMPRODUCT(($AB$5:$DV$5="TTL")*(AB31:DV31))</f>
        <v>95167.89999999998</v>
      </c>
      <c r="DX31" s="415">
        <f t="shared" ca="1" si="6"/>
        <v>0</v>
      </c>
      <c r="DY31" s="456">
        <v>2258.8000000000011</v>
      </c>
      <c r="DZ31" s="451">
        <v>2761.9999999999977</v>
      </c>
      <c r="EA31" s="443">
        <v>3891.0000000000009</v>
      </c>
      <c r="EB31" s="444">
        <v>3312.7000000000007</v>
      </c>
      <c r="EC31" s="361"/>
      <c r="ED31" s="361"/>
      <c r="EE31" s="445"/>
      <c r="EF31" s="446">
        <v>928.1</v>
      </c>
      <c r="EG31" s="357"/>
      <c r="EH31" s="358"/>
      <c r="EI31" s="307"/>
      <c r="EJ31" s="197"/>
      <c r="EK31" s="362"/>
      <c r="EL31" s="362"/>
      <c r="EM31" s="220"/>
      <c r="EN31" s="238"/>
      <c r="EO31" s="357"/>
      <c r="EP31" s="357"/>
      <c r="EQ31" s="454">
        <v>4015.8000000000025</v>
      </c>
      <c r="ER31" s="442">
        <v>4424.8000000000047</v>
      </c>
      <c r="ES31" s="447">
        <v>1479</v>
      </c>
      <c r="ET31" s="560">
        <v>1768.7000000000005</v>
      </c>
      <c r="EU31" s="443">
        <v>7528.6000000000022</v>
      </c>
      <c r="EV31" s="442">
        <v>6390.2999999999956</v>
      </c>
      <c r="EW31" s="238">
        <v>4275.6999999999962</v>
      </c>
      <c r="EX31" s="562">
        <v>4037.2</v>
      </c>
      <c r="EY31" s="443">
        <v>20689.29999999997</v>
      </c>
      <c r="EZ31" s="442">
        <v>15740.099999999984</v>
      </c>
      <c r="FA31" s="447">
        <v>1323.7000000000003</v>
      </c>
      <c r="FB31" s="448">
        <v>2204.0999999999985</v>
      </c>
      <c r="FC31" s="433"/>
      <c r="FD31" s="410"/>
      <c r="FE31" s="443">
        <v>2610.9</v>
      </c>
      <c r="FF31" s="444">
        <v>3204.3999999999996</v>
      </c>
      <c r="FG31" s="363"/>
      <c r="FH31" s="409"/>
      <c r="FI31" s="452">
        <v>1178.1999999999998</v>
      </c>
      <c r="FJ31" s="453">
        <v>1144.5</v>
      </c>
      <c r="FK31" s="495" cm="1">
        <f t="array" ref="FK31">[1]!SumCols(DY31:FJ31,1)-FL31</f>
        <v>49250.999999999942</v>
      </c>
      <c r="FL31" s="496" cm="1">
        <f t="array" ref="FL31">[1]!SumCols(DY31:FJ31,2)</f>
        <v>45916.89999999998</v>
      </c>
      <c r="FM31" s="200">
        <f t="shared" si="18"/>
        <v>0</v>
      </c>
      <c r="FN31" s="242">
        <f t="shared" ca="1" si="38"/>
        <v>5020.7999999999993</v>
      </c>
      <c r="FO31" s="422"/>
      <c r="FP31" s="242">
        <f t="shared" si="8"/>
        <v>7203.7000000000016</v>
      </c>
      <c r="FQ31" s="242">
        <f t="shared" si="19"/>
        <v>0</v>
      </c>
      <c r="FR31" s="242">
        <f t="shared" si="43"/>
        <v>0</v>
      </c>
      <c r="FS31" s="422"/>
      <c r="FT31" s="242">
        <f t="shared" si="10"/>
        <v>928.1</v>
      </c>
      <c r="FU31" s="242">
        <f t="shared" si="11"/>
        <v>0</v>
      </c>
      <c r="FV31" s="242">
        <f t="shared" si="20"/>
        <v>33920.1</v>
      </c>
      <c r="FW31" s="242"/>
      <c r="FX31" s="242">
        <f t="shared" si="21"/>
        <v>39957.199999999946</v>
      </c>
      <c r="FY31" s="242"/>
      <c r="FZ31" s="242">
        <f t="shared" si="22"/>
        <v>5815.2999999999993</v>
      </c>
      <c r="GA31" s="242">
        <f t="shared" si="23"/>
        <v>0</v>
      </c>
      <c r="GB31" s="242">
        <f t="shared" si="41"/>
        <v>2322.6999999999998</v>
      </c>
      <c r="GC31" s="423"/>
      <c r="GD31" s="244">
        <f t="array" ref="GD31" ca="1">SUM(($FN$6:$GC$6=$GD$6)*(FN31:GC31))</f>
        <v>95167.899999999936</v>
      </c>
      <c r="GE31" s="245">
        <f t="array" ref="GE31" ca="1">SUM(($FN$6:$GC$6=$GE$6)*(FN31:GC31))</f>
        <v>0</v>
      </c>
      <c r="GF31" s="490">
        <f ca="1">SUM(GD31:GE31)</f>
        <v>95167.899999999936</v>
      </c>
      <c r="GG31" s="316" t="str">
        <f t="shared" ca="1" si="24"/>
        <v>cek</v>
      </c>
      <c r="GH31" s="242">
        <f t="shared" ca="1" si="25"/>
        <v>15475.3</v>
      </c>
      <c r="GI31" s="242">
        <f t="shared" si="26"/>
        <v>0</v>
      </c>
      <c r="GJ31" s="242">
        <f t="shared" si="27"/>
        <v>5815.2999999999993</v>
      </c>
      <c r="GK31" s="242">
        <f t="shared" si="28"/>
        <v>0</v>
      </c>
      <c r="GL31" s="242">
        <f t="shared" si="29"/>
        <v>73877.299999999945</v>
      </c>
      <c r="GM31" s="242">
        <f t="shared" si="30"/>
        <v>0</v>
      </c>
      <c r="GN31" s="490">
        <f t="shared" ca="1" si="31"/>
        <v>21290.6</v>
      </c>
      <c r="GO31" s="490">
        <f t="shared" si="32"/>
        <v>0</v>
      </c>
      <c r="GP31" s="490">
        <f t="shared" si="33"/>
        <v>73877.299999999945</v>
      </c>
    </row>
    <row r="32" spans="1:202" s="188" customFormat="1" ht="11.15" customHeight="1">
      <c r="A32" s="196">
        <f t="shared" si="44"/>
        <v>45164</v>
      </c>
      <c r="B32" s="464"/>
      <c r="C32" s="464"/>
      <c r="D32" s="464"/>
      <c r="E32" s="464"/>
      <c r="F32" s="464"/>
      <c r="G32" s="464"/>
      <c r="H32" s="464"/>
      <c r="I32" s="465"/>
      <c r="J32" s="466">
        <f t="shared" si="45"/>
        <v>0</v>
      </c>
      <c r="K32" s="467"/>
      <c r="L32" s="464"/>
      <c r="M32" s="471"/>
      <c r="N32" s="464"/>
      <c r="O32" s="464"/>
      <c r="P32" s="471"/>
      <c r="Q32" s="464"/>
      <c r="R32" s="464"/>
      <c r="S32" s="464"/>
      <c r="T32" s="466">
        <f t="shared" si="0"/>
        <v>0</v>
      </c>
      <c r="U32" s="467"/>
      <c r="V32" s="464"/>
      <c r="W32" s="464"/>
      <c r="X32" s="464"/>
      <c r="Y32" s="464"/>
      <c r="Z32" s="464"/>
      <c r="AA32" s="468">
        <f t="shared" si="34"/>
        <v>0</v>
      </c>
      <c r="AB32" s="469">
        <f t="shared" si="1"/>
        <v>0</v>
      </c>
      <c r="AC32" s="467">
        <f t="array" ref="AC32">SUM((LEFT(AC$5,2)=LEFT('pit-c,d'!$B$7:$CZ$7,2))*('pit-c,d'!$B34:$CZ34))</f>
        <v>0</v>
      </c>
      <c r="AD32" s="467">
        <f t="array" ref="AD32">SUM((LEFT(AD$5,2)=LEFT('pit-c,d'!$B$7:$CZ$7,2))*('pit-c,d'!$B34:$CZ34))</f>
        <v>0</v>
      </c>
      <c r="AE32" s="467">
        <f t="array" ref="AE32">SUM((LEFT(AE$5,2)=LEFT('pit-c,d'!$B$7:$CZ$7,2))*('pit-c,d'!$B34:$CZ34))</f>
        <v>0</v>
      </c>
      <c r="AF32" s="467">
        <f t="array" ref="AF32">SUM((LEFT(AF$5,2)=LEFT('pit-c,d'!$B$7:$CZ$7,2))*('pit-c,d'!$B34:$CZ34))</f>
        <v>0</v>
      </c>
      <c r="AG32" s="467">
        <f t="array" ref="AG32">SUM((LEFT(AG$5,2)=LEFT('pit-c,d'!$B$7:$CZ$7,2))*('pit-c,d'!$B34:$CZ34))</f>
        <v>0</v>
      </c>
      <c r="AH32" s="467">
        <f t="array" ref="AH32">SUM((LEFT(AH$5,2)=LEFT('pit-c,d'!$B$7:$CZ$7,2))*('pit-c,d'!$B34:$CZ34))</f>
        <v>0</v>
      </c>
      <c r="AI32" s="467">
        <f t="array" ref="AI32">SUM((LEFT(AI$5,2)=LEFT('pit-c,d'!$B$7:$CZ$7,2))*('pit-c,d'!$B34:$CZ34))</f>
        <v>0</v>
      </c>
      <c r="AJ32" s="467">
        <f t="array" ref="AJ32">SUM((LEFT(AJ$5,2)=LEFT('pit-c,d'!$B$7:$CZ$7,2))*('pit-c,d'!$B34:$CZ34))</f>
        <v>0</v>
      </c>
      <c r="AK32" s="467">
        <f t="array" ref="AK32">SUM((LEFT(AK$5,2)=LEFT('pit-c,d'!$B$7:$CZ$7,2))*('pit-c,d'!$B34:$CZ34))</f>
        <v>0</v>
      </c>
      <c r="AL32" s="467">
        <f t="array" ref="AL32">SUM((LEFT(AL$5,2)=LEFT('pit-c,d'!$B$7:$CZ$7,2))*('pit-c,d'!$B34:$CZ34))</f>
        <v>0</v>
      </c>
      <c r="AM32" s="467">
        <f t="array" ref="AM32">SUM((LEFT(AM$5,2)=LEFT('pit-c,d'!$B$7:$CZ$7,2))*('pit-c,d'!$B34:$CZ34))</f>
        <v>0</v>
      </c>
      <c r="AN32" s="467">
        <f t="array" ref="AN32">SUM((LEFT(AN$5,2)=LEFT('pit-c,d'!$B$7:$CZ$7,2))*('pit-c,d'!$B34:$CZ34))</f>
        <v>0</v>
      </c>
      <c r="AO32" s="467">
        <f t="array" ref="AO32">SUM((LEFT(AO$5,2)=LEFT('pit-c,d'!$B$7:$CZ$7,2))*('pit-c,d'!$B34:$CZ34))</f>
        <v>0</v>
      </c>
      <c r="AP32" s="467">
        <f t="array" ref="AP32">SUM((LEFT(AP$5,2)=LEFT('pit-c,d'!$B$7:$CZ$7,2))*('pit-c,d'!$B34:$CZ34))</f>
        <v>0</v>
      </c>
      <c r="AQ32" s="467">
        <f t="array" ref="AQ32">SUM((LEFT(AQ$5,2)=LEFT('pit-c,d'!$B$7:$CZ$7,2))*('pit-c,d'!$B34:$CZ34))</f>
        <v>0</v>
      </c>
      <c r="AR32" s="467">
        <f t="array" ref="AR32">SUM((LEFT(AR$5,2)=LEFT('pit-c,d'!$B$7:$CZ$7,2))*('pit-c,d'!$B34:$CZ34))</f>
        <v>0</v>
      </c>
      <c r="AS32" s="466">
        <f t="shared" si="14"/>
        <v>0</v>
      </c>
      <c r="AT32" s="464">
        <f>SUMPRODUCT((LEFT(AT$5,2)=LEFT('pit-e,f'!$C$7:$AG$7,2))*('pit-e,f'!$C34:$AG34))</f>
        <v>0</v>
      </c>
      <c r="AU32" s="467">
        <f>SUMPRODUCT((LEFT(AU$5,2)=LEFT('pit-e,f'!$C$7:$AG$7,2))*('pit-e,f'!$C34:$AG34))</f>
        <v>0</v>
      </c>
      <c r="AV32" s="467">
        <f>SUMPRODUCT((LEFT(AV$5,2)=LEFT('pit-e,f'!$C$7:$AG$7,2))*('pit-e,f'!$C34:$AG34))</f>
        <v>0</v>
      </c>
      <c r="AW32" s="467">
        <f>SUMPRODUCT((LEFT(AW$5,2)=LEFT('pit-e,f'!$C$7:$AG$7,2))*('pit-e,f'!$C34:$AG34))</f>
        <v>0</v>
      </c>
      <c r="AX32" s="467">
        <f>SUMPRODUCT((LEFT(AX$5,2)=LEFT('pit-e,f'!$C$7:$AG$7,2))*('pit-e,f'!$C34:$AG34))</f>
        <v>0</v>
      </c>
      <c r="AY32" s="467">
        <f>SUMPRODUCT((LEFT(AY$5,2)=LEFT('pit-e,f'!$C$7:$AG$7,2))*('pit-e,f'!$C34:$AG34))</f>
        <v>0</v>
      </c>
      <c r="AZ32" s="467">
        <f>SUMPRODUCT((LEFT(AZ$5,2)=LEFT('pit-e,f'!$C$7:$AG$7,2))*('pit-e,f'!$C34:$AG34))</f>
        <v>0</v>
      </c>
      <c r="BA32" s="467">
        <f>SUMPRODUCT((LEFT(BA$5,2)=LEFT('pit-e,f'!$C$7:$AG$7,2))*('pit-e,f'!$C34:$AG34))</f>
        <v>0</v>
      </c>
      <c r="BB32" s="467">
        <f>SUMPRODUCT((LEFT(BB$5,2)=LEFT('pit-e,f'!$C$7:$AG$7,2))*('pit-e,f'!$C34:$AG34))</f>
        <v>0</v>
      </c>
      <c r="BC32" s="467">
        <f>SUMPRODUCT((LEFT(BC$5,2)=LEFT('pit-e,f'!$C$7:$AG$7,2))*('pit-e,f'!$C34:$AG34))</f>
        <v>0</v>
      </c>
      <c r="BD32" s="466">
        <f t="shared" si="15"/>
        <v>0</v>
      </c>
      <c r="BE32" s="467">
        <f t="array" ref="BE32">SUM((LEFT(BE$5,2)=LEFT('pit-e,f'!$AJ$7:$BP$7,2))*('pit-e,f'!$AJ34:$BP34))</f>
        <v>0</v>
      </c>
      <c r="BF32" s="467">
        <f t="array" ref="BF32">SUM((LEFT(BF$5,2)=LEFT('pit-e,f'!$AJ$7:$BP$7,2))*('pit-e,f'!$AJ34:$BP34))</f>
        <v>0</v>
      </c>
      <c r="BG32" s="467">
        <f t="array" ref="BG32">SUM((LEFT(BG$5,2)=LEFT('pit-e,f'!$AJ$7:$BP$7,2))*('pit-e,f'!$AJ34:$BP34))</f>
        <v>0</v>
      </c>
      <c r="BH32" s="467">
        <f t="array" ref="BH32">SUM((LEFT(BH$5,2)=LEFT('pit-e,f'!$AJ$7:$BP$7,2))*('pit-e,f'!$AJ34:$BP34))</f>
        <v>0</v>
      </c>
      <c r="BI32" s="467">
        <f t="array" ref="BI32">SUM((LEFT(BI$5,2)=LEFT('pit-e,f'!$AJ$7:$BP$7,2))*('pit-e,f'!$AJ34:$BP34))</f>
        <v>0</v>
      </c>
      <c r="BJ32" s="467">
        <f t="array" ref="BJ32">SUM((LEFT(BJ$5,2)=LEFT('pit-e,f'!$AJ$7:$BP$7,2))*('pit-e,f'!$AJ34:$BP34))</f>
        <v>0</v>
      </c>
      <c r="BK32" s="467">
        <f t="array" ref="BK32">SUM((LEFT(BK$5,2)=LEFT('pit-e,f'!$AJ$7:$BP$7,2))*('pit-e,f'!$AJ34:$BP34))</f>
        <v>0</v>
      </c>
      <c r="BL32" s="467">
        <f t="array" ref="BL32">SUM((LEFT(BL$5,2)=LEFT('pit-e,f'!$AJ$7:$BP$7,2))*('pit-e,f'!$AJ34:$BP34))</f>
        <v>0</v>
      </c>
      <c r="BM32" s="467">
        <f t="array" ref="BM32">SUM((LEFT(BM$5,2)=LEFT('pit-e,f'!$AJ$7:$BP$7,2))*('pit-e,f'!$AJ34:$BP34))</f>
        <v>0</v>
      </c>
      <c r="BN32" s="467">
        <f t="array" ref="BN32">SUM((LEFT(BN$5,2)=LEFT('pit-e,f'!$AJ$7:$BP$7,2))*('pit-e,f'!$AJ34:$BP34))</f>
        <v>0</v>
      </c>
      <c r="BO32" s="467">
        <f t="array" ref="BO32">SUM((LEFT(BO$5,2)=LEFT('pit-e,f'!$AJ$7:$BP$7,2))*('pit-e,f'!$AJ34:$BP34))</f>
        <v>0</v>
      </c>
      <c r="BP32" s="466">
        <f t="shared" si="16"/>
        <v>0</v>
      </c>
      <c r="BQ32" s="464">
        <f t="array" ref="BQ32">SUM((LEFT(BQ$5,2)=LEFT('pit-c,d'!$EA$7:$ET$7,2))*('pit-c,d'!$EA34:$ET34))</f>
        <v>0</v>
      </c>
      <c r="BR32" s="464">
        <f t="array" ref="BR32">SUM((LEFT(BR$5,2)=LEFT('pit-c,d'!$EA$7:$ET$7,2))*('pit-c,d'!$EA34:$ET34))</f>
        <v>0</v>
      </c>
      <c r="BS32" s="464">
        <f t="array" ref="BS32">SUM((LEFT(BS$5,2)=LEFT('pit-c,d'!$EA$7:$ET$7,2))*('pit-c,d'!$EA34:$ET34))</f>
        <v>0</v>
      </c>
      <c r="BT32" s="464">
        <f t="array" ref="BT32">SUM((LEFT(BT$5,2)=LEFT('pit-c,d'!$EA$7:$ET$7,2))*('pit-c,d'!$EA34:$ET34))</f>
        <v>0</v>
      </c>
      <c r="BU32" s="464">
        <f t="array" ref="BU32">SUM((LEFT(BU$5,2)=LEFT('pit-c,d'!$EA$7:$ET$7,2))*('pit-c,d'!$EA34:$ET34))</f>
        <v>0</v>
      </c>
      <c r="BV32" s="464">
        <f t="array" ref="BV32">SUM((LEFT(BV$5,2)=LEFT('pit-c,d'!$EA$7:$ET$7,2))*('pit-c,d'!$EA34:$ET34))</f>
        <v>0</v>
      </c>
      <c r="BW32" s="464">
        <f t="array" ref="BW32">SUM((LEFT(BW$5,2)=LEFT('pit-c,d'!$EA$7:$ET$7,2))*('pit-c,d'!$EA34:$ET34))</f>
        <v>0</v>
      </c>
      <c r="BX32" s="464">
        <f t="array" ref="BX32">SUM((LEFT(BX$5,2)=LEFT('pit-c,d'!$EA$7:$ET$7,2))*('pit-c,d'!$EA34:$ET34))</f>
        <v>0</v>
      </c>
      <c r="BY32" s="464">
        <f t="array" ref="BY32">SUM((LEFT(BY$5,2)=LEFT('pit-c,d'!$EA$7:$ET$7,2))*('pit-c,d'!$EA34:$ET34))</f>
        <v>0</v>
      </c>
      <c r="BZ32" s="464">
        <f t="array" ref="BZ32">SUM((LEFT(BZ$5,2)=LEFT('pit-c,d'!$EA$7:$ET$7,2))*('pit-c,d'!$EA34:$ET34))</f>
        <v>0</v>
      </c>
      <c r="CA32" s="466">
        <f t="shared" si="2"/>
        <v>0</v>
      </c>
      <c r="CB32" s="464">
        <f>SUMIF(pm!$FM$7:$GD$7,CB$5,pm!$FM33:$GD33)</f>
        <v>0</v>
      </c>
      <c r="CC32" s="464">
        <f>SUMIF(pm!$FM$7:$GD$7,CC$5,pm!$FM33:$GD33)</f>
        <v>0</v>
      </c>
      <c r="CD32" s="464">
        <f>SUMIF(pm!$FM$7:$GD$7,CD$5,pm!$FM33:$GD33)</f>
        <v>0</v>
      </c>
      <c r="CE32" s="464">
        <f>SUMIF(pm!$FM$7:$GD$7,CE$5,pm!$FM33:$GD33)</f>
        <v>0</v>
      </c>
      <c r="CF32" s="464">
        <f>SUMIF(pm!$FM$7:$GD$7,CF$5,pm!$FM33:$GD33)</f>
        <v>0</v>
      </c>
      <c r="CG32" s="464">
        <f>SUMIF(pm!$FM$7:$GD$7,CG$5,pm!$FM33:$GD33)</f>
        <v>0</v>
      </c>
      <c r="CH32" s="464">
        <f>SUMIF(pm!$FM$7:$GD$7,CH$5,pm!$FM33:$GD33)</f>
        <v>0</v>
      </c>
      <c r="CI32" s="464">
        <f>SUMIF(pm!$FM$7:$GD$7,CI$5,pm!$FM33:$GD33)</f>
        <v>0</v>
      </c>
      <c r="CJ32" s="464">
        <f>SUMIF(pm!$FM$7:$GD$7,CJ$5,pm!$FM33:$GD33)</f>
        <v>0</v>
      </c>
      <c r="CK32" s="464">
        <f>SUMIF(pm!$FM$7:$GD$7,CK$5,pm!$FM33:$GD33)</f>
        <v>0</v>
      </c>
      <c r="CL32" s="464">
        <f>SUMIF(pm!$FM$7:$GD$7,CL$5,pm!$FM33:$GD33)</f>
        <v>0</v>
      </c>
      <c r="CM32" s="466">
        <f t="shared" si="3"/>
        <v>0</v>
      </c>
      <c r="CN32" s="464" cm="1">
        <f t="array" ref="CN32">SUM((LEFT(CN$5,1)=LEFT('pm-m'!$BR$7:$DC$7,1))*('pm-m'!$BR33:$DC33))</f>
        <v>0</v>
      </c>
      <c r="CO32" s="464">
        <f t="array" ref="CO32">SUM((LEFT(CO$5,2)=LEFT('pm-m'!$BR$7:$DC$7,2))*('pm-m'!$BR33:$DC33))</f>
        <v>0</v>
      </c>
      <c r="CP32" s="464">
        <f t="array" ref="CP32">SUM((LEFT(CP$5,2)=LEFT('pm-m'!$BR$7:$DC$7,2))*('pm-m'!$BR33:$DC33))</f>
        <v>0</v>
      </c>
      <c r="CQ32" s="464">
        <f t="array" ref="CQ32">SUM((LEFT(CQ$5,2)=LEFT('pm-m'!$BR$7:$DC$7,2))*('pm-m'!$BR33:$DC33))</f>
        <v>0</v>
      </c>
      <c r="CR32" s="464">
        <f t="array" ref="CR32">SUM((LEFT(CR$5,2)=LEFT('pm-m'!$BR$7:$DC$7,2))*('pm-m'!$BR33:$DC33))</f>
        <v>0</v>
      </c>
      <c r="CS32" s="464">
        <f t="array" ref="CS32">SUM((LEFT(CS$5,2)=LEFT('pm-m'!$BR$7:$DC$7,2))*('pm-m'!$BR33:$DC33))</f>
        <v>0</v>
      </c>
      <c r="CT32" s="464">
        <f t="array" ref="CT32">SUM((LEFT(CT$5,2)=LEFT('pm-m'!$BR$7:$DC$7,2))*('pm-m'!$BR33:$DC33))</f>
        <v>0</v>
      </c>
      <c r="CU32" s="464">
        <f t="array" ref="CU32">SUM((LEFT(CU$5,2)=LEFT('pm-m'!$BR$7:$DC$7,2))*('pm-m'!$BR33:$DC33))</f>
        <v>0</v>
      </c>
      <c r="CV32" s="466">
        <f t="shared" si="4"/>
        <v>0</v>
      </c>
      <c r="CW32" s="464">
        <f>kau!CE33</f>
        <v>0</v>
      </c>
      <c r="CX32" s="464">
        <f>'b,d'!CF33</f>
        <v>0</v>
      </c>
      <c r="CY32" s="464">
        <f>'pm-sm'!BU33</f>
        <v>0</v>
      </c>
      <c r="CZ32" s="464">
        <f>'b,d'!DA33</f>
        <v>0</v>
      </c>
      <c r="DA32" s="464">
        <f>'pm-sm'!CE33</f>
        <v>0</v>
      </c>
      <c r="DB32" s="464">
        <f>sims!AW33</f>
        <v>0</v>
      </c>
      <c r="DC32" s="466">
        <f t="shared" si="17"/>
        <v>0</v>
      </c>
      <c r="DD32" s="467">
        <f>SUMIF(ssb!$C$7:$U$7,DD$5,ssb!$C33:$U33)</f>
        <v>0</v>
      </c>
      <c r="DE32" s="467">
        <f>SUMIF(ssb!$C$7:$U$7,DE$5,ssb!$C33:$U33)</f>
        <v>0</v>
      </c>
      <c r="DF32" s="467">
        <f>SUMIF(ssb!$C$7:$U$7,DF$5,ssb!$C33:$U33)</f>
        <v>0</v>
      </c>
      <c r="DG32" s="467">
        <f>SUMIF(ssb!$C$7:$U$7,DG$5,ssb!$C33:$U33)</f>
        <v>0</v>
      </c>
      <c r="DH32" s="467">
        <f>SUMIF(ssb!$C$7:$U$7,DH$5,ssb!$C33:$U33)</f>
        <v>0</v>
      </c>
      <c r="DI32" s="467">
        <f>SUMIF(ssb!$C$7:$U$7,DI$5,ssb!$C33:$U33)</f>
        <v>0</v>
      </c>
      <c r="DJ32" s="467">
        <f>SUMIF(ssb!$C$7:$U$7,DJ$5,ssb!$C33:$U33)</f>
        <v>0</v>
      </c>
      <c r="DK32" s="467">
        <f>SUMIF(ssb!$C$7:$U$7,DK$5,ssb!$C33:$U33)</f>
        <v>0</v>
      </c>
      <c r="DL32" s="467">
        <f>SUMIF(ssb!$C$7:$U$7,DL$5,ssb!$C33:$U33)</f>
        <v>0</v>
      </c>
      <c r="DM32" s="467">
        <f>SUMIF(ssb!$C$7:$U$7,DM$5,ssb!$C33:$U33)</f>
        <v>0</v>
      </c>
      <c r="DN32" s="467">
        <f>SUMIF(ssb!$C$7:$U$7,DN$5,ssb!$C33:$U33)</f>
        <v>0</v>
      </c>
      <c r="DO32" s="467">
        <f>SUMIF(ssb!$C$7:$U$7,DO$5,ssb!$C33:$U33)</f>
        <v>0</v>
      </c>
      <c r="DP32" s="467">
        <f>SUMIF(ssb!$C$7:$U$7,DP$5,ssb!$C33:$U33)</f>
        <v>0</v>
      </c>
      <c r="DQ32" s="467">
        <f>SUMIF(ssb!$C$7:$U$7,DQ$5,ssb!$C33:$U33)</f>
        <v>0</v>
      </c>
      <c r="DR32" s="467">
        <f>SUMIF(ssb!$C$7:$U$7,DR$5,ssb!$C33:$U33)</f>
        <v>0</v>
      </c>
      <c r="DS32" s="467">
        <f>SUMIF(ssb!$C$7:$U$7,DS$5,ssb!$C33:$U33)</f>
        <v>0</v>
      </c>
      <c r="DT32" s="467">
        <f>SUMIF(ssb!$C$7:$U$7,DT$5,ssb!$C33:$U33)</f>
        <v>0</v>
      </c>
      <c r="DU32" s="467">
        <f>SUMIF(ssb!$C$7:$U$7,DU$5,ssb!$C33:$U33)</f>
        <v>0</v>
      </c>
      <c r="DV32" s="468">
        <f t="shared" si="35"/>
        <v>0</v>
      </c>
      <c r="DW32" s="470">
        <f>SUMPRODUCT(($AB$5:$DV$5="TTL")*(AB32:DV32))</f>
        <v>0</v>
      </c>
      <c r="DX32" s="415">
        <f t="shared" si="6"/>
        <v>0</v>
      </c>
      <c r="DY32" s="456"/>
      <c r="DZ32" s="451"/>
      <c r="EA32" s="443"/>
      <c r="EB32" s="444"/>
      <c r="EC32" s="361"/>
      <c r="ED32" s="361"/>
      <c r="EE32" s="445"/>
      <c r="EF32" s="446"/>
      <c r="EG32" s="357"/>
      <c r="EH32" s="358"/>
      <c r="EI32" s="307"/>
      <c r="EJ32" s="197"/>
      <c r="EK32" s="362"/>
      <c r="EL32" s="362"/>
      <c r="EM32" s="220"/>
      <c r="EN32" s="238"/>
      <c r="EO32" s="357"/>
      <c r="EP32" s="357"/>
      <c r="EQ32" s="454"/>
      <c r="ER32" s="442"/>
      <c r="ES32" s="447"/>
      <c r="ET32" s="560"/>
      <c r="EU32" s="443"/>
      <c r="EV32" s="442"/>
      <c r="EW32" s="238"/>
      <c r="EX32" s="562"/>
      <c r="EY32" s="443"/>
      <c r="EZ32" s="442"/>
      <c r="FA32" s="447"/>
      <c r="FB32" s="448"/>
      <c r="FC32" s="433"/>
      <c r="FD32" s="410"/>
      <c r="FE32" s="443"/>
      <c r="FF32" s="444"/>
      <c r="FG32" s="363"/>
      <c r="FH32" s="409"/>
      <c r="FI32" s="452"/>
      <c r="FJ32" s="453"/>
      <c r="FK32" s="495" cm="1">
        <f t="array" ref="FK32">[1]!SumCols(DY32:FJ32,1)-FL32</f>
        <v>0</v>
      </c>
      <c r="FL32" s="496" cm="1">
        <f t="array" ref="FL32">[1]!SumCols(DY32:FJ32,2)</f>
        <v>0</v>
      </c>
      <c r="FM32" s="200">
        <f t="shared" si="18"/>
        <v>0</v>
      </c>
      <c r="FN32" s="242">
        <f t="shared" si="38"/>
        <v>0</v>
      </c>
      <c r="FO32" s="422"/>
      <c r="FP32" s="242">
        <f t="shared" si="8"/>
        <v>0</v>
      </c>
      <c r="FQ32" s="242">
        <f t="shared" si="19"/>
        <v>0</v>
      </c>
      <c r="FR32" s="242">
        <f t="shared" si="43"/>
        <v>0</v>
      </c>
      <c r="FS32" s="422"/>
      <c r="FT32" s="242">
        <f t="shared" si="10"/>
        <v>0</v>
      </c>
      <c r="FU32" s="242">
        <f t="shared" si="11"/>
        <v>0</v>
      </c>
      <c r="FV32" s="242">
        <f t="shared" si="20"/>
        <v>0</v>
      </c>
      <c r="FW32" s="242"/>
      <c r="FX32" s="242">
        <f t="shared" si="21"/>
        <v>0</v>
      </c>
      <c r="FY32" s="242"/>
      <c r="FZ32" s="242">
        <f t="shared" si="22"/>
        <v>0</v>
      </c>
      <c r="GA32" s="242">
        <f t="shared" si="23"/>
        <v>0</v>
      </c>
      <c r="GB32" s="242">
        <f t="shared" si="41"/>
        <v>0</v>
      </c>
      <c r="GC32" s="423"/>
      <c r="GD32" s="244">
        <f t="array" ref="GD32">SUM(($FN$6:$GC$6=$GD$6)*(FN32:GC32))</f>
        <v>0</v>
      </c>
      <c r="GE32" s="245">
        <f t="array" ref="GE32">SUM(($FN$6:$GC$6=$GE$6)*(FN32:GC32))</f>
        <v>0</v>
      </c>
      <c r="GF32" s="490">
        <f t="shared" si="46"/>
        <v>0</v>
      </c>
      <c r="GG32" s="316" t="str">
        <f t="shared" si="24"/>
        <v/>
      </c>
      <c r="GH32" s="242">
        <f t="shared" si="25"/>
        <v>0</v>
      </c>
      <c r="GI32" s="242">
        <f t="shared" si="26"/>
        <v>0</v>
      </c>
      <c r="GJ32" s="242">
        <f t="shared" si="27"/>
        <v>0</v>
      </c>
      <c r="GK32" s="242">
        <f t="shared" si="28"/>
        <v>0</v>
      </c>
      <c r="GL32" s="242">
        <f t="shared" si="29"/>
        <v>0</v>
      </c>
      <c r="GM32" s="242">
        <f t="shared" si="30"/>
        <v>0</v>
      </c>
      <c r="GN32" s="490">
        <f t="shared" si="31"/>
        <v>0</v>
      </c>
      <c r="GO32" s="490">
        <f t="shared" si="32"/>
        <v>0</v>
      </c>
      <c r="GP32" s="490">
        <f t="shared" si="33"/>
        <v>0</v>
      </c>
    </row>
    <row r="33" spans="1:199" s="188" customFormat="1" ht="11.15" customHeight="1">
      <c r="A33" s="196">
        <f t="shared" si="44"/>
        <v>45165</v>
      </c>
      <c r="B33" s="464"/>
      <c r="C33" s="464"/>
      <c r="D33" s="464"/>
      <c r="E33" s="464"/>
      <c r="F33" s="471"/>
      <c r="G33" s="464"/>
      <c r="H33" s="464"/>
      <c r="I33" s="465"/>
      <c r="J33" s="466">
        <f t="shared" si="45"/>
        <v>0</v>
      </c>
      <c r="K33" s="563"/>
      <c r="L33" s="467"/>
      <c r="M33" s="563"/>
      <c r="N33" s="464"/>
      <c r="O33" s="464"/>
      <c r="P33" s="471"/>
      <c r="Q33" s="464"/>
      <c r="R33" s="464"/>
      <c r="S33" s="464"/>
      <c r="T33" s="466">
        <f t="shared" si="0"/>
        <v>0</v>
      </c>
      <c r="U33" s="467"/>
      <c r="V33" s="464"/>
      <c r="W33" s="464"/>
      <c r="X33" s="464"/>
      <c r="Y33" s="464"/>
      <c r="Z33" s="464"/>
      <c r="AA33" s="468">
        <f t="shared" si="34"/>
        <v>0</v>
      </c>
      <c r="AB33" s="469">
        <f t="shared" si="1"/>
        <v>0</v>
      </c>
      <c r="AC33" s="467">
        <f t="array" ref="AC33">SUM((LEFT(AC$5,2)=LEFT('pit-c,d'!$B$7:$CZ$7,2))*('pit-c,d'!$B35:$CZ35))</f>
        <v>0</v>
      </c>
      <c r="AD33" s="467">
        <f t="array" ref="AD33">SUM((LEFT(AD$5,2)=LEFT('pit-c,d'!$B$7:$CZ$7,2))*('pit-c,d'!$B35:$CZ35))</f>
        <v>0</v>
      </c>
      <c r="AE33" s="467">
        <f t="array" ref="AE33">SUM((LEFT(AE$5,2)=LEFT('pit-c,d'!$B$7:$CZ$7,2))*('pit-c,d'!$B35:$CZ35))</f>
        <v>0</v>
      </c>
      <c r="AF33" s="467">
        <f t="array" ref="AF33">SUM((LEFT(AF$5,2)=LEFT('pit-c,d'!$B$7:$CZ$7,2))*('pit-c,d'!$B35:$CZ35))</f>
        <v>0</v>
      </c>
      <c r="AG33" s="467">
        <f t="array" ref="AG33">SUM((LEFT(AG$5,2)=LEFT('pit-c,d'!$B$7:$CZ$7,2))*('pit-c,d'!$B35:$CZ35))</f>
        <v>0</v>
      </c>
      <c r="AH33" s="467">
        <f t="array" ref="AH33">SUM((LEFT(AH$5,2)=LEFT('pit-c,d'!$B$7:$CZ$7,2))*('pit-c,d'!$B35:$CZ35))</f>
        <v>0</v>
      </c>
      <c r="AI33" s="467">
        <f t="array" ref="AI33">SUM((LEFT(AI$5,2)=LEFT('pit-c,d'!$B$7:$CZ$7,2))*('pit-c,d'!$B35:$CZ35))</f>
        <v>0</v>
      </c>
      <c r="AJ33" s="467">
        <f t="array" ref="AJ33">SUM((LEFT(AJ$5,2)=LEFT('pit-c,d'!$B$7:$CZ$7,2))*('pit-c,d'!$B35:$CZ35))</f>
        <v>0</v>
      </c>
      <c r="AK33" s="467">
        <f t="array" ref="AK33">SUM((LEFT(AK$5,2)=LEFT('pit-c,d'!$B$7:$CZ$7,2))*('pit-c,d'!$B35:$CZ35))</f>
        <v>0</v>
      </c>
      <c r="AL33" s="467">
        <f t="array" ref="AL33">SUM((LEFT(AL$5,2)=LEFT('pit-c,d'!$B$7:$CZ$7,2))*('pit-c,d'!$B35:$CZ35))</f>
        <v>0</v>
      </c>
      <c r="AM33" s="467">
        <f t="array" ref="AM33">SUM((LEFT(AM$5,2)=LEFT('pit-c,d'!$B$7:$CZ$7,2))*('pit-c,d'!$B35:$CZ35))</f>
        <v>0</v>
      </c>
      <c r="AN33" s="467">
        <f t="array" ref="AN33">SUM((LEFT(AN$5,2)=LEFT('pit-c,d'!$B$7:$CZ$7,2))*('pit-c,d'!$B35:$CZ35))</f>
        <v>0</v>
      </c>
      <c r="AO33" s="467">
        <f t="array" ref="AO33">SUM((LEFT(AO$5,2)=LEFT('pit-c,d'!$B$7:$CZ$7,2))*('pit-c,d'!$B35:$CZ35))</f>
        <v>0</v>
      </c>
      <c r="AP33" s="467">
        <f t="array" ref="AP33">SUM((LEFT(AP$5,2)=LEFT('pit-c,d'!$B$7:$CZ$7,2))*('pit-c,d'!$B35:$CZ35))</f>
        <v>0</v>
      </c>
      <c r="AQ33" s="467">
        <f t="array" ref="AQ33">SUM((LEFT(AQ$5,2)=LEFT('pit-c,d'!$B$7:$CZ$7,2))*('pit-c,d'!$B35:$CZ35))</f>
        <v>0</v>
      </c>
      <c r="AR33" s="467">
        <f t="array" ref="AR33">SUM((LEFT(AR$5,2)=LEFT('pit-c,d'!$B$7:$CZ$7,2))*('pit-c,d'!$B35:$CZ35))</f>
        <v>0</v>
      </c>
      <c r="AS33" s="466">
        <f t="shared" si="14"/>
        <v>0</v>
      </c>
      <c r="AT33" s="464">
        <f>SUMPRODUCT((LEFT(AT$5,2)=LEFT('pit-e,f'!$C$7:$AG$7,2))*('pit-e,f'!$C35:$AG35))</f>
        <v>0</v>
      </c>
      <c r="AU33" s="467">
        <f>SUMPRODUCT((LEFT(AU$5,2)=LEFT('pit-e,f'!$C$7:$AG$7,2))*('pit-e,f'!$C35:$AG35))</f>
        <v>0</v>
      </c>
      <c r="AV33" s="467">
        <f>SUMPRODUCT((LEFT(AV$5,2)=LEFT('pit-e,f'!$C$7:$AG$7,2))*('pit-e,f'!$C35:$AG35))</f>
        <v>0</v>
      </c>
      <c r="AW33" s="467">
        <f>SUMPRODUCT((LEFT(AW$5,2)=LEFT('pit-e,f'!$C$7:$AG$7,2))*('pit-e,f'!$C35:$AG35))</f>
        <v>0</v>
      </c>
      <c r="AX33" s="467">
        <f>SUMPRODUCT((LEFT(AX$5,2)=LEFT('pit-e,f'!$C$7:$AG$7,2))*('pit-e,f'!$C35:$AG35))</f>
        <v>0</v>
      </c>
      <c r="AY33" s="467">
        <f>SUMPRODUCT((LEFT(AY$5,2)=LEFT('pit-e,f'!$C$7:$AG$7,2))*('pit-e,f'!$C35:$AG35))</f>
        <v>0</v>
      </c>
      <c r="AZ33" s="467">
        <f>SUMPRODUCT((LEFT(AZ$5,2)=LEFT('pit-e,f'!$C$7:$AG$7,2))*('pit-e,f'!$C35:$AG35))</f>
        <v>0</v>
      </c>
      <c r="BA33" s="467">
        <f>SUMPRODUCT((LEFT(BA$5,2)=LEFT('pit-e,f'!$C$7:$AG$7,2))*('pit-e,f'!$C35:$AG35))</f>
        <v>0</v>
      </c>
      <c r="BB33" s="467">
        <f>SUMPRODUCT((LEFT(BB$5,2)=LEFT('pit-e,f'!$C$7:$AG$7,2))*('pit-e,f'!$C35:$AG35))</f>
        <v>0</v>
      </c>
      <c r="BC33" s="467">
        <f>SUMPRODUCT((LEFT(BC$5,2)=LEFT('pit-e,f'!$C$7:$AG$7,2))*('pit-e,f'!$C35:$AG35))</f>
        <v>0</v>
      </c>
      <c r="BD33" s="466">
        <f t="shared" si="15"/>
        <v>0</v>
      </c>
      <c r="BE33" s="467">
        <f t="array" ref="BE33">SUM((LEFT(BE$5,2)=LEFT('pit-e,f'!$AJ$7:$BP$7,2))*('pit-e,f'!$AJ35:$BP35))</f>
        <v>0</v>
      </c>
      <c r="BF33" s="467">
        <f t="array" ref="BF33">SUM((LEFT(BF$5,2)=LEFT('pit-e,f'!$AJ$7:$BP$7,2))*('pit-e,f'!$AJ35:$BP35))</f>
        <v>0</v>
      </c>
      <c r="BG33" s="467">
        <f t="array" ref="BG33">SUM((LEFT(BG$5,2)=LEFT('pit-e,f'!$AJ$7:$BP$7,2))*('pit-e,f'!$AJ35:$BP35))</f>
        <v>0</v>
      </c>
      <c r="BH33" s="467">
        <f t="array" ref="BH33">SUM((LEFT(BH$5,2)=LEFT('pit-e,f'!$AJ$7:$BP$7,2))*('pit-e,f'!$AJ35:$BP35))</f>
        <v>0</v>
      </c>
      <c r="BI33" s="467">
        <f t="array" ref="BI33">SUM((LEFT(BI$5,2)=LEFT('pit-e,f'!$AJ$7:$BP$7,2))*('pit-e,f'!$AJ35:$BP35))</f>
        <v>0</v>
      </c>
      <c r="BJ33" s="467">
        <f t="array" ref="BJ33">SUM((LEFT(BJ$5,2)=LEFT('pit-e,f'!$AJ$7:$BP$7,2))*('pit-e,f'!$AJ35:$BP35))</f>
        <v>0</v>
      </c>
      <c r="BK33" s="467">
        <f t="array" ref="BK33">SUM((LEFT(BK$5,2)=LEFT('pit-e,f'!$AJ$7:$BP$7,2))*('pit-e,f'!$AJ35:$BP35))</f>
        <v>0</v>
      </c>
      <c r="BL33" s="467">
        <f t="array" ref="BL33">SUM((LEFT(BL$5,2)=LEFT('pit-e,f'!$AJ$7:$BP$7,2))*('pit-e,f'!$AJ35:$BP35))</f>
        <v>0</v>
      </c>
      <c r="BM33" s="467">
        <f t="array" ref="BM33">SUM((LEFT(BM$5,2)=LEFT('pit-e,f'!$AJ$7:$BP$7,2))*('pit-e,f'!$AJ35:$BP35))</f>
        <v>0</v>
      </c>
      <c r="BN33" s="467">
        <f t="array" ref="BN33">SUM((LEFT(BN$5,2)=LEFT('pit-e,f'!$AJ$7:$BP$7,2))*('pit-e,f'!$AJ35:$BP35))</f>
        <v>0</v>
      </c>
      <c r="BO33" s="467">
        <f t="array" ref="BO33">SUM((LEFT(BO$5,2)=LEFT('pit-e,f'!$AJ$7:$BP$7,2))*('pit-e,f'!$AJ35:$BP35))</f>
        <v>0</v>
      </c>
      <c r="BP33" s="466">
        <f t="shared" si="16"/>
        <v>0</v>
      </c>
      <c r="BQ33" s="464">
        <f t="array" ref="BQ33">SUM((LEFT(BQ$5,2)=LEFT('pit-c,d'!$EA$7:$ET$7,2))*('pit-c,d'!$EA35:$ET35))</f>
        <v>0</v>
      </c>
      <c r="BR33" s="464">
        <f t="array" ref="BR33">SUM((LEFT(BR$5,2)=LEFT('pit-c,d'!$EA$7:$ET$7,2))*('pit-c,d'!$EA35:$ET35))</f>
        <v>0</v>
      </c>
      <c r="BS33" s="464">
        <f t="array" ref="BS33">SUM((LEFT(BS$5,2)=LEFT('pit-c,d'!$EA$7:$ET$7,2))*('pit-c,d'!$EA35:$ET35))</f>
        <v>0</v>
      </c>
      <c r="BT33" s="464">
        <f t="array" ref="BT33">SUM((LEFT(BT$5,2)=LEFT('pit-c,d'!$EA$7:$ET$7,2))*('pit-c,d'!$EA35:$ET35))</f>
        <v>0</v>
      </c>
      <c r="BU33" s="464">
        <f t="array" ref="BU33">SUM((LEFT(BU$5,2)=LEFT('pit-c,d'!$EA$7:$ET$7,2))*('pit-c,d'!$EA35:$ET35))</f>
        <v>0</v>
      </c>
      <c r="BV33" s="464">
        <f t="array" ref="BV33">SUM((LEFT(BV$5,2)=LEFT('pit-c,d'!$EA$7:$ET$7,2))*('pit-c,d'!$EA35:$ET35))</f>
        <v>0</v>
      </c>
      <c r="BW33" s="464">
        <f t="array" ref="BW33">SUM((LEFT(BW$5,2)=LEFT('pit-c,d'!$EA$7:$ET$7,2))*('pit-c,d'!$EA35:$ET35))</f>
        <v>0</v>
      </c>
      <c r="BX33" s="464">
        <f t="array" ref="BX33">SUM((LEFT(BX$5,2)=LEFT('pit-c,d'!$EA$7:$ET$7,2))*('pit-c,d'!$EA35:$ET35))</f>
        <v>0</v>
      </c>
      <c r="BY33" s="464">
        <f t="array" ref="BY33">SUM((LEFT(BY$5,2)=LEFT('pit-c,d'!$EA$7:$ET$7,2))*('pit-c,d'!$EA35:$ET35))</f>
        <v>0</v>
      </c>
      <c r="BZ33" s="464">
        <f t="array" ref="BZ33">SUM((LEFT(BZ$5,2)=LEFT('pit-c,d'!$EA$7:$ET$7,2))*('pit-c,d'!$EA35:$ET35))</f>
        <v>0</v>
      </c>
      <c r="CA33" s="466">
        <f t="shared" si="2"/>
        <v>0</v>
      </c>
      <c r="CB33" s="464">
        <f>SUMIF(pm!$FM$7:$GD$7,CB$5,pm!$FM34:$GD34)</f>
        <v>0</v>
      </c>
      <c r="CC33" s="464">
        <f>SUMIF(pm!$FM$7:$GD$7,CC$5,pm!$FM34:$GD34)</f>
        <v>0</v>
      </c>
      <c r="CD33" s="464">
        <f>SUMIF(pm!$FM$7:$GD$7,CD$5,pm!$FM34:$GD34)</f>
        <v>0</v>
      </c>
      <c r="CE33" s="464">
        <f>SUMIF(pm!$FM$7:$GD$7,CE$5,pm!$FM34:$GD34)</f>
        <v>0</v>
      </c>
      <c r="CF33" s="464">
        <f>SUMIF(pm!$FM$7:$GD$7,CF$5,pm!$FM34:$GD34)</f>
        <v>0</v>
      </c>
      <c r="CG33" s="464">
        <f>SUMIF(pm!$FM$7:$GD$7,CG$5,pm!$FM34:$GD34)</f>
        <v>0</v>
      </c>
      <c r="CH33" s="464">
        <f>SUMIF(pm!$FM$7:$GD$7,CH$5,pm!$FM34:$GD34)</f>
        <v>0</v>
      </c>
      <c r="CI33" s="464">
        <f>SUMIF(pm!$FM$7:$GD$7,CI$5,pm!$FM34:$GD34)</f>
        <v>0</v>
      </c>
      <c r="CJ33" s="464">
        <f>SUMIF(pm!$FM$7:$GD$7,CJ$5,pm!$FM34:$GD34)</f>
        <v>0</v>
      </c>
      <c r="CK33" s="464">
        <f>SUMIF(pm!$FM$7:$GD$7,CK$5,pm!$FM34:$GD34)</f>
        <v>0</v>
      </c>
      <c r="CL33" s="464">
        <f>SUMIF(pm!$FM$7:$GD$7,CL$5,pm!$FM34:$GD34)</f>
        <v>0</v>
      </c>
      <c r="CM33" s="466">
        <f t="shared" si="3"/>
        <v>0</v>
      </c>
      <c r="CN33" s="464" cm="1">
        <f t="array" ref="CN33">SUM((LEFT(CN$5,1)=LEFT('pm-m'!$BR$7:$DC$7,1))*('pm-m'!$BR34:$DC34))</f>
        <v>0</v>
      </c>
      <c r="CO33" s="464">
        <f t="array" ref="CO33">SUM((LEFT(CO$5,2)=LEFT('pm-m'!$BR$7:$DC$7,2))*('pm-m'!$BR34:$DC34))</f>
        <v>0</v>
      </c>
      <c r="CP33" s="464">
        <f t="array" ref="CP33">SUM((LEFT(CP$5,2)=LEFT('pm-m'!$BR$7:$DC$7,2))*('pm-m'!$BR34:$DC34))</f>
        <v>0</v>
      </c>
      <c r="CQ33" s="464">
        <f t="array" ref="CQ33">SUM((LEFT(CQ$5,2)=LEFT('pm-m'!$BR$7:$DC$7,2))*('pm-m'!$BR34:$DC34))</f>
        <v>0</v>
      </c>
      <c r="CR33" s="464">
        <f t="array" ref="CR33">SUM((LEFT(CR$5,2)=LEFT('pm-m'!$BR$7:$DC$7,2))*('pm-m'!$BR34:$DC34))</f>
        <v>0</v>
      </c>
      <c r="CS33" s="464">
        <f t="array" ref="CS33">SUM((LEFT(CS$5,2)=LEFT('pm-m'!$BR$7:$DC$7,2))*('pm-m'!$BR34:$DC34))</f>
        <v>0</v>
      </c>
      <c r="CT33" s="464">
        <f t="array" ref="CT33">SUM((LEFT(CT$5,2)=LEFT('pm-m'!$BR$7:$DC$7,2))*('pm-m'!$BR34:$DC34))</f>
        <v>0</v>
      </c>
      <c r="CU33" s="464">
        <f t="array" ref="CU33">SUM((LEFT(CU$5,2)=LEFT('pm-m'!$BR$7:$DC$7,2))*('pm-m'!$BR34:$DC34))</f>
        <v>0</v>
      </c>
      <c r="CV33" s="466">
        <f t="shared" si="4"/>
        <v>0</v>
      </c>
      <c r="CW33" s="464">
        <f>kau!CE34</f>
        <v>0</v>
      </c>
      <c r="CX33" s="464">
        <f>'b,d'!CF34</f>
        <v>0</v>
      </c>
      <c r="CY33" s="464">
        <f>'pm-sm'!BU34</f>
        <v>0</v>
      </c>
      <c r="CZ33" s="464">
        <f>'b,d'!DA34</f>
        <v>0</v>
      </c>
      <c r="DA33" s="464">
        <f>'pm-sm'!CE34</f>
        <v>0</v>
      </c>
      <c r="DB33" s="464">
        <f>sims!AW34</f>
        <v>0</v>
      </c>
      <c r="DC33" s="466">
        <f t="shared" si="17"/>
        <v>0</v>
      </c>
      <c r="DD33" s="467">
        <f>SUMIF(ssb!$C$7:$U$7,DD$5,ssb!$C34:$U34)</f>
        <v>0</v>
      </c>
      <c r="DE33" s="467">
        <f>SUMIF(ssb!$C$7:$U$7,DE$5,ssb!$C34:$U34)</f>
        <v>0</v>
      </c>
      <c r="DF33" s="467">
        <f>SUMIF(ssb!$C$7:$U$7,DF$5,ssb!$C34:$U34)</f>
        <v>0</v>
      </c>
      <c r="DG33" s="467">
        <f>SUMIF(ssb!$C$7:$U$7,DG$5,ssb!$C34:$U34)</f>
        <v>0</v>
      </c>
      <c r="DH33" s="467">
        <f>SUMIF(ssb!$C$7:$U$7,DH$5,ssb!$C34:$U34)</f>
        <v>0</v>
      </c>
      <c r="DI33" s="467">
        <f>SUMIF(ssb!$C$7:$U$7,DI$5,ssb!$C34:$U34)</f>
        <v>0</v>
      </c>
      <c r="DJ33" s="467">
        <f>SUMIF(ssb!$C$7:$U$7,DJ$5,ssb!$C34:$U34)</f>
        <v>0</v>
      </c>
      <c r="DK33" s="467">
        <f>SUMIF(ssb!$C$7:$U$7,DK$5,ssb!$C34:$U34)</f>
        <v>0</v>
      </c>
      <c r="DL33" s="467">
        <f>SUMIF(ssb!$C$7:$U$7,DL$5,ssb!$C34:$U34)</f>
        <v>0</v>
      </c>
      <c r="DM33" s="467">
        <f>SUMIF(ssb!$C$7:$U$7,DM$5,ssb!$C34:$U34)</f>
        <v>0</v>
      </c>
      <c r="DN33" s="467">
        <f>SUMIF(ssb!$C$7:$U$7,DN$5,ssb!$C34:$U34)</f>
        <v>0</v>
      </c>
      <c r="DO33" s="467">
        <f>SUMIF(ssb!$C$7:$U$7,DO$5,ssb!$C34:$U34)</f>
        <v>0</v>
      </c>
      <c r="DP33" s="467">
        <f>SUMIF(ssb!$C$7:$U$7,DP$5,ssb!$C34:$U34)</f>
        <v>0</v>
      </c>
      <c r="DQ33" s="467">
        <f>SUMIF(ssb!$C$7:$U$7,DQ$5,ssb!$C34:$U34)</f>
        <v>0</v>
      </c>
      <c r="DR33" s="467">
        <f>SUMIF(ssb!$C$7:$U$7,DR$5,ssb!$C34:$U34)</f>
        <v>0</v>
      </c>
      <c r="DS33" s="467">
        <f>SUMIF(ssb!$C$7:$U$7,DS$5,ssb!$C34:$U34)</f>
        <v>0</v>
      </c>
      <c r="DT33" s="467">
        <f>SUMIF(ssb!$C$7:$U$7,DT$5,ssb!$C34:$U34)</f>
        <v>0</v>
      </c>
      <c r="DU33" s="467">
        <f>SUMIF(ssb!$C$7:$U$7,DU$5,ssb!$C34:$U34)</f>
        <v>0</v>
      </c>
      <c r="DV33" s="468">
        <f t="shared" si="35"/>
        <v>0</v>
      </c>
      <c r="DW33" s="470" cm="1">
        <f t="array" ref="DW33">SUMPRODUCT(($AB$5:$DV$5="TTL")*(AB33:DV33))</f>
        <v>0</v>
      </c>
      <c r="DX33" s="415">
        <f t="shared" si="6"/>
        <v>0</v>
      </c>
      <c r="DY33" s="456"/>
      <c r="DZ33" s="453"/>
      <c r="EA33" s="443"/>
      <c r="EB33" s="444"/>
      <c r="EC33" s="361"/>
      <c r="ED33" s="361"/>
      <c r="EE33" s="445"/>
      <c r="EF33" s="446"/>
      <c r="EG33" s="357"/>
      <c r="EH33" s="358"/>
      <c r="EI33" s="307"/>
      <c r="EJ33" s="197"/>
      <c r="EK33" s="362"/>
      <c r="EL33" s="362"/>
      <c r="EM33" s="220"/>
      <c r="EN33" s="238"/>
      <c r="EO33" s="357"/>
      <c r="EP33" s="357"/>
      <c r="EQ33" s="220"/>
      <c r="ER33" s="238"/>
      <c r="ES33" s="499"/>
      <c r="ET33" s="438"/>
      <c r="EU33" s="431"/>
      <c r="EV33" s="437"/>
      <c r="EW33" s="238"/>
      <c r="EX33" s="562"/>
      <c r="EY33" s="431"/>
      <c r="EZ33" s="437"/>
      <c r="FA33" s="499"/>
      <c r="FB33" s="438"/>
      <c r="FC33" s="433"/>
      <c r="FD33" s="410"/>
      <c r="FE33" s="431"/>
      <c r="FF33" s="437"/>
      <c r="FG33" s="363"/>
      <c r="FH33" s="409"/>
      <c r="FI33" s="452"/>
      <c r="FJ33" s="453"/>
      <c r="FK33" s="495" cm="1">
        <f t="array" ref="FK33">[1]!SumCols(DY33:FJ33,1)-FL33</f>
        <v>0</v>
      </c>
      <c r="FL33" s="496" cm="1">
        <f t="array" ref="FL33">[1]!SumCols(DY33:FJ33,2)</f>
        <v>0</v>
      </c>
      <c r="FM33" s="200">
        <f t="shared" si="18"/>
        <v>0</v>
      </c>
      <c r="FN33" s="242">
        <f t="shared" si="38"/>
        <v>0</v>
      </c>
      <c r="FO33" s="422"/>
      <c r="FP33" s="242">
        <f t="shared" si="8"/>
        <v>0</v>
      </c>
      <c r="FQ33" s="242">
        <f t="shared" si="19"/>
        <v>0</v>
      </c>
      <c r="FR33" s="242">
        <f t="shared" si="43"/>
        <v>0</v>
      </c>
      <c r="FS33" s="422"/>
      <c r="FT33" s="242">
        <f t="shared" si="10"/>
        <v>0</v>
      </c>
      <c r="FU33" s="242">
        <f t="shared" si="11"/>
        <v>0</v>
      </c>
      <c r="FV33" s="242">
        <f t="shared" si="20"/>
        <v>0</v>
      </c>
      <c r="FW33" s="242"/>
      <c r="FX33" s="242">
        <f t="shared" si="21"/>
        <v>0</v>
      </c>
      <c r="FY33" s="242"/>
      <c r="FZ33" s="242">
        <f t="shared" si="22"/>
        <v>0</v>
      </c>
      <c r="GA33" s="242">
        <f t="shared" si="23"/>
        <v>0</v>
      </c>
      <c r="GB33" s="242">
        <f t="shared" si="41"/>
        <v>0</v>
      </c>
      <c r="GC33" s="423"/>
      <c r="GD33" s="244">
        <f t="array" ref="GD33">SUM(($FN$6:$GC$6=$GD$6)*(FN33:GC33))</f>
        <v>0</v>
      </c>
      <c r="GE33" s="245">
        <f t="array" ref="GE33">SUM(($FN$6:$GC$6=$GE$6)*(FN33:GC33))</f>
        <v>0</v>
      </c>
      <c r="GF33" s="490">
        <f t="shared" si="46"/>
        <v>0</v>
      </c>
      <c r="GG33" s="316" t="str">
        <f t="shared" si="24"/>
        <v/>
      </c>
      <c r="GH33" s="242">
        <f t="shared" si="25"/>
        <v>0</v>
      </c>
      <c r="GI33" s="242">
        <f t="shared" si="26"/>
        <v>0</v>
      </c>
      <c r="GJ33" s="242">
        <f t="shared" si="27"/>
        <v>0</v>
      </c>
      <c r="GK33" s="242">
        <f t="shared" si="28"/>
        <v>0</v>
      </c>
      <c r="GL33" s="242">
        <f t="shared" si="29"/>
        <v>0</v>
      </c>
      <c r="GM33" s="242">
        <f t="shared" si="30"/>
        <v>0</v>
      </c>
      <c r="GN33" s="490">
        <f t="shared" si="31"/>
        <v>0</v>
      </c>
      <c r="GO33" s="490">
        <f t="shared" si="32"/>
        <v>0</v>
      </c>
      <c r="GP33" s="490">
        <f t="shared" si="33"/>
        <v>0</v>
      </c>
    </row>
    <row r="34" spans="1:199" s="188" customFormat="1" ht="11.15" customHeight="1">
      <c r="A34" s="196">
        <f t="shared" si="44"/>
        <v>45166</v>
      </c>
      <c r="B34" s="464"/>
      <c r="C34" s="464"/>
      <c r="D34" s="464"/>
      <c r="E34" s="464"/>
      <c r="F34" s="471"/>
      <c r="G34" s="464"/>
      <c r="H34" s="464"/>
      <c r="I34" s="465"/>
      <c r="J34" s="466">
        <f t="shared" si="45"/>
        <v>0</v>
      </c>
      <c r="K34" s="467">
        <v>930.2</v>
      </c>
      <c r="L34" s="464"/>
      <c r="M34" s="471">
        <v>1942.9</v>
      </c>
      <c r="N34" s="464"/>
      <c r="O34" s="464"/>
      <c r="P34" s="464"/>
      <c r="Q34" s="464"/>
      <c r="R34" s="464"/>
      <c r="S34" s="464"/>
      <c r="T34" s="466">
        <f t="shared" si="0"/>
        <v>2873.1000000000004</v>
      </c>
      <c r="U34" s="467"/>
      <c r="V34" s="464"/>
      <c r="W34" s="464"/>
      <c r="X34" s="464"/>
      <c r="Y34" s="464"/>
      <c r="Z34" s="464"/>
      <c r="AA34" s="468">
        <f t="shared" si="34"/>
        <v>0</v>
      </c>
      <c r="AB34" s="469">
        <f t="shared" si="1"/>
        <v>2873.1000000000004</v>
      </c>
      <c r="AC34" s="467">
        <f t="array" ref="AC34">SUM((LEFT(AC$5,2)=LEFT('pit-c,d'!$B$7:$CZ$7,2))*('pit-c,d'!$B36:$CZ36))</f>
        <v>0</v>
      </c>
      <c r="AD34" s="467">
        <f t="array" ref="AD34">SUM((LEFT(AD$5,2)=LEFT('pit-c,d'!$B$7:$CZ$7,2))*('pit-c,d'!$B36:$CZ36))</f>
        <v>638.29999999999995</v>
      </c>
      <c r="AE34" s="467">
        <f t="array" ref="AE34">SUM((LEFT(AE$5,2)=LEFT('pit-c,d'!$B$7:$CZ$7,2))*('pit-c,d'!$B36:$CZ36))</f>
        <v>1619.7</v>
      </c>
      <c r="AF34" s="467">
        <f t="array" ref="AF34">SUM((LEFT(AF$5,2)=LEFT('pit-c,d'!$B$7:$CZ$7,2))*('pit-c,d'!$B36:$CZ36))</f>
        <v>0</v>
      </c>
      <c r="AG34" s="467">
        <f t="array" ref="AG34">SUM((LEFT(AG$5,2)=LEFT('pit-c,d'!$B$7:$CZ$7,2))*('pit-c,d'!$B36:$CZ36))</f>
        <v>0</v>
      </c>
      <c r="AH34" s="467">
        <f t="array" ref="AH34">SUM((LEFT(AH$5,2)=LEFT('pit-c,d'!$B$7:$CZ$7,2))*('pit-c,d'!$B36:$CZ36))</f>
        <v>0</v>
      </c>
      <c r="AI34" s="467">
        <f t="array" ref="AI34">SUM((LEFT(AI$5,2)=LEFT('pit-c,d'!$B$7:$CZ$7,2))*('pit-c,d'!$B36:$CZ36))</f>
        <v>0</v>
      </c>
      <c r="AJ34" s="467">
        <f t="array" ref="AJ34">SUM((LEFT(AJ$5,2)=LEFT('pit-c,d'!$B$7:$CZ$7,2))*('pit-c,d'!$B36:$CZ36))</f>
        <v>0</v>
      </c>
      <c r="AK34" s="467">
        <f t="array" ref="AK34">SUM((LEFT(AK$5,2)=LEFT('pit-c,d'!$B$7:$CZ$7,2))*('pit-c,d'!$B36:$CZ36))</f>
        <v>2997.8</v>
      </c>
      <c r="AL34" s="467">
        <f t="array" ref="AL34">SUM((LEFT(AL$5,2)=LEFT('pit-c,d'!$B$7:$CZ$7,2))*('pit-c,d'!$B36:$CZ36))</f>
        <v>0</v>
      </c>
      <c r="AM34" s="467">
        <f t="array" ref="AM34">SUM((LEFT(AM$5,2)=LEFT('pit-c,d'!$B$7:$CZ$7,2))*('pit-c,d'!$B36:$CZ36))</f>
        <v>2670.3</v>
      </c>
      <c r="AN34" s="467">
        <f t="array" ref="AN34">SUM((LEFT(AN$5,2)=LEFT('pit-c,d'!$B$7:$CZ$7,2))*('pit-c,d'!$B36:$CZ36))</f>
        <v>0</v>
      </c>
      <c r="AO34" s="467">
        <f t="array" ref="AO34">SUM((LEFT(AO$5,2)=LEFT('pit-c,d'!$B$7:$CZ$7,2))*('pit-c,d'!$B36:$CZ36))</f>
        <v>0</v>
      </c>
      <c r="AP34" s="467">
        <f t="array" ref="AP34">SUM((LEFT(AP$5,2)=LEFT('pit-c,d'!$B$7:$CZ$7,2))*('pit-c,d'!$B36:$CZ36))</f>
        <v>3408.7</v>
      </c>
      <c r="AQ34" s="467">
        <f t="array" ref="AQ34">SUM((LEFT(AQ$5,2)=LEFT('pit-c,d'!$B$7:$CZ$7,2))*('pit-c,d'!$B36:$CZ36))</f>
        <v>0</v>
      </c>
      <c r="AR34" s="467">
        <f t="array" ref="AR34">SUM((LEFT(AR$5,2)=LEFT('pit-c,d'!$B$7:$CZ$7,2))*('pit-c,d'!$B36:$CZ36))</f>
        <v>0</v>
      </c>
      <c r="AS34" s="466">
        <f t="shared" si="14"/>
        <v>11334.8</v>
      </c>
      <c r="AT34" s="464">
        <f>SUMPRODUCT((LEFT(AT$5,2)=LEFT('pit-e,f'!$C$7:$AG$7,2))*('pit-e,f'!$C36:$AG36))</f>
        <v>0</v>
      </c>
      <c r="AU34" s="467">
        <f>SUMPRODUCT((LEFT(AU$5,2)=LEFT('pit-e,f'!$C$7:$AG$7,2))*('pit-e,f'!$C36:$AG36))</f>
        <v>0</v>
      </c>
      <c r="AV34" s="467">
        <f>SUMPRODUCT((LEFT(AV$5,2)=LEFT('pit-e,f'!$C$7:$AG$7,2))*('pit-e,f'!$C36:$AG36))</f>
        <v>0</v>
      </c>
      <c r="AW34" s="467">
        <f>SUMPRODUCT((LEFT(AW$5,2)=LEFT('pit-e,f'!$C$7:$AG$7,2))*('pit-e,f'!$C36:$AG36))</f>
        <v>0</v>
      </c>
      <c r="AX34" s="467">
        <f>SUMPRODUCT((LEFT(AX$5,2)=LEFT('pit-e,f'!$C$7:$AG$7,2))*('pit-e,f'!$C36:$AG36))</f>
        <v>0</v>
      </c>
      <c r="AY34" s="467">
        <f>SUMPRODUCT((LEFT(AY$5,2)=LEFT('pit-e,f'!$C$7:$AG$7,2))*('pit-e,f'!$C36:$AG36))</f>
        <v>0</v>
      </c>
      <c r="AZ34" s="467">
        <f>SUMPRODUCT((LEFT(AZ$5,2)=LEFT('pit-e,f'!$C$7:$AG$7,2))*('pit-e,f'!$C36:$AG36))</f>
        <v>0</v>
      </c>
      <c r="BA34" s="467">
        <f>SUMPRODUCT((LEFT(BA$5,2)=LEFT('pit-e,f'!$C$7:$AG$7,2))*('pit-e,f'!$C36:$AG36))</f>
        <v>0</v>
      </c>
      <c r="BB34" s="467">
        <f>SUMPRODUCT((LEFT(BB$5,2)=LEFT('pit-e,f'!$C$7:$AG$7,2))*('pit-e,f'!$C36:$AG36))</f>
        <v>0</v>
      </c>
      <c r="BC34" s="467">
        <f>SUMPRODUCT((LEFT(BC$5,2)=LEFT('pit-e,f'!$C$7:$AG$7,2))*('pit-e,f'!$C36:$AG36))</f>
        <v>0</v>
      </c>
      <c r="BD34" s="466">
        <f t="shared" si="15"/>
        <v>0</v>
      </c>
      <c r="BE34" s="467">
        <f t="array" ref="BE34">SUM((LEFT(BE$5,2)=LEFT('pit-e,f'!$AJ$7:$BP$7,2))*('pit-e,f'!$AJ36:$BP36))</f>
        <v>0</v>
      </c>
      <c r="BF34" s="467">
        <f t="array" ref="BF34">SUM((LEFT(BF$5,2)=LEFT('pit-e,f'!$AJ$7:$BP$7,2))*('pit-e,f'!$AJ36:$BP36))</f>
        <v>0</v>
      </c>
      <c r="BG34" s="467">
        <f t="array" ref="BG34">SUM((LEFT(BG$5,2)=LEFT('pit-e,f'!$AJ$7:$BP$7,2))*('pit-e,f'!$AJ36:$BP36))</f>
        <v>0</v>
      </c>
      <c r="BH34" s="467">
        <f t="array" ref="BH34">SUM((LEFT(BH$5,2)=LEFT('pit-e,f'!$AJ$7:$BP$7,2))*('pit-e,f'!$AJ36:$BP36))</f>
        <v>0</v>
      </c>
      <c r="BI34" s="467">
        <f t="array" ref="BI34">SUM((LEFT(BI$5,2)=LEFT('pit-e,f'!$AJ$7:$BP$7,2))*('pit-e,f'!$AJ36:$BP36))</f>
        <v>0</v>
      </c>
      <c r="BJ34" s="467">
        <f t="array" ref="BJ34">SUM((LEFT(BJ$5,2)=LEFT('pit-e,f'!$AJ$7:$BP$7,2))*('pit-e,f'!$AJ36:$BP36))</f>
        <v>0</v>
      </c>
      <c r="BK34" s="467">
        <f t="array" ref="BK34">SUM((LEFT(BK$5,2)=LEFT('pit-e,f'!$AJ$7:$BP$7,2))*('pit-e,f'!$AJ36:$BP36))</f>
        <v>0</v>
      </c>
      <c r="BL34" s="467">
        <f t="array" ref="BL34">SUM((LEFT(BL$5,2)=LEFT('pit-e,f'!$AJ$7:$BP$7,2))*('pit-e,f'!$AJ36:$BP36))</f>
        <v>0</v>
      </c>
      <c r="BM34" s="467">
        <f t="array" ref="BM34">SUM((LEFT(BM$5,2)=LEFT('pit-e,f'!$AJ$7:$BP$7,2))*('pit-e,f'!$AJ36:$BP36))</f>
        <v>0</v>
      </c>
      <c r="BN34" s="467">
        <f t="array" ref="BN34">SUM((LEFT(BN$5,2)=LEFT('pit-e,f'!$AJ$7:$BP$7,2))*('pit-e,f'!$AJ36:$BP36))</f>
        <v>0</v>
      </c>
      <c r="BO34" s="467">
        <f t="array" ref="BO34">SUM((LEFT(BO$5,2)=LEFT('pit-e,f'!$AJ$7:$BP$7,2))*('pit-e,f'!$AJ36:$BP36))</f>
        <v>0</v>
      </c>
      <c r="BP34" s="466">
        <f t="shared" si="16"/>
        <v>0</v>
      </c>
      <c r="BQ34" s="464">
        <f t="array" ref="BQ34">SUM((LEFT(BQ$5,2)=LEFT('pit-c,d'!$EA$7:$ET$7,2))*('pit-c,d'!$EA36:$ET36))</f>
        <v>0</v>
      </c>
      <c r="BR34" s="464">
        <f t="array" ref="BR34">SUM((LEFT(BR$5,2)=LEFT('pit-c,d'!$EA$7:$ET$7,2))*('pit-c,d'!$EA36:$ET36))</f>
        <v>0</v>
      </c>
      <c r="BS34" s="464">
        <f t="array" ref="BS34">SUM((LEFT(BS$5,2)=LEFT('pit-c,d'!$EA$7:$ET$7,2))*('pit-c,d'!$EA36:$ET36))</f>
        <v>0</v>
      </c>
      <c r="BT34" s="464">
        <f t="array" ref="BT34">SUM((LEFT(BT$5,2)=LEFT('pit-c,d'!$EA$7:$ET$7,2))*('pit-c,d'!$EA36:$ET36))</f>
        <v>0</v>
      </c>
      <c r="BU34" s="464">
        <f t="array" ref="BU34">SUM((LEFT(BU$5,2)=LEFT('pit-c,d'!$EA$7:$ET$7,2))*('pit-c,d'!$EA36:$ET36))</f>
        <v>79.099999999999994</v>
      </c>
      <c r="BV34" s="464">
        <f t="array" ref="BV34">SUM((LEFT(BV$5,2)=LEFT('pit-c,d'!$EA$7:$ET$7,2))*('pit-c,d'!$EA36:$ET36))</f>
        <v>0</v>
      </c>
      <c r="BW34" s="464">
        <f t="array" ref="BW34">SUM((LEFT(BW$5,2)=LEFT('pit-c,d'!$EA$7:$ET$7,2))*('pit-c,d'!$EA36:$ET36))</f>
        <v>0</v>
      </c>
      <c r="BX34" s="464">
        <f t="array" ref="BX34">SUM((LEFT(BX$5,2)=LEFT('pit-c,d'!$EA$7:$ET$7,2))*('pit-c,d'!$EA36:$ET36))</f>
        <v>132.80000000000001</v>
      </c>
      <c r="BY34" s="464">
        <f t="array" ref="BY34">SUM((LEFT(BY$5,2)=LEFT('pit-c,d'!$EA$7:$ET$7,2))*('pit-c,d'!$EA36:$ET36))</f>
        <v>0</v>
      </c>
      <c r="BZ34" s="464">
        <f t="array" ref="BZ34">SUM((LEFT(BZ$5,2)=LEFT('pit-c,d'!$EA$7:$ET$7,2))*('pit-c,d'!$EA36:$ET36))</f>
        <v>0</v>
      </c>
      <c r="CA34" s="466">
        <f t="shared" si="2"/>
        <v>211.9</v>
      </c>
      <c r="CB34" s="464">
        <f>SUMIF(pm!$FM$7:$GD$7,CB$5,pm!$FM35:$GD35)</f>
        <v>0</v>
      </c>
      <c r="CC34" s="464">
        <f>SUMIF(pm!$FM$7:$GD$7,CC$5,pm!$FM35:$GD35)</f>
        <v>0</v>
      </c>
      <c r="CD34" s="464">
        <f>SUMIF(pm!$FM$7:$GD$7,CD$5,pm!$FM35:$GD35)</f>
        <v>0</v>
      </c>
      <c r="CE34" s="464">
        <f>SUMIF(pm!$FM$7:$GD$7,CE$5,pm!$FM35:$GD35)</f>
        <v>0</v>
      </c>
      <c r="CF34" s="464">
        <f>SUMIF(pm!$FM$7:$GD$7,CF$5,pm!$FM35:$GD35)</f>
        <v>0</v>
      </c>
      <c r="CG34" s="464">
        <f>SUMIF(pm!$FM$7:$GD$7,CG$5,pm!$FM35:$GD35)</f>
        <v>0</v>
      </c>
      <c r="CH34" s="464">
        <f>SUMIF(pm!$FM$7:$GD$7,CH$5,pm!$FM35:$GD35)</f>
        <v>0</v>
      </c>
      <c r="CI34" s="464">
        <f>SUMIF(pm!$FM$7:$GD$7,CI$5,pm!$FM35:$GD35)</f>
        <v>0</v>
      </c>
      <c r="CJ34" s="464">
        <f>SUMIF(pm!$FM$7:$GD$7,CJ$5,pm!$FM35:$GD35)</f>
        <v>0</v>
      </c>
      <c r="CK34" s="464">
        <f>SUMIF(pm!$FM$7:$GD$7,CK$5,pm!$FM35:$GD35)</f>
        <v>0</v>
      </c>
      <c r="CL34" s="464">
        <f>SUMIF(pm!$FM$7:$GD$7,CL$5,pm!$FM35:$GD35)</f>
        <v>0</v>
      </c>
      <c r="CM34" s="466">
        <f t="shared" si="3"/>
        <v>0</v>
      </c>
      <c r="CN34" s="464" cm="1">
        <f t="array" ref="CN34">SUM((LEFT(CN$5,1)=LEFT('pm-m'!$BR$7:$DC$7,1))*('pm-m'!$BR35:$DC35))</f>
        <v>0</v>
      </c>
      <c r="CO34" s="464">
        <f t="array" ref="CO34">SUM((LEFT(CO$5,2)=LEFT('pm-m'!$BR$7:$DC$7,2))*('pm-m'!$BR35:$DC35))</f>
        <v>0</v>
      </c>
      <c r="CP34" s="464">
        <f t="array" ref="CP34">SUM((LEFT(CP$5,2)=LEFT('pm-m'!$BR$7:$DC$7,2))*('pm-m'!$BR35:$DC35))</f>
        <v>5615</v>
      </c>
      <c r="CQ34" s="464">
        <f t="array" ref="CQ34">SUM((LEFT(CQ$5,2)=LEFT('pm-m'!$BR$7:$DC$7,2))*('pm-m'!$BR35:$DC35))</f>
        <v>0</v>
      </c>
      <c r="CR34" s="464">
        <f t="array" ref="CR34">SUM((LEFT(CR$5,2)=LEFT('pm-m'!$BR$7:$DC$7,2))*('pm-m'!$BR35:$DC35))</f>
        <v>0</v>
      </c>
      <c r="CS34" s="464">
        <f t="array" ref="CS34">SUM((LEFT(CS$5,2)=LEFT('pm-m'!$BR$7:$DC$7,2))*('pm-m'!$BR35:$DC35))</f>
        <v>0</v>
      </c>
      <c r="CT34" s="464">
        <f t="array" ref="CT34">SUM((LEFT(CT$5,2)=LEFT('pm-m'!$BR$7:$DC$7,2))*('pm-m'!$BR35:$DC35))</f>
        <v>0</v>
      </c>
      <c r="CU34" s="464">
        <f t="array" ref="CU34">SUM((LEFT(CU$5,2)=LEFT('pm-m'!$BR$7:$DC$7,2))*('pm-m'!$BR35:$DC35))</f>
        <v>0</v>
      </c>
      <c r="CV34" s="466">
        <f t="shared" si="4"/>
        <v>5615</v>
      </c>
      <c r="CW34" s="464">
        <f>kau!CE35</f>
        <v>8256.7000000000007</v>
      </c>
      <c r="CX34" s="464">
        <f>'b,d'!CF35</f>
        <v>4639.7</v>
      </c>
      <c r="CY34" s="464">
        <f>'pm-sm'!BU35</f>
        <v>9615.5</v>
      </c>
      <c r="CZ34" s="464">
        <f>'b,d'!DA35</f>
        <v>39629.599999999999</v>
      </c>
      <c r="DA34" s="464">
        <f>'pm-sm'!CE35</f>
        <v>3692.7</v>
      </c>
      <c r="DB34" s="464">
        <f>sims!AW35</f>
        <v>17152</v>
      </c>
      <c r="DC34" s="466">
        <f t="shared" si="17"/>
        <v>82986.2</v>
      </c>
      <c r="DD34" s="467">
        <f>SUMIF(ssb!$C$7:$U$7,DD$5,ssb!$C35:$U35)</f>
        <v>0</v>
      </c>
      <c r="DE34" s="467">
        <f>SUMIF(ssb!$C$7:$U$7,DE$5,ssb!$C35:$U35)</f>
        <v>0</v>
      </c>
      <c r="DF34" s="467">
        <f>SUMIF(ssb!$C$7:$U$7,DF$5,ssb!$C35:$U35)</f>
        <v>0</v>
      </c>
      <c r="DG34" s="467">
        <f>SUMIF(ssb!$C$7:$U$7,DG$5,ssb!$C35:$U35)</f>
        <v>501.4</v>
      </c>
      <c r="DH34" s="467">
        <f>SUMIF(ssb!$C$7:$U$7,DH$5,ssb!$C35:$U35)</f>
        <v>614.6</v>
      </c>
      <c r="DI34" s="467">
        <f>SUMIF(ssb!$C$7:$U$7,DI$5,ssb!$C35:$U35)</f>
        <v>0</v>
      </c>
      <c r="DJ34" s="467">
        <f>SUMIF(ssb!$C$7:$U$7,DJ$5,ssb!$C35:$U35)</f>
        <v>0</v>
      </c>
      <c r="DK34" s="467">
        <f>SUMIF(ssb!$C$7:$U$7,DK$5,ssb!$C35:$U35)</f>
        <v>0</v>
      </c>
      <c r="DL34" s="467">
        <f>SUMIF(ssb!$C$7:$U$7,DL$5,ssb!$C35:$U35)</f>
        <v>0</v>
      </c>
      <c r="DM34" s="467">
        <f>SUMIF(ssb!$C$7:$U$7,DM$5,ssb!$C35:$U35)</f>
        <v>0</v>
      </c>
      <c r="DN34" s="467">
        <f>SUMIF(ssb!$C$7:$U$7,DN$5,ssb!$C35:$U35)</f>
        <v>0</v>
      </c>
      <c r="DO34" s="467">
        <f>SUMIF(ssb!$C$7:$U$7,DO$5,ssb!$C35:$U35)</f>
        <v>0</v>
      </c>
      <c r="DP34" s="467">
        <f>SUMIF(ssb!$C$7:$U$7,DP$5,ssb!$C35:$U35)</f>
        <v>0</v>
      </c>
      <c r="DQ34" s="467">
        <f>SUMIF(ssb!$C$7:$U$7,DQ$5,ssb!$C35:$U35)</f>
        <v>947.9</v>
      </c>
      <c r="DR34" s="467">
        <f>SUMIF(ssb!$C$7:$U$7,DR$5,ssb!$C35:$U35)</f>
        <v>0</v>
      </c>
      <c r="DS34" s="467">
        <f>SUMIF(ssb!$C$7:$U$7,DS$5,ssb!$C35:$U35)</f>
        <v>0</v>
      </c>
      <c r="DT34" s="467">
        <f>SUMIF(ssb!$C$7:$U$7,DT$5,ssb!$C35:$U35)</f>
        <v>0</v>
      </c>
      <c r="DU34" s="467">
        <f>SUMIF(ssb!$C$7:$U$7,DU$5,ssb!$C35:$U35)</f>
        <v>0</v>
      </c>
      <c r="DV34" s="468">
        <f t="shared" si="35"/>
        <v>2063.9</v>
      </c>
      <c r="DW34" s="470">
        <f>SUMPRODUCT(($AB$5:$DV$5="TTL")*(AB34:DV34))</f>
        <v>105084.9</v>
      </c>
      <c r="DX34" s="415">
        <f t="shared" ca="1" si="6"/>
        <v>0</v>
      </c>
      <c r="DY34" s="456">
        <v>1357.4</v>
      </c>
      <c r="DZ34" s="453">
        <v>1515.7</v>
      </c>
      <c r="EA34" s="443">
        <v>5853.7000000000016</v>
      </c>
      <c r="EB34" s="444">
        <v>5481.0999999999995</v>
      </c>
      <c r="EC34" s="361"/>
      <c r="ED34" s="361"/>
      <c r="EE34" s="445">
        <v>211.9</v>
      </c>
      <c r="EF34" s="446"/>
      <c r="EG34" s="357"/>
      <c r="EH34" s="358"/>
      <c r="EI34" s="307"/>
      <c r="EJ34" s="197"/>
      <c r="EK34" s="362"/>
      <c r="EL34" s="362"/>
      <c r="EM34" s="220"/>
      <c r="EN34" s="238"/>
      <c r="EO34" s="357"/>
      <c r="EP34" s="357"/>
      <c r="EQ34" s="220">
        <v>4545.8000000000038</v>
      </c>
      <c r="ER34" s="238">
        <v>3710.9000000000028</v>
      </c>
      <c r="ES34" s="499">
        <v>1874.7000000000003</v>
      </c>
      <c r="ET34" s="358">
        <v>1818.0000000000002</v>
      </c>
      <c r="EU34" s="431">
        <v>8978.9999999999927</v>
      </c>
      <c r="EV34" s="238">
        <v>8172.9999999999955</v>
      </c>
      <c r="EW34" s="238">
        <v>4551.2999999999993</v>
      </c>
      <c r="EX34" s="219">
        <v>5064.2000000000007</v>
      </c>
      <c r="EY34" s="431">
        <v>20564.499999999978</v>
      </c>
      <c r="EZ34" s="437">
        <v>19065.099999999991</v>
      </c>
      <c r="FA34" s="499">
        <v>2146.7000000000007</v>
      </c>
      <c r="FB34" s="438">
        <v>2493.0000000000023</v>
      </c>
      <c r="FC34" s="433"/>
      <c r="FD34" s="410"/>
      <c r="FE34" s="431">
        <v>2281.5000000000005</v>
      </c>
      <c r="FF34" s="437">
        <v>3333.5000000000009</v>
      </c>
      <c r="FG34" s="363"/>
      <c r="FH34" s="409"/>
      <c r="FI34" s="452">
        <v>1019.6</v>
      </c>
      <c r="FJ34" s="453">
        <v>1044.3</v>
      </c>
      <c r="FK34" s="495" cm="1">
        <f t="array" ref="FK34">[1]!SumCols(DY34:FJ34,1)-FL34</f>
        <v>53386.099999999962</v>
      </c>
      <c r="FL34" s="496" cm="1">
        <f t="array" ref="FL34">[1]!SumCols(DY34:FJ34,2)</f>
        <v>51698.799999999988</v>
      </c>
      <c r="FM34" s="200">
        <f t="shared" si="18"/>
        <v>0</v>
      </c>
      <c r="FN34" s="242">
        <f t="shared" ca="1" si="38"/>
        <v>2873.1000000000004</v>
      </c>
      <c r="FO34" s="422"/>
      <c r="FP34" s="242">
        <f t="shared" si="8"/>
        <v>11334.800000000001</v>
      </c>
      <c r="FQ34" s="242">
        <f t="shared" si="19"/>
        <v>0</v>
      </c>
      <c r="FR34" s="242">
        <f t="shared" si="43"/>
        <v>0</v>
      </c>
      <c r="FS34" s="422"/>
      <c r="FT34" s="242">
        <f t="shared" si="10"/>
        <v>211.9</v>
      </c>
      <c r="FU34" s="242">
        <f t="shared" si="11"/>
        <v>0</v>
      </c>
      <c r="FV34" s="242">
        <f t="shared" si="20"/>
        <v>38716.899999999994</v>
      </c>
      <c r="FW34" s="242"/>
      <c r="FX34" s="242">
        <f t="shared" si="21"/>
        <v>44269.299999999974</v>
      </c>
      <c r="FY34" s="242"/>
      <c r="FZ34" s="242">
        <f t="shared" si="22"/>
        <v>5615.0000000000018</v>
      </c>
      <c r="GA34" s="242">
        <f t="shared" si="23"/>
        <v>0</v>
      </c>
      <c r="GB34" s="242">
        <f t="shared" si="41"/>
        <v>2063.9</v>
      </c>
      <c r="GC34" s="423"/>
      <c r="GD34" s="244">
        <f t="array" ref="GD34" ca="1">SUM(($FN$6:$GC$6=$GD$6)*(FN34:GC34))</f>
        <v>105084.89999999997</v>
      </c>
      <c r="GE34" s="245">
        <f t="array" ref="GE34" ca="1">SUM(($FN$6:$GC$6=$GE$6)*(FN34:GC34))</f>
        <v>0</v>
      </c>
      <c r="GF34" s="490">
        <f ca="1">SUM(GD34:GE34)</f>
        <v>105084.89999999997</v>
      </c>
      <c r="GG34" s="316" t="str">
        <f t="shared" ca="1" si="24"/>
        <v/>
      </c>
      <c r="GH34" s="242">
        <f t="shared" ca="1" si="25"/>
        <v>16483.7</v>
      </c>
      <c r="GI34" s="242">
        <f t="shared" si="26"/>
        <v>0</v>
      </c>
      <c r="GJ34" s="242">
        <f t="shared" si="27"/>
        <v>5615.0000000000018</v>
      </c>
      <c r="GK34" s="242">
        <f t="shared" si="28"/>
        <v>0</v>
      </c>
      <c r="GL34" s="242">
        <f t="shared" si="29"/>
        <v>82986.199999999968</v>
      </c>
      <c r="GM34" s="242">
        <f t="shared" si="30"/>
        <v>0</v>
      </c>
      <c r="GN34" s="490">
        <f t="shared" ca="1" si="31"/>
        <v>22098.700000000004</v>
      </c>
      <c r="GO34" s="490">
        <f t="shared" si="32"/>
        <v>0</v>
      </c>
      <c r="GP34" s="490">
        <f t="shared" si="33"/>
        <v>82986.199999999968</v>
      </c>
    </row>
    <row r="35" spans="1:199" s="188" customFormat="1" ht="11.15" customHeight="1">
      <c r="A35" s="196">
        <f t="shared" si="44"/>
        <v>45167</v>
      </c>
      <c r="B35" s="464"/>
      <c r="C35" s="464"/>
      <c r="D35" s="464"/>
      <c r="E35" s="464"/>
      <c r="F35" s="471"/>
      <c r="G35" s="464"/>
      <c r="H35" s="464"/>
      <c r="I35" s="465"/>
      <c r="J35" s="466">
        <f t="shared" si="45"/>
        <v>0</v>
      </c>
      <c r="K35" s="467"/>
      <c r="L35" s="471"/>
      <c r="M35" s="464"/>
      <c r="N35" s="464"/>
      <c r="O35" s="464"/>
      <c r="P35" s="464"/>
      <c r="Q35" s="464"/>
      <c r="R35" s="471"/>
      <c r="S35" s="464"/>
      <c r="T35" s="466">
        <f t="shared" si="0"/>
        <v>0</v>
      </c>
      <c r="U35" s="467"/>
      <c r="V35" s="464"/>
      <c r="W35" s="464"/>
      <c r="X35" s="464"/>
      <c r="Y35" s="464"/>
      <c r="Z35" s="464"/>
      <c r="AA35" s="468">
        <f t="shared" si="34"/>
        <v>0</v>
      </c>
      <c r="AB35" s="469">
        <f t="shared" si="1"/>
        <v>0</v>
      </c>
      <c r="AC35" s="467">
        <f t="array" ref="AC35">SUM((LEFT(AC$5,2)=LEFT('pit-c,d'!$B$7:$CZ$7,2))*('pit-c,d'!$B37:$CZ37))</f>
        <v>0</v>
      </c>
      <c r="AD35" s="467">
        <f t="array" ref="AD35">SUM((LEFT(AD$5,2)=LEFT('pit-c,d'!$B$7:$CZ$7,2))*('pit-c,d'!$B37:$CZ37))</f>
        <v>0</v>
      </c>
      <c r="AE35" s="467">
        <f t="array" ref="AE35">SUM((LEFT(AE$5,2)=LEFT('pit-c,d'!$B$7:$CZ$7,2))*('pit-c,d'!$B37:$CZ37))</f>
        <v>0</v>
      </c>
      <c r="AF35" s="467">
        <f t="array" ref="AF35">SUM((LEFT(AF$5,2)=LEFT('pit-c,d'!$B$7:$CZ$7,2))*('pit-c,d'!$B37:$CZ37))</f>
        <v>0</v>
      </c>
      <c r="AG35" s="467">
        <f t="array" ref="AG35">SUM((LEFT(AG$5,2)=LEFT('pit-c,d'!$B$7:$CZ$7,2))*('pit-c,d'!$B37:$CZ37))</f>
        <v>0</v>
      </c>
      <c r="AH35" s="467">
        <f t="array" ref="AH35">SUM((LEFT(AH$5,2)=LEFT('pit-c,d'!$B$7:$CZ$7,2))*('pit-c,d'!$B37:$CZ37))</f>
        <v>0</v>
      </c>
      <c r="AI35" s="467">
        <f t="array" ref="AI35">SUM((LEFT(AI$5,2)=LEFT('pit-c,d'!$B$7:$CZ$7,2))*('pit-c,d'!$B37:$CZ37))</f>
        <v>0</v>
      </c>
      <c r="AJ35" s="467">
        <f t="array" ref="AJ35">SUM((LEFT(AJ$5,2)=LEFT('pit-c,d'!$B$7:$CZ$7,2))*('pit-c,d'!$B37:$CZ37))</f>
        <v>0</v>
      </c>
      <c r="AK35" s="467">
        <f t="array" ref="AK35">SUM((LEFT(AK$5,2)=LEFT('pit-c,d'!$B$7:$CZ$7,2))*('pit-c,d'!$B37:$CZ37))</f>
        <v>0</v>
      </c>
      <c r="AL35" s="467">
        <f t="array" ref="AL35">SUM((LEFT(AL$5,2)=LEFT('pit-c,d'!$B$7:$CZ$7,2))*('pit-c,d'!$B37:$CZ37))</f>
        <v>0</v>
      </c>
      <c r="AM35" s="467">
        <f t="array" ref="AM35">SUM((LEFT(AM$5,2)=LEFT('pit-c,d'!$B$7:$CZ$7,2))*('pit-c,d'!$B37:$CZ37))</f>
        <v>0</v>
      </c>
      <c r="AN35" s="467">
        <f t="array" ref="AN35">SUM((LEFT(AN$5,2)=LEFT('pit-c,d'!$B$7:$CZ$7,2))*('pit-c,d'!$B37:$CZ37))</f>
        <v>0</v>
      </c>
      <c r="AO35" s="467">
        <f t="array" ref="AO35">SUM((LEFT(AO$5,2)=LEFT('pit-c,d'!$B$7:$CZ$7,2))*('pit-c,d'!$B37:$CZ37))</f>
        <v>0</v>
      </c>
      <c r="AP35" s="467">
        <f t="array" ref="AP35">SUM((LEFT(AP$5,2)=LEFT('pit-c,d'!$B$7:$CZ$7,2))*('pit-c,d'!$B37:$CZ37))</f>
        <v>0</v>
      </c>
      <c r="AQ35" s="467">
        <f t="array" ref="AQ35">SUM((LEFT(AQ$5,2)=LEFT('pit-c,d'!$B$7:$CZ$7,2))*('pit-c,d'!$B37:$CZ37))</f>
        <v>0</v>
      </c>
      <c r="AR35" s="467">
        <f t="array" ref="AR35">SUM((LEFT(AR$5,2)=LEFT('pit-c,d'!$B$7:$CZ$7,2))*('pit-c,d'!$B37:$CZ37))</f>
        <v>0</v>
      </c>
      <c r="AS35" s="466">
        <f t="shared" si="14"/>
        <v>0</v>
      </c>
      <c r="AT35" s="464">
        <f>SUMPRODUCT((LEFT(AT$5,2)=LEFT('pit-e,f'!$C$7:$AG$7,2))*('pit-e,f'!$C37:$AG37))</f>
        <v>0</v>
      </c>
      <c r="AU35" s="467">
        <f>SUMPRODUCT((LEFT(AU$5,2)=LEFT('pit-e,f'!$C$7:$AG$7,2))*('pit-e,f'!$C37:$AG37))</f>
        <v>0</v>
      </c>
      <c r="AV35" s="467">
        <f>SUMPRODUCT((LEFT(AV$5,2)=LEFT('pit-e,f'!$C$7:$AG$7,2))*('pit-e,f'!$C37:$AG37))</f>
        <v>0</v>
      </c>
      <c r="AW35" s="467">
        <f>SUMPRODUCT((LEFT(AW$5,2)=LEFT('pit-e,f'!$C$7:$AG$7,2))*('pit-e,f'!$C37:$AG37))</f>
        <v>0</v>
      </c>
      <c r="AX35" s="467">
        <f>SUMPRODUCT((LEFT(AX$5,2)=LEFT('pit-e,f'!$C$7:$AG$7,2))*('pit-e,f'!$C37:$AG37))</f>
        <v>0</v>
      </c>
      <c r="AY35" s="467">
        <f>SUMPRODUCT((LEFT(AY$5,2)=LEFT('pit-e,f'!$C$7:$AG$7,2))*('pit-e,f'!$C37:$AG37))</f>
        <v>0</v>
      </c>
      <c r="AZ35" s="467">
        <f>SUMPRODUCT((LEFT(AZ$5,2)=LEFT('pit-e,f'!$C$7:$AG$7,2))*('pit-e,f'!$C37:$AG37))</f>
        <v>0</v>
      </c>
      <c r="BA35" s="467">
        <f>SUMPRODUCT((LEFT(BA$5,2)=LEFT('pit-e,f'!$C$7:$AG$7,2))*('pit-e,f'!$C37:$AG37))</f>
        <v>0</v>
      </c>
      <c r="BB35" s="467">
        <f>SUMPRODUCT((LEFT(BB$5,2)=LEFT('pit-e,f'!$C$7:$AG$7,2))*('pit-e,f'!$C37:$AG37))</f>
        <v>0</v>
      </c>
      <c r="BC35" s="467">
        <f>SUMPRODUCT((LEFT(BC$5,2)=LEFT('pit-e,f'!$C$7:$AG$7,2))*('pit-e,f'!$C37:$AG37))</f>
        <v>0</v>
      </c>
      <c r="BD35" s="466">
        <f t="shared" si="15"/>
        <v>0</v>
      </c>
      <c r="BE35" s="467">
        <f t="array" ref="BE35">SUM((LEFT(BE$5,2)=LEFT('pit-e,f'!$AJ$7:$BP$7,2))*('pit-e,f'!$AJ37:$BP37))</f>
        <v>0</v>
      </c>
      <c r="BF35" s="467">
        <f t="array" ref="BF35">SUM((LEFT(BF$5,2)=LEFT('pit-e,f'!$AJ$7:$BP$7,2))*('pit-e,f'!$AJ37:$BP37))</f>
        <v>0</v>
      </c>
      <c r="BG35" s="467">
        <f t="array" ref="BG35">SUM((LEFT(BG$5,2)=LEFT('pit-e,f'!$AJ$7:$BP$7,2))*('pit-e,f'!$AJ37:$BP37))</f>
        <v>0</v>
      </c>
      <c r="BH35" s="467">
        <f t="array" ref="BH35">SUM((LEFT(BH$5,2)=LEFT('pit-e,f'!$AJ$7:$BP$7,2))*('pit-e,f'!$AJ37:$BP37))</f>
        <v>0</v>
      </c>
      <c r="BI35" s="467">
        <f t="array" ref="BI35">SUM((LEFT(BI$5,2)=LEFT('pit-e,f'!$AJ$7:$BP$7,2))*('pit-e,f'!$AJ37:$BP37))</f>
        <v>0</v>
      </c>
      <c r="BJ35" s="467">
        <f t="array" ref="BJ35">SUM((LEFT(BJ$5,2)=LEFT('pit-e,f'!$AJ$7:$BP$7,2))*('pit-e,f'!$AJ37:$BP37))</f>
        <v>0</v>
      </c>
      <c r="BK35" s="467">
        <f t="array" ref="BK35">SUM((LEFT(BK$5,2)=LEFT('pit-e,f'!$AJ$7:$BP$7,2))*('pit-e,f'!$AJ37:$BP37))</f>
        <v>0</v>
      </c>
      <c r="BL35" s="467">
        <f t="array" ref="BL35">SUM((LEFT(BL$5,2)=LEFT('pit-e,f'!$AJ$7:$BP$7,2))*('pit-e,f'!$AJ37:$BP37))</f>
        <v>0</v>
      </c>
      <c r="BM35" s="467">
        <f t="array" ref="BM35">SUM((LEFT(BM$5,2)=LEFT('pit-e,f'!$AJ$7:$BP$7,2))*('pit-e,f'!$AJ37:$BP37))</f>
        <v>0</v>
      </c>
      <c r="BN35" s="467">
        <f t="array" ref="BN35">SUM((LEFT(BN$5,2)=LEFT('pit-e,f'!$AJ$7:$BP$7,2))*('pit-e,f'!$AJ37:$BP37))</f>
        <v>0</v>
      </c>
      <c r="BO35" s="467">
        <f t="array" ref="BO35">SUM((LEFT(BO$5,2)=LEFT('pit-e,f'!$AJ$7:$BP$7,2))*('pit-e,f'!$AJ37:$BP37))</f>
        <v>0</v>
      </c>
      <c r="BP35" s="466">
        <f t="shared" si="16"/>
        <v>0</v>
      </c>
      <c r="BQ35" s="464">
        <f t="array" ref="BQ35">SUM((LEFT(BQ$5,2)=LEFT('pit-c,d'!$EA$7:$ET$7,2))*('pit-c,d'!$EA37:$ET37))</f>
        <v>0</v>
      </c>
      <c r="BR35" s="464">
        <f t="array" ref="BR35">SUM((LEFT(BR$5,2)=LEFT('pit-c,d'!$EA$7:$ET$7,2))*('pit-c,d'!$EA37:$ET37))</f>
        <v>0</v>
      </c>
      <c r="BS35" s="464">
        <f t="array" ref="BS35">SUM((LEFT(BS$5,2)=LEFT('pit-c,d'!$EA$7:$ET$7,2))*('pit-c,d'!$EA37:$ET37))</f>
        <v>0</v>
      </c>
      <c r="BT35" s="464">
        <f t="array" ref="BT35">SUM((LEFT(BT$5,2)=LEFT('pit-c,d'!$EA$7:$ET$7,2))*('pit-c,d'!$EA37:$ET37))</f>
        <v>0</v>
      </c>
      <c r="BU35" s="464">
        <f t="array" ref="BU35">SUM((LEFT(BU$5,2)=LEFT('pit-c,d'!$EA$7:$ET$7,2))*('pit-c,d'!$EA37:$ET37))</f>
        <v>0</v>
      </c>
      <c r="BV35" s="464">
        <f t="array" ref="BV35">SUM((LEFT(BV$5,2)=LEFT('pit-c,d'!$EA$7:$ET$7,2))*('pit-c,d'!$EA37:$ET37))</f>
        <v>0</v>
      </c>
      <c r="BW35" s="464">
        <f t="array" ref="BW35">SUM((LEFT(BW$5,2)=LEFT('pit-c,d'!$EA$7:$ET$7,2))*('pit-c,d'!$EA37:$ET37))</f>
        <v>0</v>
      </c>
      <c r="BX35" s="464">
        <f t="array" ref="BX35">SUM((LEFT(BX$5,2)=LEFT('pit-c,d'!$EA$7:$ET$7,2))*('pit-c,d'!$EA37:$ET37))</f>
        <v>0</v>
      </c>
      <c r="BY35" s="464">
        <f t="array" ref="BY35">SUM((LEFT(BY$5,2)=LEFT('pit-c,d'!$EA$7:$ET$7,2))*('pit-c,d'!$EA37:$ET37))</f>
        <v>0</v>
      </c>
      <c r="BZ35" s="464">
        <f t="array" ref="BZ35">SUM((LEFT(BZ$5,2)=LEFT('pit-c,d'!$EA$7:$ET$7,2))*('pit-c,d'!$EA37:$ET37))</f>
        <v>0</v>
      </c>
      <c r="CA35" s="466">
        <f t="shared" si="2"/>
        <v>0</v>
      </c>
      <c r="CB35" s="464">
        <f>SUMIF(pm!$FM$7:$GD$7,CB$5,pm!$FM36:$GD36)</f>
        <v>0</v>
      </c>
      <c r="CC35" s="464">
        <f>SUMIF(pm!$FM$7:$GD$7,CC$5,pm!$FM36:$GD36)</f>
        <v>0</v>
      </c>
      <c r="CD35" s="464">
        <f>SUMIF(pm!$FM$7:$GD$7,CD$5,pm!$FM36:$GD36)</f>
        <v>0</v>
      </c>
      <c r="CE35" s="464">
        <f>SUMIF(pm!$FM$7:$GD$7,CE$5,pm!$FM36:$GD36)</f>
        <v>0</v>
      </c>
      <c r="CF35" s="464">
        <f>SUMIF(pm!$FM$7:$GD$7,CF$5,pm!$FM36:$GD36)</f>
        <v>0</v>
      </c>
      <c r="CG35" s="464">
        <f>SUMIF(pm!$FM$7:$GD$7,CG$5,pm!$FM36:$GD36)</f>
        <v>0</v>
      </c>
      <c r="CH35" s="464">
        <f>SUMIF(pm!$FM$7:$GD$7,CH$5,pm!$FM36:$GD36)</f>
        <v>0</v>
      </c>
      <c r="CI35" s="464">
        <f>SUMIF(pm!$FM$7:$GD$7,CI$5,pm!$FM36:$GD36)</f>
        <v>0</v>
      </c>
      <c r="CJ35" s="464">
        <f>SUMIF(pm!$FM$7:$GD$7,CJ$5,pm!$FM36:$GD36)</f>
        <v>0</v>
      </c>
      <c r="CK35" s="464">
        <f>SUMIF(pm!$FM$7:$GD$7,CK$5,pm!$FM36:$GD36)</f>
        <v>0</v>
      </c>
      <c r="CL35" s="464">
        <f>SUMIF(pm!$FM$7:$GD$7,CL$5,pm!$FM36:$GD36)</f>
        <v>0</v>
      </c>
      <c r="CM35" s="466">
        <f t="shared" si="3"/>
        <v>0</v>
      </c>
      <c r="CN35" s="464" cm="1">
        <f t="array" ref="CN35">SUM((LEFT(CN$5,1)=LEFT('pm-m'!$BR$7:$DC$7,1))*('pm-m'!$BR36:$DC36))</f>
        <v>0</v>
      </c>
      <c r="CO35" s="464">
        <f t="array" ref="CO35">SUM((LEFT(CO$5,2)=LEFT('pm-m'!$BR$7:$DC$7,2))*('pm-m'!$BR36:$DC36))</f>
        <v>0</v>
      </c>
      <c r="CP35" s="464">
        <f t="array" ref="CP35">SUM((LEFT(CP$5,2)=LEFT('pm-m'!$BR$7:$DC$7,2))*('pm-m'!$BR36:$DC36))</f>
        <v>0</v>
      </c>
      <c r="CQ35" s="464">
        <f t="array" ref="CQ35">SUM((LEFT(CQ$5,2)=LEFT('pm-m'!$BR$7:$DC$7,2))*('pm-m'!$BR36:$DC36))</f>
        <v>0</v>
      </c>
      <c r="CR35" s="464">
        <f t="array" ref="CR35">SUM((LEFT(CR$5,2)=LEFT('pm-m'!$BR$7:$DC$7,2))*('pm-m'!$BR36:$DC36))</f>
        <v>0</v>
      </c>
      <c r="CS35" s="464">
        <f t="array" ref="CS35">SUM((LEFT(CS$5,2)=LEFT('pm-m'!$BR$7:$DC$7,2))*('pm-m'!$BR36:$DC36))</f>
        <v>0</v>
      </c>
      <c r="CT35" s="464">
        <f t="array" ref="CT35">SUM((LEFT(CT$5,2)=LEFT('pm-m'!$BR$7:$DC$7,2))*('pm-m'!$BR36:$DC36))</f>
        <v>0</v>
      </c>
      <c r="CU35" s="464">
        <f t="array" ref="CU35">SUM((LEFT(CU$5,2)=LEFT('pm-m'!$BR$7:$DC$7,2))*('pm-m'!$BR36:$DC36))</f>
        <v>0</v>
      </c>
      <c r="CV35" s="466">
        <f t="shared" si="4"/>
        <v>0</v>
      </c>
      <c r="CW35" s="464">
        <f>kau!CE36</f>
        <v>0</v>
      </c>
      <c r="CX35" s="464">
        <f>'b,d'!CF36</f>
        <v>0</v>
      </c>
      <c r="CY35" s="464">
        <f>'pm-sm'!BU36</f>
        <v>0</v>
      </c>
      <c r="CZ35" s="464">
        <f>'b,d'!DA36</f>
        <v>0</v>
      </c>
      <c r="DA35" s="464">
        <f>'pm-sm'!CE36</f>
        <v>0</v>
      </c>
      <c r="DB35" s="464">
        <f>sims!AW36</f>
        <v>0</v>
      </c>
      <c r="DC35" s="466">
        <f t="shared" si="17"/>
        <v>0</v>
      </c>
      <c r="DD35" s="467">
        <f>SUMIF(ssb!$C$7:$U$7,DD$5,ssb!$C36:$U36)</f>
        <v>0</v>
      </c>
      <c r="DE35" s="467">
        <f>SUMIF(ssb!$C$7:$U$7,DE$5,ssb!$C36:$U36)</f>
        <v>0</v>
      </c>
      <c r="DF35" s="467">
        <f>SUMIF(ssb!$C$7:$U$7,DF$5,ssb!$C36:$U36)</f>
        <v>0</v>
      </c>
      <c r="DG35" s="467">
        <f>SUMIF(ssb!$C$7:$U$7,DG$5,ssb!$C36:$U36)</f>
        <v>0</v>
      </c>
      <c r="DH35" s="467">
        <f>SUMIF(ssb!$C$7:$U$7,DH$5,ssb!$C36:$U36)</f>
        <v>0</v>
      </c>
      <c r="DI35" s="467">
        <f>SUMIF(ssb!$C$7:$U$7,DI$5,ssb!$C36:$U36)</f>
        <v>0</v>
      </c>
      <c r="DJ35" s="467">
        <f>SUMIF(ssb!$C$7:$U$7,DJ$5,ssb!$C36:$U36)</f>
        <v>0</v>
      </c>
      <c r="DK35" s="467">
        <f>SUMIF(ssb!$C$7:$U$7,DK$5,ssb!$C36:$U36)</f>
        <v>0</v>
      </c>
      <c r="DL35" s="467">
        <f>SUMIF(ssb!$C$7:$U$7,DL$5,ssb!$C36:$U36)</f>
        <v>0</v>
      </c>
      <c r="DM35" s="467">
        <f>SUMIF(ssb!$C$7:$U$7,DM$5,ssb!$C36:$U36)</f>
        <v>0</v>
      </c>
      <c r="DN35" s="467">
        <f>SUMIF(ssb!$C$7:$U$7,DN$5,ssb!$C36:$U36)</f>
        <v>0</v>
      </c>
      <c r="DO35" s="467">
        <f>SUMIF(ssb!$C$7:$U$7,DO$5,ssb!$C36:$U36)</f>
        <v>0</v>
      </c>
      <c r="DP35" s="467">
        <f>SUMIF(ssb!$C$7:$U$7,DP$5,ssb!$C36:$U36)</f>
        <v>0</v>
      </c>
      <c r="DQ35" s="467">
        <f>SUMIF(ssb!$C$7:$U$7,DQ$5,ssb!$C36:$U36)</f>
        <v>0</v>
      </c>
      <c r="DR35" s="467">
        <f>SUMIF(ssb!$C$7:$U$7,DR$5,ssb!$C36:$U36)</f>
        <v>0</v>
      </c>
      <c r="DS35" s="467">
        <f>SUMIF(ssb!$C$7:$U$7,DS$5,ssb!$C36:$U36)</f>
        <v>0</v>
      </c>
      <c r="DT35" s="467">
        <f>SUMIF(ssb!$C$7:$U$7,DT$5,ssb!$C36:$U36)</f>
        <v>0</v>
      </c>
      <c r="DU35" s="467">
        <f>SUMIF(ssb!$C$7:$U$7,DU$5,ssb!$C36:$U36)</f>
        <v>0</v>
      </c>
      <c r="DV35" s="468">
        <f t="shared" si="35"/>
        <v>0</v>
      </c>
      <c r="DW35" s="470" cm="1">
        <f t="array" ref="DW35">SUMPRODUCT(($AB$5:$DV$5="TTL")*(AB35:DV35))</f>
        <v>0</v>
      </c>
      <c r="DX35" s="415">
        <f t="shared" si="6"/>
        <v>0</v>
      </c>
      <c r="DY35" s="456"/>
      <c r="DZ35" s="453"/>
      <c r="EA35" s="443"/>
      <c r="EB35" s="444"/>
      <c r="EC35" s="361"/>
      <c r="ED35" s="361"/>
      <c r="EE35" s="445"/>
      <c r="EF35" s="446"/>
      <c r="EG35" s="357"/>
      <c r="EH35" s="358"/>
      <c r="EI35" s="307"/>
      <c r="EJ35" s="197"/>
      <c r="EK35" s="362"/>
      <c r="EL35" s="362"/>
      <c r="EM35" s="220"/>
      <c r="EN35" s="238"/>
      <c r="EO35" s="357"/>
      <c r="EP35" s="357"/>
      <c r="EQ35" s="220"/>
      <c r="ER35" s="238"/>
      <c r="ES35" s="499"/>
      <c r="ET35" s="358"/>
      <c r="EU35" s="431"/>
      <c r="EV35" s="238"/>
      <c r="EW35" s="238"/>
      <c r="EX35" s="219"/>
      <c r="EY35" s="431"/>
      <c r="EZ35" s="437"/>
      <c r="FA35" s="499"/>
      <c r="FB35" s="438"/>
      <c r="FC35" s="433"/>
      <c r="FD35" s="410"/>
      <c r="FE35" s="431"/>
      <c r="FF35" s="437"/>
      <c r="FG35" s="363"/>
      <c r="FH35" s="409"/>
      <c r="FI35" s="452"/>
      <c r="FJ35" s="453"/>
      <c r="FK35" s="495" cm="1">
        <f t="array" ref="FK35">[1]!SumCols(DY35:FJ35,1)-FL35</f>
        <v>0</v>
      </c>
      <c r="FL35" s="496" cm="1">
        <f t="array" ref="FL35">[1]!SumCols(DY35:FJ35,2)</f>
        <v>0</v>
      </c>
      <c r="FM35" s="200">
        <f t="shared" si="18"/>
        <v>0</v>
      </c>
      <c r="FN35" s="242">
        <f t="shared" si="38"/>
        <v>0</v>
      </c>
      <c r="FO35" s="422"/>
      <c r="FP35" s="242">
        <f t="shared" si="8"/>
        <v>0</v>
      </c>
      <c r="FQ35" s="242">
        <f t="shared" si="19"/>
        <v>0</v>
      </c>
      <c r="FR35" s="242">
        <f t="shared" si="43"/>
        <v>0</v>
      </c>
      <c r="FS35" s="422"/>
      <c r="FT35" s="242">
        <f t="shared" si="10"/>
        <v>0</v>
      </c>
      <c r="FU35" s="242">
        <f t="shared" si="11"/>
        <v>0</v>
      </c>
      <c r="FV35" s="242">
        <f t="shared" si="20"/>
        <v>0</v>
      </c>
      <c r="FW35" s="242"/>
      <c r="FX35" s="242">
        <f t="shared" si="21"/>
        <v>0</v>
      </c>
      <c r="FY35" s="242"/>
      <c r="FZ35" s="242">
        <f t="shared" si="22"/>
        <v>0</v>
      </c>
      <c r="GA35" s="242">
        <f t="shared" si="23"/>
        <v>0</v>
      </c>
      <c r="GB35" s="242">
        <f t="shared" si="41"/>
        <v>0</v>
      </c>
      <c r="GC35" s="423"/>
      <c r="GD35" s="244">
        <f t="array" ref="GD35">SUM(($FN$6:$GC$6=$GD$6)*(FN35:GC35))</f>
        <v>0</v>
      </c>
      <c r="GE35" s="245">
        <f t="array" ref="GE35">SUM(($FN$6:$GC$6=$GE$6)*(FN35:GC35))</f>
        <v>0</v>
      </c>
      <c r="GF35" s="490">
        <f t="shared" si="46"/>
        <v>0</v>
      </c>
      <c r="GG35" s="316" t="str">
        <f t="shared" si="24"/>
        <v/>
      </c>
      <c r="GH35" s="242">
        <f t="shared" si="25"/>
        <v>0</v>
      </c>
      <c r="GI35" s="242">
        <f t="shared" si="26"/>
        <v>0</v>
      </c>
      <c r="GJ35" s="242">
        <f t="shared" si="27"/>
        <v>0</v>
      </c>
      <c r="GK35" s="242">
        <f t="shared" si="28"/>
        <v>0</v>
      </c>
      <c r="GL35" s="242">
        <f t="shared" si="29"/>
        <v>0</v>
      </c>
      <c r="GM35" s="242">
        <f t="shared" si="30"/>
        <v>0</v>
      </c>
      <c r="GN35" s="490">
        <f t="shared" si="31"/>
        <v>0</v>
      </c>
      <c r="GO35" s="490">
        <f t="shared" si="32"/>
        <v>0</v>
      </c>
      <c r="GP35" s="490">
        <f t="shared" si="33"/>
        <v>0</v>
      </c>
    </row>
    <row r="36" spans="1:199" s="188" customFormat="1" ht="11.15" customHeight="1">
      <c r="A36" s="196">
        <f t="shared" si="44"/>
        <v>45168</v>
      </c>
      <c r="B36" s="464"/>
      <c r="C36" s="464"/>
      <c r="D36" s="464"/>
      <c r="E36" s="464"/>
      <c r="F36" s="464"/>
      <c r="G36" s="471"/>
      <c r="H36" s="464"/>
      <c r="I36" s="472"/>
      <c r="J36" s="466">
        <f t="shared" si="45"/>
        <v>0</v>
      </c>
      <c r="K36" s="467"/>
      <c r="L36" s="464"/>
      <c r="M36" s="471"/>
      <c r="N36" s="464"/>
      <c r="O36" s="464"/>
      <c r="P36" s="464"/>
      <c r="Q36" s="464"/>
      <c r="R36" s="464"/>
      <c r="S36" s="464"/>
      <c r="T36" s="466">
        <f t="shared" si="0"/>
        <v>0</v>
      </c>
      <c r="U36" s="467"/>
      <c r="V36" s="464"/>
      <c r="W36" s="464"/>
      <c r="X36" s="464"/>
      <c r="Y36" s="464"/>
      <c r="Z36" s="464"/>
      <c r="AA36" s="468">
        <f t="shared" si="34"/>
        <v>0</v>
      </c>
      <c r="AB36" s="469">
        <f t="shared" si="1"/>
        <v>0</v>
      </c>
      <c r="AC36" s="467">
        <f t="array" ref="AC36">SUM((LEFT(AC$5,2)=LEFT('pit-c,d'!$B$7:$CZ$7,2))*('pit-c,d'!$B38:$CZ38))</f>
        <v>0</v>
      </c>
      <c r="AD36" s="467">
        <f t="array" ref="AD36">SUM((LEFT(AD$5,2)=LEFT('pit-c,d'!$B$7:$CZ$7,2))*('pit-c,d'!$B38:$CZ38))</f>
        <v>0</v>
      </c>
      <c r="AE36" s="467">
        <f t="array" ref="AE36">SUM((LEFT(AE$5,2)=LEFT('pit-c,d'!$B$7:$CZ$7,2))*('pit-c,d'!$B38:$CZ38))</f>
        <v>0</v>
      </c>
      <c r="AF36" s="467">
        <f t="array" ref="AF36">SUM((LEFT(AF$5,2)=LEFT('pit-c,d'!$B$7:$CZ$7,2))*('pit-c,d'!$B38:$CZ38))</f>
        <v>0</v>
      </c>
      <c r="AG36" s="467">
        <f t="array" ref="AG36">SUM((LEFT(AG$5,2)=LEFT('pit-c,d'!$B$7:$CZ$7,2))*('pit-c,d'!$B38:$CZ38))</f>
        <v>0</v>
      </c>
      <c r="AH36" s="467">
        <f t="array" ref="AH36">SUM((LEFT(AH$5,2)=LEFT('pit-c,d'!$B$7:$CZ$7,2))*('pit-c,d'!$B38:$CZ38))</f>
        <v>0</v>
      </c>
      <c r="AI36" s="467">
        <f t="array" ref="AI36">SUM((LEFT(AI$5,2)=LEFT('pit-c,d'!$B$7:$CZ$7,2))*('pit-c,d'!$B38:$CZ38))</f>
        <v>0</v>
      </c>
      <c r="AJ36" s="467">
        <f t="array" ref="AJ36">SUM((LEFT(AJ$5,2)=LEFT('pit-c,d'!$B$7:$CZ$7,2))*('pit-c,d'!$B38:$CZ38))</f>
        <v>0</v>
      </c>
      <c r="AK36" s="467">
        <f t="array" ref="AK36">SUM((LEFT(AK$5,2)=LEFT('pit-c,d'!$B$7:$CZ$7,2))*('pit-c,d'!$B38:$CZ38))</f>
        <v>0</v>
      </c>
      <c r="AL36" s="467">
        <f t="array" ref="AL36">SUM((LEFT(AL$5,2)=LEFT('pit-c,d'!$B$7:$CZ$7,2))*('pit-c,d'!$B38:$CZ38))</f>
        <v>0</v>
      </c>
      <c r="AM36" s="467">
        <f t="array" ref="AM36">SUM((LEFT(AM$5,2)=LEFT('pit-c,d'!$B$7:$CZ$7,2))*('pit-c,d'!$B38:$CZ38))</f>
        <v>0</v>
      </c>
      <c r="AN36" s="467">
        <f t="array" ref="AN36">SUM((LEFT(AN$5,2)=LEFT('pit-c,d'!$B$7:$CZ$7,2))*('pit-c,d'!$B38:$CZ38))</f>
        <v>0</v>
      </c>
      <c r="AO36" s="467">
        <f t="array" ref="AO36">SUM((LEFT(AO$5,2)=LEFT('pit-c,d'!$B$7:$CZ$7,2))*('pit-c,d'!$B38:$CZ38))</f>
        <v>0</v>
      </c>
      <c r="AP36" s="467">
        <f t="array" ref="AP36">SUM((LEFT(AP$5,2)=LEFT('pit-c,d'!$B$7:$CZ$7,2))*('pit-c,d'!$B38:$CZ38))</f>
        <v>0</v>
      </c>
      <c r="AQ36" s="467">
        <f t="array" ref="AQ36">SUM((LEFT(AQ$5,2)=LEFT('pit-c,d'!$B$7:$CZ$7,2))*('pit-c,d'!$B38:$CZ38))</f>
        <v>0</v>
      </c>
      <c r="AR36" s="467">
        <f t="array" ref="AR36">SUM((LEFT(AR$5,2)=LEFT('pit-c,d'!$B$7:$CZ$7,2))*('pit-c,d'!$B38:$CZ38))</f>
        <v>0</v>
      </c>
      <c r="AS36" s="466">
        <f t="shared" si="14"/>
        <v>0</v>
      </c>
      <c r="AT36" s="464">
        <f>SUMPRODUCT((LEFT(AT$5,2)=LEFT('pit-e,f'!$C$7:$AG$7,2))*('pit-e,f'!$C38:$AG38))</f>
        <v>0</v>
      </c>
      <c r="AU36" s="467">
        <f>SUMPRODUCT((LEFT(AU$5,2)=LEFT('pit-e,f'!$C$7:$AG$7,2))*('pit-e,f'!$C38:$AG38))</f>
        <v>0</v>
      </c>
      <c r="AV36" s="467">
        <f>SUMPRODUCT((LEFT(AV$5,2)=LEFT('pit-e,f'!$C$7:$AG$7,2))*('pit-e,f'!$C38:$AG38))</f>
        <v>0</v>
      </c>
      <c r="AW36" s="467">
        <f>SUMPRODUCT((LEFT(AW$5,2)=LEFT('pit-e,f'!$C$7:$AG$7,2))*('pit-e,f'!$C38:$AG38))</f>
        <v>0</v>
      </c>
      <c r="AX36" s="467">
        <f>SUMPRODUCT((LEFT(AX$5,2)=LEFT('pit-e,f'!$C$7:$AG$7,2))*('pit-e,f'!$C38:$AG38))</f>
        <v>0</v>
      </c>
      <c r="AY36" s="467">
        <f>SUMPRODUCT((LEFT(AY$5,2)=LEFT('pit-e,f'!$C$7:$AG$7,2))*('pit-e,f'!$C38:$AG38))</f>
        <v>0</v>
      </c>
      <c r="AZ36" s="467">
        <f>SUMPRODUCT((LEFT(AZ$5,2)=LEFT('pit-e,f'!$C$7:$AG$7,2))*('pit-e,f'!$C38:$AG38))</f>
        <v>0</v>
      </c>
      <c r="BA36" s="467">
        <f>SUMPRODUCT((LEFT(BA$5,2)=LEFT('pit-e,f'!$C$7:$AG$7,2))*('pit-e,f'!$C38:$AG38))</f>
        <v>0</v>
      </c>
      <c r="BB36" s="467">
        <f>SUMPRODUCT((LEFT(BB$5,2)=LEFT('pit-e,f'!$C$7:$AG$7,2))*('pit-e,f'!$C38:$AG38))</f>
        <v>0</v>
      </c>
      <c r="BC36" s="467">
        <f>SUMPRODUCT((LEFT(BC$5,2)=LEFT('pit-e,f'!$C$7:$AG$7,2))*('pit-e,f'!$C38:$AG38))</f>
        <v>0</v>
      </c>
      <c r="BD36" s="466">
        <f t="shared" si="15"/>
        <v>0</v>
      </c>
      <c r="BE36" s="467">
        <f t="array" ref="BE36">SUM((LEFT(BE$5,2)=LEFT('pit-e,f'!$AJ$7:$BP$7,2))*('pit-e,f'!$AJ38:$BP38))</f>
        <v>0</v>
      </c>
      <c r="BF36" s="467">
        <f t="array" ref="BF36">SUM((LEFT(BF$5,2)=LEFT('pit-e,f'!$AJ$7:$BP$7,2))*('pit-e,f'!$AJ38:$BP38))</f>
        <v>0</v>
      </c>
      <c r="BG36" s="467">
        <f t="array" ref="BG36">SUM((LEFT(BG$5,2)=LEFT('pit-e,f'!$AJ$7:$BP$7,2))*('pit-e,f'!$AJ38:$BP38))</f>
        <v>0</v>
      </c>
      <c r="BH36" s="467">
        <f t="array" ref="BH36">SUM((LEFT(BH$5,2)=LEFT('pit-e,f'!$AJ$7:$BP$7,2))*('pit-e,f'!$AJ38:$BP38))</f>
        <v>0</v>
      </c>
      <c r="BI36" s="467">
        <f t="array" ref="BI36">SUM((LEFT(BI$5,2)=LEFT('pit-e,f'!$AJ$7:$BP$7,2))*('pit-e,f'!$AJ38:$BP38))</f>
        <v>0</v>
      </c>
      <c r="BJ36" s="467">
        <f t="array" ref="BJ36">SUM((LEFT(BJ$5,2)=LEFT('pit-e,f'!$AJ$7:$BP$7,2))*('pit-e,f'!$AJ38:$BP38))</f>
        <v>0</v>
      </c>
      <c r="BK36" s="467">
        <f t="array" ref="BK36">SUM((LEFT(BK$5,2)=LEFT('pit-e,f'!$AJ$7:$BP$7,2))*('pit-e,f'!$AJ38:$BP38))</f>
        <v>0</v>
      </c>
      <c r="BL36" s="467">
        <f t="array" ref="BL36">SUM((LEFT(BL$5,2)=LEFT('pit-e,f'!$AJ$7:$BP$7,2))*('pit-e,f'!$AJ38:$BP38))</f>
        <v>0</v>
      </c>
      <c r="BM36" s="467">
        <f t="array" ref="BM36">SUM((LEFT(BM$5,2)=LEFT('pit-e,f'!$AJ$7:$BP$7,2))*('pit-e,f'!$AJ38:$BP38))</f>
        <v>0</v>
      </c>
      <c r="BN36" s="467">
        <f t="array" ref="BN36">SUM((LEFT(BN$5,2)=LEFT('pit-e,f'!$AJ$7:$BP$7,2))*('pit-e,f'!$AJ38:$BP38))</f>
        <v>0</v>
      </c>
      <c r="BO36" s="467">
        <f t="array" ref="BO36">SUM((LEFT(BO$5,2)=LEFT('pit-e,f'!$AJ$7:$BP$7,2))*('pit-e,f'!$AJ38:$BP38))</f>
        <v>0</v>
      </c>
      <c r="BP36" s="466">
        <f t="shared" si="16"/>
        <v>0</v>
      </c>
      <c r="BQ36" s="464">
        <f t="array" ref="BQ36">SUM((LEFT(BQ$5,2)=LEFT('pit-c,d'!$EA$7:$ET$7,2))*('pit-c,d'!$EA38:$ET38))</f>
        <v>0</v>
      </c>
      <c r="BR36" s="464">
        <f t="array" ref="BR36">SUM((LEFT(BR$5,2)=LEFT('pit-c,d'!$EA$7:$ET$7,2))*('pit-c,d'!$EA38:$ET38))</f>
        <v>0</v>
      </c>
      <c r="BS36" s="464">
        <f t="array" ref="BS36">SUM((LEFT(BS$5,2)=LEFT('pit-c,d'!$EA$7:$ET$7,2))*('pit-c,d'!$EA38:$ET38))</f>
        <v>0</v>
      </c>
      <c r="BT36" s="464">
        <f t="array" ref="BT36">SUM((LEFT(BT$5,2)=LEFT('pit-c,d'!$EA$7:$ET$7,2))*('pit-c,d'!$EA38:$ET38))</f>
        <v>0</v>
      </c>
      <c r="BU36" s="464">
        <f t="array" ref="BU36">SUM((LEFT(BU$5,2)=LEFT('pit-c,d'!$EA$7:$ET$7,2))*('pit-c,d'!$EA38:$ET38))</f>
        <v>0</v>
      </c>
      <c r="BV36" s="464">
        <f t="array" ref="BV36">SUM((LEFT(BV$5,2)=LEFT('pit-c,d'!$EA$7:$ET$7,2))*('pit-c,d'!$EA38:$ET38))</f>
        <v>0</v>
      </c>
      <c r="BW36" s="464">
        <f t="array" ref="BW36">SUM((LEFT(BW$5,2)=LEFT('pit-c,d'!$EA$7:$ET$7,2))*('pit-c,d'!$EA38:$ET38))</f>
        <v>0</v>
      </c>
      <c r="BX36" s="464">
        <f t="array" ref="BX36">SUM((LEFT(BX$5,2)=LEFT('pit-c,d'!$EA$7:$ET$7,2))*('pit-c,d'!$EA38:$ET38))</f>
        <v>0</v>
      </c>
      <c r="BY36" s="464">
        <f t="array" ref="BY36">SUM((LEFT(BY$5,2)=LEFT('pit-c,d'!$EA$7:$ET$7,2))*('pit-c,d'!$EA38:$ET38))</f>
        <v>0</v>
      </c>
      <c r="BZ36" s="464">
        <f t="array" ref="BZ36">SUM((LEFT(BZ$5,2)=LEFT('pit-c,d'!$EA$7:$ET$7,2))*('pit-c,d'!$EA38:$ET38))</f>
        <v>0</v>
      </c>
      <c r="CA36" s="466">
        <f t="shared" si="2"/>
        <v>0</v>
      </c>
      <c r="CB36" s="464">
        <f>SUMIF(pm!$FM$7:$GD$7,CB$5,pm!$FM37:$GD37)</f>
        <v>0</v>
      </c>
      <c r="CC36" s="464">
        <f>SUMIF(pm!$FM$7:$GD$7,CC$5,pm!$FM37:$GD37)</f>
        <v>0</v>
      </c>
      <c r="CD36" s="464">
        <f>SUMIF(pm!$FM$7:$GD$7,CD$5,pm!$FM37:$GD37)</f>
        <v>0</v>
      </c>
      <c r="CE36" s="464">
        <f>SUMIF(pm!$FM$7:$GD$7,CE$5,pm!$FM37:$GD37)</f>
        <v>0</v>
      </c>
      <c r="CF36" s="464">
        <f>SUMIF(pm!$FM$7:$GD$7,CF$5,pm!$FM37:$GD37)</f>
        <v>0</v>
      </c>
      <c r="CG36" s="464">
        <f>SUMIF(pm!$FM$7:$GD$7,CG$5,pm!$FM37:$GD37)</f>
        <v>0</v>
      </c>
      <c r="CH36" s="464">
        <f>SUMIF(pm!$FM$7:$GD$7,CH$5,pm!$FM37:$GD37)</f>
        <v>0</v>
      </c>
      <c r="CI36" s="464">
        <f>SUMIF(pm!$FM$7:$GD$7,CI$5,pm!$FM37:$GD37)</f>
        <v>0</v>
      </c>
      <c r="CJ36" s="464">
        <f>SUMIF(pm!$FM$7:$GD$7,CJ$5,pm!$FM37:$GD37)</f>
        <v>0</v>
      </c>
      <c r="CK36" s="464">
        <f>SUMIF(pm!$FM$7:$GD$7,CK$5,pm!$FM37:$GD37)</f>
        <v>0</v>
      </c>
      <c r="CL36" s="464">
        <f>SUMIF(pm!$FM$7:$GD$7,CL$5,pm!$FM37:$GD37)</f>
        <v>0</v>
      </c>
      <c r="CM36" s="466">
        <f t="shared" si="3"/>
        <v>0</v>
      </c>
      <c r="CN36" s="464" cm="1">
        <f t="array" ref="CN36">SUM((LEFT(CN$5,1)=LEFT('pm-m'!$BR$7:$DC$7,1))*('pm-m'!$BR37:$DC37))</f>
        <v>0</v>
      </c>
      <c r="CO36" s="464">
        <f t="array" ref="CO36">SUM((LEFT(CO$5,2)=LEFT('pm-m'!$BR$7:$DC$7,2))*('pm-m'!$BR37:$DC37))</f>
        <v>0</v>
      </c>
      <c r="CP36" s="464">
        <f t="array" ref="CP36">SUM((LEFT(CP$5,2)=LEFT('pm-m'!$BR$7:$DC$7,2))*('pm-m'!$BR37:$DC37))</f>
        <v>0</v>
      </c>
      <c r="CQ36" s="464">
        <f t="array" ref="CQ36">SUM((LEFT(CQ$5,2)=LEFT('pm-m'!$BR$7:$DC$7,2))*('pm-m'!$BR37:$DC37))</f>
        <v>0</v>
      </c>
      <c r="CR36" s="464">
        <f t="array" ref="CR36">SUM((LEFT(CR$5,2)=LEFT('pm-m'!$BR$7:$DC$7,2))*('pm-m'!$BR37:$DC37))</f>
        <v>0</v>
      </c>
      <c r="CS36" s="464">
        <f t="array" ref="CS36">SUM((LEFT(CS$5,2)=LEFT('pm-m'!$BR$7:$DC$7,2))*('pm-m'!$BR37:$DC37))</f>
        <v>0</v>
      </c>
      <c r="CT36" s="464">
        <f t="array" ref="CT36">SUM((LEFT(CT$5,2)=LEFT('pm-m'!$BR$7:$DC$7,2))*('pm-m'!$BR37:$DC37))</f>
        <v>0</v>
      </c>
      <c r="CU36" s="464">
        <f t="array" ref="CU36">SUM((LEFT(CU$5,2)=LEFT('pm-m'!$BR$7:$DC$7,2))*('pm-m'!$BR37:$DC37))</f>
        <v>0</v>
      </c>
      <c r="CV36" s="466">
        <f t="shared" si="4"/>
        <v>0</v>
      </c>
      <c r="CW36" s="464">
        <f>kau!CE37</f>
        <v>0</v>
      </c>
      <c r="CX36" s="464">
        <f>'b,d'!CF37</f>
        <v>0</v>
      </c>
      <c r="CY36" s="464">
        <f>'pm-sm'!BU37</f>
        <v>0</v>
      </c>
      <c r="CZ36" s="464">
        <f>'b,d'!DA37</f>
        <v>0</v>
      </c>
      <c r="DA36" s="464">
        <f>'pm-sm'!CE37</f>
        <v>0</v>
      </c>
      <c r="DB36" s="464">
        <f>sims!AW37</f>
        <v>0</v>
      </c>
      <c r="DC36" s="466">
        <f t="shared" si="17"/>
        <v>0</v>
      </c>
      <c r="DD36" s="467">
        <f>SUMIF(ssb!$C$7:$U$7,DD$5,ssb!$C37:$U37)</f>
        <v>0</v>
      </c>
      <c r="DE36" s="467">
        <f>SUMIF(ssb!$C$7:$U$7,DE$5,ssb!$C37:$U37)</f>
        <v>0</v>
      </c>
      <c r="DF36" s="467">
        <f>SUMIF(ssb!$C$7:$U$7,DF$5,ssb!$C37:$U37)</f>
        <v>0</v>
      </c>
      <c r="DG36" s="467">
        <f>SUMIF(ssb!$C$7:$U$7,DG$5,ssb!$C37:$U37)</f>
        <v>0</v>
      </c>
      <c r="DH36" s="467">
        <f>SUMIF(ssb!$C$7:$U$7,DH$5,ssb!$C37:$U37)</f>
        <v>0</v>
      </c>
      <c r="DI36" s="467">
        <f>SUMIF(ssb!$C$7:$U$7,DI$5,ssb!$C37:$U37)</f>
        <v>0</v>
      </c>
      <c r="DJ36" s="467">
        <f>SUMIF(ssb!$C$7:$U$7,DJ$5,ssb!$C37:$U37)</f>
        <v>0</v>
      </c>
      <c r="DK36" s="467">
        <f>SUMIF(ssb!$C$7:$U$7,DK$5,ssb!$C37:$U37)</f>
        <v>0</v>
      </c>
      <c r="DL36" s="467">
        <f>SUMIF(ssb!$C$7:$U$7,DL$5,ssb!$C37:$U37)</f>
        <v>0</v>
      </c>
      <c r="DM36" s="467">
        <f>SUMIF(ssb!$C$7:$U$7,DM$5,ssb!$C37:$U37)</f>
        <v>0</v>
      </c>
      <c r="DN36" s="467">
        <f>SUMIF(ssb!$C$7:$U$7,DN$5,ssb!$C37:$U37)</f>
        <v>0</v>
      </c>
      <c r="DO36" s="467">
        <f>SUMIF(ssb!$C$7:$U$7,DO$5,ssb!$C37:$U37)</f>
        <v>0</v>
      </c>
      <c r="DP36" s="467">
        <f>SUMIF(ssb!$C$7:$U$7,DP$5,ssb!$C37:$U37)</f>
        <v>0</v>
      </c>
      <c r="DQ36" s="467">
        <f>SUMIF(ssb!$C$7:$U$7,DQ$5,ssb!$C37:$U37)</f>
        <v>0</v>
      </c>
      <c r="DR36" s="467">
        <f>SUMIF(ssb!$C$7:$U$7,DR$5,ssb!$C37:$U37)</f>
        <v>0</v>
      </c>
      <c r="DS36" s="467">
        <f>SUMIF(ssb!$C$7:$U$7,DS$5,ssb!$C37:$U37)</f>
        <v>0</v>
      </c>
      <c r="DT36" s="467">
        <f>SUMIF(ssb!$C$7:$U$7,DT$5,ssb!$C37:$U37)</f>
        <v>0</v>
      </c>
      <c r="DU36" s="467">
        <f>SUMIF(ssb!$C$7:$U$7,DU$5,ssb!$C37:$U37)</f>
        <v>0</v>
      </c>
      <c r="DV36" s="468">
        <f t="shared" si="35"/>
        <v>0</v>
      </c>
      <c r="DW36" s="470" cm="1">
        <f t="array" ref="DW36">SUMPRODUCT(($AB$5:$DV$5="TTL")*(AB36:DV36))</f>
        <v>0</v>
      </c>
      <c r="DX36" s="415">
        <f t="shared" si="6"/>
        <v>0</v>
      </c>
      <c r="DY36" s="456"/>
      <c r="DZ36" s="453"/>
      <c r="EA36" s="443"/>
      <c r="EB36" s="444"/>
      <c r="EC36" s="361"/>
      <c r="ED36" s="361"/>
      <c r="EE36" s="445"/>
      <c r="EF36" s="446"/>
      <c r="EG36" s="357"/>
      <c r="EH36" s="358"/>
      <c r="EI36" s="307"/>
      <c r="EJ36" s="197"/>
      <c r="EK36" s="362"/>
      <c r="EL36" s="362"/>
      <c r="EM36" s="220"/>
      <c r="EN36" s="238"/>
      <c r="EO36" s="357"/>
      <c r="EP36" s="357"/>
      <c r="EQ36" s="220"/>
      <c r="ER36" s="238"/>
      <c r="ES36" s="499"/>
      <c r="ET36" s="358"/>
      <c r="EU36" s="431"/>
      <c r="EV36" s="238"/>
      <c r="EW36" s="238"/>
      <c r="EX36" s="219"/>
      <c r="EY36" s="431"/>
      <c r="EZ36" s="437"/>
      <c r="FA36" s="499"/>
      <c r="FB36" s="438"/>
      <c r="FC36" s="433"/>
      <c r="FD36" s="410"/>
      <c r="FE36" s="431"/>
      <c r="FF36" s="437"/>
      <c r="FG36" s="363"/>
      <c r="FH36" s="409"/>
      <c r="FI36" s="452"/>
      <c r="FJ36" s="453"/>
      <c r="FK36" s="495" cm="1">
        <f t="array" ref="FK36">[1]!SumCols(DY36:FJ36,1)-FL36</f>
        <v>0</v>
      </c>
      <c r="FL36" s="496" cm="1">
        <f t="array" ref="FL36">[1]!SumCols(DY36:FJ36,2)</f>
        <v>0</v>
      </c>
      <c r="FM36" s="200">
        <f t="shared" ref="FM36:FM37" si="47">FK36+FL36-DW36</f>
        <v>0</v>
      </c>
      <c r="FN36" s="242">
        <f t="shared" ref="FN36:FN37" si="48">SUM(DX36:DZ36)-FO36</f>
        <v>0</v>
      </c>
      <c r="FO36" s="422"/>
      <c r="FP36" s="242">
        <f t="shared" ref="FP36:FP37" si="49">SUM(EA36:EB36,EM36:EN36)</f>
        <v>0</v>
      </c>
      <c r="FQ36" s="242">
        <f t="shared" ref="FQ36:FQ37" si="50">SUM(EC36:ED36,EO36:EP36)</f>
        <v>0</v>
      </c>
      <c r="FR36" s="242">
        <f t="shared" ref="FR36:FR37" si="51">(FD36+FC36)</f>
        <v>0</v>
      </c>
      <c r="FS36" s="422"/>
      <c r="FT36" s="242">
        <f t="shared" ref="FT36:FT37" si="52">SUM(EE36:EF36,EI36:EJ36)</f>
        <v>0</v>
      </c>
      <c r="FU36" s="242">
        <f t="shared" ref="FU36:FU37" si="53">SUM(EG36:EH36,EK36:EL36)</f>
        <v>0</v>
      </c>
      <c r="FV36" s="242">
        <f t="shared" ref="FV36:FV37" si="54">SUM(EU36:EX36,EQ36:ET36)</f>
        <v>0</v>
      </c>
      <c r="FW36" s="242"/>
      <c r="FX36" s="242">
        <f t="shared" ref="FX36:FX37" si="55">SUM(EY36:FB36)</f>
        <v>0</v>
      </c>
      <c r="FY36" s="242"/>
      <c r="FZ36" s="242">
        <f t="shared" ref="FZ36:FZ37" si="56">SUM(FE36:FF36)</f>
        <v>0</v>
      </c>
      <c r="GA36" s="242">
        <f t="shared" ref="GA36:GA37" si="57">SUM(FG36:FH36)</f>
        <v>0</v>
      </c>
      <c r="GB36" s="242">
        <f t="shared" ref="GB36:GB37" si="58">SUM(FI36:FJ36)-GC36</f>
        <v>0</v>
      </c>
      <c r="GC36" s="423"/>
      <c r="GD36" s="244">
        <f t="array" ref="GD36">SUM(($FN$6:$GC$6=$GD$6)*(FN36:GC36))</f>
        <v>0</v>
      </c>
      <c r="GE36" s="245">
        <f t="array" ref="GE36">SUM(($FN$6:$GC$6=$GE$6)*(FN36:GC36))</f>
        <v>0</v>
      </c>
      <c r="GF36" s="490">
        <f t="shared" ref="GF36:GF37" si="59">SUM(GD36:GE36)</f>
        <v>0</v>
      </c>
      <c r="GG36" s="316" t="str">
        <f t="shared" si="24"/>
        <v/>
      </c>
      <c r="GH36" s="242">
        <f t="shared" si="25"/>
        <v>0</v>
      </c>
      <c r="GI36" s="242">
        <f t="shared" si="26"/>
        <v>0</v>
      </c>
      <c r="GJ36" s="242">
        <f t="shared" si="27"/>
        <v>0</v>
      </c>
      <c r="GK36" s="242">
        <f t="shared" si="28"/>
        <v>0</v>
      </c>
      <c r="GL36" s="242">
        <f t="shared" si="29"/>
        <v>0</v>
      </c>
      <c r="GM36" s="242">
        <f t="shared" si="30"/>
        <v>0</v>
      </c>
      <c r="GN36" s="490">
        <f t="shared" si="31"/>
        <v>0</v>
      </c>
      <c r="GO36" s="490">
        <f t="shared" si="32"/>
        <v>0</v>
      </c>
      <c r="GP36" s="490">
        <f t="shared" si="33"/>
        <v>0</v>
      </c>
    </row>
    <row r="37" spans="1:199" s="188" customFormat="1" ht="11.15" customHeight="1">
      <c r="A37" s="196">
        <f t="shared" si="44"/>
        <v>45169</v>
      </c>
      <c r="B37" s="473"/>
      <c r="C37" s="473"/>
      <c r="D37" s="473"/>
      <c r="E37" s="473"/>
      <c r="F37" s="473"/>
      <c r="G37" s="473"/>
      <c r="H37" s="473"/>
      <c r="I37" s="474"/>
      <c r="J37" s="475">
        <f t="shared" si="45"/>
        <v>0</v>
      </c>
      <c r="K37" s="476"/>
      <c r="L37" s="473"/>
      <c r="M37" s="473"/>
      <c r="N37" s="473"/>
      <c r="O37" s="473"/>
      <c r="P37" s="473"/>
      <c r="Q37" s="473"/>
      <c r="R37" s="473"/>
      <c r="S37" s="473"/>
      <c r="T37" s="475">
        <f t="shared" si="0"/>
        <v>0</v>
      </c>
      <c r="U37" s="476"/>
      <c r="V37" s="473"/>
      <c r="W37" s="473"/>
      <c r="X37" s="473"/>
      <c r="Y37" s="473"/>
      <c r="Z37" s="473"/>
      <c r="AA37" s="468">
        <f t="shared" si="34"/>
        <v>0</v>
      </c>
      <c r="AB37" s="477">
        <f t="shared" si="1"/>
        <v>0</v>
      </c>
      <c r="AC37" s="467">
        <f t="array" ref="AC37">SUM((LEFT(AC$5,2)=LEFT('pit-c,d'!$B$7:$CZ$7,2))*('pit-c,d'!$B39:$CZ39))</f>
        <v>0</v>
      </c>
      <c r="AD37" s="467">
        <f t="array" ref="AD37">SUM((LEFT(AD$5,2)=LEFT('pit-c,d'!$B$7:$CZ$7,2))*('pit-c,d'!$B39:$CZ39))</f>
        <v>0</v>
      </c>
      <c r="AE37" s="467">
        <f t="array" ref="AE37">SUM((LEFT(AE$5,2)=LEFT('pit-c,d'!$B$7:$CZ$7,2))*('pit-c,d'!$B39:$CZ39))</f>
        <v>0</v>
      </c>
      <c r="AF37" s="467">
        <f t="array" ref="AF37">SUM((LEFT(AF$5,2)=LEFT('pit-c,d'!$B$7:$CZ$7,2))*('pit-c,d'!$B39:$CZ39))</f>
        <v>0</v>
      </c>
      <c r="AG37" s="467">
        <f t="array" ref="AG37">SUM((LEFT(AG$5,2)=LEFT('pit-c,d'!$B$7:$CZ$7,2))*('pit-c,d'!$B39:$CZ39))</f>
        <v>0</v>
      </c>
      <c r="AH37" s="467">
        <f t="array" ref="AH37">SUM((LEFT(AH$5,2)=LEFT('pit-c,d'!$B$7:$CZ$7,2))*('pit-c,d'!$B39:$CZ39))</f>
        <v>0</v>
      </c>
      <c r="AI37" s="467">
        <f t="array" ref="AI37">SUM((LEFT(AI$5,2)=LEFT('pit-c,d'!$B$7:$CZ$7,2))*('pit-c,d'!$B39:$CZ39))</f>
        <v>0</v>
      </c>
      <c r="AJ37" s="467">
        <f t="array" ref="AJ37">SUM((LEFT(AJ$5,2)=LEFT('pit-c,d'!$B$7:$CZ$7,2))*('pit-c,d'!$B39:$CZ39))</f>
        <v>0</v>
      </c>
      <c r="AK37" s="467">
        <f t="array" ref="AK37">SUM((LEFT(AK$5,2)=LEFT('pit-c,d'!$B$7:$CZ$7,2))*('pit-c,d'!$B39:$CZ39))</f>
        <v>0</v>
      </c>
      <c r="AL37" s="467">
        <f t="array" ref="AL37">SUM((LEFT(AL$5,2)=LEFT('pit-c,d'!$B$7:$CZ$7,2))*('pit-c,d'!$B39:$CZ39))</f>
        <v>0</v>
      </c>
      <c r="AM37" s="467">
        <f t="array" ref="AM37">SUM((LEFT(AM$5,2)=LEFT('pit-c,d'!$B$7:$CZ$7,2))*('pit-c,d'!$B39:$CZ39))</f>
        <v>0</v>
      </c>
      <c r="AN37" s="467">
        <f t="array" ref="AN37">SUM((LEFT(AN$5,2)=LEFT('pit-c,d'!$B$7:$CZ$7,2))*('pit-c,d'!$B39:$CZ39))</f>
        <v>0</v>
      </c>
      <c r="AO37" s="467">
        <f t="array" ref="AO37">SUM((LEFT(AO$5,2)=LEFT('pit-c,d'!$B$7:$CZ$7,2))*('pit-c,d'!$B39:$CZ39))</f>
        <v>0</v>
      </c>
      <c r="AP37" s="467">
        <f t="array" ref="AP37">SUM((LEFT(AP$5,2)=LEFT('pit-c,d'!$B$7:$CZ$7,2))*('pit-c,d'!$B39:$CZ39))</f>
        <v>0</v>
      </c>
      <c r="AQ37" s="467">
        <f t="array" ref="AQ37">SUM((LEFT(AQ$5,2)=LEFT('pit-c,d'!$B$7:$CZ$7,2))*('pit-c,d'!$B39:$CZ39))</f>
        <v>0</v>
      </c>
      <c r="AR37" s="467">
        <f t="array" ref="AR37">SUM((LEFT(AR$5,2)=LEFT('pit-c,d'!$B$7:$CZ$7,2))*('pit-c,d'!$B39:$CZ39))</f>
        <v>0</v>
      </c>
      <c r="AS37" s="475">
        <f t="shared" si="14"/>
        <v>0</v>
      </c>
      <c r="AT37" s="473">
        <f>SUMPRODUCT((LEFT(AT$5,2)=LEFT('pit-e,f'!$C$7:$AG$7,2))*('pit-e,f'!$C39:$AG39))</f>
        <v>0</v>
      </c>
      <c r="AU37" s="476">
        <f>SUMPRODUCT((LEFT(AU$5,2)=LEFT('pit-e,f'!$C$7:$AG$7,2))*('pit-e,f'!$C39:$AG39))</f>
        <v>0</v>
      </c>
      <c r="AV37" s="476">
        <f>SUMPRODUCT((LEFT(AV$5,2)=LEFT('pit-e,f'!$C$7:$AG$7,2))*('pit-e,f'!$C39:$AG39))</f>
        <v>0</v>
      </c>
      <c r="AW37" s="476">
        <f>SUMPRODUCT((LEFT(AW$5,2)=LEFT('pit-e,f'!$C$7:$AG$7,2))*('pit-e,f'!$C39:$AG39))</f>
        <v>0</v>
      </c>
      <c r="AX37" s="476">
        <f>SUMPRODUCT((LEFT(AX$5,2)=LEFT('pit-e,f'!$C$7:$AG$7,2))*('pit-e,f'!$C39:$AG39))</f>
        <v>0</v>
      </c>
      <c r="AY37" s="476">
        <f>SUMPRODUCT((LEFT(AY$5,2)=LEFT('pit-e,f'!$C$7:$AG$7,2))*('pit-e,f'!$C39:$AG39))</f>
        <v>0</v>
      </c>
      <c r="AZ37" s="476">
        <f>SUMPRODUCT((LEFT(AZ$5,2)=LEFT('pit-e,f'!$C$7:$AG$7,2))*('pit-e,f'!$C39:$AG39))</f>
        <v>0</v>
      </c>
      <c r="BA37" s="476">
        <f>SUMPRODUCT((LEFT(BA$5,2)=LEFT('pit-e,f'!$C$7:$AG$7,2))*('pit-e,f'!$C39:$AG39))</f>
        <v>0</v>
      </c>
      <c r="BB37" s="476">
        <f>SUMPRODUCT((LEFT(BB$5,2)=LEFT('pit-e,f'!$C$7:$AG$7,2))*('pit-e,f'!$C39:$AG39))</f>
        <v>0</v>
      </c>
      <c r="BC37" s="476">
        <f>SUMPRODUCT((LEFT(BC$5,2)=LEFT('pit-e,f'!$C$7:$AG$7,2))*('pit-e,f'!$C39:$AG39))</f>
        <v>0</v>
      </c>
      <c r="BD37" s="475">
        <f t="shared" si="15"/>
        <v>0</v>
      </c>
      <c r="BE37" s="467">
        <f t="array" ref="BE37">SUM((LEFT(BE$5,2)=LEFT('pit-e,f'!$AJ$7:$BP$7,2))*('pit-e,f'!$AJ39:$BP39))</f>
        <v>0</v>
      </c>
      <c r="BF37" s="467">
        <f t="array" ref="BF37">SUM((LEFT(BF$5,2)=LEFT('pit-e,f'!$AJ$7:$BP$7,2))*('pit-e,f'!$AJ39:$BP39))</f>
        <v>0</v>
      </c>
      <c r="BG37" s="467">
        <f t="array" ref="BG37">SUM((LEFT(BG$5,2)=LEFT('pit-e,f'!$AJ$7:$BP$7,2))*('pit-e,f'!$AJ39:$BP39))</f>
        <v>0</v>
      </c>
      <c r="BH37" s="467">
        <f t="array" ref="BH37">SUM((LEFT(BH$5,2)=LEFT('pit-e,f'!$AJ$7:$BP$7,2))*('pit-e,f'!$AJ39:$BP39))</f>
        <v>0</v>
      </c>
      <c r="BI37" s="467">
        <f t="array" ref="BI37">SUM((LEFT(BI$5,2)=LEFT('pit-e,f'!$AJ$7:$BP$7,2))*('pit-e,f'!$AJ39:$BP39))</f>
        <v>0</v>
      </c>
      <c r="BJ37" s="467">
        <f t="array" ref="BJ37">SUM((LEFT(BJ$5,2)=LEFT('pit-e,f'!$AJ$7:$BP$7,2))*('pit-e,f'!$AJ39:$BP39))</f>
        <v>0</v>
      </c>
      <c r="BK37" s="467">
        <f t="array" ref="BK37">SUM((LEFT(BK$5,2)=LEFT('pit-e,f'!$AJ$7:$BP$7,2))*('pit-e,f'!$AJ39:$BP39))</f>
        <v>0</v>
      </c>
      <c r="BL37" s="467">
        <f t="array" ref="BL37">SUM((LEFT(BL$5,2)=LEFT('pit-e,f'!$AJ$7:$BP$7,2))*('pit-e,f'!$AJ39:$BP39))</f>
        <v>0</v>
      </c>
      <c r="BM37" s="467">
        <f t="array" ref="BM37">SUM((LEFT(BM$5,2)=LEFT('pit-e,f'!$AJ$7:$BP$7,2))*('pit-e,f'!$AJ39:$BP39))</f>
        <v>0</v>
      </c>
      <c r="BN37" s="467">
        <f t="array" ref="BN37">SUM((LEFT(BN$5,2)=LEFT('pit-e,f'!$AJ$7:$BP$7,2))*('pit-e,f'!$AJ39:$BP39))</f>
        <v>0</v>
      </c>
      <c r="BO37" s="467">
        <f t="array" ref="BO37">SUM((LEFT(BO$5,2)=LEFT('pit-e,f'!$AJ$7:$BP$7,2))*('pit-e,f'!$AJ39:$BP39))</f>
        <v>0</v>
      </c>
      <c r="BP37" s="475">
        <f t="shared" si="16"/>
        <v>0</v>
      </c>
      <c r="BQ37" s="464">
        <f t="array" ref="BQ37">SUM((LEFT(BQ$5,2)=LEFT('pit-c,d'!$EA$7:$ET$7,2))*('pit-c,d'!$EA39:$ET39))</f>
        <v>0</v>
      </c>
      <c r="BR37" s="464">
        <f t="array" ref="BR37">SUM((LEFT(BR$5,2)=LEFT('pit-c,d'!$EA$7:$ET$7,2))*('pit-c,d'!$EA39:$ET39))</f>
        <v>0</v>
      </c>
      <c r="BS37" s="464">
        <f t="array" ref="BS37">SUM((LEFT(BS$5,2)=LEFT('pit-c,d'!$EA$7:$ET$7,2))*('pit-c,d'!$EA39:$ET39))</f>
        <v>0</v>
      </c>
      <c r="BT37" s="464">
        <f t="array" ref="BT37">SUM((LEFT(BT$5,2)=LEFT('pit-c,d'!$EA$7:$ET$7,2))*('pit-c,d'!$EA39:$ET39))</f>
        <v>0</v>
      </c>
      <c r="BU37" s="464">
        <f t="array" ref="BU37">SUM((LEFT(BU$5,2)=LEFT('pit-c,d'!$EA$7:$ET$7,2))*('pit-c,d'!$EA39:$ET39))</f>
        <v>0</v>
      </c>
      <c r="BV37" s="464">
        <f t="array" ref="BV37">SUM((LEFT(BV$5,2)=LEFT('pit-c,d'!$EA$7:$ET$7,2))*('pit-c,d'!$EA39:$ET39))</f>
        <v>0</v>
      </c>
      <c r="BW37" s="464">
        <f t="array" ref="BW37">SUM((LEFT(BW$5,2)=LEFT('pit-c,d'!$EA$7:$ET$7,2))*('pit-c,d'!$EA39:$ET39))</f>
        <v>0</v>
      </c>
      <c r="BX37" s="464">
        <f t="array" ref="BX37">SUM((LEFT(BX$5,2)=LEFT('pit-c,d'!$EA$7:$ET$7,2))*('pit-c,d'!$EA39:$ET39))</f>
        <v>0</v>
      </c>
      <c r="BY37" s="464">
        <f t="array" ref="BY37">SUM((LEFT(BY$5,2)=LEFT('pit-c,d'!$EA$7:$ET$7,2))*('pit-c,d'!$EA39:$ET39))</f>
        <v>0</v>
      </c>
      <c r="BZ37" s="464">
        <f t="array" ref="BZ37">SUM((LEFT(BZ$5,2)=LEFT('pit-c,d'!$EA$7:$ET$7,2))*('pit-c,d'!$EA39:$ET39))</f>
        <v>0</v>
      </c>
      <c r="CA37" s="475">
        <f t="shared" si="2"/>
        <v>0</v>
      </c>
      <c r="CB37" s="464">
        <f>SUMIF(pm!$FM$7:$GD$7,CB$5,pm!$FM38:$GD38)</f>
        <v>0</v>
      </c>
      <c r="CC37" s="464">
        <f>SUMIF(pm!$FM$7:$GD$7,CC$5,pm!$FM38:$GD38)</f>
        <v>0</v>
      </c>
      <c r="CD37" s="464">
        <f>SUMIF(pm!$FM$7:$GD$7,CD$5,pm!$FM38:$GD38)</f>
        <v>0</v>
      </c>
      <c r="CE37" s="464">
        <f>SUMIF(pm!$FM$7:$GD$7,CE$5,pm!$FM38:$GD38)</f>
        <v>0</v>
      </c>
      <c r="CF37" s="464">
        <f>SUMIF(pm!$FM$7:$GD$7,CF$5,pm!$FM38:$GD38)</f>
        <v>0</v>
      </c>
      <c r="CG37" s="464">
        <f>SUMIF(pm!$FM$7:$GD$7,CG$5,pm!$FM38:$GD38)</f>
        <v>0</v>
      </c>
      <c r="CH37" s="464">
        <f>SUMIF(pm!$FM$7:$GD$7,CH$5,pm!$FM38:$GD38)</f>
        <v>0</v>
      </c>
      <c r="CI37" s="464">
        <f>SUMIF(pm!$FM$7:$GD$7,CI$5,pm!$FM38:$GD38)</f>
        <v>0</v>
      </c>
      <c r="CJ37" s="464">
        <f>SUMIF(pm!$FM$7:$GD$7,CJ$5,pm!$FM38:$GD38)</f>
        <v>0</v>
      </c>
      <c r="CK37" s="464">
        <f>SUMIF(pm!$FM$7:$GD$7,CK$5,pm!$FM38:$GD38)</f>
        <v>0</v>
      </c>
      <c r="CL37" s="464">
        <f>SUMIF(pm!$FM$7:$GD$7,CL$5,pm!$FM38:$GD38)</f>
        <v>0</v>
      </c>
      <c r="CM37" s="475">
        <f t="shared" si="3"/>
        <v>0</v>
      </c>
      <c r="CN37" s="464" cm="1">
        <f t="array" ref="CN37">SUM((LEFT(CN$5,1)=LEFT('pm-m'!$BR$7:$DC$7,1))*('pm-m'!$BR38:$DC38))</f>
        <v>0</v>
      </c>
      <c r="CO37" s="464">
        <f t="array" ref="CO37">SUM((LEFT(CO$5,2)=LEFT('pm-m'!$BR$7:$DC$7,2))*('pm-m'!$BR38:$DC38))</f>
        <v>0</v>
      </c>
      <c r="CP37" s="464">
        <f t="array" ref="CP37">SUM((LEFT(CP$5,2)=LEFT('pm-m'!$BR$7:$DC$7,2))*('pm-m'!$BR38:$DC38))</f>
        <v>0</v>
      </c>
      <c r="CQ37" s="464">
        <f t="array" ref="CQ37">SUM((LEFT(CQ$5,2)=LEFT('pm-m'!$BR$7:$DC$7,2))*('pm-m'!$BR38:$DC38))</f>
        <v>0</v>
      </c>
      <c r="CR37" s="464">
        <f t="array" ref="CR37">SUM((LEFT(CR$5,2)=LEFT('pm-m'!$BR$7:$DC$7,2))*('pm-m'!$BR38:$DC38))</f>
        <v>0</v>
      </c>
      <c r="CS37" s="464">
        <f t="array" ref="CS37">SUM((LEFT(CS$5,2)=LEFT('pm-m'!$BR$7:$DC$7,2))*('pm-m'!$BR38:$DC38))</f>
        <v>0</v>
      </c>
      <c r="CT37" s="464">
        <f t="array" ref="CT37">SUM((LEFT(CT$5,2)=LEFT('pm-m'!$BR$7:$DC$7,2))*('pm-m'!$BR38:$DC38))</f>
        <v>0</v>
      </c>
      <c r="CU37" s="464">
        <f t="array" ref="CU37">SUM((LEFT(CU$5,2)=LEFT('pm-m'!$BR$7:$DC$7,2))*('pm-m'!$BR38:$DC38))</f>
        <v>0</v>
      </c>
      <c r="CV37" s="466">
        <f t="shared" si="4"/>
        <v>0</v>
      </c>
      <c r="CW37" s="464">
        <f>kau!CE38</f>
        <v>0</v>
      </c>
      <c r="CX37" s="464">
        <f>'b,d'!CF38</f>
        <v>0</v>
      </c>
      <c r="CY37" s="464">
        <f>'pm-sm'!BU38</f>
        <v>0</v>
      </c>
      <c r="CZ37" s="464">
        <f>'b,d'!DA38</f>
        <v>0</v>
      </c>
      <c r="DA37" s="464">
        <f>'pm-sm'!CE38</f>
        <v>0</v>
      </c>
      <c r="DB37" s="464">
        <f>sims!AW38</f>
        <v>0</v>
      </c>
      <c r="DC37" s="475">
        <f t="shared" si="17"/>
        <v>0</v>
      </c>
      <c r="DD37" s="467">
        <f>SUMIF(ssb!$C$7:$U$7,DD$5,ssb!$C38:$U38)</f>
        <v>0</v>
      </c>
      <c r="DE37" s="467">
        <f>SUMIF(ssb!$C$7:$U$7,DE$5,ssb!$C38:$U38)</f>
        <v>0</v>
      </c>
      <c r="DF37" s="467">
        <f>SUMIF(ssb!$C$7:$U$7,DF$5,ssb!$C38:$U38)</f>
        <v>0</v>
      </c>
      <c r="DG37" s="467">
        <f>SUMIF(ssb!$C$7:$U$7,DG$5,ssb!$C38:$U38)</f>
        <v>0</v>
      </c>
      <c r="DH37" s="467">
        <f>SUMIF(ssb!$C$7:$U$7,DH$5,ssb!$C38:$U38)</f>
        <v>0</v>
      </c>
      <c r="DI37" s="467">
        <f>SUMIF(ssb!$C$7:$U$7,DI$5,ssb!$C38:$U38)</f>
        <v>0</v>
      </c>
      <c r="DJ37" s="467">
        <f>SUMIF(ssb!$C$7:$U$7,DJ$5,ssb!$C38:$U38)</f>
        <v>0</v>
      </c>
      <c r="DK37" s="467">
        <f>SUMIF(ssb!$C$7:$U$7,DK$5,ssb!$C38:$U38)</f>
        <v>0</v>
      </c>
      <c r="DL37" s="467">
        <f>SUMIF(ssb!$C$7:$U$7,DL$5,ssb!$C38:$U38)</f>
        <v>0</v>
      </c>
      <c r="DM37" s="467">
        <f>SUMIF(ssb!$C$7:$U$7,DM$5,ssb!$C38:$U38)</f>
        <v>0</v>
      </c>
      <c r="DN37" s="467">
        <f>SUMIF(ssb!$C$7:$U$7,DN$5,ssb!$C38:$U38)</f>
        <v>0</v>
      </c>
      <c r="DO37" s="467">
        <f>SUMIF(ssb!$C$7:$U$7,DO$5,ssb!$C38:$U38)</f>
        <v>0</v>
      </c>
      <c r="DP37" s="467">
        <f>SUMIF(ssb!$C$7:$U$7,DP$5,ssb!$C38:$U38)</f>
        <v>0</v>
      </c>
      <c r="DQ37" s="467">
        <f>SUMIF(ssb!$C$7:$U$7,DQ$5,ssb!$C38:$U38)</f>
        <v>0</v>
      </c>
      <c r="DR37" s="467">
        <f>SUMIF(ssb!$C$7:$U$7,DR$5,ssb!$C38:$U38)</f>
        <v>0</v>
      </c>
      <c r="DS37" s="467">
        <f>SUMIF(ssb!$C$7:$U$7,DS$5,ssb!$C38:$U38)</f>
        <v>0</v>
      </c>
      <c r="DT37" s="467">
        <f>SUMIF(ssb!$C$7:$U$7,DT$5,ssb!$C38:$U38)</f>
        <v>0</v>
      </c>
      <c r="DU37" s="467">
        <f>SUMIF(ssb!$C$7:$U$7,DU$5,ssb!$C38:$U38)</f>
        <v>0</v>
      </c>
      <c r="DV37" s="478">
        <f t="shared" si="35"/>
        <v>0</v>
      </c>
      <c r="DW37" s="470">
        <f>SUMPRODUCT(($AB$5:$DV$5="TTL")*(AB37:DV37))</f>
        <v>0</v>
      </c>
      <c r="DX37" s="415">
        <f t="shared" si="6"/>
        <v>0</v>
      </c>
      <c r="DY37" s="557"/>
      <c r="DZ37" s="199"/>
      <c r="EA37" s="218"/>
      <c r="EB37" s="238"/>
      <c r="EC37" s="361"/>
      <c r="ED37" s="361"/>
      <c r="EE37" s="197"/>
      <c r="EF37" s="197"/>
      <c r="EG37" s="357"/>
      <c r="EH37" s="358"/>
      <c r="EI37" s="307"/>
      <c r="EJ37" s="197"/>
      <c r="EK37" s="362"/>
      <c r="EL37" s="362"/>
      <c r="EM37" s="220"/>
      <c r="EN37" s="238"/>
      <c r="EO37" s="357"/>
      <c r="EP37" s="357"/>
      <c r="EQ37" s="220"/>
      <c r="ER37" s="238"/>
      <c r="ES37" s="361"/>
      <c r="ET37" s="358"/>
      <c r="EU37" s="218"/>
      <c r="EV37" s="238"/>
      <c r="EW37" s="238"/>
      <c r="EX37" s="219"/>
      <c r="EY37" s="218"/>
      <c r="EZ37" s="238"/>
      <c r="FA37" s="361"/>
      <c r="FB37" s="358"/>
      <c r="FC37" s="412"/>
      <c r="FD37" s="410"/>
      <c r="FE37" s="218"/>
      <c r="FF37" s="238"/>
      <c r="FG37" s="363"/>
      <c r="FH37" s="409"/>
      <c r="FI37" s="198"/>
      <c r="FJ37" s="199"/>
      <c r="FK37" s="495" cm="1">
        <f t="array" ref="FK37">[1]!SumCols(DY37:FJ37,1)-FL37</f>
        <v>0</v>
      </c>
      <c r="FL37" s="496" cm="1">
        <f t="array" ref="FL37">[1]!SumCols(DY37:FJ37,2)</f>
        <v>0</v>
      </c>
      <c r="FM37" s="200">
        <f t="shared" si="47"/>
        <v>0</v>
      </c>
      <c r="FN37" s="242">
        <f t="shared" si="48"/>
        <v>0</v>
      </c>
      <c r="FO37" s="422"/>
      <c r="FP37" s="242">
        <f t="shared" si="49"/>
        <v>0</v>
      </c>
      <c r="FQ37" s="242">
        <f t="shared" si="50"/>
        <v>0</v>
      </c>
      <c r="FR37" s="242">
        <f t="shared" si="51"/>
        <v>0</v>
      </c>
      <c r="FS37" s="422"/>
      <c r="FT37" s="242">
        <f t="shared" si="52"/>
        <v>0</v>
      </c>
      <c r="FU37" s="242">
        <f t="shared" si="53"/>
        <v>0</v>
      </c>
      <c r="FV37" s="242">
        <f t="shared" si="54"/>
        <v>0</v>
      </c>
      <c r="FW37" s="242"/>
      <c r="FX37" s="242">
        <f t="shared" si="55"/>
        <v>0</v>
      </c>
      <c r="FY37" s="242"/>
      <c r="FZ37" s="242">
        <f t="shared" si="56"/>
        <v>0</v>
      </c>
      <c r="GA37" s="242">
        <f t="shared" si="57"/>
        <v>0</v>
      </c>
      <c r="GB37" s="242">
        <f t="shared" si="58"/>
        <v>0</v>
      </c>
      <c r="GC37" s="423"/>
      <c r="GD37" s="244">
        <f t="array" ref="GD37">SUM(($FN$6:$GC$6=$GD$6)*(FN37:GC37))</f>
        <v>0</v>
      </c>
      <c r="GE37" s="245">
        <f t="array" ref="GE37">SUM(($FN$6:$GC$6=$GE$6)*(FN37:GC37))</f>
        <v>0</v>
      </c>
      <c r="GF37" s="490">
        <f t="shared" si="59"/>
        <v>0</v>
      </c>
      <c r="GG37" s="316" t="str">
        <f t="shared" si="24"/>
        <v/>
      </c>
      <c r="GH37" s="242">
        <f t="shared" si="25"/>
        <v>0</v>
      </c>
      <c r="GI37" s="242">
        <f t="shared" si="26"/>
        <v>0</v>
      </c>
      <c r="GJ37" s="242">
        <f t="shared" si="27"/>
        <v>0</v>
      </c>
      <c r="GK37" s="242">
        <f t="shared" si="28"/>
        <v>0</v>
      </c>
      <c r="GL37" s="242">
        <f t="shared" si="29"/>
        <v>0</v>
      </c>
      <c r="GM37" s="242">
        <f t="shared" si="30"/>
        <v>0</v>
      </c>
      <c r="GN37" s="490">
        <f t="shared" si="31"/>
        <v>0</v>
      </c>
      <c r="GO37" s="490">
        <f t="shared" si="32"/>
        <v>0</v>
      </c>
      <c r="GP37" s="490">
        <f t="shared" si="33"/>
        <v>0</v>
      </c>
    </row>
    <row r="38" spans="1:199" s="188" customFormat="1" ht="11.15" customHeight="1" thickBot="1">
      <c r="A38" s="558" t="s">
        <v>3</v>
      </c>
      <c r="B38" s="202">
        <f t="shared" ref="B38:D38" si="60">SUM(B7:B37)</f>
        <v>1381.6999999999998</v>
      </c>
      <c r="C38" s="202">
        <f t="shared" si="60"/>
        <v>0</v>
      </c>
      <c r="D38" s="202">
        <f t="shared" si="60"/>
        <v>0</v>
      </c>
      <c r="E38" s="479">
        <f>SUM(E7:E37)</f>
        <v>588.09999999999991</v>
      </c>
      <c r="F38" s="479">
        <f>SUM(F7:F37)</f>
        <v>982.5</v>
      </c>
      <c r="G38" s="479">
        <f>SUM(G7:G37)</f>
        <v>0</v>
      </c>
      <c r="H38" s="479">
        <f>SUM(H7:H37)</f>
        <v>319.60000000000002</v>
      </c>
      <c r="I38" s="480">
        <f>SUM(I7:I37)</f>
        <v>212.9</v>
      </c>
      <c r="J38" s="481">
        <f t="array" aca="1" ref="J38" ca="1">SUM(INDIRECT("J7:J"&amp;MAX(IF($DW$7:$DW$37&gt;0,ROW(7:37)))-0))</f>
        <v>3484.8</v>
      </c>
      <c r="K38" s="482">
        <f t="shared" ref="K38:L38" si="61">SUM(K7:K37)</f>
        <v>15138.900000000001</v>
      </c>
      <c r="L38" s="479">
        <f t="shared" si="61"/>
        <v>1803.2</v>
      </c>
      <c r="M38" s="479">
        <f>SUM(M7:M37)</f>
        <v>21742.300000000003</v>
      </c>
      <c r="N38" s="479">
        <f>SUM(N7:N37)</f>
        <v>7246.4</v>
      </c>
      <c r="O38" s="479">
        <f>SUM(O7:O37)</f>
        <v>0</v>
      </c>
      <c r="P38" s="479">
        <f>SUM(P7:P37)</f>
        <v>0</v>
      </c>
      <c r="Q38" s="479">
        <f>SUM(Q7:Q37)</f>
        <v>0</v>
      </c>
      <c r="R38" s="479">
        <f t="shared" ref="R38:S38" si="62">SUM(R7:R37)</f>
        <v>0</v>
      </c>
      <c r="S38" s="480">
        <f t="shared" si="62"/>
        <v>0</v>
      </c>
      <c r="T38" s="481">
        <f t="array" aca="1" ref="T38" ca="1">SUM(INDIRECT("T7:T"&amp;MAX(IF($DW$7:$DW$37&gt;0,ROW(7:37)))-0))</f>
        <v>45930.799999999988</v>
      </c>
      <c r="U38" s="482">
        <f t="shared" ref="U38:Z38" si="63">SUM(U7:U37)</f>
        <v>0</v>
      </c>
      <c r="V38" s="479">
        <f t="shared" si="63"/>
        <v>0</v>
      </c>
      <c r="W38" s="479">
        <f t="shared" si="63"/>
        <v>0</v>
      </c>
      <c r="X38" s="479">
        <f t="shared" si="63"/>
        <v>0</v>
      </c>
      <c r="Y38" s="479">
        <f t="shared" si="63"/>
        <v>0</v>
      </c>
      <c r="Z38" s="479">
        <f t="shared" si="63"/>
        <v>0</v>
      </c>
      <c r="AA38" s="483">
        <f t="array" aca="1" ref="AA38" ca="1">SUM(INDIRECT("AA7:AA"&amp;MAX(IF($DW$7:$DW$37&gt;0,ROW(7:37)))-0))</f>
        <v>0</v>
      </c>
      <c r="AB38" s="484">
        <f t="array" aca="1" ref="AB38" ca="1">SUM(INDIRECT("Ab7:Ab"&amp;MAX(IF($DW$7:$DW$37&gt;0,ROW(7:37)))-0))</f>
        <v>49415.599999999991</v>
      </c>
      <c r="AC38" s="482">
        <f t="shared" ref="AC38:AQ38" si="64">SUM(AC7:AC37)</f>
        <v>8617.5</v>
      </c>
      <c r="AD38" s="479">
        <f t="shared" si="64"/>
        <v>17022.8</v>
      </c>
      <c r="AE38" s="479">
        <f t="shared" si="64"/>
        <v>7825.8</v>
      </c>
      <c r="AF38" s="479">
        <f t="shared" si="64"/>
        <v>0</v>
      </c>
      <c r="AG38" s="479">
        <f t="shared" si="64"/>
        <v>1854.7</v>
      </c>
      <c r="AH38" s="479">
        <f t="shared" si="64"/>
        <v>2706.5</v>
      </c>
      <c r="AI38" s="479">
        <f t="shared" si="64"/>
        <v>638.5</v>
      </c>
      <c r="AJ38" s="479">
        <f t="shared" si="64"/>
        <v>0</v>
      </c>
      <c r="AK38" s="479">
        <f t="shared" si="64"/>
        <v>19466.899999999998</v>
      </c>
      <c r="AL38" s="479">
        <f t="shared" si="64"/>
        <v>3286.5</v>
      </c>
      <c r="AM38" s="479">
        <f t="shared" si="64"/>
        <v>88550.400000000023</v>
      </c>
      <c r="AN38" s="479">
        <f t="shared" si="64"/>
        <v>0</v>
      </c>
      <c r="AO38" s="479">
        <f>SUM(AO7:AO37)</f>
        <v>17138.3</v>
      </c>
      <c r="AP38" s="479">
        <f t="shared" si="64"/>
        <v>37210.699999999997</v>
      </c>
      <c r="AQ38" s="479">
        <f t="shared" si="64"/>
        <v>0</v>
      </c>
      <c r="AR38" s="480">
        <f>SUM(AR7:AR37)</f>
        <v>0</v>
      </c>
      <c r="AS38" s="481">
        <f t="array" aca="1" ref="AS38" ca="1">SUM(INDIRECT("As7:As"&amp;MAX(IF($DW$7:$DW$37&gt;0,ROW(7:37)))-0))</f>
        <v>204318.60000000003</v>
      </c>
      <c r="AT38" s="482">
        <f t="shared" ref="AT38:BC38" si="65">SUM(AT7:AT37)</f>
        <v>0</v>
      </c>
      <c r="AU38" s="479">
        <f t="shared" si="65"/>
        <v>0</v>
      </c>
      <c r="AV38" s="479">
        <f t="shared" si="65"/>
        <v>0</v>
      </c>
      <c r="AW38" s="479">
        <f t="shared" si="65"/>
        <v>0</v>
      </c>
      <c r="AX38" s="479">
        <f t="shared" si="65"/>
        <v>0</v>
      </c>
      <c r="AY38" s="479">
        <f t="shared" si="65"/>
        <v>0</v>
      </c>
      <c r="AZ38" s="479">
        <f t="shared" si="65"/>
        <v>0</v>
      </c>
      <c r="BA38" s="479">
        <f t="shared" si="65"/>
        <v>0</v>
      </c>
      <c r="BB38" s="479">
        <f t="shared" si="65"/>
        <v>0</v>
      </c>
      <c r="BC38" s="480">
        <f t="shared" si="65"/>
        <v>0</v>
      </c>
      <c r="BD38" s="481">
        <f t="array" aca="1" ref="BD38" ca="1">SUM(INDIRECT("BD7:BD"&amp;MAX(IF($DW$7:$DW$37&gt;0,ROW(7:37)))-0))</f>
        <v>0</v>
      </c>
      <c r="BE38" s="482">
        <f t="shared" ref="BE38:BO38" si="66">SUM(BE7:BE37)</f>
        <v>0</v>
      </c>
      <c r="BF38" s="479">
        <f t="shared" si="66"/>
        <v>0</v>
      </c>
      <c r="BG38" s="479">
        <f t="shared" si="66"/>
        <v>0</v>
      </c>
      <c r="BH38" s="479">
        <f t="shared" si="66"/>
        <v>0</v>
      </c>
      <c r="BI38" s="479">
        <f t="shared" si="66"/>
        <v>0</v>
      </c>
      <c r="BJ38" s="479">
        <f t="shared" si="66"/>
        <v>0</v>
      </c>
      <c r="BK38" s="479">
        <f t="shared" si="66"/>
        <v>0</v>
      </c>
      <c r="BL38" s="479">
        <f t="shared" si="66"/>
        <v>0</v>
      </c>
      <c r="BM38" s="479">
        <f t="shared" si="66"/>
        <v>0</v>
      </c>
      <c r="BN38" s="479">
        <f t="shared" si="66"/>
        <v>0</v>
      </c>
      <c r="BO38" s="480">
        <f t="shared" si="66"/>
        <v>0</v>
      </c>
      <c r="BP38" s="481">
        <f t="array" aca="1" ref="BP38" ca="1">SUM(INDIRECT("BP7:BP"&amp;MAX(IF($DW$7:$DW$37&gt;0,ROW(7:37)))-0))</f>
        <v>0</v>
      </c>
      <c r="BQ38" s="482">
        <f t="shared" ref="BQ38:BZ38" si="67">SUM(BQ7:BQ37)</f>
        <v>0</v>
      </c>
      <c r="BR38" s="479">
        <f t="shared" si="67"/>
        <v>0</v>
      </c>
      <c r="BS38" s="479">
        <f t="shared" si="67"/>
        <v>0</v>
      </c>
      <c r="BT38" s="479">
        <f t="shared" si="67"/>
        <v>0</v>
      </c>
      <c r="BU38" s="479">
        <f t="shared" si="67"/>
        <v>3974.4999999999995</v>
      </c>
      <c r="BV38" s="479">
        <f t="shared" si="67"/>
        <v>38089.4</v>
      </c>
      <c r="BW38" s="479">
        <f t="shared" si="67"/>
        <v>266.5</v>
      </c>
      <c r="BX38" s="479">
        <f t="shared" si="67"/>
        <v>14011.099999999997</v>
      </c>
      <c r="BY38" s="479">
        <f t="shared" si="67"/>
        <v>0</v>
      </c>
      <c r="BZ38" s="480">
        <f t="shared" si="67"/>
        <v>0</v>
      </c>
      <c r="CA38" s="481">
        <f t="array" aca="1" ref="CA38" ca="1">SUM(INDIRECT("CA7:CA"&amp;MAX(IF($DW$7:$DW$37&gt;0,ROW(7:37)))-0))</f>
        <v>56341.5</v>
      </c>
      <c r="CB38" s="482">
        <f t="shared" ref="CB38:CL38" si="68">SUM(CB7:CB37)</f>
        <v>0</v>
      </c>
      <c r="CC38" s="479">
        <f t="shared" si="68"/>
        <v>0</v>
      </c>
      <c r="CD38" s="479">
        <f t="shared" si="68"/>
        <v>0</v>
      </c>
      <c r="CE38" s="479">
        <f t="shared" si="68"/>
        <v>0</v>
      </c>
      <c r="CF38" s="479">
        <f t="shared" si="68"/>
        <v>0</v>
      </c>
      <c r="CG38" s="479">
        <f t="shared" si="68"/>
        <v>0</v>
      </c>
      <c r="CH38" s="479">
        <f t="shared" si="68"/>
        <v>0</v>
      </c>
      <c r="CI38" s="479">
        <f t="shared" si="68"/>
        <v>0</v>
      </c>
      <c r="CJ38" s="479">
        <f t="shared" si="68"/>
        <v>0</v>
      </c>
      <c r="CK38" s="479">
        <f t="shared" si="68"/>
        <v>0</v>
      </c>
      <c r="CL38" s="479">
        <f t="shared" si="68"/>
        <v>0</v>
      </c>
      <c r="CM38" s="481" cm="1">
        <f t="array" aca="1" ref="CM38" ca="1">SUM(INDIRECT("Cm7:Cm"&amp;MAX(IF($DW$7:$DW$37&gt;0,ROW(7:37)))-0))</f>
        <v>0</v>
      </c>
      <c r="CN38" s="479">
        <f t="shared" ref="CN38:CU38" si="69">SUM(CN7:CN37)</f>
        <v>0</v>
      </c>
      <c r="CO38" s="479">
        <f t="shared" si="69"/>
        <v>55050.499999999993</v>
      </c>
      <c r="CP38" s="479">
        <f t="shared" si="69"/>
        <v>55316.799999999996</v>
      </c>
      <c r="CQ38" s="479">
        <f t="shared" si="69"/>
        <v>4470.2</v>
      </c>
      <c r="CR38" s="479">
        <f t="shared" si="69"/>
        <v>858.6</v>
      </c>
      <c r="CS38" s="479">
        <f t="shared" si="69"/>
        <v>626.1</v>
      </c>
      <c r="CT38" s="479">
        <f t="shared" si="69"/>
        <v>1493.1999999999998</v>
      </c>
      <c r="CU38" s="479">
        <f t="shared" si="69"/>
        <v>0</v>
      </c>
      <c r="CV38" s="481" cm="1">
        <f t="array" aca="1" ref="CV38" ca="1">SUM(INDIRECT("CV7:CV"&amp;MAX(IF($DW$7:$DW$37&gt;0,ROW(7:37)))-0))</f>
        <v>117815.40000000001</v>
      </c>
      <c r="CW38" s="479">
        <f t="shared" ref="CW38:DB38" si="70">SUM(CW7:CW37)</f>
        <v>105178.8</v>
      </c>
      <c r="CX38" s="479">
        <f t="shared" si="70"/>
        <v>111838.70000000001</v>
      </c>
      <c r="CY38" s="479">
        <f t="shared" si="70"/>
        <v>190603.59999999998</v>
      </c>
      <c r="CZ38" s="479">
        <f t="shared" si="70"/>
        <v>858874.2</v>
      </c>
      <c r="DA38" s="479">
        <f t="shared" si="70"/>
        <v>127969.8</v>
      </c>
      <c r="DB38" s="479">
        <f t="shared" si="70"/>
        <v>496922.10000000015</v>
      </c>
      <c r="DC38" s="481" cm="1">
        <f t="array" aca="1" ref="DC38" ca="1">SUM(INDIRECT("DC7:DC"&amp;MAX(IF($DW$7:$DW$37&gt;0,ROW(7:37)))-0))</f>
        <v>1891387.2</v>
      </c>
      <c r="DD38" s="482">
        <f>SUM(DD7:DD37)</f>
        <v>0</v>
      </c>
      <c r="DE38" s="479">
        <f>SUM(DE7:DE37)</f>
        <v>0</v>
      </c>
      <c r="DF38" s="479">
        <f t="shared" ref="DF38:DU38" si="71">SUM(DF7:DF37)</f>
        <v>0</v>
      </c>
      <c r="DG38" s="479">
        <f t="shared" si="71"/>
        <v>3694.8</v>
      </c>
      <c r="DH38" s="479">
        <f t="shared" ref="DH38" si="72">SUM(DH7:DH37)</f>
        <v>15043.600000000002</v>
      </c>
      <c r="DI38" s="479">
        <f>SUM(DI7:DI37)</f>
        <v>0</v>
      </c>
      <c r="DJ38" s="479">
        <f>SUM(DJ7:DJ37)</f>
        <v>619.9</v>
      </c>
      <c r="DK38" s="479">
        <f>SUM(DK7:DK37)</f>
        <v>0</v>
      </c>
      <c r="DL38" s="479">
        <f>SUM(DL7:DL37)</f>
        <v>0</v>
      </c>
      <c r="DM38" s="479">
        <f>SUM(DM7:DM37)</f>
        <v>4935.4999999999991</v>
      </c>
      <c r="DN38" s="479">
        <f t="shared" si="71"/>
        <v>1654</v>
      </c>
      <c r="DO38" s="479">
        <f t="shared" si="71"/>
        <v>0</v>
      </c>
      <c r="DP38" s="479">
        <f t="shared" si="71"/>
        <v>1128.1000000000001</v>
      </c>
      <c r="DQ38" s="479">
        <f t="shared" si="71"/>
        <v>20968.100000000002</v>
      </c>
      <c r="DR38" s="479">
        <f t="shared" si="71"/>
        <v>181.2</v>
      </c>
      <c r="DS38" s="479">
        <f t="shared" si="71"/>
        <v>0</v>
      </c>
      <c r="DT38" s="479">
        <f t="shared" si="71"/>
        <v>1969</v>
      </c>
      <c r="DU38" s="479">
        <f t="shared" si="71"/>
        <v>8989.4999999999982</v>
      </c>
      <c r="DV38" s="483">
        <f t="array" aca="1" ref="DV38" ca="1">SUM(INDIRECT("DV7:DV"&amp;MAX(IF($DW$7:$DW$37&gt;0,ROW(7:37)))-0))</f>
        <v>59183.7</v>
      </c>
      <c r="DW38" s="484">
        <f t="array" aca="1" ref="DW38" ca="1">SUM(INDIRECT("DW7:DW"&amp;MAX(IF($DW$7:$DW$37&gt;0,ROW(7:37)))-0))</f>
        <v>2378461.9999999995</v>
      </c>
      <c r="DX38" s="416"/>
      <c r="DY38" s="557">
        <f t="array" aca="1" ref="DY38" ca="1">SUM(INDIRECT("dy7:dy"&amp;MAX(IF($DW$7:$DW$37&gt;0,ROW(7:37)))-0))</f>
        <v>26476.000000000007</v>
      </c>
      <c r="DZ38" s="199">
        <f t="shared" ref="DZ38:EP38" si="73">SUM(DZ7:DZ37)</f>
        <v>22939.600000000002</v>
      </c>
      <c r="EA38" s="239">
        <f>SUM(EA7:EA37)</f>
        <v>109216.5</v>
      </c>
      <c r="EB38" s="240">
        <f>SUM(EB7:EB37)</f>
        <v>95102.099999999991</v>
      </c>
      <c r="EC38" s="359">
        <f t="shared" si="73"/>
        <v>0</v>
      </c>
      <c r="ED38" s="359">
        <f t="shared" si="73"/>
        <v>0</v>
      </c>
      <c r="EE38" s="240">
        <f t="shared" si="73"/>
        <v>28698.200000000008</v>
      </c>
      <c r="EF38" s="240">
        <f t="shared" si="73"/>
        <v>27643.30000000001</v>
      </c>
      <c r="EG38" s="359">
        <f t="shared" si="73"/>
        <v>0</v>
      </c>
      <c r="EH38" s="360">
        <f t="shared" si="73"/>
        <v>0</v>
      </c>
      <c r="EI38" s="239">
        <f t="shared" si="73"/>
        <v>0</v>
      </c>
      <c r="EJ38" s="240">
        <f t="shared" si="73"/>
        <v>0</v>
      </c>
      <c r="EK38" s="359">
        <f t="shared" si="73"/>
        <v>0</v>
      </c>
      <c r="EL38" s="359">
        <f t="shared" si="73"/>
        <v>0</v>
      </c>
      <c r="EM38" s="240">
        <f t="shared" si="73"/>
        <v>0</v>
      </c>
      <c r="EN38" s="240">
        <f t="shared" si="73"/>
        <v>0</v>
      </c>
      <c r="EO38" s="359">
        <f t="shared" si="73"/>
        <v>0</v>
      </c>
      <c r="EP38" s="359">
        <f t="shared" si="73"/>
        <v>0</v>
      </c>
      <c r="EQ38" s="240">
        <f>SUM(EQ7:EQ37)</f>
        <v>50923.3</v>
      </c>
      <c r="ER38" s="240">
        <f>SUM(ER7:ER37)</f>
        <v>54255.500000000007</v>
      </c>
      <c r="ES38" s="359">
        <f t="shared" ref="ES38:FB38" si="74">SUM(ES7:ES37)</f>
        <v>69546.7</v>
      </c>
      <c r="ET38" s="360">
        <f t="shared" si="74"/>
        <v>58423.099999999991</v>
      </c>
      <c r="EU38" s="239">
        <f t="shared" si="74"/>
        <v>277352.40000000002</v>
      </c>
      <c r="EV38" s="240">
        <f t="shared" si="74"/>
        <v>219569.69999999995</v>
      </c>
      <c r="EW38" s="240">
        <f t="shared" si="74"/>
        <v>106788.59999999999</v>
      </c>
      <c r="EX38" s="241">
        <f t="shared" si="74"/>
        <v>83814.899999999965</v>
      </c>
      <c r="EY38" s="240">
        <f t="shared" si="74"/>
        <v>500820.79999999976</v>
      </c>
      <c r="EZ38" s="240">
        <f t="shared" si="74"/>
        <v>358053.39999999991</v>
      </c>
      <c r="FA38" s="240">
        <f t="shared" si="74"/>
        <v>63728.199999999968</v>
      </c>
      <c r="FB38" s="240">
        <f t="shared" si="74"/>
        <v>48110.500000000007</v>
      </c>
      <c r="FC38" s="413">
        <f t="shared" ref="FC38:FH38" si="75">SUM(FC7:FC37)</f>
        <v>0</v>
      </c>
      <c r="FD38" s="411">
        <f t="shared" si="75"/>
        <v>0</v>
      </c>
      <c r="FE38" s="239">
        <f t="shared" si="75"/>
        <v>70605.700000000012</v>
      </c>
      <c r="FF38" s="240">
        <f t="shared" si="75"/>
        <v>47209.7</v>
      </c>
      <c r="FG38" s="359">
        <f t="shared" si="75"/>
        <v>0</v>
      </c>
      <c r="FH38" s="360">
        <f t="shared" si="75"/>
        <v>0</v>
      </c>
      <c r="FI38" s="205">
        <f t="array" aca="1" ref="FI38" ca="1">SUM(INDIRECT("FI7:FI"&amp;MAX(IF($DW$7:$DW$37&gt;0,ROW(7:37)))-0))</f>
        <v>28551.5</v>
      </c>
      <c r="FJ38" s="204">
        <f>SUM(FJ7:FJ37)</f>
        <v>30632.199999999997</v>
      </c>
      <c r="FK38" s="497">
        <f t="array" aca="1" ref="FK38" ca="1">SUM(INDIRECT("FK7:FK"&amp;MAX(IF($DW$7:$DW$37&gt;0,ROW(7:37)))-0))</f>
        <v>1332707.8999999999</v>
      </c>
      <c r="FL38" s="498">
        <f>SUM(FL7:FL37)</f>
        <v>1045754</v>
      </c>
      <c r="FM38" s="200">
        <f t="shared" ca="1" si="18"/>
        <v>-9.999999962747097E-2</v>
      </c>
      <c r="FN38" s="242">
        <f t="shared" ref="FN38:FU38" ca="1" si="76">SUM(FN7:FN37)</f>
        <v>49415.6</v>
      </c>
      <c r="FO38" s="242">
        <f t="shared" ca="1" si="76"/>
        <v>0</v>
      </c>
      <c r="FP38" s="242">
        <f>SUM(FP7:FP37)</f>
        <v>204318.60000000003</v>
      </c>
      <c r="FQ38" s="242">
        <f>SUM(FQ7:FQ37)</f>
        <v>0</v>
      </c>
      <c r="FR38" s="242">
        <f>SUM(FR7:FR37)</f>
        <v>0</v>
      </c>
      <c r="FS38" s="242">
        <f>SUM(FS7:FS37)</f>
        <v>0</v>
      </c>
      <c r="FT38" s="242">
        <f t="shared" si="76"/>
        <v>56341.500000000007</v>
      </c>
      <c r="FU38" s="242">
        <f t="shared" si="76"/>
        <v>0</v>
      </c>
      <c r="FV38" s="242">
        <f t="array" aca="1" ref="FV38" ca="1">SUM(INDIRECT("GD7:GD"&amp;MAX(IF($DW$7:$DW$37&gt;0,ROW(7:37)))-0))</f>
        <v>2378461.8999999994</v>
      </c>
      <c r="FW38" s="242">
        <f>SUM(FW7:FW37)</f>
        <v>0</v>
      </c>
      <c r="FX38" s="242">
        <f t="shared" ref="FX38:GF38" si="77">SUM(FX7:FX37)</f>
        <v>970712.89999999944</v>
      </c>
      <c r="FY38" s="242">
        <f t="shared" si="77"/>
        <v>0</v>
      </c>
      <c r="FZ38" s="242">
        <f>SUM(FZ7:FZ37)</f>
        <v>117815.40000000002</v>
      </c>
      <c r="GA38" s="242">
        <f>SUM(GA7:GA37)</f>
        <v>0</v>
      </c>
      <c r="GB38" s="242">
        <f>SUM(GB7:GB37)</f>
        <v>59183.7</v>
      </c>
      <c r="GC38" s="243">
        <f>SUM(GC7:GC37)</f>
        <v>0</v>
      </c>
      <c r="GD38" s="246">
        <f t="shared" ca="1" si="77"/>
        <v>2378461.8999999994</v>
      </c>
      <c r="GE38" s="247">
        <f t="shared" ca="1" si="77"/>
        <v>0</v>
      </c>
      <c r="GF38" s="490">
        <f t="shared" ca="1" si="77"/>
        <v>2378461.8999999994</v>
      </c>
      <c r="GG38" s="316" t="str">
        <f t="shared" ca="1" si="24"/>
        <v>cek</v>
      </c>
      <c r="GH38" s="242">
        <f t="shared" ref="GH38:GN38" ca="1" si="78">SUM(GH7:GH37)</f>
        <v>369259.4</v>
      </c>
      <c r="GI38" s="242">
        <f t="shared" ca="1" si="78"/>
        <v>0</v>
      </c>
      <c r="GJ38" s="242">
        <f t="shared" si="78"/>
        <v>117815.40000000002</v>
      </c>
      <c r="GK38" s="242">
        <f t="shared" si="78"/>
        <v>0</v>
      </c>
      <c r="GL38" s="242">
        <f t="shared" si="78"/>
        <v>1891387.0999999999</v>
      </c>
      <c r="GM38" s="243">
        <f t="shared" si="78"/>
        <v>0</v>
      </c>
      <c r="GN38" s="490">
        <f t="shared" ca="1" si="78"/>
        <v>487074.80000000005</v>
      </c>
      <c r="GO38" s="494">
        <f t="array" aca="1" ref="GO38" ca="1">SUM(INDIRECT("GD7:GD"&amp;MAX(IF($DW$7:$DW$37&gt;0,ROW(7:37)))-0))</f>
        <v>2378461.8999999994</v>
      </c>
      <c r="GP38" s="490">
        <f>SUM(GP7:GP37)</f>
        <v>1891387.0999999999</v>
      </c>
    </row>
    <row r="39" spans="1:199" s="188" customFormat="1" ht="11.15" customHeight="1">
      <c r="A39" s="206" t="s">
        <v>4</v>
      </c>
      <c r="B39" s="207">
        <v>5900</v>
      </c>
      <c r="C39" s="207">
        <v>5900</v>
      </c>
      <c r="D39" s="207">
        <v>5800</v>
      </c>
      <c r="E39" s="207">
        <v>5800</v>
      </c>
      <c r="F39" s="207">
        <v>5900</v>
      </c>
      <c r="G39" s="207">
        <v>5800</v>
      </c>
      <c r="H39" s="207">
        <v>5500</v>
      </c>
      <c r="I39" s="208">
        <v>5500</v>
      </c>
      <c r="J39" s="209">
        <f ca="1">IF(J38=0,0,SUMPRODUCT((B38:I38*B39:I39)/(J38)))</f>
        <v>5822.0012626262615</v>
      </c>
      <c r="K39" s="203">
        <v>5300</v>
      </c>
      <c r="L39" s="207">
        <v>4500</v>
      </c>
      <c r="M39" s="207">
        <v>5300</v>
      </c>
      <c r="N39" s="207">
        <v>5200</v>
      </c>
      <c r="O39" s="207">
        <v>5200</v>
      </c>
      <c r="P39" s="207">
        <v>4500</v>
      </c>
      <c r="Q39" s="207">
        <v>4500</v>
      </c>
      <c r="R39" s="207">
        <v>5200</v>
      </c>
      <c r="S39" s="208">
        <v>5200</v>
      </c>
      <c r="T39" s="209" cm="1">
        <f t="array" aca="1" ref="T39" ca="1">IF(T38=0,0,SUM((K38:S38*K39:S39)/(T38)))</f>
        <v>5252.8159753368127</v>
      </c>
      <c r="U39" s="203">
        <v>5500</v>
      </c>
      <c r="V39" s="207">
        <v>4700</v>
      </c>
      <c r="W39" s="207">
        <v>5250</v>
      </c>
      <c r="X39" s="207">
        <v>5500</v>
      </c>
      <c r="Y39" s="207">
        <v>5600</v>
      </c>
      <c r="Z39" s="207">
        <v>5757</v>
      </c>
      <c r="AA39" s="209" cm="1">
        <f t="array" aca="1" ref="AA39" ca="1">IF(AA38=0,0,SUM((U38:Z38*U39:Z39)/(AA38)))</f>
        <v>0</v>
      </c>
      <c r="AB39" s="408" cm="1">
        <f t="array" aca="1" ref="AB39" ca="1">SUM((J5:AA5="ttl")*(J38:AA38)*(J39:AA39))/AB38</f>
        <v>0</v>
      </c>
      <c r="AC39" s="203">
        <v>5100</v>
      </c>
      <c r="AD39" s="207">
        <v>5100</v>
      </c>
      <c r="AE39" s="207">
        <v>5100</v>
      </c>
      <c r="AF39" s="207">
        <v>5100</v>
      </c>
      <c r="AG39" s="207">
        <v>5100</v>
      </c>
      <c r="AH39" s="207">
        <v>5100</v>
      </c>
      <c r="AI39" s="207">
        <v>5100</v>
      </c>
      <c r="AJ39" s="207">
        <v>5100</v>
      </c>
      <c r="AK39" s="207">
        <v>5100</v>
      </c>
      <c r="AL39" s="207">
        <v>5100</v>
      </c>
      <c r="AM39" s="207">
        <v>5100</v>
      </c>
      <c r="AN39" s="207">
        <v>5100</v>
      </c>
      <c r="AO39" s="207">
        <v>5100</v>
      </c>
      <c r="AP39" s="207">
        <v>5100</v>
      </c>
      <c r="AQ39" s="207">
        <v>5100</v>
      </c>
      <c r="AR39" s="208">
        <v>5100</v>
      </c>
      <c r="AS39" s="209" cm="1">
        <f t="array" aca="1" ref="AS39" ca="1">SUM((AC38:AR38*AC39:AR39)/(AS38))</f>
        <v>5099.9999999999991</v>
      </c>
      <c r="AT39" s="203">
        <v>5100</v>
      </c>
      <c r="AU39" s="207">
        <v>5100</v>
      </c>
      <c r="AV39" s="207">
        <v>5100</v>
      </c>
      <c r="AW39" s="207">
        <v>5100</v>
      </c>
      <c r="AX39" s="207">
        <v>5100</v>
      </c>
      <c r="AY39" s="207">
        <v>5100</v>
      </c>
      <c r="AZ39" s="207">
        <v>5100</v>
      </c>
      <c r="BA39" s="207">
        <v>5100</v>
      </c>
      <c r="BB39" s="207">
        <v>5100</v>
      </c>
      <c r="BC39" s="208">
        <v>5100</v>
      </c>
      <c r="BD39" s="209" t="e" cm="1">
        <f t="array" aca="1" ref="BD39" ca="1">SUM((AT38:BC38*AT39:BC39)/(BD38))</f>
        <v>#DIV/0!</v>
      </c>
      <c r="BE39" s="203">
        <v>5100</v>
      </c>
      <c r="BF39" s="207">
        <v>5100</v>
      </c>
      <c r="BG39" s="207">
        <v>5100</v>
      </c>
      <c r="BH39" s="207">
        <v>5100</v>
      </c>
      <c r="BI39" s="207">
        <v>5100</v>
      </c>
      <c r="BJ39" s="207">
        <v>5100</v>
      </c>
      <c r="BK39" s="207">
        <v>5100</v>
      </c>
      <c r="BL39" s="207">
        <v>5100</v>
      </c>
      <c r="BM39" s="207">
        <v>5100</v>
      </c>
      <c r="BN39" s="207">
        <v>5100</v>
      </c>
      <c r="BO39" s="208">
        <v>5100</v>
      </c>
      <c r="BP39" s="209" cm="1">
        <f t="array" aca="1" ref="BP39" ca="1">IF(BP38=0,0,SUM((BE38:BO38*BE39:BO39)/(BP38)))</f>
        <v>0</v>
      </c>
      <c r="BQ39" s="203">
        <v>5100</v>
      </c>
      <c r="BR39" s="207">
        <v>5100</v>
      </c>
      <c r="BS39" s="207">
        <v>5100</v>
      </c>
      <c r="BT39" s="207">
        <v>5100</v>
      </c>
      <c r="BU39" s="207">
        <v>5100</v>
      </c>
      <c r="BV39" s="207">
        <v>5100</v>
      </c>
      <c r="BW39" s="207">
        <v>5100</v>
      </c>
      <c r="BX39" s="207">
        <v>5100</v>
      </c>
      <c r="BY39" s="207">
        <v>5100</v>
      </c>
      <c r="BZ39" s="208">
        <v>5100</v>
      </c>
      <c r="CA39" s="209" cm="1">
        <f t="array" aca="1" ref="CA39" ca="1">SUM((BQ38:BZ38*BQ39:BZ39)/(CA38))</f>
        <v>5100</v>
      </c>
      <c r="CB39" s="203">
        <v>5100</v>
      </c>
      <c r="CC39" s="207">
        <v>5100</v>
      </c>
      <c r="CD39" s="207">
        <v>5100</v>
      </c>
      <c r="CE39" s="207">
        <v>5100</v>
      </c>
      <c r="CF39" s="207">
        <v>5100</v>
      </c>
      <c r="CG39" s="207">
        <v>5100</v>
      </c>
      <c r="CH39" s="207">
        <v>5100</v>
      </c>
      <c r="CI39" s="207">
        <v>5100</v>
      </c>
      <c r="CJ39" s="207">
        <v>5100</v>
      </c>
      <c r="CK39" s="207">
        <v>5100</v>
      </c>
      <c r="CL39" s="207">
        <v>5100</v>
      </c>
      <c r="CM39" s="209" t="e" cm="1">
        <f t="array" aca="1" ref="CM39" ca="1">SUM((CB38:CL38*CB39:CL39)/(CM38))</f>
        <v>#DIV/0!</v>
      </c>
      <c r="CN39" s="207">
        <v>5100</v>
      </c>
      <c r="CO39" s="207">
        <v>5100</v>
      </c>
      <c r="CP39" s="207">
        <v>5100</v>
      </c>
      <c r="CQ39" s="207">
        <v>5100</v>
      </c>
      <c r="CR39" s="207">
        <v>5100</v>
      </c>
      <c r="CS39" s="207">
        <v>5100</v>
      </c>
      <c r="CT39" s="207">
        <v>5100</v>
      </c>
      <c r="CU39" s="208">
        <v>5100</v>
      </c>
      <c r="CV39" s="209" cm="1">
        <f t="array" aca="1" ref="CV39" ca="1">SUM((CN38:CU38*CN39:CU39)/(CV38))</f>
        <v>5099.9999999999991</v>
      </c>
      <c r="CW39" s="203">
        <v>4200</v>
      </c>
      <c r="CX39" s="207">
        <v>4200</v>
      </c>
      <c r="CY39" s="207">
        <v>4200</v>
      </c>
      <c r="CZ39" s="207">
        <v>4200</v>
      </c>
      <c r="DA39" s="207">
        <v>4200</v>
      </c>
      <c r="DB39" s="208">
        <v>4533</v>
      </c>
      <c r="DC39" s="209" cm="1">
        <f t="array" aca="1" ref="DC39" ca="1">IF(DC38=0,0,SUM((CW38:DB38*CW39:DB39)/(DC38)))</f>
        <v>4287.4887274800212</v>
      </c>
      <c r="DD39" s="203">
        <v>4950</v>
      </c>
      <c r="DE39" s="207">
        <v>4950</v>
      </c>
      <c r="DF39" s="207">
        <v>4950</v>
      </c>
      <c r="DG39" s="207">
        <v>4950</v>
      </c>
      <c r="DH39" s="207">
        <v>4950</v>
      </c>
      <c r="DI39" s="207">
        <v>4950</v>
      </c>
      <c r="DJ39" s="207">
        <v>4950</v>
      </c>
      <c r="DK39" s="207">
        <v>4950</v>
      </c>
      <c r="DL39" s="207">
        <v>4950</v>
      </c>
      <c r="DM39" s="207">
        <v>4950</v>
      </c>
      <c r="DN39" s="207">
        <v>4950</v>
      </c>
      <c r="DO39" s="207">
        <v>4950</v>
      </c>
      <c r="DP39" s="207">
        <v>4950</v>
      </c>
      <c r="DQ39" s="207">
        <v>4950</v>
      </c>
      <c r="DR39" s="207">
        <v>4950</v>
      </c>
      <c r="DS39" s="207">
        <v>4950</v>
      </c>
      <c r="DT39" s="207">
        <v>4950</v>
      </c>
      <c r="DU39" s="208">
        <v>4950</v>
      </c>
      <c r="DV39" s="209" cm="1">
        <f t="array" aca="1" ref="DV39" ca="1">IF(DV38=0,0,SUM((DD38:DU38*DD39:DU39)/(DV38)))</f>
        <v>4950.0000000000009</v>
      </c>
      <c r="DW39" s="342" t="e">
        <f ca="1">SUMPRODUCT((LEFT($AB$5:$DV$5,4)="TTL-")*(AB38:DV38)*(AB39:DV39))/DW38</f>
        <v>#DIV/0!</v>
      </c>
      <c r="DX39" s="210"/>
      <c r="DY39" s="703"/>
      <c r="DZ39" s="703"/>
      <c r="EA39" s="703"/>
      <c r="EB39" s="703"/>
      <c r="EC39" s="703"/>
      <c r="ED39" s="703"/>
      <c r="EE39" s="703"/>
      <c r="EF39" s="703"/>
      <c r="EG39" s="703"/>
      <c r="EH39" s="703"/>
      <c r="EI39" s="703"/>
      <c r="EJ39" s="703"/>
      <c r="EK39" s="553"/>
      <c r="EL39" s="553"/>
      <c r="EM39" s="703"/>
      <c r="EN39" s="703"/>
      <c r="EO39" s="553"/>
      <c r="EP39" s="553"/>
      <c r="EQ39" s="703">
        <f>SUM(EQ38:ER38)-CW38</f>
        <v>0</v>
      </c>
      <c r="ER39" s="703"/>
      <c r="ES39" s="703"/>
      <c r="ET39" s="703"/>
      <c r="EU39" s="704">
        <f>SUM(EU38:EV38)-DB38</f>
        <v>0</v>
      </c>
      <c r="EV39" s="704"/>
      <c r="EW39" s="704"/>
      <c r="EX39" s="704"/>
      <c r="EY39" s="704">
        <f>SUM(EY38:EZ38)-CZ38</f>
        <v>0</v>
      </c>
      <c r="EZ39" s="704"/>
      <c r="FA39" s="704">
        <f>SUM(FA38:FB38)-CX38</f>
        <v>0</v>
      </c>
      <c r="FB39" s="704"/>
      <c r="FC39" s="703"/>
      <c r="FD39" s="703"/>
      <c r="FE39" s="553"/>
      <c r="FF39" s="553"/>
      <c r="FG39" s="553"/>
      <c r="FH39" s="553"/>
      <c r="FI39" s="703"/>
      <c r="FJ39" s="703"/>
      <c r="FK39" s="553"/>
      <c r="FL39" s="553"/>
      <c r="FM39" s="200"/>
      <c r="FN39" s="716"/>
      <c r="FO39" s="716"/>
      <c r="FP39" s="716"/>
      <c r="FQ39" s="716"/>
      <c r="FR39" s="194"/>
      <c r="FS39" s="194"/>
      <c r="FT39" s="716"/>
      <c r="FU39" s="716"/>
      <c r="FV39" s="716"/>
      <c r="FW39" s="716"/>
      <c r="FX39" s="716"/>
      <c r="FY39" s="716"/>
      <c r="FZ39" s="716"/>
      <c r="GA39" s="716"/>
      <c r="GB39" s="194"/>
      <c r="GC39" s="194"/>
      <c r="GD39" s="716"/>
      <c r="GE39" s="716"/>
      <c r="GG39" s="237"/>
    </row>
    <row r="40" spans="1:199" s="188" customFormat="1" ht="11.15" customHeight="1">
      <c r="A40" s="417" t="s">
        <v>57</v>
      </c>
      <c r="J40" s="194"/>
      <c r="S40" s="194"/>
      <c r="V40" s="194"/>
      <c r="AB40" s="210">
        <f ca="1">AB38-DY38-DZ38</f>
        <v>0</v>
      </c>
      <c r="AF40" s="210"/>
      <c r="AG40" s="210"/>
      <c r="AH40" s="210"/>
      <c r="AI40" s="210"/>
      <c r="AJ40" s="210"/>
      <c r="AK40" s="210"/>
      <c r="AL40" s="210"/>
      <c r="AM40" s="210"/>
      <c r="AN40" s="210"/>
      <c r="AO40" s="210"/>
      <c r="AP40" s="210"/>
      <c r="AQ40" s="210"/>
      <c r="AR40" s="210"/>
      <c r="AS40" s="210">
        <f ca="1">AS38-kau!R39-kau!Y39-kau!AH39-pm!CQ39-pm.35!CQ39</f>
        <v>2.9103830456733704E-11</v>
      </c>
      <c r="AT40" s="210"/>
      <c r="AU40" s="210"/>
      <c r="AV40" s="210"/>
      <c r="AW40" s="210"/>
      <c r="AX40" s="210"/>
      <c r="AY40" s="210"/>
      <c r="AZ40" s="210"/>
      <c r="BA40" s="210"/>
      <c r="BB40" s="210"/>
      <c r="BC40" s="210"/>
      <c r="BD40" s="210">
        <f ca="1">BD38-'pit-e,f'!AI40</f>
        <v>0</v>
      </c>
      <c r="BE40" s="210"/>
      <c r="BF40" s="210"/>
      <c r="BG40" s="210"/>
      <c r="BH40" s="210"/>
      <c r="BI40" s="210"/>
      <c r="BJ40" s="210"/>
      <c r="BK40" s="210"/>
      <c r="BL40" s="210"/>
      <c r="BM40" s="210"/>
      <c r="BN40" s="210"/>
      <c r="BO40" s="210"/>
      <c r="BP40" s="210">
        <f ca="1">BP38-'pit-e,f'!BB40</f>
        <v>0</v>
      </c>
      <c r="BQ40" s="210"/>
      <c r="BR40" s="210"/>
      <c r="BS40" s="210"/>
      <c r="BT40" s="210"/>
      <c r="BU40" s="210"/>
      <c r="BV40" s="210"/>
      <c r="BW40" s="210"/>
      <c r="BX40" s="210"/>
      <c r="BY40" s="210"/>
      <c r="BZ40" s="210"/>
      <c r="CA40" s="210">
        <f ca="1">CA38-kau!AT39-kau!BE39-pm!GX39-pm.35!GX39</f>
        <v>0</v>
      </c>
      <c r="CC40" s="210"/>
      <c r="CE40" s="210"/>
      <c r="CF40" s="210"/>
      <c r="CG40" s="210"/>
      <c r="CH40" s="210"/>
      <c r="CI40" s="210"/>
      <c r="CJ40" s="210"/>
      <c r="CK40" s="210"/>
      <c r="CL40" s="210"/>
      <c r="CM40" s="211"/>
      <c r="CN40" s="211"/>
      <c r="CS40" s="210"/>
      <c r="CT40" s="210"/>
      <c r="CV40" s="210">
        <f ca="1">CV38-'pm-m'!DD39</f>
        <v>0</v>
      </c>
      <c r="CW40" s="188">
        <f ca="1">CW38-kau!CE39</f>
        <v>0</v>
      </c>
      <c r="CX40" s="188">
        <f ca="1">CX38-'b,d'!CF39</f>
        <v>0</v>
      </c>
      <c r="CZ40" s="188">
        <f>CZ38-'b,d'!DA39</f>
        <v>0</v>
      </c>
      <c r="DB40" s="210"/>
      <c r="DC40" s="211"/>
      <c r="DV40" s="211">
        <f ca="1">DV38-ssb!V39</f>
        <v>0</v>
      </c>
      <c r="DW40" s="210"/>
      <c r="DX40" s="194"/>
      <c r="DY40" s="703">
        <f ca="1">DY38+DZ38-AB38</f>
        <v>0</v>
      </c>
      <c r="DZ40" s="703"/>
      <c r="EA40" s="704">
        <f ca="1">pm!CQ39-SUM(EA38:ED38)</f>
        <v>0</v>
      </c>
      <c r="EB40" s="704"/>
      <c r="EC40" s="704"/>
      <c r="ED40" s="704"/>
      <c r="EE40" s="704">
        <f ca="1">SUM(EE38:EH38,-pm!GX39)</f>
        <v>0</v>
      </c>
      <c r="EF40" s="704"/>
      <c r="EG40" s="704"/>
      <c r="EH40" s="704"/>
      <c r="EI40" s="703">
        <f>SUM($EI$38:$EP$38)-kau!$BF$39</f>
        <v>0</v>
      </c>
      <c r="EJ40" s="703"/>
      <c r="EK40" s="703"/>
      <c r="EL40" s="703"/>
      <c r="EM40" s="703"/>
      <c r="EN40" s="703"/>
      <c r="EO40" s="703"/>
      <c r="EP40" s="703"/>
      <c r="EQ40" s="703">
        <f ca="1">EQ38+ER38-kau!CE39</f>
        <v>0</v>
      </c>
      <c r="ER40" s="703"/>
      <c r="ES40" s="704">
        <f ca="1">ES38+ET38-'pm-sm'!CE39</f>
        <v>0</v>
      </c>
      <c r="ET40" s="704"/>
      <c r="EU40" s="704">
        <f ca="1">SUM(EU38:EV38)-sims!AW39</f>
        <v>0</v>
      </c>
      <c r="EV40" s="704"/>
      <c r="EW40" s="716"/>
      <c r="EX40" s="716"/>
      <c r="EY40" s="704">
        <f>SUM(EY38:EZ38)-'b,d'!DA39</f>
        <v>0</v>
      </c>
      <c r="EZ40" s="704"/>
      <c r="FA40" s="703">
        <f ca="1">SUM(FA38:FB38)-'b,d'!CF39</f>
        <v>0</v>
      </c>
      <c r="FB40" s="703"/>
      <c r="FC40" s="703" t="e">
        <f ca="1">FC38+FD38-pm!DI39-pm!EA39</f>
        <v>#REF!</v>
      </c>
      <c r="FD40" s="703"/>
      <c r="FE40" s="704">
        <f>SUM(FE38:FF38)-'pm-m'!DD39</f>
        <v>0</v>
      </c>
      <c r="FF40" s="704"/>
      <c r="FG40" s="703" t="e">
        <f ca="1">SUM(FG38:FH38)-'pm-m'!CK39</f>
        <v>#REF!</v>
      </c>
      <c r="FH40" s="703"/>
      <c r="FI40" s="703">
        <f ca="1">FI38+FJ38-ssb!V39</f>
        <v>0</v>
      </c>
      <c r="FJ40" s="703"/>
      <c r="FK40" s="703"/>
      <c r="FL40" s="703"/>
      <c r="FM40" s="210"/>
      <c r="FN40" s="210"/>
      <c r="FO40" s="210"/>
      <c r="FP40" s="210"/>
      <c r="FQ40" s="210"/>
      <c r="FR40" s="210"/>
      <c r="FS40" s="210"/>
      <c r="FT40" s="210"/>
      <c r="FU40" s="210"/>
      <c r="GG40" s="237"/>
    </row>
    <row r="41" spans="1:199" ht="12" customHeight="1">
      <c r="J41" s="171"/>
      <c r="AH41" s="171"/>
      <c r="AJ41" s="171"/>
      <c r="AK41" s="171"/>
      <c r="AL41" s="171"/>
      <c r="AM41" s="171"/>
      <c r="AN41" s="171"/>
      <c r="AO41" s="171"/>
      <c r="AS41" s="171"/>
      <c r="DZ41" s="175"/>
      <c r="EA41" s="175"/>
      <c r="EB41" s="175"/>
      <c r="ED41" s="176"/>
      <c r="EQ41" s="175"/>
      <c r="ES41" s="175"/>
      <c r="ET41" s="175"/>
      <c r="EU41" s="175"/>
      <c r="EV41" s="175"/>
      <c r="EW41" s="175"/>
      <c r="EX41" s="175"/>
      <c r="EY41" s="175"/>
      <c r="EZ41" s="175"/>
      <c r="FC41" s="175"/>
      <c r="FD41" s="175"/>
      <c r="FE41" s="175"/>
      <c r="FF41" s="175"/>
      <c r="FG41" s="175"/>
      <c r="FH41" s="175"/>
      <c r="FI41" s="175"/>
      <c r="FJ41" s="175"/>
      <c r="FV41" s="175"/>
      <c r="FW41" s="175"/>
      <c r="GQ41" s="171"/>
    </row>
    <row r="42" spans="1:199" ht="12" customHeight="1">
      <c r="J42" s="171"/>
      <c r="AI42" s="175"/>
      <c r="EU42" s="717"/>
      <c r="EV42" s="717"/>
      <c r="FI42" s="171"/>
      <c r="FJ42" s="171"/>
      <c r="GQ42" s="171"/>
    </row>
    <row r="43" spans="1:199" ht="12" customHeight="1">
      <c r="J43" s="171"/>
      <c r="AH43" s="171"/>
      <c r="AJ43" s="171"/>
      <c r="AK43" s="171"/>
      <c r="AL43" s="171"/>
      <c r="AM43" s="171"/>
      <c r="AN43" s="171"/>
      <c r="AO43" s="171"/>
      <c r="DV43" s="214"/>
      <c r="DW43" s="188"/>
      <c r="DX43" s="213"/>
      <c r="DY43" s="188"/>
      <c r="DZ43" s="177"/>
      <c r="EA43" s="177"/>
      <c r="EB43" s="177"/>
      <c r="ED43" s="177"/>
      <c r="EE43" s="177"/>
      <c r="EF43" s="175"/>
      <c r="EG43" s="175"/>
      <c r="EH43" s="175"/>
      <c r="EI43" s="177"/>
      <c r="EJ43" s="175"/>
      <c r="EK43" s="175"/>
      <c r="EL43" s="175"/>
      <c r="EM43" s="175"/>
      <c r="EN43" s="175"/>
      <c r="EO43" s="175"/>
      <c r="EP43" s="175"/>
      <c r="EQ43" s="175"/>
      <c r="ER43" s="175"/>
      <c r="ES43" s="177"/>
      <c r="ET43" s="177"/>
      <c r="EU43" s="177"/>
      <c r="EW43" s="177"/>
      <c r="EX43" s="177"/>
      <c r="EY43" s="177"/>
      <c r="EZ43" s="175"/>
      <c r="FA43" s="175"/>
      <c r="FB43" s="175"/>
      <c r="FC43" s="177"/>
      <c r="FD43" s="174"/>
      <c r="FE43" s="177"/>
      <c r="FF43" s="175"/>
      <c r="FG43" s="177"/>
      <c r="FH43" s="175"/>
      <c r="FI43" s="177"/>
      <c r="FJ43" s="172"/>
      <c r="FK43" s="175"/>
      <c r="FL43" s="175"/>
      <c r="FM43" s="175"/>
      <c r="FN43" s="175"/>
      <c r="FO43" s="175"/>
      <c r="FP43" s="175"/>
      <c r="FQ43" s="175"/>
      <c r="FR43" s="175"/>
      <c r="FS43" s="175"/>
      <c r="FT43" s="175"/>
      <c r="FU43" s="175"/>
      <c r="FV43" s="177"/>
      <c r="GQ43" s="171"/>
    </row>
    <row r="44" spans="1:199" ht="12" customHeight="1">
      <c r="J44" s="171"/>
      <c r="AH44" s="171"/>
      <c r="AJ44" s="171"/>
      <c r="AK44" s="171"/>
      <c r="AL44" s="171"/>
      <c r="AM44" s="171"/>
      <c r="AN44" s="171"/>
      <c r="AO44" s="171"/>
      <c r="AP44" s="171"/>
      <c r="AQ44" s="171"/>
      <c r="AR44" s="171"/>
      <c r="AS44" s="171"/>
      <c r="AT44" s="171"/>
      <c r="AU44" s="171"/>
      <c r="AV44" s="171"/>
      <c r="AW44" s="171"/>
      <c r="AX44" s="171"/>
      <c r="AY44" s="171"/>
      <c r="AZ44" s="171"/>
      <c r="BA44" s="171"/>
      <c r="BB44" s="171"/>
      <c r="BC44" s="171"/>
      <c r="BD44" s="171"/>
      <c r="BE44" s="171"/>
      <c r="BF44" s="171"/>
      <c r="BG44" s="171"/>
      <c r="BH44" s="171"/>
      <c r="BI44" s="171"/>
      <c r="BJ44" s="171"/>
      <c r="BK44" s="171"/>
      <c r="BL44" s="171"/>
      <c r="BM44" s="171"/>
      <c r="BN44" s="171"/>
      <c r="BO44" s="171"/>
      <c r="BP44" s="171"/>
      <c r="BQ44" s="171"/>
      <c r="BR44" s="171"/>
      <c r="BS44" s="171"/>
      <c r="BT44" s="171"/>
      <c r="BU44" s="171"/>
      <c r="BV44" s="171"/>
      <c r="BW44" s="171"/>
      <c r="BX44" s="171"/>
      <c r="BY44" s="171"/>
      <c r="BZ44" s="171"/>
      <c r="CA44" s="171"/>
      <c r="CB44" s="171"/>
      <c r="CC44" s="171"/>
      <c r="CD44" s="171"/>
      <c r="CE44" s="171"/>
      <c r="CF44" s="171"/>
      <c r="CG44" s="171"/>
      <c r="CH44" s="171"/>
      <c r="CI44" s="171"/>
      <c r="CJ44" s="171"/>
      <c r="CK44" s="171"/>
      <c r="CL44" s="171"/>
      <c r="CM44" s="171"/>
      <c r="CN44" s="171"/>
      <c r="CO44" s="171"/>
      <c r="CP44" s="171"/>
      <c r="CQ44" s="171"/>
      <c r="CR44" s="171"/>
      <c r="CS44" s="171"/>
      <c r="CT44" s="171"/>
      <c r="CU44" s="171"/>
      <c r="CV44" s="171"/>
      <c r="CW44" s="171"/>
      <c r="CX44" s="171"/>
      <c r="CY44" s="171"/>
      <c r="CZ44" s="171"/>
      <c r="DA44" s="171"/>
      <c r="DB44" s="171"/>
      <c r="DC44" s="171"/>
      <c r="DD44" s="171"/>
      <c r="DE44" s="171"/>
      <c r="DF44" s="171"/>
      <c r="DG44" s="171"/>
      <c r="DH44" s="171"/>
      <c r="DI44" s="171"/>
      <c r="DJ44" s="171"/>
      <c r="DK44" s="171"/>
      <c r="DL44" s="171"/>
      <c r="DM44" s="171"/>
      <c r="DN44" s="171"/>
      <c r="DO44" s="171"/>
      <c r="DP44" s="171"/>
      <c r="DQ44" s="171"/>
      <c r="DR44" s="171"/>
      <c r="DS44" s="171"/>
      <c r="DT44" s="171"/>
      <c r="DU44" s="171"/>
      <c r="DV44" s="214"/>
      <c r="DW44" s="188"/>
      <c r="DX44" s="188"/>
      <c r="DY44" s="188"/>
      <c r="FI44" s="171"/>
      <c r="FJ44" s="171"/>
      <c r="GQ44" s="171"/>
    </row>
    <row r="45" spans="1:199" ht="12" customHeight="1">
      <c r="J45" s="171"/>
      <c r="AH45" s="171"/>
      <c r="AJ45" s="171"/>
      <c r="AK45" s="171"/>
      <c r="AL45" s="171"/>
      <c r="AM45" s="171"/>
      <c r="AN45" s="171"/>
      <c r="AO45" s="171"/>
      <c r="DV45" s="214"/>
      <c r="DW45" s="188"/>
      <c r="DX45" s="213"/>
      <c r="DY45" s="188"/>
      <c r="DZ45" s="177"/>
      <c r="EA45" s="177"/>
      <c r="EB45" s="177"/>
      <c r="EC45" s="175"/>
      <c r="ED45" s="177"/>
      <c r="EM45" s="175"/>
      <c r="EN45" s="175"/>
      <c r="EO45" s="175"/>
      <c r="EP45" s="175"/>
      <c r="FI45" s="171"/>
      <c r="FJ45" s="171"/>
      <c r="GQ45" s="171"/>
    </row>
    <row r="46" spans="1:199" ht="12" customHeight="1">
      <c r="DV46" s="214"/>
      <c r="DW46" s="188"/>
      <c r="DX46" s="213"/>
      <c r="DY46" s="188"/>
      <c r="GQ46" s="171"/>
    </row>
    <row r="47" spans="1:199" ht="12" customHeight="1">
      <c r="DV47" s="214"/>
      <c r="DW47" s="188"/>
      <c r="DX47" s="213"/>
      <c r="DY47" s="435"/>
      <c r="GQ47" s="171"/>
    </row>
    <row r="48" spans="1:199" ht="12" customHeight="1">
      <c r="DV48" s="214"/>
      <c r="DW48" s="188"/>
      <c r="DX48" s="213"/>
      <c r="DY48" s="188"/>
      <c r="GQ48" s="171"/>
    </row>
    <row r="49" spans="126:199" ht="12" customHeight="1">
      <c r="DV49" s="214"/>
      <c r="DW49" s="188"/>
      <c r="DX49" s="213"/>
      <c r="DY49" s="188"/>
      <c r="GQ49" s="171"/>
    </row>
    <row r="50" spans="126:199" ht="12" customHeight="1">
      <c r="DV50" s="214"/>
      <c r="DW50" s="188"/>
      <c r="DX50" s="213"/>
      <c r="DY50" s="188"/>
      <c r="GQ50" s="171"/>
    </row>
    <row r="51" spans="126:199" ht="12" customHeight="1">
      <c r="DV51" s="214"/>
      <c r="DW51" s="188"/>
      <c r="DX51" s="213"/>
      <c r="DY51" s="188"/>
      <c r="EU51" s="215"/>
      <c r="GQ51" s="171"/>
    </row>
    <row r="52" spans="126:199" ht="12" customHeight="1">
      <c r="DV52" s="214"/>
      <c r="DW52" s="188"/>
      <c r="DX52" s="213"/>
      <c r="DY52" s="188"/>
      <c r="GQ52" s="171"/>
    </row>
    <row r="53" spans="126:199" ht="12" customHeight="1">
      <c r="DV53" s="214"/>
      <c r="DW53" s="188"/>
      <c r="DX53" s="213"/>
      <c r="DY53" s="188"/>
      <c r="GQ53" s="171"/>
    </row>
    <row r="54" spans="126:199" ht="12" customHeight="1">
      <c r="DV54" s="214"/>
      <c r="DW54" s="188"/>
      <c r="DX54" s="213"/>
      <c r="DY54" s="188"/>
      <c r="GQ54" s="171"/>
    </row>
    <row r="55" spans="126:199" ht="12" customHeight="1">
      <c r="DV55" s="214"/>
      <c r="DW55" s="188"/>
      <c r="DX55" s="213"/>
      <c r="DY55" s="188"/>
      <c r="GQ55" s="171"/>
    </row>
    <row r="56" spans="126:199" ht="12" customHeight="1">
      <c r="DV56" s="214"/>
      <c r="DW56" s="188"/>
      <c r="DX56" s="213"/>
      <c r="DY56" s="188"/>
      <c r="GQ56" s="171"/>
    </row>
    <row r="57" spans="126:199" ht="12" customHeight="1">
      <c r="DV57" s="214"/>
      <c r="DW57" s="188"/>
      <c r="DX57" s="213"/>
      <c r="DY57" s="188"/>
      <c r="GQ57" s="171"/>
    </row>
    <row r="58" spans="126:199" ht="12" customHeight="1">
      <c r="DV58" s="214"/>
      <c r="DW58" s="188"/>
      <c r="DX58" s="213"/>
      <c r="DY58" s="188"/>
      <c r="GQ58" s="171"/>
    </row>
    <row r="59" spans="126:199" ht="12" customHeight="1">
      <c r="DV59" s="214"/>
      <c r="DW59" s="188"/>
      <c r="DX59" s="213"/>
      <c r="DY59" s="188"/>
      <c r="GQ59" s="171"/>
    </row>
    <row r="60" spans="126:199" ht="12" customHeight="1">
      <c r="DV60" s="214"/>
      <c r="DW60" s="188"/>
      <c r="DX60" s="213"/>
      <c r="DY60" s="188"/>
      <c r="GQ60" s="171"/>
    </row>
    <row r="61" spans="126:199" ht="12" customHeight="1">
      <c r="DV61" s="214"/>
      <c r="DW61" s="188"/>
      <c r="DX61" s="213"/>
      <c r="DY61" s="188"/>
      <c r="GQ61" s="171"/>
    </row>
    <row r="62" spans="126:199" ht="12" customHeight="1">
      <c r="DV62" s="214"/>
      <c r="DW62" s="188"/>
      <c r="DX62" s="213"/>
      <c r="DY62" s="188"/>
      <c r="GQ62" s="171"/>
    </row>
    <row r="63" spans="126:199" ht="12" customHeight="1">
      <c r="DV63" s="214"/>
      <c r="DW63" s="188"/>
      <c r="DX63" s="213"/>
      <c r="DY63" s="188"/>
      <c r="GQ63" s="171"/>
    </row>
    <row r="64" spans="126:199" ht="12" customHeight="1">
      <c r="DV64" s="214"/>
      <c r="DW64" s="188"/>
      <c r="DY64" s="188"/>
      <c r="GQ64" s="171"/>
    </row>
    <row r="65" spans="126:199" ht="12" customHeight="1">
      <c r="DV65" s="214"/>
      <c r="DY65" s="188"/>
      <c r="GQ65" s="171"/>
    </row>
    <row r="66" spans="126:199" ht="12" customHeight="1">
      <c r="DV66" s="214"/>
      <c r="DY66" s="188"/>
      <c r="GQ66" s="171"/>
    </row>
    <row r="67" spans="126:199" ht="12" customHeight="1">
      <c r="DV67" s="214"/>
      <c r="DY67" s="188"/>
      <c r="GQ67" s="171"/>
    </row>
    <row r="68" spans="126:199" ht="12" customHeight="1">
      <c r="DV68" s="214"/>
      <c r="DY68" s="188"/>
      <c r="GQ68" s="171"/>
    </row>
    <row r="69" spans="126:199" ht="12" customHeight="1">
      <c r="DV69" s="214"/>
      <c r="DY69" s="188"/>
      <c r="GQ69" s="171"/>
    </row>
    <row r="70" spans="126:199" ht="12" customHeight="1">
      <c r="DV70" s="214"/>
      <c r="DY70" s="188"/>
      <c r="GQ70" s="171"/>
    </row>
    <row r="71" spans="126:199" ht="12" customHeight="1">
      <c r="DV71" s="214"/>
      <c r="DX71" s="169"/>
      <c r="DY71" s="169"/>
      <c r="GQ71" s="171"/>
    </row>
    <row r="72" spans="126:199" ht="12" customHeight="1">
      <c r="GQ72" s="171"/>
    </row>
    <row r="73" spans="126:199" ht="12" customHeight="1">
      <c r="GQ73" s="171"/>
    </row>
    <row r="74" spans="126:199" ht="12" customHeight="1">
      <c r="GQ74" s="171"/>
    </row>
    <row r="75" spans="126:199" ht="12" customHeight="1">
      <c r="GQ75" s="171"/>
    </row>
    <row r="76" spans="126:199" ht="12" customHeight="1">
      <c r="GQ76" s="171"/>
    </row>
    <row r="77" spans="126:199" ht="12" customHeight="1">
      <c r="GQ77" s="171"/>
    </row>
    <row r="78" spans="126:199" ht="12" customHeight="1">
      <c r="GQ78" s="171"/>
    </row>
    <row r="79" spans="126:199" ht="12" customHeight="1">
      <c r="GQ79" s="171"/>
    </row>
    <row r="80" spans="126:199" ht="12" customHeight="1">
      <c r="GQ80" s="171"/>
    </row>
    <row r="81" spans="199:199" ht="12" customHeight="1">
      <c r="GQ81" s="171"/>
    </row>
    <row r="82" spans="199:199" ht="12" customHeight="1">
      <c r="GQ82" s="171"/>
    </row>
    <row r="83" spans="199:199" ht="12" customHeight="1">
      <c r="GQ83" s="171"/>
    </row>
    <row r="84" spans="199:199" ht="12" customHeight="1">
      <c r="GQ84" s="171"/>
    </row>
    <row r="85" spans="199:199" ht="12" customHeight="1">
      <c r="GQ85" s="171"/>
    </row>
    <row r="86" spans="199:199" ht="12" customHeight="1">
      <c r="GQ86" s="171"/>
    </row>
    <row r="87" spans="199:199" ht="12" customHeight="1">
      <c r="GQ87" s="171"/>
    </row>
    <row r="88" spans="199:199" ht="12" customHeight="1">
      <c r="GQ88" s="171"/>
    </row>
    <row r="89" spans="199:199" ht="12" customHeight="1">
      <c r="GQ89" s="171"/>
    </row>
    <row r="90" spans="199:199" ht="12" customHeight="1">
      <c r="GQ90" s="171"/>
    </row>
    <row r="91" spans="199:199" ht="12" customHeight="1">
      <c r="GQ91" s="171"/>
    </row>
    <row r="92" spans="199:199" ht="12" customHeight="1">
      <c r="GQ92" s="171"/>
    </row>
    <row r="93" spans="199:199" ht="12" customHeight="1">
      <c r="GQ93" s="171"/>
    </row>
    <row r="94" spans="199:199" ht="12" customHeight="1">
      <c r="GQ94" s="171"/>
    </row>
    <row r="95" spans="199:199" ht="12" customHeight="1">
      <c r="GQ95" s="171"/>
    </row>
    <row r="96" spans="199:199" ht="12" customHeight="1">
      <c r="GQ96" s="171"/>
    </row>
    <row r="97" spans="199:199" ht="12" customHeight="1">
      <c r="GQ97" s="171"/>
    </row>
    <row r="98" spans="199:199" ht="12" customHeight="1">
      <c r="GQ98" s="171"/>
    </row>
    <row r="99" spans="199:199" ht="12" customHeight="1">
      <c r="GQ99" s="171"/>
    </row>
    <row r="100" spans="199:199" ht="12" customHeight="1">
      <c r="GQ100" s="171"/>
    </row>
    <row r="101" spans="199:199" ht="12" customHeight="1">
      <c r="GQ101" s="171"/>
    </row>
    <row r="102" spans="199:199" ht="12" customHeight="1">
      <c r="GQ102" s="171"/>
    </row>
    <row r="103" spans="199:199" ht="12" customHeight="1">
      <c r="GQ103" s="171"/>
    </row>
    <row r="104" spans="199:199" ht="12" customHeight="1">
      <c r="GQ104" s="171"/>
    </row>
    <row r="105" spans="199:199" ht="12" customHeight="1">
      <c r="GQ105" s="171"/>
    </row>
    <row r="106" spans="199:199" ht="12" customHeight="1">
      <c r="GQ106" s="171"/>
    </row>
    <row r="107" spans="199:199" ht="12" customHeight="1">
      <c r="GQ107" s="171"/>
    </row>
    <row r="108" spans="199:199" ht="12" customHeight="1">
      <c r="GQ108" s="171"/>
    </row>
    <row r="109" spans="199:199" ht="12" customHeight="1">
      <c r="GQ109" s="171"/>
    </row>
    <row r="110" spans="199:199" ht="12" customHeight="1">
      <c r="GQ110" s="171"/>
    </row>
    <row r="111" spans="199:199" ht="12" customHeight="1">
      <c r="GQ111" s="171"/>
    </row>
    <row r="112" spans="199:199" ht="12" customHeight="1">
      <c r="GQ112" s="171"/>
    </row>
    <row r="113" spans="199:199" ht="12" customHeight="1">
      <c r="GQ113" s="171"/>
    </row>
    <row r="114" spans="199:199" ht="12" customHeight="1">
      <c r="GQ114" s="171"/>
    </row>
    <row r="115" spans="199:199" ht="12" customHeight="1">
      <c r="GQ115" s="171"/>
    </row>
    <row r="116" spans="199:199" ht="12" customHeight="1">
      <c r="GQ116" s="171"/>
    </row>
    <row r="117" spans="199:199" ht="12" customHeight="1">
      <c r="GQ117" s="171"/>
    </row>
    <row r="118" spans="199:199" ht="12" customHeight="1">
      <c r="GQ118" s="171"/>
    </row>
    <row r="119" spans="199:199" ht="12" customHeight="1">
      <c r="GQ119" s="171"/>
    </row>
    <row r="120" spans="199:199" ht="12" customHeight="1">
      <c r="GQ120" s="171"/>
    </row>
    <row r="121" spans="199:199" ht="12" customHeight="1">
      <c r="GQ121" s="171"/>
    </row>
    <row r="122" spans="199:199" ht="12" customHeight="1">
      <c r="GQ122" s="171"/>
    </row>
    <row r="123" spans="199:199" ht="12" customHeight="1">
      <c r="GQ123" s="171"/>
    </row>
    <row r="124" spans="199:199" ht="12" customHeight="1">
      <c r="GQ124" s="171"/>
    </row>
    <row r="125" spans="199:199" ht="12" customHeight="1">
      <c r="GQ125" s="171"/>
    </row>
    <row r="126" spans="199:199" ht="12" customHeight="1">
      <c r="GQ126" s="171"/>
    </row>
    <row r="127" spans="199:199" ht="12" customHeight="1">
      <c r="GQ127" s="171"/>
    </row>
    <row r="128" spans="199:199" ht="12" customHeight="1">
      <c r="GQ128" s="171"/>
    </row>
    <row r="129" spans="199:199" ht="12" customHeight="1">
      <c r="GQ129" s="171"/>
    </row>
    <row r="130" spans="199:199" ht="12" customHeight="1">
      <c r="GQ130" s="171"/>
    </row>
    <row r="131" spans="199:199" ht="12" customHeight="1">
      <c r="GQ131" s="171"/>
    </row>
    <row r="132" spans="199:199" ht="12" customHeight="1">
      <c r="GQ132" s="171"/>
    </row>
    <row r="133" spans="199:199" ht="12" customHeight="1">
      <c r="GQ133" s="171"/>
    </row>
    <row r="134" spans="199:199" ht="12" customHeight="1">
      <c r="GQ134" s="171"/>
    </row>
    <row r="135" spans="199:199" ht="12" customHeight="1">
      <c r="GQ135" s="171"/>
    </row>
    <row r="136" spans="199:199" ht="12" customHeight="1">
      <c r="GQ136" s="171"/>
    </row>
    <row r="137" spans="199:199" ht="12" customHeight="1">
      <c r="GQ137" s="171"/>
    </row>
    <row r="138" spans="199:199" ht="12" customHeight="1">
      <c r="GQ138" s="171"/>
    </row>
    <row r="139" spans="199:199" ht="12" customHeight="1">
      <c r="GQ139" s="171"/>
    </row>
    <row r="140" spans="199:199" ht="12" customHeight="1">
      <c r="GQ140" s="171"/>
    </row>
    <row r="141" spans="199:199" ht="12" customHeight="1">
      <c r="GQ141" s="171"/>
    </row>
    <row r="142" spans="199:199" ht="12" customHeight="1">
      <c r="GQ142" s="171"/>
    </row>
    <row r="143" spans="199:199" ht="12" customHeight="1">
      <c r="GQ143" s="171"/>
    </row>
    <row r="144" spans="199:199" ht="12" customHeight="1">
      <c r="GQ144" s="171"/>
    </row>
    <row r="145" spans="199:199" ht="12" customHeight="1">
      <c r="GQ145" s="171"/>
    </row>
    <row r="146" spans="199:199" ht="12" customHeight="1">
      <c r="GQ146" s="171"/>
    </row>
    <row r="147" spans="199:199" ht="12" customHeight="1">
      <c r="GQ147" s="171"/>
    </row>
    <row r="148" spans="199:199" ht="12" customHeight="1">
      <c r="GQ148" s="171"/>
    </row>
    <row r="149" spans="199:199" ht="12" customHeight="1">
      <c r="GQ149" s="171"/>
    </row>
    <row r="150" spans="199:199" ht="12" customHeight="1">
      <c r="GQ150" s="171"/>
    </row>
    <row r="151" spans="199:199" ht="12" customHeight="1">
      <c r="GQ151" s="171"/>
    </row>
    <row r="152" spans="199:199" ht="12" customHeight="1">
      <c r="GQ152" s="171"/>
    </row>
    <row r="153" spans="199:199" ht="12" customHeight="1">
      <c r="GQ153" s="171"/>
    </row>
    <row r="154" spans="199:199" ht="12" customHeight="1">
      <c r="GQ154" s="171"/>
    </row>
    <row r="155" spans="199:199" ht="12" customHeight="1">
      <c r="GQ155" s="171"/>
    </row>
    <row r="156" spans="199:199" ht="12" customHeight="1">
      <c r="GQ156" s="171"/>
    </row>
    <row r="157" spans="199:199" ht="12" customHeight="1">
      <c r="GQ157" s="171"/>
    </row>
    <row r="158" spans="199:199" ht="12" customHeight="1">
      <c r="GQ158" s="171"/>
    </row>
    <row r="159" spans="199:199" ht="12" customHeight="1">
      <c r="GQ159" s="171"/>
    </row>
    <row r="160" spans="199:199" ht="12" customHeight="1">
      <c r="GQ160" s="171"/>
    </row>
    <row r="161" spans="199:199" ht="12" customHeight="1">
      <c r="GQ161" s="171"/>
    </row>
    <row r="162" spans="199:199" ht="12" customHeight="1">
      <c r="GQ162" s="171"/>
    </row>
    <row r="163" spans="199:199" ht="12" customHeight="1">
      <c r="GQ163" s="171"/>
    </row>
    <row r="164" spans="199:199" ht="12" customHeight="1">
      <c r="GQ164" s="171"/>
    </row>
    <row r="165" spans="199:199" ht="12" customHeight="1">
      <c r="GQ165" s="171"/>
    </row>
    <row r="166" spans="199:199" ht="12" customHeight="1">
      <c r="GQ166" s="171"/>
    </row>
    <row r="167" spans="199:199" ht="12" customHeight="1">
      <c r="GQ167" s="171"/>
    </row>
    <row r="168" spans="199:199" ht="12" customHeight="1">
      <c r="GQ168" s="171"/>
    </row>
    <row r="169" spans="199:199" ht="12" customHeight="1">
      <c r="GQ169" s="171"/>
    </row>
    <row r="170" spans="199:199" ht="12" customHeight="1">
      <c r="GQ170" s="171"/>
    </row>
    <row r="171" spans="199:199" ht="12" customHeight="1">
      <c r="GQ171" s="171"/>
    </row>
    <row r="172" spans="199:199" ht="12" customHeight="1">
      <c r="GQ172" s="171"/>
    </row>
    <row r="173" spans="199:199" ht="12" customHeight="1">
      <c r="GQ173" s="171"/>
    </row>
    <row r="174" spans="199:199" ht="12" customHeight="1">
      <c r="GQ174" s="171"/>
    </row>
    <row r="175" spans="199:199" ht="12" customHeight="1">
      <c r="GQ175" s="171"/>
    </row>
    <row r="176" spans="199:199" ht="12" customHeight="1">
      <c r="GQ176" s="171"/>
    </row>
    <row r="177" spans="199:199" ht="12" customHeight="1">
      <c r="GQ177" s="171"/>
    </row>
    <row r="178" spans="199:199" ht="12" customHeight="1">
      <c r="GQ178" s="171"/>
    </row>
    <row r="179" spans="199:199" ht="12" customHeight="1">
      <c r="GQ179" s="171"/>
    </row>
    <row r="180" spans="199:199" ht="12" customHeight="1">
      <c r="GQ180" s="171"/>
    </row>
    <row r="181" spans="199:199" ht="12" customHeight="1">
      <c r="GQ181" s="171"/>
    </row>
    <row r="182" spans="199:199" ht="12" customHeight="1">
      <c r="GQ182" s="171"/>
    </row>
    <row r="183" spans="199:199" ht="12" customHeight="1">
      <c r="GQ183" s="171"/>
    </row>
    <row r="184" spans="199:199" ht="12" customHeight="1">
      <c r="GQ184" s="171"/>
    </row>
    <row r="185" spans="199:199" ht="12" customHeight="1">
      <c r="GQ185" s="171"/>
    </row>
    <row r="186" spans="199:199" ht="12" customHeight="1">
      <c r="GQ186" s="171"/>
    </row>
    <row r="187" spans="199:199" ht="12" customHeight="1">
      <c r="GQ187" s="171"/>
    </row>
    <row r="188" spans="199:199" ht="12" customHeight="1">
      <c r="GQ188" s="171"/>
    </row>
    <row r="189" spans="199:199" ht="12" customHeight="1">
      <c r="GQ189" s="171"/>
    </row>
    <row r="190" spans="199:199" ht="12" customHeight="1">
      <c r="GQ190" s="171"/>
    </row>
    <row r="191" spans="199:199" ht="12" customHeight="1">
      <c r="GQ191" s="171"/>
    </row>
    <row r="192" spans="199:199" ht="12" customHeight="1">
      <c r="GQ192" s="171"/>
    </row>
    <row r="193" spans="199:199" ht="12" customHeight="1">
      <c r="GQ193" s="171"/>
    </row>
    <row r="194" spans="199:199" ht="12" customHeight="1">
      <c r="GQ194" s="171"/>
    </row>
    <row r="195" spans="199:199" ht="12" customHeight="1">
      <c r="GQ195" s="171"/>
    </row>
    <row r="196" spans="199:199" ht="12" customHeight="1">
      <c r="GQ196" s="171"/>
    </row>
    <row r="197" spans="199:199" ht="12" customHeight="1">
      <c r="GQ197" s="171"/>
    </row>
    <row r="198" spans="199:199" ht="12" customHeight="1">
      <c r="GQ198" s="171"/>
    </row>
    <row r="199" spans="199:199" ht="12" customHeight="1">
      <c r="GQ199" s="171"/>
    </row>
    <row r="200" spans="199:199" ht="12" customHeight="1">
      <c r="GQ200" s="171"/>
    </row>
    <row r="201" spans="199:199" ht="12" customHeight="1">
      <c r="GQ201" s="171"/>
    </row>
    <row r="202" spans="199:199" ht="12" customHeight="1">
      <c r="GQ202" s="171"/>
    </row>
    <row r="203" spans="199:199" ht="12" customHeight="1">
      <c r="GQ203" s="171"/>
    </row>
    <row r="204" spans="199:199" ht="12" customHeight="1">
      <c r="GQ204" s="171"/>
    </row>
    <row r="205" spans="199:199" ht="12" customHeight="1">
      <c r="GQ205" s="171"/>
    </row>
    <row r="206" spans="199:199" ht="12" customHeight="1">
      <c r="GQ206" s="171"/>
    </row>
    <row r="207" spans="199:199" ht="12" customHeight="1">
      <c r="GQ207" s="171"/>
    </row>
    <row r="208" spans="199:199" ht="12" customHeight="1">
      <c r="GQ208" s="171"/>
    </row>
    <row r="209" spans="199:199" ht="12" customHeight="1">
      <c r="GQ209" s="171"/>
    </row>
    <row r="210" spans="199:199" ht="12" customHeight="1">
      <c r="GQ210" s="171"/>
    </row>
    <row r="211" spans="199:199" ht="12" customHeight="1">
      <c r="GQ211" s="171"/>
    </row>
    <row r="212" spans="199:199" ht="12" customHeight="1">
      <c r="GQ212" s="171"/>
    </row>
    <row r="213" spans="199:199" ht="12" customHeight="1">
      <c r="GQ213" s="171"/>
    </row>
    <row r="214" spans="199:199" ht="12" customHeight="1">
      <c r="GQ214" s="171"/>
    </row>
    <row r="215" spans="199:199" ht="12" customHeight="1">
      <c r="GQ215" s="171"/>
    </row>
    <row r="216" spans="199:199" ht="12" customHeight="1">
      <c r="GQ216" s="171"/>
    </row>
    <row r="217" spans="199:199" ht="12" customHeight="1">
      <c r="GQ217" s="171"/>
    </row>
    <row r="218" spans="199:199" ht="12" customHeight="1">
      <c r="GQ218" s="171"/>
    </row>
    <row r="219" spans="199:199" ht="12" customHeight="1">
      <c r="GQ219" s="171"/>
    </row>
    <row r="220" spans="199:199" ht="12" customHeight="1">
      <c r="GQ220" s="171"/>
    </row>
    <row r="221" spans="199:199" ht="12" customHeight="1">
      <c r="GQ221" s="171"/>
    </row>
    <row r="222" spans="199:199" ht="12" customHeight="1">
      <c r="GQ222" s="171"/>
    </row>
    <row r="223" spans="199:199" ht="12" customHeight="1">
      <c r="GQ223" s="171"/>
    </row>
    <row r="224" spans="199:199" ht="12" customHeight="1">
      <c r="GQ224" s="171"/>
    </row>
    <row r="225" spans="199:199" ht="12" customHeight="1">
      <c r="GQ225" s="171"/>
    </row>
    <row r="226" spans="199:199" ht="12" customHeight="1">
      <c r="GQ226" s="171"/>
    </row>
    <row r="227" spans="199:199" ht="12" customHeight="1">
      <c r="GQ227" s="171"/>
    </row>
    <row r="228" spans="199:199" ht="12" customHeight="1">
      <c r="GQ228" s="171"/>
    </row>
    <row r="229" spans="199:199" ht="12" customHeight="1">
      <c r="GQ229" s="171"/>
    </row>
    <row r="230" spans="199:199" ht="12" customHeight="1">
      <c r="GQ230" s="171"/>
    </row>
    <row r="231" spans="199:199" ht="12" customHeight="1">
      <c r="GQ231" s="171"/>
    </row>
    <row r="232" spans="199:199" ht="12" customHeight="1">
      <c r="GQ232" s="171"/>
    </row>
    <row r="233" spans="199:199" ht="12" customHeight="1">
      <c r="GQ233" s="171"/>
    </row>
    <row r="234" spans="199:199" ht="12" customHeight="1">
      <c r="GQ234" s="171"/>
    </row>
    <row r="235" spans="199:199" ht="12" customHeight="1">
      <c r="GQ235" s="171"/>
    </row>
    <row r="236" spans="199:199" ht="12" customHeight="1">
      <c r="GQ236" s="171"/>
    </row>
    <row r="237" spans="199:199" ht="12" customHeight="1">
      <c r="GQ237" s="171"/>
    </row>
    <row r="238" spans="199:199" ht="12" customHeight="1">
      <c r="GQ238" s="171"/>
    </row>
    <row r="239" spans="199:199" ht="12" customHeight="1">
      <c r="GQ239" s="171"/>
    </row>
    <row r="240" spans="199:199" ht="12" customHeight="1">
      <c r="GQ240" s="171"/>
    </row>
    <row r="241" spans="199:199" ht="12" customHeight="1">
      <c r="GQ241" s="171"/>
    </row>
    <row r="242" spans="199:199" ht="12" customHeight="1">
      <c r="GQ242" s="171"/>
    </row>
    <row r="243" spans="199:199" ht="12" customHeight="1">
      <c r="GQ243" s="171"/>
    </row>
    <row r="244" spans="199:199" ht="12" customHeight="1">
      <c r="GQ244" s="171"/>
    </row>
    <row r="245" spans="199:199" ht="12" customHeight="1">
      <c r="GQ245" s="171"/>
    </row>
    <row r="246" spans="199:199" ht="12" customHeight="1">
      <c r="GQ246" s="171"/>
    </row>
    <row r="247" spans="199:199" ht="12" customHeight="1">
      <c r="GQ247" s="171"/>
    </row>
    <row r="248" spans="199:199" ht="12" customHeight="1">
      <c r="GQ248" s="171"/>
    </row>
    <row r="249" spans="199:199" ht="12" customHeight="1">
      <c r="GQ249" s="171"/>
    </row>
    <row r="250" spans="199:199" ht="12" customHeight="1">
      <c r="GQ250" s="171"/>
    </row>
    <row r="251" spans="199:199" ht="12" customHeight="1">
      <c r="GQ251" s="171"/>
    </row>
    <row r="252" spans="199:199" ht="12" customHeight="1">
      <c r="GQ252" s="171"/>
    </row>
    <row r="253" spans="199:199" ht="12" customHeight="1">
      <c r="GQ253" s="171"/>
    </row>
    <row r="254" spans="199:199" ht="12" customHeight="1">
      <c r="GQ254" s="171"/>
    </row>
    <row r="255" spans="199:199" ht="12" customHeight="1">
      <c r="GQ255" s="171"/>
    </row>
    <row r="256" spans="199:199" ht="12" customHeight="1">
      <c r="GQ256" s="171"/>
    </row>
    <row r="257" spans="199:199" ht="12" customHeight="1">
      <c r="GQ257" s="171"/>
    </row>
    <row r="258" spans="199:199" ht="12" customHeight="1">
      <c r="GQ258" s="171"/>
    </row>
    <row r="259" spans="199:199" ht="12" customHeight="1">
      <c r="GQ259" s="171"/>
    </row>
    <row r="260" spans="199:199" ht="12" customHeight="1">
      <c r="GQ260" s="171"/>
    </row>
    <row r="261" spans="199:199" ht="12" customHeight="1">
      <c r="GQ261" s="171"/>
    </row>
    <row r="262" spans="199:199" ht="12" customHeight="1">
      <c r="GQ262" s="171"/>
    </row>
    <row r="263" spans="199:199" ht="12" customHeight="1">
      <c r="GQ263" s="171"/>
    </row>
    <row r="264" spans="199:199" ht="12" customHeight="1">
      <c r="GQ264" s="171"/>
    </row>
    <row r="265" spans="199:199" ht="12" customHeight="1">
      <c r="GQ265" s="171"/>
    </row>
    <row r="266" spans="199:199" ht="12" customHeight="1">
      <c r="GQ266" s="171"/>
    </row>
    <row r="267" spans="199:199" ht="12" customHeight="1">
      <c r="GQ267" s="171"/>
    </row>
    <row r="268" spans="199:199" ht="12" customHeight="1">
      <c r="GQ268" s="171"/>
    </row>
    <row r="269" spans="199:199" ht="12" customHeight="1">
      <c r="GQ269" s="171"/>
    </row>
    <row r="270" spans="199:199" ht="12" customHeight="1">
      <c r="GQ270" s="171"/>
    </row>
    <row r="271" spans="199:199" ht="12" customHeight="1">
      <c r="GQ271" s="171"/>
    </row>
    <row r="272" spans="199:199" ht="12" customHeight="1">
      <c r="GQ272" s="171"/>
    </row>
    <row r="273" spans="199:199" ht="12" customHeight="1">
      <c r="GQ273" s="171"/>
    </row>
    <row r="274" spans="199:199" ht="12" customHeight="1">
      <c r="GQ274" s="171"/>
    </row>
    <row r="275" spans="199:199" ht="12" customHeight="1">
      <c r="GQ275" s="171"/>
    </row>
    <row r="276" spans="199:199" ht="12" customHeight="1">
      <c r="GQ276" s="171"/>
    </row>
    <row r="277" spans="199:199" ht="12" customHeight="1">
      <c r="GQ277" s="171"/>
    </row>
    <row r="278" spans="199:199" ht="12" customHeight="1">
      <c r="GQ278" s="171"/>
    </row>
    <row r="279" spans="199:199" ht="12" customHeight="1">
      <c r="GQ279" s="171"/>
    </row>
    <row r="280" spans="199:199" ht="12" customHeight="1">
      <c r="GQ280" s="171"/>
    </row>
    <row r="281" spans="199:199" ht="12" customHeight="1">
      <c r="GQ281" s="171"/>
    </row>
    <row r="282" spans="199:199" ht="12" customHeight="1">
      <c r="GQ282" s="171"/>
    </row>
    <row r="283" spans="199:199" ht="12" customHeight="1">
      <c r="GQ283" s="171"/>
    </row>
    <row r="284" spans="199:199" ht="12" customHeight="1">
      <c r="GQ284" s="171"/>
    </row>
    <row r="285" spans="199:199" ht="12" customHeight="1">
      <c r="GQ285" s="171"/>
    </row>
    <row r="286" spans="199:199" ht="12" customHeight="1">
      <c r="GQ286" s="171"/>
    </row>
    <row r="287" spans="199:199" ht="12" customHeight="1">
      <c r="GQ287" s="171"/>
    </row>
    <row r="288" spans="199:199" ht="12" customHeight="1">
      <c r="GQ288" s="171"/>
    </row>
    <row r="289" spans="199:199" ht="12" customHeight="1">
      <c r="GQ289" s="171"/>
    </row>
    <row r="290" spans="199:199" ht="12" customHeight="1">
      <c r="GQ290" s="171"/>
    </row>
    <row r="291" spans="199:199" ht="12" customHeight="1">
      <c r="GQ291" s="171"/>
    </row>
    <row r="292" spans="199:199" ht="12" customHeight="1">
      <c r="GQ292" s="171"/>
    </row>
    <row r="293" spans="199:199" ht="12" customHeight="1">
      <c r="GQ293" s="171"/>
    </row>
    <row r="294" spans="199:199" ht="12" customHeight="1">
      <c r="GQ294" s="171"/>
    </row>
    <row r="295" spans="199:199" ht="12" customHeight="1">
      <c r="GQ295" s="171"/>
    </row>
    <row r="296" spans="199:199" ht="12" customHeight="1">
      <c r="GQ296" s="171"/>
    </row>
    <row r="297" spans="199:199" ht="12" customHeight="1">
      <c r="GQ297" s="171"/>
    </row>
    <row r="298" spans="199:199" ht="12" customHeight="1">
      <c r="GQ298" s="171"/>
    </row>
    <row r="299" spans="199:199" ht="12" customHeight="1">
      <c r="GQ299" s="171"/>
    </row>
    <row r="300" spans="199:199" ht="12" customHeight="1">
      <c r="GQ300" s="171"/>
    </row>
    <row r="301" spans="199:199" ht="12" customHeight="1">
      <c r="GQ301" s="171"/>
    </row>
    <row r="302" spans="199:199" ht="12" customHeight="1">
      <c r="GQ302" s="171"/>
    </row>
    <row r="303" spans="199:199" ht="12" customHeight="1">
      <c r="GQ303" s="171"/>
    </row>
    <row r="304" spans="199:199" ht="12" customHeight="1">
      <c r="GQ304" s="171"/>
    </row>
    <row r="305" spans="199:199" ht="12" customHeight="1">
      <c r="GQ305" s="171"/>
    </row>
    <row r="306" spans="199:199" ht="12" customHeight="1">
      <c r="GQ306" s="171"/>
    </row>
    <row r="307" spans="199:199" ht="12" customHeight="1">
      <c r="GQ307" s="171"/>
    </row>
    <row r="308" spans="199:199" ht="12" customHeight="1">
      <c r="GQ308" s="171"/>
    </row>
    <row r="309" spans="199:199" ht="12" customHeight="1">
      <c r="GQ309" s="171"/>
    </row>
    <row r="310" spans="199:199" ht="12" customHeight="1">
      <c r="GQ310" s="171"/>
    </row>
    <row r="311" spans="199:199" ht="12" customHeight="1">
      <c r="GQ311" s="171"/>
    </row>
    <row r="312" spans="199:199" ht="12" customHeight="1">
      <c r="GQ312" s="171"/>
    </row>
    <row r="313" spans="199:199" ht="12" customHeight="1">
      <c r="GQ313" s="171"/>
    </row>
    <row r="314" spans="199:199" ht="12" customHeight="1">
      <c r="GQ314" s="171"/>
    </row>
    <row r="315" spans="199:199" ht="12" customHeight="1">
      <c r="GQ315" s="171"/>
    </row>
    <row r="316" spans="199:199" ht="12" customHeight="1">
      <c r="GQ316" s="171"/>
    </row>
    <row r="317" spans="199:199" ht="12" customHeight="1">
      <c r="GQ317" s="171"/>
    </row>
    <row r="318" spans="199:199" ht="12" customHeight="1">
      <c r="GQ318" s="171"/>
    </row>
    <row r="319" spans="199:199" ht="12" customHeight="1">
      <c r="GQ319" s="171"/>
    </row>
    <row r="320" spans="199:199" ht="12" customHeight="1">
      <c r="GQ320" s="171"/>
    </row>
    <row r="321" spans="199:199" ht="12" customHeight="1">
      <c r="GQ321" s="171"/>
    </row>
    <row r="322" spans="199:199" ht="12" customHeight="1">
      <c r="GQ322" s="171"/>
    </row>
    <row r="323" spans="199:199" ht="12" customHeight="1">
      <c r="GQ323" s="171"/>
    </row>
    <row r="324" spans="199:199" ht="12" customHeight="1">
      <c r="GQ324" s="171"/>
    </row>
    <row r="325" spans="199:199" ht="12" customHeight="1">
      <c r="GQ325" s="171"/>
    </row>
    <row r="326" spans="199:199" ht="12" customHeight="1">
      <c r="GQ326" s="171"/>
    </row>
    <row r="327" spans="199:199" ht="12" customHeight="1">
      <c r="GQ327" s="171"/>
    </row>
    <row r="328" spans="199:199" ht="12" customHeight="1">
      <c r="GQ328" s="171"/>
    </row>
    <row r="329" spans="199:199" ht="12" customHeight="1">
      <c r="GQ329" s="171"/>
    </row>
    <row r="330" spans="199:199" ht="12" customHeight="1">
      <c r="GQ330" s="171"/>
    </row>
    <row r="331" spans="199:199" ht="12" customHeight="1">
      <c r="GQ331" s="171"/>
    </row>
    <row r="332" spans="199:199" ht="12" customHeight="1">
      <c r="GQ332" s="171"/>
    </row>
    <row r="333" spans="199:199" ht="12" customHeight="1">
      <c r="GQ333" s="171"/>
    </row>
    <row r="334" spans="199:199" ht="12" customHeight="1">
      <c r="GQ334" s="171"/>
    </row>
    <row r="335" spans="199:199" ht="12" customHeight="1">
      <c r="GQ335" s="171"/>
    </row>
    <row r="336" spans="199:199" ht="12" customHeight="1">
      <c r="GQ336" s="171"/>
    </row>
    <row r="337" spans="199:199" ht="12" customHeight="1">
      <c r="GQ337" s="171"/>
    </row>
    <row r="338" spans="199:199" ht="12" customHeight="1">
      <c r="GQ338" s="171"/>
    </row>
    <row r="339" spans="199:199" ht="12" customHeight="1">
      <c r="GQ339" s="171"/>
    </row>
    <row r="340" spans="199:199" ht="12" customHeight="1">
      <c r="GQ340" s="171"/>
    </row>
    <row r="341" spans="199:199" ht="12" customHeight="1">
      <c r="GQ341" s="171"/>
    </row>
    <row r="342" spans="199:199" ht="12" customHeight="1">
      <c r="GQ342" s="171"/>
    </row>
    <row r="343" spans="199:199" ht="12" customHeight="1">
      <c r="GQ343" s="171"/>
    </row>
    <row r="344" spans="199:199" ht="12" customHeight="1">
      <c r="GQ344" s="171"/>
    </row>
    <row r="345" spans="199:199" ht="12" customHeight="1">
      <c r="GQ345" s="171"/>
    </row>
    <row r="346" spans="199:199" ht="12" customHeight="1">
      <c r="GQ346" s="171"/>
    </row>
    <row r="347" spans="199:199" ht="12" customHeight="1">
      <c r="GQ347" s="171"/>
    </row>
    <row r="348" spans="199:199" ht="12" customHeight="1">
      <c r="GQ348" s="171"/>
    </row>
    <row r="349" spans="199:199" ht="12" customHeight="1">
      <c r="GQ349" s="171"/>
    </row>
    <row r="350" spans="199:199" ht="12" customHeight="1">
      <c r="GQ350" s="171"/>
    </row>
    <row r="351" spans="199:199" ht="12" customHeight="1">
      <c r="GQ351" s="171"/>
    </row>
    <row r="352" spans="199:199" ht="12" customHeight="1">
      <c r="GQ352" s="171"/>
    </row>
    <row r="353" spans="199:199" ht="12" customHeight="1">
      <c r="GQ353" s="171"/>
    </row>
    <row r="354" spans="199:199" ht="12" customHeight="1">
      <c r="GQ354" s="171"/>
    </row>
    <row r="355" spans="199:199" ht="12" customHeight="1">
      <c r="GQ355" s="171"/>
    </row>
    <row r="356" spans="199:199" ht="12" customHeight="1">
      <c r="GQ356" s="171"/>
    </row>
    <row r="357" spans="199:199" ht="12" customHeight="1">
      <c r="GQ357" s="171"/>
    </row>
    <row r="358" spans="199:199" ht="12" customHeight="1">
      <c r="GQ358" s="171"/>
    </row>
    <row r="359" spans="199:199" ht="12" customHeight="1">
      <c r="GQ359" s="171"/>
    </row>
    <row r="360" spans="199:199" ht="12" customHeight="1">
      <c r="GQ360" s="171"/>
    </row>
    <row r="361" spans="199:199" ht="12" customHeight="1">
      <c r="GQ361" s="171"/>
    </row>
    <row r="362" spans="199:199" ht="12" customHeight="1">
      <c r="GQ362" s="171"/>
    </row>
    <row r="363" spans="199:199" ht="12" customHeight="1">
      <c r="GQ363" s="171"/>
    </row>
    <row r="364" spans="199:199" ht="12" customHeight="1">
      <c r="GQ364" s="171"/>
    </row>
    <row r="365" spans="199:199" ht="12" customHeight="1">
      <c r="GQ365" s="171"/>
    </row>
    <row r="366" spans="199:199" ht="12" customHeight="1">
      <c r="GQ366" s="171"/>
    </row>
    <row r="367" spans="199:199" ht="12" customHeight="1">
      <c r="GQ367" s="171"/>
    </row>
    <row r="368" spans="199:199" ht="12" customHeight="1">
      <c r="GQ368" s="171"/>
    </row>
    <row r="369" spans="199:199" ht="12" customHeight="1">
      <c r="GQ369" s="171"/>
    </row>
    <row r="370" spans="199:199" ht="12" customHeight="1">
      <c r="GQ370" s="171"/>
    </row>
    <row r="371" spans="199:199" ht="12" customHeight="1">
      <c r="GQ371" s="171"/>
    </row>
    <row r="372" spans="199:199" ht="12" customHeight="1">
      <c r="GQ372" s="171"/>
    </row>
    <row r="373" spans="199:199" ht="12" customHeight="1">
      <c r="GQ373" s="171"/>
    </row>
    <row r="374" spans="199:199" ht="12" customHeight="1">
      <c r="GQ374" s="171"/>
    </row>
    <row r="375" spans="199:199" ht="12" customHeight="1">
      <c r="GQ375" s="171"/>
    </row>
    <row r="376" spans="199:199" ht="12" customHeight="1">
      <c r="GQ376" s="171"/>
    </row>
    <row r="377" spans="199:199" ht="12" customHeight="1">
      <c r="GQ377" s="171"/>
    </row>
    <row r="378" spans="199:199" ht="12" customHeight="1">
      <c r="GQ378" s="171"/>
    </row>
    <row r="379" spans="199:199" ht="12" customHeight="1">
      <c r="GQ379" s="171"/>
    </row>
    <row r="380" spans="199:199" ht="12" customHeight="1">
      <c r="GQ380" s="171"/>
    </row>
    <row r="381" spans="199:199" ht="12" customHeight="1">
      <c r="GQ381" s="171"/>
    </row>
    <row r="382" spans="199:199" ht="12" customHeight="1">
      <c r="GQ382" s="171"/>
    </row>
    <row r="383" spans="199:199" ht="12" customHeight="1">
      <c r="GQ383" s="171"/>
    </row>
    <row r="384" spans="199:199" ht="12" customHeight="1">
      <c r="GQ384" s="171"/>
    </row>
    <row r="385" spans="199:199" ht="12" customHeight="1">
      <c r="GQ385" s="171"/>
    </row>
    <row r="386" spans="199:199" ht="12" customHeight="1">
      <c r="GQ386" s="171"/>
    </row>
    <row r="387" spans="199:199" ht="12" customHeight="1">
      <c r="GQ387" s="171"/>
    </row>
    <row r="388" spans="199:199" ht="12" customHeight="1">
      <c r="GQ388" s="171"/>
    </row>
    <row r="389" spans="199:199" ht="12" customHeight="1">
      <c r="GQ389" s="171"/>
    </row>
    <row r="390" spans="199:199" ht="12" customHeight="1">
      <c r="GQ390" s="171"/>
    </row>
    <row r="391" spans="199:199" ht="12" customHeight="1">
      <c r="GQ391" s="171"/>
    </row>
    <row r="392" spans="199:199" ht="12" customHeight="1">
      <c r="GQ392" s="171"/>
    </row>
    <row r="393" spans="199:199" ht="12" customHeight="1">
      <c r="GQ393" s="171"/>
    </row>
    <row r="394" spans="199:199" ht="12" customHeight="1">
      <c r="GQ394" s="171"/>
    </row>
    <row r="395" spans="199:199" ht="12" customHeight="1">
      <c r="GQ395" s="171"/>
    </row>
    <row r="396" spans="199:199" ht="12" customHeight="1">
      <c r="GQ396" s="171"/>
    </row>
    <row r="397" spans="199:199" ht="12" customHeight="1">
      <c r="GQ397" s="171"/>
    </row>
    <row r="398" spans="199:199" ht="12" customHeight="1">
      <c r="GQ398" s="171"/>
    </row>
    <row r="399" spans="199:199" ht="12" customHeight="1">
      <c r="GQ399" s="171"/>
    </row>
    <row r="400" spans="199:199" ht="12" customHeight="1">
      <c r="GQ400" s="171"/>
    </row>
    <row r="401" spans="199:199" ht="12" customHeight="1">
      <c r="GQ401" s="171"/>
    </row>
    <row r="402" spans="199:199" ht="12" customHeight="1">
      <c r="GQ402" s="171"/>
    </row>
    <row r="403" spans="199:199" ht="12" customHeight="1">
      <c r="GQ403" s="171"/>
    </row>
    <row r="404" spans="199:199" ht="12" customHeight="1">
      <c r="GQ404" s="171"/>
    </row>
    <row r="405" spans="199:199" ht="12" customHeight="1">
      <c r="GQ405" s="171"/>
    </row>
    <row r="406" spans="199:199" ht="12" customHeight="1">
      <c r="GQ406" s="171"/>
    </row>
    <row r="407" spans="199:199" ht="12" customHeight="1">
      <c r="GQ407" s="171"/>
    </row>
    <row r="408" spans="199:199" ht="12" customHeight="1">
      <c r="GQ408" s="171"/>
    </row>
    <row r="409" spans="199:199" ht="12" customHeight="1">
      <c r="GQ409" s="171"/>
    </row>
    <row r="410" spans="199:199" ht="12" customHeight="1">
      <c r="GQ410" s="171"/>
    </row>
    <row r="411" spans="199:199" ht="12" customHeight="1">
      <c r="GQ411" s="171"/>
    </row>
    <row r="412" spans="199:199" ht="12" customHeight="1">
      <c r="GQ412" s="171"/>
    </row>
    <row r="413" spans="199:199" ht="12" customHeight="1">
      <c r="GQ413" s="171"/>
    </row>
    <row r="414" spans="199:199" ht="12" customHeight="1">
      <c r="GQ414" s="171"/>
    </row>
    <row r="415" spans="199:199" ht="12" customHeight="1">
      <c r="GQ415" s="171"/>
    </row>
    <row r="416" spans="199:199" ht="12" customHeight="1">
      <c r="GQ416" s="171"/>
    </row>
    <row r="417" spans="199:199" ht="12" customHeight="1">
      <c r="GQ417" s="171"/>
    </row>
    <row r="418" spans="199:199" ht="12" customHeight="1">
      <c r="GQ418" s="171"/>
    </row>
    <row r="419" spans="199:199" ht="12" customHeight="1">
      <c r="GQ419" s="171"/>
    </row>
    <row r="420" spans="199:199" ht="12" customHeight="1">
      <c r="GQ420" s="171"/>
    </row>
    <row r="421" spans="199:199" ht="12" customHeight="1">
      <c r="GQ421" s="171"/>
    </row>
    <row r="422" spans="199:199" ht="12" customHeight="1">
      <c r="GQ422" s="171"/>
    </row>
    <row r="423" spans="199:199" ht="12" customHeight="1">
      <c r="GQ423" s="171"/>
    </row>
    <row r="424" spans="199:199" ht="12" customHeight="1">
      <c r="GQ424" s="171"/>
    </row>
    <row r="425" spans="199:199" ht="12" customHeight="1">
      <c r="GQ425" s="171"/>
    </row>
    <row r="426" spans="199:199" ht="12" customHeight="1">
      <c r="GQ426" s="171"/>
    </row>
    <row r="427" spans="199:199" ht="12" customHeight="1">
      <c r="GQ427" s="171"/>
    </row>
    <row r="428" spans="199:199" ht="12" customHeight="1">
      <c r="GQ428" s="171"/>
    </row>
    <row r="429" spans="199:199" ht="12" customHeight="1">
      <c r="GQ429" s="171"/>
    </row>
    <row r="430" spans="199:199" ht="12" customHeight="1">
      <c r="GQ430" s="171"/>
    </row>
    <row r="431" spans="199:199" ht="12" customHeight="1">
      <c r="GQ431" s="171"/>
    </row>
    <row r="432" spans="199:199" ht="12" customHeight="1">
      <c r="GQ432" s="171"/>
    </row>
    <row r="433" spans="199:199" ht="12" customHeight="1">
      <c r="GQ433" s="171"/>
    </row>
    <row r="434" spans="199:199" ht="12" customHeight="1">
      <c r="GQ434" s="171"/>
    </row>
    <row r="435" spans="199:199" ht="12" customHeight="1">
      <c r="GQ435" s="171"/>
    </row>
    <row r="436" spans="199:199" ht="12" customHeight="1">
      <c r="GQ436" s="171"/>
    </row>
    <row r="437" spans="199:199" ht="12" customHeight="1">
      <c r="GQ437" s="171"/>
    </row>
    <row r="438" spans="199:199" ht="12" customHeight="1">
      <c r="GQ438" s="171"/>
    </row>
    <row r="439" spans="199:199" ht="12" customHeight="1">
      <c r="GQ439" s="171"/>
    </row>
    <row r="440" spans="199:199" ht="12" customHeight="1">
      <c r="GQ440" s="171"/>
    </row>
    <row r="441" spans="199:199" ht="12" customHeight="1">
      <c r="GQ441" s="171"/>
    </row>
    <row r="442" spans="199:199" ht="12" customHeight="1">
      <c r="GQ442" s="171"/>
    </row>
    <row r="443" spans="199:199" ht="12" customHeight="1">
      <c r="GQ443" s="171"/>
    </row>
    <row r="444" spans="199:199" ht="12" customHeight="1">
      <c r="GQ444" s="171"/>
    </row>
    <row r="445" spans="199:199" ht="12" customHeight="1">
      <c r="GQ445" s="171"/>
    </row>
    <row r="446" spans="199:199" ht="12" customHeight="1">
      <c r="GQ446" s="171"/>
    </row>
    <row r="447" spans="199:199" ht="12" customHeight="1">
      <c r="GQ447" s="171"/>
    </row>
    <row r="448" spans="199:199" ht="12" customHeight="1">
      <c r="GQ448" s="171"/>
    </row>
    <row r="449" spans="199:199" ht="12" customHeight="1">
      <c r="GQ449" s="171"/>
    </row>
    <row r="450" spans="199:199" ht="12" customHeight="1">
      <c r="GQ450" s="171"/>
    </row>
    <row r="451" spans="199:199" ht="12" customHeight="1">
      <c r="GQ451" s="171"/>
    </row>
    <row r="452" spans="199:199" ht="12" customHeight="1">
      <c r="GQ452" s="171"/>
    </row>
    <row r="453" spans="199:199" ht="12" customHeight="1">
      <c r="GQ453" s="171"/>
    </row>
    <row r="454" spans="199:199" ht="12" customHeight="1">
      <c r="GQ454" s="171"/>
    </row>
    <row r="455" spans="199:199" ht="12" customHeight="1">
      <c r="GQ455" s="171"/>
    </row>
    <row r="456" spans="199:199" ht="12" customHeight="1">
      <c r="GQ456" s="171"/>
    </row>
    <row r="457" spans="199:199" ht="12" customHeight="1">
      <c r="GQ457" s="171"/>
    </row>
    <row r="458" spans="199:199" ht="12" customHeight="1">
      <c r="GQ458" s="171"/>
    </row>
    <row r="459" spans="199:199" ht="12" customHeight="1">
      <c r="GQ459" s="171"/>
    </row>
    <row r="460" spans="199:199" ht="12" customHeight="1">
      <c r="GQ460" s="171"/>
    </row>
    <row r="461" spans="199:199" ht="12" customHeight="1">
      <c r="GQ461" s="171"/>
    </row>
    <row r="462" spans="199:199" ht="12" customHeight="1">
      <c r="GQ462" s="171"/>
    </row>
    <row r="463" spans="199:199" ht="12" customHeight="1">
      <c r="GQ463" s="171"/>
    </row>
    <row r="464" spans="199:199" ht="12" customHeight="1">
      <c r="GQ464" s="171"/>
    </row>
    <row r="465" spans="199:199" ht="12" customHeight="1">
      <c r="GQ465" s="171"/>
    </row>
    <row r="466" spans="199:199" ht="12" customHeight="1">
      <c r="GQ466" s="171"/>
    </row>
    <row r="467" spans="199:199" ht="12" customHeight="1">
      <c r="GQ467" s="171"/>
    </row>
    <row r="468" spans="199:199" ht="12" customHeight="1">
      <c r="GQ468" s="171"/>
    </row>
    <row r="469" spans="199:199" ht="12" customHeight="1">
      <c r="GQ469" s="171"/>
    </row>
    <row r="470" spans="199:199" ht="12" customHeight="1">
      <c r="GQ470" s="171"/>
    </row>
    <row r="471" spans="199:199" ht="12" customHeight="1">
      <c r="GQ471" s="171"/>
    </row>
    <row r="472" spans="199:199" ht="12" customHeight="1">
      <c r="GQ472" s="171"/>
    </row>
    <row r="473" spans="199:199" ht="12" customHeight="1">
      <c r="GQ473" s="171"/>
    </row>
    <row r="474" spans="199:199" ht="12" customHeight="1">
      <c r="GQ474" s="171"/>
    </row>
    <row r="475" spans="199:199" ht="12" customHeight="1">
      <c r="GQ475" s="171"/>
    </row>
    <row r="476" spans="199:199" ht="12" customHeight="1">
      <c r="GQ476" s="171"/>
    </row>
    <row r="477" spans="199:199" ht="12" customHeight="1">
      <c r="GQ477" s="171"/>
    </row>
    <row r="478" spans="199:199" ht="12" customHeight="1">
      <c r="GQ478" s="171"/>
    </row>
    <row r="479" spans="199:199" ht="12" customHeight="1">
      <c r="GQ479" s="171"/>
    </row>
    <row r="480" spans="199:199" ht="12" customHeight="1">
      <c r="GQ480" s="171"/>
    </row>
    <row r="481" spans="199:199" ht="12" customHeight="1">
      <c r="GQ481" s="171"/>
    </row>
    <row r="482" spans="199:199" ht="12" customHeight="1">
      <c r="GQ482" s="171"/>
    </row>
    <row r="483" spans="199:199" ht="12" customHeight="1">
      <c r="GQ483" s="171"/>
    </row>
    <row r="484" spans="199:199" ht="12" customHeight="1">
      <c r="GQ484" s="171"/>
    </row>
    <row r="485" spans="199:199" ht="12" customHeight="1">
      <c r="GQ485" s="171"/>
    </row>
    <row r="486" spans="199:199" ht="12" customHeight="1">
      <c r="GQ486" s="171"/>
    </row>
    <row r="487" spans="199:199" ht="12" customHeight="1">
      <c r="GQ487" s="171"/>
    </row>
    <row r="488" spans="199:199" ht="12" customHeight="1">
      <c r="GQ488" s="171"/>
    </row>
    <row r="489" spans="199:199" ht="12" customHeight="1">
      <c r="GQ489" s="171"/>
    </row>
    <row r="490" spans="199:199" ht="12" customHeight="1">
      <c r="GQ490" s="171"/>
    </row>
    <row r="491" spans="199:199" ht="12" customHeight="1">
      <c r="GQ491" s="171"/>
    </row>
    <row r="492" spans="199:199" ht="12" customHeight="1">
      <c r="GQ492" s="171"/>
    </row>
    <row r="493" spans="199:199" ht="12" customHeight="1">
      <c r="GQ493" s="171"/>
    </row>
    <row r="494" spans="199:199" ht="12" customHeight="1">
      <c r="GQ494" s="171"/>
    </row>
    <row r="495" spans="199:199" ht="12" customHeight="1">
      <c r="GQ495" s="171"/>
    </row>
    <row r="496" spans="199:199" ht="12" customHeight="1">
      <c r="GQ496" s="171"/>
    </row>
    <row r="497" spans="199:199" ht="12" customHeight="1">
      <c r="GQ497" s="171"/>
    </row>
    <row r="498" spans="199:199" ht="12" customHeight="1">
      <c r="GQ498" s="171"/>
    </row>
    <row r="499" spans="199:199" ht="12" customHeight="1">
      <c r="GQ499" s="171"/>
    </row>
    <row r="500" spans="199:199" ht="12" customHeight="1">
      <c r="GQ500" s="171"/>
    </row>
    <row r="501" spans="199:199" ht="12" customHeight="1">
      <c r="GQ501" s="171"/>
    </row>
    <row r="502" spans="199:199" ht="12" customHeight="1">
      <c r="GQ502" s="171"/>
    </row>
    <row r="503" spans="199:199" ht="12" customHeight="1">
      <c r="GQ503" s="171"/>
    </row>
    <row r="504" spans="199:199" ht="12" customHeight="1">
      <c r="GQ504" s="171"/>
    </row>
    <row r="505" spans="199:199" ht="12" customHeight="1">
      <c r="GQ505" s="171"/>
    </row>
    <row r="506" spans="199:199" ht="12" customHeight="1">
      <c r="GQ506" s="171"/>
    </row>
    <row r="507" spans="199:199" ht="12" customHeight="1">
      <c r="GQ507" s="171"/>
    </row>
    <row r="508" spans="199:199" ht="12" customHeight="1">
      <c r="GQ508" s="171"/>
    </row>
    <row r="509" spans="199:199" ht="12" customHeight="1">
      <c r="GQ509" s="171"/>
    </row>
    <row r="510" spans="199:199" ht="12" customHeight="1">
      <c r="GQ510" s="171"/>
    </row>
    <row r="511" spans="199:199" ht="12" customHeight="1">
      <c r="GQ511" s="171"/>
    </row>
    <row r="512" spans="199:199" ht="12" customHeight="1">
      <c r="GQ512" s="171"/>
    </row>
    <row r="513" spans="199:199" ht="12" customHeight="1">
      <c r="GQ513" s="171"/>
    </row>
    <row r="514" spans="199:199" ht="12" customHeight="1">
      <c r="GQ514" s="171"/>
    </row>
    <row r="515" spans="199:199" ht="12" customHeight="1">
      <c r="GQ515" s="171"/>
    </row>
    <row r="516" spans="199:199" ht="12" customHeight="1">
      <c r="GQ516" s="171"/>
    </row>
    <row r="517" spans="199:199" ht="12" customHeight="1">
      <c r="GQ517" s="171"/>
    </row>
    <row r="518" spans="199:199" ht="12" customHeight="1">
      <c r="GQ518" s="171"/>
    </row>
    <row r="519" spans="199:199" ht="12" customHeight="1">
      <c r="GQ519" s="171"/>
    </row>
    <row r="520" spans="199:199" ht="12" customHeight="1">
      <c r="GQ520" s="171"/>
    </row>
    <row r="521" spans="199:199" ht="12" customHeight="1">
      <c r="GQ521" s="171"/>
    </row>
    <row r="522" spans="199:199" ht="12" customHeight="1">
      <c r="GQ522" s="171"/>
    </row>
    <row r="523" spans="199:199" ht="12" customHeight="1">
      <c r="GQ523" s="171"/>
    </row>
    <row r="524" spans="199:199" ht="12" customHeight="1">
      <c r="GQ524" s="171"/>
    </row>
    <row r="525" spans="199:199" ht="12" customHeight="1">
      <c r="GQ525" s="171"/>
    </row>
    <row r="526" spans="199:199" ht="12" customHeight="1">
      <c r="GQ526" s="171"/>
    </row>
    <row r="527" spans="199:199" ht="12" customHeight="1">
      <c r="GQ527" s="171"/>
    </row>
    <row r="528" spans="199:199" ht="12" customHeight="1">
      <c r="GQ528" s="171"/>
    </row>
    <row r="529" spans="199:199" ht="12" customHeight="1">
      <c r="GQ529" s="171"/>
    </row>
    <row r="530" spans="199:199" ht="12" customHeight="1">
      <c r="GQ530" s="171"/>
    </row>
    <row r="531" spans="199:199" ht="12" customHeight="1">
      <c r="GQ531" s="171"/>
    </row>
    <row r="532" spans="199:199" ht="12" customHeight="1">
      <c r="GQ532" s="171"/>
    </row>
    <row r="533" spans="199:199" ht="12" customHeight="1">
      <c r="GQ533" s="171"/>
    </row>
    <row r="534" spans="199:199" ht="12" customHeight="1">
      <c r="GQ534" s="171"/>
    </row>
    <row r="535" spans="199:199" ht="12" customHeight="1">
      <c r="GQ535" s="171"/>
    </row>
    <row r="536" spans="199:199" ht="12" customHeight="1">
      <c r="GQ536" s="171"/>
    </row>
    <row r="537" spans="199:199" ht="12" customHeight="1">
      <c r="GQ537" s="171"/>
    </row>
    <row r="538" spans="199:199" ht="12" customHeight="1">
      <c r="GQ538" s="171"/>
    </row>
    <row r="539" spans="199:199" ht="12" customHeight="1">
      <c r="GQ539" s="171"/>
    </row>
    <row r="540" spans="199:199" ht="12" customHeight="1">
      <c r="GQ540" s="171"/>
    </row>
    <row r="541" spans="199:199" ht="12" customHeight="1">
      <c r="GQ541" s="171"/>
    </row>
    <row r="542" spans="199:199" ht="12" customHeight="1">
      <c r="GQ542" s="171"/>
    </row>
    <row r="543" spans="199:199" ht="12" customHeight="1">
      <c r="GQ543" s="171"/>
    </row>
    <row r="544" spans="199:199" ht="12" customHeight="1">
      <c r="GQ544" s="171"/>
    </row>
    <row r="545" spans="199:199" ht="12" customHeight="1">
      <c r="GQ545" s="171"/>
    </row>
    <row r="546" spans="199:199" ht="12" customHeight="1">
      <c r="GQ546" s="171"/>
    </row>
    <row r="547" spans="199:199" ht="12" customHeight="1">
      <c r="GQ547" s="171"/>
    </row>
    <row r="548" spans="199:199" ht="12" customHeight="1">
      <c r="GQ548" s="171"/>
    </row>
    <row r="549" spans="199:199" ht="12" customHeight="1">
      <c r="GQ549" s="171"/>
    </row>
    <row r="550" spans="199:199" ht="12" customHeight="1">
      <c r="GQ550" s="171"/>
    </row>
    <row r="551" spans="199:199" ht="12" customHeight="1">
      <c r="GQ551" s="171"/>
    </row>
    <row r="552" spans="199:199" ht="12" customHeight="1">
      <c r="GQ552" s="171"/>
    </row>
    <row r="553" spans="199:199" ht="12" customHeight="1">
      <c r="GQ553" s="171"/>
    </row>
    <row r="554" spans="199:199" ht="12" customHeight="1">
      <c r="GQ554" s="171"/>
    </row>
    <row r="555" spans="199:199" ht="12" customHeight="1">
      <c r="GQ555" s="171"/>
    </row>
    <row r="556" spans="199:199" ht="12" customHeight="1">
      <c r="GQ556" s="171"/>
    </row>
    <row r="557" spans="199:199" ht="12" customHeight="1">
      <c r="GQ557" s="171"/>
    </row>
    <row r="558" spans="199:199" ht="12" customHeight="1">
      <c r="GQ558" s="171"/>
    </row>
    <row r="559" spans="199:199" ht="12" customHeight="1">
      <c r="GQ559" s="171"/>
    </row>
    <row r="560" spans="199:199" ht="12" customHeight="1">
      <c r="GQ560" s="171"/>
    </row>
    <row r="561" spans="199:199" ht="12" customHeight="1">
      <c r="GQ561" s="171"/>
    </row>
    <row r="562" spans="199:199" ht="12" customHeight="1">
      <c r="GQ562" s="171"/>
    </row>
    <row r="563" spans="199:199" ht="12" customHeight="1">
      <c r="GQ563" s="171"/>
    </row>
    <row r="564" spans="199:199" ht="12" customHeight="1">
      <c r="GQ564" s="171"/>
    </row>
    <row r="565" spans="199:199" ht="12" customHeight="1">
      <c r="GQ565" s="171"/>
    </row>
    <row r="566" spans="199:199" ht="12" customHeight="1">
      <c r="GQ566" s="171"/>
    </row>
    <row r="567" spans="199:199" ht="12" customHeight="1">
      <c r="GQ567" s="171"/>
    </row>
    <row r="568" spans="199:199" ht="12" customHeight="1">
      <c r="GQ568" s="171"/>
    </row>
    <row r="569" spans="199:199" ht="12" customHeight="1">
      <c r="GQ569" s="171"/>
    </row>
    <row r="570" spans="199:199" ht="12" customHeight="1">
      <c r="GQ570" s="171"/>
    </row>
    <row r="571" spans="199:199" ht="12" customHeight="1">
      <c r="GQ571" s="171"/>
    </row>
    <row r="572" spans="199:199" ht="12" customHeight="1">
      <c r="GQ572" s="171"/>
    </row>
    <row r="573" spans="199:199" ht="12" customHeight="1">
      <c r="GQ573" s="171"/>
    </row>
    <row r="574" spans="199:199" ht="12" customHeight="1">
      <c r="GQ574" s="171"/>
    </row>
    <row r="575" spans="199:199" ht="12" customHeight="1">
      <c r="GQ575" s="171"/>
    </row>
    <row r="576" spans="199:199" ht="12" customHeight="1">
      <c r="GQ576" s="171"/>
    </row>
    <row r="577" spans="199:199" ht="12" customHeight="1">
      <c r="GQ577" s="171"/>
    </row>
    <row r="578" spans="199:199" ht="12" customHeight="1">
      <c r="GQ578" s="171"/>
    </row>
    <row r="579" spans="199:199" ht="12" customHeight="1">
      <c r="GQ579" s="171"/>
    </row>
    <row r="580" spans="199:199" ht="12" customHeight="1">
      <c r="GQ580" s="171"/>
    </row>
    <row r="581" spans="199:199" ht="12" customHeight="1">
      <c r="GQ581" s="171"/>
    </row>
    <row r="582" spans="199:199" ht="12" customHeight="1">
      <c r="GQ582" s="171"/>
    </row>
    <row r="583" spans="199:199" ht="12" customHeight="1">
      <c r="GQ583" s="171"/>
    </row>
    <row r="584" spans="199:199" ht="12" customHeight="1">
      <c r="GQ584" s="171"/>
    </row>
    <row r="585" spans="199:199" ht="12" customHeight="1">
      <c r="GQ585" s="171"/>
    </row>
    <row r="586" spans="199:199" ht="12" customHeight="1">
      <c r="GQ586" s="171"/>
    </row>
    <row r="587" spans="199:199" ht="12" customHeight="1">
      <c r="GQ587" s="171"/>
    </row>
    <row r="588" spans="199:199" ht="12" customHeight="1">
      <c r="GQ588" s="171"/>
    </row>
    <row r="589" spans="199:199" ht="12" customHeight="1">
      <c r="GQ589" s="171"/>
    </row>
    <row r="590" spans="199:199" ht="12" customHeight="1">
      <c r="GQ590" s="171"/>
    </row>
    <row r="591" spans="199:199" ht="12" customHeight="1">
      <c r="GQ591" s="171"/>
    </row>
    <row r="592" spans="199:199" ht="12" customHeight="1">
      <c r="GQ592" s="171"/>
    </row>
    <row r="593" spans="199:199" ht="12" customHeight="1">
      <c r="GQ593" s="171"/>
    </row>
    <row r="594" spans="199:199" ht="12" customHeight="1">
      <c r="GQ594" s="171"/>
    </row>
    <row r="595" spans="199:199" ht="12" customHeight="1">
      <c r="GQ595" s="171"/>
    </row>
    <row r="596" spans="199:199" ht="12" customHeight="1">
      <c r="GQ596" s="171"/>
    </row>
    <row r="597" spans="199:199" ht="12" customHeight="1">
      <c r="GQ597" s="171"/>
    </row>
    <row r="598" spans="199:199" ht="12" customHeight="1">
      <c r="GQ598" s="171"/>
    </row>
    <row r="599" spans="199:199" ht="12" customHeight="1">
      <c r="GQ599" s="171"/>
    </row>
    <row r="600" spans="199:199" ht="12" customHeight="1">
      <c r="GQ600" s="171"/>
    </row>
    <row r="601" spans="199:199" ht="12" customHeight="1">
      <c r="GQ601" s="171"/>
    </row>
    <row r="602" spans="199:199" ht="12" customHeight="1">
      <c r="GQ602" s="171"/>
    </row>
    <row r="603" spans="199:199" ht="12" customHeight="1">
      <c r="GQ603" s="171"/>
    </row>
    <row r="604" spans="199:199" ht="12" customHeight="1">
      <c r="GQ604" s="171"/>
    </row>
    <row r="605" spans="199:199" ht="12" customHeight="1">
      <c r="GQ605" s="171"/>
    </row>
    <row r="606" spans="199:199" ht="12" customHeight="1">
      <c r="GQ606" s="171"/>
    </row>
    <row r="607" spans="199:199" ht="12" customHeight="1">
      <c r="GQ607" s="171"/>
    </row>
    <row r="608" spans="199:199" ht="12" customHeight="1">
      <c r="GQ608" s="171"/>
    </row>
    <row r="609" spans="199:199" ht="12" customHeight="1">
      <c r="GQ609" s="171"/>
    </row>
    <row r="610" spans="199:199" ht="12" customHeight="1">
      <c r="GQ610" s="171"/>
    </row>
    <row r="611" spans="199:199" ht="12" customHeight="1">
      <c r="GQ611" s="171"/>
    </row>
    <row r="612" spans="199:199" ht="12" customHeight="1">
      <c r="GQ612" s="171"/>
    </row>
    <row r="613" spans="199:199" ht="12" customHeight="1">
      <c r="GQ613" s="171"/>
    </row>
    <row r="614" spans="199:199" ht="12" customHeight="1">
      <c r="GQ614" s="171"/>
    </row>
    <row r="615" spans="199:199" ht="12" customHeight="1">
      <c r="GQ615" s="171"/>
    </row>
    <row r="616" spans="199:199" ht="12" customHeight="1">
      <c r="GQ616" s="171"/>
    </row>
    <row r="617" spans="199:199" ht="12" customHeight="1">
      <c r="GQ617" s="171"/>
    </row>
    <row r="618" spans="199:199" ht="12" customHeight="1">
      <c r="GQ618" s="171"/>
    </row>
    <row r="619" spans="199:199" ht="12" customHeight="1">
      <c r="GQ619" s="171"/>
    </row>
    <row r="620" spans="199:199" ht="12" customHeight="1">
      <c r="GQ620" s="171"/>
    </row>
    <row r="621" spans="199:199" ht="12" customHeight="1">
      <c r="GQ621" s="171"/>
    </row>
    <row r="622" spans="199:199" ht="12" customHeight="1">
      <c r="GQ622" s="171"/>
    </row>
    <row r="623" spans="199:199" ht="12" customHeight="1">
      <c r="GQ623" s="171"/>
    </row>
    <row r="624" spans="199:199" ht="12" customHeight="1">
      <c r="GQ624" s="171"/>
    </row>
    <row r="625" spans="199:199" ht="12" customHeight="1">
      <c r="GQ625" s="171"/>
    </row>
    <row r="626" spans="199:199" ht="12" customHeight="1">
      <c r="GQ626" s="171"/>
    </row>
    <row r="627" spans="199:199" ht="12" customHeight="1">
      <c r="GQ627" s="171"/>
    </row>
    <row r="628" spans="199:199" ht="12" customHeight="1">
      <c r="GQ628" s="171"/>
    </row>
    <row r="629" spans="199:199" ht="12" customHeight="1">
      <c r="GQ629" s="171"/>
    </row>
    <row r="630" spans="199:199" ht="12" customHeight="1">
      <c r="GQ630" s="171"/>
    </row>
    <row r="631" spans="199:199" ht="12" customHeight="1">
      <c r="GQ631" s="171"/>
    </row>
    <row r="632" spans="199:199" ht="12" customHeight="1">
      <c r="GQ632" s="171"/>
    </row>
    <row r="633" spans="199:199" ht="12" customHeight="1">
      <c r="GQ633" s="171"/>
    </row>
    <row r="634" spans="199:199" ht="12" customHeight="1">
      <c r="GQ634" s="171"/>
    </row>
    <row r="635" spans="199:199" ht="12" customHeight="1">
      <c r="GQ635" s="171"/>
    </row>
    <row r="636" spans="199:199" ht="12" customHeight="1">
      <c r="GQ636" s="171"/>
    </row>
    <row r="637" spans="199:199" ht="12" customHeight="1">
      <c r="GQ637" s="171"/>
    </row>
    <row r="638" spans="199:199" ht="12" customHeight="1">
      <c r="GQ638" s="171"/>
    </row>
    <row r="639" spans="199:199" ht="12" customHeight="1">
      <c r="GQ639" s="171"/>
    </row>
    <row r="640" spans="199:199" ht="12" customHeight="1">
      <c r="GQ640" s="171"/>
    </row>
    <row r="641" spans="199:199" ht="12" customHeight="1">
      <c r="GQ641" s="171"/>
    </row>
    <row r="642" spans="199:199" ht="12" customHeight="1">
      <c r="GQ642" s="171"/>
    </row>
    <row r="643" spans="199:199" ht="12" customHeight="1">
      <c r="GQ643" s="171"/>
    </row>
    <row r="644" spans="199:199" ht="12" customHeight="1">
      <c r="GQ644" s="171"/>
    </row>
    <row r="645" spans="199:199" ht="12" customHeight="1">
      <c r="GQ645" s="171"/>
    </row>
    <row r="646" spans="199:199" ht="12" customHeight="1">
      <c r="GQ646" s="171"/>
    </row>
    <row r="647" spans="199:199" ht="12" customHeight="1">
      <c r="GQ647" s="171"/>
    </row>
    <row r="648" spans="199:199" ht="12" customHeight="1">
      <c r="GQ648" s="171"/>
    </row>
    <row r="649" spans="199:199" ht="12" customHeight="1">
      <c r="GQ649" s="171"/>
    </row>
    <row r="650" spans="199:199" ht="12" customHeight="1">
      <c r="GQ650" s="171"/>
    </row>
    <row r="651" spans="199:199" ht="12" customHeight="1">
      <c r="GQ651" s="171"/>
    </row>
    <row r="652" spans="199:199" ht="12" customHeight="1">
      <c r="GQ652" s="171"/>
    </row>
    <row r="653" spans="199:199" ht="12" customHeight="1">
      <c r="GQ653" s="171"/>
    </row>
    <row r="654" spans="199:199" ht="12" customHeight="1">
      <c r="GQ654" s="171"/>
    </row>
    <row r="655" spans="199:199" ht="12" customHeight="1">
      <c r="GQ655" s="171"/>
    </row>
    <row r="656" spans="199:199" ht="12" customHeight="1">
      <c r="GQ656" s="171"/>
    </row>
    <row r="657" spans="199:199" ht="12" customHeight="1">
      <c r="GQ657" s="171"/>
    </row>
    <row r="658" spans="199:199" ht="12" customHeight="1">
      <c r="GQ658" s="171"/>
    </row>
    <row r="659" spans="199:199" ht="12" customHeight="1">
      <c r="GQ659" s="171"/>
    </row>
    <row r="660" spans="199:199" ht="12" customHeight="1">
      <c r="GQ660" s="171"/>
    </row>
    <row r="661" spans="199:199" ht="12" customHeight="1">
      <c r="GQ661" s="171"/>
    </row>
    <row r="662" spans="199:199" ht="12" customHeight="1">
      <c r="GQ662" s="171"/>
    </row>
    <row r="663" spans="199:199" ht="12" customHeight="1">
      <c r="GQ663" s="171"/>
    </row>
    <row r="664" spans="199:199" ht="12" customHeight="1">
      <c r="GQ664" s="171"/>
    </row>
    <row r="665" spans="199:199" ht="12" customHeight="1">
      <c r="GQ665" s="171"/>
    </row>
    <row r="666" spans="199:199" ht="12" customHeight="1">
      <c r="GQ666" s="171"/>
    </row>
    <row r="667" spans="199:199" ht="12" customHeight="1">
      <c r="GQ667" s="171"/>
    </row>
    <row r="668" spans="199:199" ht="12" customHeight="1">
      <c r="GQ668" s="171"/>
    </row>
    <row r="669" spans="199:199" ht="12" customHeight="1">
      <c r="GQ669" s="171"/>
    </row>
    <row r="670" spans="199:199" ht="12" customHeight="1">
      <c r="GQ670" s="171"/>
    </row>
    <row r="671" spans="199:199" ht="12" customHeight="1">
      <c r="GQ671" s="171"/>
    </row>
    <row r="672" spans="199:199" ht="12" customHeight="1">
      <c r="GQ672" s="171"/>
    </row>
    <row r="673" spans="199:199" ht="12" customHeight="1">
      <c r="GQ673" s="171"/>
    </row>
    <row r="674" spans="199:199" ht="12" customHeight="1">
      <c r="GQ674" s="171"/>
    </row>
    <row r="675" spans="199:199" ht="12" customHeight="1">
      <c r="GQ675" s="171"/>
    </row>
    <row r="676" spans="199:199" ht="12" customHeight="1">
      <c r="GQ676" s="171"/>
    </row>
    <row r="677" spans="199:199" ht="12" customHeight="1">
      <c r="GQ677" s="171"/>
    </row>
    <row r="678" spans="199:199" ht="12" customHeight="1">
      <c r="GQ678" s="171"/>
    </row>
    <row r="679" spans="199:199" ht="12" customHeight="1">
      <c r="GQ679" s="171"/>
    </row>
    <row r="680" spans="199:199" ht="12" customHeight="1">
      <c r="GQ680" s="171"/>
    </row>
    <row r="681" spans="199:199" ht="12" customHeight="1">
      <c r="GQ681" s="171"/>
    </row>
    <row r="682" spans="199:199" ht="12" customHeight="1">
      <c r="GQ682" s="171"/>
    </row>
    <row r="683" spans="199:199" ht="12" customHeight="1">
      <c r="GQ683" s="171"/>
    </row>
    <row r="684" spans="199:199" ht="12" customHeight="1">
      <c r="GQ684" s="171"/>
    </row>
    <row r="685" spans="199:199" ht="12" customHeight="1">
      <c r="GQ685" s="171"/>
    </row>
    <row r="686" spans="199:199" ht="12" customHeight="1">
      <c r="GQ686" s="171"/>
    </row>
    <row r="687" spans="199:199" ht="12" customHeight="1">
      <c r="GQ687" s="171"/>
    </row>
    <row r="688" spans="199:199" ht="12" customHeight="1">
      <c r="GQ688" s="171"/>
    </row>
    <row r="689" spans="199:199" ht="12" customHeight="1">
      <c r="GQ689" s="171"/>
    </row>
    <row r="690" spans="199:199" ht="12" customHeight="1">
      <c r="GQ690" s="171"/>
    </row>
    <row r="691" spans="199:199" ht="12" customHeight="1">
      <c r="GQ691" s="171"/>
    </row>
    <row r="692" spans="199:199" ht="12" customHeight="1">
      <c r="GQ692" s="171"/>
    </row>
    <row r="693" spans="199:199" ht="12" customHeight="1">
      <c r="GQ693" s="171"/>
    </row>
    <row r="694" spans="199:199" ht="12" customHeight="1">
      <c r="GQ694" s="171"/>
    </row>
    <row r="695" spans="199:199" ht="12" customHeight="1">
      <c r="GQ695" s="171"/>
    </row>
    <row r="696" spans="199:199" ht="12" customHeight="1">
      <c r="GQ696" s="171"/>
    </row>
    <row r="697" spans="199:199" ht="12" customHeight="1">
      <c r="GQ697" s="171"/>
    </row>
    <row r="698" spans="199:199" ht="12" customHeight="1">
      <c r="GQ698" s="171"/>
    </row>
    <row r="699" spans="199:199" ht="12" customHeight="1">
      <c r="GQ699" s="171"/>
    </row>
    <row r="700" spans="199:199" ht="12" customHeight="1">
      <c r="GQ700" s="171"/>
    </row>
    <row r="701" spans="199:199" ht="12" customHeight="1">
      <c r="GQ701" s="171"/>
    </row>
    <row r="702" spans="199:199" ht="12" customHeight="1">
      <c r="GQ702" s="171"/>
    </row>
    <row r="703" spans="199:199" ht="12" customHeight="1">
      <c r="GQ703" s="171"/>
    </row>
    <row r="704" spans="199:199" ht="12" customHeight="1">
      <c r="GQ704" s="171"/>
    </row>
    <row r="705" spans="199:199" ht="12" customHeight="1">
      <c r="GQ705" s="171"/>
    </row>
    <row r="706" spans="199:199" ht="12" customHeight="1">
      <c r="GQ706" s="171"/>
    </row>
    <row r="707" spans="199:199" ht="12" customHeight="1">
      <c r="GQ707" s="171"/>
    </row>
    <row r="708" spans="199:199" ht="12" customHeight="1">
      <c r="GQ708" s="171"/>
    </row>
    <row r="709" spans="199:199" ht="12" customHeight="1">
      <c r="GQ709" s="171"/>
    </row>
    <row r="710" spans="199:199" ht="12" customHeight="1">
      <c r="GQ710" s="171"/>
    </row>
    <row r="711" spans="199:199" ht="12" customHeight="1">
      <c r="GQ711" s="171"/>
    </row>
    <row r="712" spans="199:199" ht="12" customHeight="1">
      <c r="GQ712" s="171"/>
    </row>
    <row r="713" spans="199:199" ht="12" customHeight="1">
      <c r="GQ713" s="171"/>
    </row>
    <row r="714" spans="199:199" ht="12" customHeight="1">
      <c r="GQ714" s="171"/>
    </row>
    <row r="715" spans="199:199" ht="12" customHeight="1">
      <c r="GQ715" s="171"/>
    </row>
    <row r="716" spans="199:199" ht="12" customHeight="1">
      <c r="GQ716" s="171"/>
    </row>
    <row r="717" spans="199:199" ht="12" customHeight="1">
      <c r="GQ717" s="171"/>
    </row>
    <row r="718" spans="199:199" ht="12" customHeight="1">
      <c r="GQ718" s="171"/>
    </row>
    <row r="719" spans="199:199" ht="12" customHeight="1">
      <c r="GQ719" s="171"/>
    </row>
    <row r="720" spans="199:199" ht="12" customHeight="1">
      <c r="GQ720" s="171"/>
    </row>
    <row r="721" spans="199:199" ht="12" customHeight="1">
      <c r="GQ721" s="171"/>
    </row>
    <row r="722" spans="199:199" ht="12" customHeight="1">
      <c r="GQ722" s="171"/>
    </row>
    <row r="723" spans="199:199" ht="12" customHeight="1">
      <c r="GQ723" s="171"/>
    </row>
    <row r="724" spans="199:199" ht="12" customHeight="1">
      <c r="GQ724" s="171"/>
    </row>
    <row r="725" spans="199:199" ht="12" customHeight="1">
      <c r="GQ725" s="171"/>
    </row>
    <row r="726" spans="199:199" ht="12" customHeight="1">
      <c r="GQ726" s="171"/>
    </row>
    <row r="727" spans="199:199" ht="12" customHeight="1">
      <c r="GQ727" s="171"/>
    </row>
    <row r="728" spans="199:199" ht="12" customHeight="1">
      <c r="GQ728" s="171"/>
    </row>
    <row r="729" spans="199:199" ht="12" customHeight="1">
      <c r="GQ729" s="171"/>
    </row>
    <row r="730" spans="199:199" ht="12" customHeight="1">
      <c r="GQ730" s="171"/>
    </row>
    <row r="731" spans="199:199" ht="12" customHeight="1">
      <c r="GQ731" s="171"/>
    </row>
    <row r="732" spans="199:199" ht="12" customHeight="1">
      <c r="GQ732" s="171"/>
    </row>
    <row r="733" spans="199:199" ht="12" customHeight="1">
      <c r="GQ733" s="171"/>
    </row>
    <row r="734" spans="199:199" ht="12" customHeight="1">
      <c r="GQ734" s="171"/>
    </row>
    <row r="735" spans="199:199" ht="12" customHeight="1">
      <c r="GQ735" s="171"/>
    </row>
    <row r="736" spans="199:199" ht="12" customHeight="1">
      <c r="GQ736" s="171"/>
    </row>
    <row r="737" spans="199:199" ht="12" customHeight="1">
      <c r="GQ737" s="171"/>
    </row>
    <row r="738" spans="199:199" ht="12" customHeight="1">
      <c r="GQ738" s="171"/>
    </row>
    <row r="739" spans="199:199" ht="12" customHeight="1">
      <c r="GQ739" s="171"/>
    </row>
    <row r="740" spans="199:199" ht="12" customHeight="1">
      <c r="GQ740" s="171"/>
    </row>
    <row r="741" spans="199:199" ht="12" customHeight="1">
      <c r="GQ741" s="171"/>
    </row>
    <row r="742" spans="199:199" ht="12" customHeight="1">
      <c r="GQ742" s="171"/>
    </row>
    <row r="743" spans="199:199" ht="12" customHeight="1">
      <c r="GQ743" s="171"/>
    </row>
    <row r="744" spans="199:199" ht="12" customHeight="1">
      <c r="GQ744" s="171"/>
    </row>
    <row r="745" spans="199:199" ht="12" customHeight="1">
      <c r="GQ745" s="171"/>
    </row>
    <row r="746" spans="199:199" ht="12" customHeight="1">
      <c r="GQ746" s="171"/>
    </row>
    <row r="747" spans="199:199" ht="12" customHeight="1">
      <c r="GQ747" s="171"/>
    </row>
    <row r="748" spans="199:199" ht="12" customHeight="1">
      <c r="GQ748" s="171"/>
    </row>
    <row r="749" spans="199:199" ht="12" customHeight="1">
      <c r="GQ749" s="171"/>
    </row>
    <row r="750" spans="199:199" ht="12" customHeight="1">
      <c r="GQ750" s="171"/>
    </row>
    <row r="751" spans="199:199" ht="12" customHeight="1">
      <c r="GQ751" s="171"/>
    </row>
    <row r="752" spans="199:199" ht="12" customHeight="1">
      <c r="GQ752" s="171"/>
    </row>
    <row r="753" spans="199:199" ht="12" customHeight="1">
      <c r="GQ753" s="171"/>
    </row>
    <row r="754" spans="199:199" ht="12" customHeight="1">
      <c r="GQ754" s="171"/>
    </row>
    <row r="755" spans="199:199" ht="12" customHeight="1">
      <c r="GQ755" s="171"/>
    </row>
    <row r="756" spans="199:199" ht="12" customHeight="1">
      <c r="GQ756" s="171"/>
    </row>
    <row r="757" spans="199:199" ht="12" customHeight="1">
      <c r="GQ757" s="171"/>
    </row>
    <row r="758" spans="199:199" ht="12" customHeight="1">
      <c r="GQ758" s="171"/>
    </row>
    <row r="759" spans="199:199" ht="12" customHeight="1">
      <c r="GQ759" s="171"/>
    </row>
    <row r="760" spans="199:199" ht="12" customHeight="1">
      <c r="GQ760" s="171"/>
    </row>
    <row r="761" spans="199:199" ht="12" customHeight="1">
      <c r="GQ761" s="171"/>
    </row>
    <row r="762" spans="199:199" ht="12" customHeight="1">
      <c r="GQ762" s="171"/>
    </row>
    <row r="763" spans="199:199" ht="12" customHeight="1">
      <c r="GQ763" s="171"/>
    </row>
    <row r="764" spans="199:199" ht="12" customHeight="1">
      <c r="GQ764" s="171"/>
    </row>
    <row r="765" spans="199:199" ht="12" customHeight="1">
      <c r="GQ765" s="171"/>
    </row>
    <row r="766" spans="199:199" ht="12" customHeight="1">
      <c r="GQ766" s="171"/>
    </row>
    <row r="767" spans="199:199" ht="12" customHeight="1">
      <c r="GQ767" s="171"/>
    </row>
    <row r="768" spans="199:199" ht="12" customHeight="1">
      <c r="GQ768" s="171"/>
    </row>
    <row r="769" spans="199:199" ht="12" customHeight="1">
      <c r="GQ769" s="171"/>
    </row>
    <row r="770" spans="199:199" ht="12" customHeight="1">
      <c r="GQ770" s="171"/>
    </row>
    <row r="771" spans="199:199" ht="12" customHeight="1">
      <c r="GQ771" s="171"/>
    </row>
    <row r="772" spans="199:199" ht="12" customHeight="1">
      <c r="GQ772" s="171"/>
    </row>
    <row r="773" spans="199:199" ht="12" customHeight="1">
      <c r="GQ773" s="171"/>
    </row>
    <row r="774" spans="199:199" ht="12" customHeight="1">
      <c r="GQ774" s="171"/>
    </row>
    <row r="775" spans="199:199" ht="12" customHeight="1">
      <c r="GQ775" s="171"/>
    </row>
    <row r="776" spans="199:199" ht="12" customHeight="1">
      <c r="GQ776" s="171"/>
    </row>
    <row r="777" spans="199:199" ht="12" customHeight="1">
      <c r="GQ777" s="171"/>
    </row>
    <row r="778" spans="199:199" ht="12" customHeight="1">
      <c r="GQ778" s="171"/>
    </row>
    <row r="779" spans="199:199" ht="12" customHeight="1">
      <c r="GQ779" s="171"/>
    </row>
    <row r="780" spans="199:199" ht="12" customHeight="1">
      <c r="GQ780" s="171"/>
    </row>
    <row r="781" spans="199:199" ht="12" customHeight="1">
      <c r="GQ781" s="171"/>
    </row>
    <row r="782" spans="199:199" ht="12" customHeight="1">
      <c r="GQ782" s="171"/>
    </row>
    <row r="783" spans="199:199" ht="12" customHeight="1">
      <c r="GQ783" s="171"/>
    </row>
    <row r="784" spans="199:199" ht="12" customHeight="1">
      <c r="GQ784" s="171"/>
    </row>
    <row r="785" spans="199:199" ht="12" customHeight="1">
      <c r="GQ785" s="171"/>
    </row>
    <row r="786" spans="199:199" ht="12" customHeight="1">
      <c r="GQ786" s="171"/>
    </row>
    <row r="787" spans="199:199" ht="12" customHeight="1">
      <c r="GQ787" s="171"/>
    </row>
    <row r="788" spans="199:199" ht="12" customHeight="1">
      <c r="GQ788" s="171"/>
    </row>
    <row r="789" spans="199:199" ht="12" customHeight="1">
      <c r="GQ789" s="171"/>
    </row>
    <row r="790" spans="199:199" ht="12" customHeight="1">
      <c r="GQ790" s="171"/>
    </row>
    <row r="791" spans="199:199" ht="12" customHeight="1">
      <c r="GQ791" s="171"/>
    </row>
    <row r="792" spans="199:199" ht="12" customHeight="1">
      <c r="GQ792" s="171"/>
    </row>
    <row r="793" spans="199:199" ht="12" customHeight="1">
      <c r="GQ793" s="171"/>
    </row>
    <row r="794" spans="199:199" ht="12" customHeight="1">
      <c r="GQ794" s="171"/>
    </row>
    <row r="795" spans="199:199" ht="12" customHeight="1">
      <c r="GQ795" s="171"/>
    </row>
    <row r="796" spans="199:199" ht="12" customHeight="1">
      <c r="GQ796" s="171"/>
    </row>
    <row r="797" spans="199:199" ht="12" customHeight="1">
      <c r="GQ797" s="171"/>
    </row>
    <row r="798" spans="199:199" ht="12" customHeight="1">
      <c r="GQ798" s="171"/>
    </row>
    <row r="799" spans="199:199" ht="12" customHeight="1">
      <c r="GQ799" s="171"/>
    </row>
    <row r="800" spans="199:199" ht="12" customHeight="1">
      <c r="GQ800" s="171"/>
    </row>
    <row r="801" spans="199:199" ht="12" customHeight="1">
      <c r="GQ801" s="171"/>
    </row>
    <row r="802" spans="199:199" ht="12" customHeight="1">
      <c r="GQ802" s="171"/>
    </row>
    <row r="803" spans="199:199" ht="12" customHeight="1">
      <c r="GQ803" s="171"/>
    </row>
    <row r="804" spans="199:199" ht="12" customHeight="1">
      <c r="GQ804" s="171"/>
    </row>
    <row r="805" spans="199:199" ht="12" customHeight="1">
      <c r="GQ805" s="171"/>
    </row>
    <row r="806" spans="199:199" ht="12" customHeight="1">
      <c r="GQ806" s="171"/>
    </row>
    <row r="807" spans="199:199" ht="12" customHeight="1">
      <c r="GQ807" s="171"/>
    </row>
    <row r="808" spans="199:199" ht="12" customHeight="1">
      <c r="GQ808" s="171"/>
    </row>
    <row r="809" spans="199:199" ht="12" customHeight="1">
      <c r="GQ809" s="171"/>
    </row>
    <row r="810" spans="199:199" ht="12" customHeight="1">
      <c r="GQ810" s="171"/>
    </row>
    <row r="811" spans="199:199" ht="12" customHeight="1">
      <c r="GQ811" s="171"/>
    </row>
    <row r="812" spans="199:199" ht="12" customHeight="1">
      <c r="GQ812" s="171"/>
    </row>
    <row r="813" spans="199:199" ht="12" customHeight="1">
      <c r="GQ813" s="171"/>
    </row>
    <row r="814" spans="199:199" ht="12" customHeight="1">
      <c r="GQ814" s="171"/>
    </row>
    <row r="815" spans="199:199" ht="12" customHeight="1">
      <c r="GQ815" s="171"/>
    </row>
    <row r="816" spans="199:199" ht="12" customHeight="1">
      <c r="GQ816" s="171"/>
    </row>
    <row r="817" spans="199:199" ht="12" customHeight="1">
      <c r="GQ817" s="171"/>
    </row>
    <row r="818" spans="199:199" ht="12" customHeight="1">
      <c r="GQ818" s="171"/>
    </row>
    <row r="819" spans="199:199" ht="12" customHeight="1">
      <c r="GQ819" s="171"/>
    </row>
    <row r="820" spans="199:199" ht="12" customHeight="1">
      <c r="GQ820" s="171"/>
    </row>
    <row r="821" spans="199:199" ht="12" customHeight="1">
      <c r="GQ821" s="171"/>
    </row>
    <row r="822" spans="199:199" ht="12" customHeight="1">
      <c r="GQ822" s="171"/>
    </row>
    <row r="823" spans="199:199" ht="12" customHeight="1">
      <c r="GQ823" s="171"/>
    </row>
    <row r="824" spans="199:199" ht="12" customHeight="1">
      <c r="GQ824" s="171"/>
    </row>
    <row r="825" spans="199:199" ht="12" customHeight="1">
      <c r="GQ825" s="171"/>
    </row>
    <row r="826" spans="199:199" ht="12" customHeight="1">
      <c r="GQ826" s="171"/>
    </row>
    <row r="827" spans="199:199" ht="12" customHeight="1">
      <c r="GQ827" s="171"/>
    </row>
    <row r="828" spans="199:199" ht="12" customHeight="1">
      <c r="GQ828" s="171"/>
    </row>
    <row r="829" spans="199:199" ht="12" customHeight="1">
      <c r="GQ829" s="171"/>
    </row>
    <row r="830" spans="199:199" ht="12" customHeight="1">
      <c r="GQ830" s="171"/>
    </row>
    <row r="831" spans="199:199" ht="12" customHeight="1">
      <c r="GQ831" s="171"/>
    </row>
    <row r="832" spans="199:199" ht="12" customHeight="1">
      <c r="GQ832" s="171"/>
    </row>
    <row r="833" spans="199:199" ht="12" customHeight="1">
      <c r="GQ833" s="171"/>
    </row>
    <row r="834" spans="199:199" ht="12" customHeight="1">
      <c r="GQ834" s="171"/>
    </row>
    <row r="835" spans="199:199" ht="12" customHeight="1">
      <c r="GQ835" s="171"/>
    </row>
    <row r="836" spans="199:199" ht="12" customHeight="1">
      <c r="GQ836" s="171"/>
    </row>
    <row r="837" spans="199:199" ht="12" customHeight="1">
      <c r="GQ837" s="171"/>
    </row>
    <row r="838" spans="199:199" ht="12" customHeight="1">
      <c r="GQ838" s="171"/>
    </row>
    <row r="839" spans="199:199" ht="12" customHeight="1">
      <c r="GQ839" s="171"/>
    </row>
    <row r="840" spans="199:199" ht="12" customHeight="1">
      <c r="GQ840" s="171"/>
    </row>
    <row r="841" spans="199:199" ht="12" customHeight="1">
      <c r="GQ841" s="171"/>
    </row>
    <row r="842" spans="199:199" ht="12" customHeight="1">
      <c r="GQ842" s="171"/>
    </row>
    <row r="843" spans="199:199" ht="12" customHeight="1">
      <c r="GQ843" s="171"/>
    </row>
    <row r="844" spans="199:199" ht="12" customHeight="1">
      <c r="GQ844" s="171"/>
    </row>
    <row r="845" spans="199:199" ht="12" customHeight="1">
      <c r="GQ845" s="171"/>
    </row>
    <row r="846" spans="199:199" ht="12" customHeight="1">
      <c r="GQ846" s="171"/>
    </row>
    <row r="847" spans="199:199" ht="12" customHeight="1">
      <c r="GQ847" s="171"/>
    </row>
    <row r="848" spans="199:199" ht="12" customHeight="1">
      <c r="GQ848" s="171"/>
    </row>
    <row r="849" spans="199:199" ht="12" customHeight="1">
      <c r="GQ849" s="171"/>
    </row>
    <row r="850" spans="199:199" ht="12" customHeight="1">
      <c r="GQ850" s="171"/>
    </row>
    <row r="851" spans="199:199" ht="12" customHeight="1">
      <c r="GQ851" s="171"/>
    </row>
    <row r="852" spans="199:199" ht="12" customHeight="1">
      <c r="GQ852" s="171"/>
    </row>
    <row r="853" spans="199:199" ht="12" customHeight="1">
      <c r="GQ853" s="171"/>
    </row>
    <row r="854" spans="199:199" ht="12" customHeight="1">
      <c r="GQ854" s="171"/>
    </row>
    <row r="855" spans="199:199" ht="12" customHeight="1">
      <c r="GQ855" s="171"/>
    </row>
    <row r="856" spans="199:199" ht="12" customHeight="1">
      <c r="GQ856" s="171"/>
    </row>
    <row r="857" spans="199:199" ht="12" customHeight="1">
      <c r="GQ857" s="171"/>
    </row>
    <row r="858" spans="199:199" ht="12" customHeight="1">
      <c r="GQ858" s="171"/>
    </row>
    <row r="859" spans="199:199" ht="12" customHeight="1">
      <c r="GQ859" s="171"/>
    </row>
    <row r="860" spans="199:199" ht="12" customHeight="1">
      <c r="GQ860" s="171"/>
    </row>
    <row r="861" spans="199:199" ht="12" customHeight="1">
      <c r="GQ861" s="171"/>
    </row>
    <row r="862" spans="199:199" ht="12" customHeight="1">
      <c r="GQ862" s="171"/>
    </row>
    <row r="863" spans="199:199" ht="12" customHeight="1">
      <c r="GQ863" s="171"/>
    </row>
    <row r="864" spans="199:199" ht="12" customHeight="1">
      <c r="GQ864" s="171"/>
    </row>
    <row r="865" spans="199:199" ht="12" customHeight="1">
      <c r="GQ865" s="171"/>
    </row>
    <row r="866" spans="199:199" ht="12" customHeight="1">
      <c r="GQ866" s="171"/>
    </row>
    <row r="867" spans="199:199" ht="12" customHeight="1">
      <c r="GQ867" s="171"/>
    </row>
    <row r="868" spans="199:199" ht="12" customHeight="1">
      <c r="GQ868" s="171"/>
    </row>
    <row r="869" spans="199:199" ht="12" customHeight="1">
      <c r="GQ869" s="171"/>
    </row>
    <row r="870" spans="199:199" ht="12" customHeight="1">
      <c r="GQ870" s="171"/>
    </row>
    <row r="871" spans="199:199" ht="12" customHeight="1">
      <c r="GQ871" s="171"/>
    </row>
    <row r="872" spans="199:199" ht="12" customHeight="1">
      <c r="GQ872" s="171"/>
    </row>
    <row r="873" spans="199:199" ht="12" customHeight="1">
      <c r="GQ873" s="171"/>
    </row>
    <row r="874" spans="199:199" ht="12" customHeight="1">
      <c r="GQ874" s="171"/>
    </row>
    <row r="875" spans="199:199" ht="12" customHeight="1">
      <c r="GQ875" s="171"/>
    </row>
    <row r="876" spans="199:199" ht="12" customHeight="1">
      <c r="GQ876" s="171"/>
    </row>
    <row r="877" spans="199:199" ht="12" customHeight="1">
      <c r="GQ877" s="171"/>
    </row>
    <row r="878" spans="199:199" ht="12" customHeight="1">
      <c r="GQ878" s="171"/>
    </row>
    <row r="879" spans="199:199" ht="12" customHeight="1">
      <c r="GQ879" s="171"/>
    </row>
    <row r="880" spans="199:199" ht="12" customHeight="1">
      <c r="GQ880" s="171"/>
    </row>
    <row r="881" spans="199:199" ht="12" customHeight="1">
      <c r="GQ881" s="171"/>
    </row>
    <row r="882" spans="199:199" ht="12" customHeight="1">
      <c r="GQ882" s="171"/>
    </row>
    <row r="883" spans="199:199" ht="12" customHeight="1">
      <c r="GQ883" s="171"/>
    </row>
    <row r="884" spans="199:199" ht="12" customHeight="1">
      <c r="GQ884" s="171"/>
    </row>
    <row r="885" spans="199:199" ht="12" customHeight="1">
      <c r="GQ885" s="171"/>
    </row>
    <row r="886" spans="199:199" ht="12" customHeight="1">
      <c r="GQ886" s="171"/>
    </row>
    <row r="887" spans="199:199" ht="12" customHeight="1">
      <c r="GQ887" s="171"/>
    </row>
    <row r="888" spans="199:199" ht="12" customHeight="1">
      <c r="GQ888" s="171"/>
    </row>
    <row r="889" spans="199:199" ht="12" customHeight="1">
      <c r="GQ889" s="171"/>
    </row>
    <row r="890" spans="199:199" ht="12" customHeight="1">
      <c r="GQ890" s="171"/>
    </row>
    <row r="891" spans="199:199" ht="12" customHeight="1">
      <c r="GQ891" s="171"/>
    </row>
    <row r="892" spans="199:199" ht="12" customHeight="1">
      <c r="GQ892" s="171"/>
    </row>
    <row r="893" spans="199:199" ht="12" customHeight="1">
      <c r="GQ893" s="171"/>
    </row>
    <row r="894" spans="199:199" ht="12" customHeight="1">
      <c r="GQ894" s="171"/>
    </row>
    <row r="895" spans="199:199" ht="12" customHeight="1">
      <c r="GQ895" s="171"/>
    </row>
    <row r="896" spans="199:199" ht="12" customHeight="1">
      <c r="GQ896" s="171"/>
    </row>
    <row r="897" spans="199:199" ht="12" customHeight="1">
      <c r="GQ897" s="171"/>
    </row>
    <row r="898" spans="199:199" ht="12" customHeight="1">
      <c r="GQ898" s="171"/>
    </row>
    <row r="899" spans="199:199" ht="12" customHeight="1">
      <c r="GQ899" s="171"/>
    </row>
    <row r="900" spans="199:199" ht="12" customHeight="1">
      <c r="GQ900" s="171"/>
    </row>
    <row r="901" spans="199:199" ht="12" customHeight="1">
      <c r="GQ901" s="171"/>
    </row>
    <row r="902" spans="199:199" ht="12" customHeight="1">
      <c r="GQ902" s="171"/>
    </row>
    <row r="903" spans="199:199" ht="12" customHeight="1">
      <c r="GQ903" s="171"/>
    </row>
    <row r="904" spans="199:199" ht="12" customHeight="1">
      <c r="GQ904" s="171"/>
    </row>
    <row r="905" spans="199:199" ht="12" customHeight="1">
      <c r="GQ905" s="171"/>
    </row>
    <row r="906" spans="199:199" ht="12" customHeight="1">
      <c r="GQ906" s="171"/>
    </row>
    <row r="907" spans="199:199" ht="12" customHeight="1">
      <c r="GQ907" s="171"/>
    </row>
    <row r="908" spans="199:199" ht="12" customHeight="1">
      <c r="GQ908" s="171"/>
    </row>
    <row r="909" spans="199:199" ht="12" customHeight="1">
      <c r="GQ909" s="171"/>
    </row>
    <row r="910" spans="199:199" ht="12" customHeight="1">
      <c r="GQ910" s="171"/>
    </row>
    <row r="911" spans="199:199" ht="12" customHeight="1">
      <c r="GQ911" s="171"/>
    </row>
    <row r="912" spans="199:199" ht="12" customHeight="1">
      <c r="GQ912" s="171"/>
    </row>
    <row r="913" spans="199:199" ht="12" customHeight="1">
      <c r="GQ913" s="171"/>
    </row>
    <row r="914" spans="199:199" ht="12" customHeight="1">
      <c r="GQ914" s="171"/>
    </row>
    <row r="915" spans="199:199" ht="12" customHeight="1">
      <c r="GQ915" s="171"/>
    </row>
    <row r="916" spans="199:199" ht="12" customHeight="1">
      <c r="GQ916" s="171"/>
    </row>
    <row r="917" spans="199:199" ht="12" customHeight="1">
      <c r="GQ917" s="171"/>
    </row>
    <row r="918" spans="199:199" ht="12" customHeight="1">
      <c r="GQ918" s="171"/>
    </row>
    <row r="919" spans="199:199" ht="12" customHeight="1">
      <c r="GQ919" s="171"/>
    </row>
    <row r="920" spans="199:199" ht="12" customHeight="1">
      <c r="GQ920" s="171"/>
    </row>
    <row r="921" spans="199:199" ht="12" customHeight="1">
      <c r="GQ921" s="171"/>
    </row>
    <row r="922" spans="199:199" ht="12" customHeight="1">
      <c r="GQ922" s="171"/>
    </row>
    <row r="923" spans="199:199" ht="12" customHeight="1">
      <c r="GQ923" s="171"/>
    </row>
    <row r="924" spans="199:199" ht="12" customHeight="1">
      <c r="GQ924" s="171"/>
    </row>
    <row r="925" spans="199:199" ht="12" customHeight="1">
      <c r="GQ925" s="171"/>
    </row>
    <row r="926" spans="199:199" ht="12" customHeight="1">
      <c r="GQ926" s="171"/>
    </row>
    <row r="927" spans="199:199" ht="12" customHeight="1">
      <c r="GQ927" s="171"/>
    </row>
    <row r="928" spans="199:199" ht="12" customHeight="1">
      <c r="GQ928" s="171"/>
    </row>
    <row r="929" spans="199:199" ht="12" customHeight="1">
      <c r="GQ929" s="171"/>
    </row>
    <row r="930" spans="199:199" ht="12" customHeight="1">
      <c r="GQ930" s="171"/>
    </row>
    <row r="931" spans="199:199" ht="12" customHeight="1">
      <c r="GQ931" s="171"/>
    </row>
    <row r="932" spans="199:199" ht="12" customHeight="1">
      <c r="GQ932" s="171"/>
    </row>
    <row r="933" spans="199:199" ht="12" customHeight="1">
      <c r="GQ933" s="171"/>
    </row>
    <row r="934" spans="199:199" ht="12" customHeight="1">
      <c r="GQ934" s="171"/>
    </row>
    <row r="935" spans="199:199" ht="12" customHeight="1">
      <c r="GQ935" s="171"/>
    </row>
    <row r="936" spans="199:199" ht="12" customHeight="1">
      <c r="GQ936" s="171"/>
    </row>
    <row r="937" spans="199:199" ht="12" customHeight="1">
      <c r="GQ937" s="171"/>
    </row>
    <row r="938" spans="199:199" ht="12" customHeight="1">
      <c r="GQ938" s="171"/>
    </row>
    <row r="939" spans="199:199" ht="12" customHeight="1">
      <c r="GQ939" s="171"/>
    </row>
    <row r="940" spans="199:199" ht="12" customHeight="1">
      <c r="GQ940" s="171"/>
    </row>
    <row r="941" spans="199:199" ht="12" customHeight="1">
      <c r="GQ941" s="171"/>
    </row>
    <row r="942" spans="199:199" ht="12" customHeight="1">
      <c r="GQ942" s="171"/>
    </row>
    <row r="943" spans="199:199" ht="12" customHeight="1">
      <c r="GQ943" s="171"/>
    </row>
    <row r="944" spans="199:199" ht="12" customHeight="1">
      <c r="GQ944" s="171"/>
    </row>
    <row r="945" spans="199:199" ht="12" customHeight="1">
      <c r="GQ945" s="171"/>
    </row>
    <row r="946" spans="199:199" ht="12" customHeight="1">
      <c r="GQ946" s="171"/>
    </row>
    <row r="947" spans="199:199" ht="12" customHeight="1">
      <c r="GQ947" s="171"/>
    </row>
    <row r="948" spans="199:199" ht="12" customHeight="1">
      <c r="GQ948" s="171"/>
    </row>
    <row r="949" spans="199:199" ht="12" customHeight="1">
      <c r="GQ949" s="171"/>
    </row>
    <row r="950" spans="199:199" ht="12" customHeight="1">
      <c r="GQ950" s="171"/>
    </row>
    <row r="951" spans="199:199" ht="12" customHeight="1">
      <c r="GQ951" s="171"/>
    </row>
    <row r="952" spans="199:199" ht="12" customHeight="1">
      <c r="GQ952" s="171"/>
    </row>
    <row r="953" spans="199:199" ht="12" customHeight="1">
      <c r="GQ953" s="171"/>
    </row>
    <row r="954" spans="199:199" ht="12" customHeight="1">
      <c r="GQ954" s="171"/>
    </row>
    <row r="955" spans="199:199" ht="12" customHeight="1">
      <c r="GQ955" s="171"/>
    </row>
    <row r="956" spans="199:199" ht="12" customHeight="1">
      <c r="GQ956" s="171"/>
    </row>
    <row r="957" spans="199:199" ht="12" customHeight="1">
      <c r="GQ957" s="171"/>
    </row>
    <row r="958" spans="199:199" ht="12" customHeight="1">
      <c r="GQ958" s="171"/>
    </row>
    <row r="959" spans="199:199" ht="12" customHeight="1">
      <c r="GQ959" s="171"/>
    </row>
    <row r="960" spans="199:199" ht="12" customHeight="1">
      <c r="GQ960" s="171"/>
    </row>
    <row r="961" spans="199:199" ht="12" customHeight="1">
      <c r="GQ961" s="171"/>
    </row>
    <row r="962" spans="199:199" ht="12" customHeight="1">
      <c r="GQ962" s="171"/>
    </row>
    <row r="963" spans="199:199" ht="12" customHeight="1">
      <c r="GQ963" s="171"/>
    </row>
    <row r="964" spans="199:199" ht="12" customHeight="1">
      <c r="GQ964" s="171"/>
    </row>
    <row r="965" spans="199:199" ht="12" customHeight="1">
      <c r="GQ965" s="171"/>
    </row>
    <row r="966" spans="199:199" ht="12" customHeight="1">
      <c r="GQ966" s="171"/>
    </row>
    <row r="967" spans="199:199" ht="12" customHeight="1">
      <c r="GQ967" s="171"/>
    </row>
    <row r="968" spans="199:199" ht="12" customHeight="1">
      <c r="GQ968" s="171"/>
    </row>
    <row r="969" spans="199:199" ht="12" customHeight="1">
      <c r="GQ969" s="171"/>
    </row>
    <row r="970" spans="199:199" ht="12" customHeight="1">
      <c r="GQ970" s="171"/>
    </row>
    <row r="971" spans="199:199" ht="12" customHeight="1">
      <c r="GQ971" s="171"/>
    </row>
    <row r="972" spans="199:199" ht="12" customHeight="1">
      <c r="GQ972" s="171"/>
    </row>
    <row r="973" spans="199:199" ht="12" customHeight="1">
      <c r="GQ973" s="171"/>
    </row>
    <row r="974" spans="199:199" ht="12" customHeight="1">
      <c r="GQ974" s="171"/>
    </row>
    <row r="975" spans="199:199" ht="12" customHeight="1">
      <c r="GQ975" s="171"/>
    </row>
    <row r="976" spans="199:199" ht="12" customHeight="1">
      <c r="GQ976" s="171"/>
    </row>
    <row r="977" spans="199:199" ht="12" customHeight="1">
      <c r="GQ977" s="171"/>
    </row>
    <row r="978" spans="199:199" ht="12" customHeight="1">
      <c r="GQ978" s="171"/>
    </row>
    <row r="979" spans="199:199" ht="12" customHeight="1">
      <c r="GQ979" s="171"/>
    </row>
    <row r="980" spans="199:199" ht="12" customHeight="1">
      <c r="GQ980" s="171"/>
    </row>
    <row r="981" spans="199:199" ht="12" customHeight="1">
      <c r="GQ981" s="171"/>
    </row>
    <row r="982" spans="199:199" ht="12" customHeight="1">
      <c r="GQ982" s="171"/>
    </row>
    <row r="983" spans="199:199" ht="12" customHeight="1">
      <c r="GQ983" s="171"/>
    </row>
    <row r="984" spans="199:199" ht="12" customHeight="1">
      <c r="GQ984" s="171"/>
    </row>
    <row r="985" spans="199:199" ht="12" customHeight="1">
      <c r="GQ985" s="171"/>
    </row>
    <row r="986" spans="199:199" ht="12" customHeight="1">
      <c r="GQ986" s="171"/>
    </row>
    <row r="987" spans="199:199" ht="12" customHeight="1">
      <c r="GQ987" s="171"/>
    </row>
    <row r="988" spans="199:199" ht="12" customHeight="1">
      <c r="GQ988" s="171"/>
    </row>
    <row r="989" spans="199:199" ht="12" customHeight="1">
      <c r="GQ989" s="171"/>
    </row>
    <row r="990" spans="199:199" ht="12" customHeight="1">
      <c r="GQ990" s="171"/>
    </row>
    <row r="991" spans="199:199" ht="12" customHeight="1">
      <c r="GQ991" s="171"/>
    </row>
    <row r="992" spans="199:199" ht="12" customHeight="1">
      <c r="GQ992" s="171"/>
    </row>
    <row r="993" spans="199:199" ht="12" customHeight="1">
      <c r="GQ993" s="171"/>
    </row>
    <row r="994" spans="199:199" ht="12" customHeight="1">
      <c r="GQ994" s="171"/>
    </row>
    <row r="995" spans="199:199" ht="12" customHeight="1">
      <c r="GQ995" s="171"/>
    </row>
    <row r="996" spans="199:199" ht="12" customHeight="1">
      <c r="GQ996" s="171"/>
    </row>
    <row r="997" spans="199:199" ht="12" customHeight="1">
      <c r="GQ997" s="171"/>
    </row>
    <row r="998" spans="199:199" ht="12" customHeight="1">
      <c r="GQ998" s="171"/>
    </row>
    <row r="999" spans="199:199" ht="12" customHeight="1">
      <c r="GQ999" s="171"/>
    </row>
    <row r="1000" spans="199:199" ht="12" customHeight="1">
      <c r="GQ1000" s="171"/>
    </row>
    <row r="1001" spans="199:199" ht="12" customHeight="1">
      <c r="GQ1001" s="171"/>
    </row>
    <row r="1002" spans="199:199" ht="12" customHeight="1">
      <c r="GQ1002" s="171"/>
    </row>
    <row r="1003" spans="199:199" ht="12" customHeight="1">
      <c r="GQ1003" s="171"/>
    </row>
    <row r="1004" spans="199:199" ht="12" customHeight="1">
      <c r="GQ1004" s="171"/>
    </row>
    <row r="1005" spans="199:199" ht="12" customHeight="1">
      <c r="GQ1005" s="171"/>
    </row>
    <row r="1006" spans="199:199" ht="12" customHeight="1">
      <c r="GQ1006" s="171"/>
    </row>
    <row r="1007" spans="199:199" ht="12" customHeight="1">
      <c r="GQ1007" s="171"/>
    </row>
    <row r="1008" spans="199:199" ht="12" customHeight="1">
      <c r="GQ1008" s="171"/>
    </row>
    <row r="1009" spans="199:199" ht="12" customHeight="1">
      <c r="GQ1009" s="171"/>
    </row>
    <row r="1010" spans="199:199" ht="12" customHeight="1">
      <c r="GQ1010" s="171"/>
    </row>
    <row r="1011" spans="199:199" ht="12" customHeight="1">
      <c r="GQ1011" s="171"/>
    </row>
    <row r="1012" spans="199:199" ht="12" customHeight="1">
      <c r="GQ1012" s="171"/>
    </row>
    <row r="1013" spans="199:199" ht="12" customHeight="1">
      <c r="GQ1013" s="171"/>
    </row>
    <row r="1014" spans="199:199" ht="12" customHeight="1">
      <c r="GQ1014" s="171"/>
    </row>
    <row r="1015" spans="199:199" ht="12" customHeight="1">
      <c r="GQ1015" s="171"/>
    </row>
    <row r="1016" spans="199:199" ht="12" customHeight="1">
      <c r="GQ1016" s="171"/>
    </row>
    <row r="1017" spans="199:199" ht="12" customHeight="1">
      <c r="GQ1017" s="171"/>
    </row>
    <row r="1018" spans="199:199" ht="12" customHeight="1">
      <c r="GQ1018" s="171"/>
    </row>
    <row r="1019" spans="199:199" ht="12" customHeight="1">
      <c r="GQ1019" s="171"/>
    </row>
    <row r="1020" spans="199:199" ht="12" customHeight="1">
      <c r="GQ1020" s="171"/>
    </row>
    <row r="1021" spans="199:199" ht="12" customHeight="1">
      <c r="GQ1021" s="171"/>
    </row>
    <row r="1022" spans="199:199" ht="12" customHeight="1">
      <c r="GQ1022" s="171"/>
    </row>
    <row r="1023" spans="199:199" ht="12" customHeight="1">
      <c r="GQ1023" s="171"/>
    </row>
    <row r="1024" spans="199:199" ht="12" customHeight="1">
      <c r="GQ1024" s="171"/>
    </row>
    <row r="1025" spans="199:199" ht="12" customHeight="1">
      <c r="GQ1025" s="171"/>
    </row>
    <row r="1026" spans="199:199" ht="12" customHeight="1">
      <c r="GQ1026" s="171"/>
    </row>
    <row r="1027" spans="199:199" ht="12" customHeight="1">
      <c r="GQ1027" s="171"/>
    </row>
    <row r="1028" spans="199:199" ht="12" customHeight="1">
      <c r="GQ1028" s="171"/>
    </row>
    <row r="1029" spans="199:199" ht="12" customHeight="1">
      <c r="GQ1029" s="171"/>
    </row>
    <row r="1030" spans="199:199" ht="12" customHeight="1">
      <c r="GQ1030" s="171"/>
    </row>
    <row r="1031" spans="199:199" ht="12" customHeight="1">
      <c r="GQ1031" s="171"/>
    </row>
    <row r="1032" spans="199:199" ht="12" customHeight="1">
      <c r="GQ1032" s="171"/>
    </row>
    <row r="1033" spans="199:199" ht="12" customHeight="1">
      <c r="GQ1033" s="171"/>
    </row>
    <row r="1034" spans="199:199" ht="12" customHeight="1">
      <c r="GQ1034" s="171"/>
    </row>
    <row r="1035" spans="199:199" ht="12" customHeight="1">
      <c r="GQ1035" s="171"/>
    </row>
    <row r="1036" spans="199:199" ht="12" customHeight="1">
      <c r="GQ1036" s="171"/>
    </row>
    <row r="1037" spans="199:199" ht="12" customHeight="1">
      <c r="GQ1037" s="171"/>
    </row>
    <row r="1038" spans="199:199" ht="12" customHeight="1">
      <c r="GQ1038" s="171"/>
    </row>
    <row r="1039" spans="199:199" ht="12" customHeight="1">
      <c r="GQ1039" s="171"/>
    </row>
    <row r="1040" spans="199:199" ht="12" customHeight="1">
      <c r="GQ1040" s="171"/>
    </row>
    <row r="1041" spans="199:199" ht="12" customHeight="1">
      <c r="GQ1041" s="171"/>
    </row>
    <row r="1042" spans="199:199" ht="12" customHeight="1">
      <c r="GQ1042" s="171"/>
    </row>
    <row r="1043" spans="199:199" ht="12" customHeight="1">
      <c r="GQ1043" s="171"/>
    </row>
    <row r="1044" spans="199:199" ht="12" customHeight="1">
      <c r="GQ1044" s="171"/>
    </row>
    <row r="1045" spans="199:199" ht="12" customHeight="1">
      <c r="GQ1045" s="171"/>
    </row>
    <row r="1046" spans="199:199" ht="12" customHeight="1">
      <c r="GQ1046" s="171"/>
    </row>
    <row r="1047" spans="199:199" ht="12" customHeight="1">
      <c r="GQ1047" s="171"/>
    </row>
    <row r="1048" spans="199:199" ht="12" customHeight="1">
      <c r="GQ1048" s="171"/>
    </row>
    <row r="1049" spans="199:199" ht="12" customHeight="1">
      <c r="GQ1049" s="171"/>
    </row>
    <row r="1050" spans="199:199" ht="12" customHeight="1">
      <c r="GQ1050" s="171"/>
    </row>
    <row r="1051" spans="199:199" ht="12" customHeight="1">
      <c r="GQ1051" s="171"/>
    </row>
    <row r="1052" spans="199:199" ht="12" customHeight="1">
      <c r="GQ1052" s="171"/>
    </row>
    <row r="1053" spans="199:199" ht="12" customHeight="1">
      <c r="GQ1053" s="171"/>
    </row>
    <row r="1054" spans="199:199" ht="12" customHeight="1">
      <c r="GQ1054" s="171"/>
    </row>
    <row r="1055" spans="199:199" ht="12" customHeight="1">
      <c r="GQ1055" s="171"/>
    </row>
    <row r="1056" spans="199:199" ht="12" customHeight="1">
      <c r="GQ1056" s="171"/>
    </row>
    <row r="1057" spans="199:199" ht="12" customHeight="1">
      <c r="GQ1057" s="171"/>
    </row>
    <row r="1058" spans="199:199" ht="12" customHeight="1">
      <c r="GQ1058" s="171"/>
    </row>
    <row r="1059" spans="199:199" ht="12" customHeight="1">
      <c r="GQ1059" s="171"/>
    </row>
    <row r="1060" spans="199:199" ht="12" customHeight="1">
      <c r="GQ1060" s="171"/>
    </row>
    <row r="1061" spans="199:199" ht="12" customHeight="1">
      <c r="GQ1061" s="171"/>
    </row>
    <row r="1062" spans="199:199" ht="12" customHeight="1">
      <c r="GQ1062" s="171"/>
    </row>
    <row r="1063" spans="199:199" ht="12" customHeight="1">
      <c r="GQ1063" s="171"/>
    </row>
    <row r="1064" spans="199:199" ht="12" customHeight="1">
      <c r="GQ1064" s="171"/>
    </row>
    <row r="1065" spans="199:199" ht="12" customHeight="1">
      <c r="GQ1065" s="171"/>
    </row>
    <row r="1066" spans="199:199" ht="12" customHeight="1">
      <c r="GQ1066" s="171"/>
    </row>
    <row r="1067" spans="199:199" ht="12" customHeight="1">
      <c r="GQ1067" s="171"/>
    </row>
    <row r="1068" spans="199:199" ht="12" customHeight="1">
      <c r="GQ1068" s="171"/>
    </row>
    <row r="1069" spans="199:199" ht="12" customHeight="1">
      <c r="GQ1069" s="171"/>
    </row>
    <row r="1070" spans="199:199" ht="12" customHeight="1">
      <c r="GQ1070" s="171"/>
    </row>
    <row r="1071" spans="199:199" ht="12" customHeight="1">
      <c r="GQ1071" s="171"/>
    </row>
    <row r="1072" spans="199:199" ht="12" customHeight="1">
      <c r="GQ1072" s="171"/>
    </row>
    <row r="1073" spans="199:199" ht="12" customHeight="1">
      <c r="GQ1073" s="171"/>
    </row>
    <row r="1074" spans="199:199" ht="12" customHeight="1">
      <c r="GQ1074" s="171"/>
    </row>
    <row r="1075" spans="199:199" ht="12" customHeight="1">
      <c r="GQ1075" s="171"/>
    </row>
    <row r="1076" spans="199:199" ht="12" customHeight="1">
      <c r="GQ1076" s="171"/>
    </row>
    <row r="1077" spans="199:199" ht="12" customHeight="1">
      <c r="GQ1077" s="171"/>
    </row>
    <row r="1078" spans="199:199" ht="12" customHeight="1">
      <c r="GQ1078" s="171"/>
    </row>
    <row r="1079" spans="199:199" ht="12" customHeight="1">
      <c r="GQ1079" s="171"/>
    </row>
    <row r="1080" spans="199:199" ht="12" customHeight="1">
      <c r="GQ1080" s="171"/>
    </row>
    <row r="1081" spans="199:199" ht="12" customHeight="1">
      <c r="GQ1081" s="171"/>
    </row>
    <row r="1082" spans="199:199" ht="12" customHeight="1">
      <c r="GQ1082" s="171"/>
    </row>
    <row r="1083" spans="199:199" ht="12" customHeight="1">
      <c r="GQ1083" s="171"/>
    </row>
    <row r="1084" spans="199:199" ht="12" customHeight="1">
      <c r="GQ1084" s="171"/>
    </row>
    <row r="1085" spans="199:199" ht="12" customHeight="1">
      <c r="GQ1085" s="171"/>
    </row>
    <row r="1086" spans="199:199" ht="12" customHeight="1">
      <c r="GQ1086" s="171"/>
    </row>
    <row r="1087" spans="199:199" ht="12" customHeight="1">
      <c r="GQ1087" s="171"/>
    </row>
    <row r="1088" spans="199:199" ht="12" customHeight="1">
      <c r="GQ1088" s="171"/>
    </row>
    <row r="1089" spans="199:199" ht="12" customHeight="1">
      <c r="GQ1089" s="171"/>
    </row>
    <row r="1090" spans="199:199" ht="12" customHeight="1">
      <c r="GQ1090" s="171"/>
    </row>
    <row r="1091" spans="199:199" ht="12" customHeight="1">
      <c r="GQ1091" s="171"/>
    </row>
    <row r="1092" spans="199:199" ht="12" customHeight="1">
      <c r="GQ1092" s="171"/>
    </row>
    <row r="1093" spans="199:199" ht="12" customHeight="1">
      <c r="GQ1093" s="171"/>
    </row>
    <row r="1094" spans="199:199" ht="12" customHeight="1">
      <c r="GQ1094" s="171"/>
    </row>
    <row r="1095" spans="199:199" ht="12" customHeight="1">
      <c r="GQ1095" s="171"/>
    </row>
    <row r="1096" spans="199:199" ht="12" customHeight="1">
      <c r="GQ1096" s="171"/>
    </row>
    <row r="1097" spans="199:199" ht="12" customHeight="1">
      <c r="GQ1097" s="171"/>
    </row>
    <row r="1098" spans="199:199" ht="12" customHeight="1">
      <c r="GQ1098" s="171"/>
    </row>
    <row r="1099" spans="199:199" ht="12" customHeight="1">
      <c r="GQ1099" s="171"/>
    </row>
    <row r="1100" spans="199:199" ht="12" customHeight="1">
      <c r="GQ1100" s="171"/>
    </row>
    <row r="1101" spans="199:199" ht="12" customHeight="1">
      <c r="GQ1101" s="171"/>
    </row>
    <row r="1102" spans="199:199" ht="12" customHeight="1">
      <c r="GQ1102" s="171"/>
    </row>
    <row r="1103" spans="199:199" ht="12" customHeight="1">
      <c r="GQ1103" s="171"/>
    </row>
    <row r="1104" spans="199:199" ht="12" customHeight="1">
      <c r="GQ1104" s="171"/>
    </row>
    <row r="1105" spans="199:199" ht="12" customHeight="1">
      <c r="GQ1105" s="171"/>
    </row>
    <row r="1106" spans="199:199" ht="12" customHeight="1">
      <c r="GQ1106" s="171"/>
    </row>
    <row r="1107" spans="199:199" ht="12" customHeight="1">
      <c r="GQ1107" s="171"/>
    </row>
    <row r="1108" spans="199:199" ht="12" customHeight="1">
      <c r="GQ1108" s="171"/>
    </row>
    <row r="1109" spans="199:199" ht="12" customHeight="1">
      <c r="GQ1109" s="171"/>
    </row>
    <row r="1110" spans="199:199" ht="12" customHeight="1">
      <c r="GQ1110" s="171"/>
    </row>
    <row r="1111" spans="199:199" ht="12" customHeight="1">
      <c r="GQ1111" s="171"/>
    </row>
    <row r="1112" spans="199:199" ht="12" customHeight="1">
      <c r="GQ1112" s="171"/>
    </row>
    <row r="1113" spans="199:199" ht="12" customHeight="1">
      <c r="GQ1113" s="171"/>
    </row>
    <row r="1114" spans="199:199" ht="12" customHeight="1">
      <c r="GQ1114" s="171"/>
    </row>
    <row r="1115" spans="199:199" ht="12" customHeight="1">
      <c r="GQ1115" s="171"/>
    </row>
    <row r="1116" spans="199:199" ht="12" customHeight="1">
      <c r="GQ1116" s="171"/>
    </row>
    <row r="1117" spans="199:199" ht="12" customHeight="1">
      <c r="GQ1117" s="171"/>
    </row>
    <row r="1118" spans="199:199" ht="12" customHeight="1">
      <c r="GQ1118" s="171"/>
    </row>
    <row r="1119" spans="199:199" ht="12" customHeight="1">
      <c r="GQ1119" s="171"/>
    </row>
    <row r="1120" spans="199:199" ht="12" customHeight="1">
      <c r="GQ1120" s="171"/>
    </row>
    <row r="1121" spans="199:199" ht="12" customHeight="1">
      <c r="GQ1121" s="171"/>
    </row>
    <row r="1122" spans="199:199" ht="12" customHeight="1">
      <c r="GQ1122" s="171"/>
    </row>
    <row r="1123" spans="199:199" ht="12" customHeight="1">
      <c r="GQ1123" s="171"/>
    </row>
    <row r="1124" spans="199:199" ht="12" customHeight="1">
      <c r="GQ1124" s="171"/>
    </row>
    <row r="1125" spans="199:199" ht="12" customHeight="1">
      <c r="GQ1125" s="171"/>
    </row>
    <row r="1126" spans="199:199" ht="12" customHeight="1">
      <c r="GQ1126" s="171"/>
    </row>
    <row r="1127" spans="199:199" ht="12" customHeight="1">
      <c r="GQ1127" s="171"/>
    </row>
    <row r="1128" spans="199:199" ht="12" customHeight="1">
      <c r="GQ1128" s="171"/>
    </row>
    <row r="1129" spans="199:199" ht="12" customHeight="1">
      <c r="GQ1129" s="171"/>
    </row>
    <row r="1130" spans="199:199" ht="12" customHeight="1">
      <c r="GQ1130" s="171"/>
    </row>
    <row r="1131" spans="199:199" ht="12" customHeight="1">
      <c r="GQ1131" s="171"/>
    </row>
    <row r="1132" spans="199:199" ht="12" customHeight="1">
      <c r="GQ1132" s="171"/>
    </row>
    <row r="1133" spans="199:199" ht="12" customHeight="1">
      <c r="GQ1133" s="171"/>
    </row>
    <row r="1134" spans="199:199" ht="12" customHeight="1">
      <c r="GQ1134" s="171"/>
    </row>
    <row r="1135" spans="199:199" ht="12" customHeight="1">
      <c r="GQ1135" s="171"/>
    </row>
    <row r="1136" spans="199:199" ht="12" customHeight="1">
      <c r="GQ1136" s="171"/>
    </row>
    <row r="1137" spans="199:199" ht="12" customHeight="1">
      <c r="GQ1137" s="171"/>
    </row>
    <row r="1138" spans="199:199" ht="12" customHeight="1">
      <c r="GQ1138" s="171"/>
    </row>
    <row r="1139" spans="199:199" ht="12" customHeight="1">
      <c r="GQ1139" s="171"/>
    </row>
    <row r="1140" spans="199:199" ht="12" customHeight="1">
      <c r="GQ1140" s="171"/>
    </row>
    <row r="1141" spans="199:199" ht="12" customHeight="1">
      <c r="GQ1141" s="171"/>
    </row>
    <row r="1142" spans="199:199" ht="12" customHeight="1">
      <c r="GQ1142" s="171"/>
    </row>
    <row r="1143" spans="199:199" ht="12" customHeight="1">
      <c r="GQ1143" s="171"/>
    </row>
    <row r="1144" spans="199:199" ht="12" customHeight="1">
      <c r="GQ1144" s="171"/>
    </row>
    <row r="1145" spans="199:199" ht="12" customHeight="1">
      <c r="GQ1145" s="171"/>
    </row>
    <row r="1146" spans="199:199" ht="12" customHeight="1">
      <c r="GQ1146" s="171"/>
    </row>
    <row r="1147" spans="199:199" ht="12" customHeight="1">
      <c r="GQ1147" s="171"/>
    </row>
    <row r="1148" spans="199:199" ht="12" customHeight="1">
      <c r="GQ1148" s="171"/>
    </row>
    <row r="1149" spans="199:199" ht="12" customHeight="1">
      <c r="GQ1149" s="171"/>
    </row>
    <row r="1150" spans="199:199" ht="12" customHeight="1">
      <c r="GQ1150" s="171"/>
    </row>
    <row r="1151" spans="199:199" ht="12" customHeight="1">
      <c r="GQ1151" s="171"/>
    </row>
    <row r="1152" spans="199:199" ht="12" customHeight="1">
      <c r="GQ1152" s="171"/>
    </row>
    <row r="1153" spans="199:199" ht="12" customHeight="1">
      <c r="GQ1153" s="171"/>
    </row>
    <row r="1154" spans="199:199" ht="12" customHeight="1">
      <c r="GQ1154" s="171"/>
    </row>
    <row r="1155" spans="199:199" ht="12" customHeight="1">
      <c r="GQ1155" s="171"/>
    </row>
    <row r="1156" spans="199:199" ht="12" customHeight="1">
      <c r="GQ1156" s="171"/>
    </row>
    <row r="1157" spans="199:199" ht="12" customHeight="1">
      <c r="GQ1157" s="171"/>
    </row>
    <row r="1158" spans="199:199" ht="12" customHeight="1">
      <c r="GQ1158" s="171"/>
    </row>
    <row r="1159" spans="199:199" ht="12" customHeight="1">
      <c r="GQ1159" s="171"/>
    </row>
    <row r="1160" spans="199:199" ht="12" customHeight="1">
      <c r="GQ1160" s="171"/>
    </row>
    <row r="1161" spans="199:199" ht="12" customHeight="1">
      <c r="GQ1161" s="171"/>
    </row>
    <row r="1162" spans="199:199" ht="12" customHeight="1">
      <c r="GQ1162" s="171"/>
    </row>
    <row r="1163" spans="199:199" ht="12" customHeight="1">
      <c r="GQ1163" s="171"/>
    </row>
    <row r="1164" spans="199:199" ht="12" customHeight="1">
      <c r="GQ1164" s="171"/>
    </row>
    <row r="1165" spans="199:199" ht="12" customHeight="1">
      <c r="GQ1165" s="171"/>
    </row>
    <row r="1166" spans="199:199" ht="12" customHeight="1">
      <c r="GQ1166" s="171"/>
    </row>
    <row r="1167" spans="199:199" ht="12" customHeight="1">
      <c r="GQ1167" s="171"/>
    </row>
    <row r="1168" spans="199:199" ht="12" customHeight="1">
      <c r="GQ1168" s="171"/>
    </row>
    <row r="1169" spans="199:199" ht="12" customHeight="1">
      <c r="GQ1169" s="171"/>
    </row>
    <row r="1170" spans="199:199" ht="12" customHeight="1">
      <c r="GQ1170" s="171"/>
    </row>
    <row r="1171" spans="199:199" ht="12" customHeight="1">
      <c r="GQ1171" s="171"/>
    </row>
    <row r="1172" spans="199:199" ht="12" customHeight="1">
      <c r="GQ1172" s="171"/>
    </row>
    <row r="1173" spans="199:199" ht="12" customHeight="1">
      <c r="GQ1173" s="171"/>
    </row>
    <row r="1174" spans="199:199" ht="12" customHeight="1">
      <c r="GQ1174" s="171"/>
    </row>
    <row r="1175" spans="199:199" ht="12" customHeight="1">
      <c r="GQ1175" s="171"/>
    </row>
    <row r="1176" spans="199:199" ht="12" customHeight="1">
      <c r="GQ1176" s="171"/>
    </row>
    <row r="1177" spans="199:199" ht="12" customHeight="1">
      <c r="GQ1177" s="171"/>
    </row>
    <row r="1178" spans="199:199" ht="12" customHeight="1">
      <c r="GQ1178" s="171"/>
    </row>
    <row r="1179" spans="199:199" ht="12" customHeight="1">
      <c r="GQ1179" s="171"/>
    </row>
    <row r="1180" spans="199:199" ht="12" customHeight="1">
      <c r="GQ1180" s="171"/>
    </row>
    <row r="1181" spans="199:199" ht="12" customHeight="1">
      <c r="GQ1181" s="171"/>
    </row>
    <row r="1182" spans="199:199" ht="12" customHeight="1">
      <c r="GQ1182" s="171"/>
    </row>
    <row r="1183" spans="199:199" ht="12" customHeight="1">
      <c r="GQ1183" s="171"/>
    </row>
    <row r="1184" spans="199:199" ht="12" customHeight="1">
      <c r="GQ1184" s="171"/>
    </row>
    <row r="1185" spans="199:199" ht="12" customHeight="1">
      <c r="GQ1185" s="171"/>
    </row>
    <row r="1186" spans="199:199" ht="12" customHeight="1">
      <c r="GQ1186" s="171"/>
    </row>
    <row r="1187" spans="199:199" ht="12" customHeight="1">
      <c r="GQ1187" s="171"/>
    </row>
    <row r="1188" spans="199:199" ht="12" customHeight="1">
      <c r="GQ1188" s="171"/>
    </row>
    <row r="1189" spans="199:199" ht="12" customHeight="1">
      <c r="GQ1189" s="171"/>
    </row>
    <row r="1190" spans="199:199" ht="12" customHeight="1">
      <c r="GQ1190" s="171"/>
    </row>
    <row r="1191" spans="199:199" ht="12" customHeight="1">
      <c r="GQ1191" s="171"/>
    </row>
    <row r="1192" spans="199:199" ht="12" customHeight="1">
      <c r="GQ1192" s="171"/>
    </row>
    <row r="1193" spans="199:199" ht="12" customHeight="1">
      <c r="GQ1193" s="171"/>
    </row>
    <row r="1194" spans="199:199" ht="12" customHeight="1">
      <c r="GQ1194" s="171"/>
    </row>
    <row r="1195" spans="199:199" ht="12" customHeight="1">
      <c r="GQ1195" s="171"/>
    </row>
    <row r="1196" spans="199:199" ht="12" customHeight="1">
      <c r="GQ1196" s="171"/>
    </row>
    <row r="1197" spans="199:199" ht="12" customHeight="1">
      <c r="GQ1197" s="171"/>
    </row>
    <row r="1198" spans="199:199" ht="12" customHeight="1">
      <c r="GQ1198" s="171"/>
    </row>
    <row r="1199" spans="199:199" ht="12" customHeight="1">
      <c r="GQ1199" s="171"/>
    </row>
    <row r="1200" spans="199:199" ht="12" customHeight="1">
      <c r="GQ1200" s="171"/>
    </row>
    <row r="1201" spans="199:199" ht="12" customHeight="1">
      <c r="GQ1201" s="171"/>
    </row>
    <row r="1202" spans="199:199" ht="12" customHeight="1">
      <c r="GQ1202" s="171"/>
    </row>
    <row r="1203" spans="199:199" ht="12" customHeight="1">
      <c r="GQ1203" s="171"/>
    </row>
    <row r="1204" spans="199:199" ht="12" customHeight="1">
      <c r="GQ1204" s="171"/>
    </row>
    <row r="1205" spans="199:199" ht="12" customHeight="1">
      <c r="GQ1205" s="171"/>
    </row>
    <row r="1206" spans="199:199" ht="12" customHeight="1">
      <c r="GQ1206" s="171"/>
    </row>
    <row r="1207" spans="199:199" ht="12" customHeight="1">
      <c r="GQ1207" s="171"/>
    </row>
    <row r="1208" spans="199:199" ht="12" customHeight="1">
      <c r="GQ1208" s="171"/>
    </row>
    <row r="1209" spans="199:199" ht="12" customHeight="1">
      <c r="GQ1209" s="171"/>
    </row>
    <row r="1210" spans="199:199" ht="12" customHeight="1">
      <c r="GQ1210" s="171"/>
    </row>
    <row r="1211" spans="199:199" ht="12" customHeight="1">
      <c r="GQ1211" s="171"/>
    </row>
    <row r="1212" spans="199:199" ht="12" customHeight="1">
      <c r="GQ1212" s="171"/>
    </row>
    <row r="1213" spans="199:199" ht="12" customHeight="1">
      <c r="GQ1213" s="171"/>
    </row>
    <row r="1214" spans="199:199" ht="12" customHeight="1">
      <c r="GQ1214" s="171"/>
    </row>
    <row r="1215" spans="199:199" ht="12" customHeight="1">
      <c r="GQ1215" s="171"/>
    </row>
    <row r="1216" spans="199:199" ht="12" customHeight="1">
      <c r="GQ1216" s="171"/>
    </row>
    <row r="1217" spans="199:199" ht="12" customHeight="1">
      <c r="GQ1217" s="171"/>
    </row>
    <row r="1218" spans="199:199" ht="12" customHeight="1">
      <c r="GQ1218" s="171"/>
    </row>
    <row r="1219" spans="199:199" ht="12" customHeight="1">
      <c r="GQ1219" s="171"/>
    </row>
    <row r="1220" spans="199:199" ht="12" customHeight="1">
      <c r="GQ1220" s="171"/>
    </row>
    <row r="1221" spans="199:199" ht="12" customHeight="1">
      <c r="GQ1221" s="171"/>
    </row>
    <row r="1222" spans="199:199" ht="12" customHeight="1">
      <c r="GQ1222" s="171"/>
    </row>
    <row r="1223" spans="199:199" ht="12" customHeight="1">
      <c r="GQ1223" s="171"/>
    </row>
    <row r="1224" spans="199:199" ht="12" customHeight="1">
      <c r="GQ1224" s="171"/>
    </row>
    <row r="1225" spans="199:199" ht="12" customHeight="1">
      <c r="GQ1225" s="171"/>
    </row>
    <row r="1226" spans="199:199" ht="12" customHeight="1">
      <c r="GQ1226" s="171"/>
    </row>
    <row r="1227" spans="199:199" ht="12" customHeight="1">
      <c r="GQ1227" s="171"/>
    </row>
    <row r="1228" spans="199:199" ht="12" customHeight="1">
      <c r="GQ1228" s="171"/>
    </row>
    <row r="1229" spans="199:199" ht="12" customHeight="1">
      <c r="GQ1229" s="171"/>
    </row>
    <row r="1230" spans="199:199" ht="12" customHeight="1">
      <c r="GQ1230" s="171"/>
    </row>
    <row r="1231" spans="199:199" ht="12" customHeight="1">
      <c r="GQ1231" s="171"/>
    </row>
    <row r="1232" spans="199:199" ht="12" customHeight="1">
      <c r="GQ1232" s="171"/>
    </row>
    <row r="1233" spans="199:199" ht="12" customHeight="1">
      <c r="GQ1233" s="171"/>
    </row>
    <row r="1234" spans="199:199" ht="12" customHeight="1">
      <c r="GQ1234" s="171"/>
    </row>
    <row r="1235" spans="199:199" ht="12" customHeight="1">
      <c r="GQ1235" s="171"/>
    </row>
    <row r="1236" spans="199:199" ht="12" customHeight="1">
      <c r="GQ1236" s="171"/>
    </row>
    <row r="1237" spans="199:199" ht="12" customHeight="1">
      <c r="GQ1237" s="171"/>
    </row>
    <row r="1238" spans="199:199" ht="12" customHeight="1">
      <c r="GQ1238" s="171"/>
    </row>
    <row r="1239" spans="199:199" ht="12" customHeight="1">
      <c r="GQ1239" s="171"/>
    </row>
    <row r="1240" spans="199:199" ht="12" customHeight="1">
      <c r="GQ1240" s="171"/>
    </row>
    <row r="1241" spans="199:199" ht="12" customHeight="1">
      <c r="GQ1241" s="171"/>
    </row>
    <row r="1242" spans="199:199" ht="12" customHeight="1">
      <c r="GQ1242" s="171"/>
    </row>
    <row r="1243" spans="199:199" ht="12" customHeight="1">
      <c r="GQ1243" s="171"/>
    </row>
    <row r="1244" spans="199:199" ht="12" customHeight="1">
      <c r="GQ1244" s="171"/>
    </row>
    <row r="1245" spans="199:199" ht="12" customHeight="1">
      <c r="GQ1245" s="171"/>
    </row>
    <row r="1246" spans="199:199" ht="12" customHeight="1">
      <c r="GQ1246" s="171"/>
    </row>
    <row r="1247" spans="199:199" ht="12" customHeight="1">
      <c r="GQ1247" s="171"/>
    </row>
    <row r="1248" spans="199:199" ht="12" customHeight="1">
      <c r="GQ1248" s="171"/>
    </row>
    <row r="1249" spans="199:199" ht="12" customHeight="1">
      <c r="GQ1249" s="171"/>
    </row>
    <row r="1250" spans="199:199" ht="12" customHeight="1">
      <c r="GQ1250" s="171"/>
    </row>
    <row r="1251" spans="199:199" ht="12" customHeight="1">
      <c r="GQ1251" s="171"/>
    </row>
    <row r="1252" spans="199:199" ht="12" customHeight="1">
      <c r="GQ1252" s="171"/>
    </row>
    <row r="1253" spans="199:199" ht="12" customHeight="1">
      <c r="GQ1253" s="171"/>
    </row>
    <row r="1254" spans="199:199" ht="12" customHeight="1">
      <c r="GQ1254" s="171"/>
    </row>
    <row r="1255" spans="199:199" ht="12" customHeight="1">
      <c r="GQ1255" s="171"/>
    </row>
    <row r="1256" spans="199:199" ht="12" customHeight="1">
      <c r="GQ1256" s="171"/>
    </row>
    <row r="1257" spans="199:199" ht="12" customHeight="1">
      <c r="GQ1257" s="171"/>
    </row>
    <row r="1258" spans="199:199" ht="12" customHeight="1">
      <c r="GQ1258" s="171"/>
    </row>
    <row r="1259" spans="199:199" ht="12" customHeight="1">
      <c r="GQ1259" s="171"/>
    </row>
    <row r="1260" spans="199:199" ht="12" customHeight="1">
      <c r="GQ1260" s="171"/>
    </row>
    <row r="1261" spans="199:199" ht="12" customHeight="1">
      <c r="GQ1261" s="171"/>
    </row>
    <row r="1262" spans="199:199" ht="12" customHeight="1">
      <c r="GQ1262" s="171"/>
    </row>
    <row r="1263" spans="199:199" ht="12" customHeight="1">
      <c r="GQ1263" s="171"/>
    </row>
    <row r="1264" spans="199:199" ht="12" customHeight="1">
      <c r="GQ1264" s="171"/>
    </row>
    <row r="1265" spans="199:199" ht="12" customHeight="1">
      <c r="GQ1265" s="171"/>
    </row>
    <row r="1266" spans="199:199" ht="12" customHeight="1">
      <c r="GQ1266" s="171"/>
    </row>
    <row r="1267" spans="199:199" ht="12" customHeight="1">
      <c r="GQ1267" s="171"/>
    </row>
    <row r="1268" spans="199:199" ht="12" customHeight="1">
      <c r="GQ1268" s="171"/>
    </row>
    <row r="1269" spans="199:199" ht="12" customHeight="1">
      <c r="GQ1269" s="171"/>
    </row>
    <row r="1270" spans="199:199" ht="12" customHeight="1">
      <c r="GQ1270" s="171"/>
    </row>
    <row r="1271" spans="199:199" ht="12" customHeight="1">
      <c r="GQ1271" s="171"/>
    </row>
    <row r="1272" spans="199:199" ht="12" customHeight="1">
      <c r="GQ1272" s="171"/>
    </row>
    <row r="1273" spans="199:199" ht="12" customHeight="1">
      <c r="GQ1273" s="171"/>
    </row>
    <row r="1274" spans="199:199" ht="12" customHeight="1">
      <c r="GQ1274" s="171"/>
    </row>
    <row r="1275" spans="199:199" ht="12" customHeight="1">
      <c r="GQ1275" s="171"/>
    </row>
    <row r="1276" spans="199:199" ht="12" customHeight="1">
      <c r="GQ1276" s="171"/>
    </row>
    <row r="1277" spans="199:199" ht="12" customHeight="1">
      <c r="GQ1277" s="171"/>
    </row>
    <row r="1278" spans="199:199" ht="12" customHeight="1">
      <c r="GQ1278" s="171"/>
    </row>
    <row r="1279" spans="199:199" ht="12" customHeight="1">
      <c r="GQ1279" s="171"/>
    </row>
    <row r="1280" spans="199:199" ht="12" customHeight="1">
      <c r="GQ1280" s="171"/>
    </row>
    <row r="1281" spans="199:199" ht="12" customHeight="1">
      <c r="GQ1281" s="171"/>
    </row>
    <row r="1282" spans="199:199" ht="12" customHeight="1">
      <c r="GQ1282" s="171"/>
    </row>
    <row r="1283" spans="199:199" ht="12" customHeight="1">
      <c r="GQ1283" s="171"/>
    </row>
    <row r="1284" spans="199:199" ht="12" customHeight="1">
      <c r="GQ1284" s="171"/>
    </row>
    <row r="1285" spans="199:199" ht="12" customHeight="1">
      <c r="GQ1285" s="171"/>
    </row>
    <row r="1286" spans="199:199" ht="12" customHeight="1">
      <c r="GQ1286" s="171"/>
    </row>
    <row r="1287" spans="199:199" ht="12" customHeight="1">
      <c r="GQ1287" s="171"/>
    </row>
    <row r="1288" spans="199:199" ht="12" customHeight="1">
      <c r="GQ1288" s="171"/>
    </row>
    <row r="1289" spans="199:199" ht="12" customHeight="1">
      <c r="GQ1289" s="171"/>
    </row>
    <row r="1290" spans="199:199" ht="12" customHeight="1">
      <c r="GQ1290" s="171"/>
    </row>
    <row r="1291" spans="199:199" ht="12" customHeight="1">
      <c r="GQ1291" s="171"/>
    </row>
    <row r="1292" spans="199:199" ht="12" customHeight="1">
      <c r="GQ1292" s="171"/>
    </row>
    <row r="1293" spans="199:199" ht="12" customHeight="1">
      <c r="GQ1293" s="171"/>
    </row>
    <row r="1294" spans="199:199" ht="12" customHeight="1">
      <c r="GQ1294" s="171"/>
    </row>
    <row r="1295" spans="199:199" ht="12" customHeight="1">
      <c r="GQ1295" s="171"/>
    </row>
    <row r="1296" spans="199:199" ht="12" customHeight="1">
      <c r="GQ1296" s="171"/>
    </row>
    <row r="1297" spans="199:199" ht="12" customHeight="1">
      <c r="GQ1297" s="171"/>
    </row>
    <row r="1298" spans="199:199" ht="12" customHeight="1">
      <c r="GQ1298" s="171"/>
    </row>
    <row r="1299" spans="199:199" ht="12" customHeight="1">
      <c r="GQ1299" s="171"/>
    </row>
    <row r="1300" spans="199:199" ht="12" customHeight="1">
      <c r="GQ1300" s="171"/>
    </row>
    <row r="1301" spans="199:199" ht="12" customHeight="1">
      <c r="GQ1301" s="171"/>
    </row>
    <row r="1302" spans="199:199" ht="12" customHeight="1">
      <c r="GQ1302" s="171"/>
    </row>
    <row r="1303" spans="199:199" ht="12" customHeight="1">
      <c r="GQ1303" s="171"/>
    </row>
    <row r="1304" spans="199:199" ht="12" customHeight="1">
      <c r="GQ1304" s="171"/>
    </row>
    <row r="1305" spans="199:199" ht="12" customHeight="1">
      <c r="GQ1305" s="171"/>
    </row>
    <row r="1306" spans="199:199" ht="12" customHeight="1">
      <c r="GQ1306" s="171"/>
    </row>
    <row r="1307" spans="199:199" ht="12" customHeight="1">
      <c r="GQ1307" s="171"/>
    </row>
    <row r="1308" spans="199:199" ht="12" customHeight="1">
      <c r="GQ1308" s="171"/>
    </row>
    <row r="1309" spans="199:199" ht="12" customHeight="1">
      <c r="GQ1309" s="171"/>
    </row>
    <row r="1310" spans="199:199" ht="12" customHeight="1">
      <c r="GQ1310" s="171"/>
    </row>
    <row r="1311" spans="199:199" ht="12" customHeight="1">
      <c r="GQ1311" s="171"/>
    </row>
    <row r="1312" spans="199:199" ht="12" customHeight="1">
      <c r="GQ1312" s="171"/>
    </row>
    <row r="1313" spans="199:199" ht="12" customHeight="1">
      <c r="GQ1313" s="171"/>
    </row>
    <row r="1314" spans="199:199" ht="12" customHeight="1">
      <c r="GQ1314" s="171"/>
    </row>
    <row r="1315" spans="199:199" ht="12" customHeight="1">
      <c r="GQ1315" s="171"/>
    </row>
    <row r="1316" spans="199:199" ht="12" customHeight="1">
      <c r="GQ1316" s="171"/>
    </row>
    <row r="1317" spans="199:199" ht="12" customHeight="1">
      <c r="GQ1317" s="171"/>
    </row>
    <row r="1318" spans="199:199" ht="12" customHeight="1">
      <c r="GQ1318" s="171"/>
    </row>
    <row r="1319" spans="199:199" ht="12" customHeight="1">
      <c r="GQ1319" s="171"/>
    </row>
    <row r="1320" spans="199:199" ht="12" customHeight="1">
      <c r="GQ1320" s="171"/>
    </row>
    <row r="1321" spans="199:199" ht="12" customHeight="1">
      <c r="GQ1321" s="171"/>
    </row>
    <row r="1322" spans="199:199" ht="12" customHeight="1">
      <c r="GQ1322" s="171"/>
    </row>
    <row r="1323" spans="199:199" ht="12" customHeight="1">
      <c r="GQ1323" s="171"/>
    </row>
    <row r="1324" spans="199:199" ht="12" customHeight="1">
      <c r="GQ1324" s="171"/>
    </row>
    <row r="1325" spans="199:199" ht="12" customHeight="1">
      <c r="GQ1325" s="171"/>
    </row>
    <row r="1326" spans="199:199" ht="12" customHeight="1">
      <c r="GQ1326" s="171"/>
    </row>
    <row r="1327" spans="199:199" ht="12" customHeight="1">
      <c r="GQ1327" s="171"/>
    </row>
    <row r="1328" spans="199:199" ht="12" customHeight="1">
      <c r="GQ1328" s="171"/>
    </row>
    <row r="1329" spans="199:199" ht="12" customHeight="1">
      <c r="GQ1329" s="171"/>
    </row>
    <row r="1330" spans="199:199" ht="12" customHeight="1">
      <c r="GQ1330" s="171"/>
    </row>
    <row r="1331" spans="199:199" ht="12" customHeight="1">
      <c r="GQ1331" s="171"/>
    </row>
    <row r="1332" spans="199:199" ht="12" customHeight="1">
      <c r="GQ1332" s="171"/>
    </row>
    <row r="1333" spans="199:199" ht="12" customHeight="1">
      <c r="GQ1333" s="171"/>
    </row>
    <row r="1334" spans="199:199" ht="12" customHeight="1">
      <c r="GQ1334" s="171"/>
    </row>
    <row r="1335" spans="199:199" ht="12" customHeight="1">
      <c r="GQ1335" s="171"/>
    </row>
    <row r="1336" spans="199:199" ht="12" customHeight="1">
      <c r="GQ1336" s="171"/>
    </row>
    <row r="1337" spans="199:199" ht="12" customHeight="1">
      <c r="GQ1337" s="171"/>
    </row>
    <row r="1338" spans="199:199" ht="12" customHeight="1">
      <c r="GQ1338" s="171"/>
    </row>
    <row r="1339" spans="199:199" ht="12" customHeight="1">
      <c r="GQ1339" s="171"/>
    </row>
    <row r="1340" spans="199:199" ht="12" customHeight="1">
      <c r="GQ1340" s="171"/>
    </row>
    <row r="1341" spans="199:199" ht="12" customHeight="1">
      <c r="GQ1341" s="171"/>
    </row>
    <row r="1342" spans="199:199" ht="12" customHeight="1">
      <c r="GQ1342" s="171"/>
    </row>
    <row r="1343" spans="199:199" ht="12" customHeight="1">
      <c r="GQ1343" s="171"/>
    </row>
    <row r="1344" spans="199:199" ht="12" customHeight="1">
      <c r="GQ1344" s="171"/>
    </row>
    <row r="1345" spans="199:199" ht="12" customHeight="1">
      <c r="GQ1345" s="171"/>
    </row>
    <row r="1346" spans="199:199" ht="12" customHeight="1">
      <c r="GQ1346" s="171"/>
    </row>
    <row r="1347" spans="199:199" ht="12" customHeight="1">
      <c r="GQ1347" s="171"/>
    </row>
    <row r="1348" spans="199:199" ht="12" customHeight="1">
      <c r="GQ1348" s="171"/>
    </row>
    <row r="1349" spans="199:199" ht="12" customHeight="1">
      <c r="GQ1349" s="171"/>
    </row>
    <row r="1350" spans="199:199" ht="12" customHeight="1">
      <c r="GQ1350" s="171"/>
    </row>
    <row r="1351" spans="199:199" ht="12" customHeight="1">
      <c r="GQ1351" s="171"/>
    </row>
    <row r="1352" spans="199:199" ht="12" customHeight="1">
      <c r="GQ1352" s="171"/>
    </row>
    <row r="1353" spans="199:199" ht="12" customHeight="1">
      <c r="GQ1353" s="171"/>
    </row>
    <row r="1354" spans="199:199" ht="12" customHeight="1">
      <c r="GQ1354" s="171"/>
    </row>
    <row r="1355" spans="199:199" ht="12" customHeight="1">
      <c r="GQ1355" s="171"/>
    </row>
    <row r="1356" spans="199:199" ht="12" customHeight="1">
      <c r="GQ1356" s="171"/>
    </row>
    <row r="1357" spans="199:199" ht="12" customHeight="1">
      <c r="GQ1357" s="171"/>
    </row>
    <row r="1358" spans="199:199" ht="12" customHeight="1">
      <c r="GQ1358" s="171"/>
    </row>
    <row r="1359" spans="199:199" ht="12" customHeight="1">
      <c r="GQ1359" s="171"/>
    </row>
    <row r="1360" spans="199:199" ht="12" customHeight="1">
      <c r="GQ1360" s="171"/>
    </row>
    <row r="1361" spans="199:199" ht="12" customHeight="1">
      <c r="GQ1361" s="171"/>
    </row>
    <row r="1362" spans="199:199" ht="12" customHeight="1">
      <c r="GQ1362" s="171"/>
    </row>
    <row r="1363" spans="199:199" ht="12" customHeight="1">
      <c r="GQ1363" s="171"/>
    </row>
    <row r="1364" spans="199:199" ht="12" customHeight="1">
      <c r="GQ1364" s="171"/>
    </row>
    <row r="1365" spans="199:199" ht="12" customHeight="1">
      <c r="GQ1365" s="171"/>
    </row>
    <row r="1366" spans="199:199" ht="12" customHeight="1">
      <c r="GQ1366" s="171"/>
    </row>
    <row r="1367" spans="199:199" ht="12" customHeight="1">
      <c r="GQ1367" s="171"/>
    </row>
    <row r="1368" spans="199:199" ht="12" customHeight="1">
      <c r="GQ1368" s="171"/>
    </row>
    <row r="1369" spans="199:199" ht="12" customHeight="1">
      <c r="GQ1369" s="171"/>
    </row>
    <row r="1370" spans="199:199" ht="12" customHeight="1">
      <c r="GQ1370" s="171"/>
    </row>
    <row r="1371" spans="199:199" ht="12" customHeight="1">
      <c r="GQ1371" s="171"/>
    </row>
    <row r="1372" spans="199:199" ht="12" customHeight="1">
      <c r="GQ1372" s="171"/>
    </row>
    <row r="1373" spans="199:199" ht="12" customHeight="1">
      <c r="GQ1373" s="171"/>
    </row>
    <row r="1374" spans="199:199" ht="12" customHeight="1">
      <c r="GQ1374" s="171"/>
    </row>
    <row r="1375" spans="199:199" ht="12" customHeight="1">
      <c r="GQ1375" s="171"/>
    </row>
    <row r="1376" spans="199:199" ht="12" customHeight="1">
      <c r="GQ1376" s="171"/>
    </row>
    <row r="1377" spans="199:199" ht="12" customHeight="1">
      <c r="GQ1377" s="171"/>
    </row>
    <row r="1378" spans="199:199" ht="12" customHeight="1">
      <c r="GQ1378" s="171"/>
    </row>
    <row r="1379" spans="199:199" ht="12" customHeight="1">
      <c r="GQ1379" s="171"/>
    </row>
    <row r="1380" spans="199:199" ht="12" customHeight="1">
      <c r="GQ1380" s="171"/>
    </row>
    <row r="1381" spans="199:199" ht="12" customHeight="1">
      <c r="GQ1381" s="171"/>
    </row>
    <row r="1382" spans="199:199" ht="12" customHeight="1">
      <c r="GQ1382" s="171"/>
    </row>
    <row r="1383" spans="199:199" ht="12" customHeight="1">
      <c r="GQ1383" s="171"/>
    </row>
    <row r="1384" spans="199:199" ht="12" customHeight="1">
      <c r="GQ1384" s="171"/>
    </row>
    <row r="1385" spans="199:199" ht="12" customHeight="1">
      <c r="GQ1385" s="171"/>
    </row>
    <row r="1386" spans="199:199" ht="12" customHeight="1">
      <c r="GQ1386" s="171"/>
    </row>
    <row r="1387" spans="199:199" ht="12" customHeight="1">
      <c r="GQ1387" s="171"/>
    </row>
    <row r="1388" spans="199:199" ht="12" customHeight="1">
      <c r="GQ1388" s="171"/>
    </row>
    <row r="1389" spans="199:199" ht="12" customHeight="1">
      <c r="GQ1389" s="171"/>
    </row>
    <row r="1390" spans="199:199" ht="12" customHeight="1">
      <c r="GQ1390" s="171"/>
    </row>
    <row r="1391" spans="199:199" ht="12" customHeight="1">
      <c r="GQ1391" s="171"/>
    </row>
    <row r="1392" spans="199:199" ht="12" customHeight="1">
      <c r="GQ1392" s="171"/>
    </row>
    <row r="1393" spans="199:199" ht="12" customHeight="1">
      <c r="GQ1393" s="171"/>
    </row>
    <row r="1394" spans="199:199" ht="12" customHeight="1">
      <c r="GQ1394" s="171"/>
    </row>
    <row r="1395" spans="199:199" ht="12" customHeight="1">
      <c r="GQ1395" s="171"/>
    </row>
    <row r="1396" spans="199:199" ht="12" customHeight="1">
      <c r="GQ1396" s="171"/>
    </row>
    <row r="1397" spans="199:199" ht="12" customHeight="1">
      <c r="GQ1397" s="171"/>
    </row>
    <row r="1398" spans="199:199" ht="12" customHeight="1">
      <c r="GQ1398" s="171"/>
    </row>
    <row r="1399" spans="199:199" ht="12" customHeight="1">
      <c r="GQ1399" s="171"/>
    </row>
    <row r="1400" spans="199:199" ht="12" customHeight="1">
      <c r="GQ1400" s="171"/>
    </row>
    <row r="1401" spans="199:199" ht="12" customHeight="1">
      <c r="GQ1401" s="171"/>
    </row>
    <row r="1402" spans="199:199" ht="12" customHeight="1">
      <c r="GQ1402" s="171"/>
    </row>
    <row r="1403" spans="199:199" ht="12" customHeight="1">
      <c r="GQ1403" s="171"/>
    </row>
    <row r="1404" spans="199:199" ht="12" customHeight="1">
      <c r="GQ1404" s="171"/>
    </row>
    <row r="1405" spans="199:199" ht="12" customHeight="1">
      <c r="GQ1405" s="171"/>
    </row>
    <row r="1406" spans="199:199" ht="12" customHeight="1">
      <c r="GQ1406" s="171"/>
    </row>
    <row r="1407" spans="199:199" ht="12" customHeight="1">
      <c r="GQ1407" s="171"/>
    </row>
    <row r="1408" spans="199:199" ht="12" customHeight="1">
      <c r="GQ1408" s="171"/>
    </row>
    <row r="1409" spans="199:199" ht="12" customHeight="1">
      <c r="GQ1409" s="171"/>
    </row>
    <row r="1410" spans="199:199" ht="12" customHeight="1">
      <c r="GQ1410" s="171"/>
    </row>
    <row r="1411" spans="199:199" ht="12" customHeight="1">
      <c r="GQ1411" s="171"/>
    </row>
    <row r="1412" spans="199:199" ht="12" customHeight="1">
      <c r="GQ1412" s="171"/>
    </row>
    <row r="1413" spans="199:199" ht="12" customHeight="1">
      <c r="GQ1413" s="171"/>
    </row>
    <row r="1414" spans="199:199" ht="12" customHeight="1">
      <c r="GQ1414" s="171"/>
    </row>
    <row r="1415" spans="199:199" ht="12" customHeight="1">
      <c r="GQ1415" s="171"/>
    </row>
    <row r="1416" spans="199:199" ht="12" customHeight="1">
      <c r="GQ1416" s="171"/>
    </row>
    <row r="1417" spans="199:199" ht="12" customHeight="1">
      <c r="GQ1417" s="171"/>
    </row>
    <row r="1418" spans="199:199" ht="12" customHeight="1">
      <c r="GQ1418" s="171"/>
    </row>
    <row r="1419" spans="199:199" ht="12" customHeight="1">
      <c r="GQ1419" s="171"/>
    </row>
    <row r="1420" spans="199:199" ht="12" customHeight="1">
      <c r="GQ1420" s="171"/>
    </row>
    <row r="1421" spans="199:199" ht="12" customHeight="1">
      <c r="GQ1421" s="171"/>
    </row>
    <row r="1422" spans="199:199" ht="12" customHeight="1">
      <c r="GQ1422" s="171"/>
    </row>
    <row r="1423" spans="199:199" ht="12" customHeight="1">
      <c r="GQ1423" s="171"/>
    </row>
    <row r="1424" spans="199:199" ht="12" customHeight="1">
      <c r="GQ1424" s="171"/>
    </row>
    <row r="1425" spans="199:199" ht="12" customHeight="1">
      <c r="GQ1425" s="171"/>
    </row>
    <row r="1426" spans="199:199" ht="12" customHeight="1">
      <c r="GQ1426" s="171"/>
    </row>
    <row r="1427" spans="199:199" ht="12" customHeight="1">
      <c r="GQ1427" s="171"/>
    </row>
    <row r="1428" spans="199:199" ht="12" customHeight="1">
      <c r="GQ1428" s="171"/>
    </row>
    <row r="1429" spans="199:199" ht="12" customHeight="1">
      <c r="GQ1429" s="171"/>
    </row>
    <row r="1430" spans="199:199" ht="12" customHeight="1">
      <c r="GQ1430" s="171"/>
    </row>
    <row r="1431" spans="199:199" ht="12" customHeight="1">
      <c r="GQ1431" s="171"/>
    </row>
    <row r="1432" spans="199:199" ht="12" customHeight="1">
      <c r="GQ1432" s="171"/>
    </row>
    <row r="1433" spans="199:199" ht="12" customHeight="1">
      <c r="GQ1433" s="171"/>
    </row>
    <row r="1434" spans="199:199" ht="12" customHeight="1">
      <c r="GQ1434" s="171"/>
    </row>
    <row r="1435" spans="199:199" ht="12" customHeight="1">
      <c r="GQ1435" s="171"/>
    </row>
    <row r="1436" spans="199:199" ht="12" customHeight="1">
      <c r="GQ1436" s="171"/>
    </row>
    <row r="1437" spans="199:199" ht="12" customHeight="1">
      <c r="GQ1437" s="171"/>
    </row>
    <row r="1438" spans="199:199" ht="12" customHeight="1">
      <c r="GQ1438" s="171"/>
    </row>
    <row r="1439" spans="199:199" ht="12" customHeight="1">
      <c r="GQ1439" s="171"/>
    </row>
    <row r="1440" spans="199:199" ht="12" customHeight="1">
      <c r="GQ1440" s="171"/>
    </row>
    <row r="1441" spans="199:199" ht="12" customHeight="1">
      <c r="GQ1441" s="171"/>
    </row>
    <row r="1442" spans="199:199" ht="12" customHeight="1">
      <c r="GQ1442" s="171"/>
    </row>
    <row r="1443" spans="199:199" ht="12" customHeight="1">
      <c r="GQ1443" s="171"/>
    </row>
    <row r="1444" spans="199:199" ht="12" customHeight="1">
      <c r="GQ1444" s="171"/>
    </row>
    <row r="1445" spans="199:199" ht="12" customHeight="1">
      <c r="GQ1445" s="171"/>
    </row>
    <row r="1446" spans="199:199" ht="12" customHeight="1">
      <c r="GQ1446" s="171"/>
    </row>
    <row r="1447" spans="199:199" ht="12" customHeight="1">
      <c r="GQ1447" s="171"/>
    </row>
    <row r="1448" spans="199:199" ht="12" customHeight="1">
      <c r="GQ1448" s="171"/>
    </row>
    <row r="1449" spans="199:199" ht="12" customHeight="1">
      <c r="GQ1449" s="171"/>
    </row>
    <row r="1450" spans="199:199" ht="12" customHeight="1">
      <c r="GQ1450" s="171"/>
    </row>
    <row r="1451" spans="199:199" ht="12" customHeight="1">
      <c r="GQ1451" s="171"/>
    </row>
    <row r="1452" spans="199:199" ht="12" customHeight="1">
      <c r="GQ1452" s="171"/>
    </row>
    <row r="1453" spans="199:199" ht="12" customHeight="1">
      <c r="GQ1453" s="171"/>
    </row>
    <row r="1454" spans="199:199" ht="12" customHeight="1">
      <c r="GQ1454" s="171"/>
    </row>
    <row r="1455" spans="199:199" ht="12" customHeight="1">
      <c r="GQ1455" s="171"/>
    </row>
    <row r="1456" spans="199:199" ht="12" customHeight="1">
      <c r="GQ1456" s="171"/>
    </row>
    <row r="1457" spans="199:199" ht="12" customHeight="1">
      <c r="GQ1457" s="171"/>
    </row>
    <row r="1458" spans="199:199" ht="12" customHeight="1">
      <c r="GQ1458" s="171"/>
    </row>
    <row r="1459" spans="199:199" ht="12" customHeight="1">
      <c r="GQ1459" s="171"/>
    </row>
    <row r="1460" spans="199:199" ht="12" customHeight="1">
      <c r="GQ1460" s="171"/>
    </row>
    <row r="1461" spans="199:199" ht="12" customHeight="1">
      <c r="GQ1461" s="171"/>
    </row>
    <row r="1462" spans="199:199" ht="12" customHeight="1">
      <c r="GQ1462" s="171"/>
    </row>
    <row r="1463" spans="199:199" ht="12" customHeight="1">
      <c r="GQ1463" s="171"/>
    </row>
    <row r="1464" spans="199:199" ht="12" customHeight="1">
      <c r="GQ1464" s="171"/>
    </row>
    <row r="1465" spans="199:199" ht="12" customHeight="1">
      <c r="GQ1465" s="171"/>
    </row>
    <row r="1466" spans="199:199" ht="12" customHeight="1">
      <c r="GQ1466" s="171"/>
    </row>
    <row r="1467" spans="199:199" ht="12" customHeight="1">
      <c r="GQ1467" s="171"/>
    </row>
    <row r="1468" spans="199:199" ht="12" customHeight="1">
      <c r="GQ1468" s="171"/>
    </row>
    <row r="1469" spans="199:199" ht="12" customHeight="1">
      <c r="GQ1469" s="171"/>
    </row>
    <row r="1470" spans="199:199" ht="12" customHeight="1">
      <c r="GQ1470" s="171"/>
    </row>
    <row r="1471" spans="199:199" ht="12" customHeight="1">
      <c r="GQ1471" s="171"/>
    </row>
    <row r="1472" spans="199:199" ht="12" customHeight="1">
      <c r="GQ1472" s="171"/>
    </row>
    <row r="1473" spans="199:199" ht="12" customHeight="1">
      <c r="GQ1473" s="171"/>
    </row>
    <row r="1474" spans="199:199" ht="12" customHeight="1">
      <c r="GQ1474" s="171"/>
    </row>
    <row r="1475" spans="199:199" ht="12" customHeight="1">
      <c r="GQ1475" s="171"/>
    </row>
    <row r="1476" spans="199:199" ht="12" customHeight="1">
      <c r="GQ1476" s="171"/>
    </row>
    <row r="1477" spans="199:199" ht="12" customHeight="1">
      <c r="GQ1477" s="171"/>
    </row>
    <row r="1478" spans="199:199" ht="12" customHeight="1">
      <c r="GQ1478" s="171"/>
    </row>
    <row r="1479" spans="199:199" ht="12" customHeight="1">
      <c r="GQ1479" s="171"/>
    </row>
    <row r="1480" spans="199:199" ht="12" customHeight="1">
      <c r="GQ1480" s="171"/>
    </row>
    <row r="1481" spans="199:199" ht="12" customHeight="1">
      <c r="GQ1481" s="171"/>
    </row>
    <row r="1482" spans="199:199" ht="12" customHeight="1">
      <c r="GQ1482" s="171"/>
    </row>
    <row r="1483" spans="199:199" ht="12" customHeight="1">
      <c r="GQ1483" s="171"/>
    </row>
    <row r="1484" spans="199:199" ht="12" customHeight="1">
      <c r="GQ1484" s="171"/>
    </row>
    <row r="1485" spans="199:199" ht="12" customHeight="1">
      <c r="GQ1485" s="171"/>
    </row>
    <row r="1486" spans="199:199" ht="12" customHeight="1">
      <c r="GQ1486" s="171"/>
    </row>
    <row r="1487" spans="199:199" ht="12" customHeight="1">
      <c r="GQ1487" s="171"/>
    </row>
    <row r="1488" spans="199:199" ht="12" customHeight="1">
      <c r="GQ1488" s="171"/>
    </row>
    <row r="1489" spans="199:199" ht="12" customHeight="1">
      <c r="GQ1489" s="171"/>
    </row>
    <row r="1490" spans="199:199" ht="12" customHeight="1">
      <c r="GQ1490" s="171"/>
    </row>
    <row r="1491" spans="199:199" ht="12" customHeight="1">
      <c r="GQ1491" s="171"/>
    </row>
    <row r="1492" spans="199:199" ht="12" customHeight="1">
      <c r="GQ1492" s="171"/>
    </row>
    <row r="1493" spans="199:199" ht="12" customHeight="1">
      <c r="GQ1493" s="171"/>
    </row>
    <row r="1494" spans="199:199" ht="12" customHeight="1">
      <c r="GQ1494" s="171"/>
    </row>
    <row r="1495" spans="199:199" ht="12" customHeight="1">
      <c r="GQ1495" s="171"/>
    </row>
    <row r="1496" spans="199:199" ht="12" customHeight="1">
      <c r="GQ1496" s="171"/>
    </row>
    <row r="1497" spans="199:199" ht="12" customHeight="1">
      <c r="GQ1497" s="171"/>
    </row>
    <row r="1498" spans="199:199" ht="12" customHeight="1">
      <c r="GQ1498" s="171"/>
    </row>
    <row r="1499" spans="199:199" ht="12" customHeight="1">
      <c r="GQ1499" s="171"/>
    </row>
    <row r="1500" spans="199:199" ht="12" customHeight="1">
      <c r="GQ1500" s="171"/>
    </row>
    <row r="1501" spans="199:199" ht="12" customHeight="1">
      <c r="GQ1501" s="171"/>
    </row>
    <row r="1502" spans="199:199" ht="12" customHeight="1">
      <c r="GQ1502" s="171"/>
    </row>
    <row r="1503" spans="199:199" ht="12" customHeight="1">
      <c r="GQ1503" s="171"/>
    </row>
    <row r="1504" spans="199:199" ht="12" customHeight="1">
      <c r="GQ1504" s="171"/>
    </row>
    <row r="1505" spans="199:199" ht="12" customHeight="1">
      <c r="GQ1505" s="171"/>
    </row>
    <row r="1506" spans="199:199" ht="12" customHeight="1">
      <c r="GQ1506" s="171"/>
    </row>
    <row r="1507" spans="199:199" ht="12" customHeight="1">
      <c r="GQ1507" s="171"/>
    </row>
    <row r="1508" spans="199:199" ht="12" customHeight="1">
      <c r="GQ1508" s="171"/>
    </row>
    <row r="1509" spans="199:199" ht="12" customHeight="1">
      <c r="GQ1509" s="171"/>
    </row>
    <row r="1510" spans="199:199" ht="12" customHeight="1">
      <c r="GQ1510" s="171"/>
    </row>
    <row r="1511" spans="199:199" ht="12" customHeight="1">
      <c r="GQ1511" s="171"/>
    </row>
    <row r="1512" spans="199:199" ht="12" customHeight="1">
      <c r="GQ1512" s="171"/>
    </row>
    <row r="1513" spans="199:199" ht="12" customHeight="1">
      <c r="GQ1513" s="171"/>
    </row>
    <row r="1514" spans="199:199" ht="12" customHeight="1">
      <c r="GQ1514" s="171"/>
    </row>
    <row r="1515" spans="199:199" ht="12" customHeight="1">
      <c r="GQ1515" s="171"/>
    </row>
    <row r="1516" spans="199:199" ht="12" customHeight="1">
      <c r="GQ1516" s="171"/>
    </row>
    <row r="1517" spans="199:199" ht="12" customHeight="1">
      <c r="GQ1517" s="171"/>
    </row>
    <row r="1518" spans="199:199" ht="12" customHeight="1">
      <c r="GQ1518" s="171"/>
    </row>
    <row r="1519" spans="199:199" ht="12" customHeight="1">
      <c r="GQ1519" s="171"/>
    </row>
    <row r="1520" spans="199:199" ht="12" customHeight="1">
      <c r="GQ1520" s="171"/>
    </row>
    <row r="1521" spans="199:199" ht="12" customHeight="1">
      <c r="GQ1521" s="171"/>
    </row>
    <row r="1522" spans="199:199" ht="12" customHeight="1">
      <c r="GQ1522" s="171"/>
    </row>
    <row r="1523" spans="199:199" ht="12" customHeight="1">
      <c r="GQ1523" s="171"/>
    </row>
    <row r="1524" spans="199:199" ht="12" customHeight="1">
      <c r="GQ1524" s="171"/>
    </row>
    <row r="1525" spans="199:199" ht="12" customHeight="1">
      <c r="GQ1525" s="171"/>
    </row>
    <row r="1526" spans="199:199" ht="12" customHeight="1">
      <c r="GQ1526" s="171"/>
    </row>
    <row r="1527" spans="199:199" ht="12" customHeight="1">
      <c r="GQ1527" s="171"/>
    </row>
    <row r="1528" spans="199:199" ht="12" customHeight="1">
      <c r="GQ1528" s="171"/>
    </row>
    <row r="1529" spans="199:199" ht="12" customHeight="1">
      <c r="GQ1529" s="171"/>
    </row>
    <row r="1530" spans="199:199" ht="12" customHeight="1">
      <c r="GQ1530" s="171"/>
    </row>
    <row r="1531" spans="199:199" ht="12" customHeight="1">
      <c r="GQ1531" s="171"/>
    </row>
    <row r="1532" spans="199:199" ht="12" customHeight="1">
      <c r="GQ1532" s="171"/>
    </row>
    <row r="1533" spans="199:199" ht="12" customHeight="1">
      <c r="GQ1533" s="171"/>
    </row>
    <row r="1534" spans="199:199" ht="12" customHeight="1">
      <c r="GQ1534" s="171"/>
    </row>
    <row r="1535" spans="199:199" ht="12" customHeight="1">
      <c r="GQ1535" s="171"/>
    </row>
    <row r="1536" spans="199:199" ht="12" customHeight="1">
      <c r="GQ1536" s="171"/>
    </row>
    <row r="1537" spans="199:199" ht="12" customHeight="1">
      <c r="GQ1537" s="171"/>
    </row>
    <row r="1538" spans="199:199" ht="12" customHeight="1">
      <c r="GQ1538" s="171"/>
    </row>
    <row r="1539" spans="199:199" ht="12" customHeight="1">
      <c r="GQ1539" s="171"/>
    </row>
    <row r="1540" spans="199:199" ht="12" customHeight="1">
      <c r="GQ1540" s="171"/>
    </row>
    <row r="1541" spans="199:199" ht="12" customHeight="1">
      <c r="GQ1541" s="171"/>
    </row>
    <row r="1542" spans="199:199" ht="12" customHeight="1">
      <c r="GQ1542" s="171"/>
    </row>
    <row r="1543" spans="199:199" ht="12" customHeight="1">
      <c r="GQ1543" s="171"/>
    </row>
    <row r="1544" spans="199:199" ht="12" customHeight="1">
      <c r="GQ1544" s="171"/>
    </row>
    <row r="1545" spans="199:199" ht="12" customHeight="1">
      <c r="GQ1545" s="171"/>
    </row>
    <row r="1546" spans="199:199" ht="12" customHeight="1">
      <c r="GQ1546" s="171"/>
    </row>
    <row r="1547" spans="199:199" ht="12" customHeight="1">
      <c r="GQ1547" s="171"/>
    </row>
    <row r="1548" spans="199:199" ht="12" customHeight="1">
      <c r="GQ1548" s="171"/>
    </row>
    <row r="1549" spans="199:199" ht="12" customHeight="1">
      <c r="GQ1549" s="171"/>
    </row>
    <row r="1550" spans="199:199" ht="12" customHeight="1">
      <c r="GQ1550" s="171"/>
    </row>
    <row r="1551" spans="199:199" ht="12" customHeight="1">
      <c r="GQ1551" s="171"/>
    </row>
    <row r="1552" spans="199:199" ht="12" customHeight="1">
      <c r="GQ1552" s="171"/>
    </row>
    <row r="1553" spans="199:199" ht="12" customHeight="1">
      <c r="GQ1553" s="171"/>
    </row>
    <row r="1554" spans="199:199" ht="12" customHeight="1">
      <c r="GQ1554" s="171"/>
    </row>
    <row r="1555" spans="199:199" ht="12" customHeight="1">
      <c r="GQ1555" s="171"/>
    </row>
    <row r="1556" spans="199:199" ht="12" customHeight="1">
      <c r="GQ1556" s="171"/>
    </row>
    <row r="1557" spans="199:199" ht="12" customHeight="1">
      <c r="GQ1557" s="171"/>
    </row>
    <row r="1558" spans="199:199" ht="12" customHeight="1">
      <c r="GQ1558" s="171"/>
    </row>
    <row r="1559" spans="199:199" ht="12" customHeight="1">
      <c r="GQ1559" s="171"/>
    </row>
    <row r="1560" spans="199:199" ht="12" customHeight="1">
      <c r="GQ1560" s="171"/>
    </row>
    <row r="1561" spans="199:199" ht="12" customHeight="1">
      <c r="GQ1561" s="171"/>
    </row>
    <row r="1562" spans="199:199" ht="12" customHeight="1">
      <c r="GQ1562" s="171"/>
    </row>
    <row r="1563" spans="199:199" ht="12" customHeight="1">
      <c r="GQ1563" s="171"/>
    </row>
    <row r="1564" spans="199:199" ht="12" customHeight="1">
      <c r="GQ1564" s="171"/>
    </row>
    <row r="1565" spans="199:199" ht="12" customHeight="1">
      <c r="GQ1565" s="171"/>
    </row>
    <row r="1566" spans="199:199" ht="12" customHeight="1">
      <c r="GQ1566" s="171"/>
    </row>
    <row r="1567" spans="199:199" ht="12" customHeight="1">
      <c r="GQ1567" s="171"/>
    </row>
    <row r="1568" spans="199:199" ht="12" customHeight="1">
      <c r="GQ1568" s="171"/>
    </row>
    <row r="1569" spans="199:199" ht="12" customHeight="1">
      <c r="GQ1569" s="171"/>
    </row>
    <row r="1570" spans="199:199" ht="12" customHeight="1">
      <c r="GQ1570" s="171"/>
    </row>
    <row r="1571" spans="199:199" ht="12" customHeight="1">
      <c r="GQ1571" s="171"/>
    </row>
    <row r="1572" spans="199:199" ht="12" customHeight="1">
      <c r="GQ1572" s="171"/>
    </row>
    <row r="1573" spans="199:199" ht="12" customHeight="1">
      <c r="GQ1573" s="171"/>
    </row>
    <row r="1574" spans="199:199" ht="12" customHeight="1">
      <c r="GQ1574" s="171"/>
    </row>
    <row r="1575" spans="199:199" ht="12" customHeight="1">
      <c r="GQ1575" s="171"/>
    </row>
    <row r="1576" spans="199:199" ht="12" customHeight="1">
      <c r="GQ1576" s="171"/>
    </row>
    <row r="1577" spans="199:199" ht="12" customHeight="1">
      <c r="GQ1577" s="171"/>
    </row>
    <row r="1578" spans="199:199" ht="12" customHeight="1">
      <c r="GQ1578" s="171"/>
    </row>
    <row r="1579" spans="199:199" ht="12" customHeight="1">
      <c r="GQ1579" s="171"/>
    </row>
    <row r="1580" spans="199:199" ht="12" customHeight="1">
      <c r="GQ1580" s="171"/>
    </row>
    <row r="1581" spans="199:199" ht="12" customHeight="1">
      <c r="GQ1581" s="171"/>
    </row>
    <row r="1582" spans="199:199" ht="12" customHeight="1">
      <c r="GQ1582" s="171"/>
    </row>
    <row r="1583" spans="199:199" ht="12" customHeight="1">
      <c r="GQ1583" s="171"/>
    </row>
    <row r="1584" spans="199:199" ht="12" customHeight="1">
      <c r="GQ1584" s="171"/>
    </row>
    <row r="1585" spans="199:199" ht="12" customHeight="1">
      <c r="GQ1585" s="171"/>
    </row>
    <row r="1586" spans="199:199" ht="12" customHeight="1">
      <c r="GQ1586" s="171"/>
    </row>
    <row r="1587" spans="199:199" ht="12" customHeight="1">
      <c r="GQ1587" s="171"/>
    </row>
    <row r="1588" spans="199:199" ht="12" customHeight="1">
      <c r="GQ1588" s="171"/>
    </row>
    <row r="1589" spans="199:199" ht="12" customHeight="1">
      <c r="GQ1589" s="171"/>
    </row>
    <row r="1590" spans="199:199" ht="12" customHeight="1">
      <c r="GQ1590" s="171"/>
    </row>
    <row r="1591" spans="199:199" ht="12" customHeight="1">
      <c r="GQ1591" s="171"/>
    </row>
    <row r="1592" spans="199:199" ht="12" customHeight="1">
      <c r="GQ1592" s="171"/>
    </row>
    <row r="1593" spans="199:199" ht="12" customHeight="1">
      <c r="GQ1593" s="171"/>
    </row>
    <row r="1594" spans="199:199" ht="12" customHeight="1">
      <c r="GQ1594" s="171"/>
    </row>
    <row r="1595" spans="199:199" ht="12" customHeight="1">
      <c r="GQ1595" s="171"/>
    </row>
    <row r="1596" spans="199:199" ht="12" customHeight="1">
      <c r="GQ1596" s="171"/>
    </row>
    <row r="1597" spans="199:199" ht="12" customHeight="1">
      <c r="GQ1597" s="171"/>
    </row>
    <row r="1598" spans="199:199" ht="12" customHeight="1">
      <c r="GQ1598" s="171"/>
    </row>
    <row r="1599" spans="199:199" ht="12" customHeight="1">
      <c r="GQ1599" s="171"/>
    </row>
    <row r="1600" spans="199:199" ht="12" customHeight="1">
      <c r="GQ1600" s="171"/>
    </row>
    <row r="1601" spans="199:199" ht="12" customHeight="1">
      <c r="GQ1601" s="171"/>
    </row>
    <row r="1602" spans="199:199" ht="12" customHeight="1">
      <c r="GQ1602" s="171"/>
    </row>
    <row r="1603" spans="199:199" ht="12" customHeight="1">
      <c r="GQ1603" s="171"/>
    </row>
    <row r="1604" spans="199:199" ht="12" customHeight="1">
      <c r="GQ1604" s="171"/>
    </row>
    <row r="1605" spans="199:199" ht="12" customHeight="1">
      <c r="GQ1605" s="171"/>
    </row>
    <row r="1606" spans="199:199" ht="12" customHeight="1">
      <c r="GQ1606" s="171"/>
    </row>
    <row r="1607" spans="199:199" ht="12" customHeight="1">
      <c r="GQ1607" s="171"/>
    </row>
    <row r="1608" spans="199:199" ht="12" customHeight="1">
      <c r="GQ1608" s="171"/>
    </row>
    <row r="1609" spans="199:199" ht="12" customHeight="1">
      <c r="GQ1609" s="171"/>
    </row>
    <row r="1610" spans="199:199" ht="12" customHeight="1">
      <c r="GQ1610" s="171"/>
    </row>
    <row r="1611" spans="199:199" ht="12" customHeight="1">
      <c r="GQ1611" s="171"/>
    </row>
    <row r="1612" spans="199:199" ht="12" customHeight="1">
      <c r="GQ1612" s="171"/>
    </row>
    <row r="1613" spans="199:199" ht="12" customHeight="1">
      <c r="GQ1613" s="171"/>
    </row>
    <row r="1614" spans="199:199" ht="12" customHeight="1">
      <c r="GQ1614" s="171"/>
    </row>
    <row r="1615" spans="199:199" ht="12" customHeight="1">
      <c r="GQ1615" s="171"/>
    </row>
    <row r="1616" spans="199:199" ht="12" customHeight="1">
      <c r="GQ1616" s="171"/>
    </row>
    <row r="1617" spans="199:199" ht="12" customHeight="1">
      <c r="GQ1617" s="171"/>
    </row>
    <row r="1618" spans="199:199" ht="12" customHeight="1">
      <c r="GQ1618" s="171"/>
    </row>
    <row r="1619" spans="199:199" ht="12" customHeight="1">
      <c r="GQ1619" s="171"/>
    </row>
    <row r="1620" spans="199:199" ht="12" customHeight="1">
      <c r="GQ1620" s="171"/>
    </row>
    <row r="1621" spans="199:199" ht="12" customHeight="1">
      <c r="GQ1621" s="171"/>
    </row>
    <row r="1622" spans="199:199" ht="12" customHeight="1">
      <c r="GQ1622" s="171"/>
    </row>
    <row r="1623" spans="199:199" ht="12" customHeight="1">
      <c r="GQ1623" s="171"/>
    </row>
    <row r="1624" spans="199:199" ht="12" customHeight="1">
      <c r="GQ1624" s="171"/>
    </row>
    <row r="1625" spans="199:199" ht="12" customHeight="1">
      <c r="GQ1625" s="171"/>
    </row>
    <row r="1626" spans="199:199" ht="12" customHeight="1">
      <c r="GQ1626" s="171"/>
    </row>
    <row r="1627" spans="199:199" ht="12" customHeight="1">
      <c r="GQ1627" s="171"/>
    </row>
    <row r="1628" spans="199:199" ht="12" customHeight="1">
      <c r="GQ1628" s="171"/>
    </row>
    <row r="1629" spans="199:199" ht="12" customHeight="1">
      <c r="GQ1629" s="171"/>
    </row>
    <row r="1630" spans="199:199" ht="12" customHeight="1">
      <c r="GQ1630" s="171"/>
    </row>
    <row r="1631" spans="199:199" ht="12" customHeight="1">
      <c r="GQ1631" s="171"/>
    </row>
    <row r="1632" spans="199:199" ht="12" customHeight="1">
      <c r="GQ1632" s="171"/>
    </row>
    <row r="1633" spans="199:199" ht="12" customHeight="1">
      <c r="GQ1633" s="171"/>
    </row>
    <row r="1634" spans="199:199" ht="12" customHeight="1">
      <c r="GQ1634" s="171"/>
    </row>
    <row r="1635" spans="199:199" ht="12" customHeight="1">
      <c r="GQ1635" s="171"/>
    </row>
    <row r="1636" spans="199:199" ht="12" customHeight="1">
      <c r="GQ1636" s="171"/>
    </row>
    <row r="1637" spans="199:199" ht="12" customHeight="1">
      <c r="GQ1637" s="171"/>
    </row>
    <row r="1638" spans="199:199" ht="12" customHeight="1">
      <c r="GQ1638" s="171"/>
    </row>
    <row r="1639" spans="199:199" ht="12" customHeight="1">
      <c r="GQ1639" s="171"/>
    </row>
    <row r="1640" spans="199:199" ht="12" customHeight="1">
      <c r="GQ1640" s="171"/>
    </row>
    <row r="1641" spans="199:199" ht="12" customHeight="1">
      <c r="GQ1641" s="171"/>
    </row>
    <row r="1642" spans="199:199" ht="12" customHeight="1">
      <c r="GQ1642" s="171"/>
    </row>
    <row r="1643" spans="199:199" ht="12" customHeight="1">
      <c r="GQ1643" s="171"/>
    </row>
    <row r="1644" spans="199:199" ht="12" customHeight="1">
      <c r="GQ1644" s="171"/>
    </row>
    <row r="1645" spans="199:199" ht="12" customHeight="1">
      <c r="GQ1645" s="171"/>
    </row>
    <row r="1646" spans="199:199" ht="12" customHeight="1">
      <c r="GQ1646" s="171"/>
    </row>
    <row r="1647" spans="199:199" ht="12" customHeight="1">
      <c r="GQ1647" s="171"/>
    </row>
    <row r="1648" spans="199:199" ht="12" customHeight="1">
      <c r="GQ1648" s="171"/>
    </row>
    <row r="1649" spans="199:199" ht="12" customHeight="1">
      <c r="GQ1649" s="171"/>
    </row>
    <row r="1650" spans="199:199" ht="12" customHeight="1">
      <c r="GQ1650" s="171"/>
    </row>
    <row r="1651" spans="199:199" ht="12" customHeight="1">
      <c r="GQ1651" s="171"/>
    </row>
    <row r="1652" spans="199:199" ht="12" customHeight="1">
      <c r="GQ1652" s="171"/>
    </row>
    <row r="1653" spans="199:199" ht="12" customHeight="1">
      <c r="GQ1653" s="171"/>
    </row>
    <row r="1654" spans="199:199" ht="12" customHeight="1">
      <c r="GQ1654" s="171"/>
    </row>
    <row r="1655" spans="199:199" ht="12" customHeight="1">
      <c r="GQ1655" s="171"/>
    </row>
    <row r="1656" spans="199:199" ht="12" customHeight="1">
      <c r="GQ1656" s="171"/>
    </row>
    <row r="1657" spans="199:199" ht="12" customHeight="1">
      <c r="GQ1657" s="171"/>
    </row>
    <row r="1658" spans="199:199" ht="12" customHeight="1">
      <c r="GQ1658" s="171"/>
    </row>
    <row r="1659" spans="199:199" ht="12" customHeight="1">
      <c r="GQ1659" s="171"/>
    </row>
    <row r="1660" spans="199:199" ht="12" customHeight="1">
      <c r="GQ1660" s="171"/>
    </row>
    <row r="1661" spans="199:199" ht="12" customHeight="1">
      <c r="GQ1661" s="171"/>
    </row>
    <row r="1662" spans="199:199" ht="12" customHeight="1">
      <c r="GQ1662" s="171"/>
    </row>
    <row r="1663" spans="199:199" ht="12" customHeight="1">
      <c r="GQ1663" s="171"/>
    </row>
    <row r="1664" spans="199:199" ht="12" customHeight="1">
      <c r="GQ1664" s="171"/>
    </row>
    <row r="1665" spans="199:199" ht="12" customHeight="1">
      <c r="GQ1665" s="171"/>
    </row>
    <row r="1666" spans="199:199" ht="12" customHeight="1">
      <c r="GQ1666" s="171"/>
    </row>
    <row r="1667" spans="199:199" ht="12" customHeight="1">
      <c r="GQ1667" s="171"/>
    </row>
    <row r="1668" spans="199:199" ht="12" customHeight="1">
      <c r="GQ1668" s="171"/>
    </row>
    <row r="1669" spans="199:199" ht="12" customHeight="1">
      <c r="GQ1669" s="171"/>
    </row>
    <row r="1670" spans="199:199" ht="12" customHeight="1">
      <c r="GQ1670" s="171"/>
    </row>
    <row r="1671" spans="199:199" ht="12" customHeight="1">
      <c r="GQ1671" s="171"/>
    </row>
    <row r="1672" spans="199:199" ht="12" customHeight="1">
      <c r="GQ1672" s="171"/>
    </row>
    <row r="1673" spans="199:199" ht="12" customHeight="1">
      <c r="GQ1673" s="171"/>
    </row>
    <row r="1674" spans="199:199" ht="12" customHeight="1">
      <c r="GQ1674" s="171"/>
    </row>
    <row r="1675" spans="199:199" ht="12" customHeight="1">
      <c r="GQ1675" s="171"/>
    </row>
    <row r="1676" spans="199:199" ht="12" customHeight="1">
      <c r="GQ1676" s="171"/>
    </row>
    <row r="1677" spans="199:199" ht="12" customHeight="1">
      <c r="GQ1677" s="171"/>
    </row>
    <row r="1678" spans="199:199" ht="12" customHeight="1">
      <c r="GQ1678" s="171"/>
    </row>
    <row r="1679" spans="199:199" ht="12" customHeight="1">
      <c r="GQ1679" s="171"/>
    </row>
    <row r="1680" spans="199:199" ht="12" customHeight="1">
      <c r="GQ1680" s="171"/>
    </row>
    <row r="1681" spans="199:199" ht="12" customHeight="1">
      <c r="GQ1681" s="171"/>
    </row>
    <row r="1682" spans="199:199" ht="12" customHeight="1">
      <c r="GQ1682" s="171"/>
    </row>
    <row r="1683" spans="199:199" ht="12" customHeight="1">
      <c r="GQ1683" s="171"/>
    </row>
    <row r="1684" spans="199:199" ht="12" customHeight="1">
      <c r="GQ1684" s="171"/>
    </row>
    <row r="1685" spans="199:199" ht="12" customHeight="1">
      <c r="GQ1685" s="171"/>
    </row>
    <row r="1686" spans="199:199" ht="12" customHeight="1">
      <c r="GQ1686" s="171"/>
    </row>
    <row r="1687" spans="199:199" ht="12" customHeight="1">
      <c r="GQ1687" s="171"/>
    </row>
    <row r="1688" spans="199:199" ht="12" customHeight="1">
      <c r="GQ1688" s="171"/>
    </row>
    <row r="1689" spans="199:199" ht="12" customHeight="1">
      <c r="GQ1689" s="171"/>
    </row>
    <row r="1690" spans="199:199" ht="12" customHeight="1">
      <c r="GQ1690" s="171"/>
    </row>
    <row r="1691" spans="199:199" ht="12" customHeight="1">
      <c r="GQ1691" s="171"/>
    </row>
    <row r="1692" spans="199:199" ht="12" customHeight="1">
      <c r="GQ1692" s="171"/>
    </row>
    <row r="1693" spans="199:199" ht="12" customHeight="1">
      <c r="GQ1693" s="171"/>
    </row>
    <row r="1694" spans="199:199" ht="12" customHeight="1">
      <c r="GQ1694" s="171"/>
    </row>
    <row r="1695" spans="199:199" ht="12" customHeight="1">
      <c r="GQ1695" s="171"/>
    </row>
    <row r="1696" spans="199:199" ht="12" customHeight="1">
      <c r="GQ1696" s="171"/>
    </row>
    <row r="1697" spans="199:199" ht="12" customHeight="1">
      <c r="GQ1697" s="171"/>
    </row>
    <row r="1698" spans="199:199" ht="12" customHeight="1">
      <c r="GQ1698" s="171"/>
    </row>
    <row r="1699" spans="199:199" ht="12" customHeight="1">
      <c r="GQ1699" s="171"/>
    </row>
    <row r="1700" spans="199:199" ht="12" customHeight="1">
      <c r="GQ1700" s="171"/>
    </row>
    <row r="1701" spans="199:199" ht="12" customHeight="1">
      <c r="GQ1701" s="171"/>
    </row>
    <row r="1702" spans="199:199" ht="12" customHeight="1">
      <c r="GQ1702" s="171"/>
    </row>
    <row r="1703" spans="199:199" ht="12" customHeight="1">
      <c r="GQ1703" s="171"/>
    </row>
    <row r="1704" spans="199:199" ht="12" customHeight="1">
      <c r="GQ1704" s="171"/>
    </row>
    <row r="1705" spans="199:199" ht="12" customHeight="1">
      <c r="GQ1705" s="171"/>
    </row>
    <row r="1706" spans="199:199" ht="12" customHeight="1">
      <c r="GQ1706" s="171"/>
    </row>
    <row r="1707" spans="199:199" ht="12" customHeight="1">
      <c r="GQ1707" s="171"/>
    </row>
    <row r="1708" spans="199:199" ht="12" customHeight="1">
      <c r="GQ1708" s="171"/>
    </row>
    <row r="1709" spans="199:199" ht="12" customHeight="1">
      <c r="GQ1709" s="171"/>
    </row>
    <row r="1710" spans="199:199" ht="12" customHeight="1">
      <c r="GQ1710" s="171"/>
    </row>
    <row r="1711" spans="199:199" ht="12" customHeight="1">
      <c r="GQ1711" s="171"/>
    </row>
    <row r="1712" spans="199:199" ht="12" customHeight="1">
      <c r="GQ1712" s="171"/>
    </row>
    <row r="1713" spans="199:199" ht="12" customHeight="1">
      <c r="GQ1713" s="171"/>
    </row>
    <row r="1714" spans="199:199" ht="12" customHeight="1">
      <c r="GQ1714" s="171"/>
    </row>
    <row r="1715" spans="199:199" ht="12" customHeight="1">
      <c r="GQ1715" s="171"/>
    </row>
    <row r="1716" spans="199:199" ht="12" customHeight="1">
      <c r="GQ1716" s="171"/>
    </row>
    <row r="1717" spans="199:199" ht="12" customHeight="1">
      <c r="GQ1717" s="171"/>
    </row>
    <row r="1718" spans="199:199" ht="12" customHeight="1">
      <c r="GQ1718" s="171"/>
    </row>
    <row r="1719" spans="199:199" ht="12" customHeight="1">
      <c r="GQ1719" s="171"/>
    </row>
    <row r="1720" spans="199:199" ht="12" customHeight="1">
      <c r="GQ1720" s="171"/>
    </row>
    <row r="1721" spans="199:199" ht="12" customHeight="1">
      <c r="GQ1721" s="171"/>
    </row>
    <row r="1722" spans="199:199" ht="12" customHeight="1">
      <c r="GQ1722" s="171"/>
    </row>
    <row r="1723" spans="199:199" ht="12" customHeight="1">
      <c r="GQ1723" s="171"/>
    </row>
    <row r="1724" spans="199:199" ht="12" customHeight="1">
      <c r="GQ1724" s="171"/>
    </row>
    <row r="1725" spans="199:199" ht="12" customHeight="1">
      <c r="GQ1725" s="171"/>
    </row>
    <row r="1726" spans="199:199" ht="12" customHeight="1">
      <c r="GQ1726" s="171"/>
    </row>
    <row r="1727" spans="199:199" ht="12" customHeight="1">
      <c r="GQ1727" s="171"/>
    </row>
    <row r="1728" spans="199:199" ht="12" customHeight="1">
      <c r="GQ1728" s="171"/>
    </row>
    <row r="1729" spans="199:199" ht="12" customHeight="1">
      <c r="GQ1729" s="171"/>
    </row>
    <row r="1730" spans="199:199" ht="12" customHeight="1">
      <c r="GQ1730" s="171"/>
    </row>
    <row r="1731" spans="199:199" ht="12" customHeight="1">
      <c r="GQ1731" s="171"/>
    </row>
    <row r="1732" spans="199:199" ht="12" customHeight="1">
      <c r="GQ1732" s="171"/>
    </row>
    <row r="1733" spans="199:199" ht="12" customHeight="1">
      <c r="GQ1733" s="171"/>
    </row>
    <row r="1734" spans="199:199" ht="12" customHeight="1">
      <c r="GQ1734" s="171"/>
    </row>
    <row r="1735" spans="199:199" ht="12" customHeight="1">
      <c r="GQ1735" s="171"/>
    </row>
    <row r="1736" spans="199:199" ht="12" customHeight="1">
      <c r="GQ1736" s="171"/>
    </row>
    <row r="1737" spans="199:199" ht="12" customHeight="1">
      <c r="GQ1737" s="171"/>
    </row>
    <row r="1738" spans="199:199" ht="12" customHeight="1">
      <c r="GQ1738" s="171"/>
    </row>
    <row r="1739" spans="199:199" ht="12" customHeight="1">
      <c r="GQ1739" s="171"/>
    </row>
    <row r="1740" spans="199:199" ht="12" customHeight="1">
      <c r="GQ1740" s="171"/>
    </row>
    <row r="1741" spans="199:199" ht="12" customHeight="1">
      <c r="GQ1741" s="171"/>
    </row>
    <row r="1742" spans="199:199" ht="12" customHeight="1">
      <c r="GQ1742" s="171"/>
    </row>
    <row r="1743" spans="199:199" ht="12" customHeight="1">
      <c r="GQ1743" s="171"/>
    </row>
    <row r="1744" spans="199:199" ht="12" customHeight="1">
      <c r="GQ1744" s="171"/>
    </row>
    <row r="1745" spans="199:199" ht="12" customHeight="1">
      <c r="GQ1745" s="171"/>
    </row>
    <row r="1746" spans="199:199" ht="12" customHeight="1">
      <c r="GQ1746" s="171"/>
    </row>
    <row r="1747" spans="199:199" ht="12" customHeight="1">
      <c r="GQ1747" s="171"/>
    </row>
    <row r="1748" spans="199:199" ht="12" customHeight="1">
      <c r="GQ1748" s="171"/>
    </row>
    <row r="1749" spans="199:199" ht="12" customHeight="1">
      <c r="GQ1749" s="171"/>
    </row>
    <row r="1750" spans="199:199" ht="12" customHeight="1">
      <c r="GQ1750" s="171"/>
    </row>
    <row r="1751" spans="199:199" ht="12" customHeight="1">
      <c r="GQ1751" s="171"/>
    </row>
    <row r="1752" spans="199:199" ht="12" customHeight="1">
      <c r="GQ1752" s="171"/>
    </row>
    <row r="1753" spans="199:199" ht="12" customHeight="1">
      <c r="GQ1753" s="171"/>
    </row>
    <row r="1754" spans="199:199" ht="12" customHeight="1">
      <c r="GQ1754" s="171"/>
    </row>
    <row r="1755" spans="199:199" ht="12" customHeight="1">
      <c r="GQ1755" s="171"/>
    </row>
    <row r="1756" spans="199:199" ht="12" customHeight="1">
      <c r="GQ1756" s="171"/>
    </row>
    <row r="1757" spans="199:199" ht="12" customHeight="1">
      <c r="GQ1757" s="171"/>
    </row>
    <row r="1758" spans="199:199" ht="12" customHeight="1">
      <c r="GQ1758" s="171"/>
    </row>
    <row r="1759" spans="199:199" ht="12" customHeight="1">
      <c r="GQ1759" s="171"/>
    </row>
    <row r="1760" spans="199:199" ht="12" customHeight="1">
      <c r="GQ1760" s="171"/>
    </row>
    <row r="1761" spans="199:199" ht="12" customHeight="1">
      <c r="GQ1761" s="171"/>
    </row>
    <row r="1762" spans="199:199" ht="12" customHeight="1">
      <c r="GQ1762" s="171"/>
    </row>
    <row r="1763" spans="199:199" ht="12" customHeight="1">
      <c r="GQ1763" s="171"/>
    </row>
    <row r="1764" spans="199:199" ht="12" customHeight="1">
      <c r="GQ1764" s="171"/>
    </row>
    <row r="1765" spans="199:199" ht="12" customHeight="1">
      <c r="GQ1765" s="171"/>
    </row>
    <row r="1766" spans="199:199" ht="12" customHeight="1">
      <c r="GQ1766" s="171"/>
    </row>
    <row r="1767" spans="199:199" ht="12" customHeight="1">
      <c r="GQ1767" s="171"/>
    </row>
    <row r="1768" spans="199:199" ht="12" customHeight="1">
      <c r="GQ1768" s="171"/>
    </row>
    <row r="1769" spans="199:199" ht="12" customHeight="1">
      <c r="GQ1769" s="171"/>
    </row>
    <row r="1770" spans="199:199" ht="12" customHeight="1">
      <c r="GQ1770" s="171"/>
    </row>
    <row r="1771" spans="199:199" ht="12" customHeight="1">
      <c r="GQ1771" s="171"/>
    </row>
    <row r="1772" spans="199:199" ht="12" customHeight="1">
      <c r="GQ1772" s="171"/>
    </row>
    <row r="1773" spans="199:199" ht="12" customHeight="1">
      <c r="GQ1773" s="171"/>
    </row>
    <row r="1774" spans="199:199" ht="12" customHeight="1">
      <c r="GQ1774" s="171"/>
    </row>
    <row r="1775" spans="199:199" ht="12" customHeight="1">
      <c r="GQ1775" s="171"/>
    </row>
    <row r="1776" spans="199:199" ht="12" customHeight="1">
      <c r="GQ1776" s="171"/>
    </row>
    <row r="1777" spans="199:199" ht="12" customHeight="1">
      <c r="GQ1777" s="171"/>
    </row>
    <row r="1778" spans="199:199" ht="12" customHeight="1">
      <c r="GQ1778" s="171"/>
    </row>
    <row r="1779" spans="199:199" ht="12" customHeight="1">
      <c r="GQ1779" s="171"/>
    </row>
    <row r="1780" spans="199:199" ht="12" customHeight="1">
      <c r="GQ1780" s="171"/>
    </row>
    <row r="1781" spans="199:199" ht="12" customHeight="1">
      <c r="GQ1781" s="171"/>
    </row>
    <row r="1782" spans="199:199" ht="12" customHeight="1">
      <c r="GQ1782" s="171"/>
    </row>
    <row r="1783" spans="199:199" ht="12" customHeight="1">
      <c r="GQ1783" s="171"/>
    </row>
    <row r="1784" spans="199:199" ht="12" customHeight="1">
      <c r="GQ1784" s="171"/>
    </row>
    <row r="1785" spans="199:199" ht="12" customHeight="1">
      <c r="GQ1785" s="171"/>
    </row>
    <row r="1786" spans="199:199" ht="12" customHeight="1">
      <c r="GQ1786" s="171"/>
    </row>
    <row r="1787" spans="199:199" ht="12" customHeight="1">
      <c r="GQ1787" s="171"/>
    </row>
    <row r="1788" spans="199:199" ht="12" customHeight="1">
      <c r="GQ1788" s="171"/>
    </row>
    <row r="1789" spans="199:199" ht="12" customHeight="1">
      <c r="GQ1789" s="171"/>
    </row>
    <row r="1790" spans="199:199" ht="12" customHeight="1">
      <c r="GQ1790" s="171"/>
    </row>
    <row r="1791" spans="199:199" ht="12" customHeight="1">
      <c r="GQ1791" s="171"/>
    </row>
    <row r="1792" spans="199:199" ht="12" customHeight="1">
      <c r="GQ1792" s="171"/>
    </row>
    <row r="1793" spans="199:199" ht="12" customHeight="1">
      <c r="GQ1793" s="171"/>
    </row>
    <row r="1794" spans="199:199" ht="12" customHeight="1">
      <c r="GQ1794" s="171"/>
    </row>
    <row r="1795" spans="199:199" ht="12" customHeight="1">
      <c r="GQ1795" s="171"/>
    </row>
    <row r="1796" spans="199:199" ht="12" customHeight="1">
      <c r="GQ1796" s="171"/>
    </row>
    <row r="1797" spans="199:199" ht="12" customHeight="1">
      <c r="GQ1797" s="171"/>
    </row>
    <row r="1798" spans="199:199" ht="12" customHeight="1">
      <c r="GQ1798" s="171"/>
    </row>
    <row r="1799" spans="199:199" ht="12" customHeight="1">
      <c r="GQ1799" s="171"/>
    </row>
    <row r="1800" spans="199:199" ht="12" customHeight="1">
      <c r="GQ1800" s="171"/>
    </row>
    <row r="1801" spans="199:199" ht="12" customHeight="1">
      <c r="GQ1801" s="171"/>
    </row>
    <row r="1802" spans="199:199" ht="12" customHeight="1">
      <c r="GQ1802" s="171"/>
    </row>
    <row r="1803" spans="199:199" ht="12" customHeight="1">
      <c r="GQ1803" s="171"/>
    </row>
    <row r="1804" spans="199:199" ht="12" customHeight="1">
      <c r="GQ1804" s="171"/>
    </row>
    <row r="1805" spans="199:199" ht="12" customHeight="1">
      <c r="GQ1805" s="171"/>
    </row>
    <row r="1806" spans="199:199" ht="12" customHeight="1">
      <c r="GQ1806" s="171"/>
    </row>
    <row r="1807" spans="199:199" ht="12" customHeight="1">
      <c r="GQ1807" s="171"/>
    </row>
    <row r="1808" spans="199:199" ht="12" customHeight="1">
      <c r="GQ1808" s="171"/>
    </row>
    <row r="1809" spans="199:199" ht="12" customHeight="1">
      <c r="GQ1809" s="171"/>
    </row>
    <row r="1810" spans="199:199" ht="12" customHeight="1">
      <c r="GQ1810" s="171"/>
    </row>
    <row r="1811" spans="199:199" ht="12" customHeight="1">
      <c r="GQ1811" s="171"/>
    </row>
    <row r="1812" spans="199:199" ht="12" customHeight="1">
      <c r="GQ1812" s="171"/>
    </row>
    <row r="1813" spans="199:199" ht="12" customHeight="1">
      <c r="GQ1813" s="171"/>
    </row>
    <row r="1814" spans="199:199" ht="12" customHeight="1">
      <c r="GQ1814" s="171"/>
    </row>
    <row r="1815" spans="199:199" ht="12" customHeight="1">
      <c r="GQ1815" s="171"/>
    </row>
    <row r="1816" spans="199:199" ht="12" customHeight="1">
      <c r="GQ1816" s="171"/>
    </row>
    <row r="1817" spans="199:199" ht="12" customHeight="1">
      <c r="GQ1817" s="171"/>
    </row>
    <row r="1818" spans="199:199" ht="12" customHeight="1">
      <c r="GQ1818" s="171"/>
    </row>
    <row r="1819" spans="199:199" ht="12" customHeight="1">
      <c r="GQ1819" s="171"/>
    </row>
    <row r="1820" spans="199:199" ht="12" customHeight="1">
      <c r="GQ1820" s="171"/>
    </row>
    <row r="1821" spans="199:199" ht="12" customHeight="1">
      <c r="GQ1821" s="171"/>
    </row>
    <row r="1822" spans="199:199" ht="12" customHeight="1">
      <c r="GQ1822" s="171"/>
    </row>
    <row r="1823" spans="199:199" ht="12" customHeight="1">
      <c r="GQ1823" s="171"/>
    </row>
    <row r="1824" spans="199:199" ht="12" customHeight="1">
      <c r="GQ1824" s="171"/>
    </row>
    <row r="1825" spans="199:199" ht="12" customHeight="1">
      <c r="GQ1825" s="171"/>
    </row>
    <row r="1826" spans="199:199" ht="12" customHeight="1">
      <c r="GQ1826" s="171"/>
    </row>
    <row r="1827" spans="199:199" ht="12" customHeight="1">
      <c r="GQ1827" s="171"/>
    </row>
    <row r="1828" spans="199:199" ht="12" customHeight="1">
      <c r="GQ1828" s="171"/>
    </row>
    <row r="1829" spans="199:199" ht="12" customHeight="1">
      <c r="GQ1829" s="171"/>
    </row>
    <row r="1830" spans="199:199" ht="12" customHeight="1">
      <c r="GQ1830" s="171"/>
    </row>
    <row r="1831" spans="199:199" ht="12" customHeight="1">
      <c r="GQ1831" s="171"/>
    </row>
    <row r="1832" spans="199:199" ht="12" customHeight="1">
      <c r="GQ1832" s="171"/>
    </row>
    <row r="1833" spans="199:199" ht="12" customHeight="1">
      <c r="GQ1833" s="171"/>
    </row>
    <row r="1834" spans="199:199" ht="12" customHeight="1">
      <c r="GQ1834" s="171"/>
    </row>
    <row r="1835" spans="199:199" ht="12" customHeight="1">
      <c r="GQ1835" s="171"/>
    </row>
    <row r="1836" spans="199:199" ht="12" customHeight="1">
      <c r="GQ1836" s="171"/>
    </row>
    <row r="1837" spans="199:199" ht="12" customHeight="1">
      <c r="GQ1837" s="171"/>
    </row>
    <row r="1838" spans="199:199" ht="12" customHeight="1">
      <c r="GQ1838" s="171"/>
    </row>
    <row r="1839" spans="199:199" ht="12" customHeight="1">
      <c r="GQ1839" s="171"/>
    </row>
    <row r="1840" spans="199:199" ht="12" customHeight="1">
      <c r="GQ1840" s="171"/>
    </row>
    <row r="1841" spans="199:199" ht="12" customHeight="1">
      <c r="GQ1841" s="171"/>
    </row>
    <row r="1842" spans="199:199" ht="12" customHeight="1">
      <c r="GQ1842" s="171"/>
    </row>
    <row r="1843" spans="199:199" ht="12" customHeight="1">
      <c r="GQ1843" s="171"/>
    </row>
    <row r="1844" spans="199:199" ht="12" customHeight="1">
      <c r="GQ1844" s="171"/>
    </row>
    <row r="1845" spans="199:199" ht="12" customHeight="1">
      <c r="GQ1845" s="171"/>
    </row>
    <row r="1846" spans="199:199" ht="12" customHeight="1">
      <c r="GQ1846" s="171"/>
    </row>
    <row r="1847" spans="199:199" ht="12" customHeight="1">
      <c r="GQ1847" s="171"/>
    </row>
    <row r="1848" spans="199:199" ht="12" customHeight="1">
      <c r="GQ1848" s="171"/>
    </row>
    <row r="1849" spans="199:199" ht="12" customHeight="1">
      <c r="GQ1849" s="171"/>
    </row>
    <row r="1850" spans="199:199" ht="12" customHeight="1">
      <c r="GQ1850" s="171"/>
    </row>
    <row r="1851" spans="199:199" ht="12" customHeight="1">
      <c r="GQ1851" s="171"/>
    </row>
    <row r="1852" spans="199:199" ht="12" customHeight="1">
      <c r="GQ1852" s="171"/>
    </row>
    <row r="1853" spans="199:199" ht="12" customHeight="1">
      <c r="GQ1853" s="171"/>
    </row>
    <row r="1854" spans="199:199" ht="12" customHeight="1">
      <c r="GQ1854" s="171"/>
    </row>
    <row r="1855" spans="199:199" ht="12" customHeight="1">
      <c r="GQ1855" s="171"/>
    </row>
    <row r="1856" spans="199:199" ht="12" customHeight="1">
      <c r="GQ1856" s="171"/>
    </row>
    <row r="1857" spans="199:199" ht="12" customHeight="1">
      <c r="GQ1857" s="171"/>
    </row>
    <row r="1858" spans="199:199" ht="12" customHeight="1">
      <c r="GQ1858" s="171"/>
    </row>
    <row r="1859" spans="199:199" ht="12" customHeight="1">
      <c r="GQ1859" s="171"/>
    </row>
    <row r="1860" spans="199:199" ht="12" customHeight="1">
      <c r="GQ1860" s="171"/>
    </row>
    <row r="1861" spans="199:199" ht="12" customHeight="1">
      <c r="GQ1861" s="171"/>
    </row>
    <row r="1862" spans="199:199" ht="12" customHeight="1">
      <c r="GQ1862" s="171"/>
    </row>
    <row r="1863" spans="199:199" ht="12" customHeight="1">
      <c r="GQ1863" s="171"/>
    </row>
    <row r="1864" spans="199:199" ht="12" customHeight="1">
      <c r="GQ1864" s="171"/>
    </row>
    <row r="1865" spans="199:199" ht="12" customHeight="1">
      <c r="GQ1865" s="171"/>
    </row>
    <row r="1866" spans="199:199" ht="12" customHeight="1">
      <c r="GQ1866" s="171"/>
    </row>
    <row r="1867" spans="199:199" ht="12" customHeight="1">
      <c r="GQ1867" s="171"/>
    </row>
    <row r="1868" spans="199:199" ht="12" customHeight="1">
      <c r="GQ1868" s="171"/>
    </row>
    <row r="1869" spans="199:199" ht="12" customHeight="1">
      <c r="GQ1869" s="171"/>
    </row>
    <row r="1870" spans="199:199" ht="12" customHeight="1">
      <c r="GQ1870" s="171"/>
    </row>
    <row r="1871" spans="199:199" ht="12" customHeight="1">
      <c r="GQ1871" s="171"/>
    </row>
    <row r="1872" spans="199:199" ht="12" customHeight="1">
      <c r="GQ1872" s="171"/>
    </row>
    <row r="1873" spans="199:199" ht="12" customHeight="1">
      <c r="GQ1873" s="171"/>
    </row>
    <row r="1874" spans="199:199" ht="12" customHeight="1">
      <c r="GQ1874" s="171"/>
    </row>
    <row r="1875" spans="199:199" ht="12" customHeight="1">
      <c r="GQ1875" s="171"/>
    </row>
    <row r="1876" spans="199:199" ht="12" customHeight="1">
      <c r="GQ1876" s="171"/>
    </row>
    <row r="1877" spans="199:199" ht="12" customHeight="1">
      <c r="GQ1877" s="171"/>
    </row>
    <row r="1878" spans="199:199" ht="12" customHeight="1">
      <c r="GQ1878" s="171"/>
    </row>
    <row r="1879" spans="199:199" ht="12" customHeight="1">
      <c r="GQ1879" s="171"/>
    </row>
    <row r="1880" spans="199:199" ht="12" customHeight="1">
      <c r="GQ1880" s="171"/>
    </row>
    <row r="1881" spans="199:199" ht="12" customHeight="1">
      <c r="GQ1881" s="171"/>
    </row>
    <row r="1882" spans="199:199" ht="12" customHeight="1">
      <c r="GQ1882" s="171"/>
    </row>
    <row r="1883" spans="199:199" ht="12" customHeight="1">
      <c r="GQ1883" s="171"/>
    </row>
    <row r="1884" spans="199:199" ht="12" customHeight="1">
      <c r="GQ1884" s="171"/>
    </row>
    <row r="1885" spans="199:199" ht="12" customHeight="1">
      <c r="GQ1885" s="171"/>
    </row>
    <row r="1886" spans="199:199" ht="12" customHeight="1">
      <c r="GQ1886" s="171"/>
    </row>
    <row r="1887" spans="199:199" ht="12" customHeight="1">
      <c r="GQ1887" s="171"/>
    </row>
    <row r="1888" spans="199:199" ht="12" customHeight="1">
      <c r="GQ1888" s="171"/>
    </row>
    <row r="1889" spans="199:199" ht="12" customHeight="1">
      <c r="GQ1889" s="171"/>
    </row>
    <row r="1890" spans="199:199" ht="12" customHeight="1">
      <c r="GQ1890" s="171"/>
    </row>
    <row r="1891" spans="199:199" ht="12" customHeight="1">
      <c r="GQ1891" s="171"/>
    </row>
    <row r="1892" spans="199:199" ht="12" customHeight="1">
      <c r="GQ1892" s="171"/>
    </row>
    <row r="1893" spans="199:199" ht="12" customHeight="1">
      <c r="GQ1893" s="171"/>
    </row>
    <row r="1894" spans="199:199" ht="12" customHeight="1">
      <c r="GQ1894" s="171"/>
    </row>
    <row r="1895" spans="199:199" ht="12" customHeight="1">
      <c r="GQ1895" s="171"/>
    </row>
    <row r="1896" spans="199:199" ht="12" customHeight="1">
      <c r="GQ1896" s="171"/>
    </row>
    <row r="1897" spans="199:199" ht="12" customHeight="1">
      <c r="GQ1897" s="171"/>
    </row>
    <row r="1898" spans="199:199" ht="12" customHeight="1">
      <c r="GQ1898" s="171"/>
    </row>
    <row r="1899" spans="199:199" ht="12" customHeight="1">
      <c r="GQ1899" s="171"/>
    </row>
    <row r="1900" spans="199:199" ht="12" customHeight="1">
      <c r="GQ1900" s="171"/>
    </row>
    <row r="1901" spans="199:199" ht="12" customHeight="1">
      <c r="GQ1901" s="171"/>
    </row>
    <row r="1902" spans="199:199" ht="12" customHeight="1">
      <c r="GQ1902" s="171"/>
    </row>
    <row r="1903" spans="199:199" ht="12" customHeight="1">
      <c r="GQ1903" s="171"/>
    </row>
    <row r="1904" spans="199:199" ht="12" customHeight="1">
      <c r="GQ1904" s="171"/>
    </row>
    <row r="1905" spans="199:199" ht="12" customHeight="1">
      <c r="GQ1905" s="171"/>
    </row>
    <row r="1906" spans="199:199" ht="12" customHeight="1">
      <c r="GQ1906" s="171"/>
    </row>
    <row r="1907" spans="199:199" ht="12" customHeight="1">
      <c r="GQ1907" s="171"/>
    </row>
    <row r="1908" spans="199:199" ht="12" customHeight="1">
      <c r="GQ1908" s="171"/>
    </row>
    <row r="1909" spans="199:199" ht="12" customHeight="1">
      <c r="GQ1909" s="171"/>
    </row>
    <row r="1910" spans="199:199" ht="12" customHeight="1">
      <c r="GQ1910" s="171"/>
    </row>
    <row r="1911" spans="199:199" ht="12" customHeight="1">
      <c r="GQ1911" s="171"/>
    </row>
    <row r="1912" spans="199:199" ht="12" customHeight="1">
      <c r="GQ1912" s="171"/>
    </row>
    <row r="1913" spans="199:199" ht="12" customHeight="1">
      <c r="GQ1913" s="171"/>
    </row>
    <row r="1914" spans="199:199" ht="12" customHeight="1">
      <c r="GQ1914" s="171"/>
    </row>
    <row r="1915" spans="199:199" ht="12" customHeight="1">
      <c r="GQ1915" s="171"/>
    </row>
    <row r="1916" spans="199:199" ht="12" customHeight="1">
      <c r="GQ1916" s="171"/>
    </row>
    <row r="1917" spans="199:199" ht="12" customHeight="1">
      <c r="GQ1917" s="171"/>
    </row>
    <row r="1918" spans="199:199" ht="12" customHeight="1">
      <c r="GQ1918" s="171"/>
    </row>
    <row r="1919" spans="199:199" ht="12" customHeight="1">
      <c r="GQ1919" s="171"/>
    </row>
    <row r="1920" spans="199:199" ht="12" customHeight="1">
      <c r="GQ1920" s="171"/>
    </row>
    <row r="1921" spans="199:199" ht="12" customHeight="1">
      <c r="GQ1921" s="171"/>
    </row>
    <row r="1922" spans="199:199" ht="12" customHeight="1">
      <c r="GQ1922" s="171"/>
    </row>
    <row r="1923" spans="199:199" ht="12" customHeight="1">
      <c r="GQ1923" s="171"/>
    </row>
    <row r="1924" spans="199:199" ht="12" customHeight="1">
      <c r="GQ1924" s="171"/>
    </row>
    <row r="1925" spans="199:199" ht="12" customHeight="1">
      <c r="GQ1925" s="171"/>
    </row>
    <row r="1926" spans="199:199" ht="12" customHeight="1">
      <c r="GQ1926" s="171"/>
    </row>
    <row r="1927" spans="199:199" ht="12" customHeight="1">
      <c r="GQ1927" s="171"/>
    </row>
    <row r="1928" spans="199:199" ht="12" customHeight="1">
      <c r="GQ1928" s="171"/>
    </row>
    <row r="1929" spans="199:199" ht="12" customHeight="1">
      <c r="GQ1929" s="171"/>
    </row>
    <row r="1930" spans="199:199" ht="12" customHeight="1">
      <c r="GQ1930" s="171"/>
    </row>
    <row r="1931" spans="199:199" ht="12" customHeight="1">
      <c r="GQ1931" s="171"/>
    </row>
    <row r="1932" spans="199:199" ht="12" customHeight="1">
      <c r="GQ1932" s="171"/>
    </row>
    <row r="1933" spans="199:199" ht="12" customHeight="1">
      <c r="GQ1933" s="171"/>
    </row>
    <row r="1934" spans="199:199" ht="12" customHeight="1">
      <c r="GQ1934" s="171"/>
    </row>
    <row r="1935" spans="199:199" ht="12" customHeight="1">
      <c r="GQ1935" s="171"/>
    </row>
    <row r="1936" spans="199:199" ht="12" customHeight="1">
      <c r="GQ1936" s="171"/>
    </row>
    <row r="1937" spans="199:199" ht="12" customHeight="1">
      <c r="GQ1937" s="171"/>
    </row>
    <row r="1938" spans="199:199" ht="12" customHeight="1">
      <c r="GQ1938" s="171"/>
    </row>
    <row r="1939" spans="199:199" ht="12" customHeight="1">
      <c r="GQ1939" s="171"/>
    </row>
    <row r="1940" spans="199:199" ht="12" customHeight="1">
      <c r="GQ1940" s="171"/>
    </row>
    <row r="1941" spans="199:199" ht="12" customHeight="1">
      <c r="GQ1941" s="171"/>
    </row>
    <row r="1942" spans="199:199" ht="12" customHeight="1">
      <c r="GQ1942" s="171"/>
    </row>
    <row r="1943" spans="199:199" ht="12" customHeight="1">
      <c r="GQ1943" s="171"/>
    </row>
    <row r="1944" spans="199:199" ht="12" customHeight="1">
      <c r="GQ1944" s="171"/>
    </row>
    <row r="1945" spans="199:199" ht="12" customHeight="1">
      <c r="GQ1945" s="171"/>
    </row>
    <row r="1946" spans="199:199" ht="12" customHeight="1">
      <c r="GQ1946" s="171"/>
    </row>
    <row r="1947" spans="199:199" ht="12" customHeight="1">
      <c r="GQ1947" s="171"/>
    </row>
    <row r="1948" spans="199:199" ht="12" customHeight="1">
      <c r="GQ1948" s="171"/>
    </row>
    <row r="1949" spans="199:199" ht="12" customHeight="1">
      <c r="GQ1949" s="171"/>
    </row>
    <row r="1950" spans="199:199" ht="12" customHeight="1">
      <c r="GQ1950" s="171"/>
    </row>
    <row r="1951" spans="199:199" ht="12" customHeight="1">
      <c r="GQ1951" s="171"/>
    </row>
    <row r="1952" spans="199:199" ht="12" customHeight="1">
      <c r="GQ1952" s="171"/>
    </row>
    <row r="1953" spans="199:199" ht="12" customHeight="1">
      <c r="GQ1953" s="171"/>
    </row>
    <row r="1954" spans="199:199" ht="12" customHeight="1">
      <c r="GQ1954" s="171"/>
    </row>
    <row r="1955" spans="199:199" ht="12" customHeight="1">
      <c r="GQ1955" s="171"/>
    </row>
    <row r="1956" spans="199:199" ht="12" customHeight="1">
      <c r="GQ1956" s="171"/>
    </row>
    <row r="1957" spans="199:199" ht="12" customHeight="1">
      <c r="GQ1957" s="171"/>
    </row>
    <row r="1958" spans="199:199" ht="12" customHeight="1">
      <c r="GQ1958" s="171"/>
    </row>
    <row r="1959" spans="199:199" ht="12" customHeight="1">
      <c r="GQ1959" s="171"/>
    </row>
    <row r="1960" spans="199:199" ht="12" customHeight="1">
      <c r="GQ1960" s="171"/>
    </row>
    <row r="1961" spans="199:199" ht="12" customHeight="1">
      <c r="GQ1961" s="171"/>
    </row>
    <row r="1962" spans="199:199" ht="12" customHeight="1">
      <c r="GQ1962" s="171"/>
    </row>
    <row r="1963" spans="199:199" ht="12" customHeight="1">
      <c r="GQ1963" s="171"/>
    </row>
    <row r="1964" spans="199:199" ht="12" customHeight="1">
      <c r="GQ1964" s="171"/>
    </row>
    <row r="1965" spans="199:199" ht="12" customHeight="1">
      <c r="GQ1965" s="171"/>
    </row>
    <row r="1966" spans="199:199" ht="12" customHeight="1">
      <c r="GQ1966" s="171"/>
    </row>
    <row r="1967" spans="199:199" ht="12" customHeight="1">
      <c r="GQ1967" s="171"/>
    </row>
    <row r="1968" spans="199:199" ht="12" customHeight="1">
      <c r="GQ1968" s="171"/>
    </row>
    <row r="1969" spans="199:199" ht="12" customHeight="1">
      <c r="GQ1969" s="171"/>
    </row>
    <row r="1970" spans="199:199" ht="12" customHeight="1">
      <c r="GQ1970" s="171"/>
    </row>
    <row r="1971" spans="199:199" ht="12" customHeight="1">
      <c r="GQ1971" s="171"/>
    </row>
    <row r="1972" spans="199:199" ht="12" customHeight="1">
      <c r="GQ1972" s="171"/>
    </row>
    <row r="1973" spans="199:199" ht="12" customHeight="1">
      <c r="GQ1973" s="171"/>
    </row>
    <row r="1974" spans="199:199" ht="12" customHeight="1">
      <c r="GQ1974" s="171"/>
    </row>
    <row r="1975" spans="199:199" ht="12" customHeight="1">
      <c r="GQ1975" s="171"/>
    </row>
    <row r="1976" spans="199:199" ht="12" customHeight="1">
      <c r="GQ1976" s="171"/>
    </row>
    <row r="1977" spans="199:199" ht="12" customHeight="1">
      <c r="GQ1977" s="171"/>
    </row>
    <row r="1978" spans="199:199" ht="12" customHeight="1">
      <c r="GQ1978" s="171"/>
    </row>
    <row r="1979" spans="199:199" ht="12" customHeight="1">
      <c r="GQ1979" s="171"/>
    </row>
    <row r="1980" spans="199:199" ht="12" customHeight="1">
      <c r="GQ1980" s="171"/>
    </row>
    <row r="1981" spans="199:199" ht="12" customHeight="1">
      <c r="GQ1981" s="171"/>
    </row>
    <row r="1982" spans="199:199" ht="12" customHeight="1">
      <c r="GQ1982" s="171"/>
    </row>
    <row r="1983" spans="199:199" ht="12" customHeight="1">
      <c r="GQ1983" s="171"/>
    </row>
    <row r="1984" spans="199:199" ht="12" customHeight="1">
      <c r="GQ1984" s="171"/>
    </row>
    <row r="1985" spans="199:199" ht="12" customHeight="1">
      <c r="GQ1985" s="171"/>
    </row>
    <row r="1986" spans="199:199" ht="12" customHeight="1">
      <c r="GQ1986" s="171"/>
    </row>
    <row r="1987" spans="199:199" ht="12" customHeight="1">
      <c r="GQ1987" s="171"/>
    </row>
    <row r="1988" spans="199:199" ht="12" customHeight="1">
      <c r="GQ1988" s="171"/>
    </row>
    <row r="1989" spans="199:199" ht="12" customHeight="1">
      <c r="GQ1989" s="171"/>
    </row>
    <row r="1990" spans="199:199" ht="12" customHeight="1">
      <c r="GQ1990" s="171"/>
    </row>
    <row r="1991" spans="199:199" ht="12" customHeight="1">
      <c r="GQ1991" s="171"/>
    </row>
    <row r="1992" spans="199:199" ht="12" customHeight="1">
      <c r="GQ1992" s="171"/>
    </row>
    <row r="1993" spans="199:199" ht="12" customHeight="1">
      <c r="GQ1993" s="171"/>
    </row>
    <row r="1994" spans="199:199" ht="12" customHeight="1">
      <c r="GQ1994" s="171"/>
    </row>
    <row r="1995" spans="199:199" ht="12" customHeight="1">
      <c r="GQ1995" s="171"/>
    </row>
    <row r="1996" spans="199:199" ht="12" customHeight="1">
      <c r="GQ1996" s="171"/>
    </row>
    <row r="1997" spans="199:199" ht="12" customHeight="1">
      <c r="GQ1997" s="171"/>
    </row>
    <row r="1998" spans="199:199" ht="12" customHeight="1">
      <c r="GQ1998" s="171"/>
    </row>
    <row r="1999" spans="199:199" ht="12" customHeight="1">
      <c r="GQ1999" s="171"/>
    </row>
    <row r="2000" spans="199:199" ht="12" customHeight="1">
      <c r="GQ2000" s="171"/>
    </row>
    <row r="2001" spans="199:199" ht="12" customHeight="1">
      <c r="GQ2001" s="171"/>
    </row>
    <row r="2002" spans="199:199" ht="12" customHeight="1">
      <c r="GQ2002" s="171"/>
    </row>
    <row r="2003" spans="199:199" ht="12" customHeight="1">
      <c r="GQ2003" s="171"/>
    </row>
    <row r="2004" spans="199:199" ht="12" customHeight="1">
      <c r="GQ2004" s="171"/>
    </row>
    <row r="2005" spans="199:199" ht="12" customHeight="1">
      <c r="GQ2005" s="171"/>
    </row>
    <row r="2006" spans="199:199" ht="12" customHeight="1">
      <c r="GQ2006" s="171"/>
    </row>
    <row r="2007" spans="199:199" ht="12" customHeight="1">
      <c r="GQ2007" s="171"/>
    </row>
    <row r="2008" spans="199:199" ht="12" customHeight="1">
      <c r="GQ2008" s="171"/>
    </row>
    <row r="2009" spans="199:199" ht="12" customHeight="1">
      <c r="GQ2009" s="171"/>
    </row>
    <row r="2010" spans="199:199" ht="12" customHeight="1">
      <c r="GQ2010" s="171"/>
    </row>
    <row r="2011" spans="199:199" ht="12" customHeight="1">
      <c r="GQ2011" s="171"/>
    </row>
    <row r="2012" spans="199:199" ht="12" customHeight="1">
      <c r="GQ2012" s="171"/>
    </row>
    <row r="2013" spans="199:199" ht="12" customHeight="1">
      <c r="GQ2013" s="171"/>
    </row>
    <row r="2014" spans="199:199" ht="12" customHeight="1">
      <c r="GQ2014" s="171"/>
    </row>
    <row r="2015" spans="199:199" ht="12" customHeight="1">
      <c r="GQ2015" s="171"/>
    </row>
    <row r="2016" spans="199:199" ht="12" customHeight="1">
      <c r="GQ2016" s="171"/>
    </row>
    <row r="2017" spans="199:199" ht="12" customHeight="1">
      <c r="GQ2017" s="171"/>
    </row>
    <row r="2018" spans="199:199" ht="12" customHeight="1">
      <c r="GQ2018" s="171"/>
    </row>
    <row r="2019" spans="199:199" ht="12" customHeight="1">
      <c r="GQ2019" s="171"/>
    </row>
    <row r="2020" spans="199:199" ht="12" customHeight="1">
      <c r="GQ2020" s="171"/>
    </row>
    <row r="2021" spans="199:199" ht="12" customHeight="1">
      <c r="GQ2021" s="171"/>
    </row>
    <row r="2022" spans="199:199" ht="12" customHeight="1">
      <c r="GQ2022" s="171"/>
    </row>
    <row r="2023" spans="199:199" ht="12" customHeight="1">
      <c r="GQ2023" s="171"/>
    </row>
    <row r="2024" spans="199:199" ht="12" customHeight="1">
      <c r="GQ2024" s="171"/>
    </row>
    <row r="2025" spans="199:199" ht="12" customHeight="1">
      <c r="GQ2025" s="171"/>
    </row>
    <row r="2026" spans="199:199" ht="12" customHeight="1">
      <c r="GQ2026" s="171"/>
    </row>
    <row r="2027" spans="199:199" ht="12" customHeight="1">
      <c r="GQ2027" s="171"/>
    </row>
    <row r="2028" spans="199:199" ht="12" customHeight="1">
      <c r="GQ2028" s="171"/>
    </row>
    <row r="2029" spans="199:199" ht="12" customHeight="1">
      <c r="GQ2029" s="171"/>
    </row>
    <row r="2030" spans="199:199" ht="12" customHeight="1">
      <c r="GQ2030" s="171"/>
    </row>
    <row r="2031" spans="199:199" ht="12" customHeight="1">
      <c r="GQ2031" s="171"/>
    </row>
    <row r="2032" spans="199:199" ht="12" customHeight="1">
      <c r="GQ2032" s="171"/>
    </row>
    <row r="2033" spans="199:199" ht="12" customHeight="1">
      <c r="GQ2033" s="171"/>
    </row>
    <row r="2034" spans="199:199" ht="12" customHeight="1">
      <c r="GQ2034" s="171"/>
    </row>
    <row r="2035" spans="199:199" ht="12" customHeight="1">
      <c r="GQ2035" s="171"/>
    </row>
    <row r="2036" spans="199:199" ht="12" customHeight="1">
      <c r="GQ2036" s="171"/>
    </row>
    <row r="2037" spans="199:199" ht="12" customHeight="1">
      <c r="GQ2037" s="171"/>
    </row>
    <row r="2038" spans="199:199" ht="12" customHeight="1">
      <c r="GQ2038" s="171"/>
    </row>
    <row r="2039" spans="199:199" ht="12" customHeight="1">
      <c r="GQ2039" s="171"/>
    </row>
    <row r="2040" spans="199:199" ht="12" customHeight="1">
      <c r="GQ2040" s="171"/>
    </row>
    <row r="2041" spans="199:199" ht="12" customHeight="1">
      <c r="GQ2041" s="171"/>
    </row>
    <row r="2042" spans="199:199" ht="12" customHeight="1">
      <c r="GQ2042" s="171"/>
    </row>
    <row r="2043" spans="199:199" ht="12" customHeight="1">
      <c r="GQ2043" s="171"/>
    </row>
    <row r="2044" spans="199:199" ht="12" customHeight="1">
      <c r="GQ2044" s="171"/>
    </row>
    <row r="2045" spans="199:199" ht="12" customHeight="1">
      <c r="GQ2045" s="171"/>
    </row>
    <row r="2046" spans="199:199" ht="12" customHeight="1">
      <c r="GQ2046" s="171"/>
    </row>
    <row r="2047" spans="199:199" ht="12" customHeight="1">
      <c r="GQ2047" s="171"/>
    </row>
    <row r="2048" spans="199:199" ht="12" customHeight="1">
      <c r="GQ2048" s="171"/>
    </row>
    <row r="2049" spans="199:199" ht="12" customHeight="1">
      <c r="GQ2049" s="171"/>
    </row>
    <row r="2050" spans="199:199" ht="12" customHeight="1">
      <c r="GQ2050" s="171"/>
    </row>
    <row r="2051" spans="199:199" ht="12" customHeight="1">
      <c r="GQ2051" s="171"/>
    </row>
    <row r="2052" spans="199:199" ht="12" customHeight="1">
      <c r="GQ2052" s="171"/>
    </row>
    <row r="2053" spans="199:199" ht="12" customHeight="1">
      <c r="GQ2053" s="171"/>
    </row>
    <row r="2054" spans="199:199" ht="12" customHeight="1">
      <c r="GQ2054" s="171"/>
    </row>
    <row r="2055" spans="199:199" ht="12" customHeight="1">
      <c r="GQ2055" s="171"/>
    </row>
    <row r="2056" spans="199:199" ht="12" customHeight="1">
      <c r="GQ2056" s="171"/>
    </row>
    <row r="2057" spans="199:199" ht="12" customHeight="1">
      <c r="GQ2057" s="171"/>
    </row>
    <row r="2058" spans="199:199" ht="12" customHeight="1">
      <c r="GQ2058" s="171"/>
    </row>
    <row r="2059" spans="199:199" ht="12" customHeight="1">
      <c r="GQ2059" s="171"/>
    </row>
    <row r="2060" spans="199:199" ht="12" customHeight="1">
      <c r="GQ2060" s="171"/>
    </row>
    <row r="2061" spans="199:199" ht="12" customHeight="1">
      <c r="GQ2061" s="171"/>
    </row>
    <row r="2062" spans="199:199" ht="12" customHeight="1">
      <c r="GQ2062" s="171"/>
    </row>
    <row r="2063" spans="199:199" ht="12" customHeight="1">
      <c r="GQ2063" s="171"/>
    </row>
    <row r="2064" spans="199:199" ht="12" customHeight="1">
      <c r="GQ2064" s="171"/>
    </row>
    <row r="2065" spans="199:199" ht="12" customHeight="1">
      <c r="GQ2065" s="171"/>
    </row>
    <row r="2066" spans="199:199" ht="12" customHeight="1">
      <c r="GQ2066" s="171"/>
    </row>
    <row r="2067" spans="199:199" ht="12" customHeight="1">
      <c r="GQ2067" s="171"/>
    </row>
    <row r="2068" spans="199:199" ht="12" customHeight="1">
      <c r="GQ2068" s="171"/>
    </row>
    <row r="2069" spans="199:199" ht="12" customHeight="1">
      <c r="GQ2069" s="171"/>
    </row>
    <row r="2070" spans="199:199" ht="12" customHeight="1">
      <c r="GQ2070" s="171"/>
    </row>
    <row r="2071" spans="199:199" ht="12" customHeight="1">
      <c r="GQ2071" s="171"/>
    </row>
    <row r="2072" spans="199:199" ht="12" customHeight="1">
      <c r="GQ2072" s="171"/>
    </row>
    <row r="2073" spans="199:199" ht="12" customHeight="1">
      <c r="GQ2073" s="171"/>
    </row>
    <row r="2074" spans="199:199" ht="12" customHeight="1">
      <c r="GQ2074" s="171"/>
    </row>
    <row r="2075" spans="199:199" ht="12" customHeight="1">
      <c r="GQ2075" s="171"/>
    </row>
    <row r="2076" spans="199:199" ht="12" customHeight="1">
      <c r="GQ2076" s="171"/>
    </row>
    <row r="2077" spans="199:199" ht="12" customHeight="1">
      <c r="GQ2077" s="171"/>
    </row>
    <row r="2078" spans="199:199" ht="12" customHeight="1">
      <c r="GQ2078" s="171"/>
    </row>
    <row r="2079" spans="199:199" ht="12" customHeight="1">
      <c r="GQ2079" s="171"/>
    </row>
    <row r="2080" spans="199:199" ht="12" customHeight="1">
      <c r="GQ2080" s="171"/>
    </row>
    <row r="2081" spans="199:199" ht="12" customHeight="1">
      <c r="GQ2081" s="171"/>
    </row>
    <row r="2082" spans="199:199" ht="12" customHeight="1">
      <c r="GQ2082" s="171"/>
    </row>
    <row r="2083" spans="199:199" ht="12" customHeight="1">
      <c r="GQ2083" s="171"/>
    </row>
    <row r="2084" spans="199:199" ht="12" customHeight="1">
      <c r="GQ2084" s="171"/>
    </row>
    <row r="2085" spans="199:199" ht="12" customHeight="1">
      <c r="GQ2085" s="171"/>
    </row>
    <row r="2086" spans="199:199" ht="12" customHeight="1">
      <c r="GQ2086" s="171"/>
    </row>
    <row r="2087" spans="199:199" ht="12" customHeight="1">
      <c r="GQ2087" s="171"/>
    </row>
    <row r="2088" spans="199:199" ht="12" customHeight="1">
      <c r="GQ2088" s="171"/>
    </row>
    <row r="2089" spans="199:199" ht="12" customHeight="1">
      <c r="GQ2089" s="171"/>
    </row>
    <row r="2090" spans="199:199" ht="12" customHeight="1">
      <c r="GQ2090" s="171"/>
    </row>
    <row r="2091" spans="199:199" ht="12" customHeight="1">
      <c r="GQ2091" s="171"/>
    </row>
    <row r="2092" spans="199:199" ht="12" customHeight="1">
      <c r="GQ2092" s="171"/>
    </row>
    <row r="2093" spans="199:199" ht="12" customHeight="1">
      <c r="GQ2093" s="171"/>
    </row>
    <row r="2094" spans="199:199" ht="12" customHeight="1">
      <c r="GQ2094" s="171"/>
    </row>
    <row r="2095" spans="199:199" ht="12" customHeight="1">
      <c r="GQ2095" s="171"/>
    </row>
    <row r="2096" spans="199:199" ht="12" customHeight="1">
      <c r="GQ2096" s="171"/>
    </row>
    <row r="2097" spans="199:199" ht="12" customHeight="1">
      <c r="GQ2097" s="171"/>
    </row>
    <row r="2098" spans="199:199" ht="12" customHeight="1">
      <c r="GQ2098" s="171"/>
    </row>
    <row r="2099" spans="199:199" ht="12" customHeight="1">
      <c r="GQ2099" s="171"/>
    </row>
    <row r="2100" spans="199:199" ht="12" customHeight="1">
      <c r="GQ2100" s="171"/>
    </row>
    <row r="2101" spans="199:199" ht="12" customHeight="1">
      <c r="GQ2101" s="171"/>
    </row>
    <row r="2102" spans="199:199" ht="12" customHeight="1">
      <c r="GQ2102" s="171"/>
    </row>
    <row r="2103" spans="199:199" ht="12" customHeight="1">
      <c r="GQ2103" s="171"/>
    </row>
    <row r="2104" spans="199:199" ht="12" customHeight="1">
      <c r="GQ2104" s="171"/>
    </row>
    <row r="2105" spans="199:199" ht="12" customHeight="1">
      <c r="GQ2105" s="171"/>
    </row>
    <row r="2106" spans="199:199" ht="12" customHeight="1">
      <c r="GQ2106" s="171"/>
    </row>
    <row r="2107" spans="199:199" ht="12" customHeight="1">
      <c r="GQ2107" s="171"/>
    </row>
    <row r="2108" spans="199:199" ht="12" customHeight="1">
      <c r="GQ2108" s="171"/>
    </row>
    <row r="2109" spans="199:199" ht="12" customHeight="1">
      <c r="GQ2109" s="171"/>
    </row>
    <row r="2110" spans="199:199" ht="12" customHeight="1">
      <c r="GQ2110" s="171"/>
    </row>
    <row r="2111" spans="199:199" ht="12" customHeight="1">
      <c r="GQ2111" s="171"/>
    </row>
    <row r="2112" spans="199:199" ht="12" customHeight="1">
      <c r="GQ2112" s="171"/>
    </row>
    <row r="2113" spans="199:199" ht="12" customHeight="1">
      <c r="GQ2113" s="171"/>
    </row>
    <row r="2114" spans="199:199" ht="12" customHeight="1">
      <c r="GQ2114" s="171"/>
    </row>
    <row r="2115" spans="199:199" ht="12" customHeight="1">
      <c r="GQ2115" s="171"/>
    </row>
    <row r="2116" spans="199:199" ht="12" customHeight="1">
      <c r="GQ2116" s="171"/>
    </row>
    <row r="2117" spans="199:199" ht="12" customHeight="1">
      <c r="GQ2117" s="171"/>
    </row>
    <row r="2118" spans="199:199" ht="12" customHeight="1">
      <c r="GQ2118" s="171"/>
    </row>
    <row r="2119" spans="199:199" ht="12" customHeight="1">
      <c r="GQ2119" s="171"/>
    </row>
    <row r="2120" spans="199:199" ht="12" customHeight="1">
      <c r="GQ2120" s="171"/>
    </row>
    <row r="2121" spans="199:199" ht="12" customHeight="1">
      <c r="GQ2121" s="171"/>
    </row>
    <row r="2122" spans="199:199" ht="12" customHeight="1">
      <c r="GQ2122" s="171"/>
    </row>
    <row r="2123" spans="199:199" ht="12" customHeight="1">
      <c r="GQ2123" s="171"/>
    </row>
    <row r="2124" spans="199:199" ht="12" customHeight="1">
      <c r="GQ2124" s="171"/>
    </row>
    <row r="2125" spans="199:199" ht="12" customHeight="1">
      <c r="GQ2125" s="171"/>
    </row>
    <row r="2126" spans="199:199" ht="12" customHeight="1">
      <c r="GQ2126" s="171"/>
    </row>
    <row r="2127" spans="199:199" ht="12" customHeight="1">
      <c r="GQ2127" s="171"/>
    </row>
    <row r="2128" spans="199:199" ht="12" customHeight="1">
      <c r="GQ2128" s="171"/>
    </row>
    <row r="2129" spans="199:199" ht="12" customHeight="1">
      <c r="GQ2129" s="171"/>
    </row>
    <row r="2130" spans="199:199" ht="12" customHeight="1">
      <c r="GQ2130" s="171"/>
    </row>
    <row r="2131" spans="199:199" ht="12" customHeight="1">
      <c r="GQ2131" s="171"/>
    </row>
    <row r="2132" spans="199:199" ht="12" customHeight="1">
      <c r="GQ2132" s="171"/>
    </row>
    <row r="2133" spans="199:199" ht="12" customHeight="1">
      <c r="GQ2133" s="171"/>
    </row>
    <row r="2134" spans="199:199" ht="12" customHeight="1">
      <c r="GQ2134" s="171"/>
    </row>
    <row r="2135" spans="199:199" ht="12" customHeight="1">
      <c r="GQ2135" s="171"/>
    </row>
    <row r="2136" spans="199:199" ht="12" customHeight="1">
      <c r="GQ2136" s="171"/>
    </row>
    <row r="2137" spans="199:199" ht="12" customHeight="1">
      <c r="GQ2137" s="171"/>
    </row>
    <row r="2138" spans="199:199" ht="12" customHeight="1">
      <c r="GQ2138" s="171"/>
    </row>
    <row r="2139" spans="199:199" ht="12" customHeight="1">
      <c r="GQ2139" s="171"/>
    </row>
    <row r="2140" spans="199:199" ht="12" customHeight="1">
      <c r="GQ2140" s="171"/>
    </row>
    <row r="2141" spans="199:199" ht="12" customHeight="1">
      <c r="GQ2141" s="171"/>
    </row>
    <row r="2142" spans="199:199" ht="12" customHeight="1">
      <c r="GQ2142" s="171"/>
    </row>
    <row r="2143" spans="199:199" ht="12" customHeight="1">
      <c r="GQ2143" s="171"/>
    </row>
    <row r="2144" spans="199:199" ht="12" customHeight="1">
      <c r="GQ2144" s="171"/>
    </row>
    <row r="2145" spans="199:199" ht="12" customHeight="1">
      <c r="GQ2145" s="171"/>
    </row>
    <row r="2146" spans="199:199" ht="12" customHeight="1">
      <c r="GQ2146" s="171"/>
    </row>
    <row r="2147" spans="199:199" ht="12" customHeight="1">
      <c r="GQ2147" s="171"/>
    </row>
    <row r="2148" spans="199:199" ht="12" customHeight="1">
      <c r="GQ2148" s="171"/>
    </row>
    <row r="2149" spans="199:199" ht="12" customHeight="1">
      <c r="GQ2149" s="171"/>
    </row>
    <row r="2150" spans="199:199" ht="12" customHeight="1">
      <c r="GQ2150" s="171"/>
    </row>
    <row r="2151" spans="199:199" ht="12" customHeight="1">
      <c r="GQ2151" s="171"/>
    </row>
    <row r="2152" spans="199:199" ht="12" customHeight="1">
      <c r="GQ2152" s="171"/>
    </row>
    <row r="2153" spans="199:199" ht="12" customHeight="1">
      <c r="GQ2153" s="171"/>
    </row>
    <row r="2154" spans="199:199" ht="12" customHeight="1">
      <c r="GQ2154" s="171"/>
    </row>
    <row r="2155" spans="199:199" ht="12" customHeight="1">
      <c r="GQ2155" s="171"/>
    </row>
    <row r="2156" spans="199:199" ht="12" customHeight="1">
      <c r="GQ2156" s="171"/>
    </row>
    <row r="2157" spans="199:199" ht="12" customHeight="1">
      <c r="GQ2157" s="171"/>
    </row>
    <row r="2158" spans="199:199" ht="12" customHeight="1">
      <c r="GQ2158" s="171"/>
    </row>
    <row r="2159" spans="199:199" ht="12" customHeight="1">
      <c r="GQ2159" s="171"/>
    </row>
    <row r="2160" spans="199:199" ht="12" customHeight="1">
      <c r="GQ2160" s="171"/>
    </row>
    <row r="2161" spans="199:199" ht="12" customHeight="1">
      <c r="GQ2161" s="171"/>
    </row>
    <row r="2162" spans="199:199" ht="12" customHeight="1">
      <c r="GQ2162" s="171"/>
    </row>
    <row r="2163" spans="199:199" ht="12" customHeight="1">
      <c r="GQ2163" s="171"/>
    </row>
    <row r="2164" spans="199:199" ht="12" customHeight="1">
      <c r="GQ2164" s="171"/>
    </row>
    <row r="2165" spans="199:199" ht="12" customHeight="1">
      <c r="GQ2165" s="171"/>
    </row>
    <row r="2166" spans="199:199" ht="12" customHeight="1">
      <c r="GQ2166" s="171"/>
    </row>
    <row r="2167" spans="199:199" ht="12" customHeight="1">
      <c r="GQ2167" s="171"/>
    </row>
    <row r="2168" spans="199:199" ht="12" customHeight="1">
      <c r="GQ2168" s="171"/>
    </row>
    <row r="2169" spans="199:199" ht="12" customHeight="1">
      <c r="GQ2169" s="171"/>
    </row>
    <row r="2170" spans="199:199" ht="12" customHeight="1">
      <c r="GQ2170" s="171"/>
    </row>
    <row r="2171" spans="199:199" ht="12" customHeight="1">
      <c r="GQ2171" s="171"/>
    </row>
    <row r="2172" spans="199:199" ht="12" customHeight="1">
      <c r="GQ2172" s="171"/>
    </row>
    <row r="2173" spans="199:199" ht="12" customHeight="1">
      <c r="GQ2173" s="171"/>
    </row>
    <row r="2174" spans="199:199" ht="12" customHeight="1">
      <c r="GQ2174" s="171"/>
    </row>
    <row r="2175" spans="199:199" ht="12" customHeight="1">
      <c r="GQ2175" s="171"/>
    </row>
    <row r="2176" spans="199:199" ht="12" customHeight="1">
      <c r="GQ2176" s="171"/>
    </row>
    <row r="2177" spans="199:199" ht="12" customHeight="1">
      <c r="GQ2177" s="171"/>
    </row>
    <row r="2178" spans="199:199" ht="12" customHeight="1">
      <c r="GQ2178" s="171"/>
    </row>
    <row r="2179" spans="199:199" ht="12" customHeight="1">
      <c r="GQ2179" s="171"/>
    </row>
    <row r="2180" spans="199:199" ht="12" customHeight="1">
      <c r="GQ2180" s="171"/>
    </row>
    <row r="2181" spans="199:199" ht="12" customHeight="1">
      <c r="GQ2181" s="171"/>
    </row>
    <row r="2182" spans="199:199" ht="12" customHeight="1">
      <c r="GQ2182" s="171"/>
    </row>
    <row r="2183" spans="199:199" ht="12" customHeight="1">
      <c r="GQ2183" s="171"/>
    </row>
    <row r="2184" spans="199:199" ht="12" customHeight="1">
      <c r="GQ2184" s="171"/>
    </row>
    <row r="2185" spans="199:199" ht="12" customHeight="1">
      <c r="GQ2185" s="171"/>
    </row>
    <row r="2186" spans="199:199" ht="12" customHeight="1">
      <c r="GQ2186" s="171"/>
    </row>
    <row r="2187" spans="199:199" ht="12" customHeight="1">
      <c r="GQ2187" s="171"/>
    </row>
    <row r="2188" spans="199:199" ht="12" customHeight="1">
      <c r="GQ2188" s="171"/>
    </row>
    <row r="2189" spans="199:199" ht="12" customHeight="1">
      <c r="GQ2189" s="171"/>
    </row>
    <row r="2190" spans="199:199" ht="12" customHeight="1">
      <c r="GQ2190" s="171"/>
    </row>
    <row r="2191" spans="199:199" ht="12" customHeight="1">
      <c r="GQ2191" s="171"/>
    </row>
    <row r="2192" spans="199:199" ht="12" customHeight="1">
      <c r="GQ2192" s="171"/>
    </row>
    <row r="2193" spans="199:199" ht="12" customHeight="1">
      <c r="GQ2193" s="171"/>
    </row>
    <row r="2194" spans="199:199" ht="12" customHeight="1">
      <c r="GQ2194" s="171"/>
    </row>
    <row r="2195" spans="199:199" ht="12" customHeight="1">
      <c r="GQ2195" s="171"/>
    </row>
    <row r="2196" spans="199:199" ht="12" customHeight="1">
      <c r="GQ2196" s="171"/>
    </row>
    <row r="2197" spans="199:199" ht="12" customHeight="1">
      <c r="GQ2197" s="171"/>
    </row>
    <row r="2198" spans="199:199" ht="12" customHeight="1">
      <c r="GQ2198" s="171"/>
    </row>
    <row r="2199" spans="199:199" ht="12" customHeight="1">
      <c r="GQ2199" s="171"/>
    </row>
    <row r="2200" spans="199:199" ht="12" customHeight="1">
      <c r="GQ2200" s="171"/>
    </row>
    <row r="2201" spans="199:199" ht="12" customHeight="1">
      <c r="GQ2201" s="171"/>
    </row>
    <row r="2202" spans="199:199" ht="12" customHeight="1">
      <c r="GQ2202" s="171"/>
    </row>
    <row r="2203" spans="199:199" ht="12" customHeight="1">
      <c r="GQ2203" s="171"/>
    </row>
    <row r="2204" spans="199:199" ht="12" customHeight="1">
      <c r="GQ2204" s="171"/>
    </row>
    <row r="2205" spans="199:199" ht="12" customHeight="1">
      <c r="GQ2205" s="171"/>
    </row>
    <row r="2206" spans="199:199" ht="12" customHeight="1">
      <c r="GQ2206" s="171"/>
    </row>
    <row r="2207" spans="199:199" ht="12" customHeight="1">
      <c r="GQ2207" s="171"/>
    </row>
    <row r="2208" spans="199:199" ht="12" customHeight="1">
      <c r="GQ2208" s="171"/>
    </row>
    <row r="2209" spans="199:199" ht="12" customHeight="1">
      <c r="GQ2209" s="171"/>
    </row>
    <row r="2210" spans="199:199" ht="12" customHeight="1">
      <c r="GQ2210" s="171"/>
    </row>
    <row r="2211" spans="199:199" ht="12" customHeight="1">
      <c r="GQ2211" s="171"/>
    </row>
    <row r="2212" spans="199:199" ht="12" customHeight="1">
      <c r="GQ2212" s="171"/>
    </row>
    <row r="2213" spans="199:199" ht="12" customHeight="1">
      <c r="GQ2213" s="171"/>
    </row>
    <row r="2214" spans="199:199" ht="12" customHeight="1">
      <c r="GQ2214" s="171"/>
    </row>
    <row r="2215" spans="199:199" ht="12" customHeight="1">
      <c r="GQ2215" s="171"/>
    </row>
    <row r="2216" spans="199:199" ht="12" customHeight="1">
      <c r="GQ2216" s="171"/>
    </row>
    <row r="2217" spans="199:199" ht="12" customHeight="1">
      <c r="GQ2217" s="171"/>
    </row>
    <row r="2218" spans="199:199" ht="12" customHeight="1">
      <c r="GQ2218" s="171"/>
    </row>
    <row r="2219" spans="199:199" ht="12" customHeight="1">
      <c r="GQ2219" s="171"/>
    </row>
    <row r="2220" spans="199:199" ht="12" customHeight="1">
      <c r="GQ2220" s="171"/>
    </row>
    <row r="2221" spans="199:199" ht="12" customHeight="1">
      <c r="GQ2221" s="171"/>
    </row>
    <row r="2222" spans="199:199" ht="12" customHeight="1">
      <c r="GQ2222" s="171"/>
    </row>
    <row r="2223" spans="199:199" ht="12" customHeight="1">
      <c r="GQ2223" s="171"/>
    </row>
    <row r="2224" spans="199:199" ht="12" customHeight="1">
      <c r="GQ2224" s="171"/>
    </row>
    <row r="2225" spans="199:199" ht="12" customHeight="1">
      <c r="GQ2225" s="171"/>
    </row>
    <row r="2226" spans="199:199" ht="12" customHeight="1">
      <c r="GQ2226" s="171"/>
    </row>
    <row r="2227" spans="199:199" ht="12" customHeight="1">
      <c r="GQ2227" s="171"/>
    </row>
    <row r="2228" spans="199:199" ht="12" customHeight="1">
      <c r="GQ2228" s="171"/>
    </row>
    <row r="2229" spans="199:199" ht="12" customHeight="1">
      <c r="GQ2229" s="171"/>
    </row>
    <row r="2230" spans="199:199" ht="12" customHeight="1">
      <c r="GQ2230" s="171"/>
    </row>
    <row r="2231" spans="199:199" ht="12" customHeight="1">
      <c r="GQ2231" s="171"/>
    </row>
    <row r="2232" spans="199:199" ht="12" customHeight="1">
      <c r="GQ2232" s="171"/>
    </row>
    <row r="2233" spans="199:199" ht="12" customHeight="1">
      <c r="GQ2233" s="171"/>
    </row>
    <row r="2234" spans="199:199" ht="12" customHeight="1">
      <c r="GQ2234" s="171"/>
    </row>
    <row r="2235" spans="199:199" ht="12" customHeight="1">
      <c r="GQ2235" s="171"/>
    </row>
    <row r="2236" spans="199:199" ht="12" customHeight="1">
      <c r="GQ2236" s="171"/>
    </row>
    <row r="2237" spans="199:199" ht="12" customHeight="1">
      <c r="GQ2237" s="171"/>
    </row>
    <row r="2238" spans="199:199" ht="12" customHeight="1">
      <c r="GQ2238" s="171"/>
    </row>
    <row r="2239" spans="199:199" ht="12" customHeight="1">
      <c r="GQ2239" s="171"/>
    </row>
    <row r="2240" spans="199:199" ht="12" customHeight="1">
      <c r="GQ2240" s="171"/>
    </row>
    <row r="2241" spans="199:199" ht="12" customHeight="1">
      <c r="GQ2241" s="171"/>
    </row>
    <row r="2242" spans="199:199" ht="12" customHeight="1">
      <c r="GQ2242" s="171"/>
    </row>
    <row r="2243" spans="199:199" ht="12" customHeight="1">
      <c r="GQ2243" s="171"/>
    </row>
    <row r="2244" spans="199:199" ht="12" customHeight="1">
      <c r="GQ2244" s="171"/>
    </row>
    <row r="2245" spans="199:199" ht="12" customHeight="1">
      <c r="GQ2245" s="171"/>
    </row>
    <row r="2246" spans="199:199" ht="12" customHeight="1">
      <c r="GQ2246" s="171"/>
    </row>
    <row r="2247" spans="199:199" ht="12" customHeight="1">
      <c r="GQ2247" s="171"/>
    </row>
    <row r="2248" spans="199:199" ht="12" customHeight="1">
      <c r="GQ2248" s="171"/>
    </row>
    <row r="2249" spans="199:199" ht="12" customHeight="1">
      <c r="GQ2249" s="171"/>
    </row>
    <row r="2250" spans="199:199" ht="12" customHeight="1">
      <c r="GQ2250" s="171"/>
    </row>
    <row r="2251" spans="199:199" ht="12" customHeight="1">
      <c r="GQ2251" s="171"/>
    </row>
    <row r="2252" spans="199:199" ht="12" customHeight="1">
      <c r="GQ2252" s="171"/>
    </row>
    <row r="2253" spans="199:199" ht="12" customHeight="1">
      <c r="GQ2253" s="171"/>
    </row>
    <row r="2254" spans="199:199" ht="12" customHeight="1">
      <c r="GQ2254" s="171"/>
    </row>
    <row r="2255" spans="199:199" ht="12" customHeight="1">
      <c r="GQ2255" s="171"/>
    </row>
    <row r="2256" spans="199:199" ht="12" customHeight="1">
      <c r="GQ2256" s="171"/>
    </row>
    <row r="2257" spans="199:199" ht="12" customHeight="1">
      <c r="GQ2257" s="171"/>
    </row>
    <row r="2258" spans="199:199" ht="12" customHeight="1">
      <c r="GQ2258" s="171"/>
    </row>
    <row r="2259" spans="199:199" ht="12" customHeight="1">
      <c r="GQ2259" s="171"/>
    </row>
    <row r="2260" spans="199:199" ht="12" customHeight="1">
      <c r="GQ2260" s="171"/>
    </row>
    <row r="2261" spans="199:199" ht="12" customHeight="1">
      <c r="GQ2261" s="171"/>
    </row>
    <row r="2262" spans="199:199" ht="12" customHeight="1">
      <c r="GQ2262" s="171"/>
    </row>
    <row r="2263" spans="199:199" ht="12" customHeight="1">
      <c r="GQ2263" s="171"/>
    </row>
    <row r="2264" spans="199:199" ht="12" customHeight="1">
      <c r="GQ2264" s="171"/>
    </row>
    <row r="2265" spans="199:199" ht="12" customHeight="1">
      <c r="GQ2265" s="171"/>
    </row>
    <row r="2266" spans="199:199" ht="12" customHeight="1">
      <c r="GQ2266" s="171"/>
    </row>
    <row r="2267" spans="199:199" ht="12" customHeight="1">
      <c r="GQ2267" s="171"/>
    </row>
    <row r="2268" spans="199:199" ht="12" customHeight="1">
      <c r="GQ2268" s="171"/>
    </row>
    <row r="2269" spans="199:199" ht="12" customHeight="1">
      <c r="GQ2269" s="171"/>
    </row>
    <row r="2270" spans="199:199" ht="12" customHeight="1">
      <c r="GQ2270" s="171"/>
    </row>
    <row r="2271" spans="199:199" ht="12" customHeight="1">
      <c r="GQ2271" s="171"/>
    </row>
    <row r="2272" spans="199:199" ht="12" customHeight="1">
      <c r="GQ2272" s="171"/>
    </row>
    <row r="2273" spans="199:199" ht="12" customHeight="1">
      <c r="GQ2273" s="171"/>
    </row>
    <row r="2274" spans="199:199" ht="12" customHeight="1">
      <c r="GQ2274" s="171"/>
    </row>
    <row r="2275" spans="199:199" ht="12" customHeight="1">
      <c r="GQ2275" s="171"/>
    </row>
    <row r="2276" spans="199:199" ht="12" customHeight="1">
      <c r="GQ2276" s="171"/>
    </row>
    <row r="2277" spans="199:199" ht="12" customHeight="1">
      <c r="GQ2277" s="171"/>
    </row>
    <row r="2278" spans="199:199" ht="12" customHeight="1">
      <c r="GQ2278" s="171"/>
    </row>
    <row r="2279" spans="199:199" ht="12" customHeight="1">
      <c r="GQ2279" s="171"/>
    </row>
    <row r="2280" spans="199:199" ht="12" customHeight="1">
      <c r="GQ2280" s="171"/>
    </row>
    <row r="2281" spans="199:199" ht="12" customHeight="1">
      <c r="GQ2281" s="171"/>
    </row>
    <row r="2282" spans="199:199" ht="12" customHeight="1">
      <c r="GQ2282" s="171"/>
    </row>
    <row r="2283" spans="199:199" ht="12" customHeight="1">
      <c r="GQ2283" s="171"/>
    </row>
    <row r="2284" spans="199:199" ht="12" customHeight="1">
      <c r="GQ2284" s="171"/>
    </row>
    <row r="2285" spans="199:199" ht="12" customHeight="1">
      <c r="GQ2285" s="171"/>
    </row>
    <row r="2286" spans="199:199" ht="12" customHeight="1">
      <c r="GQ2286" s="171"/>
    </row>
    <row r="2287" spans="199:199" ht="12" customHeight="1">
      <c r="GQ2287" s="171"/>
    </row>
    <row r="2288" spans="199:199" ht="12" customHeight="1">
      <c r="GQ2288" s="171"/>
    </row>
    <row r="2289" spans="199:199" ht="12" customHeight="1">
      <c r="GQ2289" s="171"/>
    </row>
    <row r="2290" spans="199:199" ht="12" customHeight="1">
      <c r="GQ2290" s="171"/>
    </row>
    <row r="2291" spans="199:199" ht="12" customHeight="1">
      <c r="GQ2291" s="171"/>
    </row>
    <row r="2292" spans="199:199" ht="12" customHeight="1">
      <c r="GQ2292" s="171"/>
    </row>
    <row r="2293" spans="199:199" ht="12" customHeight="1">
      <c r="GQ2293" s="171"/>
    </row>
    <row r="2294" spans="199:199" ht="12" customHeight="1">
      <c r="GQ2294" s="171"/>
    </row>
    <row r="2295" spans="199:199" ht="12" customHeight="1">
      <c r="GQ2295" s="171"/>
    </row>
    <row r="2296" spans="199:199" ht="12" customHeight="1">
      <c r="GQ2296" s="171"/>
    </row>
    <row r="2297" spans="199:199" ht="12" customHeight="1">
      <c r="GQ2297" s="171"/>
    </row>
    <row r="2298" spans="199:199" ht="12" customHeight="1">
      <c r="GQ2298" s="171"/>
    </row>
    <row r="2299" spans="199:199" ht="12" customHeight="1">
      <c r="GQ2299" s="171"/>
    </row>
    <row r="2300" spans="199:199" ht="12" customHeight="1">
      <c r="GQ2300" s="171"/>
    </row>
    <row r="2301" spans="199:199" ht="12" customHeight="1">
      <c r="GQ2301" s="171"/>
    </row>
    <row r="2302" spans="199:199" ht="12" customHeight="1">
      <c r="GQ2302" s="171"/>
    </row>
    <row r="2303" spans="199:199" ht="12" customHeight="1">
      <c r="GQ2303" s="171"/>
    </row>
    <row r="2304" spans="199:199" ht="12" customHeight="1">
      <c r="GQ2304" s="171"/>
    </row>
    <row r="2305" spans="199:199" ht="12" customHeight="1">
      <c r="GQ2305" s="171"/>
    </row>
    <row r="2306" spans="199:199" ht="12" customHeight="1">
      <c r="GQ2306" s="171"/>
    </row>
    <row r="2307" spans="199:199" ht="12" customHeight="1">
      <c r="GQ2307" s="171"/>
    </row>
    <row r="2308" spans="199:199" ht="12" customHeight="1">
      <c r="GQ2308" s="171"/>
    </row>
    <row r="2309" spans="199:199" ht="12" customHeight="1">
      <c r="GQ2309" s="171"/>
    </row>
    <row r="2310" spans="199:199" ht="12" customHeight="1">
      <c r="GQ2310" s="171"/>
    </row>
    <row r="2311" spans="199:199" ht="12" customHeight="1">
      <c r="GQ2311" s="171"/>
    </row>
    <row r="2312" spans="199:199" ht="12" customHeight="1">
      <c r="GQ2312" s="171"/>
    </row>
    <row r="2313" spans="199:199" ht="12" customHeight="1">
      <c r="GQ2313" s="171"/>
    </row>
    <row r="2314" spans="199:199" ht="12" customHeight="1">
      <c r="GQ2314" s="171"/>
    </row>
    <row r="2315" spans="199:199" ht="12" customHeight="1">
      <c r="GQ2315" s="171"/>
    </row>
    <row r="2316" spans="199:199" ht="12" customHeight="1">
      <c r="GQ2316" s="171"/>
    </row>
    <row r="2317" spans="199:199" ht="12" customHeight="1">
      <c r="GQ2317" s="171"/>
    </row>
    <row r="2318" spans="199:199" ht="12" customHeight="1">
      <c r="GQ2318" s="171"/>
    </row>
    <row r="2319" spans="199:199" ht="12" customHeight="1">
      <c r="GQ2319" s="171"/>
    </row>
    <row r="2320" spans="199:199" ht="12" customHeight="1">
      <c r="GQ2320" s="171"/>
    </row>
    <row r="2321" spans="199:199" ht="12" customHeight="1">
      <c r="GQ2321" s="171"/>
    </row>
    <row r="2322" spans="199:199" ht="12" customHeight="1">
      <c r="GQ2322" s="171"/>
    </row>
    <row r="2323" spans="199:199" ht="12" customHeight="1">
      <c r="GQ2323" s="171"/>
    </row>
    <row r="2324" spans="199:199" ht="12" customHeight="1">
      <c r="GQ2324" s="171"/>
    </row>
    <row r="2325" spans="199:199" ht="12" customHeight="1">
      <c r="GQ2325" s="171"/>
    </row>
    <row r="2326" spans="199:199" ht="12" customHeight="1">
      <c r="GQ2326" s="171"/>
    </row>
    <row r="2327" spans="199:199" ht="12" customHeight="1">
      <c r="GQ2327" s="171"/>
    </row>
    <row r="2328" spans="199:199" ht="12" customHeight="1">
      <c r="GQ2328" s="171"/>
    </row>
    <row r="2329" spans="199:199" ht="12" customHeight="1">
      <c r="GQ2329" s="171"/>
    </row>
    <row r="2330" spans="199:199" ht="12" customHeight="1">
      <c r="GQ2330" s="171"/>
    </row>
    <row r="2331" spans="199:199" ht="12" customHeight="1">
      <c r="GQ2331" s="171"/>
    </row>
    <row r="2332" spans="199:199" ht="12" customHeight="1">
      <c r="GQ2332" s="171"/>
    </row>
    <row r="2333" spans="199:199" ht="12" customHeight="1">
      <c r="GQ2333" s="171"/>
    </row>
    <row r="2334" spans="199:199" ht="12" customHeight="1">
      <c r="GQ2334" s="171"/>
    </row>
    <row r="2335" spans="199:199" ht="12" customHeight="1">
      <c r="GQ2335" s="171"/>
    </row>
    <row r="2336" spans="199:199" ht="12" customHeight="1">
      <c r="GQ2336" s="171"/>
    </row>
    <row r="2337" spans="199:199" ht="12" customHeight="1">
      <c r="GQ2337" s="171"/>
    </row>
    <row r="2338" spans="199:199" ht="12" customHeight="1">
      <c r="GQ2338" s="171"/>
    </row>
    <row r="2339" spans="199:199" ht="12" customHeight="1">
      <c r="GQ2339" s="171"/>
    </row>
    <row r="2340" spans="199:199" ht="12" customHeight="1">
      <c r="GQ2340" s="171"/>
    </row>
    <row r="2341" spans="199:199" ht="12" customHeight="1">
      <c r="GQ2341" s="171"/>
    </row>
    <row r="2342" spans="199:199" ht="12" customHeight="1">
      <c r="GQ2342" s="171"/>
    </row>
    <row r="2343" spans="199:199" ht="12" customHeight="1">
      <c r="GQ2343" s="171"/>
    </row>
    <row r="2344" spans="199:199" ht="12" customHeight="1">
      <c r="GQ2344" s="171"/>
    </row>
    <row r="2345" spans="199:199" ht="12" customHeight="1">
      <c r="GQ2345" s="171"/>
    </row>
    <row r="2346" spans="199:199" ht="12" customHeight="1">
      <c r="GQ2346" s="171"/>
    </row>
    <row r="2347" spans="199:199" ht="12" customHeight="1">
      <c r="GQ2347" s="171"/>
    </row>
    <row r="2348" spans="199:199" ht="12" customHeight="1">
      <c r="GQ2348" s="171"/>
    </row>
    <row r="2349" spans="199:199" ht="12" customHeight="1">
      <c r="GQ2349" s="171"/>
    </row>
    <row r="2350" spans="199:199" ht="12" customHeight="1">
      <c r="GQ2350" s="171"/>
    </row>
    <row r="2351" spans="199:199" ht="12" customHeight="1">
      <c r="GQ2351" s="171"/>
    </row>
    <row r="2352" spans="199:199" ht="12" customHeight="1">
      <c r="GQ2352" s="171"/>
    </row>
    <row r="2353" spans="199:199" ht="12" customHeight="1">
      <c r="GQ2353" s="171"/>
    </row>
    <row r="2354" spans="199:199" ht="12" customHeight="1">
      <c r="GQ2354" s="171"/>
    </row>
    <row r="2355" spans="199:199" ht="12" customHeight="1">
      <c r="GQ2355" s="171"/>
    </row>
    <row r="2356" spans="199:199" ht="12" customHeight="1">
      <c r="GQ2356" s="171"/>
    </row>
    <row r="2357" spans="199:199" ht="12" customHeight="1">
      <c r="GQ2357" s="171"/>
    </row>
    <row r="2358" spans="199:199" ht="12" customHeight="1">
      <c r="GQ2358" s="171"/>
    </row>
    <row r="2359" spans="199:199" ht="12" customHeight="1">
      <c r="GQ2359" s="171"/>
    </row>
    <row r="2360" spans="199:199" ht="12" customHeight="1">
      <c r="GQ2360" s="171"/>
    </row>
    <row r="2361" spans="199:199" ht="12" customHeight="1">
      <c r="GQ2361" s="171"/>
    </row>
    <row r="2362" spans="199:199" ht="12" customHeight="1">
      <c r="GQ2362" s="171"/>
    </row>
    <row r="2363" spans="199:199" ht="12" customHeight="1">
      <c r="GQ2363" s="171"/>
    </row>
    <row r="2364" spans="199:199" ht="12" customHeight="1">
      <c r="GQ2364" s="171"/>
    </row>
    <row r="2365" spans="199:199" ht="12" customHeight="1">
      <c r="GQ2365" s="171"/>
    </row>
    <row r="2366" spans="199:199" ht="12" customHeight="1">
      <c r="GQ2366" s="171"/>
    </row>
    <row r="2367" spans="199:199" ht="12" customHeight="1">
      <c r="GQ2367" s="171"/>
    </row>
    <row r="2368" spans="199:199" ht="12" customHeight="1">
      <c r="GQ2368" s="171"/>
    </row>
    <row r="2369" spans="199:199" ht="12" customHeight="1">
      <c r="GQ2369" s="171"/>
    </row>
    <row r="2370" spans="199:199" ht="12" customHeight="1">
      <c r="GQ2370" s="171"/>
    </row>
    <row r="2371" spans="199:199" ht="12" customHeight="1">
      <c r="GQ2371" s="171"/>
    </row>
    <row r="2372" spans="199:199" ht="12" customHeight="1">
      <c r="GQ2372" s="171"/>
    </row>
    <row r="2373" spans="199:199" ht="12" customHeight="1">
      <c r="GQ2373" s="171"/>
    </row>
    <row r="2374" spans="199:199" ht="12" customHeight="1">
      <c r="GQ2374" s="171"/>
    </row>
    <row r="2375" spans="199:199" ht="12" customHeight="1">
      <c r="GQ2375" s="171"/>
    </row>
    <row r="2376" spans="199:199" ht="12" customHeight="1">
      <c r="GQ2376" s="171"/>
    </row>
    <row r="2377" spans="199:199" ht="12" customHeight="1">
      <c r="GQ2377" s="171"/>
    </row>
    <row r="2378" spans="199:199" ht="12" customHeight="1">
      <c r="GQ2378" s="171"/>
    </row>
    <row r="2379" spans="199:199" ht="12" customHeight="1">
      <c r="GQ2379" s="171"/>
    </row>
    <row r="2380" spans="199:199" ht="12" customHeight="1">
      <c r="GQ2380" s="171"/>
    </row>
    <row r="2381" spans="199:199" ht="12" customHeight="1">
      <c r="GQ2381" s="171"/>
    </row>
    <row r="2382" spans="199:199" ht="12" customHeight="1">
      <c r="GQ2382" s="171"/>
    </row>
    <row r="2383" spans="199:199" ht="12" customHeight="1">
      <c r="GQ2383" s="171"/>
    </row>
    <row r="2384" spans="199:199" ht="12" customHeight="1">
      <c r="GQ2384" s="171"/>
    </row>
    <row r="2385" spans="199:199" ht="12" customHeight="1">
      <c r="GQ2385" s="171"/>
    </row>
    <row r="2386" spans="199:199" ht="12" customHeight="1">
      <c r="GQ2386" s="171"/>
    </row>
    <row r="2387" spans="199:199" ht="12" customHeight="1">
      <c r="GQ2387" s="171"/>
    </row>
    <row r="2388" spans="199:199" ht="12" customHeight="1">
      <c r="GQ2388" s="171"/>
    </row>
    <row r="2389" spans="199:199" ht="12" customHeight="1">
      <c r="GQ2389" s="171"/>
    </row>
    <row r="2390" spans="199:199" ht="12" customHeight="1">
      <c r="GQ2390" s="171"/>
    </row>
    <row r="2391" spans="199:199" ht="12" customHeight="1">
      <c r="GQ2391" s="171"/>
    </row>
    <row r="2392" spans="199:199" ht="12" customHeight="1">
      <c r="GQ2392" s="171"/>
    </row>
    <row r="2393" spans="199:199" ht="12" customHeight="1">
      <c r="GQ2393" s="171"/>
    </row>
    <row r="2394" spans="199:199" ht="12" customHeight="1">
      <c r="GQ2394" s="171"/>
    </row>
    <row r="2395" spans="199:199" ht="12" customHeight="1">
      <c r="GQ2395" s="171"/>
    </row>
    <row r="2396" spans="199:199" ht="12" customHeight="1">
      <c r="GQ2396" s="171"/>
    </row>
    <row r="2397" spans="199:199" ht="12" customHeight="1">
      <c r="GQ2397" s="171"/>
    </row>
    <row r="2398" spans="199:199" ht="12" customHeight="1">
      <c r="GQ2398" s="171"/>
    </row>
    <row r="2399" spans="199:199" ht="12" customHeight="1">
      <c r="GQ2399" s="171"/>
    </row>
    <row r="2400" spans="199:199" ht="12" customHeight="1">
      <c r="GQ2400" s="171"/>
    </row>
    <row r="2401" spans="199:199" ht="12" customHeight="1">
      <c r="GQ2401" s="171"/>
    </row>
    <row r="2402" spans="199:199" ht="12" customHeight="1">
      <c r="GQ2402" s="171"/>
    </row>
    <row r="2403" spans="199:199" ht="12" customHeight="1">
      <c r="GQ2403" s="171"/>
    </row>
    <row r="2404" spans="199:199" ht="12" customHeight="1">
      <c r="GQ2404" s="171"/>
    </row>
    <row r="2405" spans="199:199" ht="12" customHeight="1">
      <c r="GQ2405" s="171"/>
    </row>
    <row r="2406" spans="199:199" ht="12" customHeight="1">
      <c r="GQ2406" s="171"/>
    </row>
    <row r="2407" spans="199:199" ht="12" customHeight="1">
      <c r="GQ2407" s="171"/>
    </row>
    <row r="2408" spans="199:199" ht="12" customHeight="1">
      <c r="GQ2408" s="171"/>
    </row>
    <row r="2409" spans="199:199" ht="12" customHeight="1">
      <c r="GQ2409" s="171"/>
    </row>
    <row r="2410" spans="199:199" ht="12" customHeight="1">
      <c r="GQ2410" s="171"/>
    </row>
    <row r="2411" spans="199:199" ht="12" customHeight="1">
      <c r="GQ2411" s="171"/>
    </row>
    <row r="2412" spans="199:199" ht="12" customHeight="1">
      <c r="GQ2412" s="171"/>
    </row>
    <row r="2413" spans="199:199" ht="12" customHeight="1">
      <c r="GQ2413" s="171"/>
    </row>
    <row r="2414" spans="199:199" ht="12" customHeight="1">
      <c r="GQ2414" s="171"/>
    </row>
    <row r="2415" spans="199:199" ht="12" customHeight="1">
      <c r="GQ2415" s="171"/>
    </row>
    <row r="2416" spans="199:199" ht="12" customHeight="1">
      <c r="GQ2416" s="171"/>
    </row>
    <row r="2417" spans="199:199" ht="12" customHeight="1">
      <c r="GQ2417" s="171"/>
    </row>
    <row r="2418" spans="199:199" ht="12" customHeight="1">
      <c r="GQ2418" s="171"/>
    </row>
    <row r="2419" spans="199:199" ht="12" customHeight="1">
      <c r="GQ2419" s="171"/>
    </row>
    <row r="2420" spans="199:199" ht="12" customHeight="1">
      <c r="GQ2420" s="171"/>
    </row>
    <row r="2421" spans="199:199" ht="12" customHeight="1">
      <c r="GQ2421" s="171"/>
    </row>
    <row r="2422" spans="199:199" ht="12" customHeight="1">
      <c r="GQ2422" s="171"/>
    </row>
    <row r="2423" spans="199:199" ht="12" customHeight="1">
      <c r="GQ2423" s="171"/>
    </row>
    <row r="2424" spans="199:199" ht="12" customHeight="1">
      <c r="GQ2424" s="171"/>
    </row>
    <row r="2425" spans="199:199" ht="12" customHeight="1">
      <c r="GQ2425" s="171"/>
    </row>
    <row r="2426" spans="199:199" ht="12" customHeight="1">
      <c r="GQ2426" s="171"/>
    </row>
    <row r="2427" spans="199:199" ht="12" customHeight="1">
      <c r="GQ2427" s="171"/>
    </row>
    <row r="2428" spans="199:199" ht="12" customHeight="1">
      <c r="GQ2428" s="171"/>
    </row>
    <row r="2429" spans="199:199" ht="12" customHeight="1">
      <c r="GQ2429" s="171"/>
    </row>
    <row r="2430" spans="199:199" ht="12" customHeight="1">
      <c r="GQ2430" s="171"/>
    </row>
    <row r="2431" spans="199:199" ht="12" customHeight="1">
      <c r="GQ2431" s="171"/>
    </row>
    <row r="2432" spans="199:199" ht="12" customHeight="1">
      <c r="GQ2432" s="171"/>
    </row>
    <row r="2433" spans="199:199" ht="12" customHeight="1">
      <c r="GQ2433" s="171"/>
    </row>
    <row r="2434" spans="199:199" ht="12" customHeight="1">
      <c r="GQ2434" s="171"/>
    </row>
    <row r="2435" spans="199:199" ht="12" customHeight="1">
      <c r="GQ2435" s="171"/>
    </row>
    <row r="2436" spans="199:199" ht="12" customHeight="1">
      <c r="GQ2436" s="171"/>
    </row>
    <row r="2437" spans="199:199" ht="12" customHeight="1">
      <c r="GQ2437" s="171"/>
    </row>
    <row r="2438" spans="199:199" ht="12" customHeight="1">
      <c r="GQ2438" s="171"/>
    </row>
    <row r="2439" spans="199:199" ht="12" customHeight="1">
      <c r="GQ2439" s="171"/>
    </row>
    <row r="2440" spans="199:199" ht="12" customHeight="1">
      <c r="GQ2440" s="171"/>
    </row>
    <row r="2441" spans="199:199" ht="12" customHeight="1">
      <c r="GQ2441" s="171"/>
    </row>
    <row r="2442" spans="199:199" ht="12" customHeight="1">
      <c r="GQ2442" s="171"/>
    </row>
    <row r="2443" spans="199:199" ht="12" customHeight="1">
      <c r="GQ2443" s="171"/>
    </row>
    <row r="2444" spans="199:199" ht="12" customHeight="1">
      <c r="GQ2444" s="171"/>
    </row>
    <row r="2445" spans="199:199" ht="12" customHeight="1">
      <c r="GQ2445" s="171"/>
    </row>
    <row r="2446" spans="199:199" ht="12" customHeight="1">
      <c r="GQ2446" s="171"/>
    </row>
    <row r="2447" spans="199:199" ht="12" customHeight="1">
      <c r="GQ2447" s="171"/>
    </row>
    <row r="2448" spans="199:199" ht="12" customHeight="1">
      <c r="GQ2448" s="171"/>
    </row>
    <row r="2449" spans="199:199" ht="12" customHeight="1">
      <c r="GQ2449" s="171"/>
    </row>
    <row r="2450" spans="199:199" ht="12" customHeight="1">
      <c r="GQ2450" s="171"/>
    </row>
    <row r="2451" spans="199:199" ht="12" customHeight="1">
      <c r="GQ2451" s="171"/>
    </row>
    <row r="2452" spans="199:199" ht="12" customHeight="1">
      <c r="GQ2452" s="171"/>
    </row>
    <row r="2453" spans="199:199" ht="12" customHeight="1">
      <c r="GQ2453" s="171"/>
    </row>
    <row r="2454" spans="199:199" ht="12" customHeight="1">
      <c r="GQ2454" s="171"/>
    </row>
    <row r="2455" spans="199:199" ht="12" customHeight="1">
      <c r="GQ2455" s="171"/>
    </row>
    <row r="2456" spans="199:199" ht="12" customHeight="1">
      <c r="GQ2456" s="171"/>
    </row>
    <row r="2457" spans="199:199" ht="12" customHeight="1">
      <c r="GQ2457" s="171"/>
    </row>
    <row r="2458" spans="199:199" ht="12" customHeight="1">
      <c r="GQ2458" s="171"/>
    </row>
    <row r="2459" spans="199:199" ht="12" customHeight="1">
      <c r="GQ2459" s="171"/>
    </row>
    <row r="2460" spans="199:199" ht="12" customHeight="1">
      <c r="GQ2460" s="171"/>
    </row>
    <row r="2461" spans="199:199" ht="12" customHeight="1">
      <c r="GQ2461" s="171"/>
    </row>
    <row r="2462" spans="199:199" ht="12" customHeight="1">
      <c r="GQ2462" s="171"/>
    </row>
    <row r="2463" spans="199:199" ht="12" customHeight="1">
      <c r="GQ2463" s="171"/>
    </row>
    <row r="2464" spans="199:199" ht="12" customHeight="1">
      <c r="GQ2464" s="171"/>
    </row>
    <row r="2465" spans="199:199" ht="12" customHeight="1">
      <c r="GQ2465" s="171"/>
    </row>
    <row r="2466" spans="199:199" ht="12" customHeight="1">
      <c r="GQ2466" s="171"/>
    </row>
    <row r="2467" spans="199:199" ht="12" customHeight="1">
      <c r="GQ2467" s="171"/>
    </row>
    <row r="2468" spans="199:199" ht="12" customHeight="1">
      <c r="GQ2468" s="171"/>
    </row>
    <row r="2469" spans="199:199" ht="12" customHeight="1">
      <c r="GQ2469" s="171"/>
    </row>
    <row r="2470" spans="199:199" ht="12" customHeight="1">
      <c r="GQ2470" s="171"/>
    </row>
    <row r="2471" spans="199:199" ht="12" customHeight="1">
      <c r="GQ2471" s="171"/>
    </row>
    <row r="2472" spans="199:199" ht="12" customHeight="1">
      <c r="GQ2472" s="171"/>
    </row>
    <row r="2473" spans="199:199" ht="12" customHeight="1">
      <c r="GQ2473" s="171"/>
    </row>
    <row r="2474" spans="199:199" ht="12" customHeight="1">
      <c r="GQ2474" s="171"/>
    </row>
    <row r="2475" spans="199:199" ht="12" customHeight="1">
      <c r="GQ2475" s="171"/>
    </row>
    <row r="2476" spans="199:199" ht="12" customHeight="1">
      <c r="GQ2476" s="171"/>
    </row>
    <row r="2477" spans="199:199" ht="12" customHeight="1">
      <c r="GQ2477" s="171"/>
    </row>
    <row r="2478" spans="199:199" ht="12" customHeight="1">
      <c r="GQ2478" s="171"/>
    </row>
    <row r="2479" spans="199:199" ht="12" customHeight="1">
      <c r="GQ2479" s="171"/>
    </row>
    <row r="2480" spans="199:199" ht="12" customHeight="1">
      <c r="GQ2480" s="171"/>
    </row>
    <row r="2481" spans="199:199" ht="12" customHeight="1">
      <c r="GQ2481" s="171"/>
    </row>
    <row r="2482" spans="199:199" ht="12" customHeight="1">
      <c r="GQ2482" s="171"/>
    </row>
    <row r="2483" spans="199:199" ht="12" customHeight="1">
      <c r="GQ2483" s="171"/>
    </row>
    <row r="2484" spans="199:199" ht="12" customHeight="1">
      <c r="GQ2484" s="171"/>
    </row>
    <row r="2485" spans="199:199" ht="12" customHeight="1">
      <c r="GQ2485" s="171"/>
    </row>
    <row r="2486" spans="199:199" ht="12" customHeight="1">
      <c r="GQ2486" s="171"/>
    </row>
    <row r="2487" spans="199:199" ht="12" customHeight="1">
      <c r="GQ2487" s="171"/>
    </row>
    <row r="2488" spans="199:199" ht="12" customHeight="1">
      <c r="GQ2488" s="171"/>
    </row>
    <row r="2489" spans="199:199" ht="12" customHeight="1">
      <c r="GQ2489" s="171"/>
    </row>
    <row r="2490" spans="199:199" ht="12" customHeight="1">
      <c r="GQ2490" s="171"/>
    </row>
    <row r="2491" spans="199:199" ht="12" customHeight="1">
      <c r="GQ2491" s="171"/>
    </row>
    <row r="2492" spans="199:199" ht="12" customHeight="1">
      <c r="GQ2492" s="171"/>
    </row>
    <row r="2493" spans="199:199" ht="12" customHeight="1">
      <c r="GQ2493" s="171"/>
    </row>
    <row r="2494" spans="199:199" ht="12" customHeight="1">
      <c r="GQ2494" s="171"/>
    </row>
    <row r="2495" spans="199:199" ht="12" customHeight="1">
      <c r="GQ2495" s="171"/>
    </row>
    <row r="2496" spans="199:199" ht="12" customHeight="1">
      <c r="GQ2496" s="171"/>
    </row>
    <row r="2497" spans="199:199" ht="12" customHeight="1">
      <c r="GQ2497" s="171"/>
    </row>
    <row r="2498" spans="199:199" ht="12" customHeight="1">
      <c r="GQ2498" s="171"/>
    </row>
    <row r="2499" spans="199:199" ht="12" customHeight="1">
      <c r="GQ2499" s="171"/>
    </row>
    <row r="2500" spans="199:199" ht="12" customHeight="1">
      <c r="GQ2500" s="171"/>
    </row>
    <row r="2501" spans="199:199" ht="12" customHeight="1">
      <c r="GQ2501" s="171"/>
    </row>
    <row r="2502" spans="199:199" ht="12" customHeight="1">
      <c r="GQ2502" s="171"/>
    </row>
    <row r="2503" spans="199:199" ht="12" customHeight="1">
      <c r="GQ2503" s="171"/>
    </row>
    <row r="2504" spans="199:199" ht="12" customHeight="1">
      <c r="GQ2504" s="171"/>
    </row>
    <row r="2505" spans="199:199" ht="12" customHeight="1">
      <c r="GQ2505" s="171"/>
    </row>
    <row r="2506" spans="199:199" ht="12" customHeight="1">
      <c r="GQ2506" s="171"/>
    </row>
    <row r="2507" spans="199:199" ht="12" customHeight="1">
      <c r="GQ2507" s="171"/>
    </row>
    <row r="2508" spans="199:199" ht="12" customHeight="1">
      <c r="GQ2508" s="171"/>
    </row>
    <row r="2509" spans="199:199" ht="12" customHeight="1">
      <c r="GQ2509" s="171"/>
    </row>
    <row r="2510" spans="199:199" ht="12" customHeight="1">
      <c r="GQ2510" s="171"/>
    </row>
    <row r="2511" spans="199:199" ht="12" customHeight="1">
      <c r="GQ2511" s="171"/>
    </row>
    <row r="2512" spans="199:199" ht="12" customHeight="1">
      <c r="GQ2512" s="171"/>
    </row>
    <row r="2513" spans="199:199" ht="12" customHeight="1">
      <c r="GQ2513" s="171"/>
    </row>
    <row r="2514" spans="199:199" ht="12" customHeight="1">
      <c r="GQ2514" s="171"/>
    </row>
    <row r="2515" spans="199:199" ht="12" customHeight="1">
      <c r="GQ2515" s="171"/>
    </row>
    <row r="2516" spans="199:199" ht="12" customHeight="1">
      <c r="GQ2516" s="171"/>
    </row>
    <row r="2517" spans="199:199" ht="12" customHeight="1">
      <c r="GQ2517" s="171"/>
    </row>
    <row r="2518" spans="199:199" ht="12" customHeight="1">
      <c r="GQ2518" s="171"/>
    </row>
    <row r="2519" spans="199:199" ht="12" customHeight="1">
      <c r="GQ2519" s="171"/>
    </row>
    <row r="2520" spans="199:199" ht="12" customHeight="1">
      <c r="GQ2520" s="171"/>
    </row>
    <row r="2521" spans="199:199" ht="12" customHeight="1">
      <c r="GQ2521" s="171"/>
    </row>
    <row r="2522" spans="199:199" ht="12" customHeight="1">
      <c r="GQ2522" s="171"/>
    </row>
    <row r="2523" spans="199:199" ht="12" customHeight="1">
      <c r="GQ2523" s="171"/>
    </row>
    <row r="2524" spans="199:199" ht="12" customHeight="1">
      <c r="GQ2524" s="171"/>
    </row>
    <row r="2525" spans="199:199" ht="12" customHeight="1">
      <c r="GQ2525" s="171"/>
    </row>
    <row r="2526" spans="199:199" ht="12" customHeight="1">
      <c r="GQ2526" s="171"/>
    </row>
    <row r="2527" spans="199:199" ht="12" customHeight="1">
      <c r="GQ2527" s="171"/>
    </row>
    <row r="2528" spans="199:199" ht="12" customHeight="1">
      <c r="GQ2528" s="171"/>
    </row>
    <row r="2529" spans="199:199" ht="12" customHeight="1">
      <c r="GQ2529" s="171"/>
    </row>
    <row r="2530" spans="199:199" ht="12" customHeight="1">
      <c r="GQ2530" s="171"/>
    </row>
    <row r="2531" spans="199:199" ht="12" customHeight="1">
      <c r="GQ2531" s="171"/>
    </row>
    <row r="2532" spans="199:199" ht="12" customHeight="1">
      <c r="GQ2532" s="171"/>
    </row>
    <row r="2533" spans="199:199" ht="12" customHeight="1">
      <c r="GQ2533" s="171"/>
    </row>
    <row r="2534" spans="199:199" ht="12" customHeight="1">
      <c r="GQ2534" s="171"/>
    </row>
    <row r="2535" spans="199:199" ht="12" customHeight="1">
      <c r="GQ2535" s="171"/>
    </row>
    <row r="2536" spans="199:199" ht="12" customHeight="1">
      <c r="GQ2536" s="171"/>
    </row>
    <row r="2537" spans="199:199" ht="12" customHeight="1">
      <c r="GQ2537" s="171"/>
    </row>
    <row r="2538" spans="199:199" ht="12" customHeight="1">
      <c r="GQ2538" s="171"/>
    </row>
    <row r="2539" spans="199:199" ht="12" customHeight="1">
      <c r="GQ2539" s="171"/>
    </row>
    <row r="2540" spans="199:199" ht="12" customHeight="1">
      <c r="GQ2540" s="171"/>
    </row>
    <row r="2541" spans="199:199" ht="12" customHeight="1">
      <c r="GQ2541" s="171"/>
    </row>
    <row r="2542" spans="199:199" ht="12" customHeight="1">
      <c r="GQ2542" s="171"/>
    </row>
    <row r="2543" spans="199:199" ht="12" customHeight="1">
      <c r="GQ2543" s="171"/>
    </row>
    <row r="2544" spans="199:199" ht="12" customHeight="1">
      <c r="GQ2544" s="171"/>
    </row>
    <row r="2545" spans="199:199" ht="12" customHeight="1">
      <c r="GQ2545" s="171"/>
    </row>
    <row r="2546" spans="199:199" ht="12" customHeight="1">
      <c r="GQ2546" s="171"/>
    </row>
    <row r="2547" spans="199:199" ht="12" customHeight="1">
      <c r="GQ2547" s="171"/>
    </row>
    <row r="2548" spans="199:199" ht="12" customHeight="1">
      <c r="GQ2548" s="171"/>
    </row>
    <row r="2549" spans="199:199" ht="12" customHeight="1">
      <c r="GQ2549" s="171"/>
    </row>
    <row r="2550" spans="199:199" ht="12" customHeight="1">
      <c r="GQ2550" s="171"/>
    </row>
    <row r="2551" spans="199:199" ht="12" customHeight="1">
      <c r="GQ2551" s="171"/>
    </row>
    <row r="2552" spans="199:199" ht="12" customHeight="1">
      <c r="GQ2552" s="171"/>
    </row>
    <row r="2553" spans="199:199" ht="12" customHeight="1">
      <c r="GQ2553" s="171"/>
    </row>
    <row r="2554" spans="199:199" ht="12" customHeight="1">
      <c r="GQ2554" s="171"/>
    </row>
    <row r="2555" spans="199:199" ht="12" customHeight="1">
      <c r="GQ2555" s="171"/>
    </row>
    <row r="2556" spans="199:199" ht="12" customHeight="1">
      <c r="GQ2556" s="171"/>
    </row>
    <row r="2557" spans="199:199" ht="12" customHeight="1">
      <c r="GQ2557" s="171"/>
    </row>
    <row r="2558" spans="199:199" ht="12" customHeight="1">
      <c r="GQ2558" s="171"/>
    </row>
    <row r="2559" spans="199:199" ht="12" customHeight="1">
      <c r="GQ2559" s="171"/>
    </row>
    <row r="2560" spans="199:199" ht="12" customHeight="1">
      <c r="GQ2560" s="171"/>
    </row>
    <row r="2561" spans="199:199" ht="12" customHeight="1">
      <c r="GQ2561" s="171"/>
    </row>
    <row r="2562" spans="199:199" ht="12" customHeight="1">
      <c r="GQ2562" s="171"/>
    </row>
    <row r="2563" spans="199:199" ht="12" customHeight="1">
      <c r="GQ2563" s="171"/>
    </row>
    <row r="2564" spans="199:199" ht="12" customHeight="1">
      <c r="GQ2564" s="171"/>
    </row>
    <row r="2565" spans="199:199" ht="12" customHeight="1">
      <c r="GQ2565" s="171"/>
    </row>
    <row r="2566" spans="199:199" ht="12" customHeight="1">
      <c r="GQ2566" s="171"/>
    </row>
    <row r="2567" spans="199:199" ht="12" customHeight="1">
      <c r="GQ2567" s="171"/>
    </row>
    <row r="2568" spans="199:199" ht="12" customHeight="1">
      <c r="GQ2568" s="171"/>
    </row>
    <row r="2569" spans="199:199" ht="12" customHeight="1">
      <c r="GQ2569" s="171"/>
    </row>
    <row r="2570" spans="199:199" ht="12" customHeight="1">
      <c r="GQ2570" s="171"/>
    </row>
    <row r="2571" spans="199:199" ht="12" customHeight="1">
      <c r="GQ2571" s="171"/>
    </row>
    <row r="2572" spans="199:199" ht="12" customHeight="1">
      <c r="GQ2572" s="171"/>
    </row>
    <row r="2573" spans="199:199" ht="12" customHeight="1">
      <c r="GQ2573" s="171"/>
    </row>
    <row r="2574" spans="199:199" ht="12" customHeight="1">
      <c r="GQ2574" s="171"/>
    </row>
    <row r="2575" spans="199:199" ht="12" customHeight="1">
      <c r="GQ2575" s="171"/>
    </row>
    <row r="2576" spans="199:199" ht="12" customHeight="1">
      <c r="GQ2576" s="171"/>
    </row>
    <row r="2577" spans="199:199" ht="12" customHeight="1">
      <c r="GQ2577" s="171"/>
    </row>
    <row r="2578" spans="199:199" ht="12" customHeight="1">
      <c r="GQ2578" s="171"/>
    </row>
    <row r="2579" spans="199:199" ht="12" customHeight="1">
      <c r="GQ2579" s="171"/>
    </row>
    <row r="2580" spans="199:199" ht="12" customHeight="1">
      <c r="GQ2580" s="171"/>
    </row>
    <row r="2581" spans="199:199" ht="12" customHeight="1">
      <c r="GQ2581" s="171"/>
    </row>
    <row r="2582" spans="199:199" ht="12" customHeight="1">
      <c r="GQ2582" s="171"/>
    </row>
    <row r="2583" spans="199:199" ht="12" customHeight="1">
      <c r="GQ2583" s="171"/>
    </row>
    <row r="2584" spans="199:199" ht="12" customHeight="1">
      <c r="GQ2584" s="171"/>
    </row>
    <row r="2585" spans="199:199" ht="12" customHeight="1">
      <c r="GQ2585" s="171"/>
    </row>
    <row r="2586" spans="199:199" ht="12" customHeight="1">
      <c r="GQ2586" s="171"/>
    </row>
    <row r="2587" spans="199:199" ht="12" customHeight="1">
      <c r="GQ2587" s="171"/>
    </row>
    <row r="2588" spans="199:199" ht="12" customHeight="1">
      <c r="GQ2588" s="171"/>
    </row>
    <row r="2589" spans="199:199" ht="12" customHeight="1">
      <c r="GQ2589" s="171"/>
    </row>
    <row r="2590" spans="199:199" ht="12" customHeight="1">
      <c r="GQ2590" s="171"/>
    </row>
    <row r="2591" spans="199:199" ht="12" customHeight="1">
      <c r="GQ2591" s="171"/>
    </row>
    <row r="2592" spans="199:199" ht="12" customHeight="1">
      <c r="GQ2592" s="171"/>
    </row>
    <row r="2593" spans="199:199" ht="12" customHeight="1">
      <c r="GQ2593" s="171"/>
    </row>
    <row r="2594" spans="199:199" ht="12" customHeight="1">
      <c r="GQ2594" s="171"/>
    </row>
    <row r="2595" spans="199:199" ht="12" customHeight="1">
      <c r="GQ2595" s="171"/>
    </row>
    <row r="2596" spans="199:199" ht="12" customHeight="1">
      <c r="GQ2596" s="171"/>
    </row>
    <row r="2597" spans="199:199" ht="12" customHeight="1">
      <c r="GQ2597" s="171"/>
    </row>
    <row r="2598" spans="199:199" ht="12" customHeight="1">
      <c r="GQ2598" s="171"/>
    </row>
    <row r="2599" spans="199:199" ht="12" customHeight="1">
      <c r="GQ2599" s="171"/>
    </row>
    <row r="2600" spans="199:199" ht="12" customHeight="1">
      <c r="GQ2600" s="171"/>
    </row>
    <row r="2601" spans="199:199" ht="12" customHeight="1">
      <c r="GQ2601" s="171"/>
    </row>
    <row r="2602" spans="199:199" ht="12" customHeight="1">
      <c r="GQ2602" s="171"/>
    </row>
    <row r="2603" spans="199:199" ht="12" customHeight="1">
      <c r="GQ2603" s="171"/>
    </row>
    <row r="2604" spans="199:199" ht="12" customHeight="1">
      <c r="GQ2604" s="171"/>
    </row>
    <row r="2605" spans="199:199" ht="12" customHeight="1">
      <c r="GQ2605" s="171"/>
    </row>
    <row r="2606" spans="199:199" ht="12" customHeight="1">
      <c r="GQ2606" s="171"/>
    </row>
    <row r="2607" spans="199:199" ht="12" customHeight="1">
      <c r="GQ2607" s="171"/>
    </row>
    <row r="2608" spans="199:199" ht="12" customHeight="1">
      <c r="GQ2608" s="171"/>
    </row>
    <row r="2609" spans="199:199" ht="12" customHeight="1">
      <c r="GQ2609" s="171"/>
    </row>
    <row r="2610" spans="199:199" ht="12" customHeight="1">
      <c r="GQ2610" s="171"/>
    </row>
    <row r="2611" spans="199:199" ht="12" customHeight="1">
      <c r="GQ2611" s="171"/>
    </row>
    <row r="2612" spans="199:199" ht="12" customHeight="1">
      <c r="GQ2612" s="171"/>
    </row>
    <row r="2613" spans="199:199" ht="12" customHeight="1">
      <c r="GQ2613" s="171"/>
    </row>
    <row r="2614" spans="199:199" ht="12" customHeight="1">
      <c r="GQ2614" s="171"/>
    </row>
    <row r="2615" spans="199:199" ht="12" customHeight="1">
      <c r="GQ2615" s="171"/>
    </row>
    <row r="2616" spans="199:199" ht="12" customHeight="1">
      <c r="GQ2616" s="171"/>
    </row>
    <row r="2617" spans="199:199" ht="12" customHeight="1">
      <c r="GQ2617" s="171"/>
    </row>
    <row r="2618" spans="199:199" ht="12" customHeight="1">
      <c r="GQ2618" s="171"/>
    </row>
    <row r="2619" spans="199:199" ht="12" customHeight="1">
      <c r="GQ2619" s="171"/>
    </row>
    <row r="2620" spans="199:199" ht="12" customHeight="1">
      <c r="GQ2620" s="171"/>
    </row>
    <row r="2621" spans="199:199" ht="12" customHeight="1">
      <c r="GQ2621" s="171"/>
    </row>
    <row r="2622" spans="199:199" ht="12" customHeight="1">
      <c r="GQ2622" s="171"/>
    </row>
    <row r="2623" spans="199:199" ht="12" customHeight="1">
      <c r="GQ2623" s="171"/>
    </row>
    <row r="2624" spans="199:199" ht="12" customHeight="1">
      <c r="GQ2624" s="171"/>
    </row>
    <row r="2625" spans="199:199" ht="12" customHeight="1">
      <c r="GQ2625" s="171"/>
    </row>
    <row r="2626" spans="199:199" ht="12" customHeight="1">
      <c r="GQ2626" s="171"/>
    </row>
    <row r="2627" spans="199:199" ht="12" customHeight="1">
      <c r="GQ2627" s="171"/>
    </row>
    <row r="2628" spans="199:199" ht="12" customHeight="1">
      <c r="GQ2628" s="171"/>
    </row>
    <row r="2629" spans="199:199" ht="12" customHeight="1">
      <c r="GQ2629" s="171"/>
    </row>
    <row r="2630" spans="199:199" ht="12" customHeight="1">
      <c r="GQ2630" s="171"/>
    </row>
    <row r="2631" spans="199:199" ht="12" customHeight="1">
      <c r="GQ2631" s="171"/>
    </row>
    <row r="2632" spans="199:199" ht="12" customHeight="1">
      <c r="GQ2632" s="171"/>
    </row>
    <row r="2633" spans="199:199" ht="12" customHeight="1">
      <c r="GQ2633" s="171"/>
    </row>
    <row r="2634" spans="199:199" ht="12" customHeight="1">
      <c r="GQ2634" s="171"/>
    </row>
    <row r="2635" spans="199:199" ht="12" customHeight="1">
      <c r="GQ2635" s="171"/>
    </row>
    <row r="2636" spans="199:199" ht="12" customHeight="1">
      <c r="GQ2636" s="171"/>
    </row>
    <row r="2637" spans="199:199" ht="12" customHeight="1">
      <c r="GQ2637" s="171"/>
    </row>
    <row r="2638" spans="199:199" ht="12" customHeight="1">
      <c r="GQ2638" s="171"/>
    </row>
    <row r="2639" spans="199:199" ht="12" customHeight="1">
      <c r="GQ2639" s="171"/>
    </row>
    <row r="2640" spans="199:199" ht="12" customHeight="1">
      <c r="GQ2640" s="171"/>
    </row>
    <row r="2641" spans="199:199" ht="12" customHeight="1">
      <c r="GQ2641" s="171"/>
    </row>
    <row r="2642" spans="199:199" ht="12" customHeight="1">
      <c r="GQ2642" s="171"/>
    </row>
    <row r="2643" spans="199:199" ht="12" customHeight="1">
      <c r="GQ2643" s="171"/>
    </row>
    <row r="2644" spans="199:199" ht="12" customHeight="1">
      <c r="GQ2644" s="171"/>
    </row>
    <row r="2645" spans="199:199" ht="12" customHeight="1">
      <c r="GQ2645" s="171"/>
    </row>
    <row r="2646" spans="199:199" ht="12" customHeight="1">
      <c r="GQ2646" s="171"/>
    </row>
    <row r="2647" spans="199:199" ht="12" customHeight="1">
      <c r="GQ2647" s="171"/>
    </row>
    <row r="2648" spans="199:199" ht="12" customHeight="1">
      <c r="GQ2648" s="171"/>
    </row>
    <row r="2649" spans="199:199" ht="12" customHeight="1">
      <c r="GQ2649" s="171"/>
    </row>
    <row r="2650" spans="199:199" ht="12" customHeight="1">
      <c r="GQ2650" s="171"/>
    </row>
    <row r="2651" spans="199:199" ht="12" customHeight="1">
      <c r="GQ2651" s="171"/>
    </row>
    <row r="2652" spans="199:199" ht="12" customHeight="1">
      <c r="GQ2652" s="171"/>
    </row>
    <row r="2653" spans="199:199" ht="12" customHeight="1">
      <c r="GQ2653" s="171"/>
    </row>
    <row r="2654" spans="199:199" ht="12" customHeight="1">
      <c r="GQ2654" s="171"/>
    </row>
    <row r="2655" spans="199:199" ht="12" customHeight="1">
      <c r="GQ2655" s="171"/>
    </row>
    <row r="2656" spans="199:199" ht="12" customHeight="1">
      <c r="GQ2656" s="171"/>
    </row>
    <row r="2657" spans="199:199" ht="12" customHeight="1">
      <c r="GQ2657" s="171"/>
    </row>
    <row r="2658" spans="199:199" ht="12" customHeight="1">
      <c r="GQ2658" s="171"/>
    </row>
    <row r="2659" spans="199:199" ht="12" customHeight="1">
      <c r="GQ2659" s="171"/>
    </row>
    <row r="2660" spans="199:199" ht="12" customHeight="1">
      <c r="GQ2660" s="171"/>
    </row>
    <row r="2661" spans="199:199" ht="12" customHeight="1">
      <c r="GQ2661" s="171"/>
    </row>
    <row r="2662" spans="199:199" ht="12" customHeight="1">
      <c r="GQ2662" s="171"/>
    </row>
    <row r="2663" spans="199:199" ht="12" customHeight="1">
      <c r="GQ2663" s="171"/>
    </row>
    <row r="2664" spans="199:199" ht="12" customHeight="1">
      <c r="GQ2664" s="171"/>
    </row>
    <row r="2665" spans="199:199" ht="12" customHeight="1">
      <c r="GQ2665" s="171"/>
    </row>
    <row r="2666" spans="199:199" ht="12" customHeight="1">
      <c r="GQ2666" s="171"/>
    </row>
    <row r="2667" spans="199:199" ht="12" customHeight="1">
      <c r="GQ2667" s="171"/>
    </row>
    <row r="2668" spans="199:199" ht="12" customHeight="1">
      <c r="GQ2668" s="171"/>
    </row>
    <row r="2669" spans="199:199" ht="12" customHeight="1">
      <c r="GQ2669" s="171"/>
    </row>
    <row r="2670" spans="199:199" ht="12" customHeight="1">
      <c r="GQ2670" s="171"/>
    </row>
    <row r="2671" spans="199:199" ht="12" customHeight="1">
      <c r="GQ2671" s="171"/>
    </row>
    <row r="2672" spans="199:199" ht="12" customHeight="1">
      <c r="GQ2672" s="171"/>
    </row>
    <row r="2673" spans="199:199" ht="12" customHeight="1">
      <c r="GQ2673" s="171"/>
    </row>
    <row r="2674" spans="199:199" ht="12" customHeight="1">
      <c r="GQ2674" s="171"/>
    </row>
    <row r="2675" spans="199:199" ht="12" customHeight="1">
      <c r="GQ2675" s="171"/>
    </row>
    <row r="2676" spans="199:199" ht="12" customHeight="1">
      <c r="GQ2676" s="171"/>
    </row>
    <row r="2677" spans="199:199" ht="12" customHeight="1">
      <c r="GQ2677" s="171"/>
    </row>
    <row r="2678" spans="199:199" ht="12" customHeight="1">
      <c r="GQ2678" s="171"/>
    </row>
    <row r="2679" spans="199:199" ht="12" customHeight="1">
      <c r="GQ2679" s="171"/>
    </row>
    <row r="2680" spans="199:199" ht="12" customHeight="1">
      <c r="GQ2680" s="171"/>
    </row>
    <row r="2681" spans="199:199" ht="12" customHeight="1">
      <c r="GQ2681" s="171"/>
    </row>
    <row r="2682" spans="199:199" ht="12" customHeight="1">
      <c r="GQ2682" s="171"/>
    </row>
    <row r="2683" spans="199:199" ht="12" customHeight="1">
      <c r="GQ2683" s="171"/>
    </row>
    <row r="2684" spans="199:199" ht="12" customHeight="1">
      <c r="GQ2684" s="171"/>
    </row>
    <row r="2685" spans="199:199" ht="12" customHeight="1">
      <c r="GQ2685" s="171"/>
    </row>
    <row r="2686" spans="199:199" ht="12" customHeight="1">
      <c r="GQ2686" s="171"/>
    </row>
    <row r="2687" spans="199:199" ht="12" customHeight="1">
      <c r="GQ2687" s="171"/>
    </row>
    <row r="2688" spans="199:199" ht="12" customHeight="1">
      <c r="GQ2688" s="171"/>
    </row>
    <row r="2689" spans="199:199" ht="12" customHeight="1">
      <c r="GQ2689" s="171"/>
    </row>
    <row r="2690" spans="199:199" ht="12" customHeight="1">
      <c r="GQ2690" s="171"/>
    </row>
    <row r="2691" spans="199:199" ht="12" customHeight="1">
      <c r="GQ2691" s="171"/>
    </row>
    <row r="2692" spans="199:199" ht="12" customHeight="1">
      <c r="GQ2692" s="171"/>
    </row>
    <row r="2693" spans="199:199" ht="12" customHeight="1">
      <c r="GQ2693" s="171"/>
    </row>
    <row r="2694" spans="199:199" ht="12" customHeight="1">
      <c r="GQ2694" s="171"/>
    </row>
    <row r="2695" spans="199:199" ht="12" customHeight="1">
      <c r="GQ2695" s="171"/>
    </row>
    <row r="2696" spans="199:199" ht="12" customHeight="1">
      <c r="GQ2696" s="171"/>
    </row>
    <row r="2697" spans="199:199" ht="12" customHeight="1">
      <c r="GQ2697" s="171"/>
    </row>
    <row r="2698" spans="199:199" ht="12" customHeight="1">
      <c r="GQ2698" s="171"/>
    </row>
    <row r="2699" spans="199:199" ht="12" customHeight="1">
      <c r="GQ2699" s="171"/>
    </row>
    <row r="2700" spans="199:199" ht="12" customHeight="1">
      <c r="GQ2700" s="171"/>
    </row>
    <row r="2701" spans="199:199" ht="12" customHeight="1">
      <c r="GQ2701" s="171"/>
    </row>
    <row r="2702" spans="199:199" ht="12" customHeight="1">
      <c r="GQ2702" s="171"/>
    </row>
    <row r="2703" spans="199:199" ht="12" customHeight="1">
      <c r="GQ2703" s="171"/>
    </row>
    <row r="2704" spans="199:199" ht="12" customHeight="1">
      <c r="GQ2704" s="171"/>
    </row>
    <row r="2705" spans="199:199" ht="12" customHeight="1">
      <c r="GQ2705" s="171"/>
    </row>
    <row r="2706" spans="199:199" ht="12" customHeight="1">
      <c r="GQ2706" s="171"/>
    </row>
    <row r="2707" spans="199:199" ht="12" customHeight="1">
      <c r="GQ2707" s="171"/>
    </row>
    <row r="2708" spans="199:199" ht="12" customHeight="1">
      <c r="GQ2708" s="171"/>
    </row>
    <row r="2709" spans="199:199" ht="12" customHeight="1">
      <c r="GQ2709" s="171"/>
    </row>
    <row r="2710" spans="199:199" ht="12" customHeight="1">
      <c r="GQ2710" s="171"/>
    </row>
    <row r="2711" spans="199:199" ht="12" customHeight="1">
      <c r="GQ2711" s="171"/>
    </row>
    <row r="2712" spans="199:199" ht="12" customHeight="1">
      <c r="GQ2712" s="171"/>
    </row>
    <row r="2713" spans="199:199" ht="12" customHeight="1">
      <c r="GQ2713" s="171"/>
    </row>
    <row r="2714" spans="199:199" ht="12" customHeight="1">
      <c r="GQ2714" s="171"/>
    </row>
    <row r="2715" spans="199:199" ht="12" customHeight="1">
      <c r="GQ2715" s="171"/>
    </row>
    <row r="2716" spans="199:199" ht="12" customHeight="1">
      <c r="GQ2716" s="171"/>
    </row>
    <row r="2717" spans="199:199" ht="12" customHeight="1">
      <c r="GQ2717" s="171"/>
    </row>
    <row r="2718" spans="199:199" ht="12" customHeight="1">
      <c r="GQ2718" s="171"/>
    </row>
    <row r="2719" spans="199:199" ht="12" customHeight="1">
      <c r="GQ2719" s="171"/>
    </row>
    <row r="2720" spans="199:199" ht="12" customHeight="1">
      <c r="GQ2720" s="171"/>
    </row>
    <row r="2721" spans="199:199" ht="12" customHeight="1">
      <c r="GQ2721" s="171"/>
    </row>
    <row r="2722" spans="199:199" ht="12" customHeight="1">
      <c r="GQ2722" s="171"/>
    </row>
    <row r="2723" spans="199:199" ht="12" customHeight="1">
      <c r="GQ2723" s="171"/>
    </row>
    <row r="2724" spans="199:199" ht="12" customHeight="1">
      <c r="GQ2724" s="171"/>
    </row>
    <row r="2725" spans="199:199" ht="12" customHeight="1">
      <c r="GQ2725" s="171"/>
    </row>
    <row r="2726" spans="199:199" ht="12" customHeight="1">
      <c r="GQ2726" s="171"/>
    </row>
    <row r="2727" spans="199:199" ht="12" customHeight="1">
      <c r="GQ2727" s="171"/>
    </row>
    <row r="2728" spans="199:199" ht="12" customHeight="1">
      <c r="GQ2728" s="171"/>
    </row>
    <row r="2729" spans="199:199" ht="12" customHeight="1">
      <c r="GQ2729" s="171"/>
    </row>
    <row r="2730" spans="199:199" ht="12" customHeight="1">
      <c r="GQ2730" s="171"/>
    </row>
    <row r="2731" spans="199:199" ht="12" customHeight="1">
      <c r="GQ2731" s="171"/>
    </row>
    <row r="2732" spans="199:199" ht="12" customHeight="1">
      <c r="GQ2732" s="171"/>
    </row>
    <row r="2733" spans="199:199" ht="12" customHeight="1">
      <c r="GQ2733" s="171"/>
    </row>
    <row r="2734" spans="199:199" ht="12" customHeight="1">
      <c r="GQ2734" s="171"/>
    </row>
    <row r="2735" spans="199:199" ht="12" customHeight="1">
      <c r="GQ2735" s="171"/>
    </row>
    <row r="2736" spans="199:199" ht="12" customHeight="1">
      <c r="GQ2736" s="171"/>
    </row>
    <row r="2737" spans="199:199" ht="12" customHeight="1">
      <c r="GQ2737" s="171"/>
    </row>
    <row r="2738" spans="199:199" ht="12" customHeight="1">
      <c r="GQ2738" s="171"/>
    </row>
    <row r="2739" spans="199:199" ht="12" customHeight="1">
      <c r="GQ2739" s="171"/>
    </row>
    <row r="2740" spans="199:199" ht="12" customHeight="1">
      <c r="GQ2740" s="171"/>
    </row>
    <row r="2741" spans="199:199" ht="12" customHeight="1">
      <c r="GQ2741" s="171"/>
    </row>
    <row r="2742" spans="199:199" ht="12" customHeight="1">
      <c r="GQ2742" s="171"/>
    </row>
    <row r="2743" spans="199:199" ht="12" customHeight="1">
      <c r="GQ2743" s="171"/>
    </row>
    <row r="2744" spans="199:199" ht="12" customHeight="1">
      <c r="GQ2744" s="171"/>
    </row>
    <row r="2745" spans="199:199" ht="12" customHeight="1">
      <c r="GQ2745" s="171"/>
    </row>
    <row r="2746" spans="199:199" ht="12" customHeight="1">
      <c r="GQ2746" s="171"/>
    </row>
    <row r="2747" spans="199:199" ht="12" customHeight="1">
      <c r="GQ2747" s="171"/>
    </row>
    <row r="2748" spans="199:199" ht="12" customHeight="1">
      <c r="GQ2748" s="171"/>
    </row>
    <row r="2749" spans="199:199" ht="12" customHeight="1">
      <c r="GQ2749" s="171"/>
    </row>
    <row r="2750" spans="199:199" ht="12" customHeight="1">
      <c r="GQ2750" s="171"/>
    </row>
    <row r="2751" spans="199:199" ht="12" customHeight="1">
      <c r="GQ2751" s="171"/>
    </row>
    <row r="2752" spans="199:199" ht="12" customHeight="1">
      <c r="GQ2752" s="171"/>
    </row>
    <row r="2753" spans="199:199" ht="12" customHeight="1">
      <c r="GQ2753" s="171"/>
    </row>
    <row r="2754" spans="199:199" ht="12" customHeight="1">
      <c r="GQ2754" s="171"/>
    </row>
    <row r="2755" spans="199:199" ht="12" customHeight="1">
      <c r="GQ2755" s="171"/>
    </row>
    <row r="2756" spans="199:199" ht="12" customHeight="1">
      <c r="GQ2756" s="171"/>
    </row>
    <row r="2757" spans="199:199" ht="12" customHeight="1">
      <c r="GQ2757" s="171"/>
    </row>
    <row r="2758" spans="199:199" ht="12" customHeight="1">
      <c r="GQ2758" s="171"/>
    </row>
    <row r="2759" spans="199:199" ht="12" customHeight="1">
      <c r="GQ2759" s="171"/>
    </row>
    <row r="2760" spans="199:199" ht="12" customHeight="1">
      <c r="GQ2760" s="171"/>
    </row>
    <row r="2761" spans="199:199" ht="12" customHeight="1">
      <c r="GQ2761" s="171"/>
    </row>
    <row r="2762" spans="199:199" ht="12" customHeight="1">
      <c r="GQ2762" s="171"/>
    </row>
    <row r="2763" spans="199:199" ht="12" customHeight="1">
      <c r="GQ2763" s="171"/>
    </row>
    <row r="2764" spans="199:199" ht="12" customHeight="1">
      <c r="GQ2764" s="171"/>
    </row>
    <row r="2765" spans="199:199" ht="12" customHeight="1">
      <c r="GQ2765" s="171"/>
    </row>
    <row r="2766" spans="199:199" ht="12" customHeight="1">
      <c r="GQ2766" s="171"/>
    </row>
    <row r="2767" spans="199:199" ht="12" customHeight="1">
      <c r="GQ2767" s="171"/>
    </row>
    <row r="2768" spans="199:199" ht="12" customHeight="1">
      <c r="GQ2768" s="171"/>
    </row>
    <row r="2769" spans="199:199" ht="12" customHeight="1">
      <c r="GQ2769" s="171"/>
    </row>
    <row r="2770" spans="199:199" ht="12" customHeight="1">
      <c r="GQ2770" s="171"/>
    </row>
    <row r="2771" spans="199:199" ht="12" customHeight="1">
      <c r="GQ2771" s="171"/>
    </row>
    <row r="2772" spans="199:199" ht="12" customHeight="1">
      <c r="GQ2772" s="171"/>
    </row>
    <row r="2773" spans="199:199" ht="12" customHeight="1">
      <c r="GQ2773" s="171"/>
    </row>
    <row r="2774" spans="199:199" ht="12" customHeight="1">
      <c r="GQ2774" s="171"/>
    </row>
    <row r="2775" spans="199:199" ht="12" customHeight="1">
      <c r="GQ2775" s="171"/>
    </row>
    <row r="2776" spans="199:199" ht="12" customHeight="1">
      <c r="GQ2776" s="171"/>
    </row>
    <row r="2777" spans="199:199" ht="12" customHeight="1">
      <c r="GQ2777" s="171"/>
    </row>
    <row r="2778" spans="199:199" ht="12" customHeight="1">
      <c r="GQ2778" s="171"/>
    </row>
    <row r="2779" spans="199:199" ht="12" customHeight="1">
      <c r="GQ2779" s="171"/>
    </row>
    <row r="2780" spans="199:199" ht="12" customHeight="1">
      <c r="GQ2780" s="171"/>
    </row>
    <row r="2781" spans="199:199" ht="12" customHeight="1">
      <c r="GQ2781" s="171"/>
    </row>
    <row r="2782" spans="199:199" ht="12" customHeight="1">
      <c r="GQ2782" s="171"/>
    </row>
    <row r="2783" spans="199:199" ht="12" customHeight="1">
      <c r="GQ2783" s="171"/>
    </row>
    <row r="2784" spans="199:199" ht="12" customHeight="1">
      <c r="GQ2784" s="171"/>
    </row>
    <row r="2785" spans="199:199" ht="12" customHeight="1">
      <c r="GQ2785" s="171"/>
    </row>
    <row r="2786" spans="199:199" ht="12" customHeight="1">
      <c r="GQ2786" s="171"/>
    </row>
    <row r="2787" spans="199:199" ht="12" customHeight="1">
      <c r="GQ2787" s="171"/>
    </row>
    <row r="2788" spans="199:199" ht="12" customHeight="1">
      <c r="GQ2788" s="171"/>
    </row>
    <row r="2789" spans="199:199" ht="12" customHeight="1">
      <c r="GQ2789" s="171"/>
    </row>
    <row r="2790" spans="199:199" ht="12" customHeight="1">
      <c r="GQ2790" s="171"/>
    </row>
    <row r="2791" spans="199:199" ht="12" customHeight="1">
      <c r="GQ2791" s="171"/>
    </row>
    <row r="2792" spans="199:199" ht="12" customHeight="1">
      <c r="GQ2792" s="171"/>
    </row>
    <row r="2793" spans="199:199" ht="12" customHeight="1">
      <c r="GQ2793" s="171"/>
    </row>
    <row r="2794" spans="199:199" ht="12" customHeight="1">
      <c r="GQ2794" s="171"/>
    </row>
    <row r="2795" spans="199:199" ht="12" customHeight="1">
      <c r="GQ2795" s="171"/>
    </row>
    <row r="2796" spans="199:199" ht="12" customHeight="1">
      <c r="GQ2796" s="171"/>
    </row>
    <row r="2797" spans="199:199" ht="12" customHeight="1">
      <c r="GQ2797" s="171"/>
    </row>
    <row r="2798" spans="199:199" ht="12" customHeight="1">
      <c r="GQ2798" s="171"/>
    </row>
    <row r="2799" spans="199:199" ht="12" customHeight="1">
      <c r="GQ2799" s="171"/>
    </row>
    <row r="2800" spans="199:199" ht="12" customHeight="1">
      <c r="GQ2800" s="171"/>
    </row>
    <row r="2801" spans="199:199" ht="12" customHeight="1">
      <c r="GQ2801" s="171"/>
    </row>
    <row r="2802" spans="199:199" ht="12" customHeight="1">
      <c r="GQ2802" s="171"/>
    </row>
    <row r="2803" spans="199:199" ht="12" customHeight="1">
      <c r="GQ2803" s="171"/>
    </row>
    <row r="2804" spans="199:199" ht="12" customHeight="1">
      <c r="GQ2804" s="171"/>
    </row>
    <row r="2805" spans="199:199" ht="12" customHeight="1">
      <c r="GQ2805" s="171"/>
    </row>
    <row r="2806" spans="199:199" ht="12" customHeight="1">
      <c r="GQ2806" s="171"/>
    </row>
    <row r="2807" spans="199:199" ht="12" customHeight="1">
      <c r="GQ2807" s="171"/>
    </row>
    <row r="2808" spans="199:199" ht="12" customHeight="1">
      <c r="GQ2808" s="171"/>
    </row>
    <row r="2809" spans="199:199" ht="12" customHeight="1">
      <c r="GQ2809" s="171"/>
    </row>
    <row r="2810" spans="199:199" ht="12" customHeight="1">
      <c r="GQ2810" s="171"/>
    </row>
    <row r="2811" spans="199:199" ht="12" customHeight="1">
      <c r="GQ2811" s="171"/>
    </row>
    <row r="2812" spans="199:199" ht="12" customHeight="1">
      <c r="GQ2812" s="171"/>
    </row>
    <row r="2813" spans="199:199" ht="12" customHeight="1">
      <c r="GQ2813" s="171"/>
    </row>
    <row r="2814" spans="199:199" ht="12" customHeight="1">
      <c r="GQ2814" s="171"/>
    </row>
    <row r="2815" spans="199:199" ht="12" customHeight="1">
      <c r="GQ2815" s="171"/>
    </row>
    <row r="2816" spans="199:199" ht="12" customHeight="1">
      <c r="GQ2816" s="171"/>
    </row>
    <row r="2817" spans="199:199" ht="12" customHeight="1">
      <c r="GQ2817" s="171"/>
    </row>
    <row r="2818" spans="199:199" ht="12" customHeight="1">
      <c r="GQ2818" s="171"/>
    </row>
    <row r="2819" spans="199:199" ht="12" customHeight="1">
      <c r="GQ2819" s="171"/>
    </row>
    <row r="2820" spans="199:199" ht="12" customHeight="1">
      <c r="GQ2820" s="171"/>
    </row>
    <row r="2821" spans="199:199" ht="12" customHeight="1">
      <c r="GQ2821" s="171"/>
    </row>
    <row r="2822" spans="199:199" ht="12" customHeight="1">
      <c r="GQ2822" s="171"/>
    </row>
    <row r="2823" spans="199:199" ht="12" customHeight="1">
      <c r="GQ2823" s="171"/>
    </row>
    <row r="2824" spans="199:199" ht="12" customHeight="1">
      <c r="GQ2824" s="171"/>
    </row>
    <row r="2825" spans="199:199" ht="12" customHeight="1">
      <c r="GQ2825" s="171"/>
    </row>
    <row r="2826" spans="199:199" ht="12" customHeight="1">
      <c r="GQ2826" s="171"/>
    </row>
    <row r="2827" spans="199:199" ht="12" customHeight="1">
      <c r="GQ2827" s="171"/>
    </row>
    <row r="2828" spans="199:199" ht="12" customHeight="1">
      <c r="GQ2828" s="171"/>
    </row>
    <row r="2829" spans="199:199" ht="12" customHeight="1">
      <c r="GQ2829" s="171"/>
    </row>
    <row r="2830" spans="199:199" ht="12" customHeight="1">
      <c r="GQ2830" s="171"/>
    </row>
    <row r="2831" spans="199:199" ht="12" customHeight="1">
      <c r="GQ2831" s="171"/>
    </row>
    <row r="2832" spans="199:199" ht="12" customHeight="1">
      <c r="GQ2832" s="171"/>
    </row>
    <row r="2833" spans="199:199" ht="12" customHeight="1">
      <c r="GQ2833" s="171"/>
    </row>
    <row r="2834" spans="199:199" ht="12" customHeight="1">
      <c r="GQ2834" s="171"/>
    </row>
    <row r="2835" spans="199:199" ht="12" customHeight="1">
      <c r="GQ2835" s="171"/>
    </row>
    <row r="2836" spans="199:199" ht="12" customHeight="1">
      <c r="GQ2836" s="171"/>
    </row>
    <row r="2837" spans="199:199" ht="12" customHeight="1">
      <c r="GQ2837" s="171"/>
    </row>
    <row r="2838" spans="199:199" ht="12" customHeight="1">
      <c r="GQ2838" s="171"/>
    </row>
    <row r="2839" spans="199:199" ht="12" customHeight="1">
      <c r="GQ2839" s="171"/>
    </row>
    <row r="2840" spans="199:199" ht="12" customHeight="1">
      <c r="GQ2840" s="171"/>
    </row>
    <row r="2841" spans="199:199" ht="12" customHeight="1">
      <c r="GQ2841" s="171"/>
    </row>
    <row r="2842" spans="199:199" ht="12" customHeight="1">
      <c r="GQ2842" s="171"/>
    </row>
    <row r="2843" spans="199:199" ht="12" customHeight="1">
      <c r="GQ2843" s="171"/>
    </row>
    <row r="2844" spans="199:199" ht="12" customHeight="1">
      <c r="GQ2844" s="171"/>
    </row>
    <row r="2845" spans="199:199" ht="12" customHeight="1">
      <c r="GQ2845" s="171"/>
    </row>
    <row r="2846" spans="199:199" ht="12" customHeight="1">
      <c r="GQ2846" s="171"/>
    </row>
    <row r="2847" spans="199:199" ht="12" customHeight="1">
      <c r="GQ2847" s="171"/>
    </row>
    <row r="2848" spans="199:199" ht="12" customHeight="1">
      <c r="GQ2848" s="171"/>
    </row>
    <row r="2849" spans="199:199" ht="12" customHeight="1">
      <c r="GQ2849" s="171"/>
    </row>
    <row r="2850" spans="199:199" ht="12" customHeight="1">
      <c r="GQ2850" s="171"/>
    </row>
    <row r="2851" spans="199:199" ht="12" customHeight="1">
      <c r="GQ2851" s="171"/>
    </row>
    <row r="2852" spans="199:199" ht="12" customHeight="1">
      <c r="GQ2852" s="171"/>
    </row>
    <row r="2853" spans="199:199" ht="12" customHeight="1">
      <c r="GQ2853" s="171"/>
    </row>
    <row r="2854" spans="199:199" ht="12" customHeight="1">
      <c r="GQ2854" s="171"/>
    </row>
    <row r="2855" spans="199:199" ht="12" customHeight="1">
      <c r="GQ2855" s="171"/>
    </row>
    <row r="2856" spans="199:199" ht="12" customHeight="1">
      <c r="GQ2856" s="171"/>
    </row>
    <row r="2857" spans="199:199" ht="12" customHeight="1">
      <c r="GQ2857" s="171"/>
    </row>
    <row r="2858" spans="199:199" ht="12" customHeight="1">
      <c r="GQ2858" s="171"/>
    </row>
    <row r="2859" spans="199:199" ht="12" customHeight="1">
      <c r="GQ2859" s="171"/>
    </row>
    <row r="2860" spans="199:199" ht="12" customHeight="1">
      <c r="GQ2860" s="171"/>
    </row>
    <row r="2861" spans="199:199" ht="12" customHeight="1">
      <c r="GQ2861" s="171"/>
    </row>
    <row r="2862" spans="199:199" ht="12" customHeight="1">
      <c r="GQ2862" s="171"/>
    </row>
    <row r="2863" spans="199:199" ht="12" customHeight="1">
      <c r="GQ2863" s="171"/>
    </row>
    <row r="2864" spans="199:199" ht="12" customHeight="1">
      <c r="GQ2864" s="171"/>
    </row>
    <row r="2865" spans="199:199" ht="12" customHeight="1">
      <c r="GQ2865" s="171"/>
    </row>
    <row r="2866" spans="199:199" ht="12" customHeight="1">
      <c r="GQ2866" s="171"/>
    </row>
    <row r="2867" spans="199:199" ht="12" customHeight="1">
      <c r="GQ2867" s="171"/>
    </row>
    <row r="2868" spans="199:199" ht="12" customHeight="1">
      <c r="GQ2868" s="171"/>
    </row>
    <row r="2869" spans="199:199" ht="12" customHeight="1">
      <c r="GQ2869" s="171"/>
    </row>
    <row r="2870" spans="199:199" ht="12" customHeight="1">
      <c r="GQ2870" s="171"/>
    </row>
    <row r="2871" spans="199:199" ht="12" customHeight="1">
      <c r="GQ2871" s="171"/>
    </row>
    <row r="2872" spans="199:199" ht="12" customHeight="1">
      <c r="GQ2872" s="171"/>
    </row>
    <row r="2873" spans="199:199" ht="12" customHeight="1">
      <c r="GQ2873" s="171"/>
    </row>
    <row r="2874" spans="199:199" ht="12" customHeight="1">
      <c r="GQ2874" s="171"/>
    </row>
    <row r="2875" spans="199:199" ht="12" customHeight="1">
      <c r="GQ2875" s="171"/>
    </row>
    <row r="2876" spans="199:199" ht="12" customHeight="1">
      <c r="GQ2876" s="171"/>
    </row>
    <row r="2877" spans="199:199" ht="12" customHeight="1">
      <c r="GQ2877" s="171"/>
    </row>
    <row r="2878" spans="199:199" ht="12" customHeight="1">
      <c r="GQ2878" s="171"/>
    </row>
    <row r="2879" spans="199:199" ht="12" customHeight="1">
      <c r="GQ2879" s="171"/>
    </row>
    <row r="2880" spans="199:199" ht="12" customHeight="1">
      <c r="GQ2880" s="171"/>
    </row>
    <row r="2881" spans="199:199" ht="12" customHeight="1">
      <c r="GQ2881" s="171"/>
    </row>
    <row r="2882" spans="199:199" ht="12" customHeight="1">
      <c r="GQ2882" s="171"/>
    </row>
    <row r="2883" spans="199:199" ht="12" customHeight="1">
      <c r="GQ2883" s="171"/>
    </row>
    <row r="2884" spans="199:199" ht="12" customHeight="1">
      <c r="GQ2884" s="171"/>
    </row>
    <row r="2885" spans="199:199" ht="12" customHeight="1">
      <c r="GQ2885" s="171"/>
    </row>
    <row r="2886" spans="199:199" ht="12" customHeight="1">
      <c r="GQ2886" s="171"/>
    </row>
    <row r="2887" spans="199:199" ht="12" customHeight="1">
      <c r="GQ2887" s="171"/>
    </row>
    <row r="2888" spans="199:199" ht="12" customHeight="1">
      <c r="GQ2888" s="171"/>
    </row>
    <row r="2889" spans="199:199" ht="12" customHeight="1">
      <c r="GQ2889" s="171"/>
    </row>
    <row r="2890" spans="199:199" ht="12" customHeight="1">
      <c r="GQ2890" s="171"/>
    </row>
    <row r="2891" spans="199:199" ht="12" customHeight="1">
      <c r="GQ2891" s="171"/>
    </row>
    <row r="2892" spans="199:199" ht="12" customHeight="1">
      <c r="GQ2892" s="171"/>
    </row>
    <row r="2893" spans="199:199" ht="12" customHeight="1">
      <c r="GQ2893" s="171"/>
    </row>
    <row r="2894" spans="199:199" ht="12" customHeight="1">
      <c r="GQ2894" s="171"/>
    </row>
    <row r="2895" spans="199:199" ht="12" customHeight="1">
      <c r="GQ2895" s="171"/>
    </row>
    <row r="2896" spans="199:199" ht="12" customHeight="1">
      <c r="GQ2896" s="171"/>
    </row>
    <row r="2897" spans="199:199" ht="12" customHeight="1">
      <c r="GQ2897" s="171"/>
    </row>
    <row r="2898" spans="199:199" ht="12" customHeight="1">
      <c r="GQ2898" s="171"/>
    </row>
    <row r="2899" spans="199:199" ht="12" customHeight="1">
      <c r="GQ2899" s="171"/>
    </row>
    <row r="2900" spans="199:199" ht="12" customHeight="1">
      <c r="GQ2900" s="171"/>
    </row>
    <row r="2901" spans="199:199" ht="12" customHeight="1">
      <c r="GQ2901" s="171"/>
    </row>
    <row r="2902" spans="199:199" ht="12" customHeight="1">
      <c r="GQ2902" s="171"/>
    </row>
    <row r="2903" spans="199:199" ht="12" customHeight="1">
      <c r="GQ2903" s="171"/>
    </row>
    <row r="2904" spans="199:199" ht="12" customHeight="1">
      <c r="GQ2904" s="171"/>
    </row>
    <row r="2905" spans="199:199" ht="12" customHeight="1">
      <c r="GQ2905" s="171"/>
    </row>
    <row r="2906" spans="199:199" ht="12" customHeight="1">
      <c r="GQ2906" s="171"/>
    </row>
    <row r="2907" spans="199:199" ht="12" customHeight="1">
      <c r="GQ2907" s="171"/>
    </row>
    <row r="2908" spans="199:199" ht="12" customHeight="1">
      <c r="GQ2908" s="171"/>
    </row>
    <row r="2909" spans="199:199" ht="12" customHeight="1">
      <c r="GQ2909" s="171"/>
    </row>
    <row r="2910" spans="199:199" ht="12" customHeight="1">
      <c r="GQ2910" s="171"/>
    </row>
    <row r="2911" spans="199:199" ht="12" customHeight="1">
      <c r="GQ2911" s="171"/>
    </row>
    <row r="2912" spans="199:199" ht="12" customHeight="1">
      <c r="GQ2912" s="171"/>
    </row>
    <row r="2913" spans="199:199" ht="12" customHeight="1">
      <c r="GQ2913" s="171"/>
    </row>
    <row r="2914" spans="199:199" ht="12" customHeight="1">
      <c r="GQ2914" s="171"/>
    </row>
    <row r="2915" spans="199:199" ht="12" customHeight="1">
      <c r="GQ2915" s="171"/>
    </row>
    <row r="2916" spans="199:199" ht="12" customHeight="1">
      <c r="GQ2916" s="171"/>
    </row>
    <row r="2917" spans="199:199" ht="12" customHeight="1">
      <c r="GQ2917" s="171"/>
    </row>
    <row r="2918" spans="199:199" ht="12" customHeight="1">
      <c r="GQ2918" s="171"/>
    </row>
    <row r="2919" spans="199:199" ht="12" customHeight="1">
      <c r="GQ2919" s="171"/>
    </row>
    <row r="2920" spans="199:199" ht="12" customHeight="1">
      <c r="GQ2920" s="171"/>
    </row>
    <row r="2921" spans="199:199" ht="12" customHeight="1">
      <c r="GQ2921" s="171"/>
    </row>
    <row r="2922" spans="199:199" ht="12" customHeight="1">
      <c r="GQ2922" s="171"/>
    </row>
    <row r="2923" spans="199:199" ht="12" customHeight="1">
      <c r="GQ2923" s="171"/>
    </row>
    <row r="2924" spans="199:199" ht="12" customHeight="1">
      <c r="GQ2924" s="171"/>
    </row>
    <row r="2925" spans="199:199" ht="12" customHeight="1">
      <c r="GQ2925" s="171"/>
    </row>
    <row r="2926" spans="199:199" ht="12" customHeight="1">
      <c r="GQ2926" s="171"/>
    </row>
    <row r="2927" spans="199:199" ht="12" customHeight="1">
      <c r="GQ2927" s="171"/>
    </row>
    <row r="2928" spans="199:199" ht="12" customHeight="1">
      <c r="GQ2928" s="171"/>
    </row>
    <row r="2929" spans="199:199" ht="12" customHeight="1">
      <c r="GQ2929" s="171"/>
    </row>
    <row r="2930" spans="199:199" ht="12" customHeight="1">
      <c r="GQ2930" s="171"/>
    </row>
    <row r="2931" spans="199:199" ht="12" customHeight="1">
      <c r="GQ2931" s="171"/>
    </row>
    <row r="2932" spans="199:199" ht="12" customHeight="1">
      <c r="GQ2932" s="171"/>
    </row>
    <row r="2933" spans="199:199" ht="12" customHeight="1">
      <c r="GQ2933" s="171"/>
    </row>
    <row r="2934" spans="199:199" ht="12" customHeight="1">
      <c r="GQ2934" s="171"/>
    </row>
    <row r="2935" spans="199:199" ht="12" customHeight="1">
      <c r="GQ2935" s="171"/>
    </row>
    <row r="2936" spans="199:199" ht="12" customHeight="1">
      <c r="GQ2936" s="171"/>
    </row>
    <row r="2937" spans="199:199" ht="12" customHeight="1">
      <c r="GQ2937" s="171"/>
    </row>
    <row r="2938" spans="199:199" ht="12" customHeight="1">
      <c r="GQ2938" s="171"/>
    </row>
    <row r="2939" spans="199:199" ht="12" customHeight="1">
      <c r="GQ2939" s="171"/>
    </row>
    <row r="2940" spans="199:199" ht="12" customHeight="1">
      <c r="GQ2940" s="171"/>
    </row>
    <row r="2941" spans="199:199" ht="12" customHeight="1">
      <c r="GQ2941" s="171"/>
    </row>
    <row r="2942" spans="199:199" ht="12" customHeight="1">
      <c r="GQ2942" s="171"/>
    </row>
    <row r="2943" spans="199:199" ht="12" customHeight="1">
      <c r="GQ2943" s="171"/>
    </row>
    <row r="2944" spans="199:199" ht="12" customHeight="1">
      <c r="GQ2944" s="171"/>
    </row>
    <row r="2945" spans="199:199" ht="12" customHeight="1">
      <c r="GQ2945" s="171"/>
    </row>
    <row r="2946" spans="199:199" ht="12" customHeight="1">
      <c r="GQ2946" s="171"/>
    </row>
    <row r="2947" spans="199:199" ht="12" customHeight="1">
      <c r="GQ2947" s="171"/>
    </row>
    <row r="2948" spans="199:199" ht="12" customHeight="1">
      <c r="GQ2948" s="171"/>
    </row>
    <row r="2949" spans="199:199" ht="12" customHeight="1">
      <c r="GQ2949" s="171"/>
    </row>
    <row r="2950" spans="199:199" ht="12" customHeight="1">
      <c r="GQ2950" s="171"/>
    </row>
    <row r="2951" spans="199:199" ht="12" customHeight="1">
      <c r="GQ2951" s="171"/>
    </row>
    <row r="2952" spans="199:199" ht="12" customHeight="1">
      <c r="GQ2952" s="171"/>
    </row>
    <row r="2953" spans="199:199" ht="12" customHeight="1">
      <c r="GQ2953" s="171"/>
    </row>
    <row r="2954" spans="199:199" ht="12" customHeight="1">
      <c r="GQ2954" s="171"/>
    </row>
    <row r="2955" spans="199:199" ht="12" customHeight="1">
      <c r="GQ2955" s="171"/>
    </row>
    <row r="2956" spans="199:199" ht="12" customHeight="1">
      <c r="GQ2956" s="171"/>
    </row>
    <row r="2957" spans="199:199" ht="12" customHeight="1">
      <c r="GQ2957" s="171"/>
    </row>
    <row r="2958" spans="199:199" ht="12" customHeight="1">
      <c r="GQ2958" s="171"/>
    </row>
    <row r="2959" spans="199:199" ht="12" customHeight="1">
      <c r="GQ2959" s="171"/>
    </row>
    <row r="2960" spans="199:199" ht="12" customHeight="1">
      <c r="GQ2960" s="171"/>
    </row>
    <row r="2961" spans="199:199" ht="12" customHeight="1">
      <c r="GQ2961" s="171"/>
    </row>
    <row r="2962" spans="199:199" ht="12" customHeight="1">
      <c r="GQ2962" s="171"/>
    </row>
    <row r="2963" spans="199:199" ht="12" customHeight="1">
      <c r="GQ2963" s="171"/>
    </row>
    <row r="2964" spans="199:199" ht="12" customHeight="1">
      <c r="GQ2964" s="171"/>
    </row>
    <row r="2965" spans="199:199" ht="12" customHeight="1">
      <c r="GQ2965" s="171"/>
    </row>
    <row r="2966" spans="199:199" ht="12" customHeight="1">
      <c r="GQ2966" s="171"/>
    </row>
    <row r="2967" spans="199:199" ht="12" customHeight="1">
      <c r="GQ2967" s="171"/>
    </row>
    <row r="2968" spans="199:199" ht="12" customHeight="1">
      <c r="GQ2968" s="171"/>
    </row>
    <row r="2969" spans="199:199" ht="12" customHeight="1">
      <c r="GQ2969" s="171"/>
    </row>
    <row r="2970" spans="199:199" ht="12" customHeight="1">
      <c r="GQ2970" s="171"/>
    </row>
    <row r="2971" spans="199:199" ht="12" customHeight="1">
      <c r="GQ2971" s="171"/>
    </row>
    <row r="2972" spans="199:199" ht="12" customHeight="1">
      <c r="GQ2972" s="171"/>
    </row>
    <row r="2973" spans="199:199" ht="12" customHeight="1">
      <c r="GQ2973" s="171"/>
    </row>
    <row r="2974" spans="199:199" ht="12" customHeight="1">
      <c r="GQ2974" s="171"/>
    </row>
    <row r="2975" spans="199:199" ht="12" customHeight="1">
      <c r="GQ2975" s="171"/>
    </row>
    <row r="2976" spans="199:199" ht="12" customHeight="1">
      <c r="GQ2976" s="171"/>
    </row>
    <row r="2977" spans="199:199" ht="12" customHeight="1">
      <c r="GQ2977" s="171"/>
    </row>
    <row r="2978" spans="199:199" ht="12" customHeight="1">
      <c r="GQ2978" s="171"/>
    </row>
    <row r="2979" spans="199:199" ht="12" customHeight="1">
      <c r="GQ2979" s="171"/>
    </row>
    <row r="2980" spans="199:199" ht="12" customHeight="1">
      <c r="GQ2980" s="171"/>
    </row>
    <row r="2981" spans="199:199" ht="12" customHeight="1">
      <c r="GQ2981" s="171"/>
    </row>
    <row r="2982" spans="199:199" ht="12" customHeight="1">
      <c r="GQ2982" s="171"/>
    </row>
    <row r="2983" spans="199:199" ht="12" customHeight="1">
      <c r="GQ2983" s="171"/>
    </row>
    <row r="2984" spans="199:199" ht="12" customHeight="1">
      <c r="GQ2984" s="171"/>
    </row>
    <row r="2985" spans="199:199" ht="12" customHeight="1">
      <c r="GQ2985" s="171"/>
    </row>
    <row r="2986" spans="199:199" ht="12" customHeight="1">
      <c r="GQ2986" s="171"/>
    </row>
    <row r="2987" spans="199:199" ht="12" customHeight="1">
      <c r="GQ2987" s="171"/>
    </row>
    <row r="2988" spans="199:199" ht="12" customHeight="1">
      <c r="GQ2988" s="171"/>
    </row>
    <row r="2989" spans="199:199" ht="12" customHeight="1">
      <c r="GQ2989" s="171"/>
    </row>
    <row r="2990" spans="199:199" ht="12" customHeight="1">
      <c r="GQ2990" s="171"/>
    </row>
    <row r="2991" spans="199:199" ht="12" customHeight="1">
      <c r="GQ2991" s="171"/>
    </row>
    <row r="2992" spans="199:199" ht="12" customHeight="1">
      <c r="GQ2992" s="171"/>
    </row>
    <row r="2993" spans="199:199" ht="12" customHeight="1">
      <c r="GQ2993" s="171"/>
    </row>
    <row r="2994" spans="199:199" ht="12" customHeight="1">
      <c r="GQ2994" s="171"/>
    </row>
    <row r="2995" spans="199:199" ht="12" customHeight="1">
      <c r="GQ2995" s="171"/>
    </row>
    <row r="2996" spans="199:199" ht="12" customHeight="1">
      <c r="GQ2996" s="171"/>
    </row>
    <row r="2997" spans="199:199" ht="12" customHeight="1">
      <c r="GQ2997" s="171"/>
    </row>
    <row r="2998" spans="199:199" ht="12" customHeight="1">
      <c r="GQ2998" s="171"/>
    </row>
    <row r="2999" spans="199:199" ht="12" customHeight="1">
      <c r="GQ2999" s="171"/>
    </row>
    <row r="3000" spans="199:199" ht="12" customHeight="1">
      <c r="GQ3000" s="171"/>
    </row>
    <row r="3001" spans="199:199" ht="12" customHeight="1">
      <c r="GQ3001" s="171"/>
    </row>
    <row r="3002" spans="199:199" ht="12" customHeight="1">
      <c r="GQ3002" s="171"/>
    </row>
    <row r="3003" spans="199:199" ht="12" customHeight="1">
      <c r="GQ3003" s="171"/>
    </row>
    <row r="3004" spans="199:199" ht="12" customHeight="1">
      <c r="GQ3004" s="171"/>
    </row>
    <row r="3005" spans="199:199" ht="12" customHeight="1">
      <c r="GQ3005" s="171"/>
    </row>
    <row r="3006" spans="199:199" ht="12" customHeight="1">
      <c r="GQ3006" s="171"/>
    </row>
    <row r="3007" spans="199:199" ht="12" customHeight="1">
      <c r="GQ3007" s="171"/>
    </row>
    <row r="3008" spans="199:199" ht="12" customHeight="1">
      <c r="GQ3008" s="171"/>
    </row>
    <row r="3009" spans="199:199" ht="12" customHeight="1">
      <c r="GQ3009" s="171"/>
    </row>
    <row r="3010" spans="199:199" ht="12" customHeight="1">
      <c r="GQ3010" s="171"/>
    </row>
    <row r="3011" spans="199:199" ht="12" customHeight="1">
      <c r="GQ3011" s="171"/>
    </row>
    <row r="3012" spans="199:199" ht="12" customHeight="1">
      <c r="GQ3012" s="171"/>
    </row>
    <row r="3013" spans="199:199" ht="12" customHeight="1">
      <c r="GQ3013" s="171"/>
    </row>
    <row r="3014" spans="199:199" ht="12" customHeight="1">
      <c r="GQ3014" s="171"/>
    </row>
    <row r="3015" spans="199:199" ht="12" customHeight="1">
      <c r="GQ3015" s="171"/>
    </row>
    <row r="3016" spans="199:199" ht="12" customHeight="1">
      <c r="GQ3016" s="171"/>
    </row>
    <row r="3017" spans="199:199" ht="12" customHeight="1">
      <c r="GQ3017" s="171"/>
    </row>
    <row r="3018" spans="199:199" ht="12" customHeight="1">
      <c r="GQ3018" s="171"/>
    </row>
    <row r="3019" spans="199:199" ht="12" customHeight="1">
      <c r="GQ3019" s="171"/>
    </row>
    <row r="3020" spans="199:199" ht="12" customHeight="1">
      <c r="GQ3020" s="171"/>
    </row>
    <row r="3021" spans="199:199" ht="12" customHeight="1">
      <c r="GQ3021" s="171"/>
    </row>
    <row r="3022" spans="199:199" ht="12" customHeight="1">
      <c r="GQ3022" s="171"/>
    </row>
    <row r="3023" spans="199:199" ht="12" customHeight="1">
      <c r="GQ3023" s="171"/>
    </row>
    <row r="3024" spans="199:199" ht="12" customHeight="1">
      <c r="GQ3024" s="171"/>
    </row>
    <row r="3025" spans="199:199" ht="12" customHeight="1">
      <c r="GQ3025" s="171"/>
    </row>
    <row r="3026" spans="199:199" ht="12" customHeight="1">
      <c r="GQ3026" s="171"/>
    </row>
    <row r="3027" spans="199:199" ht="12" customHeight="1">
      <c r="GQ3027" s="171"/>
    </row>
    <row r="3028" spans="199:199" ht="12" customHeight="1">
      <c r="GQ3028" s="171"/>
    </row>
    <row r="3029" spans="199:199" ht="12" customHeight="1">
      <c r="GQ3029" s="171"/>
    </row>
    <row r="3030" spans="199:199" ht="12" customHeight="1">
      <c r="GQ3030" s="171"/>
    </row>
    <row r="3031" spans="199:199" ht="12" customHeight="1">
      <c r="GQ3031" s="171"/>
    </row>
    <row r="3032" spans="199:199" ht="12" customHeight="1">
      <c r="GQ3032" s="171"/>
    </row>
    <row r="3033" spans="199:199" ht="12" customHeight="1">
      <c r="GQ3033" s="171"/>
    </row>
    <row r="3034" spans="199:199" ht="12" customHeight="1">
      <c r="GQ3034" s="171"/>
    </row>
    <row r="3035" spans="199:199" ht="12" customHeight="1">
      <c r="GQ3035" s="171"/>
    </row>
    <row r="3036" spans="199:199" ht="12" customHeight="1">
      <c r="GQ3036" s="171"/>
    </row>
    <row r="3037" spans="199:199" ht="12" customHeight="1">
      <c r="GQ3037" s="171"/>
    </row>
    <row r="3038" spans="199:199" ht="12" customHeight="1">
      <c r="GQ3038" s="171"/>
    </row>
    <row r="3039" spans="199:199" ht="12" customHeight="1">
      <c r="GQ3039" s="171"/>
    </row>
    <row r="3040" spans="199:199" ht="12" customHeight="1">
      <c r="GQ3040" s="171"/>
    </row>
    <row r="3041" spans="199:199" ht="12" customHeight="1">
      <c r="GQ3041" s="171"/>
    </row>
    <row r="3042" spans="199:199" ht="12" customHeight="1">
      <c r="GQ3042" s="171"/>
    </row>
    <row r="3043" spans="199:199" ht="12" customHeight="1">
      <c r="GQ3043" s="171"/>
    </row>
    <row r="3044" spans="199:199" ht="12" customHeight="1">
      <c r="GQ3044" s="171"/>
    </row>
    <row r="3045" spans="199:199" ht="12" customHeight="1">
      <c r="GQ3045" s="171"/>
    </row>
    <row r="3046" spans="199:199" ht="12" customHeight="1">
      <c r="GQ3046" s="171"/>
    </row>
    <row r="3047" spans="199:199" ht="12" customHeight="1">
      <c r="GQ3047" s="171"/>
    </row>
    <row r="3048" spans="199:199" ht="12" customHeight="1">
      <c r="GQ3048" s="171"/>
    </row>
    <row r="3049" spans="199:199" ht="12" customHeight="1">
      <c r="GQ3049" s="171"/>
    </row>
    <row r="3050" spans="199:199" ht="12" customHeight="1">
      <c r="GQ3050" s="171"/>
    </row>
    <row r="3051" spans="199:199" ht="12" customHeight="1">
      <c r="GQ3051" s="171"/>
    </row>
    <row r="3052" spans="199:199" ht="12" customHeight="1">
      <c r="GQ3052" s="171"/>
    </row>
    <row r="3053" spans="199:199" ht="12" customHeight="1">
      <c r="GQ3053" s="171"/>
    </row>
    <row r="3054" spans="199:199" ht="12" customHeight="1">
      <c r="GQ3054" s="171"/>
    </row>
    <row r="3055" spans="199:199" ht="12" customHeight="1">
      <c r="GQ3055" s="171"/>
    </row>
    <row r="3056" spans="199:199" ht="12" customHeight="1">
      <c r="GQ3056" s="171"/>
    </row>
    <row r="3057" spans="199:199" ht="12" customHeight="1">
      <c r="GQ3057" s="171"/>
    </row>
    <row r="3058" spans="199:199" ht="12" customHeight="1">
      <c r="GQ3058" s="171"/>
    </row>
    <row r="3059" spans="199:199" ht="12" customHeight="1">
      <c r="GQ3059" s="171"/>
    </row>
    <row r="3060" spans="199:199" ht="12" customHeight="1">
      <c r="GQ3060" s="171"/>
    </row>
    <row r="3061" spans="199:199" ht="12" customHeight="1">
      <c r="GQ3061" s="171"/>
    </row>
    <row r="3062" spans="199:199" ht="12" customHeight="1">
      <c r="GQ3062" s="171"/>
    </row>
    <row r="3063" spans="199:199" ht="12" customHeight="1">
      <c r="GQ3063" s="171"/>
    </row>
    <row r="3064" spans="199:199" ht="12" customHeight="1">
      <c r="GQ3064" s="171"/>
    </row>
    <row r="3065" spans="199:199" ht="12" customHeight="1">
      <c r="GQ3065" s="171"/>
    </row>
    <row r="3066" spans="199:199" ht="12" customHeight="1">
      <c r="GQ3066" s="171"/>
    </row>
    <row r="3067" spans="199:199" ht="12" customHeight="1">
      <c r="GQ3067" s="171"/>
    </row>
    <row r="3068" spans="199:199" ht="12" customHeight="1">
      <c r="GQ3068" s="171"/>
    </row>
    <row r="3069" spans="199:199" ht="12" customHeight="1">
      <c r="GQ3069" s="171"/>
    </row>
    <row r="3070" spans="199:199" ht="12" customHeight="1">
      <c r="GQ3070" s="171"/>
    </row>
    <row r="3071" spans="199:199" ht="12" customHeight="1">
      <c r="GQ3071" s="171"/>
    </row>
    <row r="3072" spans="199:199" ht="12" customHeight="1">
      <c r="GQ3072" s="171"/>
    </row>
    <row r="3073" spans="199:199" ht="12" customHeight="1">
      <c r="GQ3073" s="171"/>
    </row>
    <row r="3074" spans="199:199" ht="12" customHeight="1">
      <c r="GQ3074" s="171"/>
    </row>
    <row r="3075" spans="199:199" ht="12" customHeight="1">
      <c r="GQ3075" s="171"/>
    </row>
    <row r="3076" spans="199:199" ht="12" customHeight="1">
      <c r="GQ3076" s="171"/>
    </row>
    <row r="3077" spans="199:199" ht="12" customHeight="1">
      <c r="GQ3077" s="171"/>
    </row>
    <row r="3078" spans="199:199" ht="12" customHeight="1">
      <c r="GQ3078" s="171"/>
    </row>
    <row r="3079" spans="199:199" ht="12" customHeight="1">
      <c r="GQ3079" s="171"/>
    </row>
    <row r="3080" spans="199:199" ht="12" customHeight="1">
      <c r="GQ3080" s="171"/>
    </row>
    <row r="3081" spans="199:199" ht="12" customHeight="1">
      <c r="GQ3081" s="171"/>
    </row>
    <row r="3082" spans="199:199" ht="12" customHeight="1">
      <c r="GQ3082" s="171"/>
    </row>
    <row r="3083" spans="199:199" ht="12" customHeight="1">
      <c r="GQ3083" s="171"/>
    </row>
    <row r="3084" spans="199:199" ht="12" customHeight="1">
      <c r="GQ3084" s="171"/>
    </row>
    <row r="3085" spans="199:199" ht="12" customHeight="1">
      <c r="GQ3085" s="171"/>
    </row>
    <row r="3086" spans="199:199" ht="12" customHeight="1">
      <c r="GQ3086" s="171"/>
    </row>
    <row r="3087" spans="199:199" ht="12" customHeight="1">
      <c r="GQ3087" s="171"/>
    </row>
    <row r="3088" spans="199:199" ht="12" customHeight="1">
      <c r="GQ3088" s="171"/>
    </row>
    <row r="3089" spans="199:199" ht="12" customHeight="1">
      <c r="GQ3089" s="171"/>
    </row>
    <row r="3090" spans="199:199" ht="12" customHeight="1">
      <c r="GQ3090" s="171"/>
    </row>
    <row r="3091" spans="199:199" ht="12" customHeight="1">
      <c r="GQ3091" s="171"/>
    </row>
    <row r="3092" spans="199:199" ht="12" customHeight="1">
      <c r="GQ3092" s="171"/>
    </row>
    <row r="3093" spans="199:199" ht="12" customHeight="1">
      <c r="GQ3093" s="171"/>
    </row>
    <row r="3094" spans="199:199" ht="12" customHeight="1">
      <c r="GQ3094" s="171"/>
    </row>
    <row r="3095" spans="199:199" ht="12" customHeight="1">
      <c r="GQ3095" s="171"/>
    </row>
    <row r="3096" spans="199:199" ht="12" customHeight="1">
      <c r="GQ3096" s="171"/>
    </row>
    <row r="3097" spans="199:199" ht="12" customHeight="1">
      <c r="GQ3097" s="171"/>
    </row>
    <row r="3098" spans="199:199" ht="12" customHeight="1">
      <c r="GQ3098" s="171"/>
    </row>
    <row r="3099" spans="199:199" ht="12" customHeight="1">
      <c r="GQ3099" s="171"/>
    </row>
    <row r="3100" spans="199:199" ht="12" customHeight="1">
      <c r="GQ3100" s="171"/>
    </row>
    <row r="3101" spans="199:199" ht="12" customHeight="1">
      <c r="GQ3101" s="171"/>
    </row>
    <row r="3102" spans="199:199" ht="12" customHeight="1">
      <c r="GQ3102" s="171"/>
    </row>
    <row r="3103" spans="199:199" ht="12" customHeight="1">
      <c r="GQ3103" s="171"/>
    </row>
    <row r="3104" spans="199:199" ht="12" customHeight="1">
      <c r="GQ3104" s="171"/>
    </row>
    <row r="3105" spans="199:199" ht="12" customHeight="1">
      <c r="GQ3105" s="171"/>
    </row>
    <row r="3106" spans="199:199" ht="12" customHeight="1">
      <c r="GQ3106" s="171"/>
    </row>
    <row r="3107" spans="199:199" ht="12" customHeight="1">
      <c r="GQ3107" s="171"/>
    </row>
    <row r="3108" spans="199:199" ht="12" customHeight="1">
      <c r="GQ3108" s="171"/>
    </row>
    <row r="3109" spans="199:199" ht="12" customHeight="1">
      <c r="GQ3109" s="171"/>
    </row>
    <row r="3110" spans="199:199" ht="12" customHeight="1">
      <c r="GQ3110" s="171"/>
    </row>
    <row r="3111" spans="199:199" ht="12" customHeight="1">
      <c r="GQ3111" s="171"/>
    </row>
    <row r="3112" spans="199:199" ht="12" customHeight="1">
      <c r="GQ3112" s="171"/>
    </row>
    <row r="3113" spans="199:199" ht="12" customHeight="1">
      <c r="GQ3113" s="171"/>
    </row>
    <row r="3114" spans="199:199" ht="12" customHeight="1">
      <c r="GQ3114" s="171"/>
    </row>
    <row r="3115" spans="199:199" ht="12" customHeight="1">
      <c r="GQ3115" s="171"/>
    </row>
    <row r="3116" spans="199:199" ht="12" customHeight="1">
      <c r="GQ3116" s="171"/>
    </row>
    <row r="3117" spans="199:199" ht="12" customHeight="1">
      <c r="GQ3117" s="171"/>
    </row>
    <row r="3118" spans="199:199" ht="12" customHeight="1">
      <c r="GQ3118" s="171"/>
    </row>
    <row r="3119" spans="199:199" ht="12" customHeight="1">
      <c r="GQ3119" s="171"/>
    </row>
    <row r="3120" spans="199:199" ht="12" customHeight="1">
      <c r="GQ3120" s="171"/>
    </row>
    <row r="3121" spans="199:199" ht="12" customHeight="1">
      <c r="GQ3121" s="171"/>
    </row>
    <row r="3122" spans="199:199" ht="12" customHeight="1">
      <c r="GQ3122" s="171"/>
    </row>
    <row r="3123" spans="199:199" ht="12" customHeight="1">
      <c r="GQ3123" s="171"/>
    </row>
    <row r="3124" spans="199:199" ht="12" customHeight="1">
      <c r="GQ3124" s="171"/>
    </row>
    <row r="3125" spans="199:199" ht="12" customHeight="1">
      <c r="GQ3125" s="171"/>
    </row>
    <row r="3126" spans="199:199" ht="12" customHeight="1">
      <c r="GQ3126" s="171"/>
    </row>
    <row r="3127" spans="199:199" ht="12" customHeight="1">
      <c r="GQ3127" s="171"/>
    </row>
    <row r="3128" spans="199:199" ht="12" customHeight="1">
      <c r="GQ3128" s="171"/>
    </row>
    <row r="3129" spans="199:199" ht="12" customHeight="1">
      <c r="GQ3129" s="171"/>
    </row>
    <row r="3130" spans="199:199" ht="12" customHeight="1">
      <c r="GQ3130" s="171"/>
    </row>
    <row r="3131" spans="199:199" ht="12" customHeight="1">
      <c r="GQ3131" s="171"/>
    </row>
    <row r="3132" spans="199:199" ht="12" customHeight="1">
      <c r="GQ3132" s="171"/>
    </row>
    <row r="3133" spans="199:199" ht="12" customHeight="1">
      <c r="GQ3133" s="171"/>
    </row>
    <row r="3134" spans="199:199" ht="12" customHeight="1">
      <c r="GQ3134" s="171"/>
    </row>
    <row r="3135" spans="199:199" ht="12" customHeight="1">
      <c r="GQ3135" s="171"/>
    </row>
    <row r="3136" spans="199:199" ht="12" customHeight="1">
      <c r="GQ3136" s="171"/>
    </row>
    <row r="3137" spans="199:199" ht="12" customHeight="1">
      <c r="GQ3137" s="171"/>
    </row>
    <row r="3138" spans="199:199" ht="12" customHeight="1">
      <c r="GQ3138" s="171"/>
    </row>
    <row r="3139" spans="199:199" ht="12" customHeight="1">
      <c r="GQ3139" s="171"/>
    </row>
    <row r="3140" spans="199:199" ht="12" customHeight="1">
      <c r="GQ3140" s="171"/>
    </row>
    <row r="3141" spans="199:199" ht="12" customHeight="1">
      <c r="GQ3141" s="171"/>
    </row>
    <row r="3142" spans="199:199" ht="12" customHeight="1">
      <c r="GQ3142" s="171"/>
    </row>
    <row r="3143" spans="199:199" ht="12" customHeight="1">
      <c r="GQ3143" s="171"/>
    </row>
    <row r="3144" spans="199:199" ht="12" customHeight="1">
      <c r="GQ3144" s="171"/>
    </row>
    <row r="3145" spans="199:199" ht="12" customHeight="1">
      <c r="GQ3145" s="171"/>
    </row>
    <row r="3146" spans="199:199" ht="12" customHeight="1">
      <c r="GQ3146" s="171"/>
    </row>
    <row r="3147" spans="199:199" ht="12" customHeight="1">
      <c r="GQ3147" s="171"/>
    </row>
    <row r="3148" spans="199:199" ht="12" customHeight="1">
      <c r="GQ3148" s="171"/>
    </row>
    <row r="3149" spans="199:199" ht="12" customHeight="1">
      <c r="GQ3149" s="171"/>
    </row>
    <row r="3150" spans="199:199" ht="12" customHeight="1">
      <c r="GQ3150" s="171"/>
    </row>
    <row r="3151" spans="199:199" ht="12" customHeight="1">
      <c r="GQ3151" s="171"/>
    </row>
    <row r="3152" spans="199:199" ht="12" customHeight="1">
      <c r="GQ3152" s="171"/>
    </row>
    <row r="3153" spans="199:199" ht="12" customHeight="1">
      <c r="GQ3153" s="171"/>
    </row>
    <row r="3154" spans="199:199" ht="12" customHeight="1">
      <c r="GQ3154" s="171"/>
    </row>
    <row r="3155" spans="199:199" ht="12" customHeight="1">
      <c r="GQ3155" s="171"/>
    </row>
    <row r="3156" spans="199:199" ht="12" customHeight="1">
      <c r="GQ3156" s="171"/>
    </row>
    <row r="3157" spans="199:199" ht="12" customHeight="1">
      <c r="GQ3157" s="171"/>
    </row>
    <row r="3158" spans="199:199" ht="12" customHeight="1">
      <c r="GQ3158" s="171"/>
    </row>
    <row r="3159" spans="199:199" ht="12" customHeight="1">
      <c r="GQ3159" s="171"/>
    </row>
    <row r="3160" spans="199:199" ht="12" customHeight="1">
      <c r="GQ3160" s="171"/>
    </row>
    <row r="3161" spans="199:199" ht="12" customHeight="1">
      <c r="GQ3161" s="171"/>
    </row>
    <row r="3162" spans="199:199" ht="12" customHeight="1">
      <c r="GQ3162" s="171"/>
    </row>
    <row r="3163" spans="199:199" ht="12" customHeight="1">
      <c r="GQ3163" s="171"/>
    </row>
    <row r="3164" spans="199:199" ht="12" customHeight="1">
      <c r="GQ3164" s="171"/>
    </row>
    <row r="3165" spans="199:199" ht="12" customHeight="1">
      <c r="GQ3165" s="171"/>
    </row>
    <row r="3166" spans="199:199" ht="12" customHeight="1">
      <c r="GQ3166" s="171"/>
    </row>
    <row r="3167" spans="199:199" ht="12" customHeight="1">
      <c r="GQ3167" s="171"/>
    </row>
    <row r="3168" spans="199:199" ht="12" customHeight="1">
      <c r="GQ3168" s="171"/>
    </row>
    <row r="3169" spans="199:199" ht="12" customHeight="1">
      <c r="GQ3169" s="171"/>
    </row>
    <row r="3170" spans="199:199" ht="12" customHeight="1">
      <c r="GQ3170" s="171"/>
    </row>
    <row r="3171" spans="199:199" ht="12" customHeight="1">
      <c r="GQ3171" s="171"/>
    </row>
    <row r="3172" spans="199:199" ht="12" customHeight="1">
      <c r="GQ3172" s="171"/>
    </row>
    <row r="3173" spans="199:199" ht="12" customHeight="1">
      <c r="GQ3173" s="171"/>
    </row>
    <row r="3174" spans="199:199" ht="12" customHeight="1">
      <c r="GQ3174" s="171"/>
    </row>
    <row r="3175" spans="199:199" ht="12" customHeight="1">
      <c r="GQ3175" s="171"/>
    </row>
    <row r="3176" spans="199:199" ht="12" customHeight="1">
      <c r="GQ3176" s="171"/>
    </row>
    <row r="3177" spans="199:199" ht="12" customHeight="1">
      <c r="GQ3177" s="171"/>
    </row>
    <row r="3178" spans="199:199" ht="12" customHeight="1">
      <c r="GQ3178" s="171"/>
    </row>
    <row r="3179" spans="199:199" ht="12" customHeight="1">
      <c r="GQ3179" s="171"/>
    </row>
    <row r="3180" spans="199:199" ht="12" customHeight="1">
      <c r="GQ3180" s="171"/>
    </row>
    <row r="3181" spans="199:199" ht="12" customHeight="1">
      <c r="GQ3181" s="171"/>
    </row>
    <row r="3182" spans="199:199" ht="12" customHeight="1">
      <c r="GQ3182" s="171"/>
    </row>
    <row r="3183" spans="199:199" ht="12" customHeight="1">
      <c r="GQ3183" s="171"/>
    </row>
    <row r="3184" spans="199:199" ht="12" customHeight="1">
      <c r="GQ3184" s="171"/>
    </row>
    <row r="3185" spans="199:199" ht="12" customHeight="1">
      <c r="GQ3185" s="171"/>
    </row>
    <row r="3186" spans="199:199" ht="12" customHeight="1">
      <c r="GQ3186" s="171"/>
    </row>
    <row r="3187" spans="199:199" ht="12" customHeight="1">
      <c r="GQ3187" s="171"/>
    </row>
    <row r="3188" spans="199:199" ht="12" customHeight="1">
      <c r="GQ3188" s="171"/>
    </row>
    <row r="3189" spans="199:199" ht="12" customHeight="1">
      <c r="GQ3189" s="171"/>
    </row>
    <row r="3190" spans="199:199" ht="12" customHeight="1">
      <c r="GQ3190" s="171"/>
    </row>
    <row r="3191" spans="199:199" ht="12" customHeight="1">
      <c r="GQ3191" s="171"/>
    </row>
    <row r="3192" spans="199:199" ht="12" customHeight="1">
      <c r="GQ3192" s="171"/>
    </row>
    <row r="3193" spans="199:199" ht="12" customHeight="1">
      <c r="GQ3193" s="171"/>
    </row>
    <row r="3194" spans="199:199" ht="12" customHeight="1">
      <c r="GQ3194" s="171"/>
    </row>
    <row r="3195" spans="199:199" ht="12" customHeight="1">
      <c r="GQ3195" s="171"/>
    </row>
    <row r="3196" spans="199:199" ht="12" customHeight="1">
      <c r="GQ3196" s="171"/>
    </row>
    <row r="3197" spans="199:199" ht="12" customHeight="1">
      <c r="GQ3197" s="171"/>
    </row>
    <row r="3198" spans="199:199" ht="12" customHeight="1">
      <c r="GQ3198" s="171"/>
    </row>
    <row r="3199" spans="199:199" ht="12" customHeight="1">
      <c r="GQ3199" s="171"/>
    </row>
    <row r="3200" spans="199:199" ht="12" customHeight="1">
      <c r="GQ3200" s="171"/>
    </row>
    <row r="3201" spans="199:199" ht="12" customHeight="1">
      <c r="GQ3201" s="171"/>
    </row>
    <row r="3202" spans="199:199" ht="12" customHeight="1">
      <c r="GQ3202" s="171"/>
    </row>
    <row r="3203" spans="199:199" ht="12" customHeight="1">
      <c r="GQ3203" s="171"/>
    </row>
    <row r="3204" spans="199:199" ht="12" customHeight="1">
      <c r="GQ3204" s="171"/>
    </row>
    <row r="3205" spans="199:199" ht="12" customHeight="1">
      <c r="GQ3205" s="171"/>
    </row>
    <row r="3206" spans="199:199" ht="12" customHeight="1">
      <c r="GQ3206" s="171"/>
    </row>
    <row r="3207" spans="199:199" ht="12" customHeight="1">
      <c r="GQ3207" s="171"/>
    </row>
    <row r="3208" spans="199:199" ht="12" customHeight="1">
      <c r="GQ3208" s="171"/>
    </row>
    <row r="3209" spans="199:199" ht="12" customHeight="1">
      <c r="GQ3209" s="171"/>
    </row>
    <row r="3210" spans="199:199" ht="12" customHeight="1">
      <c r="GQ3210" s="171"/>
    </row>
    <row r="3211" spans="199:199" ht="12" customHeight="1">
      <c r="GQ3211" s="171"/>
    </row>
    <row r="3212" spans="199:199" ht="12" customHeight="1">
      <c r="GQ3212" s="171"/>
    </row>
    <row r="3213" spans="199:199" ht="12" customHeight="1">
      <c r="GQ3213" s="171"/>
    </row>
    <row r="3214" spans="199:199" ht="12" customHeight="1">
      <c r="GQ3214" s="171"/>
    </row>
    <row r="3215" spans="199:199" ht="12" customHeight="1">
      <c r="GQ3215" s="171"/>
    </row>
    <row r="3216" spans="199:199" ht="12" customHeight="1">
      <c r="GQ3216" s="171"/>
    </row>
    <row r="3217" spans="199:199" ht="12" customHeight="1">
      <c r="GQ3217" s="171"/>
    </row>
    <row r="3218" spans="199:199" ht="12" customHeight="1">
      <c r="GQ3218" s="171"/>
    </row>
    <row r="3219" spans="199:199" ht="12" customHeight="1">
      <c r="GQ3219" s="171"/>
    </row>
    <row r="3220" spans="199:199" ht="12" customHeight="1">
      <c r="GQ3220" s="171"/>
    </row>
    <row r="3221" spans="199:199" ht="12" customHeight="1">
      <c r="GQ3221" s="171"/>
    </row>
    <row r="3222" spans="199:199" ht="12" customHeight="1">
      <c r="GQ3222" s="171"/>
    </row>
    <row r="3223" spans="199:199" ht="12" customHeight="1">
      <c r="GQ3223" s="171"/>
    </row>
    <row r="3224" spans="199:199" ht="12" customHeight="1">
      <c r="GQ3224" s="171"/>
    </row>
    <row r="3225" spans="199:199" ht="12" customHeight="1">
      <c r="GQ3225" s="171"/>
    </row>
    <row r="3226" spans="199:199" ht="12" customHeight="1">
      <c r="GQ3226" s="171"/>
    </row>
    <row r="3227" spans="199:199" ht="12" customHeight="1">
      <c r="GQ3227" s="171"/>
    </row>
    <row r="3228" spans="199:199" ht="12" customHeight="1">
      <c r="GQ3228" s="171"/>
    </row>
    <row r="3229" spans="199:199" ht="12" customHeight="1">
      <c r="GQ3229" s="171"/>
    </row>
    <row r="3230" spans="199:199" ht="12" customHeight="1">
      <c r="GQ3230" s="171"/>
    </row>
    <row r="3231" spans="199:199" ht="12" customHeight="1">
      <c r="GQ3231" s="171"/>
    </row>
    <row r="3232" spans="199:199" ht="12" customHeight="1">
      <c r="GQ3232" s="171"/>
    </row>
    <row r="3233" spans="199:199" ht="12" customHeight="1">
      <c r="GQ3233" s="171"/>
    </row>
    <row r="3234" spans="199:199" ht="12" customHeight="1">
      <c r="GQ3234" s="171"/>
    </row>
    <row r="3235" spans="199:199" ht="12" customHeight="1">
      <c r="GQ3235" s="171"/>
    </row>
    <row r="3236" spans="199:199" ht="12" customHeight="1">
      <c r="GQ3236" s="171"/>
    </row>
    <row r="3237" spans="199:199" ht="12" customHeight="1">
      <c r="GQ3237" s="171"/>
    </row>
    <row r="3238" spans="199:199" ht="12" customHeight="1">
      <c r="GQ3238" s="171"/>
    </row>
    <row r="3239" spans="199:199" ht="12" customHeight="1">
      <c r="GQ3239" s="171"/>
    </row>
    <row r="3240" spans="199:199" ht="12" customHeight="1">
      <c r="GQ3240" s="171"/>
    </row>
    <row r="3241" spans="199:199" ht="12" customHeight="1">
      <c r="GQ3241" s="171"/>
    </row>
    <row r="3242" spans="199:199" ht="12" customHeight="1">
      <c r="GQ3242" s="171"/>
    </row>
    <row r="3243" spans="199:199" ht="12" customHeight="1">
      <c r="GQ3243" s="171"/>
    </row>
    <row r="3244" spans="199:199" ht="12" customHeight="1">
      <c r="GQ3244" s="171"/>
    </row>
    <row r="3245" spans="199:199" ht="12" customHeight="1">
      <c r="GQ3245" s="171"/>
    </row>
    <row r="3246" spans="199:199" ht="12" customHeight="1">
      <c r="GQ3246" s="171"/>
    </row>
    <row r="3247" spans="199:199" ht="12" customHeight="1">
      <c r="GQ3247" s="171"/>
    </row>
    <row r="3248" spans="199:199" ht="12" customHeight="1">
      <c r="GQ3248" s="171"/>
    </row>
    <row r="3249" spans="199:199" ht="12" customHeight="1">
      <c r="GQ3249" s="171"/>
    </row>
    <row r="3250" spans="199:199" ht="12" customHeight="1">
      <c r="GQ3250" s="171"/>
    </row>
    <row r="3251" spans="199:199" ht="12" customHeight="1">
      <c r="GQ3251" s="171"/>
    </row>
    <row r="3252" spans="199:199" ht="12" customHeight="1">
      <c r="GQ3252" s="171"/>
    </row>
    <row r="3253" spans="199:199" ht="12" customHeight="1">
      <c r="GQ3253" s="171"/>
    </row>
    <row r="3254" spans="199:199" ht="12" customHeight="1">
      <c r="GQ3254" s="171"/>
    </row>
    <row r="3255" spans="199:199" ht="12" customHeight="1">
      <c r="GQ3255" s="171"/>
    </row>
    <row r="3256" spans="199:199" ht="12" customHeight="1">
      <c r="GQ3256" s="171"/>
    </row>
    <row r="3257" spans="199:199" ht="12" customHeight="1">
      <c r="GQ3257" s="171"/>
    </row>
    <row r="3258" spans="199:199" ht="12" customHeight="1">
      <c r="GQ3258" s="171"/>
    </row>
    <row r="3259" spans="199:199" ht="12" customHeight="1">
      <c r="GQ3259" s="171"/>
    </row>
    <row r="3260" spans="199:199" ht="12" customHeight="1">
      <c r="GQ3260" s="171"/>
    </row>
    <row r="3261" spans="199:199" ht="12" customHeight="1">
      <c r="GQ3261" s="171"/>
    </row>
    <row r="3262" spans="199:199" ht="12" customHeight="1">
      <c r="GQ3262" s="171"/>
    </row>
    <row r="3263" spans="199:199" ht="12" customHeight="1">
      <c r="GQ3263" s="171"/>
    </row>
    <row r="3264" spans="199:199" ht="12" customHeight="1">
      <c r="GQ3264" s="171"/>
    </row>
    <row r="3265" spans="199:199" ht="12" customHeight="1">
      <c r="GQ3265" s="171"/>
    </row>
    <row r="3266" spans="199:199" ht="12" customHeight="1">
      <c r="GQ3266" s="171"/>
    </row>
    <row r="3267" spans="199:199" ht="12" customHeight="1">
      <c r="GQ3267" s="171"/>
    </row>
    <row r="3268" spans="199:199" ht="12" customHeight="1">
      <c r="GQ3268" s="171"/>
    </row>
    <row r="3269" spans="199:199" ht="12" customHeight="1">
      <c r="GQ3269" s="171"/>
    </row>
    <row r="3270" spans="199:199" ht="12" customHeight="1">
      <c r="GQ3270" s="171"/>
    </row>
    <row r="3271" spans="199:199" ht="12" customHeight="1">
      <c r="GQ3271" s="171"/>
    </row>
    <row r="3272" spans="199:199" ht="12" customHeight="1">
      <c r="GQ3272" s="171"/>
    </row>
    <row r="3273" spans="199:199" ht="12" customHeight="1">
      <c r="GQ3273" s="171"/>
    </row>
    <row r="3274" spans="199:199" ht="12" customHeight="1">
      <c r="GQ3274" s="171"/>
    </row>
    <row r="3275" spans="199:199" ht="12" customHeight="1">
      <c r="GQ3275" s="171"/>
    </row>
    <row r="3276" spans="199:199" ht="12" customHeight="1">
      <c r="GQ3276" s="171"/>
    </row>
    <row r="3277" spans="199:199" ht="12" customHeight="1">
      <c r="GQ3277" s="171"/>
    </row>
    <row r="3278" spans="199:199" ht="12" customHeight="1">
      <c r="GQ3278" s="171"/>
    </row>
    <row r="3279" spans="199:199" ht="12" customHeight="1">
      <c r="GQ3279" s="171"/>
    </row>
    <row r="3280" spans="199:199" ht="12" customHeight="1">
      <c r="GQ3280" s="171"/>
    </row>
    <row r="3281" spans="199:199" ht="12" customHeight="1">
      <c r="GQ3281" s="171"/>
    </row>
    <row r="3282" spans="199:199" ht="12" customHeight="1">
      <c r="GQ3282" s="171"/>
    </row>
    <row r="3283" spans="199:199" ht="12" customHeight="1">
      <c r="GQ3283" s="171"/>
    </row>
    <row r="3284" spans="199:199" ht="12" customHeight="1">
      <c r="GQ3284" s="171"/>
    </row>
    <row r="3285" spans="199:199" ht="12" customHeight="1">
      <c r="GQ3285" s="171"/>
    </row>
    <row r="3286" spans="199:199" ht="12" customHeight="1">
      <c r="GQ3286" s="171"/>
    </row>
    <row r="3287" spans="199:199" ht="12" customHeight="1">
      <c r="GQ3287" s="171"/>
    </row>
    <row r="3288" spans="199:199" ht="12" customHeight="1">
      <c r="GQ3288" s="171"/>
    </row>
    <row r="3289" spans="199:199" ht="12" customHeight="1">
      <c r="GQ3289" s="171"/>
    </row>
    <row r="3290" spans="199:199" ht="12" customHeight="1">
      <c r="GQ3290" s="171"/>
    </row>
    <row r="3291" spans="199:199" ht="12" customHeight="1">
      <c r="GQ3291" s="171"/>
    </row>
    <row r="3292" spans="199:199" ht="12" customHeight="1">
      <c r="GQ3292" s="171"/>
    </row>
    <row r="3293" spans="199:199" ht="12" customHeight="1">
      <c r="GQ3293" s="171"/>
    </row>
    <row r="3294" spans="199:199" ht="12" customHeight="1">
      <c r="GQ3294" s="171"/>
    </row>
    <row r="3295" spans="199:199" ht="12" customHeight="1">
      <c r="GQ3295" s="171"/>
    </row>
    <row r="3296" spans="199:199" ht="12" customHeight="1">
      <c r="GQ3296" s="171"/>
    </row>
    <row r="3297" spans="199:199" ht="12" customHeight="1">
      <c r="GQ3297" s="171"/>
    </row>
    <row r="3298" spans="199:199" ht="12" customHeight="1">
      <c r="GQ3298" s="171"/>
    </row>
    <row r="3299" spans="199:199" ht="12" customHeight="1">
      <c r="GQ3299" s="171"/>
    </row>
    <row r="3300" spans="199:199" ht="12" customHeight="1">
      <c r="GQ3300" s="171"/>
    </row>
    <row r="3301" spans="199:199" ht="12" customHeight="1">
      <c r="GQ3301" s="171"/>
    </row>
    <row r="3302" spans="199:199" ht="12" customHeight="1">
      <c r="GQ3302" s="171"/>
    </row>
    <row r="3303" spans="199:199" ht="12" customHeight="1">
      <c r="GQ3303" s="171"/>
    </row>
    <row r="3304" spans="199:199" ht="12" customHeight="1">
      <c r="GQ3304" s="171"/>
    </row>
    <row r="3305" spans="199:199" ht="12" customHeight="1">
      <c r="GQ3305" s="171"/>
    </row>
    <row r="3306" spans="199:199" ht="12" customHeight="1">
      <c r="GQ3306" s="171"/>
    </row>
    <row r="3307" spans="199:199" ht="12" customHeight="1">
      <c r="GQ3307" s="171"/>
    </row>
    <row r="3308" spans="199:199" ht="12" customHeight="1">
      <c r="GQ3308" s="171"/>
    </row>
    <row r="3309" spans="199:199" ht="12" customHeight="1">
      <c r="GQ3309" s="171"/>
    </row>
    <row r="3310" spans="199:199" ht="12" customHeight="1">
      <c r="GQ3310" s="171"/>
    </row>
    <row r="3311" spans="199:199" ht="12" customHeight="1">
      <c r="GQ3311" s="171"/>
    </row>
    <row r="3312" spans="199:199" ht="12" customHeight="1">
      <c r="GQ3312" s="171"/>
    </row>
    <row r="3313" spans="199:199" ht="12" customHeight="1">
      <c r="GQ3313" s="171"/>
    </row>
    <row r="3314" spans="199:199" ht="12" customHeight="1">
      <c r="GQ3314" s="171"/>
    </row>
    <row r="3315" spans="199:199" ht="12" customHeight="1">
      <c r="GQ3315" s="171"/>
    </row>
    <row r="3316" spans="199:199" ht="12" customHeight="1">
      <c r="GQ3316" s="171"/>
    </row>
    <row r="3317" spans="199:199" ht="12" customHeight="1">
      <c r="GQ3317" s="171"/>
    </row>
    <row r="3318" spans="199:199" ht="12" customHeight="1">
      <c r="GQ3318" s="171"/>
    </row>
    <row r="3319" spans="199:199" ht="12" customHeight="1">
      <c r="GQ3319" s="171"/>
    </row>
    <row r="3320" spans="199:199" ht="12" customHeight="1">
      <c r="GQ3320" s="171"/>
    </row>
    <row r="3321" spans="199:199" ht="12" customHeight="1">
      <c r="GQ3321" s="171"/>
    </row>
    <row r="3322" spans="199:199" ht="12" customHeight="1">
      <c r="GQ3322" s="171"/>
    </row>
    <row r="3323" spans="199:199" ht="12" customHeight="1">
      <c r="GQ3323" s="171"/>
    </row>
    <row r="3324" spans="199:199" ht="12" customHeight="1">
      <c r="GQ3324" s="171"/>
    </row>
    <row r="3325" spans="199:199" ht="12" customHeight="1">
      <c r="GQ3325" s="171"/>
    </row>
    <row r="3326" spans="199:199" ht="12" customHeight="1">
      <c r="GQ3326" s="171"/>
    </row>
    <row r="3327" spans="199:199" ht="12" customHeight="1">
      <c r="GQ3327" s="171"/>
    </row>
    <row r="3328" spans="199:199" ht="12" customHeight="1">
      <c r="GQ3328" s="171"/>
    </row>
    <row r="3329" spans="199:199" ht="12" customHeight="1">
      <c r="GQ3329" s="171"/>
    </row>
    <row r="3330" spans="199:199" ht="12" customHeight="1">
      <c r="GQ3330" s="171"/>
    </row>
    <row r="3331" spans="199:199" ht="12" customHeight="1">
      <c r="GQ3331" s="171"/>
    </row>
    <row r="3332" spans="199:199" ht="12" customHeight="1">
      <c r="GQ3332" s="171"/>
    </row>
    <row r="3333" spans="199:199" ht="12" customHeight="1">
      <c r="GQ3333" s="171"/>
    </row>
    <row r="3334" spans="199:199" ht="12" customHeight="1">
      <c r="GQ3334" s="171"/>
    </row>
    <row r="3335" spans="199:199" ht="12" customHeight="1">
      <c r="GQ3335" s="171"/>
    </row>
    <row r="3336" spans="199:199" ht="12" customHeight="1">
      <c r="GQ3336" s="171"/>
    </row>
    <row r="3337" spans="199:199" ht="12" customHeight="1">
      <c r="GQ3337" s="171"/>
    </row>
    <row r="3338" spans="199:199" ht="12" customHeight="1">
      <c r="GQ3338" s="171"/>
    </row>
    <row r="3339" spans="199:199" ht="12" customHeight="1">
      <c r="GQ3339" s="171"/>
    </row>
    <row r="3340" spans="199:199" ht="12" customHeight="1">
      <c r="GQ3340" s="171"/>
    </row>
    <row r="3341" spans="199:199" ht="12" customHeight="1">
      <c r="GQ3341" s="171"/>
    </row>
    <row r="3342" spans="199:199" ht="12" customHeight="1">
      <c r="GQ3342" s="171"/>
    </row>
    <row r="3343" spans="199:199" ht="12" customHeight="1">
      <c r="GQ3343" s="171"/>
    </row>
    <row r="3344" spans="199:199" ht="12" customHeight="1">
      <c r="GQ3344" s="171"/>
    </row>
    <row r="3345" spans="199:199" ht="12" customHeight="1">
      <c r="GQ3345" s="171"/>
    </row>
    <row r="3346" spans="199:199" ht="12" customHeight="1">
      <c r="GQ3346" s="171"/>
    </row>
    <row r="3347" spans="199:199" ht="12" customHeight="1">
      <c r="GQ3347" s="171"/>
    </row>
    <row r="3348" spans="199:199" ht="12" customHeight="1">
      <c r="GQ3348" s="171"/>
    </row>
    <row r="3349" spans="199:199" ht="12" customHeight="1">
      <c r="GQ3349" s="171"/>
    </row>
    <row r="3350" spans="199:199" ht="12" customHeight="1">
      <c r="GQ3350" s="171"/>
    </row>
    <row r="3351" spans="199:199" ht="12" customHeight="1">
      <c r="GQ3351" s="171"/>
    </row>
    <row r="3352" spans="199:199" ht="12" customHeight="1">
      <c r="GQ3352" s="171"/>
    </row>
    <row r="3353" spans="199:199" ht="12" customHeight="1">
      <c r="GQ3353" s="171"/>
    </row>
    <row r="3354" spans="199:199" ht="12" customHeight="1">
      <c r="GQ3354" s="171"/>
    </row>
    <row r="3355" spans="199:199" ht="12" customHeight="1">
      <c r="GQ3355" s="171"/>
    </row>
    <row r="3356" spans="199:199" ht="12" customHeight="1">
      <c r="GQ3356" s="171"/>
    </row>
    <row r="3357" spans="199:199" ht="12" customHeight="1">
      <c r="GQ3357" s="171"/>
    </row>
    <row r="3358" spans="199:199" ht="12" customHeight="1">
      <c r="GQ3358" s="171"/>
    </row>
    <row r="3359" spans="199:199" ht="12" customHeight="1">
      <c r="GQ3359" s="171"/>
    </row>
    <row r="3360" spans="199:199" ht="12" customHeight="1">
      <c r="GQ3360" s="171"/>
    </row>
    <row r="3361" spans="199:199" ht="12" customHeight="1">
      <c r="GQ3361" s="171"/>
    </row>
    <row r="3362" spans="199:199" ht="12" customHeight="1">
      <c r="GQ3362" s="171"/>
    </row>
    <row r="3363" spans="199:199" ht="12" customHeight="1">
      <c r="GQ3363" s="171"/>
    </row>
    <row r="3364" spans="199:199" ht="12" customHeight="1">
      <c r="GQ3364" s="171"/>
    </row>
    <row r="3365" spans="199:199" ht="12" customHeight="1">
      <c r="GQ3365" s="171"/>
    </row>
    <row r="3366" spans="199:199" ht="12" customHeight="1">
      <c r="GQ3366" s="171"/>
    </row>
    <row r="3367" spans="199:199" ht="12" customHeight="1">
      <c r="GQ3367" s="171"/>
    </row>
    <row r="3368" spans="199:199" ht="12" customHeight="1">
      <c r="GQ3368" s="171"/>
    </row>
    <row r="3369" spans="199:199" ht="12" customHeight="1">
      <c r="GQ3369" s="171"/>
    </row>
    <row r="3370" spans="199:199" ht="12" customHeight="1">
      <c r="GQ3370" s="171"/>
    </row>
    <row r="3371" spans="199:199" ht="12" customHeight="1">
      <c r="GQ3371" s="171"/>
    </row>
    <row r="3372" spans="199:199" ht="12" customHeight="1">
      <c r="GQ3372" s="171"/>
    </row>
    <row r="3373" spans="199:199" ht="12" customHeight="1">
      <c r="GQ3373" s="171"/>
    </row>
    <row r="3374" spans="199:199" ht="12" customHeight="1">
      <c r="GQ3374" s="171"/>
    </row>
    <row r="3375" spans="199:199" ht="12" customHeight="1">
      <c r="GQ3375" s="171"/>
    </row>
    <row r="3376" spans="199:199" ht="12" customHeight="1">
      <c r="GQ3376" s="171"/>
    </row>
    <row r="3377" spans="199:199" ht="12" customHeight="1">
      <c r="GQ3377" s="171"/>
    </row>
    <row r="3378" spans="199:199" ht="12" customHeight="1">
      <c r="GQ3378" s="171"/>
    </row>
    <row r="3379" spans="199:199" ht="12" customHeight="1">
      <c r="GQ3379" s="171"/>
    </row>
    <row r="3380" spans="199:199" ht="12" customHeight="1">
      <c r="GQ3380" s="171"/>
    </row>
    <row r="3381" spans="199:199" ht="12" customHeight="1">
      <c r="GQ3381" s="171"/>
    </row>
    <row r="3382" spans="199:199" ht="12" customHeight="1">
      <c r="GQ3382" s="171"/>
    </row>
    <row r="3383" spans="199:199" ht="12" customHeight="1">
      <c r="GQ3383" s="171"/>
    </row>
    <row r="3384" spans="199:199" ht="12" customHeight="1">
      <c r="GQ3384" s="171"/>
    </row>
    <row r="3385" spans="199:199" ht="12" customHeight="1">
      <c r="GQ3385" s="171"/>
    </row>
    <row r="3386" spans="199:199" ht="12" customHeight="1">
      <c r="GQ3386" s="171"/>
    </row>
    <row r="3387" spans="199:199" ht="12" customHeight="1">
      <c r="GQ3387" s="171"/>
    </row>
    <row r="3388" spans="199:199" ht="12" customHeight="1">
      <c r="GQ3388" s="171"/>
    </row>
    <row r="3389" spans="199:199" ht="12" customHeight="1">
      <c r="GQ3389" s="171"/>
    </row>
    <row r="3390" spans="199:199" ht="12" customHeight="1">
      <c r="GQ3390" s="171"/>
    </row>
    <row r="3391" spans="199:199" ht="12" customHeight="1">
      <c r="GQ3391" s="171"/>
    </row>
    <row r="3392" spans="199:199" ht="12" customHeight="1">
      <c r="GQ3392" s="171"/>
    </row>
    <row r="3393" spans="199:199" ht="12" customHeight="1">
      <c r="GQ3393" s="171"/>
    </row>
    <row r="3394" spans="199:199" ht="12" customHeight="1">
      <c r="GQ3394" s="171"/>
    </row>
    <row r="3395" spans="199:199" ht="12" customHeight="1">
      <c r="GQ3395" s="171"/>
    </row>
    <row r="3396" spans="199:199" ht="12" customHeight="1">
      <c r="GQ3396" s="171"/>
    </row>
    <row r="3397" spans="199:199" ht="12" customHeight="1">
      <c r="GQ3397" s="171"/>
    </row>
    <row r="3398" spans="199:199" ht="12" customHeight="1">
      <c r="GQ3398" s="171"/>
    </row>
    <row r="3399" spans="199:199" ht="12" customHeight="1">
      <c r="GQ3399" s="171"/>
    </row>
    <row r="3400" spans="199:199" ht="12" customHeight="1">
      <c r="GQ3400" s="171"/>
    </row>
    <row r="3401" spans="199:199" ht="12" customHeight="1">
      <c r="GQ3401" s="171"/>
    </row>
    <row r="3402" spans="199:199" ht="12" customHeight="1">
      <c r="GQ3402" s="171"/>
    </row>
    <row r="3403" spans="199:199" ht="12" customHeight="1">
      <c r="GQ3403" s="171"/>
    </row>
    <row r="3404" spans="199:199" ht="12" customHeight="1">
      <c r="GQ3404" s="171"/>
    </row>
    <row r="3405" spans="199:199" ht="12" customHeight="1">
      <c r="GQ3405" s="171"/>
    </row>
    <row r="3406" spans="199:199" ht="12" customHeight="1">
      <c r="GQ3406" s="171"/>
    </row>
    <row r="3407" spans="199:199" ht="12" customHeight="1">
      <c r="GQ3407" s="171"/>
    </row>
    <row r="3408" spans="199:199" ht="12" customHeight="1">
      <c r="GQ3408" s="171"/>
    </row>
    <row r="3409" spans="199:199" ht="12" customHeight="1">
      <c r="GQ3409" s="171"/>
    </row>
    <row r="3410" spans="199:199" ht="12" customHeight="1">
      <c r="GQ3410" s="171"/>
    </row>
    <row r="3411" spans="199:199" ht="12" customHeight="1">
      <c r="GQ3411" s="171"/>
    </row>
    <row r="3412" spans="199:199" ht="12" customHeight="1">
      <c r="GQ3412" s="171"/>
    </row>
    <row r="3413" spans="199:199" ht="12" customHeight="1">
      <c r="GQ3413" s="171"/>
    </row>
    <row r="3414" spans="199:199" ht="12" customHeight="1">
      <c r="GQ3414" s="171"/>
    </row>
    <row r="3415" spans="199:199" ht="12" customHeight="1">
      <c r="GQ3415" s="171"/>
    </row>
    <row r="3416" spans="199:199" ht="12" customHeight="1">
      <c r="GQ3416" s="171"/>
    </row>
    <row r="3417" spans="199:199" ht="12" customHeight="1">
      <c r="GQ3417" s="171"/>
    </row>
    <row r="3418" spans="199:199" ht="12" customHeight="1">
      <c r="GQ3418" s="171"/>
    </row>
    <row r="3419" spans="199:199" ht="12" customHeight="1">
      <c r="GQ3419" s="171"/>
    </row>
    <row r="3420" spans="199:199" ht="12" customHeight="1">
      <c r="GQ3420" s="171"/>
    </row>
    <row r="3421" spans="199:199" ht="12" customHeight="1">
      <c r="GQ3421" s="171"/>
    </row>
    <row r="3422" spans="199:199" ht="12" customHeight="1">
      <c r="GQ3422" s="171"/>
    </row>
    <row r="3423" spans="199:199" ht="12" customHeight="1">
      <c r="GQ3423" s="171"/>
    </row>
    <row r="3424" spans="199:199" ht="12" customHeight="1">
      <c r="GQ3424" s="171"/>
    </row>
    <row r="3425" spans="199:199" ht="12" customHeight="1">
      <c r="GQ3425" s="171"/>
    </row>
    <row r="3426" spans="199:199" ht="12" customHeight="1">
      <c r="GQ3426" s="171"/>
    </row>
    <row r="3427" spans="199:199" ht="12" customHeight="1">
      <c r="GQ3427" s="171"/>
    </row>
    <row r="3428" spans="199:199" ht="12" customHeight="1">
      <c r="GQ3428" s="171"/>
    </row>
    <row r="3429" spans="199:199" ht="12" customHeight="1">
      <c r="GQ3429" s="171"/>
    </row>
    <row r="3430" spans="199:199" ht="12" customHeight="1">
      <c r="GQ3430" s="171"/>
    </row>
    <row r="3431" spans="199:199" ht="12" customHeight="1">
      <c r="GQ3431" s="171"/>
    </row>
    <row r="3432" spans="199:199" ht="12" customHeight="1">
      <c r="GQ3432" s="171"/>
    </row>
    <row r="3433" spans="199:199" ht="12" customHeight="1">
      <c r="GQ3433" s="171"/>
    </row>
    <row r="3434" spans="199:199" ht="12" customHeight="1">
      <c r="GQ3434" s="171"/>
    </row>
    <row r="3435" spans="199:199" ht="12" customHeight="1">
      <c r="GQ3435" s="171"/>
    </row>
    <row r="3436" spans="199:199" ht="12" customHeight="1">
      <c r="GQ3436" s="171"/>
    </row>
    <row r="3437" spans="199:199" ht="12" customHeight="1">
      <c r="GQ3437" s="171"/>
    </row>
    <row r="3438" spans="199:199" ht="12" customHeight="1">
      <c r="GQ3438" s="171"/>
    </row>
    <row r="3439" spans="199:199" ht="12" customHeight="1">
      <c r="GQ3439" s="171"/>
    </row>
    <row r="3440" spans="199:199" ht="12" customHeight="1">
      <c r="GQ3440" s="171"/>
    </row>
    <row r="3441" spans="199:199" ht="12" customHeight="1">
      <c r="GQ3441" s="171"/>
    </row>
    <row r="3442" spans="199:199" ht="12" customHeight="1">
      <c r="GQ3442" s="171"/>
    </row>
    <row r="3443" spans="199:199" ht="12" customHeight="1">
      <c r="GQ3443" s="171"/>
    </row>
    <row r="3444" spans="199:199" ht="12" customHeight="1">
      <c r="GQ3444" s="171"/>
    </row>
    <row r="3445" spans="199:199" ht="12" customHeight="1">
      <c r="GQ3445" s="171"/>
    </row>
    <row r="3446" spans="199:199" ht="12" customHeight="1">
      <c r="GQ3446" s="171"/>
    </row>
    <row r="3447" spans="199:199" ht="12" customHeight="1">
      <c r="GQ3447" s="171"/>
    </row>
    <row r="3448" spans="199:199" ht="12" customHeight="1">
      <c r="GQ3448" s="171"/>
    </row>
    <row r="3449" spans="199:199" ht="12" customHeight="1">
      <c r="GQ3449" s="171"/>
    </row>
    <row r="3450" spans="199:199" ht="12" customHeight="1">
      <c r="GQ3450" s="171"/>
    </row>
    <row r="3451" spans="199:199" ht="12" customHeight="1">
      <c r="GQ3451" s="171"/>
    </row>
    <row r="3452" spans="199:199" ht="12" customHeight="1">
      <c r="GQ3452" s="171"/>
    </row>
    <row r="3453" spans="199:199" ht="12" customHeight="1">
      <c r="GQ3453" s="171"/>
    </row>
    <row r="3454" spans="199:199" ht="12" customHeight="1">
      <c r="GQ3454" s="171"/>
    </row>
    <row r="3455" spans="199:199" ht="12" customHeight="1">
      <c r="GQ3455" s="171"/>
    </row>
    <row r="3456" spans="199:199" ht="12" customHeight="1">
      <c r="GQ3456" s="171"/>
    </row>
    <row r="3457" spans="199:199" ht="12" customHeight="1">
      <c r="GQ3457" s="171"/>
    </row>
    <row r="3458" spans="199:199" ht="12" customHeight="1">
      <c r="GQ3458" s="171"/>
    </row>
    <row r="3459" spans="199:199" ht="12" customHeight="1">
      <c r="GQ3459" s="171"/>
    </row>
    <row r="3460" spans="199:199" ht="12" customHeight="1">
      <c r="GQ3460" s="171"/>
    </row>
    <row r="3461" spans="199:199" ht="12" customHeight="1">
      <c r="GQ3461" s="171"/>
    </row>
    <row r="3462" spans="199:199" ht="12" customHeight="1">
      <c r="GQ3462" s="171"/>
    </row>
    <row r="3463" spans="199:199" ht="12" customHeight="1">
      <c r="GQ3463" s="171"/>
    </row>
    <row r="3464" spans="199:199" ht="12" customHeight="1">
      <c r="GQ3464" s="171"/>
    </row>
    <row r="3465" spans="199:199" ht="12" customHeight="1">
      <c r="GQ3465" s="171"/>
    </row>
    <row r="3466" spans="199:199" ht="12" customHeight="1">
      <c r="GQ3466" s="171"/>
    </row>
    <row r="3467" spans="199:199" ht="12" customHeight="1">
      <c r="GQ3467" s="171"/>
    </row>
    <row r="3468" spans="199:199" ht="12" customHeight="1">
      <c r="GQ3468" s="171"/>
    </row>
    <row r="3469" spans="199:199" ht="12" customHeight="1">
      <c r="GQ3469" s="171"/>
    </row>
    <row r="3470" spans="199:199" ht="12" customHeight="1">
      <c r="GQ3470" s="171"/>
    </row>
    <row r="3471" spans="199:199" ht="12" customHeight="1">
      <c r="GQ3471" s="171"/>
    </row>
    <row r="3472" spans="199:199" ht="12" customHeight="1">
      <c r="GQ3472" s="171"/>
    </row>
    <row r="3473" spans="199:199" ht="12" customHeight="1">
      <c r="GQ3473" s="171"/>
    </row>
    <row r="3474" spans="199:199" ht="12" customHeight="1">
      <c r="GQ3474" s="171"/>
    </row>
    <row r="3475" spans="199:199" ht="12" customHeight="1">
      <c r="GQ3475" s="171"/>
    </row>
    <row r="3476" spans="199:199" ht="12" customHeight="1">
      <c r="GQ3476" s="171"/>
    </row>
    <row r="3477" spans="199:199" ht="12" customHeight="1">
      <c r="GQ3477" s="171"/>
    </row>
    <row r="3478" spans="199:199" ht="12" customHeight="1">
      <c r="GQ3478" s="171"/>
    </row>
    <row r="3479" spans="199:199" ht="12" customHeight="1">
      <c r="GQ3479" s="171"/>
    </row>
    <row r="3480" spans="199:199" ht="12" customHeight="1">
      <c r="GQ3480" s="171"/>
    </row>
    <row r="3481" spans="199:199" ht="12" customHeight="1">
      <c r="GQ3481" s="171"/>
    </row>
    <row r="3482" spans="199:199" ht="12" customHeight="1">
      <c r="GQ3482" s="171"/>
    </row>
    <row r="3483" spans="199:199" ht="12" customHeight="1">
      <c r="GQ3483" s="171"/>
    </row>
    <row r="3484" spans="199:199" ht="12" customHeight="1">
      <c r="GQ3484" s="171"/>
    </row>
    <row r="3485" spans="199:199" ht="12" customHeight="1">
      <c r="GQ3485" s="171"/>
    </row>
    <row r="3486" spans="199:199" ht="12" customHeight="1">
      <c r="GQ3486" s="171"/>
    </row>
    <row r="3487" spans="199:199" ht="12" customHeight="1">
      <c r="GQ3487" s="171"/>
    </row>
    <row r="3488" spans="199:199" ht="12" customHeight="1">
      <c r="GQ3488" s="171"/>
    </row>
    <row r="3489" spans="199:199" ht="12" customHeight="1">
      <c r="GQ3489" s="171"/>
    </row>
    <row r="3490" spans="199:199" ht="12" customHeight="1">
      <c r="GQ3490" s="171"/>
    </row>
    <row r="3491" spans="199:199" ht="12" customHeight="1">
      <c r="GQ3491" s="171"/>
    </row>
    <row r="3492" spans="199:199" ht="12" customHeight="1">
      <c r="GQ3492" s="171"/>
    </row>
    <row r="3493" spans="199:199" ht="12" customHeight="1">
      <c r="GQ3493" s="171"/>
    </row>
    <row r="3494" spans="199:199" ht="12" customHeight="1">
      <c r="GQ3494" s="171"/>
    </row>
    <row r="3495" spans="199:199" ht="12" customHeight="1">
      <c r="GQ3495" s="171"/>
    </row>
    <row r="3496" spans="199:199" ht="12" customHeight="1">
      <c r="GQ3496" s="171"/>
    </row>
    <row r="3497" spans="199:199" ht="12" customHeight="1">
      <c r="GQ3497" s="171"/>
    </row>
    <row r="3498" spans="199:199" ht="12" customHeight="1">
      <c r="GQ3498" s="171"/>
    </row>
    <row r="3499" spans="199:199" ht="12" customHeight="1">
      <c r="GQ3499" s="171"/>
    </row>
    <row r="3500" spans="199:199" ht="12" customHeight="1">
      <c r="GQ3500" s="171"/>
    </row>
    <row r="3501" spans="199:199" ht="12" customHeight="1">
      <c r="GQ3501" s="171"/>
    </row>
    <row r="3502" spans="199:199" ht="12" customHeight="1">
      <c r="GQ3502" s="171"/>
    </row>
    <row r="3503" spans="199:199" ht="12" customHeight="1">
      <c r="GQ3503" s="171"/>
    </row>
    <row r="3504" spans="199:199" ht="12" customHeight="1">
      <c r="GQ3504" s="171"/>
    </row>
    <row r="3505" spans="199:199" ht="12" customHeight="1">
      <c r="GQ3505" s="171"/>
    </row>
    <row r="3506" spans="199:199" ht="12" customHeight="1">
      <c r="GQ3506" s="171"/>
    </row>
    <row r="3507" spans="199:199" ht="12" customHeight="1">
      <c r="GQ3507" s="171"/>
    </row>
    <row r="3508" spans="199:199" ht="12" customHeight="1">
      <c r="GQ3508" s="171"/>
    </row>
    <row r="3509" spans="199:199" ht="12" customHeight="1">
      <c r="GQ3509" s="171"/>
    </row>
    <row r="3510" spans="199:199" ht="12" customHeight="1">
      <c r="GQ3510" s="171"/>
    </row>
    <row r="3511" spans="199:199" ht="12" customHeight="1">
      <c r="GQ3511" s="171"/>
    </row>
    <row r="3512" spans="199:199" ht="12" customHeight="1">
      <c r="GQ3512" s="171"/>
    </row>
    <row r="3513" spans="199:199" ht="12" customHeight="1">
      <c r="GQ3513" s="171"/>
    </row>
    <row r="3514" spans="199:199" ht="12" customHeight="1">
      <c r="GQ3514" s="171"/>
    </row>
    <row r="3515" spans="199:199" ht="12" customHeight="1">
      <c r="GQ3515" s="171"/>
    </row>
    <row r="3516" spans="199:199" ht="12" customHeight="1">
      <c r="GQ3516" s="171"/>
    </row>
    <row r="3517" spans="199:199" ht="12" customHeight="1">
      <c r="GQ3517" s="171"/>
    </row>
    <row r="3518" spans="199:199" ht="12" customHeight="1">
      <c r="GQ3518" s="171"/>
    </row>
    <row r="3519" spans="199:199" ht="12" customHeight="1">
      <c r="GQ3519" s="171"/>
    </row>
    <row r="3520" spans="199:199" ht="12" customHeight="1">
      <c r="GQ3520" s="171"/>
    </row>
    <row r="3521" spans="199:199" ht="12" customHeight="1">
      <c r="GQ3521" s="171"/>
    </row>
    <row r="3522" spans="199:199" ht="12" customHeight="1">
      <c r="GQ3522" s="171"/>
    </row>
    <row r="3523" spans="199:199" ht="12" customHeight="1">
      <c r="GQ3523" s="171"/>
    </row>
    <row r="3524" spans="199:199" ht="12" customHeight="1">
      <c r="GQ3524" s="171"/>
    </row>
    <row r="3525" spans="199:199" ht="12" customHeight="1">
      <c r="GQ3525" s="171"/>
    </row>
    <row r="3526" spans="199:199" ht="12" customHeight="1">
      <c r="GQ3526" s="171"/>
    </row>
    <row r="3527" spans="199:199" ht="12" customHeight="1">
      <c r="GQ3527" s="171"/>
    </row>
    <row r="3528" spans="199:199" ht="12" customHeight="1">
      <c r="GQ3528" s="171"/>
    </row>
    <row r="3529" spans="199:199" ht="12" customHeight="1">
      <c r="GQ3529" s="171"/>
    </row>
    <row r="3530" spans="199:199" ht="12" customHeight="1">
      <c r="GQ3530" s="171"/>
    </row>
    <row r="3531" spans="199:199" ht="12" customHeight="1">
      <c r="GQ3531" s="171"/>
    </row>
    <row r="3532" spans="199:199" ht="12" customHeight="1">
      <c r="GQ3532" s="171"/>
    </row>
    <row r="3533" spans="199:199" ht="12" customHeight="1">
      <c r="GQ3533" s="171"/>
    </row>
    <row r="3534" spans="199:199" ht="12" customHeight="1">
      <c r="GQ3534" s="171"/>
    </row>
    <row r="3535" spans="199:199" ht="12" customHeight="1">
      <c r="GQ3535" s="171"/>
    </row>
    <row r="3536" spans="199:199" ht="12" customHeight="1">
      <c r="GQ3536" s="171"/>
    </row>
    <row r="3537" spans="199:199" ht="12" customHeight="1">
      <c r="GQ3537" s="171"/>
    </row>
    <row r="3538" spans="199:199" ht="12" customHeight="1">
      <c r="GQ3538" s="171"/>
    </row>
    <row r="3539" spans="199:199" ht="12" customHeight="1">
      <c r="GQ3539" s="171"/>
    </row>
    <row r="3540" spans="199:199" ht="12" customHeight="1">
      <c r="GQ3540" s="171"/>
    </row>
    <row r="3541" spans="199:199" ht="12" customHeight="1">
      <c r="GQ3541" s="171"/>
    </row>
    <row r="3542" spans="199:199" ht="12" customHeight="1">
      <c r="GQ3542" s="171"/>
    </row>
    <row r="3543" spans="199:199" ht="12" customHeight="1">
      <c r="GQ3543" s="171"/>
    </row>
    <row r="3544" spans="199:199" ht="12" customHeight="1">
      <c r="GQ3544" s="171"/>
    </row>
    <row r="3545" spans="199:199" ht="12" customHeight="1">
      <c r="GQ3545" s="171"/>
    </row>
    <row r="3546" spans="199:199" ht="12" customHeight="1">
      <c r="GQ3546" s="171"/>
    </row>
    <row r="3547" spans="199:199" ht="12" customHeight="1">
      <c r="GQ3547" s="171"/>
    </row>
    <row r="3548" spans="199:199" ht="12" customHeight="1">
      <c r="GQ3548" s="171"/>
    </row>
    <row r="3549" spans="199:199" ht="12" customHeight="1">
      <c r="GQ3549" s="171"/>
    </row>
    <row r="3550" spans="199:199" ht="12" customHeight="1">
      <c r="GQ3550" s="171"/>
    </row>
    <row r="3551" spans="199:199" ht="12" customHeight="1">
      <c r="GQ3551" s="171"/>
    </row>
    <row r="3552" spans="199:199" ht="12" customHeight="1">
      <c r="GQ3552" s="171"/>
    </row>
    <row r="3553" spans="199:199" ht="12" customHeight="1">
      <c r="GQ3553" s="171"/>
    </row>
    <row r="3554" spans="199:199" ht="12" customHeight="1">
      <c r="GQ3554" s="171"/>
    </row>
    <row r="3555" spans="199:199" ht="12" customHeight="1">
      <c r="GQ3555" s="171"/>
    </row>
    <row r="3556" spans="199:199" ht="12" customHeight="1">
      <c r="GQ3556" s="171"/>
    </row>
    <row r="3557" spans="199:199" ht="12" customHeight="1">
      <c r="GQ3557" s="171"/>
    </row>
    <row r="3558" spans="199:199" ht="12" customHeight="1">
      <c r="GQ3558" s="171"/>
    </row>
    <row r="3559" spans="199:199" ht="12" customHeight="1">
      <c r="GQ3559" s="171"/>
    </row>
    <row r="3560" spans="199:199" ht="12" customHeight="1">
      <c r="GQ3560" s="171"/>
    </row>
    <row r="3561" spans="199:199" ht="12" customHeight="1">
      <c r="GQ3561" s="171"/>
    </row>
    <row r="3562" spans="199:199" ht="12" customHeight="1">
      <c r="GQ3562" s="171"/>
    </row>
    <row r="3563" spans="199:199" ht="12" customHeight="1">
      <c r="GQ3563" s="171"/>
    </row>
    <row r="3564" spans="199:199" ht="12" customHeight="1">
      <c r="GQ3564" s="171"/>
    </row>
    <row r="3565" spans="199:199" ht="12" customHeight="1">
      <c r="GQ3565" s="171"/>
    </row>
    <row r="3566" spans="199:199" ht="12" customHeight="1">
      <c r="GQ3566" s="171"/>
    </row>
    <row r="3567" spans="199:199" ht="12" customHeight="1">
      <c r="GQ3567" s="171"/>
    </row>
    <row r="3568" spans="199:199" ht="12" customHeight="1">
      <c r="GQ3568" s="171"/>
    </row>
    <row r="3569" spans="199:199" ht="12" customHeight="1">
      <c r="GQ3569" s="171"/>
    </row>
    <row r="3570" spans="199:199" ht="12" customHeight="1">
      <c r="GQ3570" s="171"/>
    </row>
    <row r="3571" spans="199:199" ht="12" customHeight="1">
      <c r="GQ3571" s="171"/>
    </row>
    <row r="3572" spans="199:199" ht="12" customHeight="1">
      <c r="GQ3572" s="171"/>
    </row>
    <row r="3573" spans="199:199" ht="12" customHeight="1">
      <c r="GQ3573" s="171"/>
    </row>
    <row r="3574" spans="199:199" ht="12" customHeight="1">
      <c r="GQ3574" s="171"/>
    </row>
    <row r="3575" spans="199:199" ht="12" customHeight="1">
      <c r="GQ3575" s="171"/>
    </row>
    <row r="3576" spans="199:199" ht="12" customHeight="1">
      <c r="GQ3576" s="171"/>
    </row>
    <row r="3577" spans="199:199" ht="12" customHeight="1">
      <c r="GQ3577" s="171"/>
    </row>
    <row r="3578" spans="199:199" ht="12" customHeight="1">
      <c r="GQ3578" s="171"/>
    </row>
    <row r="3579" spans="199:199" ht="12" customHeight="1">
      <c r="GQ3579" s="171"/>
    </row>
    <row r="3580" spans="199:199" ht="12" customHeight="1">
      <c r="GQ3580" s="171"/>
    </row>
    <row r="3581" spans="199:199" ht="12" customHeight="1">
      <c r="GQ3581" s="171"/>
    </row>
    <row r="3582" spans="199:199" ht="12" customHeight="1">
      <c r="GQ3582" s="171"/>
    </row>
    <row r="3583" spans="199:199" ht="12" customHeight="1">
      <c r="GQ3583" s="171"/>
    </row>
    <row r="3584" spans="199:199" ht="12" customHeight="1">
      <c r="GQ3584" s="171"/>
    </row>
    <row r="3585" spans="199:199" ht="12" customHeight="1">
      <c r="GQ3585" s="171"/>
    </row>
    <row r="3586" spans="199:199" ht="12" customHeight="1">
      <c r="GQ3586" s="171"/>
    </row>
    <row r="3587" spans="199:199" ht="12" customHeight="1">
      <c r="GQ3587" s="171"/>
    </row>
    <row r="3588" spans="199:199" ht="12" customHeight="1">
      <c r="GQ3588" s="171"/>
    </row>
    <row r="3589" spans="199:199" ht="12" customHeight="1">
      <c r="GQ3589" s="171"/>
    </row>
    <row r="3590" spans="199:199" ht="12" customHeight="1">
      <c r="GQ3590" s="171"/>
    </row>
    <row r="3591" spans="199:199" ht="12" customHeight="1">
      <c r="GQ3591" s="171"/>
    </row>
    <row r="3592" spans="199:199" ht="12" customHeight="1">
      <c r="GQ3592" s="171"/>
    </row>
    <row r="3593" spans="199:199" ht="12" customHeight="1">
      <c r="GQ3593" s="171"/>
    </row>
    <row r="3594" spans="199:199" ht="12" customHeight="1">
      <c r="GQ3594" s="171"/>
    </row>
    <row r="3595" spans="199:199" ht="12" customHeight="1">
      <c r="GQ3595" s="171"/>
    </row>
    <row r="3596" spans="199:199" ht="12" customHeight="1">
      <c r="GQ3596" s="171"/>
    </row>
    <row r="3597" spans="199:199" ht="12" customHeight="1">
      <c r="GQ3597" s="171"/>
    </row>
    <row r="3598" spans="199:199" ht="12" customHeight="1">
      <c r="GQ3598" s="171"/>
    </row>
    <row r="3599" spans="199:199" ht="12" customHeight="1">
      <c r="GQ3599" s="171"/>
    </row>
    <row r="3600" spans="199:199" ht="12" customHeight="1">
      <c r="GQ3600" s="171"/>
    </row>
    <row r="3601" spans="199:199" ht="12" customHeight="1">
      <c r="GQ3601" s="171"/>
    </row>
    <row r="3602" spans="199:199" ht="12" customHeight="1">
      <c r="GQ3602" s="171"/>
    </row>
    <row r="3603" spans="199:199" ht="12" customHeight="1">
      <c r="GQ3603" s="171"/>
    </row>
    <row r="3604" spans="199:199" ht="12" customHeight="1">
      <c r="GQ3604" s="171"/>
    </row>
    <row r="3605" spans="199:199" ht="12" customHeight="1">
      <c r="GQ3605" s="171"/>
    </row>
    <row r="3606" spans="199:199" ht="12" customHeight="1">
      <c r="GQ3606" s="171"/>
    </row>
    <row r="3607" spans="199:199" ht="12" customHeight="1">
      <c r="GQ3607" s="171"/>
    </row>
    <row r="3608" spans="199:199" ht="12" customHeight="1">
      <c r="GQ3608" s="171"/>
    </row>
    <row r="3609" spans="199:199" ht="12" customHeight="1">
      <c r="GQ3609" s="171"/>
    </row>
    <row r="3610" spans="199:199" ht="12" customHeight="1">
      <c r="GQ3610" s="171"/>
    </row>
    <row r="3611" spans="199:199" ht="12" customHeight="1">
      <c r="GQ3611" s="171"/>
    </row>
    <row r="3612" spans="199:199" ht="12" customHeight="1">
      <c r="GQ3612" s="171"/>
    </row>
    <row r="3613" spans="199:199" ht="12" customHeight="1">
      <c r="GQ3613" s="171"/>
    </row>
    <row r="3614" spans="199:199" ht="12" customHeight="1">
      <c r="GQ3614" s="171"/>
    </row>
    <row r="3615" spans="199:199" ht="12" customHeight="1">
      <c r="GQ3615" s="171"/>
    </row>
    <row r="3616" spans="199:199" ht="12" customHeight="1">
      <c r="GQ3616" s="171"/>
    </row>
    <row r="3617" spans="199:199" ht="12" customHeight="1">
      <c r="GQ3617" s="171"/>
    </row>
    <row r="3618" spans="199:199" ht="12" customHeight="1">
      <c r="GQ3618" s="171"/>
    </row>
    <row r="3619" spans="199:199" ht="12" customHeight="1">
      <c r="GQ3619" s="171"/>
    </row>
    <row r="3620" spans="199:199" ht="12" customHeight="1">
      <c r="GQ3620" s="171"/>
    </row>
    <row r="3621" spans="199:199" ht="12" customHeight="1">
      <c r="GQ3621" s="171"/>
    </row>
    <row r="3622" spans="199:199" ht="12" customHeight="1">
      <c r="GQ3622" s="171"/>
    </row>
    <row r="3623" spans="199:199" ht="12" customHeight="1">
      <c r="GQ3623" s="171"/>
    </row>
    <row r="3624" spans="199:199" ht="12" customHeight="1">
      <c r="GQ3624" s="171"/>
    </row>
    <row r="3625" spans="199:199" ht="12" customHeight="1">
      <c r="GQ3625" s="171"/>
    </row>
    <row r="3626" spans="199:199" ht="12" customHeight="1">
      <c r="GQ3626" s="171"/>
    </row>
    <row r="3627" spans="199:199" ht="12" customHeight="1">
      <c r="GQ3627" s="171"/>
    </row>
    <row r="3628" spans="199:199" ht="12" customHeight="1">
      <c r="GQ3628" s="171"/>
    </row>
    <row r="3629" spans="199:199" ht="12" customHeight="1">
      <c r="GQ3629" s="171"/>
    </row>
    <row r="3630" spans="199:199" ht="12" customHeight="1">
      <c r="GQ3630" s="171"/>
    </row>
    <row r="3631" spans="199:199" ht="12" customHeight="1">
      <c r="GQ3631" s="171"/>
    </row>
    <row r="3632" spans="199:199" ht="12" customHeight="1">
      <c r="GQ3632" s="171"/>
    </row>
    <row r="3633" spans="199:199" ht="12" customHeight="1">
      <c r="GQ3633" s="171"/>
    </row>
    <row r="3634" spans="199:199" ht="12" customHeight="1">
      <c r="GQ3634" s="171"/>
    </row>
    <row r="3635" spans="199:199" ht="12" customHeight="1">
      <c r="GQ3635" s="171"/>
    </row>
    <row r="3636" spans="199:199" ht="12" customHeight="1">
      <c r="GQ3636" s="171"/>
    </row>
    <row r="3637" spans="199:199" ht="12" customHeight="1">
      <c r="GQ3637" s="171"/>
    </row>
    <row r="3638" spans="199:199" ht="12" customHeight="1">
      <c r="GQ3638" s="171"/>
    </row>
    <row r="3639" spans="199:199" ht="12" customHeight="1">
      <c r="GQ3639" s="171"/>
    </row>
    <row r="3640" spans="199:199" ht="12" customHeight="1">
      <c r="GQ3640" s="171"/>
    </row>
    <row r="3641" spans="199:199" ht="12" customHeight="1">
      <c r="GQ3641" s="171"/>
    </row>
    <row r="3642" spans="199:199" ht="12" customHeight="1">
      <c r="GQ3642" s="171"/>
    </row>
    <row r="3643" spans="199:199" ht="12" customHeight="1">
      <c r="GQ3643" s="171"/>
    </row>
    <row r="3644" spans="199:199" ht="12" customHeight="1">
      <c r="GQ3644" s="171"/>
    </row>
    <row r="3645" spans="199:199" ht="12" customHeight="1">
      <c r="GQ3645" s="171"/>
    </row>
    <row r="3646" spans="199:199" ht="12" customHeight="1">
      <c r="GQ3646" s="171"/>
    </row>
    <row r="3647" spans="199:199" ht="12" customHeight="1">
      <c r="GQ3647" s="171"/>
    </row>
    <row r="3648" spans="199:199" ht="12" customHeight="1">
      <c r="GQ3648" s="171"/>
    </row>
    <row r="3649" spans="199:199" ht="12" customHeight="1">
      <c r="GQ3649" s="171"/>
    </row>
    <row r="3650" spans="199:199" ht="12" customHeight="1">
      <c r="GQ3650" s="171"/>
    </row>
    <row r="3651" spans="199:199" ht="12" customHeight="1">
      <c r="GQ3651" s="171"/>
    </row>
    <row r="3652" spans="199:199" ht="12" customHeight="1">
      <c r="GQ3652" s="171"/>
    </row>
    <row r="3653" spans="199:199" ht="12" customHeight="1">
      <c r="GQ3653" s="171"/>
    </row>
    <row r="3654" spans="199:199" ht="12" customHeight="1">
      <c r="GQ3654" s="171"/>
    </row>
    <row r="3655" spans="199:199" ht="12" customHeight="1">
      <c r="GQ3655" s="171"/>
    </row>
    <row r="3656" spans="199:199" ht="12" customHeight="1">
      <c r="GQ3656" s="171"/>
    </row>
    <row r="3657" spans="199:199" ht="12" customHeight="1">
      <c r="GQ3657" s="171"/>
    </row>
    <row r="3658" spans="199:199" ht="12" customHeight="1">
      <c r="GQ3658" s="171"/>
    </row>
    <row r="3659" spans="199:199" ht="12" customHeight="1">
      <c r="GQ3659" s="171"/>
    </row>
    <row r="3660" spans="199:199" ht="12" customHeight="1">
      <c r="GQ3660" s="171"/>
    </row>
    <row r="3661" spans="199:199" ht="12" customHeight="1">
      <c r="GQ3661" s="171"/>
    </row>
    <row r="3662" spans="199:199" ht="12" customHeight="1">
      <c r="GQ3662" s="171"/>
    </row>
    <row r="3663" spans="199:199" ht="12" customHeight="1">
      <c r="GQ3663" s="171"/>
    </row>
    <row r="3664" spans="199:199" ht="12" customHeight="1">
      <c r="GQ3664" s="171"/>
    </row>
    <row r="3665" spans="199:199" ht="12" customHeight="1">
      <c r="GQ3665" s="171"/>
    </row>
    <row r="3666" spans="199:199" ht="12" customHeight="1">
      <c r="GQ3666" s="171"/>
    </row>
    <row r="3667" spans="199:199" ht="12" customHeight="1">
      <c r="GQ3667" s="171"/>
    </row>
    <row r="3668" spans="199:199" ht="12" customHeight="1">
      <c r="GQ3668" s="171"/>
    </row>
    <row r="3669" spans="199:199" ht="12" customHeight="1">
      <c r="GQ3669" s="171"/>
    </row>
    <row r="3670" spans="199:199" ht="12" customHeight="1">
      <c r="GQ3670" s="171"/>
    </row>
    <row r="3671" spans="199:199" ht="12" customHeight="1">
      <c r="GQ3671" s="171"/>
    </row>
    <row r="3672" spans="199:199" ht="12" customHeight="1">
      <c r="GQ3672" s="171"/>
    </row>
    <row r="3673" spans="199:199" ht="12" customHeight="1">
      <c r="GQ3673" s="171"/>
    </row>
    <row r="3674" spans="199:199" ht="12" customHeight="1">
      <c r="GQ3674" s="171"/>
    </row>
    <row r="3675" spans="199:199" ht="12" customHeight="1">
      <c r="GQ3675" s="171"/>
    </row>
    <row r="3676" spans="199:199" ht="12" customHeight="1">
      <c r="GQ3676" s="171"/>
    </row>
    <row r="3677" spans="199:199" ht="12" customHeight="1">
      <c r="GQ3677" s="171"/>
    </row>
    <row r="3678" spans="199:199" ht="12" customHeight="1">
      <c r="GQ3678" s="171"/>
    </row>
    <row r="3679" spans="199:199" ht="12" customHeight="1">
      <c r="GQ3679" s="171"/>
    </row>
    <row r="3680" spans="199:199" ht="12" customHeight="1">
      <c r="GQ3680" s="171"/>
    </row>
    <row r="3681" spans="199:199" ht="12" customHeight="1">
      <c r="GQ3681" s="171"/>
    </row>
    <row r="3682" spans="199:199" ht="12" customHeight="1">
      <c r="GQ3682" s="171"/>
    </row>
    <row r="3683" spans="199:199" ht="12" customHeight="1">
      <c r="GQ3683" s="171"/>
    </row>
    <row r="3684" spans="199:199" ht="12" customHeight="1">
      <c r="GQ3684" s="171"/>
    </row>
    <row r="3685" spans="199:199" ht="12" customHeight="1">
      <c r="GQ3685" s="171"/>
    </row>
    <row r="3686" spans="199:199" ht="12" customHeight="1">
      <c r="GQ3686" s="171"/>
    </row>
    <row r="3687" spans="199:199" ht="12" customHeight="1">
      <c r="GQ3687" s="171"/>
    </row>
    <row r="3688" spans="199:199" ht="12" customHeight="1">
      <c r="GQ3688" s="171"/>
    </row>
    <row r="3689" spans="199:199" ht="12" customHeight="1">
      <c r="GQ3689" s="171"/>
    </row>
    <row r="3690" spans="199:199" ht="12" customHeight="1">
      <c r="GQ3690" s="171"/>
    </row>
    <row r="3691" spans="199:199" ht="12" customHeight="1">
      <c r="GQ3691" s="171"/>
    </row>
    <row r="3692" spans="199:199" ht="12" customHeight="1">
      <c r="GQ3692" s="171"/>
    </row>
    <row r="3693" spans="199:199" ht="12" customHeight="1">
      <c r="GQ3693" s="171"/>
    </row>
    <row r="3694" spans="199:199" ht="12" customHeight="1">
      <c r="GQ3694" s="171"/>
    </row>
    <row r="3695" spans="199:199" ht="12" customHeight="1">
      <c r="GQ3695" s="171"/>
    </row>
    <row r="3696" spans="199:199" ht="12" customHeight="1">
      <c r="GQ3696" s="171"/>
    </row>
    <row r="3697" spans="199:199" ht="12" customHeight="1">
      <c r="GQ3697" s="171"/>
    </row>
    <row r="3698" spans="199:199" ht="12" customHeight="1">
      <c r="GQ3698" s="171"/>
    </row>
    <row r="3699" spans="199:199" ht="12" customHeight="1">
      <c r="GQ3699" s="171"/>
    </row>
    <row r="3700" spans="199:199" ht="12" customHeight="1">
      <c r="GQ3700" s="171"/>
    </row>
    <row r="3701" spans="199:199" ht="12" customHeight="1">
      <c r="GQ3701" s="171"/>
    </row>
    <row r="3702" spans="199:199" ht="12" customHeight="1">
      <c r="GQ3702" s="171"/>
    </row>
    <row r="3703" spans="199:199" ht="12" customHeight="1">
      <c r="GQ3703" s="171"/>
    </row>
    <row r="3704" spans="199:199" ht="12" customHeight="1">
      <c r="GQ3704" s="171"/>
    </row>
    <row r="3705" spans="199:199" ht="12" customHeight="1">
      <c r="GQ3705" s="171"/>
    </row>
    <row r="3706" spans="199:199" ht="12" customHeight="1">
      <c r="GQ3706" s="171"/>
    </row>
    <row r="3707" spans="199:199" ht="12" customHeight="1">
      <c r="GQ3707" s="171"/>
    </row>
    <row r="3708" spans="199:199" ht="12" customHeight="1">
      <c r="GQ3708" s="171"/>
    </row>
    <row r="3709" spans="199:199" ht="12" customHeight="1">
      <c r="GQ3709" s="171"/>
    </row>
    <row r="3710" spans="199:199" ht="12" customHeight="1">
      <c r="GQ3710" s="171"/>
    </row>
    <row r="3711" spans="199:199" ht="12" customHeight="1">
      <c r="GQ3711" s="171"/>
    </row>
    <row r="3712" spans="199:199" ht="12" customHeight="1">
      <c r="GQ3712" s="171"/>
    </row>
    <row r="3713" spans="199:199" ht="12" customHeight="1">
      <c r="GQ3713" s="171"/>
    </row>
    <row r="3714" spans="199:199" ht="12" customHeight="1">
      <c r="GQ3714" s="171"/>
    </row>
    <row r="3715" spans="199:199" ht="12" customHeight="1">
      <c r="GQ3715" s="171"/>
    </row>
    <row r="3716" spans="199:199" ht="12" customHeight="1">
      <c r="GQ3716" s="171"/>
    </row>
    <row r="3717" spans="199:199" ht="12" customHeight="1">
      <c r="GQ3717" s="171"/>
    </row>
    <row r="3718" spans="199:199" ht="12" customHeight="1">
      <c r="GQ3718" s="171"/>
    </row>
    <row r="3719" spans="199:199" ht="12" customHeight="1">
      <c r="GQ3719" s="171"/>
    </row>
    <row r="3720" spans="199:199" ht="12" customHeight="1">
      <c r="GQ3720" s="171"/>
    </row>
    <row r="3721" spans="199:199" ht="12" customHeight="1">
      <c r="GQ3721" s="171"/>
    </row>
    <row r="3722" spans="199:199" ht="12" customHeight="1">
      <c r="GQ3722" s="171"/>
    </row>
    <row r="3723" spans="199:199" ht="12" customHeight="1">
      <c r="GQ3723" s="171"/>
    </row>
    <row r="3724" spans="199:199" ht="12" customHeight="1">
      <c r="GQ3724" s="171"/>
    </row>
    <row r="3725" spans="199:199" ht="12" customHeight="1">
      <c r="GQ3725" s="171"/>
    </row>
    <row r="3726" spans="199:199" ht="12" customHeight="1">
      <c r="GQ3726" s="171"/>
    </row>
    <row r="3727" spans="199:199" ht="12" customHeight="1">
      <c r="GQ3727" s="171"/>
    </row>
    <row r="3728" spans="199:199" ht="12" customHeight="1">
      <c r="GQ3728" s="171"/>
    </row>
    <row r="3729" spans="199:199" ht="12" customHeight="1">
      <c r="GQ3729" s="171"/>
    </row>
    <row r="3730" spans="199:199" ht="12" customHeight="1">
      <c r="GQ3730" s="171"/>
    </row>
    <row r="3731" spans="199:199" ht="12" customHeight="1">
      <c r="GQ3731" s="171"/>
    </row>
    <row r="3732" spans="199:199" ht="12" customHeight="1">
      <c r="GQ3732" s="171"/>
    </row>
    <row r="3733" spans="199:199" ht="12" customHeight="1">
      <c r="GQ3733" s="171"/>
    </row>
    <row r="3734" spans="199:199" ht="12" customHeight="1">
      <c r="GQ3734" s="171"/>
    </row>
    <row r="3735" spans="199:199" ht="12" customHeight="1">
      <c r="GQ3735" s="171"/>
    </row>
    <row r="3736" spans="199:199" ht="12" customHeight="1">
      <c r="GQ3736" s="171"/>
    </row>
    <row r="3737" spans="199:199" ht="12" customHeight="1">
      <c r="GQ3737" s="171"/>
    </row>
    <row r="3738" spans="199:199" ht="12" customHeight="1">
      <c r="GQ3738" s="171"/>
    </row>
    <row r="3739" spans="199:199" ht="12" customHeight="1">
      <c r="GQ3739" s="171"/>
    </row>
    <row r="3740" spans="199:199" ht="12" customHeight="1">
      <c r="GQ3740" s="171"/>
    </row>
    <row r="3741" spans="199:199" ht="12" customHeight="1">
      <c r="GQ3741" s="171"/>
    </row>
    <row r="3742" spans="199:199" ht="12" customHeight="1">
      <c r="GQ3742" s="171"/>
    </row>
    <row r="3743" spans="199:199" ht="12" customHeight="1">
      <c r="GQ3743" s="171"/>
    </row>
    <row r="3744" spans="199:199" ht="12" customHeight="1">
      <c r="GQ3744" s="171"/>
    </row>
    <row r="3745" spans="199:199" ht="12" customHeight="1">
      <c r="GQ3745" s="171"/>
    </row>
    <row r="3746" spans="199:199" ht="12" customHeight="1">
      <c r="GQ3746" s="171"/>
    </row>
    <row r="3747" spans="199:199" ht="12" customHeight="1">
      <c r="GQ3747" s="171"/>
    </row>
    <row r="3748" spans="199:199" ht="12" customHeight="1">
      <c r="GQ3748" s="171"/>
    </row>
    <row r="3749" spans="199:199" ht="12" customHeight="1">
      <c r="GQ3749" s="171"/>
    </row>
    <row r="3750" spans="199:199" ht="12" customHeight="1">
      <c r="GQ3750" s="171"/>
    </row>
    <row r="3751" spans="199:199" ht="12" customHeight="1">
      <c r="GQ3751" s="171"/>
    </row>
    <row r="3752" spans="199:199" ht="12" customHeight="1">
      <c r="GQ3752" s="171"/>
    </row>
    <row r="3753" spans="199:199" ht="12" customHeight="1">
      <c r="GQ3753" s="171"/>
    </row>
    <row r="3754" spans="199:199" ht="12" customHeight="1">
      <c r="GQ3754" s="171"/>
    </row>
    <row r="3755" spans="199:199" ht="12" customHeight="1">
      <c r="GQ3755" s="171"/>
    </row>
    <row r="3756" spans="199:199" ht="12" customHeight="1">
      <c r="GQ3756" s="171"/>
    </row>
    <row r="3757" spans="199:199" ht="12" customHeight="1">
      <c r="GQ3757" s="171"/>
    </row>
    <row r="3758" spans="199:199" ht="12" customHeight="1">
      <c r="GQ3758" s="171"/>
    </row>
    <row r="3759" spans="199:199" ht="12" customHeight="1">
      <c r="GQ3759" s="171"/>
    </row>
    <row r="3760" spans="199:199" ht="12" customHeight="1">
      <c r="GQ3760" s="171"/>
    </row>
    <row r="3761" spans="199:199" ht="12" customHeight="1">
      <c r="GQ3761" s="171"/>
    </row>
    <row r="3762" spans="199:199" ht="12" customHeight="1">
      <c r="GQ3762" s="171"/>
    </row>
    <row r="3763" spans="199:199" ht="12" customHeight="1">
      <c r="GQ3763" s="171"/>
    </row>
    <row r="3764" spans="199:199" ht="12" customHeight="1">
      <c r="GQ3764" s="171"/>
    </row>
    <row r="3765" spans="199:199" ht="12" customHeight="1">
      <c r="GQ3765" s="171"/>
    </row>
    <row r="3766" spans="199:199" ht="12" customHeight="1">
      <c r="GQ3766" s="171"/>
    </row>
    <row r="3767" spans="199:199" ht="12" customHeight="1">
      <c r="GQ3767" s="171"/>
    </row>
    <row r="3768" spans="199:199" ht="12" customHeight="1">
      <c r="GQ3768" s="171"/>
    </row>
    <row r="3769" spans="199:199" ht="12" customHeight="1">
      <c r="GQ3769" s="171"/>
    </row>
    <row r="3770" spans="199:199" ht="12" customHeight="1">
      <c r="GQ3770" s="171"/>
    </row>
    <row r="3771" spans="199:199" ht="12" customHeight="1">
      <c r="GQ3771" s="171"/>
    </row>
    <row r="3772" spans="199:199" ht="12" customHeight="1">
      <c r="GQ3772" s="171"/>
    </row>
    <row r="3773" spans="199:199" ht="12" customHeight="1">
      <c r="GQ3773" s="171"/>
    </row>
    <row r="3774" spans="199:199" ht="12" customHeight="1">
      <c r="GQ3774" s="171"/>
    </row>
    <row r="3775" spans="199:199" ht="12" customHeight="1">
      <c r="GQ3775" s="171"/>
    </row>
    <row r="3776" spans="199:199" ht="12" customHeight="1">
      <c r="GQ3776" s="171"/>
    </row>
    <row r="3777" spans="199:199" ht="12" customHeight="1">
      <c r="GQ3777" s="171"/>
    </row>
    <row r="3778" spans="199:199" ht="12" customHeight="1">
      <c r="GQ3778" s="171"/>
    </row>
    <row r="3779" spans="199:199" ht="12" customHeight="1">
      <c r="GQ3779" s="171"/>
    </row>
    <row r="3780" spans="199:199" ht="12" customHeight="1">
      <c r="GQ3780" s="171"/>
    </row>
    <row r="3781" spans="199:199" ht="12" customHeight="1">
      <c r="GQ3781" s="171"/>
    </row>
    <row r="3782" spans="199:199" ht="12" customHeight="1">
      <c r="GQ3782" s="171"/>
    </row>
    <row r="3783" spans="199:199" ht="12" customHeight="1">
      <c r="GQ3783" s="171"/>
    </row>
    <row r="3784" spans="199:199" ht="12" customHeight="1">
      <c r="GQ3784" s="171"/>
    </row>
    <row r="3785" spans="199:199" ht="12" customHeight="1">
      <c r="GQ3785" s="171"/>
    </row>
    <row r="3786" spans="199:199" ht="12" customHeight="1">
      <c r="GQ3786" s="171"/>
    </row>
    <row r="3787" spans="199:199" ht="12" customHeight="1">
      <c r="GQ3787" s="171"/>
    </row>
    <row r="3788" spans="199:199" ht="12" customHeight="1">
      <c r="GQ3788" s="171"/>
    </row>
    <row r="3789" spans="199:199" ht="12" customHeight="1">
      <c r="GQ3789" s="171"/>
    </row>
    <row r="3790" spans="199:199" ht="12" customHeight="1">
      <c r="GQ3790" s="171"/>
    </row>
    <row r="3791" spans="199:199" ht="12" customHeight="1">
      <c r="GQ3791" s="171"/>
    </row>
    <row r="3792" spans="199:199" ht="12" customHeight="1">
      <c r="GQ3792" s="171"/>
    </row>
    <row r="3793" spans="199:199" ht="12" customHeight="1">
      <c r="GQ3793" s="171"/>
    </row>
    <row r="3794" spans="199:199" ht="12" customHeight="1">
      <c r="GQ3794" s="171"/>
    </row>
    <row r="3795" spans="199:199" ht="12" customHeight="1">
      <c r="GQ3795" s="171"/>
    </row>
    <row r="3796" spans="199:199" ht="12" customHeight="1">
      <c r="GQ3796" s="171"/>
    </row>
    <row r="3797" spans="199:199" ht="12" customHeight="1">
      <c r="GQ3797" s="171"/>
    </row>
    <row r="3798" spans="199:199" ht="12" customHeight="1">
      <c r="GQ3798" s="171"/>
    </row>
    <row r="3799" spans="199:199" ht="12" customHeight="1">
      <c r="GQ3799" s="171"/>
    </row>
    <row r="3800" spans="199:199" ht="12" customHeight="1">
      <c r="GQ3800" s="171"/>
    </row>
    <row r="3801" spans="199:199" ht="12" customHeight="1">
      <c r="GQ3801" s="171"/>
    </row>
    <row r="3802" spans="199:199" ht="12" customHeight="1">
      <c r="GQ3802" s="171"/>
    </row>
    <row r="3803" spans="199:199" ht="12" customHeight="1">
      <c r="GQ3803" s="171"/>
    </row>
    <row r="3804" spans="199:199" ht="12" customHeight="1">
      <c r="GQ3804" s="171"/>
    </row>
    <row r="3805" spans="199:199" ht="12" customHeight="1">
      <c r="GQ3805" s="171"/>
    </row>
    <row r="3806" spans="199:199" ht="12" customHeight="1">
      <c r="GQ3806" s="171"/>
    </row>
    <row r="3807" spans="199:199" ht="12" customHeight="1">
      <c r="GQ3807" s="171"/>
    </row>
    <row r="3808" spans="199:199" ht="12" customHeight="1">
      <c r="GQ3808" s="171"/>
    </row>
    <row r="3809" spans="199:199" ht="12" customHeight="1">
      <c r="GQ3809" s="171"/>
    </row>
    <row r="3810" spans="199:199" ht="12" customHeight="1">
      <c r="GQ3810" s="171"/>
    </row>
    <row r="3811" spans="199:199" ht="12" customHeight="1">
      <c r="GQ3811" s="171"/>
    </row>
    <row r="3812" spans="199:199" ht="12" customHeight="1">
      <c r="GQ3812" s="171"/>
    </row>
    <row r="3813" spans="199:199" ht="12" customHeight="1">
      <c r="GQ3813" s="171"/>
    </row>
    <row r="3814" spans="199:199" ht="12" customHeight="1">
      <c r="GQ3814" s="171"/>
    </row>
    <row r="3815" spans="199:199" ht="12" customHeight="1">
      <c r="GQ3815" s="171"/>
    </row>
    <row r="3816" spans="199:199" ht="12" customHeight="1">
      <c r="GQ3816" s="171"/>
    </row>
    <row r="3817" spans="199:199" ht="12" customHeight="1">
      <c r="GQ3817" s="171"/>
    </row>
    <row r="3818" spans="199:199" ht="12" customHeight="1">
      <c r="GQ3818" s="171"/>
    </row>
    <row r="3819" spans="199:199" ht="12" customHeight="1">
      <c r="GQ3819" s="171"/>
    </row>
    <row r="3820" spans="199:199" ht="12" customHeight="1">
      <c r="GQ3820" s="171"/>
    </row>
    <row r="3821" spans="199:199" ht="12" customHeight="1">
      <c r="GQ3821" s="171"/>
    </row>
    <row r="3822" spans="199:199" ht="12" customHeight="1">
      <c r="GQ3822" s="171"/>
    </row>
    <row r="3823" spans="199:199" ht="12" customHeight="1">
      <c r="GQ3823" s="171"/>
    </row>
    <row r="3824" spans="199:199" ht="12" customHeight="1">
      <c r="GQ3824" s="171"/>
    </row>
    <row r="3825" spans="199:199" ht="12" customHeight="1">
      <c r="GQ3825" s="171"/>
    </row>
    <row r="3826" spans="199:199" ht="12" customHeight="1">
      <c r="GQ3826" s="171"/>
    </row>
    <row r="3827" spans="199:199" ht="12" customHeight="1">
      <c r="GQ3827" s="171"/>
    </row>
    <row r="3828" spans="199:199" ht="12" customHeight="1">
      <c r="GQ3828" s="171"/>
    </row>
    <row r="3829" spans="199:199" ht="12" customHeight="1">
      <c r="GQ3829" s="171"/>
    </row>
    <row r="3830" spans="199:199" ht="12" customHeight="1">
      <c r="GQ3830" s="171"/>
    </row>
    <row r="3831" spans="199:199" ht="12" customHeight="1">
      <c r="GQ3831" s="171"/>
    </row>
    <row r="3832" spans="199:199" ht="12" customHeight="1">
      <c r="GQ3832" s="171"/>
    </row>
    <row r="3833" spans="199:199" ht="12" customHeight="1">
      <c r="GQ3833" s="171"/>
    </row>
    <row r="3834" spans="199:199" ht="12" customHeight="1">
      <c r="GQ3834" s="171"/>
    </row>
    <row r="3835" spans="199:199" ht="12" customHeight="1">
      <c r="GQ3835" s="171"/>
    </row>
    <row r="3836" spans="199:199" ht="12" customHeight="1">
      <c r="GQ3836" s="171"/>
    </row>
    <row r="3837" spans="199:199" ht="12" customHeight="1">
      <c r="GQ3837" s="171"/>
    </row>
    <row r="3838" spans="199:199" ht="12" customHeight="1">
      <c r="GQ3838" s="171"/>
    </row>
    <row r="3839" spans="199:199" ht="12" customHeight="1">
      <c r="GQ3839" s="171"/>
    </row>
    <row r="3840" spans="199:199" ht="12" customHeight="1">
      <c r="GQ3840" s="171"/>
    </row>
    <row r="3841" spans="199:199" ht="12" customHeight="1">
      <c r="GQ3841" s="171"/>
    </row>
    <row r="3842" spans="199:199" ht="12" customHeight="1">
      <c r="GQ3842" s="171"/>
    </row>
    <row r="3843" spans="199:199" ht="12" customHeight="1">
      <c r="GQ3843" s="171"/>
    </row>
    <row r="3844" spans="199:199" ht="12" customHeight="1">
      <c r="GQ3844" s="171"/>
    </row>
    <row r="3845" spans="199:199" ht="12" customHeight="1">
      <c r="GQ3845" s="171"/>
    </row>
    <row r="3846" spans="199:199" ht="12" customHeight="1">
      <c r="GQ3846" s="171"/>
    </row>
    <row r="3847" spans="199:199" ht="12" customHeight="1">
      <c r="GQ3847" s="171"/>
    </row>
    <row r="3848" spans="199:199" ht="12" customHeight="1">
      <c r="GQ3848" s="171"/>
    </row>
    <row r="3849" spans="199:199" ht="12" customHeight="1">
      <c r="GQ3849" s="171"/>
    </row>
    <row r="3850" spans="199:199" ht="12" customHeight="1">
      <c r="GQ3850" s="171"/>
    </row>
    <row r="3851" spans="199:199" ht="12" customHeight="1">
      <c r="GQ3851" s="171"/>
    </row>
    <row r="3852" spans="199:199" ht="12" customHeight="1">
      <c r="GQ3852" s="171"/>
    </row>
    <row r="3853" spans="199:199" ht="12" customHeight="1">
      <c r="GQ3853" s="171"/>
    </row>
    <row r="3854" spans="199:199" ht="12" customHeight="1">
      <c r="GQ3854" s="171"/>
    </row>
    <row r="3855" spans="199:199" ht="12" customHeight="1">
      <c r="GQ3855" s="171"/>
    </row>
    <row r="3856" spans="199:199" ht="12" customHeight="1">
      <c r="GQ3856" s="171"/>
    </row>
    <row r="3857" spans="199:199" ht="12" customHeight="1">
      <c r="GQ3857" s="171"/>
    </row>
    <row r="3858" spans="199:199" ht="12" customHeight="1">
      <c r="GQ3858" s="171"/>
    </row>
    <row r="3859" spans="199:199" ht="12" customHeight="1">
      <c r="GQ3859" s="171"/>
    </row>
    <row r="3860" spans="199:199" ht="12" customHeight="1">
      <c r="GQ3860" s="171"/>
    </row>
    <row r="3861" spans="199:199" ht="12" customHeight="1">
      <c r="GQ3861" s="171"/>
    </row>
    <row r="3862" spans="199:199" ht="12" customHeight="1">
      <c r="GQ3862" s="171"/>
    </row>
    <row r="3863" spans="199:199" ht="12" customHeight="1">
      <c r="GQ3863" s="171"/>
    </row>
    <row r="3864" spans="199:199" ht="12" customHeight="1">
      <c r="GQ3864" s="171"/>
    </row>
    <row r="3865" spans="199:199" ht="12" customHeight="1">
      <c r="GQ3865" s="171"/>
    </row>
    <row r="3866" spans="199:199" ht="12" customHeight="1">
      <c r="GQ3866" s="171"/>
    </row>
    <row r="3867" spans="199:199" ht="12" customHeight="1">
      <c r="GQ3867" s="171"/>
    </row>
    <row r="3868" spans="199:199" ht="12" customHeight="1">
      <c r="GQ3868" s="171"/>
    </row>
    <row r="3869" spans="199:199" ht="12" customHeight="1">
      <c r="GQ3869" s="171"/>
    </row>
    <row r="3870" spans="199:199" ht="12" customHeight="1">
      <c r="GQ3870" s="171"/>
    </row>
    <row r="3871" spans="199:199" ht="12" customHeight="1">
      <c r="GQ3871" s="171"/>
    </row>
    <row r="3872" spans="199:199" ht="12" customHeight="1">
      <c r="GQ3872" s="171"/>
    </row>
    <row r="3873" spans="199:199" ht="12" customHeight="1">
      <c r="GQ3873" s="171"/>
    </row>
    <row r="3874" spans="199:199" ht="12" customHeight="1">
      <c r="GQ3874" s="171"/>
    </row>
    <row r="3875" spans="199:199" ht="12" customHeight="1">
      <c r="GQ3875" s="171"/>
    </row>
    <row r="3876" spans="199:199" ht="12" customHeight="1">
      <c r="GQ3876" s="171"/>
    </row>
    <row r="3877" spans="199:199" ht="12" customHeight="1">
      <c r="GQ3877" s="171"/>
    </row>
    <row r="3878" spans="199:199" ht="12" customHeight="1">
      <c r="GQ3878" s="171"/>
    </row>
    <row r="3879" spans="199:199" ht="12" customHeight="1">
      <c r="GQ3879" s="171"/>
    </row>
    <row r="3880" spans="199:199" ht="12" customHeight="1">
      <c r="GQ3880" s="171"/>
    </row>
    <row r="3881" spans="199:199" ht="12" customHeight="1">
      <c r="GQ3881" s="171"/>
    </row>
    <row r="3882" spans="199:199" ht="12" customHeight="1">
      <c r="GQ3882" s="171"/>
    </row>
    <row r="3883" spans="199:199" ht="12" customHeight="1">
      <c r="GQ3883" s="171"/>
    </row>
    <row r="3884" spans="199:199" ht="12" customHeight="1">
      <c r="GQ3884" s="171"/>
    </row>
    <row r="3885" spans="199:199" ht="12" customHeight="1">
      <c r="GQ3885" s="171"/>
    </row>
    <row r="3886" spans="199:199" ht="12" customHeight="1">
      <c r="GQ3886" s="171"/>
    </row>
    <row r="3887" spans="199:199" ht="12" customHeight="1">
      <c r="GQ3887" s="171"/>
    </row>
    <row r="3888" spans="199:199" ht="12" customHeight="1">
      <c r="GQ3888" s="171"/>
    </row>
    <row r="3889" spans="199:199" ht="12" customHeight="1">
      <c r="GQ3889" s="171"/>
    </row>
    <row r="3890" spans="199:199" ht="12" customHeight="1">
      <c r="GQ3890" s="171"/>
    </row>
    <row r="3891" spans="199:199" ht="12" customHeight="1">
      <c r="GQ3891" s="171"/>
    </row>
    <row r="3892" spans="199:199" ht="12" customHeight="1">
      <c r="GQ3892" s="171"/>
    </row>
    <row r="3893" spans="199:199" ht="12" customHeight="1">
      <c r="GQ3893" s="171"/>
    </row>
    <row r="3894" spans="199:199" ht="12" customHeight="1">
      <c r="GQ3894" s="171"/>
    </row>
    <row r="3895" spans="199:199" ht="12" customHeight="1">
      <c r="GQ3895" s="171"/>
    </row>
    <row r="3896" spans="199:199" ht="12" customHeight="1">
      <c r="GQ3896" s="171"/>
    </row>
    <row r="3897" spans="199:199" ht="12" customHeight="1">
      <c r="GQ3897" s="171"/>
    </row>
    <row r="3898" spans="199:199" ht="12" customHeight="1">
      <c r="GQ3898" s="171"/>
    </row>
    <row r="3899" spans="199:199" ht="12" customHeight="1">
      <c r="GQ3899" s="171"/>
    </row>
    <row r="3900" spans="199:199" ht="12" customHeight="1">
      <c r="GQ3900" s="171"/>
    </row>
    <row r="3901" spans="199:199" ht="12" customHeight="1">
      <c r="GQ3901" s="171"/>
    </row>
    <row r="3902" spans="199:199" ht="12" customHeight="1">
      <c r="GQ3902" s="171"/>
    </row>
    <row r="3903" spans="199:199" ht="12" customHeight="1">
      <c r="GQ3903" s="171"/>
    </row>
    <row r="3904" spans="199:199" ht="12" customHeight="1">
      <c r="GQ3904" s="171"/>
    </row>
    <row r="3905" spans="199:199" ht="12" customHeight="1">
      <c r="GQ3905" s="171"/>
    </row>
    <row r="3906" spans="199:199" ht="12" customHeight="1">
      <c r="GQ3906" s="171"/>
    </row>
    <row r="3907" spans="199:199" ht="12" customHeight="1">
      <c r="GQ3907" s="171"/>
    </row>
    <row r="3908" spans="199:199" ht="12" customHeight="1">
      <c r="GQ3908" s="171"/>
    </row>
    <row r="3909" spans="199:199" ht="12" customHeight="1">
      <c r="GQ3909" s="171"/>
    </row>
    <row r="3910" spans="199:199" ht="12" customHeight="1">
      <c r="GQ3910" s="171"/>
    </row>
    <row r="3911" spans="199:199" ht="12" customHeight="1">
      <c r="GQ3911" s="171"/>
    </row>
    <row r="3912" spans="199:199" ht="12" customHeight="1">
      <c r="GQ3912" s="171"/>
    </row>
    <row r="3913" spans="199:199" ht="12" customHeight="1">
      <c r="GQ3913" s="171"/>
    </row>
    <row r="3914" spans="199:199" ht="12" customHeight="1">
      <c r="GQ3914" s="171"/>
    </row>
    <row r="3915" spans="199:199" ht="12" customHeight="1">
      <c r="GQ3915" s="171"/>
    </row>
    <row r="3916" spans="199:199" ht="12" customHeight="1">
      <c r="GQ3916" s="171"/>
    </row>
    <row r="3917" spans="199:199" ht="12" customHeight="1">
      <c r="GQ3917" s="171"/>
    </row>
    <row r="3918" spans="199:199" ht="12" customHeight="1">
      <c r="GQ3918" s="171"/>
    </row>
    <row r="3919" spans="199:199" ht="12" customHeight="1">
      <c r="GQ3919" s="171"/>
    </row>
    <row r="3920" spans="199:199" ht="12" customHeight="1">
      <c r="GQ3920" s="171"/>
    </row>
    <row r="3921" spans="199:199" ht="12" customHeight="1">
      <c r="GQ3921" s="171"/>
    </row>
    <row r="3922" spans="199:199" ht="12" customHeight="1">
      <c r="GQ3922" s="171"/>
    </row>
    <row r="3923" spans="199:199" ht="12" customHeight="1">
      <c r="GQ3923" s="171"/>
    </row>
    <row r="3924" spans="199:199" ht="12" customHeight="1">
      <c r="GQ3924" s="171"/>
    </row>
    <row r="3925" spans="199:199" ht="12" customHeight="1">
      <c r="GQ3925" s="171"/>
    </row>
    <row r="3926" spans="199:199" ht="12" customHeight="1">
      <c r="GQ3926" s="171"/>
    </row>
    <row r="3927" spans="199:199" ht="12" customHeight="1">
      <c r="GQ3927" s="171"/>
    </row>
    <row r="3928" spans="199:199" ht="12" customHeight="1">
      <c r="GQ3928" s="171"/>
    </row>
    <row r="3929" spans="199:199" ht="12" customHeight="1">
      <c r="GQ3929" s="171"/>
    </row>
    <row r="3930" spans="199:199" ht="12" customHeight="1">
      <c r="GQ3930" s="171"/>
    </row>
    <row r="3931" spans="199:199" ht="12" customHeight="1">
      <c r="GQ3931" s="171"/>
    </row>
    <row r="3932" spans="199:199" ht="12" customHeight="1">
      <c r="GQ3932" s="171"/>
    </row>
    <row r="3933" spans="199:199" ht="12" customHeight="1">
      <c r="GQ3933" s="171"/>
    </row>
    <row r="3934" spans="199:199" ht="12" customHeight="1">
      <c r="GQ3934" s="171"/>
    </row>
    <row r="3935" spans="199:199" ht="12" customHeight="1">
      <c r="GQ3935" s="171"/>
    </row>
    <row r="3936" spans="199:199" ht="12" customHeight="1">
      <c r="GQ3936" s="171"/>
    </row>
    <row r="3937" spans="199:199" ht="12" customHeight="1">
      <c r="GQ3937" s="171"/>
    </row>
    <row r="3938" spans="199:199" ht="12" customHeight="1">
      <c r="GQ3938" s="171"/>
    </row>
    <row r="3939" spans="199:199" ht="12" customHeight="1">
      <c r="GQ3939" s="171"/>
    </row>
    <row r="3940" spans="199:199" ht="12" customHeight="1">
      <c r="GQ3940" s="171"/>
    </row>
    <row r="3941" spans="199:199" ht="12" customHeight="1">
      <c r="GQ3941" s="171"/>
    </row>
    <row r="3942" spans="199:199" ht="12" customHeight="1">
      <c r="GQ3942" s="171"/>
    </row>
    <row r="3943" spans="199:199" ht="12" customHeight="1">
      <c r="GQ3943" s="171"/>
    </row>
    <row r="3944" spans="199:199" ht="12" customHeight="1">
      <c r="GQ3944" s="171"/>
    </row>
    <row r="3945" spans="199:199" ht="12" customHeight="1">
      <c r="GQ3945" s="171"/>
    </row>
    <row r="3946" spans="199:199" ht="12" customHeight="1">
      <c r="GQ3946" s="171"/>
    </row>
    <row r="3947" spans="199:199" ht="12" customHeight="1">
      <c r="GQ3947" s="171"/>
    </row>
    <row r="3948" spans="199:199" ht="12" customHeight="1">
      <c r="GQ3948" s="171"/>
    </row>
    <row r="3949" spans="199:199" ht="12" customHeight="1">
      <c r="GQ3949" s="171"/>
    </row>
    <row r="3950" spans="199:199" ht="12" customHeight="1">
      <c r="GQ3950" s="171"/>
    </row>
    <row r="3951" spans="199:199" ht="12" customHeight="1">
      <c r="GQ3951" s="171"/>
    </row>
    <row r="3952" spans="199:199" ht="12" customHeight="1">
      <c r="GQ3952" s="171"/>
    </row>
    <row r="3953" spans="199:199" ht="12" customHeight="1">
      <c r="GQ3953" s="171"/>
    </row>
    <row r="3954" spans="199:199" ht="12" customHeight="1">
      <c r="GQ3954" s="171"/>
    </row>
    <row r="3955" spans="199:199" ht="12" customHeight="1">
      <c r="GQ3955" s="171"/>
    </row>
    <row r="3956" spans="199:199" ht="12" customHeight="1">
      <c r="GQ3956" s="171"/>
    </row>
    <row r="3957" spans="199:199" ht="12" customHeight="1">
      <c r="GQ3957" s="171"/>
    </row>
    <row r="3958" spans="199:199" ht="12" customHeight="1">
      <c r="GQ3958" s="171"/>
    </row>
    <row r="3959" spans="199:199" ht="12" customHeight="1">
      <c r="GQ3959" s="171"/>
    </row>
    <row r="3960" spans="199:199" ht="12" customHeight="1">
      <c r="GQ3960" s="171"/>
    </row>
    <row r="3961" spans="199:199" ht="12" customHeight="1">
      <c r="GQ3961" s="171"/>
    </row>
    <row r="3962" spans="199:199" ht="12" customHeight="1">
      <c r="GQ3962" s="171"/>
    </row>
    <row r="3963" spans="199:199" ht="12" customHeight="1">
      <c r="GQ3963" s="171"/>
    </row>
    <row r="3964" spans="199:199" ht="12" customHeight="1">
      <c r="GQ3964" s="171"/>
    </row>
    <row r="3965" spans="199:199" ht="12" customHeight="1">
      <c r="GQ3965" s="171"/>
    </row>
    <row r="3966" spans="199:199" ht="12" customHeight="1">
      <c r="GQ3966" s="171"/>
    </row>
    <row r="3967" spans="199:199" ht="12" customHeight="1">
      <c r="GQ3967" s="171"/>
    </row>
    <row r="3968" spans="199:199" ht="12" customHeight="1">
      <c r="GQ3968" s="171"/>
    </row>
    <row r="3969" spans="199:199" ht="12" customHeight="1">
      <c r="GQ3969" s="171"/>
    </row>
    <row r="3970" spans="199:199" ht="12" customHeight="1">
      <c r="GQ3970" s="171"/>
    </row>
    <row r="3971" spans="199:199" ht="12" customHeight="1">
      <c r="GQ3971" s="171"/>
    </row>
    <row r="3972" spans="199:199" ht="12" customHeight="1">
      <c r="GQ3972" s="171"/>
    </row>
    <row r="3973" spans="199:199" ht="12" customHeight="1">
      <c r="GQ3973" s="171"/>
    </row>
    <row r="3974" spans="199:199" ht="12" customHeight="1">
      <c r="GQ3974" s="171"/>
    </row>
    <row r="3975" spans="199:199" ht="12" customHeight="1">
      <c r="GQ3975" s="171"/>
    </row>
    <row r="3976" spans="199:199" ht="12" customHeight="1">
      <c r="GQ3976" s="171"/>
    </row>
    <row r="3977" spans="199:199" ht="12" customHeight="1">
      <c r="GQ3977" s="171"/>
    </row>
    <row r="3978" spans="199:199" ht="12" customHeight="1">
      <c r="GQ3978" s="171"/>
    </row>
    <row r="3979" spans="199:199" ht="12" customHeight="1">
      <c r="GQ3979" s="171"/>
    </row>
    <row r="3980" spans="199:199" ht="12" customHeight="1">
      <c r="GQ3980" s="171"/>
    </row>
    <row r="3981" spans="199:199" ht="12" customHeight="1">
      <c r="GQ3981" s="171"/>
    </row>
    <row r="3982" spans="199:199" ht="12" customHeight="1">
      <c r="GQ3982" s="171"/>
    </row>
    <row r="3983" spans="199:199" ht="12" customHeight="1">
      <c r="GQ3983" s="171"/>
    </row>
    <row r="3984" spans="199:199" ht="12" customHeight="1">
      <c r="GQ3984" s="171"/>
    </row>
    <row r="3985" spans="199:199" ht="12" customHeight="1">
      <c r="GQ3985" s="171"/>
    </row>
    <row r="3986" spans="199:199" ht="12" customHeight="1">
      <c r="GQ3986" s="171"/>
    </row>
    <row r="3987" spans="199:199" ht="12" customHeight="1">
      <c r="GQ3987" s="171"/>
    </row>
    <row r="3988" spans="199:199" ht="12" customHeight="1">
      <c r="GQ3988" s="171"/>
    </row>
    <row r="3989" spans="199:199" ht="12" customHeight="1">
      <c r="GQ3989" s="171"/>
    </row>
    <row r="3990" spans="199:199" ht="12" customHeight="1">
      <c r="GQ3990" s="171"/>
    </row>
    <row r="3991" spans="199:199" ht="12" customHeight="1">
      <c r="GQ3991" s="171"/>
    </row>
    <row r="3992" spans="199:199" ht="12" customHeight="1">
      <c r="GQ3992" s="171"/>
    </row>
    <row r="3993" spans="199:199" ht="12" customHeight="1">
      <c r="GQ3993" s="171"/>
    </row>
    <row r="3994" spans="199:199" ht="12" customHeight="1">
      <c r="GQ3994" s="171"/>
    </row>
    <row r="3995" spans="199:199" ht="12" customHeight="1">
      <c r="GQ3995" s="171"/>
    </row>
    <row r="3996" spans="199:199" ht="12" customHeight="1">
      <c r="GQ3996" s="171"/>
    </row>
    <row r="3997" spans="199:199" ht="12" customHeight="1">
      <c r="GQ3997" s="171"/>
    </row>
    <row r="3998" spans="199:199" ht="12" customHeight="1">
      <c r="GQ3998" s="171"/>
    </row>
    <row r="3999" spans="199:199" ht="12" customHeight="1">
      <c r="GQ3999" s="171"/>
    </row>
    <row r="4000" spans="199:199" ht="12" customHeight="1">
      <c r="GQ4000" s="171"/>
    </row>
    <row r="4001" spans="199:199" ht="12" customHeight="1">
      <c r="GQ4001" s="171"/>
    </row>
    <row r="4002" spans="199:199" ht="12" customHeight="1">
      <c r="GQ4002" s="171"/>
    </row>
    <row r="4003" spans="199:199" ht="12" customHeight="1">
      <c r="GQ4003" s="171"/>
    </row>
    <row r="4004" spans="199:199" ht="12" customHeight="1">
      <c r="GQ4004" s="171"/>
    </row>
    <row r="4005" spans="199:199" ht="12" customHeight="1">
      <c r="GQ4005" s="171"/>
    </row>
    <row r="4006" spans="199:199" ht="12" customHeight="1">
      <c r="GQ4006" s="171"/>
    </row>
    <row r="4007" spans="199:199" ht="12" customHeight="1">
      <c r="GQ4007" s="171"/>
    </row>
    <row r="4008" spans="199:199" ht="12" customHeight="1">
      <c r="GQ4008" s="171"/>
    </row>
    <row r="4009" spans="199:199" ht="12" customHeight="1">
      <c r="GQ4009" s="171"/>
    </row>
    <row r="4010" spans="199:199" ht="12" customHeight="1">
      <c r="GQ4010" s="171"/>
    </row>
    <row r="4011" spans="199:199" ht="12" customHeight="1">
      <c r="GQ4011" s="171"/>
    </row>
    <row r="4012" spans="199:199" ht="12" customHeight="1">
      <c r="GQ4012" s="171"/>
    </row>
    <row r="4013" spans="199:199" ht="12" customHeight="1">
      <c r="GQ4013" s="171"/>
    </row>
    <row r="4014" spans="199:199" ht="12" customHeight="1">
      <c r="GQ4014" s="171"/>
    </row>
    <row r="4015" spans="199:199" ht="12" customHeight="1">
      <c r="GQ4015" s="171"/>
    </row>
    <row r="4016" spans="199:199" ht="12" customHeight="1">
      <c r="GQ4016" s="171"/>
    </row>
    <row r="4017" spans="199:199" ht="12" customHeight="1">
      <c r="GQ4017" s="171"/>
    </row>
    <row r="4018" spans="199:199" ht="12" customHeight="1">
      <c r="GQ4018" s="171"/>
    </row>
    <row r="4019" spans="199:199" ht="12" customHeight="1">
      <c r="GQ4019" s="171"/>
    </row>
    <row r="4020" spans="199:199" ht="12" customHeight="1">
      <c r="GQ4020" s="171"/>
    </row>
    <row r="4021" spans="199:199" ht="12" customHeight="1">
      <c r="GQ4021" s="171"/>
    </row>
    <row r="4022" spans="199:199" ht="12" customHeight="1">
      <c r="GQ4022" s="171"/>
    </row>
    <row r="4023" spans="199:199" ht="12" customHeight="1">
      <c r="GQ4023" s="171"/>
    </row>
    <row r="4024" spans="199:199" ht="12" customHeight="1">
      <c r="GQ4024" s="171"/>
    </row>
    <row r="4025" spans="199:199" ht="12" customHeight="1">
      <c r="GQ4025" s="171"/>
    </row>
    <row r="4026" spans="199:199" ht="12" customHeight="1">
      <c r="GQ4026" s="171"/>
    </row>
    <row r="4027" spans="199:199" ht="12" customHeight="1">
      <c r="GQ4027" s="171"/>
    </row>
    <row r="4028" spans="199:199" ht="12" customHeight="1">
      <c r="GQ4028" s="171"/>
    </row>
    <row r="4029" spans="199:199" ht="12" customHeight="1">
      <c r="GQ4029" s="171"/>
    </row>
    <row r="4030" spans="199:199" ht="12" customHeight="1">
      <c r="GQ4030" s="171"/>
    </row>
    <row r="4031" spans="199:199" ht="12" customHeight="1">
      <c r="GQ4031" s="171"/>
    </row>
    <row r="4032" spans="199:199" ht="12" customHeight="1">
      <c r="GQ4032" s="171"/>
    </row>
    <row r="4033" spans="199:199" ht="12" customHeight="1">
      <c r="GQ4033" s="171"/>
    </row>
    <row r="4034" spans="199:199" ht="12" customHeight="1">
      <c r="GQ4034" s="171"/>
    </row>
    <row r="4035" spans="199:199" ht="12" customHeight="1">
      <c r="GQ4035" s="171"/>
    </row>
    <row r="4036" spans="199:199" ht="12" customHeight="1">
      <c r="GQ4036" s="171"/>
    </row>
    <row r="4037" spans="199:199" ht="12" customHeight="1">
      <c r="GQ4037" s="171"/>
    </row>
    <row r="4038" spans="199:199" ht="12" customHeight="1">
      <c r="GQ4038" s="171"/>
    </row>
    <row r="4039" spans="199:199" ht="12" customHeight="1">
      <c r="GQ4039" s="171"/>
    </row>
    <row r="4040" spans="199:199" ht="12" customHeight="1">
      <c r="GQ4040" s="171"/>
    </row>
    <row r="4041" spans="199:199" ht="12" customHeight="1">
      <c r="GQ4041" s="171"/>
    </row>
    <row r="4042" spans="199:199" ht="12" customHeight="1">
      <c r="GQ4042" s="171"/>
    </row>
    <row r="4043" spans="199:199" ht="12" customHeight="1">
      <c r="GQ4043" s="171"/>
    </row>
    <row r="4044" spans="199:199" ht="12" customHeight="1">
      <c r="GQ4044" s="171"/>
    </row>
    <row r="4045" spans="199:199" ht="12" customHeight="1">
      <c r="GQ4045" s="171"/>
    </row>
    <row r="4046" spans="199:199" ht="12" customHeight="1">
      <c r="GQ4046" s="171"/>
    </row>
    <row r="4047" spans="199:199" ht="12" customHeight="1">
      <c r="GQ4047" s="171"/>
    </row>
    <row r="4048" spans="199:199" ht="12" customHeight="1">
      <c r="GQ4048" s="171"/>
    </row>
    <row r="4049" spans="199:199" ht="12" customHeight="1">
      <c r="GQ4049" s="171"/>
    </row>
    <row r="4050" spans="199:199" ht="12" customHeight="1">
      <c r="GQ4050" s="171"/>
    </row>
    <row r="4051" spans="199:199" ht="12" customHeight="1">
      <c r="GQ4051" s="171"/>
    </row>
    <row r="4052" spans="199:199" ht="12" customHeight="1">
      <c r="GQ4052" s="171"/>
    </row>
    <row r="4053" spans="199:199" ht="12" customHeight="1">
      <c r="GQ4053" s="171"/>
    </row>
    <row r="4054" spans="199:199" ht="12" customHeight="1">
      <c r="GQ4054" s="171"/>
    </row>
    <row r="4055" spans="199:199" ht="12" customHeight="1">
      <c r="GQ4055" s="171"/>
    </row>
    <row r="4056" spans="199:199" ht="12" customHeight="1">
      <c r="GQ4056" s="171"/>
    </row>
    <row r="4057" spans="199:199" ht="12" customHeight="1">
      <c r="GQ4057" s="171"/>
    </row>
    <row r="4058" spans="199:199" ht="12" customHeight="1">
      <c r="GQ4058" s="171"/>
    </row>
    <row r="4059" spans="199:199" ht="12" customHeight="1">
      <c r="GQ4059" s="171"/>
    </row>
    <row r="4060" spans="199:199" ht="12" customHeight="1">
      <c r="GQ4060" s="171"/>
    </row>
    <row r="4061" spans="199:199" ht="12" customHeight="1">
      <c r="GQ4061" s="171"/>
    </row>
    <row r="4062" spans="199:199" ht="12" customHeight="1">
      <c r="GQ4062" s="171"/>
    </row>
    <row r="4063" spans="199:199" ht="12" customHeight="1">
      <c r="GQ4063" s="171"/>
    </row>
    <row r="4064" spans="199:199" ht="12" customHeight="1">
      <c r="GQ4064" s="171"/>
    </row>
    <row r="4065" spans="199:199" ht="12" customHeight="1">
      <c r="GQ4065" s="171"/>
    </row>
    <row r="4066" spans="199:199" ht="12" customHeight="1">
      <c r="GQ4066" s="171"/>
    </row>
    <row r="4067" spans="199:199" ht="12" customHeight="1">
      <c r="GQ4067" s="171"/>
    </row>
    <row r="4068" spans="199:199" ht="12" customHeight="1">
      <c r="GQ4068" s="171"/>
    </row>
    <row r="4069" spans="199:199" ht="12" customHeight="1">
      <c r="GQ4069" s="171"/>
    </row>
    <row r="4070" spans="199:199" ht="12" customHeight="1">
      <c r="GQ4070" s="171"/>
    </row>
    <row r="4071" spans="199:199" ht="12" customHeight="1">
      <c r="GQ4071" s="171"/>
    </row>
    <row r="4072" spans="199:199" ht="12" customHeight="1">
      <c r="GQ4072" s="171"/>
    </row>
    <row r="4073" spans="199:199" ht="12" customHeight="1">
      <c r="GQ4073" s="171"/>
    </row>
    <row r="4074" spans="199:199" ht="12" customHeight="1">
      <c r="GQ4074" s="171"/>
    </row>
    <row r="4075" spans="199:199" ht="12" customHeight="1">
      <c r="GQ4075" s="171"/>
    </row>
    <row r="4076" spans="199:199" ht="12" customHeight="1">
      <c r="GQ4076" s="171"/>
    </row>
    <row r="4077" spans="199:199" ht="12" customHeight="1">
      <c r="GQ4077" s="171"/>
    </row>
    <row r="4078" spans="199:199" ht="12" customHeight="1">
      <c r="GQ4078" s="171"/>
    </row>
    <row r="4079" spans="199:199" ht="12" customHeight="1">
      <c r="GQ4079" s="171"/>
    </row>
    <row r="4080" spans="199:199" ht="12" customHeight="1">
      <c r="GQ4080" s="171"/>
    </row>
    <row r="4081" spans="199:199" ht="12" customHeight="1">
      <c r="GQ4081" s="171"/>
    </row>
    <row r="4082" spans="199:199" ht="12" customHeight="1">
      <c r="GQ4082" s="171"/>
    </row>
    <row r="4083" spans="199:199" ht="12" customHeight="1">
      <c r="GQ4083" s="171"/>
    </row>
    <row r="4084" spans="199:199" ht="12" customHeight="1">
      <c r="GQ4084" s="171"/>
    </row>
    <row r="4085" spans="199:199" ht="12" customHeight="1">
      <c r="GQ4085" s="171"/>
    </row>
    <row r="4086" spans="199:199" ht="12" customHeight="1">
      <c r="GQ4086" s="171"/>
    </row>
    <row r="4087" spans="199:199" ht="12" customHeight="1">
      <c r="GQ4087" s="171"/>
    </row>
    <row r="4088" spans="199:199" ht="12" customHeight="1">
      <c r="GQ4088" s="171"/>
    </row>
    <row r="4089" spans="199:199" ht="12" customHeight="1">
      <c r="GQ4089" s="171"/>
    </row>
    <row r="4090" spans="199:199" ht="12" customHeight="1">
      <c r="GQ4090" s="171"/>
    </row>
    <row r="4091" spans="199:199" ht="12" customHeight="1">
      <c r="GQ4091" s="171"/>
    </row>
    <row r="4092" spans="199:199" ht="12" customHeight="1">
      <c r="GQ4092" s="171"/>
    </row>
    <row r="4093" spans="199:199" ht="12" customHeight="1">
      <c r="GQ4093" s="171"/>
    </row>
    <row r="4094" spans="199:199" ht="12" customHeight="1">
      <c r="GQ4094" s="171"/>
    </row>
    <row r="4095" spans="199:199" ht="12" customHeight="1">
      <c r="GQ4095" s="171"/>
    </row>
    <row r="4096" spans="199:199" ht="12" customHeight="1">
      <c r="GQ4096" s="171"/>
    </row>
    <row r="4097" spans="199:199" ht="12" customHeight="1">
      <c r="GQ4097" s="171"/>
    </row>
    <row r="4098" spans="199:199" ht="12" customHeight="1">
      <c r="GQ4098" s="171"/>
    </row>
    <row r="4099" spans="199:199" ht="12" customHeight="1">
      <c r="GQ4099" s="171"/>
    </row>
    <row r="4100" spans="199:199" ht="12" customHeight="1">
      <c r="GQ4100" s="171"/>
    </row>
    <row r="4101" spans="199:199" ht="12" customHeight="1">
      <c r="GQ4101" s="171"/>
    </row>
    <row r="4102" spans="199:199" ht="12" customHeight="1">
      <c r="GQ4102" s="171"/>
    </row>
    <row r="4103" spans="199:199" ht="12" customHeight="1">
      <c r="GQ4103" s="171"/>
    </row>
    <row r="4104" spans="199:199" ht="12" customHeight="1">
      <c r="GQ4104" s="171"/>
    </row>
    <row r="4105" spans="199:199" ht="12" customHeight="1">
      <c r="GQ4105" s="171"/>
    </row>
    <row r="4106" spans="199:199" ht="12" customHeight="1">
      <c r="GQ4106" s="171"/>
    </row>
    <row r="4107" spans="199:199" ht="12" customHeight="1">
      <c r="GQ4107" s="171"/>
    </row>
    <row r="4108" spans="199:199" ht="12" customHeight="1">
      <c r="GQ4108" s="171"/>
    </row>
    <row r="4109" spans="199:199" ht="12" customHeight="1">
      <c r="GQ4109" s="171"/>
    </row>
    <row r="4110" spans="199:199" ht="12" customHeight="1">
      <c r="GQ4110" s="171"/>
    </row>
    <row r="4111" spans="199:199" ht="12" customHeight="1">
      <c r="GQ4111" s="171"/>
    </row>
    <row r="4112" spans="199:199" ht="12" customHeight="1">
      <c r="GQ4112" s="171"/>
    </row>
    <row r="4113" spans="199:199" ht="12" customHeight="1">
      <c r="GQ4113" s="171"/>
    </row>
    <row r="4114" spans="199:199" ht="12" customHeight="1">
      <c r="GQ4114" s="171"/>
    </row>
    <row r="4115" spans="199:199" ht="12" customHeight="1">
      <c r="GQ4115" s="171"/>
    </row>
    <row r="4116" spans="199:199" ht="12" customHeight="1">
      <c r="GQ4116" s="171"/>
    </row>
    <row r="4117" spans="199:199" ht="12" customHeight="1">
      <c r="GQ4117" s="171"/>
    </row>
    <row r="4118" spans="199:199" ht="12" customHeight="1">
      <c r="GQ4118" s="171"/>
    </row>
    <row r="4119" spans="199:199" ht="12" customHeight="1">
      <c r="GQ4119" s="171"/>
    </row>
    <row r="4120" spans="199:199" ht="12" customHeight="1">
      <c r="GQ4120" s="171"/>
    </row>
    <row r="4121" spans="199:199" ht="12" customHeight="1">
      <c r="GQ4121" s="171"/>
    </row>
    <row r="4122" spans="199:199" ht="12" customHeight="1">
      <c r="GQ4122" s="171"/>
    </row>
    <row r="4123" spans="199:199" ht="12" customHeight="1">
      <c r="GQ4123" s="171"/>
    </row>
    <row r="4124" spans="199:199" ht="12" customHeight="1">
      <c r="GQ4124" s="171"/>
    </row>
    <row r="4125" spans="199:199" ht="12" customHeight="1">
      <c r="GQ4125" s="171"/>
    </row>
    <row r="4126" spans="199:199" ht="12" customHeight="1">
      <c r="GQ4126" s="171"/>
    </row>
    <row r="4127" spans="199:199" ht="12" customHeight="1">
      <c r="GQ4127" s="171"/>
    </row>
    <row r="4128" spans="199:199" ht="12" customHeight="1">
      <c r="GQ4128" s="171"/>
    </row>
    <row r="4129" spans="199:199" ht="12" customHeight="1">
      <c r="GQ4129" s="171"/>
    </row>
    <row r="4130" spans="199:199" ht="12" customHeight="1">
      <c r="GQ4130" s="171"/>
    </row>
    <row r="4131" spans="199:199" ht="12" customHeight="1">
      <c r="GQ4131" s="171"/>
    </row>
    <row r="4132" spans="199:199" ht="12" customHeight="1">
      <c r="GQ4132" s="171"/>
    </row>
    <row r="4133" spans="199:199" ht="12" customHeight="1">
      <c r="GQ4133" s="171"/>
    </row>
    <row r="4134" spans="199:199" ht="12" customHeight="1">
      <c r="GQ4134" s="171"/>
    </row>
    <row r="4135" spans="199:199" ht="12" customHeight="1">
      <c r="GQ4135" s="171"/>
    </row>
    <row r="4136" spans="199:199" ht="12" customHeight="1">
      <c r="GQ4136" s="171"/>
    </row>
    <row r="4137" spans="199:199" ht="12" customHeight="1">
      <c r="GQ4137" s="171"/>
    </row>
    <row r="4138" spans="199:199" ht="12" customHeight="1">
      <c r="GQ4138" s="171"/>
    </row>
    <row r="4139" spans="199:199" ht="12" customHeight="1">
      <c r="GQ4139" s="171"/>
    </row>
    <row r="4140" spans="199:199" ht="12" customHeight="1">
      <c r="GQ4140" s="171"/>
    </row>
    <row r="4141" spans="199:199" ht="12" customHeight="1">
      <c r="GQ4141" s="171"/>
    </row>
    <row r="4142" spans="199:199" ht="12" customHeight="1">
      <c r="GQ4142" s="171"/>
    </row>
    <row r="4143" spans="199:199" ht="12" customHeight="1">
      <c r="GQ4143" s="171"/>
    </row>
    <row r="4144" spans="199:199" ht="12" customHeight="1">
      <c r="GQ4144" s="171"/>
    </row>
    <row r="4145" spans="199:199" ht="12" customHeight="1">
      <c r="GQ4145" s="171"/>
    </row>
    <row r="4146" spans="199:199" ht="12" customHeight="1">
      <c r="GQ4146" s="171"/>
    </row>
    <row r="4147" spans="199:199" ht="12" customHeight="1">
      <c r="GQ4147" s="171"/>
    </row>
    <row r="4148" spans="199:199" ht="12" customHeight="1">
      <c r="GQ4148" s="171"/>
    </row>
    <row r="4149" spans="199:199" ht="12" customHeight="1">
      <c r="GQ4149" s="171"/>
    </row>
    <row r="4150" spans="199:199" ht="12" customHeight="1">
      <c r="GQ4150" s="171"/>
    </row>
    <row r="4151" spans="199:199" ht="12" customHeight="1">
      <c r="GQ4151" s="171"/>
    </row>
    <row r="4152" spans="199:199" ht="12" customHeight="1">
      <c r="GQ4152" s="171"/>
    </row>
    <row r="4153" spans="199:199" ht="12" customHeight="1">
      <c r="GQ4153" s="171"/>
    </row>
    <row r="4154" spans="199:199" ht="12" customHeight="1">
      <c r="GQ4154" s="171"/>
    </row>
    <row r="4155" spans="199:199" ht="12" customHeight="1">
      <c r="GQ4155" s="171"/>
    </row>
    <row r="4156" spans="199:199" ht="12" customHeight="1">
      <c r="GQ4156" s="171"/>
    </row>
    <row r="4157" spans="199:199" ht="12" customHeight="1">
      <c r="GQ4157" s="171"/>
    </row>
    <row r="4158" spans="199:199" ht="12" customHeight="1">
      <c r="GQ4158" s="171"/>
    </row>
    <row r="4159" spans="199:199" ht="12" customHeight="1">
      <c r="GQ4159" s="171"/>
    </row>
    <row r="4160" spans="199:199" ht="12" customHeight="1">
      <c r="GQ4160" s="171"/>
    </row>
    <row r="4161" spans="199:199" ht="12" customHeight="1">
      <c r="GQ4161" s="171"/>
    </row>
    <row r="4162" spans="199:199" ht="12" customHeight="1">
      <c r="GQ4162" s="171"/>
    </row>
    <row r="4163" spans="199:199" ht="12" customHeight="1">
      <c r="GQ4163" s="171"/>
    </row>
    <row r="4164" spans="199:199" ht="12" customHeight="1">
      <c r="GQ4164" s="171"/>
    </row>
    <row r="4165" spans="199:199" ht="12" customHeight="1">
      <c r="GQ4165" s="171"/>
    </row>
    <row r="4166" spans="199:199" ht="12" customHeight="1">
      <c r="GQ4166" s="171"/>
    </row>
    <row r="4167" spans="199:199" ht="12" customHeight="1">
      <c r="GQ4167" s="171"/>
    </row>
    <row r="4168" spans="199:199" ht="12" customHeight="1">
      <c r="GQ4168" s="171"/>
    </row>
    <row r="4169" spans="199:199" ht="12" customHeight="1">
      <c r="GQ4169" s="171"/>
    </row>
    <row r="4170" spans="199:199" ht="12" customHeight="1">
      <c r="GQ4170" s="171"/>
    </row>
    <row r="4171" spans="199:199" ht="12" customHeight="1">
      <c r="GQ4171" s="171"/>
    </row>
    <row r="4172" spans="199:199" ht="12" customHeight="1">
      <c r="GQ4172" s="171"/>
    </row>
    <row r="4173" spans="199:199" ht="12" customHeight="1">
      <c r="GQ4173" s="171"/>
    </row>
    <row r="4174" spans="199:199" ht="12" customHeight="1">
      <c r="GQ4174" s="171"/>
    </row>
    <row r="4175" spans="199:199" ht="12" customHeight="1">
      <c r="GQ4175" s="171"/>
    </row>
    <row r="4176" spans="199:199" ht="12" customHeight="1">
      <c r="GQ4176" s="171"/>
    </row>
    <row r="4177" spans="199:199" ht="12" customHeight="1">
      <c r="GQ4177" s="171"/>
    </row>
    <row r="4178" spans="199:199" ht="12" customHeight="1">
      <c r="GQ4178" s="171"/>
    </row>
    <row r="4179" spans="199:199" ht="12" customHeight="1">
      <c r="GQ4179" s="171"/>
    </row>
    <row r="4180" spans="199:199" ht="12" customHeight="1">
      <c r="GQ4180" s="171"/>
    </row>
    <row r="4181" spans="199:199" ht="12" customHeight="1">
      <c r="GQ4181" s="171"/>
    </row>
    <row r="4182" spans="199:199" ht="12" customHeight="1">
      <c r="GQ4182" s="171"/>
    </row>
    <row r="4183" spans="199:199" ht="12" customHeight="1">
      <c r="GQ4183" s="171"/>
    </row>
    <row r="4184" spans="199:199" ht="12" customHeight="1">
      <c r="GQ4184" s="171"/>
    </row>
    <row r="4185" spans="199:199" ht="12" customHeight="1">
      <c r="GQ4185" s="171"/>
    </row>
    <row r="4186" spans="199:199" ht="12" customHeight="1">
      <c r="GQ4186" s="171"/>
    </row>
    <row r="4187" spans="199:199" ht="12" customHeight="1">
      <c r="GQ4187" s="171"/>
    </row>
    <row r="4188" spans="199:199" ht="12" customHeight="1">
      <c r="GQ4188" s="171"/>
    </row>
    <row r="4189" spans="199:199" ht="12" customHeight="1">
      <c r="GQ4189" s="171"/>
    </row>
    <row r="4190" spans="199:199" ht="12" customHeight="1">
      <c r="GQ4190" s="171"/>
    </row>
    <row r="4191" spans="199:199" ht="12" customHeight="1">
      <c r="GQ4191" s="171"/>
    </row>
    <row r="4192" spans="199:199" ht="12" customHeight="1">
      <c r="GQ4192" s="171"/>
    </row>
    <row r="4193" spans="199:199" ht="12" customHeight="1">
      <c r="GQ4193" s="171"/>
    </row>
    <row r="4194" spans="199:199" ht="12" customHeight="1">
      <c r="GQ4194" s="171"/>
    </row>
    <row r="4195" spans="199:199" ht="12" customHeight="1">
      <c r="GQ4195" s="171"/>
    </row>
    <row r="4196" spans="199:199" ht="12" customHeight="1">
      <c r="GQ4196" s="171"/>
    </row>
    <row r="4197" spans="199:199" ht="12" customHeight="1">
      <c r="GQ4197" s="171"/>
    </row>
    <row r="4198" spans="199:199" ht="12" customHeight="1">
      <c r="GQ4198" s="171"/>
    </row>
    <row r="4199" spans="199:199" ht="12" customHeight="1">
      <c r="GQ4199" s="171"/>
    </row>
    <row r="4200" spans="199:199" ht="12" customHeight="1">
      <c r="GQ4200" s="171"/>
    </row>
    <row r="4201" spans="199:199" ht="12" customHeight="1">
      <c r="GQ4201" s="171"/>
    </row>
    <row r="4202" spans="199:199" ht="12" customHeight="1">
      <c r="GQ4202" s="171"/>
    </row>
    <row r="4203" spans="199:199" ht="12" customHeight="1">
      <c r="GQ4203" s="171"/>
    </row>
    <row r="4204" spans="199:199" ht="12" customHeight="1">
      <c r="GQ4204" s="171"/>
    </row>
    <row r="4205" spans="199:199" ht="12" customHeight="1">
      <c r="GQ4205" s="171"/>
    </row>
    <row r="4206" spans="199:199" ht="12" customHeight="1">
      <c r="GQ4206" s="171"/>
    </row>
    <row r="4207" spans="199:199" ht="12" customHeight="1">
      <c r="GQ4207" s="171"/>
    </row>
    <row r="4208" spans="199:199" ht="12" customHeight="1">
      <c r="GQ4208" s="171"/>
    </row>
    <row r="4209" spans="199:199" ht="12" customHeight="1">
      <c r="GQ4209" s="171"/>
    </row>
    <row r="4210" spans="199:199" ht="12" customHeight="1">
      <c r="GQ4210" s="171"/>
    </row>
    <row r="4211" spans="199:199" ht="12" customHeight="1">
      <c r="GQ4211" s="171"/>
    </row>
    <row r="4212" spans="199:199" ht="12" customHeight="1">
      <c r="GQ4212" s="171"/>
    </row>
    <row r="4213" spans="199:199" ht="12" customHeight="1">
      <c r="GQ4213" s="171"/>
    </row>
    <row r="4214" spans="199:199" ht="12" customHeight="1">
      <c r="GQ4214" s="171"/>
    </row>
    <row r="4215" spans="199:199" ht="12" customHeight="1">
      <c r="GQ4215" s="171"/>
    </row>
    <row r="4216" spans="199:199" ht="12" customHeight="1">
      <c r="GQ4216" s="171"/>
    </row>
    <row r="4217" spans="199:199" ht="12" customHeight="1">
      <c r="GQ4217" s="171"/>
    </row>
    <row r="4218" spans="199:199" ht="12" customHeight="1">
      <c r="GQ4218" s="171"/>
    </row>
    <row r="4219" spans="199:199" ht="12" customHeight="1">
      <c r="GQ4219" s="171"/>
    </row>
    <row r="4220" spans="199:199" ht="12" customHeight="1">
      <c r="GQ4220" s="171"/>
    </row>
    <row r="4221" spans="199:199" ht="12" customHeight="1">
      <c r="GQ4221" s="171"/>
    </row>
    <row r="4222" spans="199:199" ht="12" customHeight="1">
      <c r="GQ4222" s="171"/>
    </row>
    <row r="4223" spans="199:199" ht="12" customHeight="1">
      <c r="GQ4223" s="171"/>
    </row>
    <row r="4224" spans="199:199" ht="12" customHeight="1">
      <c r="GQ4224" s="171"/>
    </row>
    <row r="4225" spans="199:199" ht="12" customHeight="1">
      <c r="GQ4225" s="171"/>
    </row>
    <row r="4226" spans="199:199" ht="12" customHeight="1">
      <c r="GQ4226" s="171"/>
    </row>
    <row r="4227" spans="199:199" ht="12" customHeight="1">
      <c r="GQ4227" s="171"/>
    </row>
    <row r="4228" spans="199:199" ht="12" customHeight="1">
      <c r="GQ4228" s="171"/>
    </row>
    <row r="4229" spans="199:199" ht="12" customHeight="1">
      <c r="GQ4229" s="171"/>
    </row>
    <row r="4230" spans="199:199" ht="12" customHeight="1">
      <c r="GQ4230" s="171"/>
    </row>
    <row r="4231" spans="199:199" ht="12" customHeight="1">
      <c r="GQ4231" s="171"/>
    </row>
    <row r="4232" spans="199:199" ht="12" customHeight="1">
      <c r="GQ4232" s="171"/>
    </row>
    <row r="4233" spans="199:199" ht="12" customHeight="1">
      <c r="GQ4233" s="171"/>
    </row>
    <row r="4234" spans="199:199" ht="12" customHeight="1">
      <c r="GQ4234" s="171"/>
    </row>
    <row r="4235" spans="199:199" ht="12" customHeight="1">
      <c r="GQ4235" s="171"/>
    </row>
    <row r="4236" spans="199:199" ht="12" customHeight="1">
      <c r="GQ4236" s="171"/>
    </row>
    <row r="4237" spans="199:199" ht="12" customHeight="1">
      <c r="GQ4237" s="171"/>
    </row>
    <row r="4238" spans="199:199" ht="12" customHeight="1">
      <c r="GQ4238" s="171"/>
    </row>
    <row r="4239" spans="199:199" ht="12" customHeight="1">
      <c r="GQ4239" s="171"/>
    </row>
    <row r="4240" spans="199:199" ht="12" customHeight="1">
      <c r="GQ4240" s="171"/>
    </row>
    <row r="4241" spans="199:199" ht="12" customHeight="1">
      <c r="GQ4241" s="171"/>
    </row>
    <row r="4242" spans="199:199" ht="12" customHeight="1">
      <c r="GQ4242" s="171"/>
    </row>
    <row r="4243" spans="199:199" ht="12" customHeight="1">
      <c r="GQ4243" s="171"/>
    </row>
    <row r="4244" spans="199:199" ht="12" customHeight="1">
      <c r="GQ4244" s="171"/>
    </row>
    <row r="4245" spans="199:199" ht="12" customHeight="1">
      <c r="GQ4245" s="171"/>
    </row>
    <row r="4246" spans="199:199" ht="12" customHeight="1">
      <c r="GQ4246" s="171"/>
    </row>
    <row r="4247" spans="199:199" ht="12" customHeight="1">
      <c r="GQ4247" s="171"/>
    </row>
    <row r="4248" spans="199:199" ht="12" customHeight="1">
      <c r="GQ4248" s="171"/>
    </row>
    <row r="4249" spans="199:199" ht="12" customHeight="1">
      <c r="GQ4249" s="171"/>
    </row>
    <row r="4250" spans="199:199" ht="12" customHeight="1">
      <c r="GQ4250" s="171"/>
    </row>
    <row r="4251" spans="199:199" ht="12" customHeight="1">
      <c r="GQ4251" s="171"/>
    </row>
    <row r="4252" spans="199:199" ht="12" customHeight="1">
      <c r="GQ4252" s="171"/>
    </row>
    <row r="4253" spans="199:199" ht="12" customHeight="1">
      <c r="GQ4253" s="171"/>
    </row>
    <row r="4254" spans="199:199" ht="12" customHeight="1">
      <c r="GQ4254" s="171"/>
    </row>
    <row r="4255" spans="199:199" ht="12" customHeight="1">
      <c r="GQ4255" s="171"/>
    </row>
    <row r="4256" spans="199:199" ht="12" customHeight="1">
      <c r="GQ4256" s="171"/>
    </row>
    <row r="4257" spans="199:199" ht="12" customHeight="1">
      <c r="GQ4257" s="171"/>
    </row>
    <row r="4258" spans="199:199" ht="12" customHeight="1">
      <c r="GQ4258" s="171"/>
    </row>
    <row r="4259" spans="199:199" ht="12" customHeight="1">
      <c r="GQ4259" s="171"/>
    </row>
    <row r="4260" spans="199:199" ht="12" customHeight="1">
      <c r="GQ4260" s="171"/>
    </row>
    <row r="4261" spans="199:199" ht="12" customHeight="1">
      <c r="GQ4261" s="171"/>
    </row>
    <row r="4262" spans="199:199" ht="12" customHeight="1">
      <c r="GQ4262" s="171"/>
    </row>
    <row r="4263" spans="199:199" ht="12" customHeight="1">
      <c r="GQ4263" s="171"/>
    </row>
    <row r="4264" spans="199:199" ht="12" customHeight="1">
      <c r="GQ4264" s="171"/>
    </row>
    <row r="4265" spans="199:199" ht="12" customHeight="1">
      <c r="GQ4265" s="171"/>
    </row>
    <row r="4266" spans="199:199" ht="12" customHeight="1">
      <c r="GQ4266" s="171"/>
    </row>
    <row r="4267" spans="199:199" ht="12" customHeight="1">
      <c r="GQ4267" s="171"/>
    </row>
    <row r="4268" spans="199:199" ht="12" customHeight="1">
      <c r="GQ4268" s="171"/>
    </row>
    <row r="4269" spans="199:199" ht="12" customHeight="1">
      <c r="GQ4269" s="171"/>
    </row>
    <row r="4270" spans="199:199" ht="12" customHeight="1">
      <c r="GQ4270" s="171"/>
    </row>
    <row r="4271" spans="199:199" ht="12" customHeight="1">
      <c r="GQ4271" s="171"/>
    </row>
    <row r="4272" spans="199:199" ht="12" customHeight="1">
      <c r="GQ4272" s="171"/>
    </row>
    <row r="4273" spans="199:199" ht="12" customHeight="1">
      <c r="GQ4273" s="171"/>
    </row>
    <row r="4274" spans="199:199" ht="12" customHeight="1">
      <c r="GQ4274" s="171"/>
    </row>
    <row r="4275" spans="199:199" ht="12" customHeight="1">
      <c r="GQ4275" s="171"/>
    </row>
    <row r="4276" spans="199:199" ht="12" customHeight="1">
      <c r="GQ4276" s="171"/>
    </row>
    <row r="4277" spans="199:199" ht="12" customHeight="1">
      <c r="GQ4277" s="171"/>
    </row>
    <row r="4278" spans="199:199" ht="12" customHeight="1">
      <c r="GQ4278" s="171"/>
    </row>
    <row r="4279" spans="199:199" ht="12" customHeight="1">
      <c r="GQ4279" s="171"/>
    </row>
    <row r="4280" spans="199:199" ht="12" customHeight="1">
      <c r="GQ4280" s="171"/>
    </row>
    <row r="4281" spans="199:199" ht="12" customHeight="1">
      <c r="GQ4281" s="171"/>
    </row>
    <row r="4282" spans="199:199" ht="12" customHeight="1">
      <c r="GQ4282" s="171"/>
    </row>
    <row r="4283" spans="199:199" ht="12" customHeight="1">
      <c r="GQ4283" s="171"/>
    </row>
    <row r="4284" spans="199:199" ht="12" customHeight="1">
      <c r="GQ4284" s="171"/>
    </row>
    <row r="4285" spans="199:199" ht="12" customHeight="1">
      <c r="GQ4285" s="171"/>
    </row>
    <row r="4286" spans="199:199" ht="12" customHeight="1">
      <c r="GQ4286" s="171"/>
    </row>
    <row r="4287" spans="199:199" ht="12" customHeight="1">
      <c r="GQ4287" s="171"/>
    </row>
    <row r="4288" spans="199:199" ht="12" customHeight="1">
      <c r="GQ4288" s="171"/>
    </row>
    <row r="4289" spans="199:199" ht="12" customHeight="1">
      <c r="GQ4289" s="171"/>
    </row>
    <row r="4290" spans="199:199" ht="12" customHeight="1">
      <c r="GQ4290" s="171"/>
    </row>
    <row r="4291" spans="199:199" ht="12" customHeight="1">
      <c r="GQ4291" s="171"/>
    </row>
    <row r="4292" spans="199:199" ht="12" customHeight="1">
      <c r="GQ4292" s="171"/>
    </row>
    <row r="4293" spans="199:199" ht="12" customHeight="1">
      <c r="GQ4293" s="171"/>
    </row>
    <row r="4294" spans="199:199" ht="12" customHeight="1">
      <c r="GQ4294" s="171"/>
    </row>
    <row r="4295" spans="199:199" ht="12" customHeight="1">
      <c r="GQ4295" s="171"/>
    </row>
    <row r="4296" spans="199:199" ht="12" customHeight="1">
      <c r="GQ4296" s="171"/>
    </row>
    <row r="4297" spans="199:199" ht="12" customHeight="1">
      <c r="GQ4297" s="171"/>
    </row>
    <row r="4298" spans="199:199" ht="12" customHeight="1">
      <c r="GQ4298" s="171"/>
    </row>
    <row r="4299" spans="199:199" ht="12" customHeight="1">
      <c r="GQ4299" s="171"/>
    </row>
    <row r="4300" spans="199:199" ht="12" customHeight="1">
      <c r="GQ4300" s="171"/>
    </row>
    <row r="4301" spans="199:199" ht="12" customHeight="1">
      <c r="GQ4301" s="171"/>
    </row>
    <row r="4302" spans="199:199" ht="12" customHeight="1">
      <c r="GQ4302" s="171"/>
    </row>
    <row r="4303" spans="199:199" ht="12" customHeight="1">
      <c r="GQ4303" s="171"/>
    </row>
    <row r="4304" spans="199:199" ht="12" customHeight="1">
      <c r="GQ4304" s="171"/>
    </row>
    <row r="4305" spans="199:199" ht="12" customHeight="1">
      <c r="GQ4305" s="171"/>
    </row>
    <row r="4306" spans="199:199" ht="12" customHeight="1">
      <c r="GQ4306" s="171"/>
    </row>
    <row r="4307" spans="199:199" ht="12" customHeight="1">
      <c r="GQ4307" s="171"/>
    </row>
    <row r="4308" spans="199:199" ht="12" customHeight="1">
      <c r="GQ4308" s="171"/>
    </row>
    <row r="4309" spans="199:199" ht="12" customHeight="1">
      <c r="GQ4309" s="171"/>
    </row>
    <row r="4310" spans="199:199" ht="12" customHeight="1">
      <c r="GQ4310" s="171"/>
    </row>
    <row r="4311" spans="199:199" ht="12" customHeight="1">
      <c r="GQ4311" s="171"/>
    </row>
    <row r="4312" spans="199:199" ht="12" customHeight="1">
      <c r="GQ4312" s="171"/>
    </row>
    <row r="4313" spans="199:199" ht="12" customHeight="1">
      <c r="GQ4313" s="171"/>
    </row>
    <row r="4314" spans="199:199" ht="12" customHeight="1">
      <c r="GQ4314" s="171"/>
    </row>
    <row r="4315" spans="199:199" ht="12" customHeight="1">
      <c r="GQ4315" s="171"/>
    </row>
    <row r="4316" spans="199:199" ht="12" customHeight="1">
      <c r="GQ4316" s="171"/>
    </row>
    <row r="4317" spans="199:199" ht="12" customHeight="1">
      <c r="GQ4317" s="171"/>
    </row>
    <row r="4318" spans="199:199" ht="12" customHeight="1">
      <c r="GQ4318" s="171"/>
    </row>
    <row r="4319" spans="199:199" ht="12" customHeight="1">
      <c r="GQ4319" s="171"/>
    </row>
    <row r="4320" spans="199:199" ht="12" customHeight="1">
      <c r="GQ4320" s="171"/>
    </row>
    <row r="4321" spans="199:199" ht="12" customHeight="1">
      <c r="GQ4321" s="171"/>
    </row>
    <row r="4322" spans="199:199" ht="12" customHeight="1">
      <c r="GQ4322" s="171"/>
    </row>
    <row r="4323" spans="199:199" ht="12" customHeight="1">
      <c r="GQ4323" s="171"/>
    </row>
    <row r="4324" spans="199:199" ht="12" customHeight="1">
      <c r="GQ4324" s="171"/>
    </row>
    <row r="4325" spans="199:199" ht="12" customHeight="1">
      <c r="GQ4325" s="171"/>
    </row>
    <row r="4326" spans="199:199" ht="12" customHeight="1">
      <c r="GQ4326" s="171"/>
    </row>
    <row r="4327" spans="199:199" ht="12" customHeight="1">
      <c r="GQ4327" s="171"/>
    </row>
    <row r="4328" spans="199:199" ht="12" customHeight="1">
      <c r="GQ4328" s="171"/>
    </row>
    <row r="4329" spans="199:199" ht="12" customHeight="1">
      <c r="GQ4329" s="171"/>
    </row>
    <row r="4330" spans="199:199" ht="12" customHeight="1">
      <c r="GQ4330" s="171"/>
    </row>
    <row r="4331" spans="199:199" ht="12" customHeight="1">
      <c r="GQ4331" s="171"/>
    </row>
    <row r="4332" spans="199:199" ht="12" customHeight="1">
      <c r="GQ4332" s="171"/>
    </row>
    <row r="4333" spans="199:199" ht="12" customHeight="1">
      <c r="GQ4333" s="171"/>
    </row>
    <row r="4334" spans="199:199" ht="12" customHeight="1">
      <c r="GQ4334" s="171"/>
    </row>
    <row r="4335" spans="199:199" ht="12" customHeight="1">
      <c r="GQ4335" s="171"/>
    </row>
    <row r="4336" spans="199:199" ht="12" customHeight="1">
      <c r="GQ4336" s="171"/>
    </row>
    <row r="4337" spans="199:199" ht="12" customHeight="1">
      <c r="GQ4337" s="171"/>
    </row>
    <row r="4338" spans="199:199" ht="12" customHeight="1">
      <c r="GQ4338" s="171"/>
    </row>
    <row r="4339" spans="199:199" ht="12" customHeight="1">
      <c r="GQ4339" s="171"/>
    </row>
    <row r="4340" spans="199:199" ht="12" customHeight="1">
      <c r="GQ4340" s="171"/>
    </row>
    <row r="4341" spans="199:199" ht="12" customHeight="1">
      <c r="GQ4341" s="171"/>
    </row>
    <row r="4342" spans="199:199" ht="12" customHeight="1">
      <c r="GQ4342" s="171"/>
    </row>
    <row r="4343" spans="199:199" ht="12" customHeight="1">
      <c r="GQ4343" s="171"/>
    </row>
    <row r="4344" spans="199:199" ht="12" customHeight="1">
      <c r="GQ4344" s="171"/>
    </row>
    <row r="4345" spans="199:199" ht="12" customHeight="1">
      <c r="GQ4345" s="171"/>
    </row>
    <row r="4346" spans="199:199" ht="12" customHeight="1">
      <c r="GQ4346" s="171"/>
    </row>
    <row r="4347" spans="199:199" ht="12" customHeight="1">
      <c r="GQ4347" s="171"/>
    </row>
    <row r="4348" spans="199:199" ht="12" customHeight="1">
      <c r="GQ4348" s="171"/>
    </row>
    <row r="4349" spans="199:199" ht="12" customHeight="1">
      <c r="GQ4349" s="171"/>
    </row>
    <row r="4350" spans="199:199" ht="12" customHeight="1">
      <c r="GQ4350" s="171"/>
    </row>
    <row r="4351" spans="199:199" ht="12" customHeight="1">
      <c r="GQ4351" s="171"/>
    </row>
    <row r="4352" spans="199:199" ht="12" customHeight="1">
      <c r="GQ4352" s="171"/>
    </row>
    <row r="4353" spans="199:199" ht="12" customHeight="1">
      <c r="GQ4353" s="171"/>
    </row>
    <row r="4354" spans="199:199" ht="12" customHeight="1">
      <c r="GQ4354" s="171"/>
    </row>
    <row r="4355" spans="199:199" ht="12" customHeight="1">
      <c r="GQ4355" s="171"/>
    </row>
    <row r="4356" spans="199:199" ht="12" customHeight="1">
      <c r="GQ4356" s="171"/>
    </row>
    <row r="4357" spans="199:199" ht="12" customHeight="1">
      <c r="GQ4357" s="171"/>
    </row>
    <row r="4358" spans="199:199" ht="12" customHeight="1">
      <c r="GQ4358" s="171"/>
    </row>
    <row r="4359" spans="199:199" ht="12" customHeight="1">
      <c r="GQ4359" s="171"/>
    </row>
    <row r="4360" spans="199:199" ht="12" customHeight="1">
      <c r="GQ4360" s="171"/>
    </row>
    <row r="4361" spans="199:199" ht="12" customHeight="1">
      <c r="GQ4361" s="171"/>
    </row>
    <row r="4362" spans="199:199" ht="12" customHeight="1">
      <c r="GQ4362" s="171"/>
    </row>
    <row r="4363" spans="199:199" ht="12" customHeight="1">
      <c r="GQ4363" s="171"/>
    </row>
    <row r="4364" spans="199:199" ht="12" customHeight="1">
      <c r="GQ4364" s="171"/>
    </row>
    <row r="4365" spans="199:199" ht="12" customHeight="1">
      <c r="GQ4365" s="171"/>
    </row>
    <row r="4366" spans="199:199" ht="12" customHeight="1">
      <c r="GQ4366" s="171"/>
    </row>
    <row r="4367" spans="199:199" ht="12" customHeight="1">
      <c r="GQ4367" s="171"/>
    </row>
    <row r="4368" spans="199:199" ht="12" customHeight="1">
      <c r="GQ4368" s="171"/>
    </row>
    <row r="4369" spans="199:199" ht="12" customHeight="1">
      <c r="GQ4369" s="171"/>
    </row>
    <row r="4370" spans="199:199" ht="12" customHeight="1">
      <c r="GQ4370" s="171"/>
    </row>
    <row r="4371" spans="199:199" ht="12" customHeight="1">
      <c r="GQ4371" s="171"/>
    </row>
    <row r="4372" spans="199:199" ht="12" customHeight="1">
      <c r="GQ4372" s="171"/>
    </row>
    <row r="4373" spans="199:199" ht="12" customHeight="1">
      <c r="GQ4373" s="171"/>
    </row>
    <row r="4374" spans="199:199" ht="12" customHeight="1">
      <c r="GQ4374" s="171"/>
    </row>
    <row r="4375" spans="199:199" ht="12" customHeight="1">
      <c r="GQ4375" s="171"/>
    </row>
    <row r="4376" spans="199:199" ht="12" customHeight="1">
      <c r="GQ4376" s="171"/>
    </row>
    <row r="4377" spans="199:199" ht="12" customHeight="1">
      <c r="GQ4377" s="171"/>
    </row>
    <row r="4378" spans="199:199" ht="12" customHeight="1">
      <c r="GQ4378" s="171"/>
    </row>
    <row r="4379" spans="199:199" ht="12" customHeight="1">
      <c r="GQ4379" s="171"/>
    </row>
    <row r="4380" spans="199:199" ht="12" customHeight="1">
      <c r="GQ4380" s="171"/>
    </row>
    <row r="4381" spans="199:199" ht="12" customHeight="1">
      <c r="GQ4381" s="171"/>
    </row>
    <row r="4382" spans="199:199" ht="12" customHeight="1">
      <c r="GQ4382" s="171"/>
    </row>
    <row r="4383" spans="199:199" ht="12" customHeight="1">
      <c r="GQ4383" s="171"/>
    </row>
    <row r="4384" spans="199:199" ht="12" customHeight="1">
      <c r="GQ4384" s="171"/>
    </row>
    <row r="4385" spans="199:199" ht="12" customHeight="1">
      <c r="GQ4385" s="171"/>
    </row>
    <row r="4386" spans="199:199" ht="12" customHeight="1">
      <c r="GQ4386" s="171"/>
    </row>
    <row r="4387" spans="199:199" ht="12" customHeight="1">
      <c r="GQ4387" s="171"/>
    </row>
    <row r="4388" spans="199:199" ht="12" customHeight="1">
      <c r="GQ4388" s="171"/>
    </row>
    <row r="4389" spans="199:199" ht="12" customHeight="1">
      <c r="GQ4389" s="171"/>
    </row>
    <row r="4390" spans="199:199" ht="12" customHeight="1">
      <c r="GQ4390" s="171"/>
    </row>
    <row r="4391" spans="199:199" ht="12" customHeight="1">
      <c r="GQ4391" s="171"/>
    </row>
    <row r="4392" spans="199:199" ht="12" customHeight="1">
      <c r="GQ4392" s="171"/>
    </row>
    <row r="4393" spans="199:199" ht="12" customHeight="1">
      <c r="GQ4393" s="171"/>
    </row>
    <row r="4394" spans="199:199" ht="12" customHeight="1">
      <c r="GQ4394" s="171"/>
    </row>
    <row r="4395" spans="199:199" ht="12" customHeight="1">
      <c r="GQ4395" s="171"/>
    </row>
    <row r="4396" spans="199:199" ht="12" customHeight="1">
      <c r="GQ4396" s="171"/>
    </row>
    <row r="4397" spans="199:199" ht="12" customHeight="1">
      <c r="GQ4397" s="171"/>
    </row>
    <row r="4398" spans="199:199" ht="12" customHeight="1">
      <c r="GQ4398" s="171"/>
    </row>
    <row r="4399" spans="199:199" ht="12" customHeight="1">
      <c r="GQ4399" s="171"/>
    </row>
    <row r="4400" spans="199:199" ht="12" customHeight="1">
      <c r="GQ4400" s="171"/>
    </row>
    <row r="4401" spans="199:199" ht="12" customHeight="1">
      <c r="GQ4401" s="171"/>
    </row>
    <row r="4402" spans="199:199" ht="12" customHeight="1">
      <c r="GQ4402" s="171"/>
    </row>
    <row r="4403" spans="199:199" ht="12" customHeight="1">
      <c r="GQ4403" s="171"/>
    </row>
    <row r="4404" spans="199:199" ht="12" customHeight="1">
      <c r="GQ4404" s="171"/>
    </row>
    <row r="4405" spans="199:199" ht="12" customHeight="1">
      <c r="GQ4405" s="171"/>
    </row>
    <row r="4406" spans="199:199" ht="12" customHeight="1">
      <c r="GQ4406" s="171"/>
    </row>
    <row r="4407" spans="199:199" ht="12" customHeight="1">
      <c r="GQ4407" s="171"/>
    </row>
    <row r="4408" spans="199:199" ht="12" customHeight="1">
      <c r="GQ4408" s="171"/>
    </row>
    <row r="4409" spans="199:199" ht="12" customHeight="1">
      <c r="GQ4409" s="171"/>
    </row>
    <row r="4410" spans="199:199" ht="12" customHeight="1">
      <c r="GQ4410" s="171"/>
    </row>
    <row r="4411" spans="199:199" ht="12" customHeight="1">
      <c r="GQ4411" s="171"/>
    </row>
    <row r="4412" spans="199:199" ht="12" customHeight="1">
      <c r="GQ4412" s="171"/>
    </row>
    <row r="4413" spans="199:199" ht="12" customHeight="1">
      <c r="GQ4413" s="171"/>
    </row>
    <row r="4414" spans="199:199" ht="12" customHeight="1">
      <c r="GQ4414" s="171"/>
    </row>
    <row r="4415" spans="199:199" ht="12" customHeight="1">
      <c r="GQ4415" s="171"/>
    </row>
    <row r="4416" spans="199:199" ht="12" customHeight="1">
      <c r="GQ4416" s="171"/>
    </row>
    <row r="4417" spans="199:199" ht="12" customHeight="1">
      <c r="GQ4417" s="171"/>
    </row>
    <row r="4418" spans="199:199" ht="12" customHeight="1">
      <c r="GQ4418" s="171"/>
    </row>
    <row r="4419" spans="199:199" ht="12" customHeight="1">
      <c r="GQ4419" s="171"/>
    </row>
    <row r="4420" spans="199:199" ht="12" customHeight="1">
      <c r="GQ4420" s="171"/>
    </row>
    <row r="4421" spans="199:199" ht="12" customHeight="1">
      <c r="GQ4421" s="171"/>
    </row>
    <row r="4422" spans="199:199" ht="12" customHeight="1">
      <c r="GQ4422" s="171"/>
    </row>
    <row r="4423" spans="199:199" ht="12" customHeight="1">
      <c r="GQ4423" s="171"/>
    </row>
    <row r="4424" spans="199:199" ht="12" customHeight="1">
      <c r="GQ4424" s="171"/>
    </row>
    <row r="4425" spans="199:199" ht="12" customHeight="1">
      <c r="GQ4425" s="171"/>
    </row>
    <row r="4426" spans="199:199" ht="12" customHeight="1">
      <c r="GQ4426" s="171"/>
    </row>
    <row r="4427" spans="199:199" ht="12" customHeight="1">
      <c r="GQ4427" s="171"/>
    </row>
    <row r="4428" spans="199:199" ht="12" customHeight="1">
      <c r="GQ4428" s="171"/>
    </row>
    <row r="4429" spans="199:199" ht="12" customHeight="1">
      <c r="GQ4429" s="171"/>
    </row>
    <row r="4430" spans="199:199" ht="12" customHeight="1">
      <c r="GQ4430" s="171"/>
    </row>
    <row r="4431" spans="199:199" ht="12" customHeight="1">
      <c r="GQ4431" s="171"/>
    </row>
    <row r="4432" spans="199:199" ht="12" customHeight="1">
      <c r="GQ4432" s="171"/>
    </row>
    <row r="4433" spans="199:199" ht="12" customHeight="1">
      <c r="GQ4433" s="171"/>
    </row>
    <row r="4434" spans="199:199" ht="12" customHeight="1">
      <c r="GQ4434" s="171"/>
    </row>
    <row r="4435" spans="199:199" ht="12" customHeight="1">
      <c r="GQ4435" s="171"/>
    </row>
    <row r="4436" spans="199:199" ht="12" customHeight="1">
      <c r="GQ4436" s="171"/>
    </row>
    <row r="4437" spans="199:199" ht="12" customHeight="1">
      <c r="GQ4437" s="171"/>
    </row>
    <row r="4438" spans="199:199" ht="12" customHeight="1">
      <c r="GQ4438" s="171"/>
    </row>
    <row r="4439" spans="199:199" ht="12" customHeight="1">
      <c r="GQ4439" s="171"/>
    </row>
    <row r="4440" spans="199:199" ht="12" customHeight="1">
      <c r="GQ4440" s="171"/>
    </row>
    <row r="4441" spans="199:199" ht="12" customHeight="1">
      <c r="GQ4441" s="171"/>
    </row>
    <row r="4442" spans="199:199" ht="12" customHeight="1">
      <c r="GQ4442" s="171"/>
    </row>
    <row r="4443" spans="199:199" ht="12" customHeight="1">
      <c r="GQ4443" s="171"/>
    </row>
    <row r="4444" spans="199:199" ht="12" customHeight="1">
      <c r="GQ4444" s="171"/>
    </row>
    <row r="4445" spans="199:199" ht="12" customHeight="1">
      <c r="GQ4445" s="171"/>
    </row>
    <row r="4446" spans="199:199" ht="12" customHeight="1">
      <c r="GQ4446" s="171"/>
    </row>
    <row r="4447" spans="199:199" ht="12" customHeight="1">
      <c r="GQ4447" s="171"/>
    </row>
    <row r="4448" spans="199:199" ht="12" customHeight="1">
      <c r="GQ4448" s="171"/>
    </row>
    <row r="4449" spans="199:199" ht="12" customHeight="1">
      <c r="GQ4449" s="171"/>
    </row>
    <row r="4450" spans="199:199" ht="12" customHeight="1">
      <c r="GQ4450" s="171"/>
    </row>
    <row r="4451" spans="199:199" ht="12" customHeight="1">
      <c r="GQ4451" s="171"/>
    </row>
    <row r="4452" spans="199:199" ht="12" customHeight="1">
      <c r="GQ4452" s="171"/>
    </row>
    <row r="4453" spans="199:199" ht="12" customHeight="1">
      <c r="GQ4453" s="171"/>
    </row>
    <row r="4454" spans="199:199" ht="12" customHeight="1">
      <c r="GQ4454" s="171"/>
    </row>
    <row r="4455" spans="199:199" ht="12" customHeight="1">
      <c r="GQ4455" s="171"/>
    </row>
    <row r="4456" spans="199:199" ht="12" customHeight="1">
      <c r="GQ4456" s="171"/>
    </row>
    <row r="4457" spans="199:199" ht="12" customHeight="1">
      <c r="GQ4457" s="171"/>
    </row>
    <row r="4458" spans="199:199" ht="12" customHeight="1">
      <c r="GQ4458" s="171"/>
    </row>
    <row r="4459" spans="199:199" ht="12" customHeight="1">
      <c r="GQ4459" s="171"/>
    </row>
    <row r="4460" spans="199:199" ht="12" customHeight="1">
      <c r="GQ4460" s="171"/>
    </row>
    <row r="4461" spans="199:199" ht="12" customHeight="1">
      <c r="GQ4461" s="171"/>
    </row>
    <row r="4462" spans="199:199" ht="12" customHeight="1">
      <c r="GQ4462" s="171"/>
    </row>
    <row r="4463" spans="199:199" ht="12" customHeight="1">
      <c r="GQ4463" s="171"/>
    </row>
    <row r="4464" spans="199:199" ht="12" customHeight="1">
      <c r="GQ4464" s="171"/>
    </row>
    <row r="4465" spans="199:199" ht="12" customHeight="1">
      <c r="GQ4465" s="171"/>
    </row>
    <row r="4466" spans="199:199" ht="12" customHeight="1">
      <c r="GQ4466" s="171"/>
    </row>
    <row r="4467" spans="199:199" ht="12" customHeight="1">
      <c r="GQ4467" s="171"/>
    </row>
    <row r="4468" spans="199:199" ht="12" customHeight="1">
      <c r="GQ4468" s="171"/>
    </row>
    <row r="4469" spans="199:199" ht="12" customHeight="1">
      <c r="GQ4469" s="171"/>
    </row>
    <row r="4470" spans="199:199" ht="12" customHeight="1">
      <c r="GQ4470" s="171"/>
    </row>
    <row r="4471" spans="199:199" ht="12" customHeight="1">
      <c r="GQ4471" s="171"/>
    </row>
    <row r="4472" spans="199:199" ht="12" customHeight="1">
      <c r="GQ4472" s="171"/>
    </row>
    <row r="4473" spans="199:199" ht="12" customHeight="1">
      <c r="GQ4473" s="171"/>
    </row>
    <row r="4474" spans="199:199" ht="12" customHeight="1">
      <c r="GQ4474" s="171"/>
    </row>
    <row r="4475" spans="199:199" ht="12" customHeight="1">
      <c r="GQ4475" s="171"/>
    </row>
    <row r="4476" spans="199:199" ht="12" customHeight="1">
      <c r="GQ4476" s="171"/>
    </row>
    <row r="4477" spans="199:199" ht="12" customHeight="1">
      <c r="GQ4477" s="171"/>
    </row>
    <row r="4478" spans="199:199" ht="12" customHeight="1">
      <c r="GQ4478" s="171"/>
    </row>
    <row r="4479" spans="199:199" ht="12" customHeight="1">
      <c r="GQ4479" s="171"/>
    </row>
    <row r="4480" spans="199:199" ht="12" customHeight="1">
      <c r="GQ4480" s="171"/>
    </row>
    <row r="4481" spans="199:199" ht="12" customHeight="1">
      <c r="GQ4481" s="171"/>
    </row>
    <row r="4482" spans="199:199" ht="12" customHeight="1">
      <c r="GQ4482" s="171"/>
    </row>
    <row r="4483" spans="199:199" ht="12" customHeight="1">
      <c r="GQ4483" s="171"/>
    </row>
    <row r="4484" spans="199:199" ht="12" customHeight="1">
      <c r="GQ4484" s="171"/>
    </row>
    <row r="4485" spans="199:199" ht="12" customHeight="1">
      <c r="GQ4485" s="171"/>
    </row>
    <row r="4486" spans="199:199" ht="12" customHeight="1">
      <c r="GQ4486" s="171"/>
    </row>
    <row r="4487" spans="199:199" ht="12" customHeight="1">
      <c r="GQ4487" s="171"/>
    </row>
    <row r="4488" spans="199:199" ht="12" customHeight="1">
      <c r="GQ4488" s="171"/>
    </row>
    <row r="4489" spans="199:199" ht="12" customHeight="1">
      <c r="GQ4489" s="171"/>
    </row>
    <row r="4490" spans="199:199" ht="12" customHeight="1">
      <c r="GQ4490" s="171"/>
    </row>
    <row r="4491" spans="199:199" ht="12" customHeight="1">
      <c r="GQ4491" s="171"/>
    </row>
    <row r="4492" spans="199:199" ht="12" customHeight="1">
      <c r="GQ4492" s="171"/>
    </row>
    <row r="4493" spans="199:199" ht="12" customHeight="1">
      <c r="GQ4493" s="171"/>
    </row>
    <row r="4494" spans="199:199" ht="12" customHeight="1">
      <c r="GQ4494" s="171"/>
    </row>
    <row r="4495" spans="199:199" ht="12" customHeight="1">
      <c r="GQ4495" s="171"/>
    </row>
    <row r="4496" spans="199:199" ht="12" customHeight="1">
      <c r="GQ4496" s="171"/>
    </row>
    <row r="4497" spans="199:199" ht="12" customHeight="1">
      <c r="GQ4497" s="171"/>
    </row>
    <row r="4498" spans="199:199" ht="12" customHeight="1">
      <c r="GQ4498" s="171"/>
    </row>
    <row r="4499" spans="199:199" ht="12" customHeight="1">
      <c r="GQ4499" s="171"/>
    </row>
    <row r="4500" spans="199:199" ht="12" customHeight="1">
      <c r="GQ4500" s="171"/>
    </row>
    <row r="4501" spans="199:199" ht="12" customHeight="1">
      <c r="GQ4501" s="171"/>
    </row>
    <row r="4502" spans="199:199" ht="12" customHeight="1">
      <c r="GQ4502" s="171"/>
    </row>
    <row r="4503" spans="199:199" ht="12" customHeight="1">
      <c r="GQ4503" s="171"/>
    </row>
    <row r="4504" spans="199:199" ht="12" customHeight="1">
      <c r="GQ4504" s="171"/>
    </row>
    <row r="4505" spans="199:199" ht="12" customHeight="1">
      <c r="GQ4505" s="171"/>
    </row>
    <row r="4506" spans="199:199" ht="12" customHeight="1">
      <c r="GQ4506" s="171"/>
    </row>
    <row r="4507" spans="199:199" ht="12" customHeight="1">
      <c r="GQ4507" s="171"/>
    </row>
    <row r="4508" spans="199:199" ht="12" customHeight="1">
      <c r="GQ4508" s="171"/>
    </row>
    <row r="4509" spans="199:199" ht="12" customHeight="1">
      <c r="GQ4509" s="171"/>
    </row>
    <row r="4510" spans="199:199" ht="12" customHeight="1">
      <c r="GQ4510" s="171"/>
    </row>
    <row r="4511" spans="199:199" ht="12" customHeight="1">
      <c r="GQ4511" s="171"/>
    </row>
    <row r="4512" spans="199:199" ht="12" customHeight="1">
      <c r="GQ4512" s="171"/>
    </row>
    <row r="4513" spans="199:199" ht="12" customHeight="1">
      <c r="GQ4513" s="171"/>
    </row>
    <row r="4514" spans="199:199" ht="12" customHeight="1">
      <c r="GQ4514" s="171"/>
    </row>
    <row r="4515" spans="199:199" ht="12" customHeight="1">
      <c r="GQ4515" s="171"/>
    </row>
    <row r="4516" spans="199:199" ht="12" customHeight="1">
      <c r="GQ4516" s="171"/>
    </row>
    <row r="4517" spans="199:199" ht="12" customHeight="1">
      <c r="GQ4517" s="171"/>
    </row>
    <row r="4518" spans="199:199" ht="12" customHeight="1">
      <c r="GQ4518" s="171"/>
    </row>
    <row r="4519" spans="199:199" ht="12" customHeight="1">
      <c r="GQ4519" s="171"/>
    </row>
    <row r="4520" spans="199:199" ht="12" customHeight="1">
      <c r="GQ4520" s="171"/>
    </row>
    <row r="4521" spans="199:199" ht="12" customHeight="1">
      <c r="GQ4521" s="171"/>
    </row>
    <row r="4522" spans="199:199" ht="12" customHeight="1">
      <c r="GQ4522" s="171"/>
    </row>
    <row r="4523" spans="199:199" ht="12" customHeight="1">
      <c r="GQ4523" s="171"/>
    </row>
    <row r="4524" spans="199:199" ht="12" customHeight="1">
      <c r="GQ4524" s="171"/>
    </row>
    <row r="4525" spans="199:199" ht="12" customHeight="1">
      <c r="GQ4525" s="171"/>
    </row>
    <row r="4526" spans="199:199" ht="12" customHeight="1">
      <c r="GQ4526" s="171"/>
    </row>
    <row r="4527" spans="199:199" ht="12" customHeight="1">
      <c r="GQ4527" s="171"/>
    </row>
    <row r="4528" spans="199:199" ht="12" customHeight="1">
      <c r="GQ4528" s="171"/>
    </row>
    <row r="4529" spans="199:199" ht="12" customHeight="1">
      <c r="GQ4529" s="171"/>
    </row>
    <row r="4530" spans="199:199" ht="12" customHeight="1">
      <c r="GQ4530" s="171"/>
    </row>
    <row r="4531" spans="199:199" ht="12" customHeight="1">
      <c r="GQ4531" s="171"/>
    </row>
    <row r="4532" spans="199:199" ht="12" customHeight="1">
      <c r="GQ4532" s="171"/>
    </row>
    <row r="4533" spans="199:199" ht="12" customHeight="1">
      <c r="GQ4533" s="171"/>
    </row>
    <row r="4534" spans="199:199" ht="12" customHeight="1">
      <c r="GQ4534" s="171"/>
    </row>
    <row r="4535" spans="199:199" ht="12" customHeight="1">
      <c r="GQ4535" s="171"/>
    </row>
    <row r="4536" spans="199:199" ht="12" customHeight="1">
      <c r="GQ4536" s="171"/>
    </row>
    <row r="4537" spans="199:199" ht="12" customHeight="1">
      <c r="GQ4537" s="171"/>
    </row>
    <row r="4538" spans="199:199" ht="12" customHeight="1">
      <c r="GQ4538" s="171"/>
    </row>
    <row r="4539" spans="199:199" ht="12" customHeight="1">
      <c r="GQ4539" s="171"/>
    </row>
    <row r="4540" spans="199:199" ht="12" customHeight="1">
      <c r="GQ4540" s="171"/>
    </row>
    <row r="4541" spans="199:199" ht="12" customHeight="1">
      <c r="GQ4541" s="171"/>
    </row>
    <row r="4542" spans="199:199" ht="12" customHeight="1">
      <c r="GQ4542" s="171"/>
    </row>
    <row r="4543" spans="199:199" ht="12" customHeight="1">
      <c r="GQ4543" s="171"/>
    </row>
    <row r="4544" spans="199:199" ht="12" customHeight="1">
      <c r="GQ4544" s="171"/>
    </row>
    <row r="4545" spans="199:199" ht="12" customHeight="1">
      <c r="GQ4545" s="171"/>
    </row>
    <row r="4546" spans="199:199" ht="12" customHeight="1">
      <c r="GQ4546" s="171"/>
    </row>
    <row r="4547" spans="199:199" ht="12" customHeight="1">
      <c r="GQ4547" s="171"/>
    </row>
    <row r="4548" spans="199:199" ht="12" customHeight="1">
      <c r="GQ4548" s="171"/>
    </row>
    <row r="4549" spans="199:199" ht="12" customHeight="1">
      <c r="GQ4549" s="171"/>
    </row>
    <row r="4550" spans="199:199" ht="12" customHeight="1">
      <c r="GQ4550" s="171"/>
    </row>
    <row r="4551" spans="199:199" ht="12" customHeight="1">
      <c r="GQ4551" s="171"/>
    </row>
    <row r="4552" spans="199:199" ht="12" customHeight="1">
      <c r="GQ4552" s="171"/>
    </row>
    <row r="4553" spans="199:199" ht="12" customHeight="1">
      <c r="GQ4553" s="171"/>
    </row>
    <row r="4554" spans="199:199" ht="12" customHeight="1">
      <c r="GQ4554" s="171"/>
    </row>
    <row r="4555" spans="199:199" ht="12" customHeight="1">
      <c r="GQ4555" s="171"/>
    </row>
    <row r="4556" spans="199:199" ht="12" customHeight="1">
      <c r="GQ4556" s="171"/>
    </row>
    <row r="4557" spans="199:199" ht="12" customHeight="1">
      <c r="GQ4557" s="171"/>
    </row>
    <row r="4558" spans="199:199" ht="12" customHeight="1">
      <c r="GQ4558" s="171"/>
    </row>
    <row r="4559" spans="199:199" ht="12" customHeight="1">
      <c r="GQ4559" s="171"/>
    </row>
    <row r="4560" spans="199:199" ht="12" customHeight="1">
      <c r="GQ4560" s="171"/>
    </row>
    <row r="4561" spans="199:199" ht="12" customHeight="1">
      <c r="GQ4561" s="171"/>
    </row>
    <row r="4562" spans="199:199" ht="12" customHeight="1">
      <c r="GQ4562" s="171"/>
    </row>
    <row r="4563" spans="199:199" ht="12" customHeight="1">
      <c r="GQ4563" s="171"/>
    </row>
    <row r="4564" spans="199:199" ht="12" customHeight="1">
      <c r="GQ4564" s="171"/>
    </row>
    <row r="4565" spans="199:199" ht="12" customHeight="1">
      <c r="GQ4565" s="171"/>
    </row>
    <row r="4566" spans="199:199" ht="12" customHeight="1">
      <c r="GQ4566" s="171"/>
    </row>
    <row r="4567" spans="199:199" ht="12" customHeight="1">
      <c r="GQ4567" s="171"/>
    </row>
    <row r="4568" spans="199:199" ht="12" customHeight="1">
      <c r="GQ4568" s="171"/>
    </row>
    <row r="4569" spans="199:199" ht="12" customHeight="1">
      <c r="GQ4569" s="171"/>
    </row>
    <row r="4570" spans="199:199" ht="12" customHeight="1">
      <c r="GQ4570" s="171"/>
    </row>
    <row r="4571" spans="199:199" ht="12" customHeight="1">
      <c r="GQ4571" s="171"/>
    </row>
    <row r="4572" spans="199:199" ht="12" customHeight="1">
      <c r="GQ4572" s="171"/>
    </row>
    <row r="4573" spans="199:199" ht="12" customHeight="1">
      <c r="GQ4573" s="171"/>
    </row>
    <row r="4574" spans="199:199" ht="12" customHeight="1">
      <c r="GQ4574" s="171"/>
    </row>
    <row r="4575" spans="199:199" ht="12" customHeight="1">
      <c r="GQ4575" s="171"/>
    </row>
    <row r="4576" spans="199:199" ht="12" customHeight="1">
      <c r="GQ4576" s="171"/>
    </row>
    <row r="4577" spans="199:199" ht="12" customHeight="1">
      <c r="GQ4577" s="171"/>
    </row>
    <row r="4578" spans="199:199" ht="12" customHeight="1">
      <c r="GQ4578" s="171"/>
    </row>
    <row r="4579" spans="199:199" ht="12" customHeight="1">
      <c r="GQ4579" s="171"/>
    </row>
    <row r="4580" spans="199:199" ht="12" customHeight="1">
      <c r="GQ4580" s="171"/>
    </row>
    <row r="4581" spans="199:199" ht="12" customHeight="1">
      <c r="GQ4581" s="171"/>
    </row>
    <row r="4582" spans="199:199" ht="12" customHeight="1">
      <c r="GQ4582" s="171"/>
    </row>
    <row r="4583" spans="199:199" ht="12" customHeight="1">
      <c r="GQ4583" s="171"/>
    </row>
    <row r="4584" spans="199:199" ht="12" customHeight="1">
      <c r="GQ4584" s="171"/>
    </row>
    <row r="4585" spans="199:199" ht="12" customHeight="1">
      <c r="GQ4585" s="171"/>
    </row>
    <row r="4586" spans="199:199" ht="12" customHeight="1">
      <c r="GQ4586" s="171"/>
    </row>
    <row r="4587" spans="199:199" ht="12" customHeight="1">
      <c r="GQ4587" s="171"/>
    </row>
    <row r="4588" spans="199:199" ht="12" customHeight="1">
      <c r="GQ4588" s="171"/>
    </row>
    <row r="4589" spans="199:199" ht="12" customHeight="1">
      <c r="GQ4589" s="171"/>
    </row>
    <row r="4590" spans="199:199" ht="12" customHeight="1">
      <c r="GQ4590" s="171"/>
    </row>
    <row r="4591" spans="199:199" ht="12" customHeight="1">
      <c r="GQ4591" s="171"/>
    </row>
    <row r="4592" spans="199:199" ht="12" customHeight="1">
      <c r="GQ4592" s="171"/>
    </row>
    <row r="4593" spans="199:199" ht="12" customHeight="1">
      <c r="GQ4593" s="171"/>
    </row>
    <row r="4594" spans="199:199" ht="12" customHeight="1">
      <c r="GQ4594" s="171"/>
    </row>
    <row r="4595" spans="199:199" ht="12" customHeight="1">
      <c r="GQ4595" s="171"/>
    </row>
    <row r="4596" spans="199:199" ht="12" customHeight="1">
      <c r="GQ4596" s="171"/>
    </row>
    <row r="4597" spans="199:199" ht="12" customHeight="1">
      <c r="GQ4597" s="171"/>
    </row>
    <row r="4598" spans="199:199" ht="12" customHeight="1">
      <c r="GQ4598" s="171"/>
    </row>
    <row r="4599" spans="199:199" ht="12" customHeight="1">
      <c r="GQ4599" s="171"/>
    </row>
    <row r="4600" spans="199:199" ht="12" customHeight="1">
      <c r="GQ4600" s="171"/>
    </row>
    <row r="4601" spans="199:199" ht="12" customHeight="1">
      <c r="GQ4601" s="171"/>
    </row>
    <row r="4602" spans="199:199" ht="12" customHeight="1">
      <c r="GQ4602" s="171"/>
    </row>
    <row r="4603" spans="199:199" ht="12" customHeight="1">
      <c r="GQ4603" s="171"/>
    </row>
    <row r="4604" spans="199:199" ht="12" customHeight="1">
      <c r="GQ4604" s="171"/>
    </row>
    <row r="4605" spans="199:199" ht="12" customHeight="1">
      <c r="GQ4605" s="171"/>
    </row>
    <row r="4606" spans="199:199" ht="12" customHeight="1">
      <c r="GQ4606" s="171"/>
    </row>
    <row r="4607" spans="199:199" ht="12" customHeight="1">
      <c r="GQ4607" s="171"/>
    </row>
    <row r="4608" spans="199:199" ht="12" customHeight="1">
      <c r="GQ4608" s="171"/>
    </row>
    <row r="4609" spans="199:199" ht="12" customHeight="1">
      <c r="GQ4609" s="171"/>
    </row>
    <row r="4610" spans="199:199" ht="12" customHeight="1">
      <c r="GQ4610" s="171"/>
    </row>
    <row r="4611" spans="199:199" ht="12" customHeight="1">
      <c r="GQ4611" s="171"/>
    </row>
    <row r="4612" spans="199:199" ht="12" customHeight="1">
      <c r="GQ4612" s="171"/>
    </row>
    <row r="4613" spans="199:199" ht="12" customHeight="1">
      <c r="GQ4613" s="171"/>
    </row>
    <row r="4614" spans="199:199" ht="12" customHeight="1">
      <c r="GQ4614" s="171"/>
    </row>
    <row r="4615" spans="199:199" ht="12" customHeight="1">
      <c r="GQ4615" s="171"/>
    </row>
    <row r="4616" spans="199:199" ht="12" customHeight="1">
      <c r="GQ4616" s="171"/>
    </row>
    <row r="4617" spans="199:199" ht="12" customHeight="1">
      <c r="GQ4617" s="171"/>
    </row>
    <row r="4618" spans="199:199" ht="12" customHeight="1">
      <c r="GQ4618" s="171"/>
    </row>
    <row r="4619" spans="199:199" ht="12" customHeight="1">
      <c r="GQ4619" s="171"/>
    </row>
    <row r="4620" spans="199:199" ht="12" customHeight="1">
      <c r="GQ4620" s="171"/>
    </row>
    <row r="4621" spans="199:199" ht="12" customHeight="1">
      <c r="GQ4621" s="171"/>
    </row>
    <row r="4622" spans="199:199" ht="12" customHeight="1">
      <c r="GQ4622" s="171"/>
    </row>
    <row r="4623" spans="199:199" ht="12" customHeight="1">
      <c r="GQ4623" s="171"/>
    </row>
    <row r="4624" spans="199:199" ht="12" customHeight="1">
      <c r="GQ4624" s="171"/>
    </row>
    <row r="4625" spans="199:199" ht="12" customHeight="1">
      <c r="GQ4625" s="171"/>
    </row>
    <row r="4626" spans="199:199" ht="12" customHeight="1">
      <c r="GQ4626" s="171"/>
    </row>
    <row r="4627" spans="199:199" ht="12" customHeight="1">
      <c r="GQ4627" s="171"/>
    </row>
    <row r="4628" spans="199:199" ht="12" customHeight="1">
      <c r="GQ4628" s="171"/>
    </row>
    <row r="4629" spans="199:199" ht="12" customHeight="1">
      <c r="GQ4629" s="171"/>
    </row>
    <row r="4630" spans="199:199" ht="12" customHeight="1">
      <c r="GQ4630" s="171"/>
    </row>
    <row r="4631" spans="199:199" ht="12" customHeight="1">
      <c r="GQ4631" s="171"/>
    </row>
    <row r="4632" spans="199:199" ht="12" customHeight="1">
      <c r="GQ4632" s="171"/>
    </row>
    <row r="4633" spans="199:199" ht="12" customHeight="1">
      <c r="GQ4633" s="171"/>
    </row>
    <row r="4634" spans="199:199" ht="12" customHeight="1">
      <c r="GQ4634" s="171"/>
    </row>
    <row r="4635" spans="199:199" ht="12" customHeight="1">
      <c r="GQ4635" s="171"/>
    </row>
    <row r="4636" spans="199:199" ht="12" customHeight="1">
      <c r="GQ4636" s="171"/>
    </row>
    <row r="4637" spans="199:199" ht="12" customHeight="1">
      <c r="GQ4637" s="171"/>
    </row>
    <row r="4638" spans="199:199" ht="12" customHeight="1">
      <c r="GQ4638" s="171"/>
    </row>
    <row r="4639" spans="199:199" ht="12" customHeight="1">
      <c r="GQ4639" s="171"/>
    </row>
    <row r="4640" spans="199:199" ht="12" customHeight="1">
      <c r="GQ4640" s="171"/>
    </row>
    <row r="4641" spans="199:199" ht="12" customHeight="1">
      <c r="GQ4641" s="171"/>
    </row>
    <row r="4642" spans="199:199" ht="12" customHeight="1">
      <c r="GQ4642" s="171"/>
    </row>
    <row r="4643" spans="199:199" ht="12" customHeight="1">
      <c r="GQ4643" s="171"/>
    </row>
    <row r="4644" spans="199:199" ht="12" customHeight="1">
      <c r="GQ4644" s="171"/>
    </row>
    <row r="4645" spans="199:199" ht="12" customHeight="1">
      <c r="GQ4645" s="171"/>
    </row>
    <row r="4646" spans="199:199" ht="12" customHeight="1">
      <c r="GQ4646" s="171"/>
    </row>
    <row r="4647" spans="199:199" ht="12" customHeight="1">
      <c r="GQ4647" s="171"/>
    </row>
    <row r="4648" spans="199:199" ht="12" customHeight="1">
      <c r="GQ4648" s="171"/>
    </row>
    <row r="4649" spans="199:199" ht="12" customHeight="1">
      <c r="GQ4649" s="171"/>
    </row>
    <row r="4650" spans="199:199" ht="12" customHeight="1">
      <c r="GQ4650" s="171"/>
    </row>
    <row r="4651" spans="199:199" ht="12" customHeight="1">
      <c r="GQ4651" s="171"/>
    </row>
    <row r="4652" spans="199:199" ht="12" customHeight="1">
      <c r="GQ4652" s="171"/>
    </row>
    <row r="4653" spans="199:199" ht="12" customHeight="1">
      <c r="GQ4653" s="171"/>
    </row>
    <row r="4654" spans="199:199" ht="12" customHeight="1">
      <c r="GQ4654" s="171"/>
    </row>
    <row r="4655" spans="199:199" ht="12" customHeight="1">
      <c r="GQ4655" s="171"/>
    </row>
    <row r="4656" spans="199:199" ht="12" customHeight="1">
      <c r="GQ4656" s="171"/>
    </row>
    <row r="4657" spans="199:199" ht="12" customHeight="1">
      <c r="GQ4657" s="171"/>
    </row>
    <row r="4658" spans="199:199" ht="12" customHeight="1">
      <c r="GQ4658" s="171"/>
    </row>
    <row r="4659" spans="199:199" ht="12" customHeight="1">
      <c r="GQ4659" s="171"/>
    </row>
    <row r="4660" spans="199:199" ht="12" customHeight="1">
      <c r="GQ4660" s="171"/>
    </row>
    <row r="4661" spans="199:199" ht="12" customHeight="1">
      <c r="GQ4661" s="171"/>
    </row>
    <row r="4662" spans="199:199" ht="12" customHeight="1">
      <c r="GQ4662" s="171"/>
    </row>
    <row r="4663" spans="199:199" ht="12" customHeight="1">
      <c r="GQ4663" s="171"/>
    </row>
    <row r="4664" spans="199:199" ht="12" customHeight="1">
      <c r="GQ4664" s="171"/>
    </row>
    <row r="4665" spans="199:199" ht="12" customHeight="1">
      <c r="GQ4665" s="171"/>
    </row>
    <row r="4666" spans="199:199" ht="12" customHeight="1">
      <c r="GQ4666" s="171"/>
    </row>
    <row r="4667" spans="199:199" ht="12" customHeight="1">
      <c r="GQ4667" s="171"/>
    </row>
    <row r="4668" spans="199:199" ht="12" customHeight="1">
      <c r="GQ4668" s="171"/>
    </row>
    <row r="4669" spans="199:199" ht="12" customHeight="1">
      <c r="GQ4669" s="171"/>
    </row>
    <row r="4670" spans="199:199" ht="12" customHeight="1">
      <c r="GQ4670" s="171"/>
    </row>
    <row r="4671" spans="199:199" ht="12" customHeight="1">
      <c r="GQ4671" s="171"/>
    </row>
    <row r="4672" spans="199:199" ht="12" customHeight="1">
      <c r="GQ4672" s="171"/>
    </row>
    <row r="4673" spans="199:199" ht="12" customHeight="1">
      <c r="GQ4673" s="171"/>
    </row>
    <row r="4674" spans="199:199" ht="12" customHeight="1">
      <c r="GQ4674" s="171"/>
    </row>
    <row r="4675" spans="199:199" ht="12" customHeight="1">
      <c r="GQ4675" s="171"/>
    </row>
    <row r="4676" spans="199:199" ht="12" customHeight="1">
      <c r="GQ4676" s="171"/>
    </row>
    <row r="4677" spans="199:199" ht="12" customHeight="1">
      <c r="GQ4677" s="171"/>
    </row>
    <row r="4678" spans="199:199" ht="12" customHeight="1">
      <c r="GQ4678" s="171"/>
    </row>
    <row r="4679" spans="199:199" ht="12" customHeight="1">
      <c r="GQ4679" s="171"/>
    </row>
    <row r="4680" spans="199:199" ht="12" customHeight="1">
      <c r="GQ4680" s="171"/>
    </row>
    <row r="4681" spans="199:199" ht="12" customHeight="1">
      <c r="GQ4681" s="171"/>
    </row>
    <row r="4682" spans="199:199" ht="12" customHeight="1">
      <c r="GQ4682" s="171"/>
    </row>
    <row r="4683" spans="199:199" ht="12" customHeight="1">
      <c r="GQ4683" s="171"/>
    </row>
    <row r="4684" spans="199:199" ht="12" customHeight="1">
      <c r="GQ4684" s="171"/>
    </row>
    <row r="4685" spans="199:199" ht="12" customHeight="1">
      <c r="GQ4685" s="171"/>
    </row>
    <row r="4686" spans="199:199" ht="12" customHeight="1">
      <c r="GQ4686" s="171"/>
    </row>
    <row r="4687" spans="199:199" ht="12" customHeight="1">
      <c r="GQ4687" s="171"/>
    </row>
    <row r="4688" spans="199:199" ht="12" customHeight="1">
      <c r="GQ4688" s="171"/>
    </row>
    <row r="4689" spans="199:199" ht="12" customHeight="1">
      <c r="GQ4689" s="171"/>
    </row>
    <row r="4690" spans="199:199" ht="12" customHeight="1">
      <c r="GQ4690" s="171"/>
    </row>
    <row r="4691" spans="199:199" ht="12" customHeight="1">
      <c r="GQ4691" s="171"/>
    </row>
    <row r="4692" spans="199:199" ht="12" customHeight="1">
      <c r="GQ4692" s="171"/>
    </row>
    <row r="4693" spans="199:199" ht="12" customHeight="1">
      <c r="GQ4693" s="171"/>
    </row>
    <row r="4694" spans="199:199" ht="12" customHeight="1">
      <c r="GQ4694" s="171"/>
    </row>
    <row r="4695" spans="199:199" ht="12" customHeight="1">
      <c r="GQ4695" s="171"/>
    </row>
    <row r="4696" spans="199:199" ht="12" customHeight="1">
      <c r="GQ4696" s="171"/>
    </row>
    <row r="4697" spans="199:199" ht="12" customHeight="1">
      <c r="GQ4697" s="171"/>
    </row>
    <row r="4698" spans="199:199" ht="12" customHeight="1">
      <c r="GQ4698" s="171"/>
    </row>
    <row r="4699" spans="199:199" ht="12" customHeight="1">
      <c r="GQ4699" s="171"/>
    </row>
    <row r="4700" spans="199:199" ht="12" customHeight="1">
      <c r="GQ4700" s="171"/>
    </row>
    <row r="4701" spans="199:199" ht="12" customHeight="1">
      <c r="GQ4701" s="171"/>
    </row>
    <row r="4702" spans="199:199" ht="12" customHeight="1">
      <c r="GQ4702" s="171"/>
    </row>
    <row r="4703" spans="199:199" ht="12" customHeight="1">
      <c r="GQ4703" s="171"/>
    </row>
    <row r="4704" spans="199:199" ht="12" customHeight="1">
      <c r="GQ4704" s="171"/>
    </row>
    <row r="4705" spans="199:199" ht="12" customHeight="1">
      <c r="GQ4705" s="171"/>
    </row>
    <row r="4706" spans="199:199" ht="12" customHeight="1">
      <c r="GQ4706" s="171"/>
    </row>
    <row r="4707" spans="199:199" ht="12" customHeight="1">
      <c r="GQ4707" s="171"/>
    </row>
    <row r="4708" spans="199:199" ht="12" customHeight="1">
      <c r="GQ4708" s="171"/>
    </row>
    <row r="4709" spans="199:199" ht="12" customHeight="1">
      <c r="GQ4709" s="171"/>
    </row>
    <row r="4710" spans="199:199" ht="12" customHeight="1">
      <c r="GQ4710" s="171"/>
    </row>
    <row r="4711" spans="199:199" ht="12" customHeight="1">
      <c r="GQ4711" s="171"/>
    </row>
    <row r="4712" spans="199:199" ht="12" customHeight="1">
      <c r="GQ4712" s="171"/>
    </row>
    <row r="4713" spans="199:199" ht="12" customHeight="1">
      <c r="GQ4713" s="171"/>
    </row>
    <row r="4714" spans="199:199" ht="12" customHeight="1">
      <c r="GQ4714" s="171"/>
    </row>
    <row r="4715" spans="199:199" ht="12" customHeight="1">
      <c r="GQ4715" s="171"/>
    </row>
    <row r="4716" spans="199:199" ht="12" customHeight="1">
      <c r="GQ4716" s="171"/>
    </row>
    <row r="4717" spans="199:199" ht="12" customHeight="1">
      <c r="GQ4717" s="171"/>
    </row>
    <row r="4718" spans="199:199" ht="12" customHeight="1">
      <c r="GQ4718" s="171"/>
    </row>
    <row r="4719" spans="199:199" ht="12" customHeight="1">
      <c r="GQ4719" s="171"/>
    </row>
    <row r="4720" spans="199:199" ht="12" customHeight="1">
      <c r="GQ4720" s="171"/>
    </row>
    <row r="4721" spans="199:199" ht="12" customHeight="1">
      <c r="GQ4721" s="171"/>
    </row>
    <row r="4722" spans="199:199" ht="12" customHeight="1">
      <c r="GQ4722" s="171"/>
    </row>
    <row r="4723" spans="199:199" ht="12" customHeight="1">
      <c r="GQ4723" s="171"/>
    </row>
    <row r="4724" spans="199:199" ht="12" customHeight="1">
      <c r="GQ4724" s="171"/>
    </row>
    <row r="4725" spans="199:199" ht="12" customHeight="1">
      <c r="GQ4725" s="171"/>
    </row>
    <row r="4726" spans="199:199" ht="12" customHeight="1">
      <c r="GQ4726" s="171"/>
    </row>
    <row r="4727" spans="199:199" ht="12" customHeight="1">
      <c r="GQ4727" s="171"/>
    </row>
    <row r="4728" spans="199:199" ht="12" customHeight="1">
      <c r="GQ4728" s="171"/>
    </row>
    <row r="4729" spans="199:199" ht="12" customHeight="1">
      <c r="GQ4729" s="171"/>
    </row>
    <row r="4730" spans="199:199" ht="12" customHeight="1">
      <c r="GQ4730" s="171"/>
    </row>
    <row r="4731" spans="199:199" ht="12" customHeight="1">
      <c r="GQ4731" s="171"/>
    </row>
    <row r="4732" spans="199:199" ht="12" customHeight="1">
      <c r="GQ4732" s="171"/>
    </row>
    <row r="4733" spans="199:199" ht="12" customHeight="1">
      <c r="GQ4733" s="171"/>
    </row>
    <row r="4734" spans="199:199" ht="12" customHeight="1">
      <c r="GQ4734" s="171"/>
    </row>
    <row r="4735" spans="199:199" ht="12" customHeight="1">
      <c r="GQ4735" s="171"/>
    </row>
    <row r="4736" spans="199:199" ht="12" customHeight="1">
      <c r="GQ4736" s="171"/>
    </row>
    <row r="4737" spans="199:199" ht="12" customHeight="1">
      <c r="GQ4737" s="171"/>
    </row>
    <row r="4738" spans="199:199" ht="12" customHeight="1">
      <c r="GQ4738" s="171"/>
    </row>
    <row r="4739" spans="199:199" ht="12" customHeight="1">
      <c r="GQ4739" s="171"/>
    </row>
    <row r="4740" spans="199:199" ht="12" customHeight="1">
      <c r="GQ4740" s="171"/>
    </row>
    <row r="4741" spans="199:199" ht="12" customHeight="1">
      <c r="GQ4741" s="171"/>
    </row>
    <row r="4742" spans="199:199" ht="12" customHeight="1">
      <c r="GQ4742" s="171"/>
    </row>
    <row r="4743" spans="199:199" ht="12" customHeight="1">
      <c r="GQ4743" s="171"/>
    </row>
    <row r="4744" spans="199:199" ht="12" customHeight="1">
      <c r="GQ4744" s="171"/>
    </row>
    <row r="4745" spans="199:199" ht="12" customHeight="1">
      <c r="GQ4745" s="171"/>
    </row>
    <row r="4746" spans="199:199" ht="12" customHeight="1">
      <c r="GQ4746" s="171"/>
    </row>
    <row r="4747" spans="199:199" ht="12" customHeight="1">
      <c r="GQ4747" s="171"/>
    </row>
    <row r="4748" spans="199:199" ht="12" customHeight="1">
      <c r="GQ4748" s="171"/>
    </row>
    <row r="4749" spans="199:199" ht="12" customHeight="1">
      <c r="GQ4749" s="171"/>
    </row>
    <row r="4750" spans="199:199" ht="12" customHeight="1">
      <c r="GQ4750" s="171"/>
    </row>
    <row r="4751" spans="199:199" ht="12" customHeight="1">
      <c r="GQ4751" s="171"/>
    </row>
    <row r="4752" spans="199:199" ht="12" customHeight="1">
      <c r="GQ4752" s="171"/>
    </row>
    <row r="4753" spans="199:199" ht="12" customHeight="1">
      <c r="GQ4753" s="171"/>
    </row>
    <row r="4754" spans="199:199" ht="12" customHeight="1">
      <c r="GQ4754" s="171"/>
    </row>
    <row r="4755" spans="199:199" ht="12" customHeight="1">
      <c r="GQ4755" s="171"/>
    </row>
    <row r="4756" spans="199:199" ht="12" customHeight="1">
      <c r="GQ4756" s="171"/>
    </row>
    <row r="4757" spans="199:199" ht="12" customHeight="1">
      <c r="GQ4757" s="171"/>
    </row>
    <row r="4758" spans="199:199" ht="12" customHeight="1">
      <c r="GQ4758" s="171"/>
    </row>
    <row r="4759" spans="199:199" ht="12" customHeight="1">
      <c r="GQ4759" s="171"/>
    </row>
    <row r="4760" spans="199:199" ht="12" customHeight="1">
      <c r="GQ4760" s="171"/>
    </row>
    <row r="4761" spans="199:199" ht="12" customHeight="1">
      <c r="GQ4761" s="171"/>
    </row>
    <row r="4762" spans="199:199" ht="12" customHeight="1">
      <c r="GQ4762" s="171"/>
    </row>
    <row r="4763" spans="199:199" ht="12" customHeight="1">
      <c r="GQ4763" s="171"/>
    </row>
    <row r="4764" spans="199:199" ht="12" customHeight="1">
      <c r="GQ4764" s="171"/>
    </row>
    <row r="4765" spans="199:199" ht="12" customHeight="1">
      <c r="GQ4765" s="171"/>
    </row>
    <row r="4766" spans="199:199" ht="12" customHeight="1">
      <c r="GQ4766" s="171"/>
    </row>
    <row r="4767" spans="199:199" ht="12" customHeight="1">
      <c r="GQ4767" s="171"/>
    </row>
    <row r="4768" spans="199:199" ht="12" customHeight="1">
      <c r="GQ4768" s="171"/>
    </row>
    <row r="4769" spans="199:199" ht="12" customHeight="1">
      <c r="GQ4769" s="171"/>
    </row>
    <row r="4770" spans="199:199" ht="12" customHeight="1">
      <c r="GQ4770" s="171"/>
    </row>
    <row r="4771" spans="199:199" ht="12" customHeight="1">
      <c r="GQ4771" s="171"/>
    </row>
    <row r="4772" spans="199:199" ht="12" customHeight="1">
      <c r="GQ4772" s="171"/>
    </row>
    <row r="4773" spans="199:199" ht="12" customHeight="1">
      <c r="GQ4773" s="171"/>
    </row>
    <row r="4774" spans="199:199" ht="12" customHeight="1">
      <c r="GQ4774" s="171"/>
    </row>
    <row r="4775" spans="199:199" ht="12" customHeight="1">
      <c r="GQ4775" s="171"/>
    </row>
    <row r="4776" spans="199:199" ht="12" customHeight="1">
      <c r="GQ4776" s="171"/>
    </row>
    <row r="4777" spans="199:199" ht="12" customHeight="1">
      <c r="GQ4777" s="171"/>
    </row>
    <row r="4778" spans="199:199" ht="12" customHeight="1">
      <c r="GQ4778" s="171"/>
    </row>
    <row r="4779" spans="199:199" ht="12" customHeight="1">
      <c r="GQ4779" s="171"/>
    </row>
    <row r="4780" spans="199:199" ht="12" customHeight="1">
      <c r="GQ4780" s="171"/>
    </row>
    <row r="4781" spans="199:199" ht="12" customHeight="1">
      <c r="GQ4781" s="171"/>
    </row>
    <row r="4782" spans="199:199" ht="12" customHeight="1">
      <c r="GQ4782" s="171"/>
    </row>
    <row r="4783" spans="199:199" ht="12" customHeight="1">
      <c r="GQ4783" s="171"/>
    </row>
    <row r="4784" spans="199:199" ht="12" customHeight="1">
      <c r="GQ4784" s="171"/>
    </row>
    <row r="4785" spans="199:199" ht="12" customHeight="1">
      <c r="GQ4785" s="171"/>
    </row>
    <row r="4786" spans="199:199" ht="12" customHeight="1">
      <c r="GQ4786" s="171"/>
    </row>
    <row r="4787" spans="199:199" ht="12" customHeight="1">
      <c r="GQ4787" s="171"/>
    </row>
    <row r="4788" spans="199:199" ht="12" customHeight="1">
      <c r="GQ4788" s="171"/>
    </row>
    <row r="4789" spans="199:199" ht="12" customHeight="1">
      <c r="GQ4789" s="171"/>
    </row>
    <row r="4790" spans="199:199" ht="12" customHeight="1">
      <c r="GQ4790" s="171"/>
    </row>
    <row r="4791" spans="199:199" ht="12" customHeight="1">
      <c r="GQ4791" s="171"/>
    </row>
    <row r="4792" spans="199:199" ht="12" customHeight="1">
      <c r="GQ4792" s="171"/>
    </row>
    <row r="4793" spans="199:199" ht="12" customHeight="1">
      <c r="GQ4793" s="171"/>
    </row>
    <row r="4794" spans="199:199" ht="12" customHeight="1">
      <c r="GQ4794" s="171"/>
    </row>
    <row r="4795" spans="199:199" ht="12" customHeight="1">
      <c r="GQ4795" s="171"/>
    </row>
    <row r="4796" spans="199:199" ht="12" customHeight="1">
      <c r="GQ4796" s="171"/>
    </row>
    <row r="4797" spans="199:199" ht="12" customHeight="1">
      <c r="GQ4797" s="171"/>
    </row>
    <row r="4798" spans="199:199" ht="12" customHeight="1">
      <c r="GQ4798" s="171"/>
    </row>
    <row r="4799" spans="199:199" ht="12" customHeight="1">
      <c r="GQ4799" s="171"/>
    </row>
    <row r="4800" spans="199:199" ht="12" customHeight="1">
      <c r="GQ4800" s="171"/>
    </row>
    <row r="4801" spans="199:199" ht="12" customHeight="1">
      <c r="GQ4801" s="171"/>
    </row>
    <row r="4802" spans="199:199" ht="12" customHeight="1">
      <c r="GQ4802" s="171"/>
    </row>
    <row r="4803" spans="199:199" ht="12" customHeight="1">
      <c r="GQ4803" s="171"/>
    </row>
    <row r="4804" spans="199:199" ht="12" customHeight="1">
      <c r="GQ4804" s="171"/>
    </row>
    <row r="4805" spans="199:199" ht="12" customHeight="1">
      <c r="GQ4805" s="171"/>
    </row>
    <row r="4806" spans="199:199" ht="12" customHeight="1">
      <c r="GQ4806" s="171"/>
    </row>
    <row r="4807" spans="199:199" ht="12" customHeight="1">
      <c r="GQ4807" s="171"/>
    </row>
    <row r="4808" spans="199:199" ht="12" customHeight="1">
      <c r="GQ4808" s="171"/>
    </row>
    <row r="4809" spans="199:199" ht="12" customHeight="1">
      <c r="GQ4809" s="171"/>
    </row>
    <row r="4810" spans="199:199" ht="12" customHeight="1">
      <c r="GQ4810" s="171"/>
    </row>
    <row r="4811" spans="199:199" ht="12" customHeight="1">
      <c r="GQ4811" s="171"/>
    </row>
    <row r="4812" spans="199:199" ht="12" customHeight="1">
      <c r="GQ4812" s="171"/>
    </row>
    <row r="4813" spans="199:199" ht="12" customHeight="1">
      <c r="GQ4813" s="171"/>
    </row>
    <row r="4814" spans="199:199" ht="12" customHeight="1">
      <c r="GQ4814" s="171"/>
    </row>
    <row r="4815" spans="199:199" ht="12" customHeight="1">
      <c r="GQ4815" s="171"/>
    </row>
    <row r="4816" spans="199:199" ht="12" customHeight="1">
      <c r="GQ4816" s="171"/>
    </row>
    <row r="4817" spans="199:199" ht="12" customHeight="1">
      <c r="GQ4817" s="171"/>
    </row>
    <row r="4818" spans="199:199" ht="12" customHeight="1">
      <c r="GQ4818" s="171"/>
    </row>
    <row r="4819" spans="199:199" ht="12" customHeight="1">
      <c r="GQ4819" s="171"/>
    </row>
    <row r="4820" spans="199:199" ht="12" customHeight="1">
      <c r="GQ4820" s="171"/>
    </row>
    <row r="4821" spans="199:199" ht="12" customHeight="1">
      <c r="GQ4821" s="171"/>
    </row>
    <row r="4822" spans="199:199" ht="12" customHeight="1">
      <c r="GQ4822" s="171"/>
    </row>
    <row r="4823" spans="199:199" ht="12" customHeight="1">
      <c r="GQ4823" s="171"/>
    </row>
    <row r="4824" spans="199:199" ht="12" customHeight="1">
      <c r="GQ4824" s="171"/>
    </row>
    <row r="4825" spans="199:199" ht="12" customHeight="1">
      <c r="GQ4825" s="171"/>
    </row>
    <row r="4826" spans="199:199" ht="12" customHeight="1">
      <c r="GQ4826" s="171"/>
    </row>
    <row r="4827" spans="199:199" ht="12" customHeight="1">
      <c r="GQ4827" s="171"/>
    </row>
    <row r="4828" spans="199:199" ht="12" customHeight="1">
      <c r="GQ4828" s="171"/>
    </row>
    <row r="4829" spans="199:199" ht="12" customHeight="1">
      <c r="GQ4829" s="171"/>
    </row>
    <row r="4830" spans="199:199" ht="12" customHeight="1">
      <c r="GQ4830" s="171"/>
    </row>
    <row r="4831" spans="199:199" ht="12" customHeight="1">
      <c r="GQ4831" s="171"/>
    </row>
    <row r="4832" spans="199:199" ht="12" customHeight="1">
      <c r="GQ4832" s="171"/>
    </row>
    <row r="4833" spans="199:199" ht="12" customHeight="1">
      <c r="GQ4833" s="171"/>
    </row>
    <row r="4834" spans="199:199" ht="12" customHeight="1">
      <c r="GQ4834" s="171"/>
    </row>
    <row r="4835" spans="199:199" ht="12" customHeight="1">
      <c r="GQ4835" s="171"/>
    </row>
    <row r="4836" spans="199:199" ht="12" customHeight="1">
      <c r="GQ4836" s="171"/>
    </row>
    <row r="4837" spans="199:199" ht="12" customHeight="1">
      <c r="GQ4837" s="171"/>
    </row>
    <row r="4838" spans="199:199" ht="12" customHeight="1">
      <c r="GQ4838" s="171"/>
    </row>
    <row r="4839" spans="199:199" ht="12" customHeight="1">
      <c r="GQ4839" s="171"/>
    </row>
    <row r="4840" spans="199:199" ht="12" customHeight="1">
      <c r="GQ4840" s="171"/>
    </row>
    <row r="4841" spans="199:199" ht="12" customHeight="1">
      <c r="GQ4841" s="171"/>
    </row>
    <row r="4842" spans="199:199" ht="12" customHeight="1">
      <c r="GQ4842" s="171"/>
    </row>
    <row r="4843" spans="199:199" ht="12" customHeight="1">
      <c r="GQ4843" s="171"/>
    </row>
    <row r="4844" spans="199:199" ht="12" customHeight="1">
      <c r="GQ4844" s="171"/>
    </row>
    <row r="4845" spans="199:199" ht="12" customHeight="1">
      <c r="GQ4845" s="171"/>
    </row>
    <row r="4846" spans="199:199" ht="12" customHeight="1">
      <c r="GQ4846" s="171"/>
    </row>
    <row r="4847" spans="199:199" ht="12" customHeight="1">
      <c r="GQ4847" s="171"/>
    </row>
    <row r="4848" spans="199:199" ht="12" customHeight="1">
      <c r="GQ4848" s="171"/>
    </row>
    <row r="4849" spans="199:199" ht="12" customHeight="1">
      <c r="GQ4849" s="171"/>
    </row>
    <row r="4850" spans="199:199" ht="12" customHeight="1">
      <c r="GQ4850" s="171"/>
    </row>
    <row r="4851" spans="199:199" ht="12" customHeight="1">
      <c r="GQ4851" s="171"/>
    </row>
    <row r="4852" spans="199:199" ht="12" customHeight="1">
      <c r="GQ4852" s="171"/>
    </row>
    <row r="4853" spans="199:199" ht="12" customHeight="1">
      <c r="GQ4853" s="171"/>
    </row>
    <row r="4854" spans="199:199" ht="12" customHeight="1">
      <c r="GQ4854" s="171"/>
    </row>
    <row r="4855" spans="199:199" ht="12" customHeight="1">
      <c r="GQ4855" s="171"/>
    </row>
    <row r="4856" spans="199:199" ht="12" customHeight="1">
      <c r="GQ4856" s="171"/>
    </row>
    <row r="4857" spans="199:199" ht="12" customHeight="1">
      <c r="GQ4857" s="171"/>
    </row>
    <row r="4858" spans="199:199" ht="12" customHeight="1">
      <c r="GQ4858" s="171"/>
    </row>
    <row r="4859" spans="199:199" ht="12" customHeight="1">
      <c r="GQ4859" s="171"/>
    </row>
    <row r="4860" spans="199:199" ht="12" customHeight="1">
      <c r="GQ4860" s="171"/>
    </row>
    <row r="4861" spans="199:199" ht="12" customHeight="1">
      <c r="GQ4861" s="171"/>
    </row>
    <row r="4862" spans="199:199" ht="12" customHeight="1">
      <c r="GQ4862" s="171"/>
    </row>
    <row r="4863" spans="199:199" ht="12" customHeight="1">
      <c r="GQ4863" s="171"/>
    </row>
    <row r="4864" spans="199:199" ht="12" customHeight="1">
      <c r="GQ4864" s="171"/>
    </row>
    <row r="4865" spans="199:199" ht="12" customHeight="1">
      <c r="GQ4865" s="171"/>
    </row>
    <row r="4866" spans="199:199" ht="12" customHeight="1">
      <c r="GQ4866" s="171"/>
    </row>
    <row r="4867" spans="199:199" ht="12" customHeight="1">
      <c r="GQ4867" s="171"/>
    </row>
    <row r="4868" spans="199:199" ht="12" customHeight="1">
      <c r="GQ4868" s="171"/>
    </row>
    <row r="4869" spans="199:199" ht="12" customHeight="1">
      <c r="GQ4869" s="171"/>
    </row>
    <row r="4870" spans="199:199" ht="12" customHeight="1">
      <c r="GQ4870" s="171"/>
    </row>
    <row r="4871" spans="199:199" ht="12" customHeight="1">
      <c r="GQ4871" s="171"/>
    </row>
    <row r="4872" spans="199:199" ht="12" customHeight="1">
      <c r="GQ4872" s="171"/>
    </row>
    <row r="4873" spans="199:199" ht="12" customHeight="1">
      <c r="GQ4873" s="171"/>
    </row>
    <row r="4874" spans="199:199" ht="12" customHeight="1">
      <c r="GQ4874" s="171"/>
    </row>
    <row r="4875" spans="199:199" ht="12" customHeight="1">
      <c r="GQ4875" s="171"/>
    </row>
    <row r="4876" spans="199:199" ht="12" customHeight="1">
      <c r="GQ4876" s="171"/>
    </row>
    <row r="4877" spans="199:199" ht="12" customHeight="1">
      <c r="GQ4877" s="171"/>
    </row>
    <row r="4878" spans="199:199" ht="12" customHeight="1">
      <c r="GQ4878" s="171"/>
    </row>
    <row r="4879" spans="199:199" ht="12" customHeight="1">
      <c r="GQ4879" s="171"/>
    </row>
    <row r="4880" spans="199:199" ht="12" customHeight="1">
      <c r="GQ4880" s="171"/>
    </row>
    <row r="4881" spans="199:199" ht="12" customHeight="1">
      <c r="GQ4881" s="171"/>
    </row>
    <row r="4882" spans="199:199" ht="12" customHeight="1">
      <c r="GQ4882" s="171"/>
    </row>
    <row r="4883" spans="199:199" ht="12" customHeight="1">
      <c r="GQ4883" s="171"/>
    </row>
    <row r="4884" spans="199:199" ht="12" customHeight="1">
      <c r="GQ4884" s="171"/>
    </row>
    <row r="4885" spans="199:199" ht="12" customHeight="1">
      <c r="GQ4885" s="171"/>
    </row>
    <row r="4886" spans="199:199" ht="12" customHeight="1">
      <c r="GQ4886" s="171"/>
    </row>
    <row r="4887" spans="199:199" ht="12" customHeight="1">
      <c r="GQ4887" s="171"/>
    </row>
    <row r="4888" spans="199:199" ht="12" customHeight="1">
      <c r="GQ4888" s="171"/>
    </row>
    <row r="4889" spans="199:199" ht="12" customHeight="1">
      <c r="GQ4889" s="171"/>
    </row>
    <row r="4890" spans="199:199" ht="12" customHeight="1">
      <c r="GQ4890" s="171"/>
    </row>
    <row r="4891" spans="199:199" ht="12" customHeight="1">
      <c r="GQ4891" s="171"/>
    </row>
    <row r="4892" spans="199:199" ht="12" customHeight="1">
      <c r="GQ4892" s="171"/>
    </row>
    <row r="4893" spans="199:199" ht="12" customHeight="1">
      <c r="GQ4893" s="171"/>
    </row>
    <row r="4894" spans="199:199" ht="12" customHeight="1">
      <c r="GQ4894" s="171"/>
    </row>
    <row r="4895" spans="199:199" ht="12" customHeight="1">
      <c r="GQ4895" s="171"/>
    </row>
    <row r="4896" spans="199:199" ht="12" customHeight="1">
      <c r="GQ4896" s="171"/>
    </row>
    <row r="4897" spans="199:199" ht="12" customHeight="1">
      <c r="GQ4897" s="171"/>
    </row>
    <row r="4898" spans="199:199" ht="12" customHeight="1">
      <c r="GQ4898" s="171"/>
    </row>
    <row r="4899" spans="199:199" ht="12" customHeight="1">
      <c r="GQ4899" s="171"/>
    </row>
    <row r="4900" spans="199:199" ht="12" customHeight="1">
      <c r="GQ4900" s="171"/>
    </row>
    <row r="4901" spans="199:199" ht="12" customHeight="1">
      <c r="GQ4901" s="171"/>
    </row>
    <row r="4902" spans="199:199" ht="12" customHeight="1">
      <c r="GQ4902" s="171"/>
    </row>
    <row r="4903" spans="199:199" ht="12" customHeight="1">
      <c r="GQ4903" s="171"/>
    </row>
    <row r="4904" spans="199:199" ht="12" customHeight="1">
      <c r="GQ4904" s="171"/>
    </row>
    <row r="4905" spans="199:199" ht="12" customHeight="1">
      <c r="GQ4905" s="171"/>
    </row>
    <row r="4906" spans="199:199" ht="12" customHeight="1">
      <c r="GQ4906" s="171"/>
    </row>
    <row r="4907" spans="199:199" ht="12" customHeight="1">
      <c r="GQ4907" s="171"/>
    </row>
    <row r="4908" spans="199:199" ht="12" customHeight="1">
      <c r="GQ4908" s="171"/>
    </row>
    <row r="4909" spans="199:199" ht="12" customHeight="1">
      <c r="GQ4909" s="171"/>
    </row>
    <row r="4910" spans="199:199" ht="12" customHeight="1">
      <c r="GQ4910" s="171"/>
    </row>
    <row r="4911" spans="199:199" ht="12" customHeight="1">
      <c r="GQ4911" s="171"/>
    </row>
    <row r="4912" spans="199:199" ht="12" customHeight="1">
      <c r="GQ4912" s="171"/>
    </row>
    <row r="4913" spans="199:199" ht="12" customHeight="1">
      <c r="GQ4913" s="171"/>
    </row>
    <row r="4914" spans="199:199" ht="12" customHeight="1">
      <c r="GQ4914" s="171"/>
    </row>
    <row r="4915" spans="199:199" ht="12" customHeight="1">
      <c r="GQ4915" s="171"/>
    </row>
    <row r="4916" spans="199:199" ht="12" customHeight="1">
      <c r="GQ4916" s="171"/>
    </row>
    <row r="4917" spans="199:199" ht="12" customHeight="1">
      <c r="GQ4917" s="171"/>
    </row>
    <row r="4918" spans="199:199" ht="12" customHeight="1">
      <c r="GQ4918" s="171"/>
    </row>
    <row r="4919" spans="199:199" ht="12" customHeight="1">
      <c r="GQ4919" s="171"/>
    </row>
    <row r="4920" spans="199:199" ht="12" customHeight="1">
      <c r="GQ4920" s="171"/>
    </row>
    <row r="4921" spans="199:199" ht="12" customHeight="1">
      <c r="GQ4921" s="171"/>
    </row>
    <row r="4922" spans="199:199" ht="12" customHeight="1">
      <c r="GQ4922" s="171"/>
    </row>
    <row r="4923" spans="199:199" ht="12" customHeight="1">
      <c r="GQ4923" s="171"/>
    </row>
    <row r="4924" spans="199:199" ht="12" customHeight="1">
      <c r="GQ4924" s="171"/>
    </row>
    <row r="4925" spans="199:199" ht="12" customHeight="1">
      <c r="GQ4925" s="171"/>
    </row>
    <row r="4926" spans="199:199" ht="12" customHeight="1">
      <c r="GQ4926" s="171"/>
    </row>
    <row r="4927" spans="199:199" ht="12" customHeight="1">
      <c r="GQ4927" s="171"/>
    </row>
    <row r="4928" spans="199:199" ht="12" customHeight="1">
      <c r="GQ4928" s="171"/>
    </row>
    <row r="4929" spans="199:199" ht="12" customHeight="1">
      <c r="GQ4929" s="171"/>
    </row>
    <row r="4930" spans="199:199" ht="12" customHeight="1">
      <c r="GQ4930" s="171"/>
    </row>
    <row r="4931" spans="199:199" ht="12" customHeight="1">
      <c r="GQ4931" s="171"/>
    </row>
    <row r="4932" spans="199:199" ht="12" customHeight="1">
      <c r="GQ4932" s="171"/>
    </row>
    <row r="4933" spans="199:199" ht="12" customHeight="1">
      <c r="GQ4933" s="171"/>
    </row>
    <row r="4934" spans="199:199" ht="12" customHeight="1">
      <c r="GQ4934" s="171"/>
    </row>
    <row r="4935" spans="199:199" ht="12" customHeight="1">
      <c r="GQ4935" s="171"/>
    </row>
    <row r="4936" spans="199:199" ht="12" customHeight="1">
      <c r="GQ4936" s="171"/>
    </row>
    <row r="4937" spans="199:199" ht="12" customHeight="1">
      <c r="GQ4937" s="171"/>
    </row>
    <row r="4938" spans="199:199" ht="12" customHeight="1">
      <c r="GQ4938" s="171"/>
    </row>
    <row r="4939" spans="199:199" ht="12" customHeight="1">
      <c r="GQ4939" s="171"/>
    </row>
    <row r="4940" spans="199:199" ht="12" customHeight="1">
      <c r="GQ4940" s="171"/>
    </row>
    <row r="4941" spans="199:199" ht="12" customHeight="1">
      <c r="GQ4941" s="171"/>
    </row>
    <row r="4942" spans="199:199" ht="12" customHeight="1">
      <c r="GQ4942" s="171"/>
    </row>
    <row r="4943" spans="199:199" ht="12" customHeight="1">
      <c r="GQ4943" s="171"/>
    </row>
    <row r="4944" spans="199:199" ht="12" customHeight="1">
      <c r="GQ4944" s="171"/>
    </row>
    <row r="4945" spans="199:199" ht="12" customHeight="1">
      <c r="GQ4945" s="171"/>
    </row>
    <row r="4946" spans="199:199" ht="12" customHeight="1">
      <c r="GQ4946" s="171"/>
    </row>
    <row r="4947" spans="199:199" ht="12" customHeight="1">
      <c r="GQ4947" s="171"/>
    </row>
    <row r="4948" spans="199:199" ht="12" customHeight="1">
      <c r="GQ4948" s="171"/>
    </row>
    <row r="4949" spans="199:199" ht="12" customHeight="1">
      <c r="GQ4949" s="171"/>
    </row>
    <row r="4950" spans="199:199" ht="12" customHeight="1">
      <c r="GQ4950" s="171"/>
    </row>
    <row r="4951" spans="199:199" ht="12" customHeight="1">
      <c r="GQ4951" s="171"/>
    </row>
    <row r="4952" spans="199:199" ht="12" customHeight="1">
      <c r="GQ4952" s="171"/>
    </row>
    <row r="4953" spans="199:199" ht="12" customHeight="1">
      <c r="GQ4953" s="171"/>
    </row>
    <row r="4954" spans="199:199" ht="12" customHeight="1">
      <c r="GQ4954" s="171"/>
    </row>
    <row r="4955" spans="199:199" ht="12" customHeight="1">
      <c r="GQ4955" s="171"/>
    </row>
    <row r="4956" spans="199:199" ht="12" customHeight="1">
      <c r="GQ4956" s="171"/>
    </row>
    <row r="4957" spans="199:199" ht="12" customHeight="1">
      <c r="GQ4957" s="171"/>
    </row>
    <row r="4958" spans="199:199" ht="12" customHeight="1">
      <c r="GQ4958" s="171"/>
    </row>
    <row r="4959" spans="199:199" ht="12" customHeight="1">
      <c r="GQ4959" s="171"/>
    </row>
    <row r="4960" spans="199:199" ht="12" customHeight="1">
      <c r="GQ4960" s="171"/>
    </row>
    <row r="4961" spans="199:199" ht="12" customHeight="1">
      <c r="GQ4961" s="171"/>
    </row>
    <row r="4962" spans="199:199" ht="12" customHeight="1">
      <c r="GQ4962" s="171"/>
    </row>
    <row r="4963" spans="199:199" ht="12" customHeight="1">
      <c r="GQ4963" s="171"/>
    </row>
    <row r="4964" spans="199:199" ht="12" customHeight="1">
      <c r="GQ4964" s="171"/>
    </row>
    <row r="4965" spans="199:199" ht="12" customHeight="1">
      <c r="GQ4965" s="171"/>
    </row>
    <row r="4966" spans="199:199" ht="12" customHeight="1">
      <c r="GQ4966" s="171"/>
    </row>
    <row r="4967" spans="199:199" ht="12" customHeight="1">
      <c r="GQ4967" s="171"/>
    </row>
    <row r="4968" spans="199:199" ht="12" customHeight="1">
      <c r="GQ4968" s="171"/>
    </row>
    <row r="4969" spans="199:199" ht="12" customHeight="1">
      <c r="GQ4969" s="171"/>
    </row>
    <row r="4970" spans="199:199" ht="12" customHeight="1">
      <c r="GQ4970" s="171"/>
    </row>
    <row r="4971" spans="199:199" ht="12" customHeight="1">
      <c r="GQ4971" s="171"/>
    </row>
    <row r="4972" spans="199:199" ht="12" customHeight="1">
      <c r="GQ4972" s="171"/>
    </row>
    <row r="4973" spans="199:199" ht="12" customHeight="1">
      <c r="GQ4973" s="171"/>
    </row>
    <row r="4974" spans="199:199" ht="12" customHeight="1">
      <c r="GQ4974" s="171"/>
    </row>
    <row r="4975" spans="199:199" ht="12" customHeight="1">
      <c r="GQ4975" s="171"/>
    </row>
    <row r="4976" spans="199:199" ht="12" customHeight="1">
      <c r="GQ4976" s="171"/>
    </row>
    <row r="4977" spans="199:199" ht="12" customHeight="1">
      <c r="GQ4977" s="171"/>
    </row>
    <row r="4978" spans="199:199" ht="12" customHeight="1">
      <c r="GQ4978" s="171"/>
    </row>
    <row r="4979" spans="199:199" ht="12" customHeight="1">
      <c r="GQ4979" s="171"/>
    </row>
    <row r="4980" spans="199:199" ht="12" customHeight="1">
      <c r="GQ4980" s="171"/>
    </row>
    <row r="4981" spans="199:199" ht="12" customHeight="1">
      <c r="GQ4981" s="171"/>
    </row>
    <row r="4982" spans="199:199" ht="12" customHeight="1">
      <c r="GQ4982" s="171"/>
    </row>
    <row r="4983" spans="199:199" ht="12" customHeight="1">
      <c r="GQ4983" s="171"/>
    </row>
    <row r="4984" spans="199:199" ht="12" customHeight="1">
      <c r="GQ4984" s="171"/>
    </row>
    <row r="4985" spans="199:199" ht="12" customHeight="1">
      <c r="GQ4985" s="171"/>
    </row>
    <row r="4986" spans="199:199" ht="12" customHeight="1">
      <c r="GQ4986" s="171"/>
    </row>
    <row r="4987" spans="199:199" ht="12" customHeight="1">
      <c r="GQ4987" s="171"/>
    </row>
    <row r="4988" spans="199:199" ht="12" customHeight="1">
      <c r="GQ4988" s="171"/>
    </row>
    <row r="4989" spans="199:199" ht="12" customHeight="1">
      <c r="GQ4989" s="171"/>
    </row>
    <row r="4990" spans="199:199" ht="12" customHeight="1">
      <c r="GQ4990" s="171"/>
    </row>
    <row r="4991" spans="199:199" ht="12" customHeight="1">
      <c r="GQ4991" s="171"/>
    </row>
    <row r="4992" spans="199:199" ht="12" customHeight="1">
      <c r="GQ4992" s="171"/>
    </row>
    <row r="4993" spans="199:199" ht="12" customHeight="1">
      <c r="GQ4993" s="171"/>
    </row>
    <row r="4994" spans="199:199" ht="12" customHeight="1">
      <c r="GQ4994" s="171"/>
    </row>
    <row r="4995" spans="199:199" ht="12" customHeight="1">
      <c r="GQ4995" s="171"/>
    </row>
    <row r="4996" spans="199:199" ht="12" customHeight="1">
      <c r="GQ4996" s="171"/>
    </row>
    <row r="4997" spans="199:199" ht="12" customHeight="1">
      <c r="GQ4997" s="171"/>
    </row>
    <row r="4998" spans="199:199" ht="12" customHeight="1">
      <c r="GQ4998" s="171"/>
    </row>
    <row r="4999" spans="199:199" ht="12" customHeight="1">
      <c r="GQ4999" s="171"/>
    </row>
    <row r="5000" spans="199:199" ht="12" customHeight="1">
      <c r="GQ5000" s="171"/>
    </row>
    <row r="5001" spans="199:199" ht="12" customHeight="1">
      <c r="GQ5001" s="171"/>
    </row>
    <row r="5002" spans="199:199" ht="12" customHeight="1">
      <c r="GQ5002" s="171"/>
    </row>
    <row r="5003" spans="199:199" ht="12" customHeight="1">
      <c r="GQ5003" s="171"/>
    </row>
    <row r="5004" spans="199:199" ht="12" customHeight="1">
      <c r="GQ5004" s="171"/>
    </row>
    <row r="5005" spans="199:199" ht="12" customHeight="1">
      <c r="GQ5005" s="171"/>
    </row>
    <row r="5006" spans="199:199" ht="12" customHeight="1">
      <c r="GQ5006" s="171"/>
    </row>
    <row r="5007" spans="199:199" ht="12" customHeight="1">
      <c r="GQ5007" s="171"/>
    </row>
    <row r="5008" spans="199:199" ht="12" customHeight="1">
      <c r="GQ5008" s="171"/>
    </row>
    <row r="5009" spans="199:199" ht="12" customHeight="1">
      <c r="GQ5009" s="171"/>
    </row>
    <row r="5010" spans="199:199" ht="12" customHeight="1">
      <c r="GQ5010" s="171"/>
    </row>
    <row r="5011" spans="199:199" ht="12" customHeight="1">
      <c r="GQ5011" s="171"/>
    </row>
    <row r="5012" spans="199:199" ht="12" customHeight="1">
      <c r="GQ5012" s="171"/>
    </row>
    <row r="5013" spans="199:199" ht="12" customHeight="1">
      <c r="GQ5013" s="171"/>
    </row>
    <row r="5014" spans="199:199" ht="12" customHeight="1">
      <c r="GQ5014" s="171"/>
    </row>
    <row r="5015" spans="199:199" ht="12" customHeight="1">
      <c r="GQ5015" s="171"/>
    </row>
    <row r="5016" spans="199:199" ht="12" customHeight="1">
      <c r="GQ5016" s="171"/>
    </row>
    <row r="5017" spans="199:199" ht="12" customHeight="1">
      <c r="GQ5017" s="171"/>
    </row>
    <row r="5018" spans="199:199" ht="12" customHeight="1">
      <c r="GQ5018" s="171"/>
    </row>
    <row r="5019" spans="199:199" ht="12" customHeight="1">
      <c r="GQ5019" s="171"/>
    </row>
    <row r="5020" spans="199:199" ht="12" customHeight="1">
      <c r="GQ5020" s="171"/>
    </row>
    <row r="5021" spans="199:199" ht="12" customHeight="1">
      <c r="GQ5021" s="171"/>
    </row>
    <row r="5022" spans="199:199" ht="12" customHeight="1">
      <c r="GQ5022" s="171"/>
    </row>
    <row r="5023" spans="199:199" ht="12" customHeight="1">
      <c r="GQ5023" s="171"/>
    </row>
    <row r="5024" spans="199:199" ht="12" customHeight="1">
      <c r="GQ5024" s="171"/>
    </row>
    <row r="5025" spans="199:199" ht="12" customHeight="1">
      <c r="GQ5025" s="171"/>
    </row>
    <row r="5026" spans="199:199" ht="12" customHeight="1">
      <c r="GQ5026" s="171"/>
    </row>
    <row r="5027" spans="199:199" ht="12" customHeight="1">
      <c r="GQ5027" s="171"/>
    </row>
    <row r="5028" spans="199:199" ht="12" customHeight="1">
      <c r="GQ5028" s="171"/>
    </row>
    <row r="5029" spans="199:199" ht="12" customHeight="1">
      <c r="GQ5029" s="171"/>
    </row>
    <row r="5030" spans="199:199" ht="12" customHeight="1">
      <c r="GQ5030" s="171"/>
    </row>
    <row r="5031" spans="199:199" ht="12" customHeight="1">
      <c r="GQ5031" s="171"/>
    </row>
    <row r="5032" spans="199:199" ht="12" customHeight="1">
      <c r="GQ5032" s="171"/>
    </row>
    <row r="5033" spans="199:199" ht="12" customHeight="1">
      <c r="GQ5033" s="171"/>
    </row>
    <row r="5034" spans="199:199" ht="12" customHeight="1">
      <c r="GQ5034" s="171"/>
    </row>
    <row r="5035" spans="199:199" ht="12" customHeight="1">
      <c r="GQ5035" s="171"/>
    </row>
    <row r="5036" spans="199:199" ht="12" customHeight="1">
      <c r="GQ5036" s="171"/>
    </row>
    <row r="5037" spans="199:199" ht="12" customHeight="1">
      <c r="GQ5037" s="171"/>
    </row>
    <row r="5038" spans="199:199" ht="12" customHeight="1">
      <c r="GQ5038" s="171"/>
    </row>
    <row r="5039" spans="199:199" ht="12" customHeight="1">
      <c r="GQ5039" s="171"/>
    </row>
    <row r="5040" spans="199:199" ht="12" customHeight="1">
      <c r="GQ5040" s="171"/>
    </row>
    <row r="5041" spans="199:199" ht="12" customHeight="1">
      <c r="GQ5041" s="171"/>
    </row>
    <row r="5042" spans="199:199" ht="12" customHeight="1">
      <c r="GQ5042" s="171"/>
    </row>
    <row r="5043" spans="199:199" ht="12" customHeight="1">
      <c r="GQ5043" s="171"/>
    </row>
    <row r="5044" spans="199:199" ht="12" customHeight="1">
      <c r="GQ5044" s="171"/>
    </row>
    <row r="5045" spans="199:199" ht="12" customHeight="1">
      <c r="GQ5045" s="171"/>
    </row>
    <row r="5046" spans="199:199" ht="12" customHeight="1">
      <c r="GQ5046" s="171"/>
    </row>
    <row r="5047" spans="199:199" ht="12" customHeight="1">
      <c r="GQ5047" s="171"/>
    </row>
    <row r="5048" spans="199:199" ht="12" customHeight="1">
      <c r="GQ5048" s="171"/>
    </row>
    <row r="5049" spans="199:199" ht="12" customHeight="1">
      <c r="GQ5049" s="171"/>
    </row>
    <row r="5050" spans="199:199" ht="12" customHeight="1">
      <c r="GQ5050" s="171"/>
    </row>
    <row r="5051" spans="199:199" ht="12" customHeight="1">
      <c r="GQ5051" s="171"/>
    </row>
    <row r="5052" spans="199:199" ht="12" customHeight="1">
      <c r="GQ5052" s="171"/>
    </row>
    <row r="5053" spans="199:199" ht="12" customHeight="1">
      <c r="GQ5053" s="171"/>
    </row>
    <row r="5054" spans="199:199" ht="12" customHeight="1">
      <c r="GQ5054" s="171"/>
    </row>
    <row r="5055" spans="199:199" ht="12" customHeight="1">
      <c r="GQ5055" s="171"/>
    </row>
    <row r="5056" spans="199:199" ht="12" customHeight="1">
      <c r="GQ5056" s="171"/>
    </row>
    <row r="5057" spans="199:199" ht="12" customHeight="1">
      <c r="GQ5057" s="171"/>
    </row>
    <row r="5058" spans="199:199" ht="12" customHeight="1">
      <c r="GQ5058" s="171"/>
    </row>
    <row r="5059" spans="199:199" ht="12" customHeight="1">
      <c r="GQ5059" s="171"/>
    </row>
    <row r="5060" spans="199:199" ht="12" customHeight="1">
      <c r="GQ5060" s="171"/>
    </row>
    <row r="5061" spans="199:199" ht="12" customHeight="1">
      <c r="GQ5061" s="171"/>
    </row>
    <row r="5062" spans="199:199" ht="12" customHeight="1">
      <c r="GQ5062" s="171"/>
    </row>
    <row r="5063" spans="199:199" ht="12" customHeight="1">
      <c r="GQ5063" s="171"/>
    </row>
    <row r="5064" spans="199:199" ht="12" customHeight="1">
      <c r="GQ5064" s="171"/>
    </row>
    <row r="5065" spans="199:199" ht="12" customHeight="1">
      <c r="GQ5065" s="171"/>
    </row>
    <row r="5066" spans="199:199" ht="12" customHeight="1">
      <c r="GQ5066" s="171"/>
    </row>
    <row r="5067" spans="199:199" ht="12" customHeight="1">
      <c r="GQ5067" s="171"/>
    </row>
    <row r="5068" spans="199:199" ht="12" customHeight="1">
      <c r="GQ5068" s="171"/>
    </row>
    <row r="5069" spans="199:199" ht="12" customHeight="1">
      <c r="GQ5069" s="171"/>
    </row>
    <row r="5070" spans="199:199" ht="12" customHeight="1">
      <c r="GQ5070" s="171"/>
    </row>
    <row r="5071" spans="199:199" ht="12" customHeight="1">
      <c r="GQ5071" s="171"/>
    </row>
    <row r="5072" spans="199:199" ht="12" customHeight="1">
      <c r="GQ5072" s="171"/>
    </row>
    <row r="5073" spans="199:199" ht="12" customHeight="1">
      <c r="GQ5073" s="171"/>
    </row>
    <row r="5074" spans="199:199" ht="12" customHeight="1">
      <c r="GQ5074" s="171"/>
    </row>
    <row r="5075" spans="199:199" ht="12" customHeight="1">
      <c r="GQ5075" s="171"/>
    </row>
    <row r="5076" spans="199:199" ht="12" customHeight="1">
      <c r="GQ5076" s="171"/>
    </row>
    <row r="5077" spans="199:199" ht="12" customHeight="1">
      <c r="GQ5077" s="171"/>
    </row>
    <row r="5078" spans="199:199" ht="12" customHeight="1">
      <c r="GQ5078" s="171"/>
    </row>
    <row r="5079" spans="199:199" ht="12" customHeight="1">
      <c r="GQ5079" s="171"/>
    </row>
    <row r="5080" spans="199:199" ht="12" customHeight="1">
      <c r="GQ5080" s="171"/>
    </row>
    <row r="5081" spans="199:199" ht="12" customHeight="1">
      <c r="GQ5081" s="171"/>
    </row>
    <row r="5082" spans="199:199" ht="12" customHeight="1">
      <c r="GQ5082" s="171"/>
    </row>
    <row r="5083" spans="199:199" ht="12" customHeight="1">
      <c r="GQ5083" s="171"/>
    </row>
    <row r="5084" spans="199:199" ht="12" customHeight="1">
      <c r="GQ5084" s="171"/>
    </row>
    <row r="5085" spans="199:199" ht="12" customHeight="1">
      <c r="GQ5085" s="171"/>
    </row>
    <row r="5086" spans="199:199" ht="12" customHeight="1">
      <c r="GQ5086" s="171"/>
    </row>
    <row r="5087" spans="199:199" ht="12" customHeight="1">
      <c r="GQ5087" s="171"/>
    </row>
    <row r="5088" spans="199:199" ht="12" customHeight="1">
      <c r="GQ5088" s="171"/>
    </row>
    <row r="5089" spans="199:199" ht="12" customHeight="1">
      <c r="GQ5089" s="171"/>
    </row>
    <row r="5090" spans="199:199" ht="12" customHeight="1">
      <c r="GQ5090" s="171"/>
    </row>
    <row r="5091" spans="199:199" ht="12" customHeight="1">
      <c r="GQ5091" s="171"/>
    </row>
    <row r="5092" spans="199:199" ht="12" customHeight="1">
      <c r="GQ5092" s="171"/>
    </row>
    <row r="5093" spans="199:199" ht="12" customHeight="1">
      <c r="GQ5093" s="171"/>
    </row>
    <row r="5094" spans="199:199" ht="12" customHeight="1">
      <c r="GQ5094" s="171"/>
    </row>
    <row r="5095" spans="199:199" ht="12" customHeight="1">
      <c r="GQ5095" s="171"/>
    </row>
    <row r="5096" spans="199:199" ht="12" customHeight="1">
      <c r="GQ5096" s="171"/>
    </row>
    <row r="5097" spans="199:199" ht="12" customHeight="1">
      <c r="GQ5097" s="171"/>
    </row>
    <row r="5098" spans="199:199" ht="12" customHeight="1">
      <c r="GQ5098" s="171"/>
    </row>
    <row r="5099" spans="199:199" ht="12" customHeight="1">
      <c r="GQ5099" s="171"/>
    </row>
    <row r="5100" spans="199:199" ht="12" customHeight="1">
      <c r="GQ5100" s="171"/>
    </row>
    <row r="5101" spans="199:199" ht="12" customHeight="1">
      <c r="GQ5101" s="171"/>
    </row>
    <row r="5102" spans="199:199" ht="12" customHeight="1">
      <c r="GQ5102" s="171"/>
    </row>
    <row r="5103" spans="199:199" ht="12" customHeight="1">
      <c r="GQ5103" s="171"/>
    </row>
    <row r="5104" spans="199:199" ht="12" customHeight="1">
      <c r="GQ5104" s="171"/>
    </row>
    <row r="5105" spans="199:199" ht="12" customHeight="1">
      <c r="GQ5105" s="171"/>
    </row>
    <row r="5106" spans="199:199" ht="12" customHeight="1">
      <c r="GQ5106" s="171"/>
    </row>
    <row r="5107" spans="199:199" ht="12" customHeight="1">
      <c r="GQ5107" s="171"/>
    </row>
    <row r="5108" spans="199:199" ht="12" customHeight="1">
      <c r="GQ5108" s="171"/>
    </row>
    <row r="5109" spans="199:199" ht="12" customHeight="1">
      <c r="GQ5109" s="171"/>
    </row>
    <row r="5110" spans="199:199" ht="12" customHeight="1">
      <c r="GQ5110" s="171"/>
    </row>
    <row r="5111" spans="199:199" ht="12" customHeight="1">
      <c r="GQ5111" s="171"/>
    </row>
    <row r="5112" spans="199:199" ht="12" customHeight="1">
      <c r="GQ5112" s="171"/>
    </row>
    <row r="5113" spans="199:199" ht="12" customHeight="1">
      <c r="GQ5113" s="171"/>
    </row>
    <row r="5114" spans="199:199" ht="12" customHeight="1">
      <c r="GQ5114" s="171"/>
    </row>
    <row r="5115" spans="199:199" ht="12" customHeight="1">
      <c r="GQ5115" s="171"/>
    </row>
    <row r="5116" spans="199:199" ht="12" customHeight="1">
      <c r="GQ5116" s="171"/>
    </row>
    <row r="5117" spans="199:199" ht="12" customHeight="1">
      <c r="GQ5117" s="171"/>
    </row>
    <row r="5118" spans="199:199" ht="12" customHeight="1">
      <c r="GQ5118" s="171"/>
    </row>
    <row r="5119" spans="199:199" ht="12" customHeight="1">
      <c r="GQ5119" s="171"/>
    </row>
    <row r="5120" spans="199:199" ht="12" customHeight="1">
      <c r="GQ5120" s="171"/>
    </row>
    <row r="5121" spans="199:199" ht="12" customHeight="1">
      <c r="GQ5121" s="171"/>
    </row>
    <row r="5122" spans="199:199" ht="12" customHeight="1">
      <c r="GQ5122" s="171"/>
    </row>
    <row r="5123" spans="199:199" ht="12" customHeight="1">
      <c r="GQ5123" s="171"/>
    </row>
    <row r="5124" spans="199:199" ht="12" customHeight="1">
      <c r="GQ5124" s="171"/>
    </row>
    <row r="5125" spans="199:199" ht="12" customHeight="1">
      <c r="GQ5125" s="171"/>
    </row>
    <row r="5126" spans="199:199" ht="12" customHeight="1">
      <c r="GQ5126" s="171"/>
    </row>
    <row r="5127" spans="199:199" ht="12" customHeight="1">
      <c r="GQ5127" s="171"/>
    </row>
    <row r="5128" spans="199:199" ht="12" customHeight="1">
      <c r="GQ5128" s="171"/>
    </row>
    <row r="5129" spans="199:199" ht="12" customHeight="1">
      <c r="GQ5129" s="171"/>
    </row>
    <row r="5130" spans="199:199" ht="12" customHeight="1">
      <c r="GQ5130" s="171"/>
    </row>
    <row r="5131" spans="199:199" ht="12" customHeight="1">
      <c r="GQ5131" s="171"/>
    </row>
    <row r="5132" spans="199:199" ht="12" customHeight="1">
      <c r="GQ5132" s="171"/>
    </row>
    <row r="5133" spans="199:199" ht="12" customHeight="1">
      <c r="GQ5133" s="171"/>
    </row>
    <row r="5134" spans="199:199" ht="12" customHeight="1">
      <c r="GQ5134" s="171"/>
    </row>
    <row r="5135" spans="199:199" ht="12" customHeight="1">
      <c r="GQ5135" s="171"/>
    </row>
    <row r="5136" spans="199:199" ht="12" customHeight="1">
      <c r="GQ5136" s="171"/>
    </row>
    <row r="5137" spans="199:199" ht="12" customHeight="1">
      <c r="GQ5137" s="171"/>
    </row>
    <row r="5138" spans="199:199" ht="12" customHeight="1">
      <c r="GQ5138" s="171"/>
    </row>
    <row r="5139" spans="199:199" ht="12" customHeight="1">
      <c r="GQ5139" s="171"/>
    </row>
    <row r="5140" spans="199:199" ht="12" customHeight="1">
      <c r="GQ5140" s="171"/>
    </row>
    <row r="5141" spans="199:199" ht="12" customHeight="1">
      <c r="GQ5141" s="171"/>
    </row>
    <row r="5142" spans="199:199" ht="12" customHeight="1">
      <c r="GQ5142" s="171"/>
    </row>
    <row r="5143" spans="199:199" ht="12" customHeight="1">
      <c r="GQ5143" s="171"/>
    </row>
    <row r="5144" spans="199:199" ht="12" customHeight="1">
      <c r="GQ5144" s="171"/>
    </row>
    <row r="5145" spans="199:199" ht="12" customHeight="1">
      <c r="GQ5145" s="171"/>
    </row>
    <row r="5146" spans="199:199" ht="12" customHeight="1">
      <c r="GQ5146" s="171"/>
    </row>
    <row r="5147" spans="199:199" ht="12" customHeight="1">
      <c r="GQ5147" s="171"/>
    </row>
    <row r="5148" spans="199:199" ht="12" customHeight="1">
      <c r="GQ5148" s="171"/>
    </row>
    <row r="5149" spans="199:199" ht="12" customHeight="1">
      <c r="GQ5149" s="171"/>
    </row>
    <row r="5150" spans="199:199" ht="12" customHeight="1">
      <c r="GQ5150" s="171"/>
    </row>
    <row r="5151" spans="199:199" ht="12" customHeight="1">
      <c r="GQ5151" s="171"/>
    </row>
    <row r="5152" spans="199:199" ht="12" customHeight="1">
      <c r="GQ5152" s="171"/>
    </row>
    <row r="5153" spans="199:199" ht="12" customHeight="1">
      <c r="GQ5153" s="171"/>
    </row>
    <row r="5154" spans="199:199" ht="12" customHeight="1">
      <c r="GQ5154" s="171"/>
    </row>
    <row r="5155" spans="199:199" ht="12" customHeight="1">
      <c r="GQ5155" s="171"/>
    </row>
    <row r="5156" spans="199:199" ht="12" customHeight="1">
      <c r="GQ5156" s="171"/>
    </row>
    <row r="5157" spans="199:199" ht="12" customHeight="1">
      <c r="GQ5157" s="171"/>
    </row>
    <row r="5158" spans="199:199" ht="12" customHeight="1">
      <c r="GQ5158" s="171"/>
    </row>
    <row r="5159" spans="199:199" ht="12" customHeight="1">
      <c r="GQ5159" s="171"/>
    </row>
    <row r="5160" spans="199:199" ht="12" customHeight="1">
      <c r="GQ5160" s="171"/>
    </row>
    <row r="5161" spans="199:199" ht="12" customHeight="1">
      <c r="GQ5161" s="171"/>
    </row>
    <row r="5162" spans="199:199" ht="12" customHeight="1">
      <c r="GQ5162" s="171"/>
    </row>
    <row r="5163" spans="199:199" ht="12" customHeight="1">
      <c r="GQ5163" s="171"/>
    </row>
    <row r="5164" spans="199:199" ht="12" customHeight="1">
      <c r="GQ5164" s="171"/>
    </row>
    <row r="5165" spans="199:199" ht="12" customHeight="1">
      <c r="GQ5165" s="171"/>
    </row>
    <row r="5166" spans="199:199" ht="12" customHeight="1">
      <c r="GQ5166" s="171"/>
    </row>
    <row r="5167" spans="199:199" ht="12" customHeight="1">
      <c r="GQ5167" s="171"/>
    </row>
    <row r="5168" spans="199:199" ht="12" customHeight="1">
      <c r="GQ5168" s="171"/>
    </row>
    <row r="5169" spans="199:199" ht="12" customHeight="1">
      <c r="GQ5169" s="171"/>
    </row>
    <row r="5170" spans="199:199" ht="12" customHeight="1">
      <c r="GQ5170" s="171"/>
    </row>
    <row r="5171" spans="199:199" ht="12" customHeight="1">
      <c r="GQ5171" s="171"/>
    </row>
    <row r="5172" spans="199:199" ht="12" customHeight="1">
      <c r="GQ5172" s="171"/>
    </row>
    <row r="5173" spans="199:199" ht="12" customHeight="1">
      <c r="GQ5173" s="171"/>
    </row>
    <row r="5174" spans="199:199" ht="12" customHeight="1">
      <c r="GQ5174" s="171"/>
    </row>
    <row r="5175" spans="199:199" ht="12" customHeight="1">
      <c r="GQ5175" s="171"/>
    </row>
    <row r="5176" spans="199:199" ht="12" customHeight="1">
      <c r="GQ5176" s="171"/>
    </row>
    <row r="5177" spans="199:199" ht="12" customHeight="1">
      <c r="GQ5177" s="171"/>
    </row>
    <row r="5178" spans="199:199" ht="12" customHeight="1">
      <c r="GQ5178" s="171"/>
    </row>
    <row r="5179" spans="199:199" ht="12" customHeight="1">
      <c r="GQ5179" s="171"/>
    </row>
    <row r="5180" spans="199:199" ht="12" customHeight="1">
      <c r="GQ5180" s="171"/>
    </row>
    <row r="5181" spans="199:199" ht="12" customHeight="1">
      <c r="GQ5181" s="171"/>
    </row>
    <row r="5182" spans="199:199" ht="12" customHeight="1">
      <c r="GQ5182" s="171"/>
    </row>
    <row r="5183" spans="199:199" ht="12" customHeight="1">
      <c r="GQ5183" s="171"/>
    </row>
    <row r="5184" spans="199:199" ht="12" customHeight="1">
      <c r="GQ5184" s="171"/>
    </row>
    <row r="5185" spans="199:199" ht="12" customHeight="1">
      <c r="GQ5185" s="171"/>
    </row>
    <row r="5186" spans="199:199" ht="12" customHeight="1">
      <c r="GQ5186" s="171"/>
    </row>
    <row r="5187" spans="199:199" ht="12" customHeight="1">
      <c r="GQ5187" s="171"/>
    </row>
    <row r="5188" spans="199:199" ht="12" customHeight="1">
      <c r="GQ5188" s="171"/>
    </row>
    <row r="5189" spans="199:199" ht="12" customHeight="1">
      <c r="GQ5189" s="171"/>
    </row>
    <row r="5190" spans="199:199" ht="12" customHeight="1">
      <c r="GQ5190" s="171"/>
    </row>
    <row r="5191" spans="199:199" ht="12" customHeight="1">
      <c r="GQ5191" s="171"/>
    </row>
    <row r="5192" spans="199:199" ht="12" customHeight="1">
      <c r="GQ5192" s="171"/>
    </row>
    <row r="5193" spans="199:199" ht="12" customHeight="1">
      <c r="GQ5193" s="171"/>
    </row>
    <row r="5194" spans="199:199" ht="12" customHeight="1">
      <c r="GQ5194" s="171"/>
    </row>
    <row r="5195" spans="199:199" ht="12" customHeight="1">
      <c r="GQ5195" s="171"/>
    </row>
    <row r="5196" spans="199:199" ht="12" customHeight="1">
      <c r="GQ5196" s="171"/>
    </row>
    <row r="5197" spans="199:199" ht="12" customHeight="1">
      <c r="GQ5197" s="171"/>
    </row>
    <row r="5198" spans="199:199" ht="12" customHeight="1">
      <c r="GQ5198" s="171"/>
    </row>
    <row r="5199" spans="199:199" ht="12" customHeight="1">
      <c r="GQ5199" s="171"/>
    </row>
    <row r="5200" spans="199:199" ht="12" customHeight="1">
      <c r="GQ5200" s="171"/>
    </row>
    <row r="5201" spans="199:199" ht="12" customHeight="1">
      <c r="GQ5201" s="171"/>
    </row>
    <row r="5202" spans="199:199" ht="12" customHeight="1">
      <c r="GQ5202" s="171"/>
    </row>
    <row r="5203" spans="199:199" ht="12" customHeight="1">
      <c r="GQ5203" s="171"/>
    </row>
    <row r="5204" spans="199:199" ht="12" customHeight="1">
      <c r="GQ5204" s="171"/>
    </row>
    <row r="5205" spans="199:199" ht="12" customHeight="1">
      <c r="GQ5205" s="171"/>
    </row>
    <row r="5206" spans="199:199" ht="12" customHeight="1">
      <c r="GQ5206" s="171"/>
    </row>
    <row r="5207" spans="199:199" ht="12" customHeight="1">
      <c r="GQ5207" s="171"/>
    </row>
    <row r="5208" spans="199:199" ht="12" customHeight="1">
      <c r="GQ5208" s="171"/>
    </row>
    <row r="5209" spans="199:199" ht="12" customHeight="1">
      <c r="GQ5209" s="171"/>
    </row>
    <row r="5210" spans="199:199" ht="12" customHeight="1">
      <c r="GQ5210" s="171"/>
    </row>
    <row r="5211" spans="199:199" ht="12" customHeight="1">
      <c r="GQ5211" s="171"/>
    </row>
    <row r="5212" spans="199:199" ht="12" customHeight="1">
      <c r="GQ5212" s="171"/>
    </row>
    <row r="5213" spans="199:199" ht="12" customHeight="1">
      <c r="GQ5213" s="171"/>
    </row>
    <row r="5214" spans="199:199" ht="12" customHeight="1">
      <c r="GQ5214" s="171"/>
    </row>
    <row r="5215" spans="199:199" ht="12" customHeight="1">
      <c r="GQ5215" s="171"/>
    </row>
    <row r="5216" spans="199:199" ht="12" customHeight="1">
      <c r="GQ5216" s="171"/>
    </row>
    <row r="5217" spans="199:199" ht="12" customHeight="1">
      <c r="GQ5217" s="171"/>
    </row>
    <row r="5218" spans="199:199" ht="12" customHeight="1">
      <c r="GQ5218" s="171"/>
    </row>
    <row r="5219" spans="199:199" ht="12" customHeight="1">
      <c r="GQ5219" s="171"/>
    </row>
    <row r="5220" spans="199:199" ht="12" customHeight="1">
      <c r="GQ5220" s="171"/>
    </row>
    <row r="5221" spans="199:199" ht="12" customHeight="1">
      <c r="GQ5221" s="171"/>
    </row>
    <row r="5222" spans="199:199" ht="12" customHeight="1">
      <c r="GQ5222" s="171"/>
    </row>
    <row r="5223" spans="199:199" ht="12" customHeight="1">
      <c r="GQ5223" s="171"/>
    </row>
    <row r="5224" spans="199:199" ht="12" customHeight="1">
      <c r="GQ5224" s="171"/>
    </row>
    <row r="5225" spans="199:199" ht="12" customHeight="1">
      <c r="GQ5225" s="171"/>
    </row>
    <row r="5226" spans="199:199" ht="12" customHeight="1">
      <c r="GQ5226" s="171"/>
    </row>
    <row r="5227" spans="199:199" ht="12" customHeight="1">
      <c r="GQ5227" s="171"/>
    </row>
    <row r="5228" spans="199:199" ht="12" customHeight="1">
      <c r="GQ5228" s="171"/>
    </row>
    <row r="5229" spans="199:199" ht="12" customHeight="1">
      <c r="GQ5229" s="171"/>
    </row>
    <row r="5230" spans="199:199" ht="12" customHeight="1">
      <c r="GQ5230" s="171"/>
    </row>
    <row r="5231" spans="199:199" ht="12" customHeight="1">
      <c r="GQ5231" s="171"/>
    </row>
    <row r="5232" spans="199:199" ht="12" customHeight="1">
      <c r="GQ5232" s="171"/>
    </row>
    <row r="5233" spans="199:199" ht="12" customHeight="1">
      <c r="GQ5233" s="171"/>
    </row>
    <row r="5234" spans="199:199" ht="12" customHeight="1">
      <c r="GQ5234" s="171"/>
    </row>
    <row r="5235" spans="199:199" ht="12" customHeight="1">
      <c r="GQ5235" s="171"/>
    </row>
    <row r="5236" spans="199:199" ht="12" customHeight="1">
      <c r="GQ5236" s="171"/>
    </row>
    <row r="5237" spans="199:199" ht="12" customHeight="1">
      <c r="GQ5237" s="171"/>
    </row>
    <row r="5238" spans="199:199" ht="12" customHeight="1">
      <c r="GQ5238" s="171"/>
    </row>
    <row r="5239" spans="199:199" ht="12" customHeight="1">
      <c r="GQ5239" s="171"/>
    </row>
    <row r="5240" spans="199:199" ht="12" customHeight="1">
      <c r="GQ5240" s="171"/>
    </row>
    <row r="5241" spans="199:199" ht="12" customHeight="1">
      <c r="GQ5241" s="171"/>
    </row>
    <row r="5242" spans="199:199" ht="12" customHeight="1">
      <c r="GQ5242" s="171"/>
    </row>
    <row r="5243" spans="199:199" ht="12" customHeight="1">
      <c r="GQ5243" s="171"/>
    </row>
    <row r="5244" spans="199:199" ht="12" customHeight="1">
      <c r="GQ5244" s="171"/>
    </row>
    <row r="5245" spans="199:199" ht="12" customHeight="1">
      <c r="GQ5245" s="171"/>
    </row>
    <row r="5246" spans="199:199" ht="12" customHeight="1">
      <c r="GQ5246" s="171"/>
    </row>
    <row r="5247" spans="199:199" ht="12" customHeight="1">
      <c r="GQ5247" s="171"/>
    </row>
    <row r="5248" spans="199:199" ht="12" customHeight="1">
      <c r="GQ5248" s="171"/>
    </row>
    <row r="5249" spans="199:199" ht="12" customHeight="1">
      <c r="GQ5249" s="171"/>
    </row>
    <row r="5250" spans="199:199" ht="12" customHeight="1">
      <c r="GQ5250" s="171"/>
    </row>
    <row r="5251" spans="199:199" ht="12" customHeight="1">
      <c r="GQ5251" s="171"/>
    </row>
    <row r="5252" spans="199:199" ht="12" customHeight="1">
      <c r="GQ5252" s="171"/>
    </row>
    <row r="5253" spans="199:199" ht="12" customHeight="1">
      <c r="GQ5253" s="171"/>
    </row>
    <row r="5254" spans="199:199" ht="12" customHeight="1">
      <c r="GQ5254" s="171"/>
    </row>
    <row r="5255" spans="199:199" ht="12" customHeight="1">
      <c r="GQ5255" s="171"/>
    </row>
    <row r="5256" spans="199:199" ht="12" customHeight="1">
      <c r="GQ5256" s="171"/>
    </row>
    <row r="5257" spans="199:199" ht="12" customHeight="1">
      <c r="GQ5257" s="171"/>
    </row>
    <row r="5258" spans="199:199" ht="12" customHeight="1">
      <c r="GQ5258" s="171"/>
    </row>
    <row r="5259" spans="199:199" ht="12" customHeight="1">
      <c r="GQ5259" s="171"/>
    </row>
    <row r="5260" spans="199:199" ht="12" customHeight="1">
      <c r="GQ5260" s="171"/>
    </row>
    <row r="5261" spans="199:199" ht="12" customHeight="1">
      <c r="GQ5261" s="171"/>
    </row>
    <row r="5262" spans="199:199" ht="12" customHeight="1">
      <c r="GQ5262" s="171"/>
    </row>
    <row r="5263" spans="199:199" ht="12" customHeight="1">
      <c r="GQ5263" s="171"/>
    </row>
    <row r="5264" spans="199:199" ht="12" customHeight="1">
      <c r="GQ5264" s="171"/>
    </row>
    <row r="5265" spans="199:199" ht="12" customHeight="1">
      <c r="GQ5265" s="171"/>
    </row>
    <row r="5266" spans="199:199" ht="12" customHeight="1">
      <c r="GQ5266" s="171"/>
    </row>
    <row r="5267" spans="199:199" ht="12" customHeight="1">
      <c r="GQ5267" s="171"/>
    </row>
    <row r="5268" spans="199:199" ht="12" customHeight="1">
      <c r="GQ5268" s="171"/>
    </row>
    <row r="5269" spans="199:199" ht="12" customHeight="1">
      <c r="GQ5269" s="171"/>
    </row>
    <row r="5270" spans="199:199" ht="12" customHeight="1">
      <c r="GQ5270" s="171"/>
    </row>
    <row r="5271" spans="199:199" ht="12" customHeight="1">
      <c r="GQ5271" s="171"/>
    </row>
    <row r="5272" spans="199:199" ht="12" customHeight="1">
      <c r="GQ5272" s="171"/>
    </row>
    <row r="5273" spans="199:199" ht="12" customHeight="1">
      <c r="GQ5273" s="171"/>
    </row>
    <row r="5274" spans="199:199" ht="12" customHeight="1">
      <c r="GQ5274" s="171"/>
    </row>
    <row r="5275" spans="199:199" ht="12" customHeight="1">
      <c r="GQ5275" s="171"/>
    </row>
    <row r="5276" spans="199:199" ht="12" customHeight="1">
      <c r="GQ5276" s="171"/>
    </row>
    <row r="5277" spans="199:199" ht="12" customHeight="1">
      <c r="GQ5277" s="171"/>
    </row>
    <row r="5278" spans="199:199" ht="12" customHeight="1">
      <c r="GQ5278" s="171"/>
    </row>
    <row r="5279" spans="199:199" ht="12" customHeight="1">
      <c r="GQ5279" s="171"/>
    </row>
    <row r="5280" spans="199:199" ht="12" customHeight="1">
      <c r="GQ5280" s="171"/>
    </row>
    <row r="5281" spans="199:199" ht="12" customHeight="1">
      <c r="GQ5281" s="171"/>
    </row>
    <row r="5282" spans="199:199" ht="12" customHeight="1">
      <c r="GQ5282" s="171"/>
    </row>
    <row r="5283" spans="199:199" ht="12" customHeight="1">
      <c r="GQ5283" s="171"/>
    </row>
    <row r="5284" spans="199:199" ht="12" customHeight="1">
      <c r="GQ5284" s="171"/>
    </row>
    <row r="5285" spans="199:199" ht="12" customHeight="1">
      <c r="GQ5285" s="171"/>
    </row>
    <row r="5286" spans="199:199" ht="12" customHeight="1">
      <c r="GQ5286" s="171"/>
    </row>
    <row r="5287" spans="199:199" ht="12" customHeight="1">
      <c r="GQ5287" s="171"/>
    </row>
    <row r="5288" spans="199:199" ht="12" customHeight="1">
      <c r="GQ5288" s="171"/>
    </row>
    <row r="5289" spans="199:199" ht="12" customHeight="1">
      <c r="GQ5289" s="171"/>
    </row>
    <row r="5290" spans="199:199" ht="12" customHeight="1">
      <c r="GQ5290" s="171"/>
    </row>
    <row r="5291" spans="199:199" ht="12" customHeight="1">
      <c r="GQ5291" s="171"/>
    </row>
    <row r="5292" spans="199:199" ht="12" customHeight="1">
      <c r="GQ5292" s="171"/>
    </row>
    <row r="5293" spans="199:199" ht="12" customHeight="1">
      <c r="GQ5293" s="171"/>
    </row>
    <row r="5294" spans="199:199" ht="12" customHeight="1">
      <c r="GQ5294" s="171"/>
    </row>
    <row r="5295" spans="199:199" ht="12" customHeight="1">
      <c r="GQ5295" s="171"/>
    </row>
    <row r="5296" spans="199:199" ht="12" customHeight="1">
      <c r="GQ5296" s="171"/>
    </row>
    <row r="5297" spans="199:199" ht="12" customHeight="1">
      <c r="GQ5297" s="171"/>
    </row>
    <row r="5298" spans="199:199" ht="12" customHeight="1">
      <c r="GQ5298" s="171"/>
    </row>
    <row r="5299" spans="199:199" ht="12" customHeight="1">
      <c r="GQ5299" s="171"/>
    </row>
    <row r="5300" spans="199:199" ht="12" customHeight="1">
      <c r="GQ5300" s="171"/>
    </row>
    <row r="5301" spans="199:199" ht="12" customHeight="1">
      <c r="GQ5301" s="171"/>
    </row>
    <row r="5302" spans="199:199" ht="12" customHeight="1">
      <c r="GQ5302" s="171"/>
    </row>
    <row r="5303" spans="199:199" ht="12" customHeight="1">
      <c r="GQ5303" s="171"/>
    </row>
    <row r="5304" spans="199:199" ht="12" customHeight="1">
      <c r="GQ5304" s="171"/>
    </row>
    <row r="5305" spans="199:199" ht="12" customHeight="1">
      <c r="GQ5305" s="171"/>
    </row>
    <row r="5306" spans="199:199" ht="12" customHeight="1">
      <c r="GQ5306" s="171"/>
    </row>
    <row r="5307" spans="199:199" ht="12" customHeight="1">
      <c r="GQ5307" s="171"/>
    </row>
    <row r="5308" spans="199:199" ht="12" customHeight="1">
      <c r="GQ5308" s="171"/>
    </row>
    <row r="5309" spans="199:199" ht="12" customHeight="1">
      <c r="GQ5309" s="171"/>
    </row>
    <row r="5310" spans="199:199" ht="12" customHeight="1">
      <c r="GQ5310" s="171"/>
    </row>
    <row r="5311" spans="199:199" ht="12" customHeight="1">
      <c r="GQ5311" s="171"/>
    </row>
    <row r="5312" spans="199:199" ht="12" customHeight="1">
      <c r="GQ5312" s="171"/>
    </row>
    <row r="5313" spans="199:199" ht="12" customHeight="1">
      <c r="GQ5313" s="171"/>
    </row>
    <row r="5314" spans="199:199" ht="12" customHeight="1">
      <c r="GQ5314" s="171"/>
    </row>
    <row r="5315" spans="199:199" ht="12" customHeight="1">
      <c r="GQ5315" s="171"/>
    </row>
    <row r="5316" spans="199:199" ht="12" customHeight="1">
      <c r="GQ5316" s="171"/>
    </row>
    <row r="5317" spans="199:199" ht="12" customHeight="1">
      <c r="GQ5317" s="171"/>
    </row>
    <row r="5318" spans="199:199" ht="12" customHeight="1">
      <c r="GQ5318" s="171"/>
    </row>
    <row r="5319" spans="199:199" ht="12" customHeight="1">
      <c r="GQ5319" s="171"/>
    </row>
    <row r="5320" spans="199:199" ht="12" customHeight="1">
      <c r="GQ5320" s="171"/>
    </row>
    <row r="5321" spans="199:199" ht="12" customHeight="1">
      <c r="GQ5321" s="171"/>
    </row>
    <row r="5322" spans="199:199" ht="12" customHeight="1">
      <c r="GQ5322" s="171"/>
    </row>
    <row r="5323" spans="199:199" ht="12" customHeight="1">
      <c r="GQ5323" s="171"/>
    </row>
    <row r="5324" spans="199:199" ht="12" customHeight="1">
      <c r="GQ5324" s="171"/>
    </row>
    <row r="5325" spans="199:199" ht="12" customHeight="1">
      <c r="GQ5325" s="171"/>
    </row>
    <row r="5326" spans="199:199" ht="12" customHeight="1">
      <c r="GQ5326" s="171"/>
    </row>
    <row r="5327" spans="199:199" ht="12" customHeight="1">
      <c r="GQ5327" s="171"/>
    </row>
    <row r="5328" spans="199:199" ht="12" customHeight="1">
      <c r="GQ5328" s="171"/>
    </row>
    <row r="5329" spans="199:199" ht="12" customHeight="1">
      <c r="GQ5329" s="171"/>
    </row>
    <row r="5330" spans="199:199" ht="12" customHeight="1">
      <c r="GQ5330" s="171"/>
    </row>
    <row r="5331" spans="199:199" ht="12" customHeight="1">
      <c r="GQ5331" s="171"/>
    </row>
    <row r="5332" spans="199:199" ht="12" customHeight="1">
      <c r="GQ5332" s="171"/>
    </row>
    <row r="5333" spans="199:199" ht="12" customHeight="1">
      <c r="GQ5333" s="171"/>
    </row>
    <row r="5334" spans="199:199" ht="12" customHeight="1">
      <c r="GQ5334" s="171"/>
    </row>
    <row r="5335" spans="199:199" ht="12" customHeight="1">
      <c r="GQ5335" s="171"/>
    </row>
    <row r="5336" spans="199:199" ht="12" customHeight="1">
      <c r="GQ5336" s="171"/>
    </row>
    <row r="5337" spans="199:199" ht="12" customHeight="1">
      <c r="GQ5337" s="171"/>
    </row>
    <row r="5338" spans="199:199" ht="12" customHeight="1">
      <c r="GQ5338" s="171"/>
    </row>
    <row r="5339" spans="199:199" ht="12" customHeight="1">
      <c r="GQ5339" s="171"/>
    </row>
    <row r="5340" spans="199:199" ht="12" customHeight="1">
      <c r="GQ5340" s="171"/>
    </row>
    <row r="5341" spans="199:199" ht="12" customHeight="1">
      <c r="GQ5341" s="171"/>
    </row>
    <row r="5342" spans="199:199" ht="12" customHeight="1">
      <c r="GQ5342" s="171"/>
    </row>
    <row r="5343" spans="199:199" ht="12" customHeight="1">
      <c r="GQ5343" s="171"/>
    </row>
    <row r="5344" spans="199:199" ht="12" customHeight="1">
      <c r="GQ5344" s="171"/>
    </row>
    <row r="5345" spans="199:199" ht="12" customHeight="1">
      <c r="GQ5345" s="171"/>
    </row>
    <row r="5346" spans="199:199" ht="12" customHeight="1">
      <c r="GQ5346" s="171"/>
    </row>
    <row r="5347" spans="199:199" ht="12" customHeight="1">
      <c r="GQ5347" s="171"/>
    </row>
    <row r="5348" spans="199:199" ht="12" customHeight="1">
      <c r="GQ5348" s="171"/>
    </row>
    <row r="5349" spans="199:199" ht="12" customHeight="1">
      <c r="GQ5349" s="171"/>
    </row>
    <row r="5350" spans="199:199" ht="12" customHeight="1">
      <c r="GQ5350" s="171"/>
    </row>
    <row r="5351" spans="199:199" ht="12" customHeight="1">
      <c r="GQ5351" s="171"/>
    </row>
    <row r="5352" spans="199:199" ht="12" customHeight="1">
      <c r="GQ5352" s="171"/>
    </row>
    <row r="5353" spans="199:199" ht="12" customHeight="1">
      <c r="GQ5353" s="171"/>
    </row>
    <row r="5354" spans="199:199" ht="12" customHeight="1">
      <c r="GQ5354" s="171"/>
    </row>
    <row r="5355" spans="199:199" ht="12" customHeight="1">
      <c r="GQ5355" s="171"/>
    </row>
    <row r="5356" spans="199:199" ht="12" customHeight="1">
      <c r="GQ5356" s="171"/>
    </row>
    <row r="5357" spans="199:199" ht="12" customHeight="1">
      <c r="GQ5357" s="171"/>
    </row>
    <row r="5358" spans="199:199" ht="12" customHeight="1">
      <c r="GQ5358" s="171"/>
    </row>
    <row r="5359" spans="199:199" ht="12" customHeight="1">
      <c r="GQ5359" s="171"/>
    </row>
    <row r="5360" spans="199:199" ht="12" customHeight="1">
      <c r="GQ5360" s="171"/>
    </row>
    <row r="5361" spans="199:199" ht="12" customHeight="1">
      <c r="GQ5361" s="171"/>
    </row>
    <row r="5362" spans="199:199" ht="12" customHeight="1">
      <c r="GQ5362" s="171"/>
    </row>
    <row r="5363" spans="199:199" ht="12" customHeight="1">
      <c r="GQ5363" s="171"/>
    </row>
    <row r="5364" spans="199:199" ht="12" customHeight="1">
      <c r="GQ5364" s="171"/>
    </row>
    <row r="5365" spans="199:199" ht="12" customHeight="1">
      <c r="GQ5365" s="171"/>
    </row>
    <row r="5366" spans="199:199" ht="12" customHeight="1">
      <c r="GQ5366" s="171"/>
    </row>
    <row r="5367" spans="199:199" ht="12" customHeight="1">
      <c r="GQ5367" s="171"/>
    </row>
    <row r="5368" spans="199:199" ht="12" customHeight="1">
      <c r="GQ5368" s="171"/>
    </row>
    <row r="5369" spans="199:199" ht="12" customHeight="1">
      <c r="GQ5369" s="171"/>
    </row>
    <row r="5370" spans="199:199" ht="12" customHeight="1">
      <c r="GQ5370" s="171"/>
    </row>
    <row r="5371" spans="199:199" ht="12" customHeight="1">
      <c r="GQ5371" s="171"/>
    </row>
    <row r="5372" spans="199:199" ht="12" customHeight="1">
      <c r="GQ5372" s="171"/>
    </row>
    <row r="5373" spans="199:199" ht="12" customHeight="1">
      <c r="GQ5373" s="171"/>
    </row>
    <row r="5374" spans="199:199" ht="12" customHeight="1">
      <c r="GQ5374" s="171"/>
    </row>
    <row r="5375" spans="199:199" ht="12" customHeight="1">
      <c r="GQ5375" s="171"/>
    </row>
    <row r="5376" spans="199:199" ht="12" customHeight="1">
      <c r="GQ5376" s="171"/>
    </row>
    <row r="5377" spans="199:199" ht="12" customHeight="1">
      <c r="GQ5377" s="171"/>
    </row>
    <row r="5378" spans="199:199" ht="12" customHeight="1">
      <c r="GQ5378" s="171"/>
    </row>
    <row r="5379" spans="199:199" ht="12" customHeight="1">
      <c r="GQ5379" s="171"/>
    </row>
    <row r="5380" spans="199:199" ht="12" customHeight="1">
      <c r="GQ5380" s="171"/>
    </row>
    <row r="5381" spans="199:199" ht="12" customHeight="1">
      <c r="GQ5381" s="171"/>
    </row>
    <row r="5382" spans="199:199" ht="12" customHeight="1">
      <c r="GQ5382" s="171"/>
    </row>
    <row r="5383" spans="199:199" ht="12" customHeight="1">
      <c r="GQ5383" s="171"/>
    </row>
    <row r="5384" spans="199:199" ht="12" customHeight="1">
      <c r="GQ5384" s="171"/>
    </row>
    <row r="5385" spans="199:199" ht="12" customHeight="1">
      <c r="GQ5385" s="171"/>
    </row>
    <row r="5386" spans="199:199" ht="12" customHeight="1">
      <c r="GQ5386" s="171"/>
    </row>
    <row r="5387" spans="199:199" ht="12" customHeight="1">
      <c r="GQ5387" s="171"/>
    </row>
    <row r="5388" spans="199:199" ht="12" customHeight="1">
      <c r="GQ5388" s="171"/>
    </row>
    <row r="5389" spans="199:199" ht="12" customHeight="1">
      <c r="GQ5389" s="171"/>
    </row>
    <row r="5390" spans="199:199" ht="12" customHeight="1">
      <c r="GQ5390" s="171"/>
    </row>
    <row r="5391" spans="199:199" ht="12" customHeight="1">
      <c r="GQ5391" s="171"/>
    </row>
    <row r="5392" spans="199:199" ht="12" customHeight="1">
      <c r="GQ5392" s="171"/>
    </row>
    <row r="5393" spans="199:199" ht="12" customHeight="1">
      <c r="GQ5393" s="171"/>
    </row>
    <row r="5394" spans="199:199" ht="12" customHeight="1">
      <c r="GQ5394" s="171"/>
    </row>
    <row r="5395" spans="199:199" ht="12" customHeight="1">
      <c r="GQ5395" s="171"/>
    </row>
    <row r="5396" spans="199:199" ht="12" customHeight="1">
      <c r="GQ5396" s="171"/>
    </row>
    <row r="5397" spans="199:199" ht="12" customHeight="1">
      <c r="GQ5397" s="171"/>
    </row>
    <row r="5398" spans="199:199" ht="12" customHeight="1">
      <c r="GQ5398" s="171"/>
    </row>
    <row r="5399" spans="199:199" ht="12" customHeight="1">
      <c r="GQ5399" s="171"/>
    </row>
    <row r="5400" spans="199:199" ht="12" customHeight="1">
      <c r="GQ5400" s="171"/>
    </row>
    <row r="5401" spans="199:199" ht="12" customHeight="1">
      <c r="GQ5401" s="171"/>
    </row>
    <row r="5402" spans="199:199" ht="12" customHeight="1">
      <c r="GQ5402" s="171"/>
    </row>
    <row r="5403" spans="199:199" ht="12" customHeight="1">
      <c r="GQ5403" s="171"/>
    </row>
    <row r="5404" spans="199:199" ht="12" customHeight="1">
      <c r="GQ5404" s="171"/>
    </row>
    <row r="5405" spans="199:199" ht="12" customHeight="1">
      <c r="GQ5405" s="171"/>
    </row>
    <row r="5406" spans="199:199" ht="12" customHeight="1">
      <c r="GQ5406" s="171"/>
    </row>
    <row r="5407" spans="199:199" ht="12" customHeight="1">
      <c r="GQ5407" s="171"/>
    </row>
    <row r="5408" spans="199:199" ht="12" customHeight="1">
      <c r="GQ5408" s="171"/>
    </row>
    <row r="5409" spans="199:199" ht="12" customHeight="1">
      <c r="GQ5409" s="171"/>
    </row>
    <row r="5410" spans="199:199" ht="12" customHeight="1">
      <c r="GQ5410" s="171"/>
    </row>
    <row r="5411" spans="199:199" ht="12" customHeight="1">
      <c r="GQ5411" s="171"/>
    </row>
    <row r="5412" spans="199:199" ht="12" customHeight="1">
      <c r="GQ5412" s="171"/>
    </row>
    <row r="5413" spans="199:199" ht="12" customHeight="1">
      <c r="GQ5413" s="171"/>
    </row>
    <row r="5414" spans="199:199" ht="12" customHeight="1">
      <c r="GQ5414" s="171"/>
    </row>
    <row r="5415" spans="199:199" ht="12" customHeight="1">
      <c r="GQ5415" s="171"/>
    </row>
    <row r="5416" spans="199:199" ht="12" customHeight="1">
      <c r="GQ5416" s="171"/>
    </row>
    <row r="5417" spans="199:199" ht="12" customHeight="1">
      <c r="GQ5417" s="171"/>
    </row>
    <row r="5418" spans="199:199" ht="12" customHeight="1">
      <c r="GQ5418" s="171"/>
    </row>
    <row r="5419" spans="199:199" ht="12" customHeight="1">
      <c r="GQ5419" s="171"/>
    </row>
    <row r="5420" spans="199:199" ht="12" customHeight="1">
      <c r="GQ5420" s="171"/>
    </row>
    <row r="5421" spans="199:199" ht="12" customHeight="1">
      <c r="GQ5421" s="171"/>
    </row>
    <row r="5422" spans="199:199" ht="12" customHeight="1">
      <c r="GQ5422" s="171"/>
    </row>
    <row r="5423" spans="199:199" ht="12" customHeight="1">
      <c r="GQ5423" s="171"/>
    </row>
    <row r="5424" spans="199:199" ht="12" customHeight="1">
      <c r="GQ5424" s="171"/>
    </row>
    <row r="5425" spans="199:199" ht="12" customHeight="1">
      <c r="GQ5425" s="171"/>
    </row>
    <row r="5426" spans="199:199" ht="12" customHeight="1">
      <c r="GQ5426" s="171"/>
    </row>
    <row r="5427" spans="199:199" ht="12" customHeight="1">
      <c r="GQ5427" s="171"/>
    </row>
    <row r="5428" spans="199:199" ht="12" customHeight="1">
      <c r="GQ5428" s="171"/>
    </row>
    <row r="5429" spans="199:199" ht="12" customHeight="1">
      <c r="GQ5429" s="171"/>
    </row>
    <row r="5430" spans="199:199" ht="12" customHeight="1">
      <c r="GQ5430" s="171"/>
    </row>
    <row r="5431" spans="199:199" ht="12" customHeight="1">
      <c r="GQ5431" s="171"/>
    </row>
    <row r="5432" spans="199:199" ht="12" customHeight="1">
      <c r="GQ5432" s="171"/>
    </row>
    <row r="5433" spans="199:199" ht="12" customHeight="1">
      <c r="GQ5433" s="171"/>
    </row>
    <row r="5434" spans="199:199" ht="12" customHeight="1">
      <c r="GQ5434" s="171"/>
    </row>
    <row r="5435" spans="199:199" ht="12" customHeight="1">
      <c r="GQ5435" s="171"/>
    </row>
    <row r="5436" spans="199:199" ht="12" customHeight="1">
      <c r="GQ5436" s="171"/>
    </row>
    <row r="5437" spans="199:199" ht="12" customHeight="1">
      <c r="GQ5437" s="171"/>
    </row>
    <row r="5438" spans="199:199" ht="12" customHeight="1">
      <c r="GQ5438" s="171"/>
    </row>
    <row r="5439" spans="199:199" ht="12" customHeight="1">
      <c r="GQ5439" s="171"/>
    </row>
    <row r="5440" spans="199:199" ht="12" customHeight="1">
      <c r="GQ5440" s="171"/>
    </row>
    <row r="5441" spans="199:199" ht="12" customHeight="1">
      <c r="GQ5441" s="171"/>
    </row>
    <row r="5442" spans="199:199" ht="12" customHeight="1">
      <c r="GQ5442" s="171"/>
    </row>
    <row r="5443" spans="199:199" ht="12" customHeight="1">
      <c r="GQ5443" s="171"/>
    </row>
    <row r="5444" spans="199:199" ht="12" customHeight="1">
      <c r="GQ5444" s="171"/>
    </row>
    <row r="5445" spans="199:199" ht="12" customHeight="1">
      <c r="GQ5445" s="171"/>
    </row>
    <row r="5446" spans="199:199" ht="12" customHeight="1">
      <c r="GQ5446" s="171"/>
    </row>
    <row r="5447" spans="199:199" ht="12" customHeight="1">
      <c r="GQ5447" s="171"/>
    </row>
    <row r="5448" spans="199:199" ht="12" customHeight="1">
      <c r="GQ5448" s="171"/>
    </row>
    <row r="5449" spans="199:199" ht="12" customHeight="1">
      <c r="GQ5449" s="171"/>
    </row>
    <row r="5450" spans="199:199" ht="12" customHeight="1">
      <c r="GQ5450" s="171"/>
    </row>
    <row r="5451" spans="199:199" ht="12" customHeight="1">
      <c r="GQ5451" s="171"/>
    </row>
    <row r="5452" spans="199:199" ht="12" customHeight="1">
      <c r="GQ5452" s="171"/>
    </row>
    <row r="5453" spans="199:199" ht="12" customHeight="1">
      <c r="GQ5453" s="171"/>
    </row>
    <row r="5454" spans="199:199" ht="12" customHeight="1">
      <c r="GQ5454" s="171"/>
    </row>
    <row r="5455" spans="199:199" ht="12" customHeight="1">
      <c r="GQ5455" s="171"/>
    </row>
    <row r="5456" spans="199:199" ht="12" customHeight="1">
      <c r="GQ5456" s="171"/>
    </row>
    <row r="5457" spans="199:199" ht="12" customHeight="1">
      <c r="GQ5457" s="171"/>
    </row>
    <row r="5458" spans="199:199" ht="12" customHeight="1">
      <c r="GQ5458" s="171"/>
    </row>
    <row r="5459" spans="199:199" ht="12" customHeight="1">
      <c r="GQ5459" s="171"/>
    </row>
    <row r="5460" spans="199:199" ht="12" customHeight="1">
      <c r="GQ5460" s="171"/>
    </row>
    <row r="5461" spans="199:199" ht="12" customHeight="1">
      <c r="GQ5461" s="171"/>
    </row>
    <row r="5462" spans="199:199" ht="12" customHeight="1">
      <c r="GQ5462" s="171"/>
    </row>
    <row r="5463" spans="199:199" ht="12" customHeight="1">
      <c r="GQ5463" s="171"/>
    </row>
    <row r="5464" spans="199:199" ht="12" customHeight="1">
      <c r="GQ5464" s="171"/>
    </row>
    <row r="5465" spans="199:199" ht="12" customHeight="1">
      <c r="GQ5465" s="171"/>
    </row>
    <row r="5466" spans="199:199" ht="12" customHeight="1">
      <c r="GQ5466" s="171"/>
    </row>
    <row r="5467" spans="199:199" ht="12" customHeight="1">
      <c r="GQ5467" s="171"/>
    </row>
    <row r="5468" spans="199:199" ht="12" customHeight="1">
      <c r="GQ5468" s="171"/>
    </row>
    <row r="5469" spans="199:199" ht="12" customHeight="1">
      <c r="GQ5469" s="171"/>
    </row>
    <row r="5470" spans="199:199" ht="12" customHeight="1">
      <c r="GQ5470" s="171"/>
    </row>
    <row r="5471" spans="199:199" ht="12" customHeight="1">
      <c r="GQ5471" s="171"/>
    </row>
    <row r="5472" spans="199:199" ht="12" customHeight="1">
      <c r="GQ5472" s="171"/>
    </row>
    <row r="5473" spans="199:199" ht="12" customHeight="1">
      <c r="GQ5473" s="171"/>
    </row>
    <row r="5474" spans="199:199" ht="12" customHeight="1">
      <c r="GQ5474" s="171"/>
    </row>
    <row r="5475" spans="199:199" ht="12" customHeight="1">
      <c r="GQ5475" s="171"/>
    </row>
    <row r="5476" spans="199:199" ht="12" customHeight="1">
      <c r="GQ5476" s="171"/>
    </row>
    <row r="5477" spans="199:199" ht="12" customHeight="1">
      <c r="GQ5477" s="171"/>
    </row>
    <row r="5478" spans="199:199" ht="12" customHeight="1">
      <c r="GQ5478" s="171"/>
    </row>
    <row r="5479" spans="199:199" ht="12" customHeight="1">
      <c r="GQ5479" s="171"/>
    </row>
    <row r="5480" spans="199:199" ht="12" customHeight="1">
      <c r="GQ5480" s="171"/>
    </row>
    <row r="5481" spans="199:199" ht="12" customHeight="1">
      <c r="GQ5481" s="171"/>
    </row>
    <row r="5482" spans="199:199" ht="12" customHeight="1">
      <c r="GQ5482" s="171"/>
    </row>
    <row r="5483" spans="199:199" ht="12" customHeight="1">
      <c r="GQ5483" s="171"/>
    </row>
    <row r="5484" spans="199:199" ht="12" customHeight="1">
      <c r="GQ5484" s="171"/>
    </row>
    <row r="5485" spans="199:199" ht="12" customHeight="1">
      <c r="GQ5485" s="171"/>
    </row>
    <row r="5486" spans="199:199" ht="12" customHeight="1">
      <c r="GQ5486" s="171"/>
    </row>
    <row r="5487" spans="199:199" ht="12" customHeight="1">
      <c r="GQ5487" s="171"/>
    </row>
    <row r="5488" spans="199:199" ht="12" customHeight="1">
      <c r="GQ5488" s="171"/>
    </row>
    <row r="5489" spans="199:199" ht="12" customHeight="1">
      <c r="GQ5489" s="171"/>
    </row>
    <row r="5490" spans="199:199" ht="12" customHeight="1">
      <c r="GQ5490" s="171"/>
    </row>
    <row r="5491" spans="199:199" ht="12" customHeight="1">
      <c r="GQ5491" s="171"/>
    </row>
    <row r="5492" spans="199:199" ht="12" customHeight="1">
      <c r="GQ5492" s="171"/>
    </row>
    <row r="5493" spans="199:199" ht="12" customHeight="1">
      <c r="GQ5493" s="171"/>
    </row>
    <row r="5494" spans="199:199" ht="12" customHeight="1">
      <c r="GQ5494" s="171"/>
    </row>
    <row r="5495" spans="199:199" ht="12" customHeight="1">
      <c r="GQ5495" s="171"/>
    </row>
    <row r="5496" spans="199:199" ht="12" customHeight="1">
      <c r="GQ5496" s="171"/>
    </row>
    <row r="5497" spans="199:199" ht="12" customHeight="1">
      <c r="GQ5497" s="171"/>
    </row>
    <row r="5498" spans="199:199" ht="12" customHeight="1">
      <c r="GQ5498" s="171"/>
    </row>
    <row r="5499" spans="199:199" ht="12" customHeight="1">
      <c r="GQ5499" s="171"/>
    </row>
    <row r="5500" spans="199:199" ht="12" customHeight="1">
      <c r="GQ5500" s="171"/>
    </row>
    <row r="5501" spans="199:199" ht="12" customHeight="1">
      <c r="GQ5501" s="171"/>
    </row>
    <row r="5502" spans="199:199" ht="12" customHeight="1">
      <c r="GQ5502" s="171"/>
    </row>
    <row r="5503" spans="199:199" ht="12" customHeight="1">
      <c r="GQ5503" s="171"/>
    </row>
    <row r="5504" spans="199:199" ht="12" customHeight="1">
      <c r="GQ5504" s="171"/>
    </row>
    <row r="5505" spans="199:199" ht="12" customHeight="1">
      <c r="GQ5505" s="171"/>
    </row>
    <row r="5506" spans="199:199" ht="12" customHeight="1">
      <c r="GQ5506" s="171"/>
    </row>
    <row r="5507" spans="199:199" ht="12" customHeight="1">
      <c r="GQ5507" s="171"/>
    </row>
    <row r="5508" spans="199:199" ht="12" customHeight="1">
      <c r="GQ5508" s="171"/>
    </row>
    <row r="5509" spans="199:199" ht="12" customHeight="1">
      <c r="GQ5509" s="171"/>
    </row>
    <row r="5510" spans="199:199" ht="12" customHeight="1">
      <c r="GQ5510" s="171"/>
    </row>
    <row r="5511" spans="199:199" ht="12" customHeight="1">
      <c r="GQ5511" s="171"/>
    </row>
    <row r="5512" spans="199:199" ht="12" customHeight="1">
      <c r="GQ5512" s="171"/>
    </row>
    <row r="5513" spans="199:199" ht="12" customHeight="1">
      <c r="GQ5513" s="171"/>
    </row>
    <row r="5514" spans="199:199" ht="12" customHeight="1">
      <c r="GQ5514" s="171"/>
    </row>
    <row r="5515" spans="199:199" ht="12" customHeight="1">
      <c r="GQ5515" s="171"/>
    </row>
    <row r="5516" spans="199:199" ht="12" customHeight="1">
      <c r="GQ5516" s="171"/>
    </row>
    <row r="5517" spans="199:199" ht="12" customHeight="1">
      <c r="GQ5517" s="171"/>
    </row>
    <row r="5518" spans="199:199" ht="12" customHeight="1">
      <c r="GQ5518" s="171"/>
    </row>
    <row r="5519" spans="199:199" ht="12" customHeight="1">
      <c r="GQ5519" s="171"/>
    </row>
    <row r="5520" spans="199:199" ht="12" customHeight="1">
      <c r="GQ5520" s="171"/>
    </row>
    <row r="5521" spans="199:199" ht="12" customHeight="1">
      <c r="GQ5521" s="171"/>
    </row>
    <row r="5522" spans="199:199" ht="12" customHeight="1">
      <c r="GQ5522" s="171"/>
    </row>
    <row r="5523" spans="199:199" ht="12" customHeight="1">
      <c r="GQ5523" s="171"/>
    </row>
    <row r="5524" spans="199:199" ht="12" customHeight="1">
      <c r="GQ5524" s="171"/>
    </row>
    <row r="5525" spans="199:199" ht="12" customHeight="1">
      <c r="GQ5525" s="171"/>
    </row>
    <row r="5526" spans="199:199" ht="12" customHeight="1">
      <c r="GQ5526" s="171"/>
    </row>
    <row r="5527" spans="199:199" ht="12" customHeight="1">
      <c r="GQ5527" s="171"/>
    </row>
    <row r="5528" spans="199:199" ht="12" customHeight="1">
      <c r="GQ5528" s="171"/>
    </row>
    <row r="5529" spans="199:199" ht="12" customHeight="1">
      <c r="GQ5529" s="171"/>
    </row>
    <row r="5530" spans="199:199" ht="12" customHeight="1">
      <c r="GQ5530" s="171"/>
    </row>
    <row r="5531" spans="199:199" ht="12" customHeight="1">
      <c r="GQ5531" s="171"/>
    </row>
    <row r="5532" spans="199:199" ht="12" customHeight="1">
      <c r="GQ5532" s="171"/>
    </row>
    <row r="5533" spans="199:199" ht="12" customHeight="1">
      <c r="GQ5533" s="171"/>
    </row>
    <row r="5534" spans="199:199" ht="12" customHeight="1">
      <c r="GQ5534" s="171"/>
    </row>
    <row r="5535" spans="199:199" ht="12" customHeight="1">
      <c r="GQ5535" s="171"/>
    </row>
    <row r="5536" spans="199:199" ht="12" customHeight="1">
      <c r="GQ5536" s="171"/>
    </row>
    <row r="5537" spans="199:199" ht="12" customHeight="1">
      <c r="GQ5537" s="171"/>
    </row>
    <row r="5538" spans="199:199" ht="12" customHeight="1">
      <c r="GQ5538" s="171"/>
    </row>
    <row r="5539" spans="199:199" ht="12" customHeight="1">
      <c r="GQ5539" s="171"/>
    </row>
    <row r="5540" spans="199:199" ht="12" customHeight="1">
      <c r="GQ5540" s="171"/>
    </row>
    <row r="5541" spans="199:199" ht="12" customHeight="1">
      <c r="GQ5541" s="171"/>
    </row>
    <row r="5542" spans="199:199" ht="12" customHeight="1">
      <c r="GQ5542" s="171"/>
    </row>
    <row r="5543" spans="199:199" ht="12" customHeight="1">
      <c r="GQ5543" s="171"/>
    </row>
    <row r="5544" spans="199:199" ht="12" customHeight="1">
      <c r="GQ5544" s="171"/>
    </row>
    <row r="5545" spans="199:199" ht="12" customHeight="1">
      <c r="GQ5545" s="171"/>
    </row>
    <row r="5546" spans="199:199" ht="12" customHeight="1">
      <c r="GQ5546" s="171"/>
    </row>
    <row r="5547" spans="199:199" ht="12" customHeight="1">
      <c r="GQ5547" s="171"/>
    </row>
    <row r="5548" spans="199:199" ht="12" customHeight="1">
      <c r="GQ5548" s="171"/>
    </row>
    <row r="5549" spans="199:199" ht="12" customHeight="1">
      <c r="GQ5549" s="171"/>
    </row>
    <row r="5550" spans="199:199" ht="12" customHeight="1">
      <c r="GQ5550" s="171"/>
    </row>
    <row r="5551" spans="199:199" ht="12" customHeight="1">
      <c r="GQ5551" s="171"/>
    </row>
    <row r="5552" spans="199:199" ht="12" customHeight="1">
      <c r="GQ5552" s="171"/>
    </row>
    <row r="5553" spans="199:199" ht="12" customHeight="1">
      <c r="GQ5553" s="171"/>
    </row>
    <row r="5554" spans="199:199" ht="12" customHeight="1">
      <c r="GQ5554" s="171"/>
    </row>
    <row r="5555" spans="199:199" ht="12" customHeight="1">
      <c r="GQ5555" s="171"/>
    </row>
    <row r="5556" spans="199:199" ht="12" customHeight="1">
      <c r="GQ5556" s="171"/>
    </row>
    <row r="5557" spans="199:199" ht="12" customHeight="1">
      <c r="GQ5557" s="171"/>
    </row>
    <row r="5558" spans="199:199" ht="12" customHeight="1">
      <c r="GQ5558" s="171"/>
    </row>
    <row r="5559" spans="199:199" ht="12" customHeight="1">
      <c r="GQ5559" s="171"/>
    </row>
    <row r="5560" spans="199:199" ht="12" customHeight="1">
      <c r="GQ5560" s="171"/>
    </row>
    <row r="5561" spans="199:199" ht="12" customHeight="1">
      <c r="GQ5561" s="171"/>
    </row>
    <row r="5562" spans="199:199" ht="12" customHeight="1">
      <c r="GQ5562" s="171"/>
    </row>
    <row r="5563" spans="199:199" ht="12" customHeight="1">
      <c r="GQ5563" s="171"/>
    </row>
    <row r="5564" spans="199:199" ht="12" customHeight="1">
      <c r="GQ5564" s="171"/>
    </row>
    <row r="5565" spans="199:199" ht="12" customHeight="1">
      <c r="GQ5565" s="171"/>
    </row>
    <row r="5566" spans="199:199" ht="12" customHeight="1">
      <c r="GQ5566" s="171"/>
    </row>
    <row r="5567" spans="199:199" ht="12" customHeight="1">
      <c r="GQ5567" s="171"/>
    </row>
    <row r="5568" spans="199:199" ht="12" customHeight="1">
      <c r="GQ5568" s="171"/>
    </row>
    <row r="5569" spans="199:199" ht="12" customHeight="1">
      <c r="GQ5569" s="171"/>
    </row>
    <row r="5570" spans="199:199" ht="12" customHeight="1">
      <c r="GQ5570" s="171"/>
    </row>
    <row r="5571" spans="199:199" ht="12" customHeight="1">
      <c r="GQ5571" s="171"/>
    </row>
    <row r="5572" spans="199:199" ht="12" customHeight="1">
      <c r="GQ5572" s="171"/>
    </row>
    <row r="5573" spans="199:199" ht="12" customHeight="1">
      <c r="GQ5573" s="171"/>
    </row>
    <row r="5574" spans="199:199" ht="12" customHeight="1">
      <c r="GQ5574" s="171"/>
    </row>
    <row r="5575" spans="199:199" ht="12" customHeight="1">
      <c r="GQ5575" s="171"/>
    </row>
    <row r="5576" spans="199:199" ht="12" customHeight="1">
      <c r="GQ5576" s="171"/>
    </row>
    <row r="5577" spans="199:199" ht="12" customHeight="1">
      <c r="GQ5577" s="171"/>
    </row>
    <row r="5578" spans="199:199" ht="12" customHeight="1">
      <c r="GQ5578" s="171"/>
    </row>
    <row r="5579" spans="199:199" ht="12" customHeight="1">
      <c r="GQ5579" s="171"/>
    </row>
    <row r="5580" spans="199:199" ht="12" customHeight="1">
      <c r="GQ5580" s="171"/>
    </row>
    <row r="5581" spans="199:199" ht="12" customHeight="1">
      <c r="GQ5581" s="171"/>
    </row>
    <row r="5582" spans="199:199" ht="12" customHeight="1">
      <c r="GQ5582" s="171"/>
    </row>
    <row r="5583" spans="199:199" ht="12" customHeight="1">
      <c r="GQ5583" s="171"/>
    </row>
    <row r="5584" spans="199:199" ht="12" customHeight="1">
      <c r="GQ5584" s="171"/>
    </row>
    <row r="5585" spans="199:199" ht="12" customHeight="1">
      <c r="GQ5585" s="171"/>
    </row>
    <row r="5586" spans="199:199" ht="12" customHeight="1">
      <c r="GQ5586" s="171"/>
    </row>
    <row r="5587" spans="199:199" ht="12" customHeight="1">
      <c r="GQ5587" s="171"/>
    </row>
    <row r="5588" spans="199:199" ht="12" customHeight="1">
      <c r="GQ5588" s="171"/>
    </row>
    <row r="5589" spans="199:199" ht="12" customHeight="1">
      <c r="GQ5589" s="171"/>
    </row>
    <row r="5590" spans="199:199" ht="12" customHeight="1">
      <c r="GQ5590" s="171"/>
    </row>
    <row r="5591" spans="199:199" ht="12" customHeight="1">
      <c r="GQ5591" s="171"/>
    </row>
    <row r="5592" spans="199:199" ht="12" customHeight="1">
      <c r="GQ5592" s="171"/>
    </row>
    <row r="5593" spans="199:199" ht="12" customHeight="1">
      <c r="GQ5593" s="171"/>
    </row>
    <row r="5594" spans="199:199" ht="12" customHeight="1">
      <c r="GQ5594" s="171"/>
    </row>
    <row r="5595" spans="199:199" ht="12" customHeight="1">
      <c r="GQ5595" s="171"/>
    </row>
    <row r="5596" spans="199:199" ht="12" customHeight="1">
      <c r="GQ5596" s="171"/>
    </row>
    <row r="5597" spans="199:199" ht="12" customHeight="1">
      <c r="GQ5597" s="171"/>
    </row>
    <row r="5598" spans="199:199" ht="12" customHeight="1">
      <c r="GQ5598" s="171"/>
    </row>
    <row r="5599" spans="199:199" ht="12" customHeight="1">
      <c r="GQ5599" s="171"/>
    </row>
    <row r="5600" spans="199:199" ht="12" customHeight="1">
      <c r="GQ5600" s="171"/>
    </row>
    <row r="5601" spans="199:199" ht="12" customHeight="1">
      <c r="GQ5601" s="171"/>
    </row>
    <row r="5602" spans="199:199" ht="12" customHeight="1">
      <c r="GQ5602" s="171"/>
    </row>
    <row r="5603" spans="199:199" ht="12" customHeight="1">
      <c r="GQ5603" s="171"/>
    </row>
    <row r="5604" spans="199:199" ht="12" customHeight="1">
      <c r="GQ5604" s="171"/>
    </row>
    <row r="5605" spans="199:199" ht="12" customHeight="1">
      <c r="GQ5605" s="171"/>
    </row>
    <row r="5606" spans="199:199" ht="12" customHeight="1">
      <c r="GQ5606" s="171"/>
    </row>
    <row r="5607" spans="199:199" ht="12" customHeight="1">
      <c r="GQ5607" s="171"/>
    </row>
    <row r="5608" spans="199:199" ht="12" customHeight="1">
      <c r="GQ5608" s="171"/>
    </row>
    <row r="5609" spans="199:199" ht="12" customHeight="1">
      <c r="GQ5609" s="171"/>
    </row>
    <row r="5610" spans="199:199" ht="12" customHeight="1">
      <c r="GQ5610" s="171"/>
    </row>
    <row r="5611" spans="199:199" ht="12" customHeight="1">
      <c r="GQ5611" s="171"/>
    </row>
    <row r="5612" spans="199:199" ht="12" customHeight="1">
      <c r="GQ5612" s="171"/>
    </row>
    <row r="5613" spans="199:199" ht="12" customHeight="1">
      <c r="GQ5613" s="171"/>
    </row>
    <row r="5614" spans="199:199" ht="12" customHeight="1">
      <c r="GQ5614" s="171"/>
    </row>
    <row r="5615" spans="199:199" ht="12" customHeight="1">
      <c r="GQ5615" s="171"/>
    </row>
    <row r="5616" spans="199:199" ht="12" customHeight="1">
      <c r="GQ5616" s="171"/>
    </row>
    <row r="5617" spans="199:199" ht="12" customHeight="1">
      <c r="GQ5617" s="171"/>
    </row>
    <row r="5618" spans="199:199" ht="12" customHeight="1">
      <c r="GQ5618" s="171"/>
    </row>
    <row r="5619" spans="199:199" ht="12" customHeight="1">
      <c r="GQ5619" s="171"/>
    </row>
    <row r="5620" spans="199:199" ht="12" customHeight="1">
      <c r="GQ5620" s="171"/>
    </row>
    <row r="5621" spans="199:199" ht="12" customHeight="1">
      <c r="GQ5621" s="171"/>
    </row>
    <row r="5622" spans="199:199" ht="12" customHeight="1">
      <c r="GQ5622" s="171"/>
    </row>
    <row r="5623" spans="199:199" ht="12" customHeight="1">
      <c r="GQ5623" s="171"/>
    </row>
    <row r="5624" spans="199:199" ht="12" customHeight="1">
      <c r="GQ5624" s="171"/>
    </row>
    <row r="5625" spans="199:199" ht="12" customHeight="1">
      <c r="GQ5625" s="171"/>
    </row>
    <row r="5626" spans="199:199" ht="12" customHeight="1">
      <c r="GQ5626" s="171"/>
    </row>
    <row r="5627" spans="199:199" ht="12" customHeight="1">
      <c r="GQ5627" s="171"/>
    </row>
    <row r="5628" spans="199:199" ht="12" customHeight="1">
      <c r="GQ5628" s="171"/>
    </row>
    <row r="5629" spans="199:199" ht="12" customHeight="1">
      <c r="GQ5629" s="171"/>
    </row>
    <row r="5630" spans="199:199" ht="12" customHeight="1">
      <c r="GQ5630" s="171"/>
    </row>
    <row r="5631" spans="199:199" ht="12" customHeight="1">
      <c r="GQ5631" s="171"/>
    </row>
    <row r="5632" spans="199:199" ht="12" customHeight="1">
      <c r="GQ5632" s="171"/>
    </row>
    <row r="5633" spans="199:199" ht="12" customHeight="1">
      <c r="GQ5633" s="171"/>
    </row>
    <row r="5634" spans="199:199" ht="12" customHeight="1">
      <c r="GQ5634" s="171"/>
    </row>
    <row r="5635" spans="199:199" ht="12" customHeight="1">
      <c r="GQ5635" s="171"/>
    </row>
    <row r="5636" spans="199:199" ht="12" customHeight="1">
      <c r="GQ5636" s="171"/>
    </row>
    <row r="5637" spans="199:199" ht="12" customHeight="1">
      <c r="GQ5637" s="171"/>
    </row>
    <row r="5638" spans="199:199" ht="12" customHeight="1">
      <c r="GQ5638" s="171"/>
    </row>
    <row r="5639" spans="199:199" ht="12" customHeight="1">
      <c r="GQ5639" s="171"/>
    </row>
    <row r="5640" spans="199:199" ht="12" customHeight="1">
      <c r="GQ5640" s="171"/>
    </row>
    <row r="5641" spans="199:199" ht="12" customHeight="1">
      <c r="GQ5641" s="171"/>
    </row>
    <row r="5642" spans="199:199" ht="12" customHeight="1">
      <c r="GQ5642" s="171"/>
    </row>
    <row r="5643" spans="199:199" ht="12" customHeight="1">
      <c r="GQ5643" s="171"/>
    </row>
    <row r="5644" spans="199:199" ht="12" customHeight="1">
      <c r="GQ5644" s="171"/>
    </row>
    <row r="5645" spans="199:199" ht="12" customHeight="1">
      <c r="GQ5645" s="171"/>
    </row>
    <row r="5646" spans="199:199" ht="12" customHeight="1">
      <c r="GQ5646" s="171"/>
    </row>
    <row r="5647" spans="199:199" ht="12" customHeight="1">
      <c r="GQ5647" s="171"/>
    </row>
    <row r="5648" spans="199:199" ht="12" customHeight="1">
      <c r="GQ5648" s="171"/>
    </row>
    <row r="5649" spans="199:199" ht="12" customHeight="1">
      <c r="GQ5649" s="171"/>
    </row>
    <row r="5650" spans="199:199" ht="12" customHeight="1">
      <c r="GQ5650" s="171"/>
    </row>
    <row r="5651" spans="199:199" ht="12" customHeight="1">
      <c r="GQ5651" s="171"/>
    </row>
    <row r="5652" spans="199:199" ht="12" customHeight="1">
      <c r="GQ5652" s="171"/>
    </row>
    <row r="5653" spans="199:199" ht="12" customHeight="1">
      <c r="GQ5653" s="171"/>
    </row>
    <row r="5654" spans="199:199" ht="12" customHeight="1">
      <c r="GQ5654" s="171"/>
    </row>
    <row r="5655" spans="199:199" ht="12" customHeight="1">
      <c r="GQ5655" s="171"/>
    </row>
    <row r="5656" spans="199:199" ht="12" customHeight="1">
      <c r="GQ5656" s="171"/>
    </row>
    <row r="5657" spans="199:199" ht="12" customHeight="1">
      <c r="GQ5657" s="171"/>
    </row>
    <row r="5658" spans="199:199" ht="12" customHeight="1">
      <c r="GQ5658" s="171"/>
    </row>
    <row r="5659" spans="199:199" ht="12" customHeight="1">
      <c r="GQ5659" s="171"/>
    </row>
    <row r="5660" spans="199:199" ht="12" customHeight="1">
      <c r="GQ5660" s="171"/>
    </row>
    <row r="5661" spans="199:199" ht="12" customHeight="1">
      <c r="GQ5661" s="171"/>
    </row>
    <row r="5662" spans="199:199" ht="12" customHeight="1">
      <c r="GQ5662" s="171"/>
    </row>
    <row r="5663" spans="199:199" ht="12" customHeight="1">
      <c r="GQ5663" s="171"/>
    </row>
    <row r="5664" spans="199:199" ht="12" customHeight="1">
      <c r="GQ5664" s="171"/>
    </row>
    <row r="5665" spans="199:199" ht="12" customHeight="1">
      <c r="GQ5665" s="171"/>
    </row>
    <row r="5666" spans="199:199" ht="12" customHeight="1">
      <c r="GQ5666" s="171"/>
    </row>
    <row r="5667" spans="199:199" ht="12" customHeight="1">
      <c r="GQ5667" s="171"/>
    </row>
    <row r="5668" spans="199:199" ht="12" customHeight="1">
      <c r="GQ5668" s="171"/>
    </row>
    <row r="5669" spans="199:199" ht="12" customHeight="1">
      <c r="GQ5669" s="171"/>
    </row>
    <row r="5670" spans="199:199" ht="12" customHeight="1">
      <c r="GQ5670" s="171"/>
    </row>
    <row r="5671" spans="199:199" ht="12" customHeight="1">
      <c r="GQ5671" s="171"/>
    </row>
    <row r="5672" spans="199:199" ht="12" customHeight="1">
      <c r="GQ5672" s="171"/>
    </row>
    <row r="5673" spans="199:199" ht="12" customHeight="1">
      <c r="GQ5673" s="171"/>
    </row>
    <row r="5674" spans="199:199" ht="12" customHeight="1">
      <c r="GQ5674" s="171"/>
    </row>
    <row r="5675" spans="199:199" ht="12" customHeight="1">
      <c r="GQ5675" s="171"/>
    </row>
    <row r="5676" spans="199:199" ht="12" customHeight="1">
      <c r="GQ5676" s="171"/>
    </row>
    <row r="5677" spans="199:199" ht="12" customHeight="1">
      <c r="GQ5677" s="171"/>
    </row>
    <row r="5678" spans="199:199" ht="12" customHeight="1">
      <c r="GQ5678" s="171"/>
    </row>
    <row r="5679" spans="199:199" ht="12" customHeight="1">
      <c r="GQ5679" s="171"/>
    </row>
    <row r="5680" spans="199:199" ht="12" customHeight="1">
      <c r="GQ5680" s="171"/>
    </row>
    <row r="5681" spans="199:199" ht="12" customHeight="1">
      <c r="GQ5681" s="171"/>
    </row>
    <row r="5682" spans="199:199" ht="12" customHeight="1">
      <c r="GQ5682" s="171"/>
    </row>
    <row r="5683" spans="199:199" ht="12" customHeight="1">
      <c r="GQ5683" s="171"/>
    </row>
    <row r="5684" spans="199:199" ht="12" customHeight="1">
      <c r="GQ5684" s="171"/>
    </row>
    <row r="5685" spans="199:199" ht="12" customHeight="1">
      <c r="GQ5685" s="171"/>
    </row>
    <row r="5686" spans="199:199" ht="12" customHeight="1">
      <c r="GQ5686" s="171"/>
    </row>
    <row r="5687" spans="199:199" ht="12" customHeight="1">
      <c r="GQ5687" s="171"/>
    </row>
    <row r="5688" spans="199:199" ht="12" customHeight="1">
      <c r="GQ5688" s="171"/>
    </row>
    <row r="5689" spans="199:199" ht="12" customHeight="1">
      <c r="GQ5689" s="171"/>
    </row>
    <row r="5690" spans="199:199" ht="12" customHeight="1">
      <c r="GQ5690" s="171"/>
    </row>
    <row r="5691" spans="199:199" ht="12" customHeight="1">
      <c r="GQ5691" s="171"/>
    </row>
    <row r="5692" spans="199:199" ht="12" customHeight="1">
      <c r="GQ5692" s="171"/>
    </row>
    <row r="5693" spans="199:199" ht="12" customHeight="1">
      <c r="GQ5693" s="171"/>
    </row>
    <row r="5694" spans="199:199" ht="12" customHeight="1">
      <c r="GQ5694" s="171"/>
    </row>
    <row r="5695" spans="199:199" ht="12" customHeight="1">
      <c r="GQ5695" s="171"/>
    </row>
    <row r="5696" spans="199:199" ht="12" customHeight="1">
      <c r="GQ5696" s="171"/>
    </row>
    <row r="5697" spans="199:199" ht="12" customHeight="1">
      <c r="GQ5697" s="171"/>
    </row>
    <row r="5698" spans="199:199" ht="12" customHeight="1">
      <c r="GQ5698" s="171"/>
    </row>
    <row r="5699" spans="199:199" ht="12" customHeight="1">
      <c r="GQ5699" s="171"/>
    </row>
    <row r="5700" spans="199:199" ht="12" customHeight="1">
      <c r="GQ5700" s="171"/>
    </row>
    <row r="5701" spans="199:199" ht="12" customHeight="1">
      <c r="GQ5701" s="171"/>
    </row>
    <row r="5702" spans="199:199" ht="12" customHeight="1">
      <c r="GQ5702" s="171"/>
    </row>
    <row r="5703" spans="199:199" ht="12" customHeight="1">
      <c r="GQ5703" s="171"/>
    </row>
    <row r="5704" spans="199:199" ht="12" customHeight="1">
      <c r="GQ5704" s="171"/>
    </row>
    <row r="5705" spans="199:199" ht="12" customHeight="1">
      <c r="GQ5705" s="171"/>
    </row>
    <row r="5706" spans="199:199" ht="12" customHeight="1">
      <c r="GQ5706" s="171"/>
    </row>
    <row r="5707" spans="199:199" ht="12" customHeight="1">
      <c r="GQ5707" s="171"/>
    </row>
    <row r="5708" spans="199:199" ht="12" customHeight="1">
      <c r="GQ5708" s="171"/>
    </row>
    <row r="5709" spans="199:199" ht="12" customHeight="1">
      <c r="GQ5709" s="171"/>
    </row>
    <row r="5710" spans="199:199" ht="12" customHeight="1">
      <c r="GQ5710" s="171"/>
    </row>
    <row r="5711" spans="199:199" ht="12" customHeight="1">
      <c r="GQ5711" s="171"/>
    </row>
    <row r="5712" spans="199:199" ht="12" customHeight="1">
      <c r="GQ5712" s="171"/>
    </row>
    <row r="5713" spans="199:199" ht="12" customHeight="1">
      <c r="GQ5713" s="171"/>
    </row>
    <row r="5714" spans="199:199" ht="12" customHeight="1">
      <c r="GQ5714" s="171"/>
    </row>
    <row r="5715" spans="199:199" ht="12" customHeight="1">
      <c r="GQ5715" s="171"/>
    </row>
    <row r="5716" spans="199:199" ht="12" customHeight="1">
      <c r="GQ5716" s="171"/>
    </row>
    <row r="5717" spans="199:199" ht="12" customHeight="1">
      <c r="GQ5717" s="171"/>
    </row>
    <row r="5718" spans="199:199" ht="12" customHeight="1">
      <c r="GQ5718" s="171"/>
    </row>
    <row r="5719" spans="199:199" ht="12" customHeight="1">
      <c r="GQ5719" s="171"/>
    </row>
    <row r="5720" spans="199:199" ht="12" customHeight="1">
      <c r="GQ5720" s="171"/>
    </row>
    <row r="5721" spans="199:199" ht="12" customHeight="1">
      <c r="GQ5721" s="171"/>
    </row>
    <row r="5722" spans="199:199" ht="12" customHeight="1">
      <c r="GQ5722" s="171"/>
    </row>
    <row r="5723" spans="199:199" ht="12" customHeight="1">
      <c r="GQ5723" s="171"/>
    </row>
    <row r="5724" spans="199:199" ht="12" customHeight="1">
      <c r="GQ5724" s="171"/>
    </row>
    <row r="5725" spans="199:199" ht="12" customHeight="1">
      <c r="GQ5725" s="171"/>
    </row>
    <row r="5726" spans="199:199" ht="12" customHeight="1">
      <c r="GQ5726" s="171"/>
    </row>
    <row r="5727" spans="199:199" ht="12" customHeight="1">
      <c r="GQ5727" s="171"/>
    </row>
    <row r="5728" spans="199:199" ht="12" customHeight="1">
      <c r="GQ5728" s="171"/>
    </row>
    <row r="5729" spans="199:199" ht="12" customHeight="1">
      <c r="GQ5729" s="171"/>
    </row>
    <row r="5730" spans="199:199" ht="12" customHeight="1">
      <c r="GQ5730" s="171"/>
    </row>
    <row r="5731" spans="199:199" ht="12" customHeight="1">
      <c r="GQ5731" s="171"/>
    </row>
    <row r="5732" spans="199:199" ht="12" customHeight="1">
      <c r="GQ5732" s="171"/>
    </row>
    <row r="5733" spans="199:199" ht="12" customHeight="1">
      <c r="GQ5733" s="171"/>
    </row>
    <row r="5734" spans="199:199" ht="12" customHeight="1">
      <c r="GQ5734" s="171"/>
    </row>
    <row r="5735" spans="199:199" ht="12" customHeight="1">
      <c r="GQ5735" s="171"/>
    </row>
    <row r="5736" spans="199:199" ht="12" customHeight="1">
      <c r="GQ5736" s="171"/>
    </row>
    <row r="5737" spans="199:199" ht="12" customHeight="1">
      <c r="GQ5737" s="171"/>
    </row>
    <row r="5738" spans="199:199" ht="12" customHeight="1">
      <c r="GQ5738" s="171"/>
    </row>
    <row r="5739" spans="199:199" ht="12" customHeight="1">
      <c r="GQ5739" s="171"/>
    </row>
    <row r="5740" spans="199:199" ht="12" customHeight="1">
      <c r="GQ5740" s="171"/>
    </row>
    <row r="5741" spans="199:199" ht="12" customHeight="1">
      <c r="GQ5741" s="171"/>
    </row>
    <row r="5742" spans="199:199" ht="12" customHeight="1">
      <c r="GQ5742" s="171"/>
    </row>
    <row r="5743" spans="199:199" ht="12" customHeight="1">
      <c r="GQ5743" s="171"/>
    </row>
    <row r="5744" spans="199:199" ht="12" customHeight="1">
      <c r="GQ5744" s="171"/>
    </row>
    <row r="5745" spans="199:199" ht="12" customHeight="1">
      <c r="GQ5745" s="171"/>
    </row>
    <row r="5746" spans="199:199" ht="12" customHeight="1">
      <c r="GQ5746" s="171"/>
    </row>
    <row r="5747" spans="199:199" ht="12" customHeight="1">
      <c r="GQ5747" s="171"/>
    </row>
    <row r="5748" spans="199:199" ht="12" customHeight="1">
      <c r="GQ5748" s="171"/>
    </row>
    <row r="5749" spans="199:199" ht="12" customHeight="1">
      <c r="GQ5749" s="171"/>
    </row>
    <row r="5750" spans="199:199" ht="12" customHeight="1">
      <c r="GQ5750" s="171"/>
    </row>
    <row r="5751" spans="199:199" ht="12" customHeight="1">
      <c r="GQ5751" s="171"/>
    </row>
    <row r="5752" spans="199:199" ht="12" customHeight="1">
      <c r="GQ5752" s="171"/>
    </row>
    <row r="5753" spans="199:199" ht="12" customHeight="1">
      <c r="GQ5753" s="171"/>
    </row>
    <row r="5754" spans="199:199" ht="12" customHeight="1">
      <c r="GQ5754" s="171"/>
    </row>
    <row r="5755" spans="199:199" ht="12" customHeight="1">
      <c r="GQ5755" s="171"/>
    </row>
    <row r="5756" spans="199:199" ht="12" customHeight="1">
      <c r="GQ5756" s="171"/>
    </row>
    <row r="5757" spans="199:199" ht="12" customHeight="1">
      <c r="GQ5757" s="171"/>
    </row>
    <row r="5758" spans="199:199" ht="12" customHeight="1">
      <c r="GQ5758" s="171"/>
    </row>
    <row r="5759" spans="199:199" ht="12" customHeight="1">
      <c r="GQ5759" s="171"/>
    </row>
    <row r="5760" spans="199:199" ht="12" customHeight="1">
      <c r="GQ5760" s="171"/>
    </row>
    <row r="5761" spans="199:199" ht="12" customHeight="1">
      <c r="GQ5761" s="171"/>
    </row>
    <row r="5762" spans="199:199" ht="12" customHeight="1">
      <c r="GQ5762" s="171"/>
    </row>
    <row r="5763" spans="199:199" ht="12" customHeight="1">
      <c r="GQ5763" s="171"/>
    </row>
    <row r="5764" spans="199:199" ht="12" customHeight="1">
      <c r="GQ5764" s="171"/>
    </row>
    <row r="5765" spans="199:199" ht="12" customHeight="1">
      <c r="GQ5765" s="171"/>
    </row>
    <row r="5766" spans="199:199" ht="12" customHeight="1">
      <c r="GQ5766" s="171"/>
    </row>
    <row r="5767" spans="199:199" ht="12" customHeight="1">
      <c r="GQ5767" s="171"/>
    </row>
    <row r="5768" spans="199:199" ht="12" customHeight="1">
      <c r="GQ5768" s="171"/>
    </row>
    <row r="5769" spans="199:199" ht="12" customHeight="1">
      <c r="GQ5769" s="171"/>
    </row>
    <row r="5770" spans="199:199" ht="12" customHeight="1">
      <c r="GQ5770" s="171"/>
    </row>
    <row r="5771" spans="199:199" ht="12" customHeight="1">
      <c r="GQ5771" s="171"/>
    </row>
    <row r="5772" spans="199:199" ht="12" customHeight="1">
      <c r="GQ5772" s="171"/>
    </row>
    <row r="5773" spans="199:199" ht="12" customHeight="1">
      <c r="GQ5773" s="171"/>
    </row>
    <row r="5774" spans="199:199" ht="12" customHeight="1">
      <c r="GQ5774" s="171"/>
    </row>
    <row r="5775" spans="199:199" ht="12" customHeight="1">
      <c r="GQ5775" s="171"/>
    </row>
    <row r="5776" spans="199:199" ht="12" customHeight="1">
      <c r="GQ5776" s="171"/>
    </row>
    <row r="5777" spans="199:199" ht="12" customHeight="1">
      <c r="GQ5777" s="171"/>
    </row>
    <row r="5778" spans="199:199" ht="12" customHeight="1">
      <c r="GQ5778" s="171"/>
    </row>
    <row r="5779" spans="199:199" ht="12" customHeight="1">
      <c r="GQ5779" s="171"/>
    </row>
    <row r="5780" spans="199:199" ht="12" customHeight="1">
      <c r="GQ5780" s="171"/>
    </row>
    <row r="5781" spans="199:199" ht="12" customHeight="1">
      <c r="GQ5781" s="171"/>
    </row>
    <row r="5782" spans="199:199" ht="12" customHeight="1">
      <c r="GQ5782" s="171"/>
    </row>
    <row r="5783" spans="199:199" ht="12" customHeight="1">
      <c r="GQ5783" s="171"/>
    </row>
    <row r="5784" spans="199:199" ht="12" customHeight="1">
      <c r="GQ5784" s="171"/>
    </row>
    <row r="5785" spans="199:199" ht="12" customHeight="1">
      <c r="GQ5785" s="171"/>
    </row>
    <row r="5786" spans="199:199" ht="12" customHeight="1">
      <c r="GQ5786" s="171"/>
    </row>
    <row r="5787" spans="199:199" ht="12" customHeight="1">
      <c r="GQ5787" s="171"/>
    </row>
    <row r="5788" spans="199:199" ht="12" customHeight="1">
      <c r="GQ5788" s="171"/>
    </row>
    <row r="5789" spans="199:199" ht="12" customHeight="1">
      <c r="GQ5789" s="171"/>
    </row>
    <row r="5790" spans="199:199" ht="12" customHeight="1">
      <c r="GQ5790" s="171"/>
    </row>
    <row r="5791" spans="199:199" ht="12" customHeight="1">
      <c r="GQ5791" s="171"/>
    </row>
    <row r="5792" spans="199:199" ht="12" customHeight="1">
      <c r="GQ5792" s="171"/>
    </row>
    <row r="5793" spans="199:199" ht="12" customHeight="1">
      <c r="GQ5793" s="171"/>
    </row>
    <row r="5794" spans="199:199" ht="12" customHeight="1">
      <c r="GQ5794" s="171"/>
    </row>
    <row r="5795" spans="199:199" ht="12" customHeight="1">
      <c r="GQ5795" s="171"/>
    </row>
    <row r="5796" spans="199:199" ht="12" customHeight="1">
      <c r="GQ5796" s="171"/>
    </row>
    <row r="5797" spans="199:199" ht="12" customHeight="1">
      <c r="GQ5797" s="171"/>
    </row>
    <row r="5798" spans="199:199" ht="12" customHeight="1">
      <c r="GQ5798" s="171"/>
    </row>
    <row r="5799" spans="199:199" ht="12" customHeight="1">
      <c r="GQ5799" s="171"/>
    </row>
    <row r="5800" spans="199:199" ht="12" customHeight="1">
      <c r="GQ5800" s="171"/>
    </row>
    <row r="5801" spans="199:199" ht="12" customHeight="1">
      <c r="GQ5801" s="171"/>
    </row>
    <row r="5802" spans="199:199" ht="12" customHeight="1">
      <c r="GQ5802" s="171"/>
    </row>
    <row r="5803" spans="199:199" ht="12" customHeight="1">
      <c r="GQ5803" s="171"/>
    </row>
    <row r="5804" spans="199:199" ht="12" customHeight="1">
      <c r="GQ5804" s="171"/>
    </row>
    <row r="5805" spans="199:199" ht="12" customHeight="1">
      <c r="GQ5805" s="171"/>
    </row>
    <row r="5806" spans="199:199" ht="12" customHeight="1">
      <c r="GQ5806" s="171"/>
    </row>
    <row r="5807" spans="199:199" ht="12" customHeight="1">
      <c r="GQ5807" s="171"/>
    </row>
    <row r="5808" spans="199:199" ht="12" customHeight="1">
      <c r="GQ5808" s="171"/>
    </row>
    <row r="5809" spans="199:199" ht="12" customHeight="1">
      <c r="GQ5809" s="171"/>
    </row>
    <row r="5810" spans="199:199" ht="12" customHeight="1">
      <c r="GQ5810" s="171"/>
    </row>
    <row r="5811" spans="199:199" ht="12" customHeight="1">
      <c r="GQ5811" s="171"/>
    </row>
    <row r="5812" spans="199:199" ht="12" customHeight="1">
      <c r="GQ5812" s="171"/>
    </row>
    <row r="5813" spans="199:199" ht="12" customHeight="1">
      <c r="GQ5813" s="171"/>
    </row>
    <row r="5814" spans="199:199" ht="12" customHeight="1">
      <c r="GQ5814" s="171"/>
    </row>
    <row r="5815" spans="199:199" ht="12" customHeight="1">
      <c r="GQ5815" s="171"/>
    </row>
    <row r="5816" spans="199:199" ht="12" customHeight="1">
      <c r="GQ5816" s="171"/>
    </row>
    <row r="5817" spans="199:199" ht="12" customHeight="1">
      <c r="GQ5817" s="171"/>
    </row>
    <row r="5818" spans="199:199" ht="12" customHeight="1">
      <c r="GQ5818" s="171"/>
    </row>
    <row r="5819" spans="199:199" ht="12" customHeight="1">
      <c r="GQ5819" s="171"/>
    </row>
    <row r="5820" spans="199:199" ht="12" customHeight="1">
      <c r="GQ5820" s="171"/>
    </row>
    <row r="5821" spans="199:199" ht="12" customHeight="1">
      <c r="GQ5821" s="171"/>
    </row>
    <row r="5822" spans="199:199" ht="12" customHeight="1">
      <c r="GQ5822" s="171"/>
    </row>
    <row r="5823" spans="199:199" ht="12" customHeight="1">
      <c r="GQ5823" s="171"/>
    </row>
    <row r="5824" spans="199:199" ht="12" customHeight="1">
      <c r="GQ5824" s="171"/>
    </row>
    <row r="5825" spans="199:199" ht="12" customHeight="1">
      <c r="GQ5825" s="171"/>
    </row>
    <row r="5826" spans="199:199" ht="12" customHeight="1">
      <c r="GQ5826" s="171"/>
    </row>
    <row r="5827" spans="199:199" ht="12" customHeight="1">
      <c r="GQ5827" s="171"/>
    </row>
    <row r="5828" spans="199:199" ht="12" customHeight="1">
      <c r="GQ5828" s="171"/>
    </row>
    <row r="5829" spans="199:199" ht="12" customHeight="1">
      <c r="GQ5829" s="171"/>
    </row>
    <row r="5830" spans="199:199" ht="12" customHeight="1">
      <c r="GQ5830" s="171"/>
    </row>
    <row r="5831" spans="199:199" ht="12" customHeight="1">
      <c r="GQ5831" s="171"/>
    </row>
    <row r="5832" spans="199:199" ht="12" customHeight="1">
      <c r="GQ5832" s="171"/>
    </row>
    <row r="5833" spans="199:199" ht="12" customHeight="1">
      <c r="GQ5833" s="171"/>
    </row>
    <row r="5834" spans="199:199" ht="12" customHeight="1">
      <c r="GQ5834" s="171"/>
    </row>
    <row r="5835" spans="199:199" ht="12" customHeight="1">
      <c r="GQ5835" s="171"/>
    </row>
    <row r="5836" spans="199:199" ht="12" customHeight="1">
      <c r="GQ5836" s="171"/>
    </row>
    <row r="5837" spans="199:199" ht="12" customHeight="1">
      <c r="GQ5837" s="171"/>
    </row>
    <row r="5838" spans="199:199" ht="12" customHeight="1">
      <c r="GQ5838" s="171"/>
    </row>
    <row r="5839" spans="199:199" ht="12" customHeight="1">
      <c r="GQ5839" s="171"/>
    </row>
    <row r="5840" spans="199:199" ht="12" customHeight="1">
      <c r="GQ5840" s="171"/>
    </row>
    <row r="5841" spans="199:199" ht="12" customHeight="1">
      <c r="GQ5841" s="171"/>
    </row>
    <row r="5842" spans="199:199" ht="12" customHeight="1">
      <c r="GQ5842" s="171"/>
    </row>
    <row r="5843" spans="199:199" ht="12" customHeight="1">
      <c r="GQ5843" s="171"/>
    </row>
    <row r="5844" spans="199:199" ht="12" customHeight="1">
      <c r="GQ5844" s="171"/>
    </row>
    <row r="5845" spans="199:199" ht="12" customHeight="1">
      <c r="GQ5845" s="171"/>
    </row>
    <row r="5846" spans="199:199" ht="12" customHeight="1">
      <c r="GQ5846" s="171"/>
    </row>
    <row r="5847" spans="199:199" ht="12" customHeight="1">
      <c r="GQ5847" s="171"/>
    </row>
    <row r="5848" spans="199:199" ht="12" customHeight="1">
      <c r="GQ5848" s="171"/>
    </row>
    <row r="5849" spans="199:199" ht="12" customHeight="1">
      <c r="GQ5849" s="171"/>
    </row>
    <row r="5850" spans="199:199" ht="12" customHeight="1">
      <c r="GQ5850" s="171"/>
    </row>
    <row r="5851" spans="199:199" ht="12" customHeight="1">
      <c r="GQ5851" s="171"/>
    </row>
    <row r="5852" spans="199:199" ht="12" customHeight="1">
      <c r="GQ5852" s="171"/>
    </row>
    <row r="5853" spans="199:199" ht="12" customHeight="1">
      <c r="GQ5853" s="171"/>
    </row>
    <row r="5854" spans="199:199" ht="12" customHeight="1">
      <c r="GQ5854" s="171"/>
    </row>
    <row r="5855" spans="199:199" ht="12" customHeight="1">
      <c r="GQ5855" s="171"/>
    </row>
    <row r="5856" spans="199:199" ht="12" customHeight="1">
      <c r="GQ5856" s="171"/>
    </row>
    <row r="5857" spans="199:199" ht="12" customHeight="1">
      <c r="GQ5857" s="171"/>
    </row>
    <row r="5858" spans="199:199" ht="12" customHeight="1">
      <c r="GQ5858" s="171"/>
    </row>
    <row r="5859" spans="199:199" ht="12" customHeight="1">
      <c r="GQ5859" s="171"/>
    </row>
    <row r="5860" spans="199:199" ht="12" customHeight="1">
      <c r="GQ5860" s="171"/>
    </row>
    <row r="5861" spans="199:199" ht="12" customHeight="1">
      <c r="GQ5861" s="171"/>
    </row>
    <row r="5862" spans="199:199" ht="12" customHeight="1">
      <c r="GQ5862" s="171"/>
    </row>
    <row r="5863" spans="199:199" ht="12" customHeight="1">
      <c r="GQ5863" s="171"/>
    </row>
    <row r="5864" spans="199:199" ht="12" customHeight="1">
      <c r="GQ5864" s="171"/>
    </row>
    <row r="5865" spans="199:199" ht="12" customHeight="1">
      <c r="GQ5865" s="171"/>
    </row>
    <row r="5866" spans="199:199" ht="12" customHeight="1">
      <c r="GQ5866" s="171"/>
    </row>
    <row r="5867" spans="199:199" ht="12" customHeight="1">
      <c r="GQ5867" s="171"/>
    </row>
    <row r="5868" spans="199:199" ht="12" customHeight="1">
      <c r="GQ5868" s="171"/>
    </row>
    <row r="5869" spans="199:199" ht="12" customHeight="1">
      <c r="GQ5869" s="171"/>
    </row>
    <row r="5870" spans="199:199" ht="12" customHeight="1">
      <c r="GQ5870" s="171"/>
    </row>
    <row r="5871" spans="199:199" ht="12" customHeight="1">
      <c r="GQ5871" s="171"/>
    </row>
    <row r="5872" spans="199:199" ht="12" customHeight="1">
      <c r="GQ5872" s="171"/>
    </row>
    <row r="5873" spans="199:199" ht="12" customHeight="1">
      <c r="GQ5873" s="171"/>
    </row>
    <row r="5874" spans="199:199" ht="12" customHeight="1">
      <c r="GQ5874" s="171"/>
    </row>
    <row r="5875" spans="199:199" ht="12" customHeight="1">
      <c r="GQ5875" s="171"/>
    </row>
    <row r="5876" spans="199:199" ht="12" customHeight="1">
      <c r="GQ5876" s="171"/>
    </row>
    <row r="5877" spans="199:199" ht="12" customHeight="1">
      <c r="GQ5877" s="171"/>
    </row>
    <row r="5878" spans="199:199" ht="12" customHeight="1">
      <c r="GQ5878" s="171"/>
    </row>
    <row r="5879" spans="199:199" ht="12" customHeight="1">
      <c r="GQ5879" s="171"/>
    </row>
    <row r="5880" spans="199:199" ht="12" customHeight="1">
      <c r="GQ5880" s="171"/>
    </row>
    <row r="5881" spans="199:199" ht="12" customHeight="1">
      <c r="GQ5881" s="171"/>
    </row>
    <row r="5882" spans="199:199" ht="12" customHeight="1">
      <c r="GQ5882" s="171"/>
    </row>
    <row r="5883" spans="199:199" ht="12" customHeight="1">
      <c r="GQ5883" s="171"/>
    </row>
    <row r="5884" spans="199:199" ht="12" customHeight="1">
      <c r="GQ5884" s="171"/>
    </row>
    <row r="5885" spans="199:199" ht="12" customHeight="1">
      <c r="GQ5885" s="171"/>
    </row>
    <row r="5886" spans="199:199" ht="12" customHeight="1">
      <c r="GQ5886" s="171"/>
    </row>
    <row r="5887" spans="199:199" ht="12" customHeight="1">
      <c r="GQ5887" s="171"/>
    </row>
    <row r="5888" spans="199:199" ht="12" customHeight="1">
      <c r="GQ5888" s="171"/>
    </row>
    <row r="5889" spans="199:199" ht="12" customHeight="1">
      <c r="GQ5889" s="171"/>
    </row>
    <row r="5890" spans="199:199" ht="12" customHeight="1">
      <c r="GQ5890" s="171"/>
    </row>
    <row r="5891" spans="199:199" ht="12" customHeight="1">
      <c r="GQ5891" s="171"/>
    </row>
    <row r="5892" spans="199:199" ht="12" customHeight="1">
      <c r="GQ5892" s="171"/>
    </row>
    <row r="5893" spans="199:199" ht="12" customHeight="1">
      <c r="GQ5893" s="171"/>
    </row>
    <row r="5894" spans="199:199" ht="12" customHeight="1">
      <c r="GQ5894" s="171"/>
    </row>
    <row r="5895" spans="199:199" ht="12" customHeight="1">
      <c r="GQ5895" s="171"/>
    </row>
    <row r="5896" spans="199:199" ht="12" customHeight="1">
      <c r="GQ5896" s="171"/>
    </row>
    <row r="5897" spans="199:199" ht="12" customHeight="1">
      <c r="GQ5897" s="171"/>
    </row>
    <row r="5898" spans="199:199" ht="12" customHeight="1">
      <c r="GQ5898" s="171"/>
    </row>
    <row r="5899" spans="199:199" ht="12" customHeight="1">
      <c r="GQ5899" s="171"/>
    </row>
    <row r="5900" spans="199:199" ht="12" customHeight="1">
      <c r="GQ5900" s="171"/>
    </row>
    <row r="5901" spans="199:199" ht="12" customHeight="1">
      <c r="GQ5901" s="171"/>
    </row>
    <row r="5902" spans="199:199" ht="12" customHeight="1">
      <c r="GQ5902" s="171"/>
    </row>
    <row r="5903" spans="199:199" ht="12" customHeight="1">
      <c r="GQ5903" s="171"/>
    </row>
    <row r="5904" spans="199:199" ht="12" customHeight="1">
      <c r="GQ5904" s="171"/>
    </row>
    <row r="5905" spans="199:199" ht="12" customHeight="1">
      <c r="GQ5905" s="171"/>
    </row>
    <row r="5906" spans="199:199" ht="12" customHeight="1">
      <c r="GQ5906" s="171"/>
    </row>
    <row r="5907" spans="199:199" ht="12" customHeight="1">
      <c r="GQ5907" s="171"/>
    </row>
    <row r="5908" spans="199:199" ht="12" customHeight="1">
      <c r="GQ5908" s="171"/>
    </row>
    <row r="5909" spans="199:199" ht="12" customHeight="1">
      <c r="GQ5909" s="171"/>
    </row>
    <row r="5910" spans="199:199" ht="12" customHeight="1">
      <c r="GQ5910" s="171"/>
    </row>
    <row r="5911" spans="199:199" ht="12" customHeight="1">
      <c r="GQ5911" s="171"/>
    </row>
    <row r="5912" spans="199:199" ht="12" customHeight="1">
      <c r="GQ5912" s="171"/>
    </row>
    <row r="5913" spans="199:199" ht="12" customHeight="1">
      <c r="GQ5913" s="171"/>
    </row>
    <row r="5914" spans="199:199" ht="12" customHeight="1">
      <c r="GQ5914" s="171"/>
    </row>
    <row r="5915" spans="199:199" ht="12" customHeight="1">
      <c r="GQ5915" s="171"/>
    </row>
    <row r="5916" spans="199:199" ht="12" customHeight="1">
      <c r="GQ5916" s="171"/>
    </row>
    <row r="5917" spans="199:199" ht="12" customHeight="1">
      <c r="GQ5917" s="171"/>
    </row>
    <row r="5918" spans="199:199" ht="12" customHeight="1">
      <c r="GQ5918" s="171"/>
    </row>
    <row r="5919" spans="199:199" ht="12" customHeight="1">
      <c r="GQ5919" s="171"/>
    </row>
    <row r="5920" spans="199:199" ht="12" customHeight="1">
      <c r="GQ5920" s="171"/>
    </row>
    <row r="5921" spans="199:199" ht="12" customHeight="1">
      <c r="GQ5921" s="171"/>
    </row>
    <row r="5922" spans="199:199" ht="12" customHeight="1">
      <c r="GQ5922" s="171"/>
    </row>
    <row r="5923" spans="199:199" ht="12" customHeight="1">
      <c r="GQ5923" s="171"/>
    </row>
    <row r="5924" spans="199:199" ht="12" customHeight="1">
      <c r="GQ5924" s="171"/>
    </row>
    <row r="5925" spans="199:199" ht="12" customHeight="1">
      <c r="GQ5925" s="171"/>
    </row>
    <row r="5926" spans="199:199" ht="12" customHeight="1">
      <c r="GQ5926" s="171"/>
    </row>
    <row r="5927" spans="199:199" ht="12" customHeight="1">
      <c r="GQ5927" s="171"/>
    </row>
    <row r="5928" spans="199:199" ht="12" customHeight="1">
      <c r="GQ5928" s="171"/>
    </row>
    <row r="5929" spans="199:199" ht="12" customHeight="1">
      <c r="GQ5929" s="171"/>
    </row>
    <row r="5930" spans="199:199" ht="12" customHeight="1">
      <c r="GQ5930" s="171"/>
    </row>
    <row r="5931" spans="199:199" ht="12" customHeight="1">
      <c r="GQ5931" s="171"/>
    </row>
    <row r="5932" spans="199:199" ht="12" customHeight="1">
      <c r="GQ5932" s="171"/>
    </row>
    <row r="5933" spans="199:199" ht="12" customHeight="1">
      <c r="GQ5933" s="171"/>
    </row>
    <row r="5934" spans="199:199" ht="12" customHeight="1">
      <c r="GQ5934" s="171"/>
    </row>
    <row r="5935" spans="199:199" ht="12" customHeight="1">
      <c r="GQ5935" s="171"/>
    </row>
    <row r="5936" spans="199:199" ht="12" customHeight="1">
      <c r="GQ5936" s="171"/>
    </row>
    <row r="5937" spans="199:199" ht="12" customHeight="1">
      <c r="GQ5937" s="171"/>
    </row>
    <row r="5938" spans="199:199" ht="12" customHeight="1">
      <c r="GQ5938" s="171"/>
    </row>
    <row r="5939" spans="199:199" ht="12" customHeight="1">
      <c r="GQ5939" s="171"/>
    </row>
    <row r="5940" spans="199:199" ht="12" customHeight="1">
      <c r="GQ5940" s="171"/>
    </row>
    <row r="5941" spans="199:199" ht="12" customHeight="1">
      <c r="GQ5941" s="171"/>
    </row>
    <row r="5942" spans="199:199" ht="12" customHeight="1">
      <c r="GQ5942" s="171"/>
    </row>
    <row r="5943" spans="199:199" ht="12" customHeight="1">
      <c r="GQ5943" s="171"/>
    </row>
    <row r="5944" spans="199:199" ht="12" customHeight="1">
      <c r="GQ5944" s="171"/>
    </row>
    <row r="5945" spans="199:199" ht="12" customHeight="1">
      <c r="GQ5945" s="171"/>
    </row>
    <row r="5946" spans="199:199" ht="12" customHeight="1">
      <c r="GQ5946" s="171"/>
    </row>
    <row r="5947" spans="199:199" ht="12" customHeight="1">
      <c r="GQ5947" s="171"/>
    </row>
    <row r="5948" spans="199:199" ht="12" customHeight="1">
      <c r="GQ5948" s="171"/>
    </row>
    <row r="5949" spans="199:199" ht="12" customHeight="1">
      <c r="GQ5949" s="171"/>
    </row>
    <row r="5950" spans="199:199" ht="12" customHeight="1">
      <c r="GQ5950" s="171"/>
    </row>
    <row r="5951" spans="199:199" ht="12" customHeight="1">
      <c r="GQ5951" s="171"/>
    </row>
    <row r="5952" spans="199:199" ht="12" customHeight="1">
      <c r="GQ5952" s="171"/>
    </row>
    <row r="5953" spans="199:199" ht="12" customHeight="1">
      <c r="GQ5953" s="171"/>
    </row>
    <row r="5954" spans="199:199" ht="12" customHeight="1">
      <c r="GQ5954" s="171"/>
    </row>
    <row r="5955" spans="199:199" ht="12" customHeight="1">
      <c r="GQ5955" s="171"/>
    </row>
    <row r="5956" spans="199:199" ht="12" customHeight="1">
      <c r="GQ5956" s="171"/>
    </row>
    <row r="5957" spans="199:199" ht="12" customHeight="1">
      <c r="GQ5957" s="171"/>
    </row>
    <row r="5958" spans="199:199" ht="12" customHeight="1">
      <c r="GQ5958" s="171"/>
    </row>
    <row r="5959" spans="199:199" ht="12" customHeight="1">
      <c r="GQ5959" s="171"/>
    </row>
    <row r="5960" spans="199:199" ht="12" customHeight="1">
      <c r="GQ5960" s="171"/>
    </row>
    <row r="5961" spans="199:199" ht="12" customHeight="1">
      <c r="GQ5961" s="171"/>
    </row>
    <row r="5962" spans="199:199" ht="12" customHeight="1">
      <c r="GQ5962" s="171"/>
    </row>
    <row r="5963" spans="199:199" ht="12" customHeight="1">
      <c r="GQ5963" s="171"/>
    </row>
    <row r="5964" spans="199:199" ht="12" customHeight="1">
      <c r="GQ5964" s="171"/>
    </row>
    <row r="5965" spans="199:199" ht="12" customHeight="1">
      <c r="GQ5965" s="171"/>
    </row>
    <row r="5966" spans="199:199" ht="12" customHeight="1">
      <c r="GQ5966" s="171"/>
    </row>
    <row r="5967" spans="199:199" ht="12" customHeight="1">
      <c r="GQ5967" s="171"/>
    </row>
    <row r="5968" spans="199:199" ht="12" customHeight="1">
      <c r="GQ5968" s="171"/>
    </row>
    <row r="5969" spans="199:199" ht="12" customHeight="1">
      <c r="GQ5969" s="171"/>
    </row>
    <row r="5970" spans="199:199" ht="12" customHeight="1">
      <c r="GQ5970" s="171"/>
    </row>
    <row r="5971" spans="199:199" ht="12" customHeight="1">
      <c r="GQ5971" s="171"/>
    </row>
    <row r="5972" spans="199:199" ht="12" customHeight="1">
      <c r="GQ5972" s="171"/>
    </row>
    <row r="5973" spans="199:199" ht="12" customHeight="1">
      <c r="GQ5973" s="171"/>
    </row>
    <row r="5974" spans="199:199" ht="12" customHeight="1">
      <c r="GQ5974" s="171"/>
    </row>
    <row r="5975" spans="199:199" ht="12" customHeight="1">
      <c r="GQ5975" s="171"/>
    </row>
    <row r="5976" spans="199:199" ht="12" customHeight="1">
      <c r="GQ5976" s="171"/>
    </row>
    <row r="5977" spans="199:199" ht="12" customHeight="1">
      <c r="GQ5977" s="171"/>
    </row>
    <row r="5978" spans="199:199" ht="12" customHeight="1">
      <c r="GQ5978" s="171"/>
    </row>
    <row r="5979" spans="199:199" ht="12" customHeight="1">
      <c r="GQ5979" s="171"/>
    </row>
    <row r="5980" spans="199:199" ht="12" customHeight="1">
      <c r="GQ5980" s="171"/>
    </row>
    <row r="5981" spans="199:199" ht="12" customHeight="1">
      <c r="GQ5981" s="171"/>
    </row>
    <row r="5982" spans="199:199" ht="12" customHeight="1">
      <c r="GQ5982" s="171"/>
    </row>
    <row r="5983" spans="199:199" ht="12" customHeight="1">
      <c r="GQ5983" s="171"/>
    </row>
    <row r="5984" spans="199:199" ht="12" customHeight="1">
      <c r="GQ5984" s="171"/>
    </row>
    <row r="5985" spans="199:199" ht="12" customHeight="1">
      <c r="GQ5985" s="171"/>
    </row>
    <row r="5986" spans="199:199" ht="12" customHeight="1">
      <c r="GQ5986" s="171"/>
    </row>
    <row r="5987" spans="199:199" ht="12" customHeight="1">
      <c r="GQ5987" s="171"/>
    </row>
    <row r="5988" spans="199:199" ht="12" customHeight="1">
      <c r="GQ5988" s="171"/>
    </row>
    <row r="5989" spans="199:199" ht="12" customHeight="1">
      <c r="GQ5989" s="171"/>
    </row>
    <row r="5990" spans="199:199" ht="12" customHeight="1">
      <c r="GQ5990" s="171"/>
    </row>
    <row r="5991" spans="199:199" ht="12" customHeight="1">
      <c r="GQ5991" s="171"/>
    </row>
    <row r="5992" spans="199:199" ht="12" customHeight="1">
      <c r="GQ5992" s="171"/>
    </row>
    <row r="5993" spans="199:199" ht="12" customHeight="1">
      <c r="GQ5993" s="171"/>
    </row>
    <row r="5994" spans="199:199" ht="12" customHeight="1">
      <c r="GQ5994" s="171"/>
    </row>
    <row r="5995" spans="199:199" ht="12" customHeight="1">
      <c r="GQ5995" s="171"/>
    </row>
    <row r="5996" spans="199:199" ht="12" customHeight="1">
      <c r="GQ5996" s="171"/>
    </row>
    <row r="5997" spans="199:199" ht="12" customHeight="1">
      <c r="GQ5997" s="171"/>
    </row>
    <row r="5998" spans="199:199" ht="12" customHeight="1">
      <c r="GQ5998" s="171"/>
    </row>
    <row r="5999" spans="199:199" ht="12" customHeight="1">
      <c r="GQ5999" s="171"/>
    </row>
    <row r="6000" spans="199:199" ht="12" customHeight="1">
      <c r="GQ6000" s="171"/>
    </row>
    <row r="6001" spans="199:199" ht="12" customHeight="1">
      <c r="GQ6001" s="171"/>
    </row>
    <row r="6002" spans="199:199" ht="12" customHeight="1">
      <c r="GQ6002" s="171"/>
    </row>
    <row r="6003" spans="199:199" ht="12" customHeight="1">
      <c r="GQ6003" s="171"/>
    </row>
    <row r="6004" spans="199:199" ht="12" customHeight="1">
      <c r="GQ6004" s="171"/>
    </row>
    <row r="6005" spans="199:199" ht="12" customHeight="1">
      <c r="GQ6005" s="171"/>
    </row>
    <row r="6006" spans="199:199" ht="12" customHeight="1">
      <c r="GQ6006" s="171"/>
    </row>
    <row r="6007" spans="199:199" ht="12" customHeight="1">
      <c r="GQ6007" s="171"/>
    </row>
    <row r="6008" spans="199:199" ht="12" customHeight="1">
      <c r="GQ6008" s="171"/>
    </row>
    <row r="6009" spans="199:199" ht="12" customHeight="1">
      <c r="GQ6009" s="171"/>
    </row>
    <row r="6010" spans="199:199" ht="12" customHeight="1">
      <c r="GQ6010" s="171"/>
    </row>
    <row r="6011" spans="199:199" ht="12" customHeight="1">
      <c r="GQ6011" s="171"/>
    </row>
    <row r="6012" spans="199:199" ht="12" customHeight="1">
      <c r="GQ6012" s="171"/>
    </row>
    <row r="6013" spans="199:199" ht="12" customHeight="1">
      <c r="GQ6013" s="171"/>
    </row>
    <row r="6014" spans="199:199" ht="12" customHeight="1">
      <c r="GQ6014" s="171"/>
    </row>
    <row r="6015" spans="199:199" ht="12" customHeight="1">
      <c r="GQ6015" s="171"/>
    </row>
    <row r="6016" spans="199:199" ht="12" customHeight="1">
      <c r="GQ6016" s="171"/>
    </row>
    <row r="6017" spans="199:199" ht="12" customHeight="1">
      <c r="GQ6017" s="171"/>
    </row>
    <row r="6018" spans="199:199" ht="12" customHeight="1">
      <c r="GQ6018" s="171"/>
    </row>
    <row r="6019" spans="199:199" ht="12" customHeight="1">
      <c r="GQ6019" s="171"/>
    </row>
    <row r="6020" spans="199:199" ht="12" customHeight="1">
      <c r="GQ6020" s="171"/>
    </row>
    <row r="6021" spans="199:199" ht="12" customHeight="1">
      <c r="GQ6021" s="171"/>
    </row>
    <row r="6022" spans="199:199" ht="12" customHeight="1">
      <c r="GQ6022" s="171"/>
    </row>
    <row r="6023" spans="199:199" ht="12" customHeight="1">
      <c r="GQ6023" s="171"/>
    </row>
    <row r="6024" spans="199:199" ht="12" customHeight="1">
      <c r="GQ6024" s="171"/>
    </row>
    <row r="6025" spans="199:199" ht="12" customHeight="1">
      <c r="GQ6025" s="171"/>
    </row>
    <row r="6026" spans="199:199" ht="12" customHeight="1">
      <c r="GQ6026" s="171"/>
    </row>
    <row r="6027" spans="199:199" ht="12" customHeight="1">
      <c r="GQ6027" s="171"/>
    </row>
    <row r="6028" spans="199:199" ht="12" customHeight="1">
      <c r="GQ6028" s="171"/>
    </row>
    <row r="6029" spans="199:199" ht="12" customHeight="1">
      <c r="GQ6029" s="171"/>
    </row>
    <row r="6030" spans="199:199" ht="12" customHeight="1">
      <c r="GQ6030" s="171"/>
    </row>
    <row r="6031" spans="199:199" ht="12" customHeight="1">
      <c r="GQ6031" s="171"/>
    </row>
    <row r="6032" spans="199:199" ht="12" customHeight="1">
      <c r="GQ6032" s="171"/>
    </row>
    <row r="6033" spans="199:199" ht="12" customHeight="1">
      <c r="GQ6033" s="171"/>
    </row>
    <row r="6034" spans="199:199" ht="12" customHeight="1">
      <c r="GQ6034" s="171"/>
    </row>
    <row r="6035" spans="199:199" ht="12" customHeight="1">
      <c r="GQ6035" s="171"/>
    </row>
    <row r="6036" spans="199:199" ht="12" customHeight="1">
      <c r="GQ6036" s="171"/>
    </row>
    <row r="6037" spans="199:199" ht="12" customHeight="1">
      <c r="GQ6037" s="171"/>
    </row>
    <row r="6038" spans="199:199" ht="12" customHeight="1">
      <c r="GQ6038" s="171"/>
    </row>
    <row r="6039" spans="199:199" ht="12" customHeight="1">
      <c r="GQ6039" s="171"/>
    </row>
    <row r="6040" spans="199:199" ht="12" customHeight="1">
      <c r="GQ6040" s="171"/>
    </row>
    <row r="6041" spans="199:199" ht="12" customHeight="1">
      <c r="GQ6041" s="171"/>
    </row>
    <row r="6042" spans="199:199" ht="12" customHeight="1">
      <c r="GQ6042" s="171"/>
    </row>
    <row r="6043" spans="199:199" ht="12" customHeight="1">
      <c r="GQ6043" s="171"/>
    </row>
    <row r="6044" spans="199:199" ht="12" customHeight="1">
      <c r="GQ6044" s="171"/>
    </row>
    <row r="6045" spans="199:199" ht="12" customHeight="1">
      <c r="GQ6045" s="171"/>
    </row>
    <row r="6046" spans="199:199" ht="12" customHeight="1">
      <c r="GQ6046" s="171"/>
    </row>
    <row r="6047" spans="199:199" ht="12" customHeight="1">
      <c r="GQ6047" s="171"/>
    </row>
    <row r="6048" spans="199:199" ht="12" customHeight="1">
      <c r="GQ6048" s="171"/>
    </row>
    <row r="6049" spans="199:199" ht="12" customHeight="1">
      <c r="GQ6049" s="171"/>
    </row>
    <row r="6050" spans="199:199" ht="12" customHeight="1">
      <c r="GQ6050" s="171"/>
    </row>
    <row r="6051" spans="199:199" ht="12" customHeight="1">
      <c r="GQ6051" s="171"/>
    </row>
    <row r="6052" spans="199:199" ht="12" customHeight="1">
      <c r="GQ6052" s="171"/>
    </row>
    <row r="6053" spans="199:199" ht="12" customHeight="1">
      <c r="GQ6053" s="171"/>
    </row>
    <row r="6054" spans="199:199" ht="12" customHeight="1">
      <c r="GQ6054" s="171"/>
    </row>
    <row r="6055" spans="199:199" ht="12" customHeight="1">
      <c r="GQ6055" s="171"/>
    </row>
    <row r="6056" spans="199:199" ht="12" customHeight="1">
      <c r="GQ6056" s="171"/>
    </row>
    <row r="6057" spans="199:199" ht="12" customHeight="1">
      <c r="GQ6057" s="171"/>
    </row>
    <row r="6058" spans="199:199" ht="12" customHeight="1">
      <c r="GQ6058" s="171"/>
    </row>
    <row r="6059" spans="199:199" ht="12" customHeight="1">
      <c r="GQ6059" s="171"/>
    </row>
    <row r="6060" spans="199:199" ht="12" customHeight="1">
      <c r="GQ6060" s="171"/>
    </row>
    <row r="6061" spans="199:199" ht="12" customHeight="1">
      <c r="GQ6061" s="171"/>
    </row>
    <row r="6062" spans="199:199" ht="12" customHeight="1">
      <c r="GQ6062" s="171"/>
    </row>
    <row r="6063" spans="199:199" ht="12" customHeight="1">
      <c r="GQ6063" s="171"/>
    </row>
    <row r="6064" spans="199:199" ht="12" customHeight="1">
      <c r="GQ6064" s="171"/>
    </row>
    <row r="6065" spans="199:199" ht="12" customHeight="1">
      <c r="GQ6065" s="171"/>
    </row>
    <row r="6066" spans="199:199" ht="12" customHeight="1">
      <c r="GQ6066" s="171"/>
    </row>
    <row r="6067" spans="199:199" ht="12" customHeight="1">
      <c r="GQ6067" s="171"/>
    </row>
    <row r="6068" spans="199:199" ht="12" customHeight="1">
      <c r="GQ6068" s="171"/>
    </row>
    <row r="6069" spans="199:199" ht="12" customHeight="1">
      <c r="GQ6069" s="171"/>
    </row>
    <row r="6070" spans="199:199" ht="12" customHeight="1">
      <c r="GQ6070" s="171"/>
    </row>
    <row r="6071" spans="199:199" ht="12" customHeight="1">
      <c r="GQ6071" s="171"/>
    </row>
    <row r="6072" spans="199:199" ht="12" customHeight="1">
      <c r="GQ6072" s="171"/>
    </row>
    <row r="6073" spans="199:199" ht="12" customHeight="1">
      <c r="GQ6073" s="171"/>
    </row>
    <row r="6074" spans="199:199" ht="12" customHeight="1">
      <c r="GQ6074" s="171"/>
    </row>
    <row r="6075" spans="199:199" ht="12" customHeight="1">
      <c r="GQ6075" s="171"/>
    </row>
    <row r="6076" spans="199:199" ht="12" customHeight="1">
      <c r="GQ6076" s="171"/>
    </row>
    <row r="6077" spans="199:199" ht="12" customHeight="1">
      <c r="GQ6077" s="171"/>
    </row>
    <row r="6078" spans="199:199" ht="12" customHeight="1">
      <c r="GQ6078" s="171"/>
    </row>
    <row r="6079" spans="199:199" ht="12" customHeight="1">
      <c r="GQ6079" s="171"/>
    </row>
    <row r="6080" spans="199:199" ht="12" customHeight="1">
      <c r="GQ6080" s="171"/>
    </row>
    <row r="6081" spans="199:199" ht="12" customHeight="1">
      <c r="GQ6081" s="171"/>
    </row>
    <row r="6082" spans="199:199" ht="12" customHeight="1">
      <c r="GQ6082" s="171"/>
    </row>
    <row r="6083" spans="199:199" ht="12" customHeight="1">
      <c r="GQ6083" s="171"/>
    </row>
    <row r="6084" spans="199:199" ht="12" customHeight="1">
      <c r="GQ6084" s="171"/>
    </row>
    <row r="6085" spans="199:199" ht="12" customHeight="1">
      <c r="GQ6085" s="171"/>
    </row>
    <row r="6086" spans="199:199" ht="12" customHeight="1">
      <c r="GQ6086" s="171"/>
    </row>
    <row r="6087" spans="199:199" ht="12" customHeight="1">
      <c r="GQ6087" s="171"/>
    </row>
    <row r="6088" spans="199:199" ht="12" customHeight="1">
      <c r="GQ6088" s="171"/>
    </row>
    <row r="6089" spans="199:199" ht="12" customHeight="1">
      <c r="GQ6089" s="171"/>
    </row>
    <row r="6090" spans="199:199" ht="12" customHeight="1">
      <c r="GQ6090" s="171"/>
    </row>
    <row r="6091" spans="199:199" ht="12" customHeight="1">
      <c r="GQ6091" s="171"/>
    </row>
    <row r="6092" spans="199:199" ht="12" customHeight="1">
      <c r="GQ6092" s="171"/>
    </row>
    <row r="6093" spans="199:199" ht="12" customHeight="1">
      <c r="GQ6093" s="171"/>
    </row>
    <row r="6094" spans="199:199" ht="12" customHeight="1">
      <c r="GQ6094" s="171"/>
    </row>
    <row r="6095" spans="199:199" ht="12" customHeight="1">
      <c r="GQ6095" s="171"/>
    </row>
    <row r="6096" spans="199:199" ht="12" customHeight="1">
      <c r="GQ6096" s="171"/>
    </row>
    <row r="6097" spans="199:199" ht="12" customHeight="1">
      <c r="GQ6097" s="171"/>
    </row>
    <row r="6098" spans="199:199" ht="12" customHeight="1">
      <c r="GQ6098" s="171"/>
    </row>
    <row r="6099" spans="199:199" ht="12" customHeight="1">
      <c r="GQ6099" s="171"/>
    </row>
    <row r="6100" spans="199:199" ht="12" customHeight="1">
      <c r="GQ6100" s="171"/>
    </row>
    <row r="6101" spans="199:199" ht="12" customHeight="1">
      <c r="GQ6101" s="171"/>
    </row>
    <row r="6102" spans="199:199" ht="12" customHeight="1">
      <c r="GQ6102" s="171"/>
    </row>
    <row r="6103" spans="199:199" ht="12" customHeight="1">
      <c r="GQ6103" s="171"/>
    </row>
    <row r="6104" spans="199:199" ht="12" customHeight="1">
      <c r="GQ6104" s="171"/>
    </row>
    <row r="6105" spans="199:199" ht="12" customHeight="1">
      <c r="GQ6105" s="171"/>
    </row>
    <row r="6106" spans="199:199" ht="12" customHeight="1">
      <c r="GQ6106" s="171"/>
    </row>
    <row r="6107" spans="199:199" ht="12" customHeight="1">
      <c r="GQ6107" s="171"/>
    </row>
    <row r="6108" spans="199:199" ht="12" customHeight="1">
      <c r="GQ6108" s="171"/>
    </row>
    <row r="6109" spans="199:199" ht="12" customHeight="1">
      <c r="GQ6109" s="171"/>
    </row>
    <row r="6110" spans="199:199" ht="12" customHeight="1">
      <c r="GQ6110" s="171"/>
    </row>
    <row r="6111" spans="199:199" ht="12" customHeight="1">
      <c r="GQ6111" s="171"/>
    </row>
    <row r="6112" spans="199:199" ht="12" customHeight="1">
      <c r="GQ6112" s="171"/>
    </row>
    <row r="6113" spans="199:199" ht="12" customHeight="1">
      <c r="GQ6113" s="171"/>
    </row>
    <row r="6114" spans="199:199" ht="12" customHeight="1">
      <c r="GQ6114" s="171"/>
    </row>
    <row r="6115" spans="199:199" ht="12" customHeight="1">
      <c r="GQ6115" s="171"/>
    </row>
    <row r="6116" spans="199:199" ht="12" customHeight="1">
      <c r="GQ6116" s="171"/>
    </row>
    <row r="6117" spans="199:199" ht="12" customHeight="1">
      <c r="GQ6117" s="171"/>
    </row>
    <row r="6118" spans="199:199" ht="12" customHeight="1">
      <c r="GQ6118" s="171"/>
    </row>
    <row r="6119" spans="199:199" ht="12" customHeight="1">
      <c r="GQ6119" s="171"/>
    </row>
    <row r="6120" spans="199:199" ht="12" customHeight="1">
      <c r="GQ6120" s="171"/>
    </row>
    <row r="6121" spans="199:199" ht="12" customHeight="1">
      <c r="GQ6121" s="171"/>
    </row>
    <row r="6122" spans="199:199" ht="12" customHeight="1">
      <c r="GQ6122" s="171"/>
    </row>
    <row r="6123" spans="199:199" ht="12" customHeight="1">
      <c r="GQ6123" s="171"/>
    </row>
    <row r="6124" spans="199:199" ht="12" customHeight="1">
      <c r="GQ6124" s="171"/>
    </row>
    <row r="6125" spans="199:199" ht="12" customHeight="1">
      <c r="GQ6125" s="171"/>
    </row>
    <row r="6126" spans="199:199" ht="12" customHeight="1">
      <c r="GQ6126" s="171"/>
    </row>
    <row r="6127" spans="199:199" ht="12" customHeight="1">
      <c r="GQ6127" s="171"/>
    </row>
    <row r="6128" spans="199:199" ht="12" customHeight="1">
      <c r="GQ6128" s="171"/>
    </row>
    <row r="6129" spans="199:199" ht="12" customHeight="1">
      <c r="GQ6129" s="171"/>
    </row>
    <row r="6130" spans="199:199" ht="12" customHeight="1">
      <c r="GQ6130" s="171"/>
    </row>
    <row r="6131" spans="199:199" ht="12" customHeight="1">
      <c r="GQ6131" s="171"/>
    </row>
    <row r="6132" spans="199:199" ht="12" customHeight="1">
      <c r="GQ6132" s="171"/>
    </row>
    <row r="6133" spans="199:199" ht="12" customHeight="1">
      <c r="GQ6133" s="171"/>
    </row>
    <row r="6134" spans="199:199" ht="12" customHeight="1">
      <c r="GQ6134" s="171"/>
    </row>
    <row r="6135" spans="199:199" ht="12" customHeight="1">
      <c r="GQ6135" s="171"/>
    </row>
    <row r="6136" spans="199:199" ht="12" customHeight="1">
      <c r="GQ6136" s="171"/>
    </row>
    <row r="6137" spans="199:199" ht="12" customHeight="1">
      <c r="GQ6137" s="171"/>
    </row>
    <row r="6138" spans="199:199" ht="12" customHeight="1">
      <c r="GQ6138" s="171"/>
    </row>
    <row r="6139" spans="199:199" ht="12" customHeight="1">
      <c r="GQ6139" s="171"/>
    </row>
    <row r="6140" spans="199:199" ht="12" customHeight="1">
      <c r="GQ6140" s="171"/>
    </row>
    <row r="6141" spans="199:199" ht="12" customHeight="1">
      <c r="GQ6141" s="171"/>
    </row>
    <row r="6142" spans="199:199" ht="12" customHeight="1">
      <c r="GQ6142" s="171"/>
    </row>
    <row r="6143" spans="199:199" ht="12" customHeight="1">
      <c r="GQ6143" s="171"/>
    </row>
    <row r="6144" spans="199:199" ht="12" customHeight="1">
      <c r="GQ6144" s="171"/>
    </row>
    <row r="6145" spans="199:199" ht="12" customHeight="1">
      <c r="GQ6145" s="171"/>
    </row>
    <row r="6146" spans="199:199" ht="12" customHeight="1">
      <c r="GQ6146" s="171"/>
    </row>
    <row r="6147" spans="199:199" ht="12" customHeight="1">
      <c r="GQ6147" s="171"/>
    </row>
    <row r="6148" spans="199:199" ht="12" customHeight="1">
      <c r="GQ6148" s="171"/>
    </row>
    <row r="6149" spans="199:199" ht="12" customHeight="1">
      <c r="GQ6149" s="171"/>
    </row>
    <row r="6150" spans="199:199" ht="12" customHeight="1">
      <c r="GQ6150" s="171"/>
    </row>
    <row r="6151" spans="199:199" ht="12" customHeight="1">
      <c r="GQ6151" s="171"/>
    </row>
    <row r="6152" spans="199:199" ht="12" customHeight="1">
      <c r="GQ6152" s="171"/>
    </row>
    <row r="6153" spans="199:199" ht="12" customHeight="1">
      <c r="GQ6153" s="171"/>
    </row>
    <row r="6154" spans="199:199" ht="12" customHeight="1">
      <c r="GQ6154" s="171"/>
    </row>
    <row r="6155" spans="199:199" ht="12" customHeight="1">
      <c r="GQ6155" s="171"/>
    </row>
    <row r="6156" spans="199:199" ht="12" customHeight="1">
      <c r="GQ6156" s="171"/>
    </row>
    <row r="6157" spans="199:199" ht="12" customHeight="1">
      <c r="GQ6157" s="171"/>
    </row>
    <row r="6158" spans="199:199" ht="12" customHeight="1">
      <c r="GQ6158" s="171"/>
    </row>
    <row r="6159" spans="199:199" ht="12" customHeight="1">
      <c r="GQ6159" s="171"/>
    </row>
    <row r="6160" spans="199:199" ht="12" customHeight="1">
      <c r="GQ6160" s="171"/>
    </row>
    <row r="6161" spans="199:199" ht="12" customHeight="1">
      <c r="GQ6161" s="171"/>
    </row>
    <row r="6162" spans="199:199" ht="12" customHeight="1">
      <c r="GQ6162" s="171"/>
    </row>
    <row r="6163" spans="199:199" ht="12" customHeight="1">
      <c r="GQ6163" s="171"/>
    </row>
    <row r="6164" spans="199:199" ht="12" customHeight="1">
      <c r="GQ6164" s="171"/>
    </row>
    <row r="6165" spans="199:199" ht="12" customHeight="1">
      <c r="GQ6165" s="171"/>
    </row>
    <row r="6166" spans="199:199" ht="12" customHeight="1">
      <c r="GQ6166" s="171"/>
    </row>
    <row r="6167" spans="199:199" ht="12" customHeight="1">
      <c r="GQ6167" s="171"/>
    </row>
    <row r="6168" spans="199:199" ht="12" customHeight="1">
      <c r="GQ6168" s="171"/>
    </row>
    <row r="6169" spans="199:199" ht="12" customHeight="1">
      <c r="GQ6169" s="171"/>
    </row>
    <row r="6170" spans="199:199" ht="12" customHeight="1">
      <c r="GQ6170" s="171"/>
    </row>
    <row r="6171" spans="199:199" ht="12" customHeight="1">
      <c r="GQ6171" s="171"/>
    </row>
    <row r="6172" spans="199:199" ht="12" customHeight="1">
      <c r="GQ6172" s="171"/>
    </row>
    <row r="6173" spans="199:199" ht="12" customHeight="1">
      <c r="GQ6173" s="171"/>
    </row>
    <row r="6174" spans="199:199" ht="12" customHeight="1">
      <c r="GQ6174" s="171"/>
    </row>
    <row r="6175" spans="199:199" ht="12" customHeight="1">
      <c r="GQ6175" s="171"/>
    </row>
    <row r="6176" spans="199:199" ht="12" customHeight="1">
      <c r="GQ6176" s="171"/>
    </row>
    <row r="6177" spans="199:199" ht="12" customHeight="1">
      <c r="GQ6177" s="171"/>
    </row>
    <row r="6178" spans="199:199" ht="12" customHeight="1">
      <c r="GQ6178" s="171"/>
    </row>
    <row r="6179" spans="199:199" ht="12" customHeight="1">
      <c r="GQ6179" s="171"/>
    </row>
    <row r="6180" spans="199:199" ht="12" customHeight="1">
      <c r="GQ6180" s="171"/>
    </row>
    <row r="6181" spans="199:199" ht="12" customHeight="1">
      <c r="GQ6181" s="171"/>
    </row>
    <row r="6182" spans="199:199" ht="12" customHeight="1">
      <c r="GQ6182" s="171"/>
    </row>
    <row r="6183" spans="199:199" ht="12" customHeight="1">
      <c r="GQ6183" s="171"/>
    </row>
    <row r="6184" spans="199:199" ht="12" customHeight="1">
      <c r="GQ6184" s="171"/>
    </row>
    <row r="6185" spans="199:199" ht="12" customHeight="1">
      <c r="GQ6185" s="171"/>
    </row>
    <row r="6186" spans="199:199" ht="12" customHeight="1">
      <c r="GQ6186" s="171"/>
    </row>
    <row r="6187" spans="199:199" ht="12" customHeight="1">
      <c r="GQ6187" s="171"/>
    </row>
    <row r="6188" spans="199:199" ht="12" customHeight="1">
      <c r="GQ6188" s="171"/>
    </row>
    <row r="6189" spans="199:199" ht="12" customHeight="1">
      <c r="GQ6189" s="171"/>
    </row>
    <row r="6190" spans="199:199" ht="12" customHeight="1">
      <c r="GQ6190" s="171"/>
    </row>
    <row r="6191" spans="199:199" ht="12" customHeight="1">
      <c r="GQ6191" s="171"/>
    </row>
    <row r="6192" spans="199:199" ht="12" customHeight="1">
      <c r="GQ6192" s="171"/>
    </row>
    <row r="6193" spans="199:199" ht="12" customHeight="1">
      <c r="GQ6193" s="171"/>
    </row>
    <row r="6194" spans="199:199" ht="12" customHeight="1">
      <c r="GQ6194" s="171"/>
    </row>
    <row r="6195" spans="199:199" ht="12" customHeight="1">
      <c r="GQ6195" s="171"/>
    </row>
    <row r="6196" spans="199:199" ht="12" customHeight="1">
      <c r="GQ6196" s="171"/>
    </row>
    <row r="6197" spans="199:199" ht="12" customHeight="1">
      <c r="GQ6197" s="171"/>
    </row>
    <row r="6198" spans="199:199" ht="12" customHeight="1">
      <c r="GQ6198" s="171"/>
    </row>
    <row r="6199" spans="199:199" ht="12" customHeight="1">
      <c r="GQ6199" s="171"/>
    </row>
    <row r="6200" spans="199:199" ht="12" customHeight="1">
      <c r="GQ6200" s="171"/>
    </row>
    <row r="6201" spans="199:199" ht="12" customHeight="1">
      <c r="GQ6201" s="171"/>
    </row>
    <row r="6202" spans="199:199" ht="12" customHeight="1">
      <c r="GQ6202" s="171"/>
    </row>
    <row r="6203" spans="199:199" ht="12" customHeight="1">
      <c r="GQ6203" s="171"/>
    </row>
    <row r="6204" spans="199:199" ht="12" customHeight="1">
      <c r="GQ6204" s="171"/>
    </row>
    <row r="6205" spans="199:199" ht="12" customHeight="1">
      <c r="GQ6205" s="171"/>
    </row>
    <row r="6206" spans="199:199" ht="12" customHeight="1">
      <c r="GQ6206" s="171"/>
    </row>
    <row r="6207" spans="199:199" ht="12" customHeight="1">
      <c r="GQ6207" s="171"/>
    </row>
    <row r="6208" spans="199:199" ht="12" customHeight="1">
      <c r="GQ6208" s="171"/>
    </row>
    <row r="6209" spans="199:199" ht="12" customHeight="1">
      <c r="GQ6209" s="171"/>
    </row>
    <row r="6210" spans="199:199" ht="12" customHeight="1">
      <c r="GQ6210" s="171"/>
    </row>
    <row r="6211" spans="199:199" ht="12" customHeight="1">
      <c r="GQ6211" s="171"/>
    </row>
    <row r="6212" spans="199:199" ht="12" customHeight="1">
      <c r="GQ6212" s="171"/>
    </row>
    <row r="6213" spans="199:199" ht="12" customHeight="1">
      <c r="GQ6213" s="171"/>
    </row>
    <row r="6214" spans="199:199" ht="12" customHeight="1">
      <c r="GQ6214" s="171"/>
    </row>
    <row r="6215" spans="199:199" ht="12" customHeight="1">
      <c r="GQ6215" s="171"/>
    </row>
    <row r="6216" spans="199:199" ht="12" customHeight="1">
      <c r="GQ6216" s="171"/>
    </row>
    <row r="6217" spans="199:199" ht="12" customHeight="1">
      <c r="GQ6217" s="171"/>
    </row>
    <row r="6218" spans="199:199" ht="12" customHeight="1">
      <c r="GQ6218" s="171"/>
    </row>
    <row r="6219" spans="199:199" ht="12" customHeight="1">
      <c r="GQ6219" s="171"/>
    </row>
    <row r="6220" spans="199:199" ht="12" customHeight="1">
      <c r="GQ6220" s="171"/>
    </row>
    <row r="6221" spans="199:199" ht="12" customHeight="1">
      <c r="GQ6221" s="171"/>
    </row>
    <row r="6222" spans="199:199" ht="12" customHeight="1">
      <c r="GQ6222" s="171"/>
    </row>
    <row r="6223" spans="199:199" ht="12" customHeight="1">
      <c r="GQ6223" s="171"/>
    </row>
    <row r="6224" spans="199:199" ht="12" customHeight="1">
      <c r="GQ6224" s="171"/>
    </row>
    <row r="6225" spans="199:199" ht="12" customHeight="1">
      <c r="GQ6225" s="171"/>
    </row>
    <row r="6226" spans="199:199" ht="12" customHeight="1">
      <c r="GQ6226" s="171"/>
    </row>
    <row r="6227" spans="199:199" ht="12" customHeight="1">
      <c r="GQ6227" s="171"/>
    </row>
    <row r="6228" spans="199:199" ht="12" customHeight="1">
      <c r="GQ6228" s="171"/>
    </row>
    <row r="6229" spans="199:199" ht="12" customHeight="1">
      <c r="GQ6229" s="171"/>
    </row>
    <row r="6230" spans="199:199" ht="12" customHeight="1">
      <c r="GQ6230" s="171"/>
    </row>
    <row r="6231" spans="199:199" ht="12" customHeight="1">
      <c r="GQ6231" s="171"/>
    </row>
    <row r="6232" spans="199:199" ht="12" customHeight="1">
      <c r="GQ6232" s="171"/>
    </row>
    <row r="6233" spans="199:199" ht="12" customHeight="1">
      <c r="GQ6233" s="171"/>
    </row>
    <row r="6234" spans="199:199" ht="12" customHeight="1">
      <c r="GQ6234" s="171"/>
    </row>
    <row r="6235" spans="199:199" ht="12" customHeight="1">
      <c r="GQ6235" s="171"/>
    </row>
    <row r="6236" spans="199:199" ht="12" customHeight="1">
      <c r="GQ6236" s="171"/>
    </row>
    <row r="6237" spans="199:199" ht="12" customHeight="1">
      <c r="GQ6237" s="171"/>
    </row>
    <row r="6238" spans="199:199" ht="12" customHeight="1">
      <c r="GQ6238" s="171"/>
    </row>
    <row r="6239" spans="199:199" ht="12" customHeight="1">
      <c r="GQ6239" s="171"/>
    </row>
    <row r="6240" spans="199:199" ht="12" customHeight="1">
      <c r="GQ6240" s="171"/>
    </row>
    <row r="6241" spans="199:199" ht="12" customHeight="1">
      <c r="GQ6241" s="171"/>
    </row>
    <row r="6242" spans="199:199" ht="12" customHeight="1">
      <c r="GQ6242" s="171"/>
    </row>
    <row r="6243" spans="199:199" ht="12" customHeight="1">
      <c r="GQ6243" s="171"/>
    </row>
    <row r="6244" spans="199:199" ht="12" customHeight="1">
      <c r="GQ6244" s="171"/>
    </row>
    <row r="6245" spans="199:199" ht="12" customHeight="1">
      <c r="GQ6245" s="171"/>
    </row>
    <row r="6246" spans="199:199" ht="12" customHeight="1">
      <c r="GQ6246" s="171"/>
    </row>
    <row r="6247" spans="199:199" ht="12" customHeight="1">
      <c r="GQ6247" s="171"/>
    </row>
    <row r="6248" spans="199:199" ht="12" customHeight="1">
      <c r="GQ6248" s="171"/>
    </row>
    <row r="6249" spans="199:199" ht="12" customHeight="1">
      <c r="GQ6249" s="171"/>
    </row>
    <row r="6250" spans="199:199" ht="12" customHeight="1">
      <c r="GQ6250" s="171"/>
    </row>
    <row r="6251" spans="199:199" ht="12" customHeight="1">
      <c r="GQ6251" s="171"/>
    </row>
    <row r="6252" spans="199:199" ht="12" customHeight="1">
      <c r="GQ6252" s="171"/>
    </row>
    <row r="6253" spans="199:199" ht="12" customHeight="1">
      <c r="GQ6253" s="171"/>
    </row>
    <row r="6254" spans="199:199" ht="12" customHeight="1">
      <c r="GQ6254" s="171"/>
    </row>
    <row r="6255" spans="199:199" ht="12" customHeight="1">
      <c r="GQ6255" s="171"/>
    </row>
    <row r="6256" spans="199:199" ht="12" customHeight="1">
      <c r="GQ6256" s="171"/>
    </row>
    <row r="6257" spans="199:199" ht="12" customHeight="1">
      <c r="GQ6257" s="171"/>
    </row>
    <row r="6258" spans="199:199" ht="12" customHeight="1">
      <c r="GQ6258" s="171"/>
    </row>
    <row r="6259" spans="199:199" ht="12" customHeight="1">
      <c r="GQ6259" s="171"/>
    </row>
    <row r="6260" spans="199:199" ht="12" customHeight="1">
      <c r="GQ6260" s="171"/>
    </row>
    <row r="6261" spans="199:199" ht="12" customHeight="1">
      <c r="GQ6261" s="171"/>
    </row>
    <row r="6262" spans="199:199" ht="12" customHeight="1">
      <c r="GQ6262" s="171"/>
    </row>
    <row r="6263" spans="199:199" ht="12" customHeight="1">
      <c r="GQ6263" s="171"/>
    </row>
    <row r="6264" spans="199:199" ht="12" customHeight="1">
      <c r="GQ6264" s="171"/>
    </row>
    <row r="6265" spans="199:199" ht="12" customHeight="1">
      <c r="GQ6265" s="171"/>
    </row>
    <row r="6266" spans="199:199" ht="12" customHeight="1">
      <c r="GQ6266" s="171"/>
    </row>
    <row r="6267" spans="199:199" ht="12" customHeight="1">
      <c r="GQ6267" s="171"/>
    </row>
    <row r="6268" spans="199:199" ht="12" customHeight="1">
      <c r="GQ6268" s="171"/>
    </row>
    <row r="6269" spans="199:199" ht="12" customHeight="1">
      <c r="GQ6269" s="171"/>
    </row>
    <row r="6270" spans="199:199" ht="12" customHeight="1">
      <c r="GQ6270" s="171"/>
    </row>
    <row r="6271" spans="199:199" ht="12" customHeight="1">
      <c r="GQ6271" s="171"/>
    </row>
    <row r="6272" spans="199:199" ht="12" customHeight="1">
      <c r="GQ6272" s="171"/>
    </row>
    <row r="6273" spans="199:199" ht="12" customHeight="1">
      <c r="GQ6273" s="171"/>
    </row>
    <row r="6274" spans="199:199" ht="12" customHeight="1">
      <c r="GQ6274" s="171"/>
    </row>
    <row r="6275" spans="199:199" ht="12" customHeight="1">
      <c r="GQ6275" s="171"/>
    </row>
    <row r="6276" spans="199:199" ht="12" customHeight="1">
      <c r="GQ6276" s="171"/>
    </row>
    <row r="6277" spans="199:199" ht="12" customHeight="1">
      <c r="GQ6277" s="171"/>
    </row>
    <row r="6278" spans="199:199" ht="12" customHeight="1">
      <c r="GQ6278" s="171"/>
    </row>
    <row r="6279" spans="199:199" ht="12" customHeight="1">
      <c r="GQ6279" s="171"/>
    </row>
    <row r="6280" spans="199:199" ht="12" customHeight="1">
      <c r="GQ6280" s="171"/>
    </row>
    <row r="6281" spans="199:199" ht="12" customHeight="1">
      <c r="GQ6281" s="171"/>
    </row>
    <row r="6282" spans="199:199" ht="12" customHeight="1">
      <c r="GQ6282" s="171"/>
    </row>
    <row r="6283" spans="199:199" ht="12" customHeight="1">
      <c r="GQ6283" s="171"/>
    </row>
    <row r="6284" spans="199:199" ht="12" customHeight="1">
      <c r="GQ6284" s="171"/>
    </row>
    <row r="6285" spans="199:199" ht="12" customHeight="1">
      <c r="GQ6285" s="171"/>
    </row>
    <row r="6286" spans="199:199" ht="12" customHeight="1">
      <c r="GQ6286" s="171"/>
    </row>
    <row r="6287" spans="199:199" ht="12" customHeight="1">
      <c r="GQ6287" s="171"/>
    </row>
    <row r="6288" spans="199:199" ht="12" customHeight="1">
      <c r="GQ6288" s="171"/>
    </row>
    <row r="6289" spans="199:199" ht="12" customHeight="1">
      <c r="GQ6289" s="171"/>
    </row>
    <row r="6290" spans="199:199" ht="12" customHeight="1">
      <c r="GQ6290" s="171"/>
    </row>
    <row r="6291" spans="199:199" ht="12" customHeight="1">
      <c r="GQ6291" s="171"/>
    </row>
    <row r="6292" spans="199:199" ht="12" customHeight="1">
      <c r="GQ6292" s="171"/>
    </row>
    <row r="6293" spans="199:199" ht="12" customHeight="1">
      <c r="GQ6293" s="171"/>
    </row>
    <row r="6294" spans="199:199" ht="12" customHeight="1">
      <c r="GQ6294" s="171"/>
    </row>
    <row r="6295" spans="199:199" ht="12" customHeight="1">
      <c r="GQ6295" s="171"/>
    </row>
    <row r="6296" spans="199:199" ht="12" customHeight="1">
      <c r="GQ6296" s="171"/>
    </row>
    <row r="6297" spans="199:199" ht="12" customHeight="1">
      <c r="GQ6297" s="171"/>
    </row>
    <row r="6298" spans="199:199" ht="12" customHeight="1">
      <c r="GQ6298" s="171"/>
    </row>
    <row r="6299" spans="199:199" ht="12" customHeight="1">
      <c r="GQ6299" s="171"/>
    </row>
    <row r="6300" spans="199:199" ht="12" customHeight="1">
      <c r="GQ6300" s="171"/>
    </row>
    <row r="6301" spans="199:199" ht="12" customHeight="1">
      <c r="GQ6301" s="171"/>
    </row>
    <row r="6302" spans="199:199" ht="12" customHeight="1">
      <c r="GQ6302" s="171"/>
    </row>
    <row r="6303" spans="199:199" ht="12" customHeight="1">
      <c r="GQ6303" s="171"/>
    </row>
    <row r="6304" spans="199:199" ht="12" customHeight="1">
      <c r="GQ6304" s="171"/>
    </row>
    <row r="6305" spans="199:199" ht="12" customHeight="1">
      <c r="GQ6305" s="171"/>
    </row>
    <row r="6306" spans="199:199" ht="12" customHeight="1">
      <c r="GQ6306" s="171"/>
    </row>
    <row r="6307" spans="199:199" ht="12" customHeight="1">
      <c r="GQ6307" s="171"/>
    </row>
    <row r="6308" spans="199:199" ht="12" customHeight="1">
      <c r="GQ6308" s="171"/>
    </row>
    <row r="6309" spans="199:199" ht="12" customHeight="1">
      <c r="GQ6309" s="171"/>
    </row>
    <row r="6310" spans="199:199" ht="12" customHeight="1">
      <c r="GQ6310" s="171"/>
    </row>
    <row r="6311" spans="199:199" ht="12" customHeight="1">
      <c r="GQ6311" s="171"/>
    </row>
    <row r="6312" spans="199:199" ht="12" customHeight="1">
      <c r="GQ6312" s="171"/>
    </row>
    <row r="6313" spans="199:199" ht="12" customHeight="1">
      <c r="GQ6313" s="171"/>
    </row>
    <row r="6314" spans="199:199" ht="12" customHeight="1">
      <c r="GQ6314" s="171"/>
    </row>
    <row r="6315" spans="199:199" ht="12" customHeight="1">
      <c r="GQ6315" s="171"/>
    </row>
    <row r="6316" spans="199:199" ht="12" customHeight="1">
      <c r="GQ6316" s="171"/>
    </row>
    <row r="6317" spans="199:199" ht="12" customHeight="1">
      <c r="GQ6317" s="171"/>
    </row>
    <row r="6318" spans="199:199" ht="12" customHeight="1">
      <c r="GQ6318" s="171"/>
    </row>
    <row r="6319" spans="199:199" ht="12" customHeight="1">
      <c r="GQ6319" s="171"/>
    </row>
    <row r="6320" spans="199:199" ht="12" customHeight="1">
      <c r="GQ6320" s="171"/>
    </row>
    <row r="6321" spans="199:199" ht="12" customHeight="1">
      <c r="GQ6321" s="171"/>
    </row>
    <row r="6322" spans="199:199" ht="12" customHeight="1">
      <c r="GQ6322" s="171"/>
    </row>
    <row r="6323" spans="199:199" ht="12" customHeight="1">
      <c r="GQ6323" s="171"/>
    </row>
    <row r="6324" spans="199:199" ht="12" customHeight="1">
      <c r="GQ6324" s="171"/>
    </row>
    <row r="6325" spans="199:199" ht="12" customHeight="1">
      <c r="GQ6325" s="171"/>
    </row>
    <row r="6326" spans="199:199" ht="12" customHeight="1">
      <c r="GQ6326" s="171"/>
    </row>
    <row r="6327" spans="199:199" ht="12" customHeight="1">
      <c r="GQ6327" s="171"/>
    </row>
    <row r="6328" spans="199:199" ht="12" customHeight="1">
      <c r="GQ6328" s="171"/>
    </row>
    <row r="6329" spans="199:199" ht="12" customHeight="1">
      <c r="GQ6329" s="171"/>
    </row>
    <row r="6330" spans="199:199" ht="12" customHeight="1">
      <c r="GQ6330" s="171"/>
    </row>
    <row r="6331" spans="199:199" ht="12" customHeight="1">
      <c r="GQ6331" s="171"/>
    </row>
    <row r="6332" spans="199:199" ht="12" customHeight="1">
      <c r="GQ6332" s="171"/>
    </row>
    <row r="6333" spans="199:199" ht="12" customHeight="1">
      <c r="GQ6333" s="171"/>
    </row>
    <row r="6334" spans="199:199" ht="12" customHeight="1">
      <c r="GQ6334" s="171"/>
    </row>
    <row r="6335" spans="199:199" ht="12" customHeight="1">
      <c r="GQ6335" s="171"/>
    </row>
    <row r="6336" spans="199:199" ht="12" customHeight="1">
      <c r="GQ6336" s="171"/>
    </row>
    <row r="6337" spans="199:199" ht="12" customHeight="1">
      <c r="GQ6337" s="171"/>
    </row>
    <row r="6338" spans="199:199" ht="12" customHeight="1">
      <c r="GQ6338" s="171"/>
    </row>
    <row r="6339" spans="199:199" ht="12" customHeight="1">
      <c r="GQ6339" s="171"/>
    </row>
    <row r="6340" spans="199:199" ht="12" customHeight="1">
      <c r="GQ6340" s="171"/>
    </row>
    <row r="6341" spans="199:199" ht="12" customHeight="1">
      <c r="GQ6341" s="171"/>
    </row>
    <row r="6342" spans="199:199" ht="12" customHeight="1">
      <c r="GQ6342" s="171"/>
    </row>
    <row r="6343" spans="199:199" ht="12" customHeight="1">
      <c r="GQ6343" s="171"/>
    </row>
    <row r="6344" spans="199:199" ht="12" customHeight="1">
      <c r="GQ6344" s="171"/>
    </row>
    <row r="6345" spans="199:199" ht="12" customHeight="1">
      <c r="GQ6345" s="171"/>
    </row>
    <row r="6346" spans="199:199" ht="12" customHeight="1">
      <c r="GQ6346" s="171"/>
    </row>
    <row r="6347" spans="199:199" ht="12" customHeight="1">
      <c r="GQ6347" s="171"/>
    </row>
    <row r="6348" spans="199:199" ht="12" customHeight="1">
      <c r="GQ6348" s="171"/>
    </row>
    <row r="6349" spans="199:199" ht="12" customHeight="1">
      <c r="GQ6349" s="171"/>
    </row>
    <row r="6350" spans="199:199" ht="12" customHeight="1">
      <c r="GQ6350" s="171"/>
    </row>
    <row r="6351" spans="199:199" ht="12" customHeight="1">
      <c r="GQ6351" s="171"/>
    </row>
    <row r="6352" spans="199:199" ht="12" customHeight="1">
      <c r="GQ6352" s="171"/>
    </row>
    <row r="6353" spans="199:199" ht="12" customHeight="1">
      <c r="GQ6353" s="171"/>
    </row>
    <row r="6354" spans="199:199" ht="12" customHeight="1">
      <c r="GQ6354" s="171"/>
    </row>
    <row r="6355" spans="199:199" ht="12" customHeight="1">
      <c r="GQ6355" s="171"/>
    </row>
    <row r="6356" spans="199:199" ht="12" customHeight="1">
      <c r="GQ6356" s="171"/>
    </row>
    <row r="6357" spans="199:199" ht="12" customHeight="1">
      <c r="GQ6357" s="171"/>
    </row>
    <row r="6358" spans="199:199" ht="12" customHeight="1">
      <c r="GQ6358" s="171"/>
    </row>
    <row r="6359" spans="199:199" ht="12" customHeight="1">
      <c r="GQ6359" s="171"/>
    </row>
    <row r="6360" spans="199:199" ht="12" customHeight="1">
      <c r="GQ6360" s="171"/>
    </row>
    <row r="6361" spans="199:199" ht="12" customHeight="1">
      <c r="GQ6361" s="171"/>
    </row>
    <row r="6362" spans="199:199" ht="12" customHeight="1">
      <c r="GQ6362" s="171"/>
    </row>
    <row r="6363" spans="199:199" ht="12" customHeight="1">
      <c r="GQ6363" s="171"/>
    </row>
    <row r="6364" spans="199:199" ht="12" customHeight="1">
      <c r="GQ6364" s="171"/>
    </row>
    <row r="6365" spans="199:199" ht="12" customHeight="1">
      <c r="GQ6365" s="171"/>
    </row>
    <row r="6366" spans="199:199" ht="12" customHeight="1">
      <c r="GQ6366" s="171"/>
    </row>
    <row r="6367" spans="199:199" ht="12" customHeight="1">
      <c r="GQ6367" s="171"/>
    </row>
    <row r="6368" spans="199:199" ht="12" customHeight="1">
      <c r="GQ6368" s="171"/>
    </row>
    <row r="6369" spans="199:199" ht="12" customHeight="1">
      <c r="GQ6369" s="171"/>
    </row>
    <row r="6370" spans="199:199" ht="12" customHeight="1">
      <c r="GQ6370" s="171"/>
    </row>
    <row r="6371" spans="199:199" ht="12" customHeight="1">
      <c r="GQ6371" s="171"/>
    </row>
    <row r="6372" spans="199:199" ht="12" customHeight="1">
      <c r="GQ6372" s="171"/>
    </row>
    <row r="6373" spans="199:199" ht="12" customHeight="1">
      <c r="GQ6373" s="171"/>
    </row>
    <row r="6374" spans="199:199" ht="12" customHeight="1">
      <c r="GQ6374" s="171"/>
    </row>
    <row r="6375" spans="199:199" ht="12" customHeight="1">
      <c r="GQ6375" s="171"/>
    </row>
    <row r="6376" spans="199:199" ht="12" customHeight="1">
      <c r="GQ6376" s="171"/>
    </row>
    <row r="6377" spans="199:199" ht="12" customHeight="1">
      <c r="GQ6377" s="171"/>
    </row>
    <row r="6378" spans="199:199" ht="12" customHeight="1">
      <c r="GQ6378" s="171"/>
    </row>
    <row r="6379" spans="199:199" ht="12" customHeight="1">
      <c r="GQ6379" s="171"/>
    </row>
    <row r="6380" spans="199:199" ht="12" customHeight="1">
      <c r="GQ6380" s="171"/>
    </row>
    <row r="6381" spans="199:199" ht="12" customHeight="1">
      <c r="GQ6381" s="171"/>
    </row>
    <row r="6382" spans="199:199" ht="12" customHeight="1">
      <c r="GQ6382" s="171"/>
    </row>
    <row r="6383" spans="199:199" ht="12" customHeight="1">
      <c r="GQ6383" s="171"/>
    </row>
    <row r="6384" spans="199:199" ht="12" customHeight="1">
      <c r="GQ6384" s="171"/>
    </row>
    <row r="6385" spans="199:199" ht="12" customHeight="1">
      <c r="GQ6385" s="171"/>
    </row>
    <row r="6386" spans="199:199" ht="12" customHeight="1">
      <c r="GQ6386" s="171"/>
    </row>
    <row r="6387" spans="199:199" ht="12" customHeight="1">
      <c r="GQ6387" s="171"/>
    </row>
    <row r="6388" spans="199:199" ht="12" customHeight="1">
      <c r="GQ6388" s="171"/>
    </row>
    <row r="6389" spans="199:199" ht="12" customHeight="1">
      <c r="GQ6389" s="171"/>
    </row>
    <row r="6390" spans="199:199" ht="12" customHeight="1">
      <c r="GQ6390" s="171"/>
    </row>
    <row r="6391" spans="199:199" ht="12" customHeight="1">
      <c r="GQ6391" s="171"/>
    </row>
    <row r="6392" spans="199:199" ht="12" customHeight="1">
      <c r="GQ6392" s="171"/>
    </row>
    <row r="6393" spans="199:199" ht="12" customHeight="1">
      <c r="GQ6393" s="171"/>
    </row>
    <row r="6394" spans="199:199" ht="12" customHeight="1">
      <c r="GQ6394" s="171"/>
    </row>
    <row r="6395" spans="199:199" ht="12" customHeight="1">
      <c r="GQ6395" s="171"/>
    </row>
    <row r="6396" spans="199:199" ht="12" customHeight="1">
      <c r="GQ6396" s="171"/>
    </row>
    <row r="6397" spans="199:199" ht="12" customHeight="1">
      <c r="GQ6397" s="171"/>
    </row>
    <row r="6398" spans="199:199" ht="12" customHeight="1">
      <c r="GQ6398" s="171"/>
    </row>
    <row r="6399" spans="199:199" ht="12" customHeight="1">
      <c r="GQ6399" s="171"/>
    </row>
    <row r="6400" spans="199:199" ht="12" customHeight="1">
      <c r="GQ6400" s="171"/>
    </row>
    <row r="6401" spans="199:199" ht="12" customHeight="1">
      <c r="GQ6401" s="171"/>
    </row>
    <row r="6402" spans="199:199" ht="12" customHeight="1">
      <c r="GQ6402" s="171"/>
    </row>
    <row r="6403" spans="199:199" ht="12" customHeight="1">
      <c r="GQ6403" s="171"/>
    </row>
    <row r="6404" spans="199:199" ht="12" customHeight="1">
      <c r="GQ6404" s="171"/>
    </row>
    <row r="6405" spans="199:199" ht="12" customHeight="1">
      <c r="GQ6405" s="171"/>
    </row>
    <row r="6406" spans="199:199" ht="12" customHeight="1">
      <c r="GQ6406" s="171"/>
    </row>
    <row r="6407" spans="199:199" ht="12" customHeight="1">
      <c r="GQ6407" s="171"/>
    </row>
    <row r="6408" spans="199:199" ht="12" customHeight="1">
      <c r="GQ6408" s="171"/>
    </row>
    <row r="6409" spans="199:199" ht="12" customHeight="1">
      <c r="GQ6409" s="171"/>
    </row>
    <row r="6410" spans="199:199" ht="12" customHeight="1">
      <c r="GQ6410" s="171"/>
    </row>
    <row r="6411" spans="199:199" ht="12" customHeight="1">
      <c r="GQ6411" s="171"/>
    </row>
    <row r="6412" spans="199:199" ht="12" customHeight="1">
      <c r="GQ6412" s="171"/>
    </row>
    <row r="6413" spans="199:199" ht="12" customHeight="1">
      <c r="GQ6413" s="171"/>
    </row>
    <row r="6414" spans="199:199" ht="12" customHeight="1">
      <c r="GQ6414" s="171"/>
    </row>
    <row r="6415" spans="199:199" ht="12" customHeight="1">
      <c r="GQ6415" s="171"/>
    </row>
    <row r="6416" spans="199:199" ht="12" customHeight="1">
      <c r="GQ6416" s="171"/>
    </row>
    <row r="6417" spans="199:199" ht="12" customHeight="1">
      <c r="GQ6417" s="171"/>
    </row>
    <row r="6418" spans="199:199" ht="12" customHeight="1">
      <c r="GQ6418" s="171"/>
    </row>
    <row r="6419" spans="199:199" ht="12" customHeight="1">
      <c r="GQ6419" s="171"/>
    </row>
    <row r="6420" spans="199:199" ht="12" customHeight="1">
      <c r="GQ6420" s="171"/>
    </row>
    <row r="6421" spans="199:199" ht="12" customHeight="1">
      <c r="GQ6421" s="171"/>
    </row>
    <row r="6422" spans="199:199" ht="12" customHeight="1">
      <c r="GQ6422" s="171"/>
    </row>
    <row r="6423" spans="199:199" ht="12" customHeight="1">
      <c r="GQ6423" s="171"/>
    </row>
    <row r="6424" spans="199:199" ht="12" customHeight="1">
      <c r="GQ6424" s="171"/>
    </row>
    <row r="6425" spans="199:199" ht="12" customHeight="1">
      <c r="GQ6425" s="171"/>
    </row>
    <row r="6426" spans="199:199" ht="12" customHeight="1">
      <c r="GQ6426" s="171"/>
    </row>
    <row r="6427" spans="199:199" ht="12" customHeight="1">
      <c r="GQ6427" s="171"/>
    </row>
    <row r="6428" spans="199:199" ht="12" customHeight="1">
      <c r="GQ6428" s="171"/>
    </row>
    <row r="6429" spans="199:199" ht="12" customHeight="1">
      <c r="GQ6429" s="171"/>
    </row>
    <row r="6430" spans="199:199" ht="12" customHeight="1">
      <c r="GQ6430" s="171"/>
    </row>
    <row r="6431" spans="199:199" ht="12" customHeight="1">
      <c r="GQ6431" s="171"/>
    </row>
    <row r="6432" spans="199:199" ht="12" customHeight="1">
      <c r="GQ6432" s="171"/>
    </row>
    <row r="6433" spans="199:199" ht="12" customHeight="1">
      <c r="GQ6433" s="171"/>
    </row>
    <row r="6434" spans="199:199" ht="12" customHeight="1">
      <c r="GQ6434" s="171"/>
    </row>
    <row r="6435" spans="199:199" ht="12" customHeight="1">
      <c r="GQ6435" s="171"/>
    </row>
    <row r="6436" spans="199:199" ht="12" customHeight="1">
      <c r="GQ6436" s="171"/>
    </row>
    <row r="6437" spans="199:199" ht="12" customHeight="1">
      <c r="GQ6437" s="171"/>
    </row>
    <row r="6438" spans="199:199" ht="12" customHeight="1">
      <c r="GQ6438" s="171"/>
    </row>
    <row r="6439" spans="199:199" ht="12" customHeight="1">
      <c r="GQ6439" s="171"/>
    </row>
    <row r="6440" spans="199:199" ht="12" customHeight="1">
      <c r="GQ6440" s="171"/>
    </row>
    <row r="6441" spans="199:199" ht="12" customHeight="1">
      <c r="GQ6441" s="171"/>
    </row>
    <row r="6442" spans="199:199" ht="12" customHeight="1">
      <c r="GQ6442" s="171"/>
    </row>
    <row r="6443" spans="199:199" ht="12" customHeight="1">
      <c r="GQ6443" s="171"/>
    </row>
    <row r="6444" spans="199:199" ht="12" customHeight="1">
      <c r="GQ6444" s="171"/>
    </row>
    <row r="6445" spans="199:199" ht="12" customHeight="1">
      <c r="GQ6445" s="171"/>
    </row>
    <row r="6446" spans="199:199" ht="12" customHeight="1">
      <c r="GQ6446" s="171"/>
    </row>
    <row r="6447" spans="199:199" ht="12" customHeight="1">
      <c r="GQ6447" s="171"/>
    </row>
    <row r="6448" spans="199:199" ht="12" customHeight="1">
      <c r="GQ6448" s="171"/>
    </row>
    <row r="6449" spans="199:199" ht="12" customHeight="1">
      <c r="GQ6449" s="171"/>
    </row>
    <row r="6450" spans="199:199" ht="12" customHeight="1">
      <c r="GQ6450" s="171"/>
    </row>
    <row r="6451" spans="199:199" ht="12" customHeight="1">
      <c r="GQ6451" s="171"/>
    </row>
    <row r="6452" spans="199:199" ht="12" customHeight="1">
      <c r="GQ6452" s="171"/>
    </row>
    <row r="6453" spans="199:199" ht="12" customHeight="1">
      <c r="GQ6453" s="171"/>
    </row>
    <row r="6454" spans="199:199" ht="12" customHeight="1">
      <c r="GQ6454" s="171"/>
    </row>
    <row r="6455" spans="199:199" ht="12" customHeight="1">
      <c r="GQ6455" s="171"/>
    </row>
    <row r="6456" spans="199:199" ht="12" customHeight="1">
      <c r="GQ6456" s="171"/>
    </row>
    <row r="6457" spans="199:199" ht="12" customHeight="1">
      <c r="GQ6457" s="171"/>
    </row>
    <row r="6458" spans="199:199" ht="12" customHeight="1">
      <c r="GQ6458" s="171"/>
    </row>
    <row r="6459" spans="199:199" ht="12" customHeight="1">
      <c r="GQ6459" s="171"/>
    </row>
    <row r="6460" spans="199:199" ht="12" customHeight="1">
      <c r="GQ6460" s="171"/>
    </row>
    <row r="6461" spans="199:199" ht="12" customHeight="1">
      <c r="GQ6461" s="171"/>
    </row>
    <row r="6462" spans="199:199" ht="12" customHeight="1">
      <c r="GQ6462" s="171"/>
    </row>
    <row r="6463" spans="199:199" ht="12" customHeight="1">
      <c r="GQ6463" s="171"/>
    </row>
    <row r="6464" spans="199:199" ht="12" customHeight="1">
      <c r="GQ6464" s="171"/>
    </row>
    <row r="6465" spans="199:199" ht="12" customHeight="1">
      <c r="GQ6465" s="171"/>
    </row>
    <row r="6466" spans="199:199" ht="12" customHeight="1">
      <c r="GQ6466" s="171"/>
    </row>
    <row r="6467" spans="199:199" ht="12" customHeight="1">
      <c r="GQ6467" s="171"/>
    </row>
    <row r="6468" spans="199:199" ht="12" customHeight="1">
      <c r="GQ6468" s="171"/>
    </row>
    <row r="6469" spans="199:199" ht="12" customHeight="1">
      <c r="GQ6469" s="171"/>
    </row>
    <row r="6470" spans="199:199" ht="12" customHeight="1">
      <c r="GQ6470" s="171"/>
    </row>
    <row r="6471" spans="199:199" ht="12" customHeight="1">
      <c r="GQ6471" s="171"/>
    </row>
    <row r="6472" spans="199:199" ht="12" customHeight="1">
      <c r="GQ6472" s="171"/>
    </row>
    <row r="6473" spans="199:199" ht="12" customHeight="1">
      <c r="GQ6473" s="171"/>
    </row>
    <row r="6474" spans="199:199" ht="12" customHeight="1">
      <c r="GQ6474" s="171"/>
    </row>
    <row r="6475" spans="199:199" ht="12" customHeight="1">
      <c r="GQ6475" s="171"/>
    </row>
    <row r="6476" spans="199:199" ht="12" customHeight="1">
      <c r="GQ6476" s="171"/>
    </row>
    <row r="6477" spans="199:199" ht="12" customHeight="1">
      <c r="GQ6477" s="171"/>
    </row>
    <row r="6478" spans="199:199" ht="12" customHeight="1">
      <c r="GQ6478" s="171"/>
    </row>
    <row r="6479" spans="199:199" ht="12" customHeight="1">
      <c r="GQ6479" s="171"/>
    </row>
    <row r="6480" spans="199:199" ht="12" customHeight="1">
      <c r="GQ6480" s="171"/>
    </row>
    <row r="6481" spans="199:199" ht="12" customHeight="1">
      <c r="GQ6481" s="171"/>
    </row>
    <row r="6482" spans="199:199" ht="12" customHeight="1">
      <c r="GQ6482" s="171"/>
    </row>
    <row r="6483" spans="199:199" ht="12" customHeight="1">
      <c r="GQ6483" s="171"/>
    </row>
    <row r="6484" spans="199:199" ht="12" customHeight="1">
      <c r="GQ6484" s="171"/>
    </row>
    <row r="6485" spans="199:199" ht="12" customHeight="1">
      <c r="GQ6485" s="171"/>
    </row>
    <row r="6486" spans="199:199" ht="12" customHeight="1">
      <c r="GQ6486" s="171"/>
    </row>
    <row r="6487" spans="199:199" ht="12" customHeight="1">
      <c r="GQ6487" s="171"/>
    </row>
    <row r="6488" spans="199:199" ht="12" customHeight="1">
      <c r="GQ6488" s="171"/>
    </row>
    <row r="6489" spans="199:199" ht="12" customHeight="1">
      <c r="GQ6489" s="171"/>
    </row>
    <row r="6490" spans="199:199" ht="12" customHeight="1">
      <c r="GQ6490" s="171"/>
    </row>
    <row r="6491" spans="199:199" ht="12" customHeight="1">
      <c r="GQ6491" s="171"/>
    </row>
    <row r="6492" spans="199:199" ht="12" customHeight="1">
      <c r="GQ6492" s="171"/>
    </row>
    <row r="6493" spans="199:199" ht="12" customHeight="1">
      <c r="GQ6493" s="171"/>
    </row>
    <row r="6494" spans="199:199" ht="12" customHeight="1">
      <c r="GQ6494" s="171"/>
    </row>
    <row r="6495" spans="199:199" ht="12" customHeight="1">
      <c r="GQ6495" s="171"/>
    </row>
    <row r="6496" spans="199:199" ht="12" customHeight="1">
      <c r="GQ6496" s="171"/>
    </row>
    <row r="6497" spans="199:199" ht="12" customHeight="1">
      <c r="GQ6497" s="171"/>
    </row>
    <row r="6498" spans="199:199" ht="12" customHeight="1">
      <c r="GQ6498" s="171"/>
    </row>
    <row r="6499" spans="199:199" ht="12" customHeight="1">
      <c r="GQ6499" s="171"/>
    </row>
    <row r="6500" spans="199:199" ht="12" customHeight="1">
      <c r="GQ6500" s="171"/>
    </row>
    <row r="6501" spans="199:199" ht="12" customHeight="1">
      <c r="GQ6501" s="171"/>
    </row>
    <row r="6502" spans="199:199" ht="12" customHeight="1">
      <c r="GQ6502" s="171"/>
    </row>
    <row r="6503" spans="199:199" ht="12" customHeight="1">
      <c r="GQ6503" s="171"/>
    </row>
    <row r="6504" spans="199:199" ht="12" customHeight="1">
      <c r="GQ6504" s="171"/>
    </row>
    <row r="6505" spans="199:199" ht="12" customHeight="1">
      <c r="GQ6505" s="171"/>
    </row>
    <row r="6506" spans="199:199" ht="12" customHeight="1">
      <c r="GQ6506" s="171"/>
    </row>
    <row r="6507" spans="199:199" ht="12" customHeight="1">
      <c r="GQ6507" s="171"/>
    </row>
    <row r="6508" spans="199:199" ht="12" customHeight="1">
      <c r="GQ6508" s="171"/>
    </row>
    <row r="6509" spans="199:199" ht="12" customHeight="1">
      <c r="GQ6509" s="171"/>
    </row>
    <row r="6510" spans="199:199" ht="12" customHeight="1">
      <c r="GQ6510" s="171"/>
    </row>
    <row r="6511" spans="199:199" ht="12" customHeight="1">
      <c r="GQ6511" s="171"/>
    </row>
    <row r="6512" spans="199:199" ht="12" customHeight="1">
      <c r="GQ6512" s="171"/>
    </row>
    <row r="6513" spans="199:199" ht="12" customHeight="1">
      <c r="GQ6513" s="171"/>
    </row>
    <row r="6514" spans="199:199" ht="12" customHeight="1">
      <c r="GQ6514" s="171"/>
    </row>
    <row r="6515" spans="199:199" ht="12" customHeight="1">
      <c r="GQ6515" s="171"/>
    </row>
    <row r="6516" spans="199:199" ht="12" customHeight="1">
      <c r="GQ6516" s="171"/>
    </row>
    <row r="6517" spans="199:199" ht="12" customHeight="1">
      <c r="GQ6517" s="171"/>
    </row>
    <row r="6518" spans="199:199" ht="12" customHeight="1">
      <c r="GQ6518" s="171"/>
    </row>
    <row r="6519" spans="199:199" ht="12" customHeight="1">
      <c r="GQ6519" s="171"/>
    </row>
    <row r="6520" spans="199:199" ht="12" customHeight="1">
      <c r="GQ6520" s="171"/>
    </row>
    <row r="6521" spans="199:199" ht="12" customHeight="1">
      <c r="GQ6521" s="171"/>
    </row>
    <row r="6522" spans="199:199" ht="12" customHeight="1">
      <c r="GQ6522" s="171"/>
    </row>
    <row r="6523" spans="199:199" ht="12" customHeight="1">
      <c r="GQ6523" s="171"/>
    </row>
    <row r="6524" spans="199:199" ht="12" customHeight="1">
      <c r="GQ6524" s="171"/>
    </row>
    <row r="6525" spans="199:199" ht="12" customHeight="1">
      <c r="GQ6525" s="171"/>
    </row>
    <row r="6526" spans="199:199" ht="12" customHeight="1">
      <c r="GQ6526" s="171"/>
    </row>
    <row r="6527" spans="199:199" ht="12" customHeight="1">
      <c r="GQ6527" s="171"/>
    </row>
    <row r="6528" spans="199:199" ht="12" customHeight="1">
      <c r="GQ6528" s="171"/>
    </row>
    <row r="6529" spans="199:199" ht="12" customHeight="1">
      <c r="GQ6529" s="171"/>
    </row>
    <row r="6530" spans="199:199" ht="12" customHeight="1">
      <c r="GQ6530" s="171"/>
    </row>
    <row r="6531" spans="199:199" ht="12" customHeight="1">
      <c r="GQ6531" s="171"/>
    </row>
    <row r="6532" spans="199:199" ht="12" customHeight="1">
      <c r="GQ6532" s="171"/>
    </row>
    <row r="6533" spans="199:199" ht="12" customHeight="1">
      <c r="GQ6533" s="171"/>
    </row>
    <row r="6534" spans="199:199" ht="12" customHeight="1">
      <c r="GQ6534" s="171"/>
    </row>
    <row r="6535" spans="199:199" ht="12" customHeight="1">
      <c r="GQ6535" s="171"/>
    </row>
    <row r="6536" spans="199:199" ht="12" customHeight="1">
      <c r="GQ6536" s="171"/>
    </row>
    <row r="6537" spans="199:199" ht="12" customHeight="1">
      <c r="GQ6537" s="171"/>
    </row>
    <row r="6538" spans="199:199" ht="12" customHeight="1">
      <c r="GQ6538" s="171"/>
    </row>
    <row r="6539" spans="199:199" ht="12" customHeight="1">
      <c r="GQ6539" s="171"/>
    </row>
    <row r="6540" spans="199:199" ht="12" customHeight="1">
      <c r="GQ6540" s="171"/>
    </row>
    <row r="6541" spans="199:199" ht="12" customHeight="1">
      <c r="GQ6541" s="171"/>
    </row>
    <row r="6542" spans="199:199" ht="12" customHeight="1">
      <c r="GQ6542" s="171"/>
    </row>
    <row r="6543" spans="199:199" ht="12" customHeight="1">
      <c r="GQ6543" s="171"/>
    </row>
    <row r="6544" spans="199:199" ht="12" customHeight="1">
      <c r="GQ6544" s="171"/>
    </row>
    <row r="6545" spans="199:199" ht="12" customHeight="1">
      <c r="GQ6545" s="171"/>
    </row>
    <row r="6546" spans="199:199" ht="12" customHeight="1">
      <c r="GQ6546" s="171"/>
    </row>
    <row r="6547" spans="199:199" ht="12" customHeight="1">
      <c r="GQ6547" s="171"/>
    </row>
    <row r="6548" spans="199:199" ht="12" customHeight="1">
      <c r="GQ6548" s="171"/>
    </row>
    <row r="6549" spans="199:199" ht="12" customHeight="1">
      <c r="GQ6549" s="171"/>
    </row>
    <row r="6550" spans="199:199" ht="12" customHeight="1">
      <c r="GQ6550" s="171"/>
    </row>
    <row r="6551" spans="199:199" ht="12" customHeight="1">
      <c r="GQ6551" s="171"/>
    </row>
    <row r="6552" spans="199:199" ht="12" customHeight="1">
      <c r="GQ6552" s="171"/>
    </row>
    <row r="6553" spans="199:199" ht="12" customHeight="1">
      <c r="GQ6553" s="171"/>
    </row>
    <row r="6554" spans="199:199" ht="12" customHeight="1">
      <c r="GQ6554" s="171"/>
    </row>
    <row r="6555" spans="199:199" ht="12" customHeight="1">
      <c r="GQ6555" s="171"/>
    </row>
    <row r="6556" spans="199:199" ht="12" customHeight="1">
      <c r="GQ6556" s="171"/>
    </row>
    <row r="6557" spans="199:199" ht="12" customHeight="1">
      <c r="GQ6557" s="171"/>
    </row>
    <row r="6558" spans="199:199" ht="12" customHeight="1">
      <c r="GQ6558" s="171"/>
    </row>
    <row r="6559" spans="199:199" ht="12" customHeight="1">
      <c r="GQ6559" s="171"/>
    </row>
    <row r="6560" spans="199:199" ht="12" customHeight="1">
      <c r="GQ6560" s="171"/>
    </row>
    <row r="6561" spans="199:199" ht="12" customHeight="1">
      <c r="GQ6561" s="171"/>
    </row>
    <row r="6562" spans="199:199" ht="12" customHeight="1">
      <c r="GQ6562" s="171"/>
    </row>
    <row r="6563" spans="199:199" ht="12" customHeight="1">
      <c r="GQ6563" s="171"/>
    </row>
    <row r="6564" spans="199:199" ht="12" customHeight="1">
      <c r="GQ6564" s="171"/>
    </row>
    <row r="6565" spans="199:199" ht="12" customHeight="1">
      <c r="GQ6565" s="171"/>
    </row>
    <row r="6566" spans="199:199" ht="12" customHeight="1">
      <c r="GQ6566" s="171"/>
    </row>
    <row r="6567" spans="199:199" ht="12" customHeight="1">
      <c r="GQ6567" s="171"/>
    </row>
    <row r="6568" spans="199:199" ht="12" customHeight="1">
      <c r="GQ6568" s="171"/>
    </row>
    <row r="6569" spans="199:199" ht="12" customHeight="1">
      <c r="GQ6569" s="171"/>
    </row>
    <row r="6570" spans="199:199" ht="12" customHeight="1">
      <c r="GQ6570" s="171"/>
    </row>
    <row r="6571" spans="199:199" ht="12" customHeight="1">
      <c r="GQ6571" s="171"/>
    </row>
    <row r="6572" spans="199:199" ht="12" customHeight="1">
      <c r="GQ6572" s="171"/>
    </row>
    <row r="6573" spans="199:199" ht="12" customHeight="1">
      <c r="GQ6573" s="171"/>
    </row>
    <row r="6574" spans="199:199" ht="12" customHeight="1">
      <c r="GQ6574" s="171"/>
    </row>
    <row r="6575" spans="199:199" ht="12" customHeight="1">
      <c r="GQ6575" s="171"/>
    </row>
    <row r="6576" spans="199:199" ht="12" customHeight="1">
      <c r="GQ6576" s="171"/>
    </row>
    <row r="6577" spans="199:199" ht="12" customHeight="1">
      <c r="GQ6577" s="171"/>
    </row>
    <row r="6578" spans="199:199" ht="12" customHeight="1">
      <c r="GQ6578" s="171"/>
    </row>
    <row r="6579" spans="199:199" ht="12" customHeight="1">
      <c r="GQ6579" s="171"/>
    </row>
    <row r="6580" spans="199:199" ht="12" customHeight="1">
      <c r="GQ6580" s="171"/>
    </row>
    <row r="6581" spans="199:199" ht="12" customHeight="1">
      <c r="GQ6581" s="171"/>
    </row>
    <row r="6582" spans="199:199" ht="12" customHeight="1">
      <c r="GQ6582" s="171"/>
    </row>
    <row r="6583" spans="199:199" ht="12" customHeight="1">
      <c r="GQ6583" s="171"/>
    </row>
    <row r="6584" spans="199:199" ht="12" customHeight="1">
      <c r="GQ6584" s="171"/>
    </row>
    <row r="6585" spans="199:199" ht="12" customHeight="1">
      <c r="GQ6585" s="171"/>
    </row>
    <row r="6586" spans="199:199" ht="12" customHeight="1">
      <c r="GQ6586" s="171"/>
    </row>
    <row r="6587" spans="199:199" ht="12" customHeight="1">
      <c r="GQ6587" s="171"/>
    </row>
    <row r="6588" spans="199:199" ht="12" customHeight="1">
      <c r="GQ6588" s="171"/>
    </row>
    <row r="6589" spans="199:199" ht="12" customHeight="1">
      <c r="GQ6589" s="171"/>
    </row>
    <row r="6590" spans="199:199" ht="12" customHeight="1">
      <c r="GQ6590" s="171"/>
    </row>
    <row r="6591" spans="199:199" ht="12" customHeight="1">
      <c r="GQ6591" s="171"/>
    </row>
    <row r="6592" spans="199:199" ht="12" customHeight="1">
      <c r="GQ6592" s="171"/>
    </row>
    <row r="6593" spans="199:199" ht="12" customHeight="1">
      <c r="GQ6593" s="171"/>
    </row>
    <row r="6594" spans="199:199" ht="12" customHeight="1">
      <c r="GQ6594" s="171"/>
    </row>
    <row r="6595" spans="199:199" ht="12" customHeight="1">
      <c r="GQ6595" s="171"/>
    </row>
    <row r="6596" spans="199:199" ht="12" customHeight="1">
      <c r="GQ6596" s="171"/>
    </row>
    <row r="6597" spans="199:199" ht="12" customHeight="1">
      <c r="GQ6597" s="171"/>
    </row>
    <row r="6598" spans="199:199" ht="12" customHeight="1">
      <c r="GQ6598" s="171"/>
    </row>
    <row r="6599" spans="199:199" ht="12" customHeight="1">
      <c r="GQ6599" s="171"/>
    </row>
    <row r="6600" spans="199:199" ht="12" customHeight="1">
      <c r="GQ6600" s="171"/>
    </row>
    <row r="6601" spans="199:199" ht="12" customHeight="1">
      <c r="GQ6601" s="171"/>
    </row>
    <row r="6602" spans="199:199" ht="12" customHeight="1">
      <c r="GQ6602" s="171"/>
    </row>
    <row r="6603" spans="199:199" ht="12" customHeight="1">
      <c r="GQ6603" s="171"/>
    </row>
    <row r="6604" spans="199:199" ht="12" customHeight="1">
      <c r="GQ6604" s="171"/>
    </row>
    <row r="6605" spans="199:199" ht="12" customHeight="1">
      <c r="GQ6605" s="171"/>
    </row>
    <row r="6606" spans="199:199" ht="12" customHeight="1">
      <c r="GQ6606" s="171"/>
    </row>
    <row r="6607" spans="199:199" ht="12" customHeight="1">
      <c r="GQ6607" s="171"/>
    </row>
    <row r="6608" spans="199:199" ht="12" customHeight="1">
      <c r="GQ6608" s="171"/>
    </row>
    <row r="6609" spans="199:199" ht="12" customHeight="1">
      <c r="GQ6609" s="171"/>
    </row>
    <row r="6610" spans="199:199" ht="12" customHeight="1">
      <c r="GQ6610" s="171"/>
    </row>
    <row r="6611" spans="199:199" ht="12" customHeight="1">
      <c r="GQ6611" s="171"/>
    </row>
    <row r="6612" spans="199:199" ht="12" customHeight="1">
      <c r="GQ6612" s="171"/>
    </row>
    <row r="6613" spans="199:199" ht="12" customHeight="1">
      <c r="GQ6613" s="171"/>
    </row>
    <row r="6614" spans="199:199" ht="12" customHeight="1">
      <c r="GQ6614" s="171"/>
    </row>
    <row r="6615" spans="199:199" ht="12" customHeight="1">
      <c r="GQ6615" s="171"/>
    </row>
    <row r="6616" spans="199:199" ht="12" customHeight="1">
      <c r="GQ6616" s="171"/>
    </row>
    <row r="6617" spans="199:199" ht="12" customHeight="1">
      <c r="GQ6617" s="171"/>
    </row>
    <row r="6618" spans="199:199" ht="12" customHeight="1">
      <c r="GQ6618" s="171"/>
    </row>
    <row r="6619" spans="199:199" ht="12" customHeight="1">
      <c r="GQ6619" s="171"/>
    </row>
    <row r="6620" spans="199:199" ht="12" customHeight="1">
      <c r="GQ6620" s="171"/>
    </row>
    <row r="6621" spans="199:199" ht="12" customHeight="1">
      <c r="GQ6621" s="171"/>
    </row>
    <row r="6622" spans="199:199" ht="12" customHeight="1">
      <c r="GQ6622" s="171"/>
    </row>
    <row r="6623" spans="199:199" ht="12" customHeight="1">
      <c r="GQ6623" s="171"/>
    </row>
    <row r="6624" spans="199:199" ht="12" customHeight="1">
      <c r="GQ6624" s="171"/>
    </row>
    <row r="6625" spans="199:199" ht="12" customHeight="1">
      <c r="GQ6625" s="171"/>
    </row>
    <row r="6626" spans="199:199" ht="12" customHeight="1">
      <c r="GQ6626" s="171"/>
    </row>
    <row r="6627" spans="199:199" ht="12" customHeight="1">
      <c r="GQ6627" s="171"/>
    </row>
    <row r="6628" spans="199:199" ht="12" customHeight="1">
      <c r="GQ6628" s="171"/>
    </row>
    <row r="6629" spans="199:199" ht="12" customHeight="1">
      <c r="GQ6629" s="171"/>
    </row>
    <row r="6630" spans="199:199" ht="12" customHeight="1">
      <c r="GQ6630" s="171"/>
    </row>
    <row r="6631" spans="199:199" ht="12" customHeight="1">
      <c r="GQ6631" s="171"/>
    </row>
    <row r="6632" spans="199:199" ht="12" customHeight="1">
      <c r="GQ6632" s="171"/>
    </row>
    <row r="6633" spans="199:199" ht="12" customHeight="1">
      <c r="GQ6633" s="171"/>
    </row>
    <row r="6634" spans="199:199" ht="12" customHeight="1">
      <c r="GQ6634" s="171"/>
    </row>
    <row r="6635" spans="199:199" ht="12" customHeight="1">
      <c r="GQ6635" s="171"/>
    </row>
    <row r="6636" spans="199:199" ht="12" customHeight="1">
      <c r="GQ6636" s="171"/>
    </row>
    <row r="6637" spans="199:199" ht="12" customHeight="1">
      <c r="GQ6637" s="171"/>
    </row>
    <row r="6638" spans="199:199" ht="12" customHeight="1">
      <c r="GQ6638" s="171"/>
    </row>
    <row r="6639" spans="199:199" ht="12" customHeight="1">
      <c r="GQ6639" s="171"/>
    </row>
    <row r="6640" spans="199:199" ht="12" customHeight="1">
      <c r="GQ6640" s="171"/>
    </row>
    <row r="6641" spans="199:199" ht="12" customHeight="1">
      <c r="GQ6641" s="171"/>
    </row>
    <row r="6642" spans="199:199" ht="12" customHeight="1">
      <c r="GQ6642" s="171"/>
    </row>
    <row r="6643" spans="199:199" ht="12" customHeight="1">
      <c r="GQ6643" s="171"/>
    </row>
    <row r="6644" spans="199:199" ht="12" customHeight="1">
      <c r="GQ6644" s="171"/>
    </row>
    <row r="6645" spans="199:199" ht="12" customHeight="1">
      <c r="GQ6645" s="171"/>
    </row>
    <row r="6646" spans="199:199" ht="12" customHeight="1">
      <c r="GQ6646" s="171"/>
    </row>
    <row r="6647" spans="199:199" ht="12" customHeight="1">
      <c r="GQ6647" s="171"/>
    </row>
    <row r="6648" spans="199:199" ht="12" customHeight="1">
      <c r="GQ6648" s="171"/>
    </row>
    <row r="6649" spans="199:199" ht="12" customHeight="1">
      <c r="GQ6649" s="171"/>
    </row>
    <row r="6650" spans="199:199" ht="12" customHeight="1">
      <c r="GQ6650" s="171"/>
    </row>
    <row r="6651" spans="199:199" ht="12" customHeight="1">
      <c r="GQ6651" s="171"/>
    </row>
    <row r="6652" spans="199:199" ht="12" customHeight="1">
      <c r="GQ6652" s="171"/>
    </row>
    <row r="6653" spans="199:199" ht="12" customHeight="1">
      <c r="GQ6653" s="171"/>
    </row>
    <row r="6654" spans="199:199" ht="12" customHeight="1">
      <c r="GQ6654" s="171"/>
    </row>
    <row r="6655" spans="199:199" ht="12" customHeight="1">
      <c r="GQ6655" s="171"/>
    </row>
    <row r="6656" spans="199:199" ht="12" customHeight="1">
      <c r="GQ6656" s="171"/>
    </row>
    <row r="6657" spans="199:199" ht="12" customHeight="1">
      <c r="GQ6657" s="171"/>
    </row>
    <row r="6658" spans="199:199" ht="12" customHeight="1">
      <c r="GQ6658" s="171"/>
    </row>
    <row r="6659" spans="199:199" ht="12" customHeight="1">
      <c r="GQ6659" s="171"/>
    </row>
    <row r="6660" spans="199:199" ht="12" customHeight="1">
      <c r="GQ6660" s="171"/>
    </row>
    <row r="6661" spans="199:199" ht="12" customHeight="1">
      <c r="GQ6661" s="171"/>
    </row>
    <row r="6662" spans="199:199" ht="12" customHeight="1">
      <c r="GQ6662" s="171"/>
    </row>
    <row r="6663" spans="199:199" ht="12" customHeight="1">
      <c r="GQ6663" s="171"/>
    </row>
    <row r="6664" spans="199:199" ht="12" customHeight="1">
      <c r="GQ6664" s="171"/>
    </row>
    <row r="6665" spans="199:199" ht="12" customHeight="1">
      <c r="GQ6665" s="171"/>
    </row>
    <row r="6666" spans="199:199" ht="12" customHeight="1">
      <c r="GQ6666" s="171"/>
    </row>
    <row r="6667" spans="199:199" ht="12" customHeight="1">
      <c r="GQ6667" s="171"/>
    </row>
    <row r="6668" spans="199:199" ht="12" customHeight="1">
      <c r="GQ6668" s="171"/>
    </row>
    <row r="6669" spans="199:199" ht="12" customHeight="1">
      <c r="GQ6669" s="171"/>
    </row>
    <row r="6670" spans="199:199" ht="12" customHeight="1">
      <c r="GQ6670" s="171"/>
    </row>
    <row r="6671" spans="199:199" ht="12" customHeight="1">
      <c r="GQ6671" s="171"/>
    </row>
    <row r="6672" spans="199:199" ht="12" customHeight="1">
      <c r="GQ6672" s="171"/>
    </row>
    <row r="6673" spans="199:199" ht="12" customHeight="1">
      <c r="GQ6673" s="171"/>
    </row>
    <row r="6674" spans="199:199" ht="12" customHeight="1">
      <c r="GQ6674" s="171"/>
    </row>
    <row r="6675" spans="199:199" ht="12" customHeight="1">
      <c r="GQ6675" s="171"/>
    </row>
    <row r="6676" spans="199:199" ht="12" customHeight="1">
      <c r="GQ6676" s="171"/>
    </row>
    <row r="6677" spans="199:199" ht="12" customHeight="1">
      <c r="GQ6677" s="171"/>
    </row>
    <row r="6678" spans="199:199" ht="12" customHeight="1">
      <c r="GQ6678" s="171"/>
    </row>
    <row r="6679" spans="199:199" ht="12" customHeight="1">
      <c r="GQ6679" s="171"/>
    </row>
    <row r="6680" spans="199:199" ht="12" customHeight="1">
      <c r="GQ6680" s="171"/>
    </row>
    <row r="6681" spans="199:199" ht="12" customHeight="1">
      <c r="GQ6681" s="171"/>
    </row>
    <row r="6682" spans="199:199" ht="12" customHeight="1">
      <c r="GQ6682" s="171"/>
    </row>
    <row r="6683" spans="199:199" ht="12" customHeight="1">
      <c r="GQ6683" s="171"/>
    </row>
    <row r="6684" spans="199:199" ht="12" customHeight="1">
      <c r="GQ6684" s="171"/>
    </row>
    <row r="6685" spans="199:199" ht="12" customHeight="1">
      <c r="GQ6685" s="171"/>
    </row>
    <row r="6686" spans="199:199" ht="12" customHeight="1">
      <c r="GQ6686" s="171"/>
    </row>
    <row r="6687" spans="199:199" ht="12" customHeight="1">
      <c r="GQ6687" s="171"/>
    </row>
    <row r="6688" spans="199:199" ht="12" customHeight="1">
      <c r="GQ6688" s="171"/>
    </row>
    <row r="6689" spans="199:199" ht="12" customHeight="1">
      <c r="GQ6689" s="171"/>
    </row>
    <row r="6690" spans="199:199" ht="12" customHeight="1">
      <c r="GQ6690" s="171"/>
    </row>
    <row r="6691" spans="199:199" ht="12" customHeight="1">
      <c r="GQ6691" s="171"/>
    </row>
    <row r="6692" spans="199:199" ht="12" customHeight="1">
      <c r="GQ6692" s="171"/>
    </row>
    <row r="6693" spans="199:199" ht="12" customHeight="1">
      <c r="GQ6693" s="171"/>
    </row>
    <row r="6694" spans="199:199" ht="12" customHeight="1">
      <c r="GQ6694" s="171"/>
    </row>
    <row r="6695" spans="199:199" ht="12" customHeight="1">
      <c r="GQ6695" s="171"/>
    </row>
    <row r="6696" spans="199:199" ht="12" customHeight="1">
      <c r="GQ6696" s="171"/>
    </row>
    <row r="6697" spans="199:199" ht="12" customHeight="1">
      <c r="GQ6697" s="171"/>
    </row>
    <row r="6698" spans="199:199" ht="12" customHeight="1">
      <c r="GQ6698" s="171"/>
    </row>
    <row r="6699" spans="199:199" ht="12" customHeight="1">
      <c r="GQ6699" s="171"/>
    </row>
    <row r="6700" spans="199:199" ht="12" customHeight="1">
      <c r="GQ6700" s="171"/>
    </row>
    <row r="6701" spans="199:199" ht="12" customHeight="1">
      <c r="GQ6701" s="171"/>
    </row>
    <row r="6702" spans="199:199" ht="12" customHeight="1">
      <c r="GQ6702" s="171"/>
    </row>
    <row r="6703" spans="199:199" ht="12" customHeight="1">
      <c r="GQ6703" s="171"/>
    </row>
    <row r="6704" spans="199:199" ht="12" customHeight="1">
      <c r="GQ6704" s="171"/>
    </row>
    <row r="6705" spans="199:199" ht="12" customHeight="1">
      <c r="GQ6705" s="171"/>
    </row>
    <row r="6706" spans="199:199" ht="12" customHeight="1">
      <c r="GQ6706" s="171"/>
    </row>
    <row r="6707" spans="199:199" ht="12" customHeight="1">
      <c r="GQ6707" s="171"/>
    </row>
    <row r="6708" spans="199:199" ht="12" customHeight="1">
      <c r="GQ6708" s="171"/>
    </row>
    <row r="6709" spans="199:199" ht="12" customHeight="1">
      <c r="GQ6709" s="171"/>
    </row>
    <row r="6710" spans="199:199" ht="12" customHeight="1">
      <c r="GQ6710" s="171"/>
    </row>
    <row r="6711" spans="199:199" ht="12" customHeight="1">
      <c r="GQ6711" s="171"/>
    </row>
    <row r="6712" spans="199:199" ht="12" customHeight="1">
      <c r="GQ6712" s="171"/>
    </row>
    <row r="6713" spans="199:199" ht="12" customHeight="1">
      <c r="GQ6713" s="171"/>
    </row>
    <row r="6714" spans="199:199" ht="12" customHeight="1">
      <c r="GQ6714" s="171"/>
    </row>
    <row r="6715" spans="199:199" ht="12" customHeight="1">
      <c r="GQ6715" s="171"/>
    </row>
    <row r="6716" spans="199:199" ht="12" customHeight="1">
      <c r="GQ6716" s="171"/>
    </row>
    <row r="6717" spans="199:199" ht="12" customHeight="1">
      <c r="GQ6717" s="171"/>
    </row>
    <row r="6718" spans="199:199" ht="12" customHeight="1">
      <c r="GQ6718" s="171"/>
    </row>
    <row r="6719" spans="199:199" ht="12" customHeight="1">
      <c r="GQ6719" s="171"/>
    </row>
    <row r="6720" spans="199:199" ht="12" customHeight="1">
      <c r="GQ6720" s="171"/>
    </row>
    <row r="6721" spans="199:199" ht="12" customHeight="1">
      <c r="GQ6721" s="171"/>
    </row>
    <row r="6722" spans="199:199" ht="12" customHeight="1">
      <c r="GQ6722" s="171"/>
    </row>
    <row r="6723" spans="199:199" ht="12" customHeight="1">
      <c r="GQ6723" s="171"/>
    </row>
    <row r="6724" spans="199:199" ht="12" customHeight="1">
      <c r="GQ6724" s="171"/>
    </row>
    <row r="6725" spans="199:199" ht="12" customHeight="1">
      <c r="GQ6725" s="171"/>
    </row>
    <row r="6726" spans="199:199" ht="12" customHeight="1">
      <c r="GQ6726" s="171"/>
    </row>
    <row r="6727" spans="199:199" ht="12" customHeight="1">
      <c r="GQ6727" s="171"/>
    </row>
    <row r="6728" spans="199:199" ht="12" customHeight="1">
      <c r="GQ6728" s="171"/>
    </row>
    <row r="6729" spans="199:199" ht="12" customHeight="1">
      <c r="GQ6729" s="171"/>
    </row>
    <row r="6730" spans="199:199" ht="12" customHeight="1">
      <c r="GQ6730" s="171"/>
    </row>
    <row r="6731" spans="199:199" ht="12" customHeight="1">
      <c r="GQ6731" s="171"/>
    </row>
    <row r="6732" spans="199:199" ht="12" customHeight="1">
      <c r="GQ6732" s="171"/>
    </row>
    <row r="6733" spans="199:199" ht="12" customHeight="1">
      <c r="GQ6733" s="171"/>
    </row>
    <row r="6734" spans="199:199" ht="12" customHeight="1">
      <c r="GQ6734" s="171"/>
    </row>
    <row r="6735" spans="199:199" ht="12" customHeight="1">
      <c r="GQ6735" s="171"/>
    </row>
    <row r="6736" spans="199:199" ht="12" customHeight="1">
      <c r="GQ6736" s="171"/>
    </row>
    <row r="6737" spans="199:199" ht="12" customHeight="1">
      <c r="GQ6737" s="171"/>
    </row>
    <row r="6738" spans="199:199" ht="12" customHeight="1">
      <c r="GQ6738" s="171"/>
    </row>
    <row r="6739" spans="199:199" ht="12" customHeight="1">
      <c r="GQ6739" s="171"/>
    </row>
    <row r="6740" spans="199:199" ht="12" customHeight="1">
      <c r="GQ6740" s="171"/>
    </row>
    <row r="6741" spans="199:199" ht="12" customHeight="1">
      <c r="GQ6741" s="171"/>
    </row>
    <row r="6742" spans="199:199" ht="12" customHeight="1">
      <c r="GQ6742" s="171"/>
    </row>
    <row r="6743" spans="199:199" ht="12" customHeight="1">
      <c r="GQ6743" s="171"/>
    </row>
    <row r="6744" spans="199:199" ht="12" customHeight="1">
      <c r="GQ6744" s="171"/>
    </row>
    <row r="6745" spans="199:199" ht="12" customHeight="1">
      <c r="GQ6745" s="171"/>
    </row>
    <row r="6746" spans="199:199" ht="12" customHeight="1">
      <c r="GQ6746" s="171"/>
    </row>
    <row r="6747" spans="199:199" ht="12" customHeight="1">
      <c r="GQ6747" s="171"/>
    </row>
    <row r="6748" spans="199:199" ht="12" customHeight="1">
      <c r="GQ6748" s="171"/>
    </row>
    <row r="6749" spans="199:199" ht="12" customHeight="1">
      <c r="GQ6749" s="171"/>
    </row>
    <row r="6750" spans="199:199" ht="12" customHeight="1">
      <c r="GQ6750" s="171"/>
    </row>
    <row r="6751" spans="199:199" ht="12" customHeight="1">
      <c r="GQ6751" s="171"/>
    </row>
    <row r="6752" spans="199:199" ht="12" customHeight="1">
      <c r="GQ6752" s="171"/>
    </row>
    <row r="6753" spans="199:199" ht="12" customHeight="1">
      <c r="GQ6753" s="171"/>
    </row>
    <row r="6754" spans="199:199" ht="12" customHeight="1">
      <c r="GQ6754" s="171"/>
    </row>
    <row r="6755" spans="199:199" ht="12" customHeight="1">
      <c r="GQ6755" s="171"/>
    </row>
    <row r="6756" spans="199:199" ht="12" customHeight="1">
      <c r="GQ6756" s="171"/>
    </row>
    <row r="6757" spans="199:199" ht="12" customHeight="1">
      <c r="GQ6757" s="171"/>
    </row>
    <row r="6758" spans="199:199" ht="12" customHeight="1">
      <c r="GQ6758" s="171"/>
    </row>
    <row r="6759" spans="199:199" ht="12" customHeight="1">
      <c r="GQ6759" s="171"/>
    </row>
    <row r="6760" spans="199:199" ht="12" customHeight="1">
      <c r="GQ6760" s="171"/>
    </row>
    <row r="6761" spans="199:199" ht="12" customHeight="1">
      <c r="GQ6761" s="171"/>
    </row>
    <row r="6762" spans="199:199" ht="12" customHeight="1">
      <c r="GQ6762" s="171"/>
    </row>
    <row r="6763" spans="199:199" ht="12" customHeight="1">
      <c r="GQ6763" s="171"/>
    </row>
    <row r="6764" spans="199:199" ht="12" customHeight="1">
      <c r="GQ6764" s="171"/>
    </row>
    <row r="6765" spans="199:199" ht="12" customHeight="1">
      <c r="GQ6765" s="171"/>
    </row>
    <row r="6766" spans="199:199" ht="12" customHeight="1">
      <c r="GQ6766" s="171"/>
    </row>
    <row r="6767" spans="199:199" ht="12" customHeight="1">
      <c r="GQ6767" s="171"/>
    </row>
    <row r="6768" spans="199:199" ht="12" customHeight="1">
      <c r="GQ6768" s="171"/>
    </row>
    <row r="6769" spans="199:199" ht="12" customHeight="1">
      <c r="GQ6769" s="171"/>
    </row>
    <row r="6770" spans="199:199" ht="12" customHeight="1">
      <c r="GQ6770" s="171"/>
    </row>
    <row r="6771" spans="199:199" ht="12" customHeight="1">
      <c r="GQ6771" s="171"/>
    </row>
    <row r="6772" spans="199:199" ht="12" customHeight="1">
      <c r="GQ6772" s="171"/>
    </row>
    <row r="6773" spans="199:199" ht="12" customHeight="1">
      <c r="GQ6773" s="171"/>
    </row>
    <row r="6774" spans="199:199" ht="12" customHeight="1">
      <c r="GQ6774" s="171"/>
    </row>
    <row r="6775" spans="199:199" ht="12" customHeight="1">
      <c r="GQ6775" s="171"/>
    </row>
    <row r="6776" spans="199:199" ht="12" customHeight="1">
      <c r="GQ6776" s="171"/>
    </row>
    <row r="6777" spans="199:199" ht="12" customHeight="1">
      <c r="GQ6777" s="171"/>
    </row>
    <row r="6778" spans="199:199" ht="12" customHeight="1">
      <c r="GQ6778" s="171"/>
    </row>
    <row r="6779" spans="199:199" ht="12" customHeight="1">
      <c r="GQ6779" s="171"/>
    </row>
    <row r="6780" spans="199:199" ht="12" customHeight="1">
      <c r="GQ6780" s="171"/>
    </row>
    <row r="6781" spans="199:199" ht="12" customHeight="1">
      <c r="GQ6781" s="171"/>
    </row>
    <row r="6782" spans="199:199" ht="12" customHeight="1">
      <c r="GQ6782" s="171"/>
    </row>
    <row r="6783" spans="199:199" ht="12" customHeight="1">
      <c r="GQ6783" s="171"/>
    </row>
    <row r="6784" spans="199:199" ht="12" customHeight="1">
      <c r="GQ6784" s="171"/>
    </row>
    <row r="6785" spans="199:199" ht="12" customHeight="1">
      <c r="GQ6785" s="171"/>
    </row>
    <row r="6786" spans="199:199" ht="12" customHeight="1">
      <c r="GQ6786" s="171"/>
    </row>
    <row r="6787" spans="199:199" ht="12" customHeight="1">
      <c r="GQ6787" s="171"/>
    </row>
    <row r="6788" spans="199:199" ht="12" customHeight="1">
      <c r="GQ6788" s="171"/>
    </row>
    <row r="6789" spans="199:199" ht="12" customHeight="1">
      <c r="GQ6789" s="171"/>
    </row>
    <row r="6790" spans="199:199" ht="12" customHeight="1">
      <c r="GQ6790" s="171"/>
    </row>
    <row r="6791" spans="199:199" ht="12" customHeight="1">
      <c r="GQ6791" s="171"/>
    </row>
    <row r="6792" spans="199:199" ht="12" customHeight="1">
      <c r="GQ6792" s="171"/>
    </row>
    <row r="6793" spans="199:199" ht="12" customHeight="1">
      <c r="GQ6793" s="171"/>
    </row>
    <row r="6794" spans="199:199" ht="12" customHeight="1">
      <c r="GQ6794" s="171"/>
    </row>
    <row r="6795" spans="199:199" ht="12" customHeight="1">
      <c r="GQ6795" s="171"/>
    </row>
    <row r="6796" spans="199:199" ht="12" customHeight="1">
      <c r="GQ6796" s="171"/>
    </row>
    <row r="6797" spans="199:199" ht="12" customHeight="1">
      <c r="GQ6797" s="171"/>
    </row>
    <row r="6798" spans="199:199" ht="12" customHeight="1">
      <c r="GQ6798" s="171"/>
    </row>
    <row r="6799" spans="199:199" ht="12" customHeight="1">
      <c r="GQ6799" s="171"/>
    </row>
    <row r="6800" spans="199:199" ht="12" customHeight="1">
      <c r="GQ6800" s="171"/>
    </row>
    <row r="6801" spans="199:199" ht="12" customHeight="1">
      <c r="GQ6801" s="171"/>
    </row>
    <row r="6802" spans="199:199" ht="12" customHeight="1">
      <c r="GQ6802" s="171"/>
    </row>
    <row r="6803" spans="199:199" ht="12" customHeight="1">
      <c r="GQ6803" s="171"/>
    </row>
    <row r="6804" spans="199:199" ht="12" customHeight="1">
      <c r="GQ6804" s="171"/>
    </row>
    <row r="6805" spans="199:199" ht="12" customHeight="1">
      <c r="GQ6805" s="171"/>
    </row>
    <row r="6806" spans="199:199" ht="12" customHeight="1">
      <c r="GQ6806" s="171"/>
    </row>
    <row r="6807" spans="199:199" ht="12" customHeight="1">
      <c r="GQ6807" s="171"/>
    </row>
    <row r="6808" spans="199:199" ht="12" customHeight="1">
      <c r="GQ6808" s="171"/>
    </row>
    <row r="6809" spans="199:199" ht="12" customHeight="1">
      <c r="GQ6809" s="171"/>
    </row>
    <row r="6810" spans="199:199" ht="12" customHeight="1">
      <c r="GQ6810" s="171"/>
    </row>
    <row r="6811" spans="199:199" ht="12" customHeight="1">
      <c r="GQ6811" s="171"/>
    </row>
    <row r="6812" spans="199:199" ht="12" customHeight="1">
      <c r="GQ6812" s="171"/>
    </row>
    <row r="6813" spans="199:199" ht="12" customHeight="1">
      <c r="GQ6813" s="171"/>
    </row>
    <row r="6814" spans="199:199" ht="12" customHeight="1">
      <c r="GQ6814" s="171"/>
    </row>
    <row r="6815" spans="199:199" ht="12" customHeight="1">
      <c r="GQ6815" s="171"/>
    </row>
    <row r="6816" spans="199:199" ht="12" customHeight="1">
      <c r="GQ6816" s="171"/>
    </row>
    <row r="6817" spans="199:199" ht="12" customHeight="1">
      <c r="GQ6817" s="171"/>
    </row>
    <row r="6818" spans="199:199" ht="12" customHeight="1">
      <c r="GQ6818" s="171"/>
    </row>
    <row r="6819" spans="199:199" ht="12" customHeight="1">
      <c r="GQ6819" s="171"/>
    </row>
    <row r="6820" spans="199:199" ht="12" customHeight="1">
      <c r="GQ6820" s="171"/>
    </row>
    <row r="6821" spans="199:199" ht="12" customHeight="1">
      <c r="GQ6821" s="171"/>
    </row>
    <row r="6822" spans="199:199" ht="12" customHeight="1">
      <c r="GQ6822" s="171"/>
    </row>
    <row r="6823" spans="199:199" ht="12" customHeight="1">
      <c r="GQ6823" s="171"/>
    </row>
    <row r="6824" spans="199:199" ht="12" customHeight="1">
      <c r="GQ6824" s="171"/>
    </row>
    <row r="6825" spans="199:199" ht="12" customHeight="1">
      <c r="GQ6825" s="171"/>
    </row>
    <row r="6826" spans="199:199" ht="12" customHeight="1">
      <c r="GQ6826" s="171"/>
    </row>
    <row r="6827" spans="199:199" ht="12" customHeight="1">
      <c r="GQ6827" s="171"/>
    </row>
    <row r="6828" spans="199:199" ht="12" customHeight="1">
      <c r="GQ6828" s="171"/>
    </row>
    <row r="6829" spans="199:199" ht="12" customHeight="1">
      <c r="GQ6829" s="171"/>
    </row>
    <row r="6830" spans="199:199" ht="12" customHeight="1">
      <c r="GQ6830" s="171"/>
    </row>
    <row r="6831" spans="199:199" ht="12" customHeight="1">
      <c r="GQ6831" s="171"/>
    </row>
    <row r="6832" spans="199:199" ht="12" customHeight="1">
      <c r="GQ6832" s="171"/>
    </row>
    <row r="6833" spans="199:199" ht="12" customHeight="1">
      <c r="GQ6833" s="171"/>
    </row>
    <row r="6834" spans="199:199" ht="12" customHeight="1">
      <c r="GQ6834" s="171"/>
    </row>
    <row r="6835" spans="199:199" ht="12" customHeight="1">
      <c r="GQ6835" s="171"/>
    </row>
    <row r="6836" spans="199:199" ht="12" customHeight="1">
      <c r="GQ6836" s="171"/>
    </row>
    <row r="6837" spans="199:199" ht="12" customHeight="1">
      <c r="GQ6837" s="171"/>
    </row>
    <row r="6838" spans="199:199" ht="12" customHeight="1">
      <c r="GQ6838" s="171"/>
    </row>
    <row r="6839" spans="199:199" ht="12" customHeight="1">
      <c r="GQ6839" s="171"/>
    </row>
    <row r="6840" spans="199:199" ht="12" customHeight="1">
      <c r="GQ6840" s="171"/>
    </row>
    <row r="6841" spans="199:199" ht="12" customHeight="1">
      <c r="GQ6841" s="171"/>
    </row>
    <row r="6842" spans="199:199" ht="12" customHeight="1">
      <c r="GQ6842" s="171"/>
    </row>
    <row r="6843" spans="199:199" ht="12" customHeight="1">
      <c r="GQ6843" s="171"/>
    </row>
    <row r="6844" spans="199:199" ht="12" customHeight="1">
      <c r="GQ6844" s="171"/>
    </row>
    <row r="6845" spans="199:199" ht="12" customHeight="1">
      <c r="GQ6845" s="171"/>
    </row>
    <row r="6846" spans="199:199" ht="12" customHeight="1">
      <c r="GQ6846" s="171"/>
    </row>
    <row r="6847" spans="199:199" ht="12" customHeight="1">
      <c r="GQ6847" s="171"/>
    </row>
    <row r="6848" spans="199:199" ht="12" customHeight="1">
      <c r="GQ6848" s="171"/>
    </row>
    <row r="6849" spans="199:199" ht="12" customHeight="1">
      <c r="GQ6849" s="171"/>
    </row>
    <row r="6850" spans="199:199" ht="12" customHeight="1">
      <c r="GQ6850" s="171"/>
    </row>
    <row r="6851" spans="199:199" ht="12" customHeight="1">
      <c r="GQ6851" s="171"/>
    </row>
    <row r="6852" spans="199:199" ht="12" customHeight="1">
      <c r="GQ6852" s="171"/>
    </row>
    <row r="6853" spans="199:199" ht="12" customHeight="1">
      <c r="GQ6853" s="171"/>
    </row>
    <row r="6854" spans="199:199" ht="12" customHeight="1">
      <c r="GQ6854" s="171"/>
    </row>
    <row r="6855" spans="199:199" ht="12" customHeight="1">
      <c r="GQ6855" s="171"/>
    </row>
    <row r="6856" spans="199:199" ht="12" customHeight="1">
      <c r="GQ6856" s="171"/>
    </row>
    <row r="6857" spans="199:199" ht="12" customHeight="1">
      <c r="GQ6857" s="171"/>
    </row>
    <row r="6858" spans="199:199" ht="12" customHeight="1">
      <c r="GQ6858" s="171"/>
    </row>
    <row r="6859" spans="199:199" ht="12" customHeight="1">
      <c r="GQ6859" s="171"/>
    </row>
    <row r="6860" spans="199:199" ht="12" customHeight="1">
      <c r="GQ6860" s="171"/>
    </row>
    <row r="6861" spans="199:199" ht="12" customHeight="1">
      <c r="GQ6861" s="171"/>
    </row>
    <row r="6862" spans="199:199" ht="12" customHeight="1">
      <c r="GQ6862" s="171"/>
    </row>
    <row r="6863" spans="199:199" ht="12" customHeight="1">
      <c r="GQ6863" s="171"/>
    </row>
    <row r="6864" spans="199:199" ht="12" customHeight="1">
      <c r="GQ6864" s="171"/>
    </row>
    <row r="6865" spans="199:199" ht="12" customHeight="1">
      <c r="GQ6865" s="171"/>
    </row>
    <row r="6866" spans="199:199" ht="12" customHeight="1">
      <c r="GQ6866" s="171"/>
    </row>
    <row r="6867" spans="199:199" ht="12" customHeight="1">
      <c r="GQ6867" s="171"/>
    </row>
    <row r="6868" spans="199:199" ht="12" customHeight="1">
      <c r="GQ6868" s="171"/>
    </row>
    <row r="6869" spans="199:199" ht="12" customHeight="1">
      <c r="GQ6869" s="171"/>
    </row>
    <row r="6870" spans="199:199" ht="12" customHeight="1">
      <c r="GQ6870" s="171"/>
    </row>
    <row r="6871" spans="199:199" ht="12" customHeight="1">
      <c r="GQ6871" s="171"/>
    </row>
    <row r="6872" spans="199:199" ht="12" customHeight="1">
      <c r="GQ6872" s="171"/>
    </row>
    <row r="6873" spans="199:199" ht="12" customHeight="1">
      <c r="GQ6873" s="171"/>
    </row>
    <row r="6874" spans="199:199" ht="12" customHeight="1">
      <c r="GQ6874" s="171"/>
    </row>
    <row r="6875" spans="199:199" ht="12" customHeight="1">
      <c r="GQ6875" s="171"/>
    </row>
    <row r="6876" spans="199:199" ht="12" customHeight="1">
      <c r="GQ6876" s="171"/>
    </row>
    <row r="6877" spans="199:199" ht="12" customHeight="1">
      <c r="GQ6877" s="171"/>
    </row>
    <row r="6878" spans="199:199" ht="12" customHeight="1">
      <c r="GQ6878" s="171"/>
    </row>
    <row r="6879" spans="199:199" ht="12" customHeight="1">
      <c r="GQ6879" s="171"/>
    </row>
    <row r="6880" spans="199:199" ht="12" customHeight="1">
      <c r="GQ6880" s="171"/>
    </row>
    <row r="6881" spans="199:199" ht="12" customHeight="1">
      <c r="GQ6881" s="171"/>
    </row>
    <row r="6882" spans="199:199" ht="12" customHeight="1">
      <c r="GQ6882" s="171"/>
    </row>
    <row r="6883" spans="199:199" ht="12" customHeight="1">
      <c r="GQ6883" s="171"/>
    </row>
    <row r="6884" spans="199:199" ht="12" customHeight="1">
      <c r="GQ6884" s="171"/>
    </row>
    <row r="6885" spans="199:199" ht="12" customHeight="1">
      <c r="GQ6885" s="171"/>
    </row>
    <row r="6886" spans="199:199" ht="12" customHeight="1">
      <c r="GQ6886" s="171"/>
    </row>
    <row r="6887" spans="199:199" ht="12" customHeight="1">
      <c r="GQ6887" s="171"/>
    </row>
    <row r="6888" spans="199:199" ht="12" customHeight="1">
      <c r="GQ6888" s="171"/>
    </row>
    <row r="6889" spans="199:199" ht="12" customHeight="1">
      <c r="GQ6889" s="171"/>
    </row>
    <row r="6890" spans="199:199" ht="12" customHeight="1">
      <c r="GQ6890" s="171"/>
    </row>
    <row r="6891" spans="199:199" ht="12" customHeight="1">
      <c r="GQ6891" s="171"/>
    </row>
    <row r="6892" spans="199:199" ht="12" customHeight="1">
      <c r="GQ6892" s="171"/>
    </row>
    <row r="6893" spans="199:199" ht="12" customHeight="1">
      <c r="GQ6893" s="171"/>
    </row>
    <row r="6894" spans="199:199" ht="12" customHeight="1">
      <c r="GQ6894" s="171"/>
    </row>
    <row r="6895" spans="199:199" ht="12" customHeight="1">
      <c r="GQ6895" s="171"/>
    </row>
    <row r="6896" spans="199:199" ht="12" customHeight="1">
      <c r="GQ6896" s="171"/>
    </row>
    <row r="6897" spans="199:199" ht="12" customHeight="1">
      <c r="GQ6897" s="171"/>
    </row>
    <row r="6898" spans="199:199" ht="12" customHeight="1">
      <c r="GQ6898" s="171"/>
    </row>
    <row r="6899" spans="199:199" ht="12" customHeight="1">
      <c r="GQ6899" s="171"/>
    </row>
    <row r="6900" spans="199:199" ht="12" customHeight="1">
      <c r="GQ6900" s="171"/>
    </row>
    <row r="6901" spans="199:199" ht="12" customHeight="1">
      <c r="GQ6901" s="171"/>
    </row>
    <row r="6902" spans="199:199" ht="12" customHeight="1">
      <c r="GQ6902" s="171"/>
    </row>
    <row r="6903" spans="199:199" ht="12" customHeight="1">
      <c r="GQ6903" s="171"/>
    </row>
    <row r="6904" spans="199:199" ht="12" customHeight="1">
      <c r="GQ6904" s="171"/>
    </row>
    <row r="6905" spans="199:199" ht="12" customHeight="1">
      <c r="GQ6905" s="171"/>
    </row>
    <row r="6906" spans="199:199" ht="12" customHeight="1">
      <c r="GQ6906" s="171"/>
    </row>
    <row r="6907" spans="199:199" ht="12" customHeight="1">
      <c r="GQ6907" s="171"/>
    </row>
    <row r="6908" spans="199:199" ht="12" customHeight="1">
      <c r="GQ6908" s="171"/>
    </row>
    <row r="6909" spans="199:199" ht="12" customHeight="1">
      <c r="GQ6909" s="171"/>
    </row>
    <row r="6910" spans="199:199" ht="12" customHeight="1">
      <c r="GQ6910" s="171"/>
    </row>
    <row r="6911" spans="199:199" ht="12" customHeight="1">
      <c r="GQ6911" s="171"/>
    </row>
    <row r="6912" spans="199:199" ht="12" customHeight="1">
      <c r="GQ6912" s="171"/>
    </row>
    <row r="6913" spans="199:199" ht="12" customHeight="1">
      <c r="GQ6913" s="171"/>
    </row>
    <row r="6914" spans="199:199" ht="12" customHeight="1">
      <c r="GQ6914" s="171"/>
    </row>
    <row r="6915" spans="199:199" ht="12" customHeight="1">
      <c r="GQ6915" s="171"/>
    </row>
    <row r="6916" spans="199:199" ht="12" customHeight="1">
      <c r="GQ6916" s="171"/>
    </row>
    <row r="6917" spans="199:199" ht="12" customHeight="1">
      <c r="GQ6917" s="171"/>
    </row>
    <row r="6918" spans="199:199" ht="12" customHeight="1">
      <c r="GQ6918" s="171"/>
    </row>
    <row r="6919" spans="199:199" ht="12" customHeight="1">
      <c r="GQ6919" s="171"/>
    </row>
    <row r="6920" spans="199:199" ht="12" customHeight="1">
      <c r="GQ6920" s="171"/>
    </row>
    <row r="6921" spans="199:199" ht="12" customHeight="1">
      <c r="GQ6921" s="171"/>
    </row>
    <row r="6922" spans="199:199" ht="12" customHeight="1">
      <c r="GQ6922" s="171"/>
    </row>
    <row r="6923" spans="199:199" ht="12" customHeight="1">
      <c r="GQ6923" s="171"/>
    </row>
    <row r="6924" spans="199:199" ht="12" customHeight="1">
      <c r="GQ6924" s="171"/>
    </row>
    <row r="6925" spans="199:199" ht="12" customHeight="1">
      <c r="GQ6925" s="171"/>
    </row>
    <row r="6926" spans="199:199" ht="12" customHeight="1">
      <c r="GQ6926" s="171"/>
    </row>
    <row r="6927" spans="199:199" ht="12" customHeight="1">
      <c r="GQ6927" s="171"/>
    </row>
    <row r="6928" spans="199:199" ht="12" customHeight="1">
      <c r="GQ6928" s="171"/>
    </row>
    <row r="6929" spans="199:199" ht="12" customHeight="1">
      <c r="GQ6929" s="171"/>
    </row>
    <row r="6930" spans="199:199" ht="12" customHeight="1">
      <c r="GQ6930" s="171"/>
    </row>
    <row r="6931" spans="199:199" ht="12" customHeight="1">
      <c r="GQ6931" s="171"/>
    </row>
    <row r="6932" spans="199:199" ht="12" customHeight="1">
      <c r="GQ6932" s="171"/>
    </row>
    <row r="6933" spans="199:199" ht="12" customHeight="1">
      <c r="GQ6933" s="171"/>
    </row>
    <row r="6934" spans="199:199" ht="12" customHeight="1">
      <c r="GQ6934" s="171"/>
    </row>
    <row r="6935" spans="199:199" ht="12" customHeight="1">
      <c r="GQ6935" s="171"/>
    </row>
    <row r="6936" spans="199:199" ht="12" customHeight="1">
      <c r="GQ6936" s="171"/>
    </row>
    <row r="6937" spans="199:199" ht="12" customHeight="1">
      <c r="GQ6937" s="171"/>
    </row>
    <row r="6938" spans="199:199" ht="12" customHeight="1">
      <c r="GQ6938" s="171"/>
    </row>
    <row r="6939" spans="199:199" ht="12" customHeight="1">
      <c r="GQ6939" s="171"/>
    </row>
    <row r="6940" spans="199:199" ht="12" customHeight="1">
      <c r="GQ6940" s="171"/>
    </row>
    <row r="6941" spans="199:199" ht="12" customHeight="1">
      <c r="GQ6941" s="171"/>
    </row>
    <row r="6942" spans="199:199" ht="12" customHeight="1">
      <c r="GQ6942" s="171"/>
    </row>
    <row r="6943" spans="199:199" ht="12" customHeight="1">
      <c r="GQ6943" s="171"/>
    </row>
    <row r="6944" spans="199:199" ht="12" customHeight="1">
      <c r="GQ6944" s="171"/>
    </row>
    <row r="6945" spans="199:199" ht="12" customHeight="1">
      <c r="GQ6945" s="171"/>
    </row>
    <row r="6946" spans="199:199" ht="12" customHeight="1">
      <c r="GQ6946" s="171"/>
    </row>
    <row r="6947" spans="199:199" ht="12" customHeight="1">
      <c r="GQ6947" s="171"/>
    </row>
    <row r="6948" spans="199:199" ht="12" customHeight="1">
      <c r="GQ6948" s="171"/>
    </row>
    <row r="6949" spans="199:199" ht="12" customHeight="1">
      <c r="GQ6949" s="171"/>
    </row>
    <row r="6950" spans="199:199" ht="12" customHeight="1">
      <c r="GQ6950" s="171"/>
    </row>
    <row r="6951" spans="199:199" ht="12" customHeight="1">
      <c r="GQ6951" s="171"/>
    </row>
    <row r="6952" spans="199:199" ht="12" customHeight="1">
      <c r="GQ6952" s="171"/>
    </row>
    <row r="6953" spans="199:199" ht="12" customHeight="1">
      <c r="GQ6953" s="171"/>
    </row>
    <row r="6954" spans="199:199" ht="12" customHeight="1">
      <c r="GQ6954" s="171"/>
    </row>
    <row r="6955" spans="199:199" ht="12" customHeight="1">
      <c r="GQ6955" s="171"/>
    </row>
    <row r="6956" spans="199:199" ht="12" customHeight="1">
      <c r="GQ6956" s="171"/>
    </row>
    <row r="6957" spans="199:199" ht="12" customHeight="1">
      <c r="GQ6957" s="171"/>
    </row>
    <row r="6958" spans="199:199" ht="12" customHeight="1">
      <c r="GQ6958" s="171"/>
    </row>
    <row r="6959" spans="199:199" ht="12" customHeight="1">
      <c r="GQ6959" s="171"/>
    </row>
    <row r="6960" spans="199:199" ht="12" customHeight="1">
      <c r="GQ6960" s="171"/>
    </row>
    <row r="6961" spans="199:199" ht="12" customHeight="1">
      <c r="GQ6961" s="171"/>
    </row>
    <row r="6962" spans="199:199" ht="12" customHeight="1">
      <c r="GQ6962" s="171"/>
    </row>
    <row r="6963" spans="199:199" ht="12" customHeight="1">
      <c r="GQ6963" s="171"/>
    </row>
    <row r="6964" spans="199:199" ht="12" customHeight="1">
      <c r="GQ6964" s="171"/>
    </row>
    <row r="6965" spans="199:199" ht="12" customHeight="1">
      <c r="GQ6965" s="171"/>
    </row>
    <row r="6966" spans="199:199" ht="12" customHeight="1">
      <c r="GQ6966" s="171"/>
    </row>
    <row r="6967" spans="199:199" ht="12" customHeight="1">
      <c r="GQ6967" s="171"/>
    </row>
    <row r="6968" spans="199:199" ht="12" customHeight="1">
      <c r="GQ6968" s="171"/>
    </row>
    <row r="6969" spans="199:199" ht="12" customHeight="1">
      <c r="GQ6969" s="171"/>
    </row>
    <row r="6970" spans="199:199" ht="12" customHeight="1">
      <c r="GQ6970" s="171"/>
    </row>
    <row r="6971" spans="199:199" ht="12" customHeight="1">
      <c r="GQ6971" s="171"/>
    </row>
    <row r="6972" spans="199:199" ht="12" customHeight="1">
      <c r="GQ6972" s="171"/>
    </row>
    <row r="6973" spans="199:199" ht="12" customHeight="1">
      <c r="GQ6973" s="171"/>
    </row>
    <row r="6974" spans="199:199" ht="12" customHeight="1">
      <c r="GQ6974" s="171"/>
    </row>
    <row r="6975" spans="199:199" ht="12" customHeight="1">
      <c r="GQ6975" s="171"/>
    </row>
    <row r="6976" spans="199:199" ht="12" customHeight="1">
      <c r="GQ6976" s="171"/>
    </row>
    <row r="6977" spans="199:199" ht="12" customHeight="1">
      <c r="GQ6977" s="171"/>
    </row>
    <row r="6978" spans="199:199" ht="12" customHeight="1">
      <c r="GQ6978" s="171"/>
    </row>
    <row r="6979" spans="199:199" ht="12" customHeight="1">
      <c r="GQ6979" s="171"/>
    </row>
    <row r="6980" spans="199:199" ht="12" customHeight="1">
      <c r="GQ6980" s="171"/>
    </row>
    <row r="6981" spans="199:199" ht="12" customHeight="1">
      <c r="GQ6981" s="171"/>
    </row>
    <row r="6982" spans="199:199" ht="12" customHeight="1">
      <c r="GQ6982" s="171"/>
    </row>
    <row r="6983" spans="199:199" ht="12" customHeight="1">
      <c r="GQ6983" s="171"/>
    </row>
    <row r="6984" spans="199:199" ht="12" customHeight="1">
      <c r="GQ6984" s="171"/>
    </row>
    <row r="6985" spans="199:199" ht="12" customHeight="1">
      <c r="GQ6985" s="171"/>
    </row>
    <row r="6986" spans="199:199" ht="12" customHeight="1">
      <c r="GQ6986" s="171"/>
    </row>
    <row r="6987" spans="199:199" ht="12" customHeight="1">
      <c r="GQ6987" s="171"/>
    </row>
    <row r="6988" spans="199:199" ht="12" customHeight="1">
      <c r="GQ6988" s="171"/>
    </row>
    <row r="6989" spans="199:199" ht="12" customHeight="1">
      <c r="GQ6989" s="171"/>
    </row>
    <row r="6990" spans="199:199" ht="12" customHeight="1">
      <c r="GQ6990" s="171"/>
    </row>
    <row r="6991" spans="199:199" ht="12" customHeight="1">
      <c r="GQ6991" s="171"/>
    </row>
    <row r="6992" spans="199:199" ht="12" customHeight="1">
      <c r="GQ6992" s="171"/>
    </row>
    <row r="6993" spans="199:199" ht="12" customHeight="1">
      <c r="GQ6993" s="171"/>
    </row>
    <row r="6994" spans="199:199" ht="12" customHeight="1">
      <c r="GQ6994" s="171"/>
    </row>
    <row r="6995" spans="199:199" ht="12" customHeight="1">
      <c r="GQ6995" s="171"/>
    </row>
    <row r="6996" spans="199:199" ht="12" customHeight="1">
      <c r="GQ6996" s="171"/>
    </row>
    <row r="6997" spans="199:199" ht="12" customHeight="1">
      <c r="GQ6997" s="171"/>
    </row>
    <row r="6998" spans="199:199" ht="12" customHeight="1">
      <c r="GQ6998" s="171"/>
    </row>
    <row r="6999" spans="199:199" ht="12" customHeight="1">
      <c r="GQ6999" s="171"/>
    </row>
    <row r="7000" spans="199:199" ht="12" customHeight="1">
      <c r="GQ7000" s="171"/>
    </row>
    <row r="7001" spans="199:199" ht="12" customHeight="1">
      <c r="GQ7001" s="171"/>
    </row>
    <row r="7002" spans="199:199" ht="12" customHeight="1">
      <c r="GQ7002" s="171"/>
    </row>
    <row r="7003" spans="199:199" ht="12" customHeight="1">
      <c r="GQ7003" s="171"/>
    </row>
    <row r="7004" spans="199:199" ht="12" customHeight="1">
      <c r="GQ7004" s="171"/>
    </row>
    <row r="7005" spans="199:199" ht="12" customHeight="1">
      <c r="GQ7005" s="171"/>
    </row>
    <row r="7006" spans="199:199" ht="12" customHeight="1">
      <c r="GQ7006" s="171"/>
    </row>
    <row r="7007" spans="199:199" ht="12" customHeight="1">
      <c r="GQ7007" s="171"/>
    </row>
    <row r="7008" spans="199:199" ht="12" customHeight="1">
      <c r="GQ7008" s="171"/>
    </row>
    <row r="7009" spans="199:199" ht="12" customHeight="1">
      <c r="GQ7009" s="171"/>
    </row>
    <row r="7010" spans="199:199" ht="12" customHeight="1">
      <c r="GQ7010" s="171"/>
    </row>
    <row r="7011" spans="199:199" ht="12" customHeight="1">
      <c r="GQ7011" s="171"/>
    </row>
    <row r="7012" spans="199:199" ht="12" customHeight="1">
      <c r="GQ7012" s="171"/>
    </row>
    <row r="7013" spans="199:199" ht="12" customHeight="1">
      <c r="GQ7013" s="171"/>
    </row>
    <row r="7014" spans="199:199" ht="12" customHeight="1">
      <c r="GQ7014" s="171"/>
    </row>
    <row r="7015" spans="199:199" ht="12" customHeight="1">
      <c r="GQ7015" s="171"/>
    </row>
    <row r="7016" spans="199:199" ht="12" customHeight="1">
      <c r="GQ7016" s="171"/>
    </row>
    <row r="7017" spans="199:199" ht="12" customHeight="1">
      <c r="GQ7017" s="171"/>
    </row>
    <row r="7018" spans="199:199" ht="12" customHeight="1">
      <c r="GQ7018" s="171"/>
    </row>
    <row r="7019" spans="199:199" ht="12" customHeight="1">
      <c r="GQ7019" s="171"/>
    </row>
    <row r="7020" spans="199:199" ht="12" customHeight="1">
      <c r="GQ7020" s="171"/>
    </row>
    <row r="7021" spans="199:199" ht="12" customHeight="1">
      <c r="GQ7021" s="171"/>
    </row>
    <row r="7022" spans="199:199" ht="12" customHeight="1">
      <c r="GQ7022" s="171"/>
    </row>
    <row r="7023" spans="199:199" ht="12" customHeight="1">
      <c r="GQ7023" s="171"/>
    </row>
    <row r="7024" spans="199:199" ht="12" customHeight="1">
      <c r="GQ7024" s="171"/>
    </row>
    <row r="7025" spans="199:199" ht="12" customHeight="1">
      <c r="GQ7025" s="171"/>
    </row>
    <row r="7026" spans="199:199" ht="12" customHeight="1">
      <c r="GQ7026" s="171"/>
    </row>
    <row r="7027" spans="199:199" ht="12" customHeight="1">
      <c r="GQ7027" s="171"/>
    </row>
    <row r="7028" spans="199:199" ht="12" customHeight="1">
      <c r="GQ7028" s="171"/>
    </row>
    <row r="7029" spans="199:199" ht="12" customHeight="1">
      <c r="GQ7029" s="171"/>
    </row>
    <row r="7030" spans="199:199" ht="12" customHeight="1">
      <c r="GQ7030" s="171"/>
    </row>
    <row r="7031" spans="199:199" ht="12" customHeight="1">
      <c r="GQ7031" s="171"/>
    </row>
    <row r="7032" spans="199:199" ht="12" customHeight="1">
      <c r="GQ7032" s="171"/>
    </row>
    <row r="7033" spans="199:199" ht="12" customHeight="1">
      <c r="GQ7033" s="171"/>
    </row>
    <row r="7034" spans="199:199" ht="12" customHeight="1">
      <c r="GQ7034" s="171"/>
    </row>
    <row r="7035" spans="199:199" ht="12" customHeight="1">
      <c r="GQ7035" s="171"/>
    </row>
    <row r="7036" spans="199:199" ht="12" customHeight="1">
      <c r="GQ7036" s="171"/>
    </row>
    <row r="7037" spans="199:199" ht="12" customHeight="1">
      <c r="GQ7037" s="171"/>
    </row>
    <row r="7038" spans="199:199" ht="12" customHeight="1">
      <c r="GQ7038" s="171"/>
    </row>
    <row r="7039" spans="199:199" ht="12" customHeight="1">
      <c r="GQ7039" s="171"/>
    </row>
    <row r="7040" spans="199:199" ht="12" customHeight="1">
      <c r="GQ7040" s="171"/>
    </row>
    <row r="7041" spans="199:199" ht="12" customHeight="1">
      <c r="GQ7041" s="171"/>
    </row>
    <row r="7042" spans="199:199" ht="12" customHeight="1">
      <c r="GQ7042" s="171"/>
    </row>
    <row r="7043" spans="199:199" ht="12" customHeight="1">
      <c r="GQ7043" s="171"/>
    </row>
    <row r="7044" spans="199:199" ht="12" customHeight="1">
      <c r="GQ7044" s="171"/>
    </row>
    <row r="7045" spans="199:199" ht="12" customHeight="1">
      <c r="GQ7045" s="171"/>
    </row>
    <row r="7046" spans="199:199" ht="12" customHeight="1">
      <c r="GQ7046" s="171"/>
    </row>
    <row r="7047" spans="199:199" ht="12" customHeight="1">
      <c r="GQ7047" s="171"/>
    </row>
    <row r="7048" spans="199:199" ht="12" customHeight="1">
      <c r="GQ7048" s="171"/>
    </row>
    <row r="7049" spans="199:199" ht="12" customHeight="1">
      <c r="GQ7049" s="171"/>
    </row>
    <row r="7050" spans="199:199" ht="12" customHeight="1">
      <c r="GQ7050" s="171"/>
    </row>
    <row r="7051" spans="199:199" ht="12" customHeight="1">
      <c r="GQ7051" s="171"/>
    </row>
    <row r="7052" spans="199:199" ht="12" customHeight="1">
      <c r="GQ7052" s="171"/>
    </row>
    <row r="7053" spans="199:199" ht="12" customHeight="1">
      <c r="GQ7053" s="171"/>
    </row>
    <row r="7054" spans="199:199" ht="12" customHeight="1">
      <c r="GQ7054" s="171"/>
    </row>
    <row r="7055" spans="199:199" ht="12" customHeight="1">
      <c r="GQ7055" s="171"/>
    </row>
    <row r="7056" spans="199:199" ht="12" customHeight="1">
      <c r="GQ7056" s="171"/>
    </row>
    <row r="7057" spans="199:199" ht="12" customHeight="1">
      <c r="GQ7057" s="171"/>
    </row>
    <row r="7058" spans="199:199" ht="12" customHeight="1">
      <c r="GQ7058" s="171"/>
    </row>
    <row r="7059" spans="199:199" ht="12" customHeight="1">
      <c r="GQ7059" s="171"/>
    </row>
    <row r="7060" spans="199:199" ht="12" customHeight="1">
      <c r="GQ7060" s="171"/>
    </row>
    <row r="7061" spans="199:199" ht="12" customHeight="1">
      <c r="GQ7061" s="171"/>
    </row>
    <row r="7062" spans="199:199" ht="12" customHeight="1">
      <c r="GQ7062" s="171"/>
    </row>
    <row r="7063" spans="199:199" ht="12" customHeight="1">
      <c r="GQ7063" s="171"/>
    </row>
    <row r="7064" spans="199:199" ht="12" customHeight="1">
      <c r="GQ7064" s="171"/>
    </row>
    <row r="7065" spans="199:199" ht="12" customHeight="1">
      <c r="GQ7065" s="171"/>
    </row>
    <row r="7066" spans="199:199" ht="12" customHeight="1">
      <c r="GQ7066" s="171"/>
    </row>
    <row r="7067" spans="199:199" ht="12" customHeight="1">
      <c r="GQ7067" s="171"/>
    </row>
    <row r="7068" spans="199:199" ht="12" customHeight="1">
      <c r="GQ7068" s="171"/>
    </row>
    <row r="7069" spans="199:199" ht="12" customHeight="1">
      <c r="GQ7069" s="171"/>
    </row>
    <row r="7070" spans="199:199" ht="12" customHeight="1">
      <c r="GQ7070" s="171"/>
    </row>
    <row r="7071" spans="199:199" ht="12" customHeight="1">
      <c r="GQ7071" s="171"/>
    </row>
    <row r="7072" spans="199:199" ht="12" customHeight="1">
      <c r="GQ7072" s="171"/>
    </row>
    <row r="7073" spans="199:199" ht="12" customHeight="1">
      <c r="GQ7073" s="171"/>
    </row>
    <row r="7074" spans="199:199" ht="12" customHeight="1">
      <c r="GQ7074" s="171"/>
    </row>
    <row r="7075" spans="199:199" ht="12" customHeight="1">
      <c r="GQ7075" s="171"/>
    </row>
    <row r="7076" spans="199:199" ht="12" customHeight="1">
      <c r="GQ7076" s="171"/>
    </row>
    <row r="7077" spans="199:199" ht="12" customHeight="1">
      <c r="GQ7077" s="171"/>
    </row>
    <row r="7078" spans="199:199" ht="12" customHeight="1">
      <c r="GQ7078" s="171"/>
    </row>
    <row r="7079" spans="199:199" ht="12" customHeight="1">
      <c r="GQ7079" s="171"/>
    </row>
    <row r="7080" spans="199:199" ht="12" customHeight="1">
      <c r="GQ7080" s="171"/>
    </row>
    <row r="7081" spans="199:199" ht="12" customHeight="1">
      <c r="GQ7081" s="171"/>
    </row>
    <row r="7082" spans="199:199" ht="12" customHeight="1">
      <c r="GQ7082" s="171"/>
    </row>
    <row r="7083" spans="199:199" ht="12" customHeight="1">
      <c r="GQ7083" s="171"/>
    </row>
    <row r="7084" spans="199:199" ht="12" customHeight="1">
      <c r="GQ7084" s="171"/>
    </row>
    <row r="7085" spans="199:199" ht="12" customHeight="1">
      <c r="GQ7085" s="171"/>
    </row>
    <row r="7086" spans="199:199" ht="12" customHeight="1">
      <c r="GQ7086" s="171"/>
    </row>
    <row r="7087" spans="199:199" ht="12" customHeight="1">
      <c r="GQ7087" s="171"/>
    </row>
    <row r="7088" spans="199:199" ht="12" customHeight="1">
      <c r="GQ7088" s="171"/>
    </row>
    <row r="7089" spans="199:199" ht="12" customHeight="1">
      <c r="GQ7089" s="171"/>
    </row>
    <row r="7090" spans="199:199" ht="12" customHeight="1">
      <c r="GQ7090" s="171"/>
    </row>
    <row r="7091" spans="199:199" ht="12" customHeight="1">
      <c r="GQ7091" s="171"/>
    </row>
    <row r="7092" spans="199:199" ht="12" customHeight="1">
      <c r="GQ7092" s="171"/>
    </row>
    <row r="7093" spans="199:199" ht="12" customHeight="1">
      <c r="GQ7093" s="171"/>
    </row>
    <row r="7094" spans="199:199" ht="12" customHeight="1">
      <c r="GQ7094" s="171"/>
    </row>
    <row r="7095" spans="199:199" ht="12" customHeight="1">
      <c r="GQ7095" s="171"/>
    </row>
    <row r="7096" spans="199:199" ht="12" customHeight="1">
      <c r="GQ7096" s="171"/>
    </row>
    <row r="7097" spans="199:199" ht="12" customHeight="1">
      <c r="GQ7097" s="171"/>
    </row>
    <row r="7098" spans="199:199" ht="12" customHeight="1">
      <c r="GQ7098" s="171"/>
    </row>
    <row r="7099" spans="199:199" ht="12" customHeight="1">
      <c r="GQ7099" s="171"/>
    </row>
    <row r="7100" spans="199:199" ht="12" customHeight="1">
      <c r="GQ7100" s="171"/>
    </row>
    <row r="7101" spans="199:199" ht="12" customHeight="1">
      <c r="GQ7101" s="171"/>
    </row>
    <row r="7102" spans="199:199" ht="12" customHeight="1">
      <c r="GQ7102" s="171"/>
    </row>
    <row r="7103" spans="199:199" ht="12" customHeight="1">
      <c r="GQ7103" s="171"/>
    </row>
    <row r="7104" spans="199:199" ht="12" customHeight="1">
      <c r="GQ7104" s="171"/>
    </row>
    <row r="7105" spans="199:199" ht="12" customHeight="1">
      <c r="GQ7105" s="171"/>
    </row>
    <row r="7106" spans="199:199" ht="12" customHeight="1">
      <c r="GQ7106" s="171"/>
    </row>
    <row r="7107" spans="199:199" ht="12" customHeight="1">
      <c r="GQ7107" s="171"/>
    </row>
    <row r="7108" spans="199:199" ht="12" customHeight="1">
      <c r="GQ7108" s="171"/>
    </row>
    <row r="7109" spans="199:199" ht="12" customHeight="1">
      <c r="GQ7109" s="171"/>
    </row>
    <row r="7110" spans="199:199" ht="12" customHeight="1">
      <c r="GQ7110" s="171"/>
    </row>
    <row r="7111" spans="199:199" ht="12" customHeight="1">
      <c r="GQ7111" s="171"/>
    </row>
    <row r="7112" spans="199:199" ht="12" customHeight="1">
      <c r="GQ7112" s="171"/>
    </row>
    <row r="7113" spans="199:199" ht="12" customHeight="1">
      <c r="GQ7113" s="171"/>
    </row>
    <row r="7114" spans="199:199" ht="12" customHeight="1">
      <c r="GQ7114" s="171"/>
    </row>
    <row r="7115" spans="199:199" ht="12" customHeight="1">
      <c r="GQ7115" s="171"/>
    </row>
    <row r="7116" spans="199:199" ht="12" customHeight="1">
      <c r="GQ7116" s="171"/>
    </row>
    <row r="7117" spans="199:199" ht="12" customHeight="1">
      <c r="GQ7117" s="171"/>
    </row>
    <row r="7118" spans="199:199" ht="12" customHeight="1">
      <c r="GQ7118" s="171"/>
    </row>
    <row r="7119" spans="199:199" ht="12" customHeight="1">
      <c r="GQ7119" s="171"/>
    </row>
    <row r="7120" spans="199:199" ht="12" customHeight="1">
      <c r="GQ7120" s="171"/>
    </row>
    <row r="7121" spans="199:199" ht="12" customHeight="1">
      <c r="GQ7121" s="171"/>
    </row>
    <row r="7122" spans="199:199" ht="12" customHeight="1">
      <c r="GQ7122" s="171"/>
    </row>
    <row r="7123" spans="199:199" ht="12" customHeight="1">
      <c r="GQ7123" s="171"/>
    </row>
    <row r="7124" spans="199:199" ht="12" customHeight="1">
      <c r="GQ7124" s="171"/>
    </row>
    <row r="7125" spans="199:199" ht="12" customHeight="1">
      <c r="GQ7125" s="171"/>
    </row>
    <row r="7126" spans="199:199" ht="12" customHeight="1">
      <c r="GQ7126" s="171"/>
    </row>
    <row r="7127" spans="199:199" ht="12" customHeight="1">
      <c r="GQ7127" s="171"/>
    </row>
    <row r="7128" spans="199:199" ht="12" customHeight="1">
      <c r="GQ7128" s="171"/>
    </row>
    <row r="7129" spans="199:199" ht="12" customHeight="1">
      <c r="GQ7129" s="171"/>
    </row>
    <row r="7130" spans="199:199" ht="12" customHeight="1">
      <c r="GQ7130" s="171"/>
    </row>
    <row r="7131" spans="199:199" ht="12" customHeight="1">
      <c r="GQ7131" s="171"/>
    </row>
    <row r="7132" spans="199:199" ht="12" customHeight="1">
      <c r="GQ7132" s="171"/>
    </row>
    <row r="7133" spans="199:199" ht="12" customHeight="1">
      <c r="GQ7133" s="171"/>
    </row>
    <row r="7134" spans="199:199" ht="12" customHeight="1">
      <c r="GQ7134" s="171"/>
    </row>
    <row r="7135" spans="199:199" ht="12" customHeight="1">
      <c r="GQ7135" s="171"/>
    </row>
    <row r="7136" spans="199:199" ht="12" customHeight="1">
      <c r="GQ7136" s="171"/>
    </row>
    <row r="7137" spans="199:199" ht="12" customHeight="1">
      <c r="GQ7137" s="171"/>
    </row>
    <row r="7138" spans="199:199" ht="12" customHeight="1">
      <c r="GQ7138" s="171"/>
    </row>
    <row r="7139" spans="199:199" ht="12" customHeight="1">
      <c r="GQ7139" s="171"/>
    </row>
    <row r="7140" spans="199:199" ht="12" customHeight="1">
      <c r="GQ7140" s="171"/>
    </row>
    <row r="7141" spans="199:199" ht="12" customHeight="1">
      <c r="GQ7141" s="171"/>
    </row>
    <row r="7142" spans="199:199" ht="12" customHeight="1">
      <c r="GQ7142" s="171"/>
    </row>
    <row r="7143" spans="199:199" ht="12" customHeight="1">
      <c r="GQ7143" s="171"/>
    </row>
    <row r="7144" spans="199:199" ht="12" customHeight="1">
      <c r="GQ7144" s="171"/>
    </row>
    <row r="7145" spans="199:199" ht="12" customHeight="1">
      <c r="GQ7145" s="171"/>
    </row>
    <row r="7146" spans="199:199" ht="12" customHeight="1">
      <c r="GQ7146" s="171"/>
    </row>
    <row r="7147" spans="199:199" ht="12" customHeight="1">
      <c r="GQ7147" s="171"/>
    </row>
    <row r="7148" spans="199:199" ht="12" customHeight="1">
      <c r="GQ7148" s="171"/>
    </row>
    <row r="7149" spans="199:199" ht="12" customHeight="1">
      <c r="GQ7149" s="171"/>
    </row>
    <row r="7150" spans="199:199" ht="12" customHeight="1">
      <c r="GQ7150" s="171"/>
    </row>
    <row r="7151" spans="199:199" ht="12" customHeight="1">
      <c r="GQ7151" s="171"/>
    </row>
    <row r="7152" spans="199:199" ht="12" customHeight="1">
      <c r="GQ7152" s="171"/>
    </row>
    <row r="7153" spans="199:199" ht="12" customHeight="1">
      <c r="GQ7153" s="171"/>
    </row>
    <row r="7154" spans="199:199" ht="12" customHeight="1">
      <c r="GQ7154" s="171"/>
    </row>
    <row r="7155" spans="199:199" ht="12" customHeight="1">
      <c r="GQ7155" s="171"/>
    </row>
    <row r="7156" spans="199:199" ht="12" customHeight="1">
      <c r="GQ7156" s="171"/>
    </row>
    <row r="7157" spans="199:199" ht="12" customHeight="1">
      <c r="GQ7157" s="171"/>
    </row>
    <row r="7158" spans="199:199" ht="12" customHeight="1">
      <c r="GQ7158" s="171"/>
    </row>
    <row r="7159" spans="199:199" ht="12" customHeight="1">
      <c r="GQ7159" s="171"/>
    </row>
    <row r="7160" spans="199:199" ht="12" customHeight="1">
      <c r="GQ7160" s="171"/>
    </row>
    <row r="7161" spans="199:199" ht="12" customHeight="1">
      <c r="GQ7161" s="171"/>
    </row>
    <row r="7162" spans="199:199" ht="12" customHeight="1">
      <c r="GQ7162" s="171"/>
    </row>
    <row r="7163" spans="199:199" ht="12" customHeight="1">
      <c r="GQ7163" s="171"/>
    </row>
    <row r="7164" spans="199:199" ht="12" customHeight="1">
      <c r="GQ7164" s="171"/>
    </row>
    <row r="7165" spans="199:199" ht="12" customHeight="1">
      <c r="GQ7165" s="171"/>
    </row>
    <row r="7166" spans="199:199" ht="12" customHeight="1">
      <c r="GQ7166" s="171"/>
    </row>
    <row r="7167" spans="199:199" ht="12" customHeight="1">
      <c r="GQ7167" s="171"/>
    </row>
    <row r="7168" spans="199:199" ht="12" customHeight="1">
      <c r="GQ7168" s="171"/>
    </row>
    <row r="7169" spans="199:199" ht="12" customHeight="1">
      <c r="GQ7169" s="171"/>
    </row>
    <row r="7170" spans="199:199" ht="12" customHeight="1">
      <c r="GQ7170" s="171"/>
    </row>
    <row r="7171" spans="199:199" ht="12" customHeight="1">
      <c r="GQ7171" s="171"/>
    </row>
    <row r="7172" spans="199:199" ht="12" customHeight="1">
      <c r="GQ7172" s="171"/>
    </row>
    <row r="7173" spans="199:199" ht="12" customHeight="1">
      <c r="GQ7173" s="171"/>
    </row>
    <row r="7174" spans="199:199" ht="12" customHeight="1">
      <c r="GQ7174" s="171"/>
    </row>
    <row r="7175" spans="199:199" ht="12" customHeight="1">
      <c r="GQ7175" s="171"/>
    </row>
    <row r="7176" spans="199:199" ht="12" customHeight="1">
      <c r="GQ7176" s="171"/>
    </row>
    <row r="7177" spans="199:199" ht="12" customHeight="1">
      <c r="GQ7177" s="171"/>
    </row>
    <row r="7178" spans="199:199" ht="12" customHeight="1">
      <c r="GQ7178" s="171"/>
    </row>
    <row r="7179" spans="199:199" ht="12" customHeight="1">
      <c r="GQ7179" s="171"/>
    </row>
    <row r="7180" spans="199:199" ht="12" customHeight="1">
      <c r="GQ7180" s="171"/>
    </row>
    <row r="7181" spans="199:199" ht="12" customHeight="1">
      <c r="GQ7181" s="171"/>
    </row>
    <row r="7182" spans="199:199" ht="12" customHeight="1">
      <c r="GQ7182" s="171"/>
    </row>
    <row r="7183" spans="199:199" ht="12" customHeight="1">
      <c r="GQ7183" s="171"/>
    </row>
    <row r="7184" spans="199:199" ht="12" customHeight="1">
      <c r="GQ7184" s="171"/>
    </row>
    <row r="7185" spans="199:199" ht="12" customHeight="1">
      <c r="GQ7185" s="171"/>
    </row>
    <row r="7186" spans="199:199" ht="12" customHeight="1">
      <c r="GQ7186" s="171"/>
    </row>
    <row r="7187" spans="199:199" ht="12" customHeight="1">
      <c r="GQ7187" s="171"/>
    </row>
    <row r="7188" spans="199:199" ht="12" customHeight="1">
      <c r="GQ7188" s="171"/>
    </row>
    <row r="7189" spans="199:199" ht="12" customHeight="1">
      <c r="GQ7189" s="171"/>
    </row>
    <row r="7190" spans="199:199" ht="12" customHeight="1">
      <c r="GQ7190" s="171"/>
    </row>
    <row r="7191" spans="199:199" ht="12" customHeight="1">
      <c r="GQ7191" s="171"/>
    </row>
    <row r="7192" spans="199:199" ht="12" customHeight="1">
      <c r="GQ7192" s="171"/>
    </row>
    <row r="7193" spans="199:199" ht="12" customHeight="1">
      <c r="GQ7193" s="171"/>
    </row>
    <row r="7194" spans="199:199" ht="12" customHeight="1">
      <c r="GQ7194" s="171"/>
    </row>
    <row r="7195" spans="199:199" ht="12" customHeight="1">
      <c r="GQ7195" s="171"/>
    </row>
    <row r="7196" spans="199:199" ht="12" customHeight="1">
      <c r="GQ7196" s="171"/>
    </row>
    <row r="7197" spans="199:199" ht="12" customHeight="1">
      <c r="GQ7197" s="171"/>
    </row>
    <row r="7198" spans="199:199" ht="12" customHeight="1">
      <c r="GQ7198" s="171"/>
    </row>
    <row r="7199" spans="199:199" ht="12" customHeight="1">
      <c r="GQ7199" s="171"/>
    </row>
    <row r="7200" spans="199:199" ht="12" customHeight="1">
      <c r="GQ7200" s="171"/>
    </row>
    <row r="7201" spans="199:199" ht="12" customHeight="1">
      <c r="GQ7201" s="171"/>
    </row>
    <row r="7202" spans="199:199" ht="12" customHeight="1">
      <c r="GQ7202" s="171"/>
    </row>
    <row r="7203" spans="199:199" ht="12" customHeight="1">
      <c r="GQ7203" s="171"/>
    </row>
    <row r="7204" spans="199:199" ht="12" customHeight="1">
      <c r="GQ7204" s="171"/>
    </row>
    <row r="7205" spans="199:199" ht="12" customHeight="1">
      <c r="GQ7205" s="171"/>
    </row>
    <row r="7206" spans="199:199" ht="12" customHeight="1">
      <c r="GQ7206" s="171"/>
    </row>
    <row r="7207" spans="199:199" ht="12" customHeight="1">
      <c r="GQ7207" s="171"/>
    </row>
    <row r="7208" spans="199:199" ht="12" customHeight="1">
      <c r="GQ7208" s="171"/>
    </row>
    <row r="7209" spans="199:199" ht="12" customHeight="1">
      <c r="GQ7209" s="171"/>
    </row>
    <row r="7210" spans="199:199" ht="12" customHeight="1">
      <c r="GQ7210" s="171"/>
    </row>
    <row r="7211" spans="199:199" ht="12" customHeight="1">
      <c r="GQ7211" s="171"/>
    </row>
    <row r="7212" spans="199:199" ht="12" customHeight="1">
      <c r="GQ7212" s="171"/>
    </row>
    <row r="7213" spans="199:199" ht="12" customHeight="1">
      <c r="GQ7213" s="171"/>
    </row>
    <row r="7214" spans="199:199" ht="12" customHeight="1">
      <c r="GQ7214" s="171"/>
    </row>
    <row r="7215" spans="199:199" ht="12" customHeight="1">
      <c r="GQ7215" s="171"/>
    </row>
    <row r="7216" spans="199:199" ht="12" customHeight="1">
      <c r="GQ7216" s="171"/>
    </row>
    <row r="7217" spans="199:199" ht="12" customHeight="1">
      <c r="GQ7217" s="171"/>
    </row>
    <row r="7218" spans="199:199" ht="12" customHeight="1">
      <c r="GQ7218" s="171"/>
    </row>
    <row r="7219" spans="199:199" ht="12" customHeight="1">
      <c r="GQ7219" s="171"/>
    </row>
    <row r="7220" spans="199:199" ht="12" customHeight="1">
      <c r="GQ7220" s="171"/>
    </row>
    <row r="7221" spans="199:199" ht="12" customHeight="1">
      <c r="GQ7221" s="171"/>
    </row>
    <row r="7222" spans="199:199" ht="12" customHeight="1">
      <c r="GQ7222" s="171"/>
    </row>
    <row r="7223" spans="199:199" ht="12" customHeight="1">
      <c r="GQ7223" s="171"/>
    </row>
    <row r="7224" spans="199:199" ht="12" customHeight="1">
      <c r="GQ7224" s="171"/>
    </row>
    <row r="7225" spans="199:199" ht="12" customHeight="1">
      <c r="GQ7225" s="171"/>
    </row>
    <row r="7226" spans="199:199" ht="12" customHeight="1">
      <c r="GQ7226" s="171"/>
    </row>
    <row r="7227" spans="199:199" ht="12" customHeight="1">
      <c r="GQ7227" s="171"/>
    </row>
    <row r="7228" spans="199:199" ht="12" customHeight="1">
      <c r="GQ7228" s="171"/>
    </row>
    <row r="7229" spans="199:199" ht="12" customHeight="1">
      <c r="GQ7229" s="171"/>
    </row>
    <row r="7230" spans="199:199" ht="12" customHeight="1">
      <c r="GQ7230" s="171"/>
    </row>
    <row r="7231" spans="199:199" ht="12" customHeight="1">
      <c r="GQ7231" s="171"/>
    </row>
    <row r="7232" spans="199:199" ht="12" customHeight="1">
      <c r="GQ7232" s="171"/>
    </row>
    <row r="7233" spans="199:199" ht="12" customHeight="1">
      <c r="GQ7233" s="171"/>
    </row>
    <row r="7234" spans="199:199" ht="12" customHeight="1">
      <c r="GQ7234" s="171"/>
    </row>
    <row r="7235" spans="199:199" ht="12" customHeight="1">
      <c r="GQ7235" s="171"/>
    </row>
    <row r="7236" spans="199:199" ht="12" customHeight="1">
      <c r="GQ7236" s="171"/>
    </row>
    <row r="7237" spans="199:199" ht="12" customHeight="1">
      <c r="GQ7237" s="171"/>
    </row>
    <row r="7238" spans="199:199" ht="12" customHeight="1">
      <c r="GQ7238" s="171"/>
    </row>
    <row r="7239" spans="199:199" ht="12" customHeight="1">
      <c r="GQ7239" s="171"/>
    </row>
    <row r="7240" spans="199:199" ht="12" customHeight="1">
      <c r="GQ7240" s="171"/>
    </row>
    <row r="7241" spans="199:199" ht="12" customHeight="1">
      <c r="GQ7241" s="171"/>
    </row>
    <row r="7242" spans="199:199" ht="12" customHeight="1">
      <c r="GQ7242" s="171"/>
    </row>
    <row r="7243" spans="199:199" ht="12" customHeight="1">
      <c r="GQ7243" s="171"/>
    </row>
    <row r="7244" spans="199:199" ht="12" customHeight="1">
      <c r="GQ7244" s="171"/>
    </row>
    <row r="7245" spans="199:199" ht="12" customHeight="1">
      <c r="GQ7245" s="171"/>
    </row>
    <row r="7246" spans="199:199" ht="12" customHeight="1">
      <c r="GQ7246" s="171"/>
    </row>
    <row r="7247" spans="199:199" ht="12" customHeight="1">
      <c r="GQ7247" s="171"/>
    </row>
    <row r="7248" spans="199:199" ht="12" customHeight="1">
      <c r="GQ7248" s="171"/>
    </row>
    <row r="7249" spans="199:199" ht="12" customHeight="1">
      <c r="GQ7249" s="171"/>
    </row>
    <row r="7250" spans="199:199" ht="12" customHeight="1">
      <c r="GQ7250" s="171"/>
    </row>
    <row r="7251" spans="199:199" ht="12" customHeight="1">
      <c r="GQ7251" s="171"/>
    </row>
    <row r="7252" spans="199:199" ht="12" customHeight="1">
      <c r="GQ7252" s="171"/>
    </row>
    <row r="7253" spans="199:199" ht="12" customHeight="1">
      <c r="GQ7253" s="171"/>
    </row>
    <row r="7254" spans="199:199" ht="12" customHeight="1">
      <c r="GQ7254" s="171"/>
    </row>
    <row r="7255" spans="199:199" ht="12" customHeight="1">
      <c r="GQ7255" s="171"/>
    </row>
    <row r="7256" spans="199:199" ht="12" customHeight="1">
      <c r="GQ7256" s="171"/>
    </row>
    <row r="7257" spans="199:199" ht="12" customHeight="1">
      <c r="GQ7257" s="171"/>
    </row>
    <row r="7258" spans="199:199" ht="12" customHeight="1">
      <c r="GQ7258" s="171"/>
    </row>
    <row r="7259" spans="199:199" ht="12" customHeight="1">
      <c r="GQ7259" s="171"/>
    </row>
    <row r="7260" spans="199:199" ht="12" customHeight="1">
      <c r="GQ7260" s="171"/>
    </row>
    <row r="7261" spans="199:199" ht="12" customHeight="1">
      <c r="GQ7261" s="171"/>
    </row>
    <row r="7262" spans="199:199" ht="12" customHeight="1">
      <c r="GQ7262" s="171"/>
    </row>
    <row r="7263" spans="199:199" ht="12" customHeight="1">
      <c r="GQ7263" s="171"/>
    </row>
    <row r="7264" spans="199:199" ht="12" customHeight="1">
      <c r="GQ7264" s="171"/>
    </row>
    <row r="7265" spans="199:199" ht="12" customHeight="1">
      <c r="GQ7265" s="171"/>
    </row>
    <row r="7266" spans="199:199" ht="12" customHeight="1">
      <c r="GQ7266" s="171"/>
    </row>
    <row r="7267" spans="199:199" ht="12" customHeight="1">
      <c r="GQ7267" s="171"/>
    </row>
    <row r="7268" spans="199:199" ht="12" customHeight="1">
      <c r="GQ7268" s="171"/>
    </row>
    <row r="7269" spans="199:199" ht="12" customHeight="1">
      <c r="GQ7269" s="171"/>
    </row>
    <row r="7270" spans="199:199" ht="12" customHeight="1">
      <c r="GQ7270" s="171"/>
    </row>
    <row r="7271" spans="199:199" ht="12" customHeight="1">
      <c r="GQ7271" s="171"/>
    </row>
    <row r="7272" spans="199:199" ht="12" customHeight="1">
      <c r="GQ7272" s="171"/>
    </row>
    <row r="7273" spans="199:199" ht="12" customHeight="1">
      <c r="GQ7273" s="171"/>
    </row>
    <row r="7274" spans="199:199" ht="12" customHeight="1">
      <c r="GQ7274" s="171"/>
    </row>
    <row r="7275" spans="199:199" ht="12" customHeight="1">
      <c r="GQ7275" s="171"/>
    </row>
    <row r="7276" spans="199:199" ht="12" customHeight="1">
      <c r="GQ7276" s="171"/>
    </row>
    <row r="7277" spans="199:199" ht="12" customHeight="1">
      <c r="GQ7277" s="171"/>
    </row>
    <row r="7278" spans="199:199" ht="12" customHeight="1">
      <c r="GQ7278" s="171"/>
    </row>
    <row r="7279" spans="199:199" ht="12" customHeight="1">
      <c r="GQ7279" s="171"/>
    </row>
    <row r="7280" spans="199:199" ht="12" customHeight="1">
      <c r="GQ7280" s="171"/>
    </row>
    <row r="7281" spans="199:199" ht="12" customHeight="1">
      <c r="GQ7281" s="171"/>
    </row>
    <row r="7282" spans="199:199" ht="12" customHeight="1">
      <c r="GQ7282" s="171"/>
    </row>
    <row r="7283" spans="199:199" ht="12" customHeight="1">
      <c r="GQ7283" s="171"/>
    </row>
    <row r="7284" spans="199:199" ht="12" customHeight="1">
      <c r="GQ7284" s="171"/>
    </row>
    <row r="7285" spans="199:199" ht="12" customHeight="1">
      <c r="GQ7285" s="171"/>
    </row>
    <row r="7286" spans="199:199" ht="12" customHeight="1">
      <c r="GQ7286" s="171"/>
    </row>
    <row r="7287" spans="199:199" ht="12" customHeight="1">
      <c r="GQ7287" s="171"/>
    </row>
    <row r="7288" spans="199:199" ht="12" customHeight="1">
      <c r="GQ7288" s="171"/>
    </row>
    <row r="7289" spans="199:199" ht="12" customHeight="1">
      <c r="GQ7289" s="171"/>
    </row>
    <row r="7290" spans="199:199" ht="12" customHeight="1">
      <c r="GQ7290" s="171"/>
    </row>
    <row r="7291" spans="199:199" ht="12" customHeight="1">
      <c r="GQ7291" s="171"/>
    </row>
    <row r="7292" spans="199:199" ht="12" customHeight="1">
      <c r="GQ7292" s="171"/>
    </row>
    <row r="7293" spans="199:199" ht="12" customHeight="1">
      <c r="GQ7293" s="171"/>
    </row>
    <row r="7294" spans="199:199" ht="12" customHeight="1">
      <c r="GQ7294" s="171"/>
    </row>
    <row r="7295" spans="199:199" ht="12" customHeight="1">
      <c r="GQ7295" s="171"/>
    </row>
    <row r="7296" spans="199:199" ht="12" customHeight="1">
      <c r="GQ7296" s="171"/>
    </row>
    <row r="7297" spans="199:199" ht="12" customHeight="1">
      <c r="GQ7297" s="171"/>
    </row>
    <row r="7298" spans="199:199" ht="12" customHeight="1">
      <c r="GQ7298" s="171"/>
    </row>
    <row r="7299" spans="199:199" ht="12" customHeight="1">
      <c r="GQ7299" s="171"/>
    </row>
    <row r="7300" spans="199:199" ht="12" customHeight="1">
      <c r="GQ7300" s="171"/>
    </row>
    <row r="7301" spans="199:199" ht="12" customHeight="1">
      <c r="GQ7301" s="171"/>
    </row>
    <row r="7302" spans="199:199" ht="12" customHeight="1">
      <c r="GQ7302" s="171"/>
    </row>
    <row r="7303" spans="199:199" ht="12" customHeight="1">
      <c r="GQ7303" s="171"/>
    </row>
    <row r="7304" spans="199:199" ht="12" customHeight="1">
      <c r="GQ7304" s="171"/>
    </row>
    <row r="7305" spans="199:199" ht="12" customHeight="1">
      <c r="GQ7305" s="171"/>
    </row>
    <row r="7306" spans="199:199" ht="12" customHeight="1">
      <c r="GQ7306" s="171"/>
    </row>
    <row r="7307" spans="199:199" ht="12" customHeight="1">
      <c r="GQ7307" s="171"/>
    </row>
    <row r="7308" spans="199:199" ht="12" customHeight="1">
      <c r="GQ7308" s="171"/>
    </row>
    <row r="7309" spans="199:199" ht="12" customHeight="1">
      <c r="GQ7309" s="171"/>
    </row>
    <row r="7310" spans="199:199" ht="12" customHeight="1">
      <c r="GQ7310" s="171"/>
    </row>
    <row r="7311" spans="199:199" ht="12" customHeight="1">
      <c r="GQ7311" s="171"/>
    </row>
    <row r="7312" spans="199:199" ht="12" customHeight="1">
      <c r="GQ7312" s="171"/>
    </row>
    <row r="7313" spans="199:199" ht="12" customHeight="1">
      <c r="GQ7313" s="171"/>
    </row>
    <row r="7314" spans="199:199" ht="12" customHeight="1">
      <c r="GQ7314" s="171"/>
    </row>
    <row r="7315" spans="199:199" ht="12" customHeight="1">
      <c r="GQ7315" s="171"/>
    </row>
    <row r="7316" spans="199:199" ht="12" customHeight="1">
      <c r="GQ7316" s="171"/>
    </row>
    <row r="7317" spans="199:199" ht="12" customHeight="1">
      <c r="GQ7317" s="171"/>
    </row>
    <row r="7318" spans="199:199" ht="12" customHeight="1">
      <c r="GQ7318" s="171"/>
    </row>
    <row r="7319" spans="199:199" ht="12" customHeight="1">
      <c r="GQ7319" s="171"/>
    </row>
    <row r="7320" spans="199:199" ht="12" customHeight="1">
      <c r="GQ7320" s="171"/>
    </row>
    <row r="7321" spans="199:199" ht="12" customHeight="1">
      <c r="GQ7321" s="171"/>
    </row>
    <row r="7322" spans="199:199" ht="12" customHeight="1">
      <c r="GQ7322" s="171"/>
    </row>
    <row r="7323" spans="199:199" ht="12" customHeight="1">
      <c r="GQ7323" s="171"/>
    </row>
    <row r="7324" spans="199:199" ht="12" customHeight="1">
      <c r="GQ7324" s="171"/>
    </row>
    <row r="7325" spans="199:199" ht="12" customHeight="1">
      <c r="GQ7325" s="171"/>
    </row>
    <row r="7326" spans="199:199" ht="12" customHeight="1">
      <c r="GQ7326" s="171"/>
    </row>
    <row r="7327" spans="199:199" ht="12" customHeight="1">
      <c r="GQ7327" s="171"/>
    </row>
    <row r="7328" spans="199:199" ht="12" customHeight="1">
      <c r="GQ7328" s="171"/>
    </row>
    <row r="7329" spans="199:199" ht="12" customHeight="1">
      <c r="GQ7329" s="171"/>
    </row>
    <row r="7330" spans="199:199" ht="12" customHeight="1">
      <c r="GQ7330" s="171"/>
    </row>
    <row r="7331" spans="199:199" ht="12" customHeight="1">
      <c r="GQ7331" s="171"/>
    </row>
    <row r="7332" spans="199:199" ht="12" customHeight="1">
      <c r="GQ7332" s="171"/>
    </row>
    <row r="7333" spans="199:199" ht="12" customHeight="1">
      <c r="GQ7333" s="171"/>
    </row>
    <row r="7334" spans="199:199" ht="12" customHeight="1">
      <c r="GQ7334" s="171"/>
    </row>
    <row r="7335" spans="199:199" ht="12" customHeight="1">
      <c r="GQ7335" s="171"/>
    </row>
    <row r="7336" spans="199:199" ht="12" customHeight="1">
      <c r="GQ7336" s="171"/>
    </row>
    <row r="7337" spans="199:199" ht="12" customHeight="1">
      <c r="GQ7337" s="171"/>
    </row>
    <row r="7338" spans="199:199" ht="12" customHeight="1">
      <c r="GQ7338" s="171"/>
    </row>
    <row r="7339" spans="199:199" ht="12" customHeight="1">
      <c r="GQ7339" s="171"/>
    </row>
    <row r="7340" spans="199:199" ht="12" customHeight="1">
      <c r="GQ7340" s="171"/>
    </row>
    <row r="7341" spans="199:199" ht="12" customHeight="1">
      <c r="GQ7341" s="171"/>
    </row>
    <row r="7342" spans="199:199" ht="12" customHeight="1">
      <c r="GQ7342" s="171"/>
    </row>
    <row r="7343" spans="199:199" ht="12" customHeight="1">
      <c r="GQ7343" s="171"/>
    </row>
    <row r="7344" spans="199:199" ht="12" customHeight="1">
      <c r="GQ7344" s="171"/>
    </row>
    <row r="7345" spans="199:199" ht="12" customHeight="1">
      <c r="GQ7345" s="171"/>
    </row>
    <row r="7346" spans="199:199" ht="12" customHeight="1">
      <c r="GQ7346" s="171"/>
    </row>
    <row r="7347" spans="199:199" ht="12" customHeight="1">
      <c r="GQ7347" s="171"/>
    </row>
    <row r="7348" spans="199:199" ht="12" customHeight="1">
      <c r="GQ7348" s="171"/>
    </row>
    <row r="7349" spans="199:199" ht="12" customHeight="1">
      <c r="GQ7349" s="171"/>
    </row>
    <row r="7350" spans="199:199" ht="12" customHeight="1">
      <c r="GQ7350" s="171"/>
    </row>
    <row r="7351" spans="199:199" ht="12" customHeight="1">
      <c r="GQ7351" s="171"/>
    </row>
    <row r="7352" spans="199:199" ht="12" customHeight="1">
      <c r="GQ7352" s="171"/>
    </row>
    <row r="7353" spans="199:199" ht="12" customHeight="1">
      <c r="GQ7353" s="171"/>
    </row>
    <row r="7354" spans="199:199" ht="12" customHeight="1">
      <c r="GQ7354" s="171"/>
    </row>
    <row r="7355" spans="199:199" ht="12" customHeight="1">
      <c r="GQ7355" s="171"/>
    </row>
    <row r="7356" spans="199:199" ht="12" customHeight="1">
      <c r="GQ7356" s="171"/>
    </row>
    <row r="7357" spans="199:199" ht="12" customHeight="1">
      <c r="GQ7357" s="171"/>
    </row>
    <row r="7358" spans="199:199" ht="12" customHeight="1">
      <c r="GQ7358" s="171"/>
    </row>
    <row r="7359" spans="199:199" ht="12" customHeight="1">
      <c r="GQ7359" s="171"/>
    </row>
    <row r="7360" spans="199:199" ht="12" customHeight="1">
      <c r="GQ7360" s="171"/>
    </row>
    <row r="7361" spans="199:199" ht="12" customHeight="1">
      <c r="GQ7361" s="171"/>
    </row>
    <row r="7362" spans="199:199" ht="12" customHeight="1">
      <c r="GQ7362" s="171"/>
    </row>
    <row r="7363" spans="199:199" ht="12" customHeight="1">
      <c r="GQ7363" s="171"/>
    </row>
    <row r="7364" spans="199:199" ht="12" customHeight="1">
      <c r="GQ7364" s="171"/>
    </row>
    <row r="7365" spans="199:199" ht="12" customHeight="1">
      <c r="GQ7365" s="171"/>
    </row>
    <row r="7366" spans="199:199" ht="12" customHeight="1">
      <c r="GQ7366" s="171"/>
    </row>
    <row r="7367" spans="199:199" ht="12" customHeight="1">
      <c r="GQ7367" s="171"/>
    </row>
    <row r="7368" spans="199:199" ht="12" customHeight="1">
      <c r="GQ7368" s="171"/>
    </row>
    <row r="7369" spans="199:199" ht="12" customHeight="1">
      <c r="GQ7369" s="171"/>
    </row>
    <row r="7370" spans="199:199" ht="12" customHeight="1">
      <c r="GQ7370" s="171"/>
    </row>
    <row r="7371" spans="199:199" ht="12" customHeight="1">
      <c r="GQ7371" s="171"/>
    </row>
    <row r="7372" spans="199:199" ht="12" customHeight="1">
      <c r="GQ7372" s="171"/>
    </row>
    <row r="7373" spans="199:199" ht="12" customHeight="1">
      <c r="GQ7373" s="171"/>
    </row>
    <row r="7374" spans="199:199" ht="12" customHeight="1">
      <c r="GQ7374" s="171"/>
    </row>
    <row r="7375" spans="199:199" ht="12" customHeight="1">
      <c r="GQ7375" s="171"/>
    </row>
    <row r="7376" spans="199:199" ht="12" customHeight="1">
      <c r="GQ7376" s="171"/>
    </row>
    <row r="7377" spans="199:199" ht="12" customHeight="1">
      <c r="GQ7377" s="171"/>
    </row>
    <row r="7378" spans="199:199" ht="12" customHeight="1">
      <c r="GQ7378" s="171"/>
    </row>
    <row r="7379" spans="199:199" ht="12" customHeight="1">
      <c r="GQ7379" s="171"/>
    </row>
    <row r="7380" spans="199:199" ht="12" customHeight="1">
      <c r="GQ7380" s="171"/>
    </row>
    <row r="7381" spans="199:199" ht="12" customHeight="1">
      <c r="GQ7381" s="171"/>
    </row>
    <row r="7382" spans="199:199" ht="12" customHeight="1">
      <c r="GQ7382" s="171"/>
    </row>
    <row r="7383" spans="199:199" ht="12" customHeight="1">
      <c r="GQ7383" s="171"/>
    </row>
    <row r="7384" spans="199:199" ht="12" customHeight="1">
      <c r="GQ7384" s="171"/>
    </row>
    <row r="7385" spans="199:199" ht="12" customHeight="1">
      <c r="GQ7385" s="171"/>
    </row>
    <row r="7386" spans="199:199" ht="12" customHeight="1">
      <c r="GQ7386" s="171"/>
    </row>
    <row r="7387" spans="199:199" ht="12" customHeight="1">
      <c r="GQ7387" s="171"/>
    </row>
    <row r="7388" spans="199:199" ht="12" customHeight="1">
      <c r="GQ7388" s="171"/>
    </row>
    <row r="7389" spans="199:199" ht="12" customHeight="1">
      <c r="GQ7389" s="171"/>
    </row>
    <row r="7390" spans="199:199" ht="12" customHeight="1">
      <c r="GQ7390" s="171"/>
    </row>
    <row r="7391" spans="199:199" ht="12" customHeight="1">
      <c r="GQ7391" s="171"/>
    </row>
    <row r="7392" spans="199:199" ht="12" customHeight="1">
      <c r="GQ7392" s="171"/>
    </row>
    <row r="7393" spans="199:199" ht="12" customHeight="1">
      <c r="GQ7393" s="171"/>
    </row>
    <row r="7394" spans="199:199" ht="12" customHeight="1">
      <c r="GQ7394" s="171"/>
    </row>
    <row r="7395" spans="199:199" ht="12" customHeight="1">
      <c r="GQ7395" s="171"/>
    </row>
    <row r="7396" spans="199:199" ht="12" customHeight="1">
      <c r="GQ7396" s="171"/>
    </row>
    <row r="7397" spans="199:199" ht="12" customHeight="1">
      <c r="GQ7397" s="171"/>
    </row>
    <row r="7398" spans="199:199" ht="12" customHeight="1">
      <c r="GQ7398" s="171"/>
    </row>
    <row r="7399" spans="199:199" ht="12" customHeight="1">
      <c r="GQ7399" s="171"/>
    </row>
    <row r="7400" spans="199:199" ht="12" customHeight="1">
      <c r="GQ7400" s="171"/>
    </row>
    <row r="7401" spans="199:199" ht="12" customHeight="1">
      <c r="GQ7401" s="171"/>
    </row>
    <row r="7402" spans="199:199" ht="12" customHeight="1">
      <c r="GQ7402" s="171"/>
    </row>
    <row r="7403" spans="199:199" ht="12" customHeight="1">
      <c r="GQ7403" s="171"/>
    </row>
    <row r="7404" spans="199:199" ht="12" customHeight="1">
      <c r="GQ7404" s="171"/>
    </row>
    <row r="7405" spans="199:199" ht="12" customHeight="1">
      <c r="GQ7405" s="171"/>
    </row>
    <row r="7406" spans="199:199" ht="12" customHeight="1">
      <c r="GQ7406" s="171"/>
    </row>
    <row r="7407" spans="199:199" ht="12" customHeight="1">
      <c r="GQ7407" s="171"/>
    </row>
    <row r="7408" spans="199:199" ht="12" customHeight="1">
      <c r="GQ7408" s="171"/>
    </row>
    <row r="7409" spans="199:199" ht="12" customHeight="1">
      <c r="GQ7409" s="171"/>
    </row>
    <row r="7410" spans="199:199" ht="12" customHeight="1">
      <c r="GQ7410" s="171"/>
    </row>
    <row r="7411" spans="199:199" ht="12" customHeight="1">
      <c r="GQ7411" s="171"/>
    </row>
    <row r="7412" spans="199:199" ht="12" customHeight="1">
      <c r="GQ7412" s="171"/>
    </row>
    <row r="7413" spans="199:199" ht="12" customHeight="1">
      <c r="GQ7413" s="171"/>
    </row>
    <row r="7414" spans="199:199" ht="12" customHeight="1">
      <c r="GQ7414" s="171"/>
    </row>
    <row r="7415" spans="199:199" ht="12" customHeight="1">
      <c r="GQ7415" s="171"/>
    </row>
    <row r="7416" spans="199:199" ht="12" customHeight="1">
      <c r="GQ7416" s="171"/>
    </row>
    <row r="7417" spans="199:199" ht="12" customHeight="1">
      <c r="GQ7417" s="171"/>
    </row>
    <row r="7418" spans="199:199" ht="12" customHeight="1">
      <c r="GQ7418" s="171"/>
    </row>
    <row r="7419" spans="199:199" ht="12" customHeight="1">
      <c r="GQ7419" s="171"/>
    </row>
    <row r="7420" spans="199:199" ht="12" customHeight="1">
      <c r="GQ7420" s="171"/>
    </row>
    <row r="7421" spans="199:199" ht="12" customHeight="1">
      <c r="GQ7421" s="171"/>
    </row>
    <row r="7422" spans="199:199" ht="12" customHeight="1">
      <c r="GQ7422" s="171"/>
    </row>
    <row r="7423" spans="199:199" ht="12" customHeight="1">
      <c r="GQ7423" s="171"/>
    </row>
    <row r="7424" spans="199:199" ht="12" customHeight="1">
      <c r="GQ7424" s="171"/>
    </row>
    <row r="7425" spans="199:199" ht="12" customHeight="1">
      <c r="GQ7425" s="171"/>
    </row>
    <row r="7426" spans="199:199" ht="12" customHeight="1">
      <c r="GQ7426" s="171"/>
    </row>
    <row r="7427" spans="199:199" ht="12" customHeight="1">
      <c r="GQ7427" s="171"/>
    </row>
    <row r="7428" spans="199:199" ht="12" customHeight="1">
      <c r="GQ7428" s="171"/>
    </row>
    <row r="7429" spans="199:199" ht="12" customHeight="1">
      <c r="GQ7429" s="171"/>
    </row>
    <row r="7430" spans="199:199" ht="12" customHeight="1">
      <c r="GQ7430" s="171"/>
    </row>
    <row r="7431" spans="199:199" ht="12" customHeight="1">
      <c r="GQ7431" s="171"/>
    </row>
    <row r="7432" spans="199:199" ht="12" customHeight="1">
      <c r="GQ7432" s="171"/>
    </row>
    <row r="7433" spans="199:199" ht="12" customHeight="1">
      <c r="GQ7433" s="171"/>
    </row>
    <row r="7434" spans="199:199" ht="12" customHeight="1">
      <c r="GQ7434" s="171"/>
    </row>
    <row r="7435" spans="199:199" ht="12" customHeight="1">
      <c r="GQ7435" s="171"/>
    </row>
    <row r="7436" spans="199:199" ht="12" customHeight="1">
      <c r="GQ7436" s="171"/>
    </row>
    <row r="7437" spans="199:199" ht="12" customHeight="1">
      <c r="GQ7437" s="171"/>
    </row>
    <row r="7438" spans="199:199" ht="12" customHeight="1">
      <c r="GQ7438" s="171"/>
    </row>
    <row r="7439" spans="199:199" ht="12" customHeight="1">
      <c r="GQ7439" s="171"/>
    </row>
    <row r="7440" spans="199:199" ht="12" customHeight="1">
      <c r="GQ7440" s="171"/>
    </row>
    <row r="7441" spans="199:199" ht="12" customHeight="1">
      <c r="GQ7441" s="171"/>
    </row>
    <row r="7442" spans="199:199" ht="12" customHeight="1">
      <c r="GQ7442" s="171"/>
    </row>
    <row r="7443" spans="199:199" ht="12" customHeight="1">
      <c r="GQ7443" s="171"/>
    </row>
    <row r="7444" spans="199:199" ht="12" customHeight="1">
      <c r="GQ7444" s="171"/>
    </row>
    <row r="7445" spans="199:199" ht="12" customHeight="1">
      <c r="GQ7445" s="171"/>
    </row>
    <row r="7446" spans="199:199" ht="12" customHeight="1">
      <c r="GQ7446" s="171"/>
    </row>
    <row r="7447" spans="199:199" ht="12" customHeight="1">
      <c r="GQ7447" s="171"/>
    </row>
    <row r="7448" spans="199:199" ht="12" customHeight="1">
      <c r="GQ7448" s="171"/>
    </row>
    <row r="7449" spans="199:199" ht="12" customHeight="1">
      <c r="GQ7449" s="171"/>
    </row>
    <row r="7450" spans="199:199" ht="12" customHeight="1">
      <c r="GQ7450" s="171"/>
    </row>
    <row r="7451" spans="199:199" ht="12" customHeight="1">
      <c r="GQ7451" s="171"/>
    </row>
    <row r="7452" spans="199:199" ht="12" customHeight="1">
      <c r="GQ7452" s="171"/>
    </row>
    <row r="7453" spans="199:199" ht="12" customHeight="1">
      <c r="GQ7453" s="171"/>
    </row>
    <row r="7454" spans="199:199" ht="12" customHeight="1">
      <c r="GQ7454" s="171"/>
    </row>
    <row r="7455" spans="199:199" ht="12" customHeight="1">
      <c r="GQ7455" s="171"/>
    </row>
    <row r="7456" spans="199:199" ht="12" customHeight="1">
      <c r="GQ7456" s="171"/>
    </row>
    <row r="7457" spans="199:199" ht="12" customHeight="1">
      <c r="GQ7457" s="171"/>
    </row>
    <row r="7458" spans="199:199" ht="12" customHeight="1">
      <c r="GQ7458" s="171"/>
    </row>
    <row r="7459" spans="199:199" ht="12" customHeight="1">
      <c r="GQ7459" s="171"/>
    </row>
    <row r="7460" spans="199:199" ht="12" customHeight="1">
      <c r="GQ7460" s="171"/>
    </row>
    <row r="7461" spans="199:199" ht="12" customHeight="1">
      <c r="GQ7461" s="171"/>
    </row>
    <row r="7462" spans="199:199" ht="12" customHeight="1">
      <c r="GQ7462" s="171"/>
    </row>
    <row r="7463" spans="199:199" ht="12" customHeight="1">
      <c r="GQ7463" s="171"/>
    </row>
    <row r="7464" spans="199:199" ht="12" customHeight="1">
      <c r="GQ7464" s="171"/>
    </row>
    <row r="7465" spans="199:199" ht="12" customHeight="1">
      <c r="GQ7465" s="171"/>
    </row>
    <row r="7466" spans="199:199" ht="12" customHeight="1">
      <c r="GQ7466" s="171"/>
    </row>
    <row r="7467" spans="199:199" ht="12" customHeight="1">
      <c r="GQ7467" s="171"/>
    </row>
    <row r="7468" spans="199:199" ht="12" customHeight="1">
      <c r="GQ7468" s="171"/>
    </row>
    <row r="7469" spans="199:199" ht="12" customHeight="1">
      <c r="GQ7469" s="171"/>
    </row>
    <row r="7470" spans="199:199" ht="12" customHeight="1">
      <c r="GQ7470" s="171"/>
    </row>
    <row r="7471" spans="199:199" ht="12" customHeight="1">
      <c r="GQ7471" s="171"/>
    </row>
    <row r="7472" spans="199:199" ht="12" customHeight="1">
      <c r="GQ7472" s="171"/>
    </row>
    <row r="7473" spans="199:199" ht="12" customHeight="1">
      <c r="GQ7473" s="171"/>
    </row>
    <row r="7474" spans="199:199" ht="12" customHeight="1">
      <c r="GQ7474" s="171"/>
    </row>
    <row r="7475" spans="199:199" ht="12" customHeight="1">
      <c r="GQ7475" s="171"/>
    </row>
    <row r="7476" spans="199:199" ht="12" customHeight="1">
      <c r="GQ7476" s="171"/>
    </row>
    <row r="7477" spans="199:199" ht="12" customHeight="1">
      <c r="GQ7477" s="171"/>
    </row>
    <row r="7478" spans="199:199" ht="12" customHeight="1">
      <c r="GQ7478" s="171"/>
    </row>
    <row r="7479" spans="199:199" ht="12" customHeight="1">
      <c r="GQ7479" s="171"/>
    </row>
    <row r="7480" spans="199:199" ht="12" customHeight="1">
      <c r="GQ7480" s="171"/>
    </row>
    <row r="7481" spans="199:199" ht="12" customHeight="1">
      <c r="GQ7481" s="171"/>
    </row>
    <row r="7482" spans="199:199" ht="12" customHeight="1">
      <c r="GQ7482" s="171"/>
    </row>
    <row r="7483" spans="199:199" ht="12" customHeight="1">
      <c r="GQ7483" s="171"/>
    </row>
    <row r="7484" spans="199:199" ht="12" customHeight="1">
      <c r="GQ7484" s="171"/>
    </row>
    <row r="7485" spans="199:199" ht="12" customHeight="1">
      <c r="GQ7485" s="171"/>
    </row>
    <row r="7486" spans="199:199" ht="12" customHeight="1">
      <c r="GQ7486" s="171"/>
    </row>
    <row r="7487" spans="199:199" ht="12" customHeight="1">
      <c r="GQ7487" s="171"/>
    </row>
    <row r="7488" spans="199:199" ht="12" customHeight="1">
      <c r="GQ7488" s="171"/>
    </row>
    <row r="7489" spans="199:199" ht="12" customHeight="1">
      <c r="GQ7489" s="171"/>
    </row>
    <row r="7490" spans="199:199" ht="12" customHeight="1">
      <c r="GQ7490" s="171"/>
    </row>
    <row r="7491" spans="199:199" ht="12" customHeight="1">
      <c r="GQ7491" s="171"/>
    </row>
    <row r="7492" spans="199:199" ht="12" customHeight="1">
      <c r="GQ7492" s="171"/>
    </row>
    <row r="7493" spans="199:199" ht="12" customHeight="1">
      <c r="GQ7493" s="171"/>
    </row>
    <row r="7494" spans="199:199" ht="12" customHeight="1">
      <c r="GQ7494" s="171"/>
    </row>
    <row r="7495" spans="199:199" ht="12" customHeight="1">
      <c r="GQ7495" s="171"/>
    </row>
    <row r="7496" spans="199:199" ht="12" customHeight="1">
      <c r="GQ7496" s="171"/>
    </row>
    <row r="7497" spans="199:199" ht="12" customHeight="1">
      <c r="GQ7497" s="171"/>
    </row>
    <row r="7498" spans="199:199" ht="12" customHeight="1">
      <c r="GQ7498" s="171"/>
    </row>
    <row r="7499" spans="199:199" ht="12" customHeight="1">
      <c r="GQ7499" s="171"/>
    </row>
    <row r="7500" spans="199:199" ht="12" customHeight="1">
      <c r="GQ7500" s="171"/>
    </row>
    <row r="7501" spans="199:199" ht="12" customHeight="1">
      <c r="GQ7501" s="171"/>
    </row>
    <row r="7502" spans="199:199" ht="12" customHeight="1">
      <c r="GQ7502" s="171"/>
    </row>
    <row r="7503" spans="199:199" ht="12" customHeight="1">
      <c r="GQ7503" s="171"/>
    </row>
    <row r="7504" spans="199:199" ht="12" customHeight="1">
      <c r="GQ7504" s="171"/>
    </row>
    <row r="7505" spans="199:199" ht="12" customHeight="1">
      <c r="GQ7505" s="171"/>
    </row>
    <row r="7506" spans="199:199" ht="12" customHeight="1">
      <c r="GQ7506" s="171"/>
    </row>
    <row r="7507" spans="199:199" ht="12" customHeight="1">
      <c r="GQ7507" s="171"/>
    </row>
    <row r="7508" spans="199:199" ht="12" customHeight="1">
      <c r="GQ7508" s="171"/>
    </row>
    <row r="7509" spans="199:199" ht="12" customHeight="1">
      <c r="GQ7509" s="171"/>
    </row>
    <row r="7510" spans="199:199" ht="12" customHeight="1">
      <c r="GQ7510" s="171"/>
    </row>
    <row r="7511" spans="199:199" ht="12" customHeight="1">
      <c r="GQ7511" s="171"/>
    </row>
    <row r="7512" spans="199:199" ht="12" customHeight="1">
      <c r="GQ7512" s="171"/>
    </row>
    <row r="7513" spans="199:199" ht="12" customHeight="1">
      <c r="GQ7513" s="171"/>
    </row>
    <row r="7514" spans="199:199" ht="12" customHeight="1">
      <c r="GQ7514" s="171"/>
    </row>
    <row r="7515" spans="199:199" ht="12" customHeight="1">
      <c r="GQ7515" s="171"/>
    </row>
    <row r="7516" spans="199:199" ht="12" customHeight="1">
      <c r="GQ7516" s="171"/>
    </row>
    <row r="7517" spans="199:199" ht="12" customHeight="1">
      <c r="GQ7517" s="171"/>
    </row>
    <row r="7518" spans="199:199" ht="12" customHeight="1">
      <c r="GQ7518" s="171"/>
    </row>
    <row r="7519" spans="199:199" ht="12" customHeight="1">
      <c r="GQ7519" s="171"/>
    </row>
    <row r="7520" spans="199:199" ht="12" customHeight="1">
      <c r="GQ7520" s="171"/>
    </row>
    <row r="7521" spans="199:199" ht="12" customHeight="1">
      <c r="GQ7521" s="171"/>
    </row>
    <row r="7522" spans="199:199" ht="12" customHeight="1">
      <c r="GQ7522" s="171"/>
    </row>
    <row r="7523" spans="199:199" ht="12" customHeight="1">
      <c r="GQ7523" s="171"/>
    </row>
    <row r="7524" spans="199:199" ht="12" customHeight="1">
      <c r="GQ7524" s="171"/>
    </row>
    <row r="7525" spans="199:199" ht="12" customHeight="1">
      <c r="GQ7525" s="171"/>
    </row>
    <row r="7526" spans="199:199" ht="12" customHeight="1">
      <c r="GQ7526" s="171"/>
    </row>
    <row r="7527" spans="199:199" ht="12" customHeight="1">
      <c r="GQ7527" s="171"/>
    </row>
    <row r="7528" spans="199:199" ht="12" customHeight="1">
      <c r="GQ7528" s="171"/>
    </row>
    <row r="7529" spans="199:199" ht="12" customHeight="1">
      <c r="GQ7529" s="171"/>
    </row>
    <row r="7530" spans="199:199" ht="12" customHeight="1">
      <c r="GQ7530" s="171"/>
    </row>
    <row r="7531" spans="199:199" ht="12" customHeight="1">
      <c r="GQ7531" s="171"/>
    </row>
    <row r="7532" spans="199:199" ht="12" customHeight="1">
      <c r="GQ7532" s="171"/>
    </row>
    <row r="7533" spans="199:199" ht="12" customHeight="1">
      <c r="GQ7533" s="171"/>
    </row>
    <row r="7534" spans="199:199" ht="12" customHeight="1">
      <c r="GQ7534" s="171"/>
    </row>
    <row r="7535" spans="199:199" ht="12" customHeight="1">
      <c r="GQ7535" s="171"/>
    </row>
    <row r="7536" spans="199:199" ht="12" customHeight="1">
      <c r="GQ7536" s="171"/>
    </row>
    <row r="7537" spans="199:199" ht="12" customHeight="1">
      <c r="GQ7537" s="171"/>
    </row>
    <row r="7538" spans="199:199" ht="12" customHeight="1">
      <c r="GQ7538" s="171"/>
    </row>
    <row r="7539" spans="199:199" ht="12" customHeight="1">
      <c r="GQ7539" s="171"/>
    </row>
    <row r="7540" spans="199:199" ht="12" customHeight="1">
      <c r="GQ7540" s="171"/>
    </row>
    <row r="7541" spans="199:199" ht="12" customHeight="1">
      <c r="GQ7541" s="171"/>
    </row>
    <row r="7542" spans="199:199" ht="12" customHeight="1">
      <c r="GQ7542" s="171"/>
    </row>
    <row r="7543" spans="199:199" ht="12" customHeight="1">
      <c r="GQ7543" s="171"/>
    </row>
    <row r="7544" spans="199:199" ht="12" customHeight="1">
      <c r="GQ7544" s="171"/>
    </row>
    <row r="7545" spans="199:199" ht="12" customHeight="1">
      <c r="GQ7545" s="171"/>
    </row>
    <row r="7546" spans="199:199" ht="12" customHeight="1">
      <c r="GQ7546" s="171"/>
    </row>
    <row r="7547" spans="199:199" ht="12" customHeight="1">
      <c r="GQ7547" s="171"/>
    </row>
    <row r="7548" spans="199:199" ht="12" customHeight="1">
      <c r="GQ7548" s="171"/>
    </row>
    <row r="7549" spans="199:199" ht="12" customHeight="1">
      <c r="GQ7549" s="171"/>
    </row>
    <row r="7550" spans="199:199" ht="12" customHeight="1">
      <c r="GQ7550" s="171"/>
    </row>
    <row r="7551" spans="199:199" ht="12" customHeight="1">
      <c r="GQ7551" s="171"/>
    </row>
    <row r="7552" spans="199:199" ht="12" customHeight="1">
      <c r="GQ7552" s="171"/>
    </row>
    <row r="7553" spans="199:199" ht="12" customHeight="1">
      <c r="GQ7553" s="171"/>
    </row>
    <row r="7554" spans="199:199" ht="12" customHeight="1">
      <c r="GQ7554" s="171"/>
    </row>
    <row r="7555" spans="199:199" ht="12" customHeight="1">
      <c r="GQ7555" s="171"/>
    </row>
    <row r="7556" spans="199:199" ht="12" customHeight="1">
      <c r="GQ7556" s="171"/>
    </row>
    <row r="7557" spans="199:199" ht="12" customHeight="1">
      <c r="GQ7557" s="171"/>
    </row>
    <row r="7558" spans="199:199" ht="12" customHeight="1">
      <c r="GQ7558" s="171"/>
    </row>
    <row r="7559" spans="199:199" ht="12" customHeight="1">
      <c r="GQ7559" s="171"/>
    </row>
    <row r="7560" spans="199:199" ht="12" customHeight="1">
      <c r="GQ7560" s="171"/>
    </row>
    <row r="7561" spans="199:199" ht="12" customHeight="1">
      <c r="GQ7561" s="171"/>
    </row>
    <row r="7562" spans="199:199" ht="12" customHeight="1">
      <c r="GQ7562" s="171"/>
    </row>
    <row r="7563" spans="199:199" ht="12" customHeight="1">
      <c r="GQ7563" s="171"/>
    </row>
    <row r="7564" spans="199:199" ht="12" customHeight="1">
      <c r="GQ7564" s="171"/>
    </row>
    <row r="7565" spans="199:199" ht="12" customHeight="1">
      <c r="GQ7565" s="171"/>
    </row>
    <row r="7566" spans="199:199" ht="12" customHeight="1">
      <c r="GQ7566" s="171"/>
    </row>
    <row r="7567" spans="199:199" ht="12" customHeight="1">
      <c r="GQ7567" s="171"/>
    </row>
    <row r="7568" spans="199:199" ht="12" customHeight="1">
      <c r="GQ7568" s="171"/>
    </row>
    <row r="7569" spans="199:199" ht="12" customHeight="1">
      <c r="GQ7569" s="171"/>
    </row>
    <row r="7570" spans="199:199" ht="12" customHeight="1">
      <c r="GQ7570" s="171"/>
    </row>
    <row r="7571" spans="199:199" ht="12" customHeight="1">
      <c r="GQ7571" s="171"/>
    </row>
    <row r="7572" spans="199:199" ht="12" customHeight="1">
      <c r="GQ7572" s="171"/>
    </row>
    <row r="7573" spans="199:199" ht="12" customHeight="1">
      <c r="GQ7573" s="171"/>
    </row>
    <row r="7574" spans="199:199" ht="12" customHeight="1">
      <c r="GQ7574" s="171"/>
    </row>
    <row r="7575" spans="199:199" ht="12" customHeight="1">
      <c r="GQ7575" s="171"/>
    </row>
    <row r="7576" spans="199:199" ht="12" customHeight="1">
      <c r="GQ7576" s="171"/>
    </row>
    <row r="7577" spans="199:199" ht="12" customHeight="1">
      <c r="GQ7577" s="171"/>
    </row>
    <row r="7578" spans="199:199" ht="12" customHeight="1">
      <c r="GQ7578" s="171"/>
    </row>
    <row r="7579" spans="199:199" ht="12" customHeight="1">
      <c r="GQ7579" s="171"/>
    </row>
    <row r="7580" spans="199:199" ht="12" customHeight="1">
      <c r="GQ7580" s="171"/>
    </row>
    <row r="7581" spans="199:199" ht="12" customHeight="1">
      <c r="GQ7581" s="171"/>
    </row>
    <row r="7582" spans="199:199" ht="12" customHeight="1">
      <c r="GQ7582" s="171"/>
    </row>
    <row r="7583" spans="199:199" ht="12" customHeight="1">
      <c r="GQ7583" s="171"/>
    </row>
    <row r="7584" spans="199:199" ht="12" customHeight="1">
      <c r="GQ7584" s="171"/>
    </row>
    <row r="7585" spans="199:199" ht="12" customHeight="1">
      <c r="GQ7585" s="171"/>
    </row>
    <row r="7586" spans="199:199" ht="12" customHeight="1">
      <c r="GQ7586" s="171"/>
    </row>
    <row r="7587" spans="199:199" ht="12" customHeight="1">
      <c r="GQ7587" s="171"/>
    </row>
    <row r="7588" spans="199:199" ht="12" customHeight="1">
      <c r="GQ7588" s="171"/>
    </row>
    <row r="7589" spans="199:199" ht="12" customHeight="1">
      <c r="GQ7589" s="171"/>
    </row>
    <row r="7590" spans="199:199" ht="12" customHeight="1">
      <c r="GQ7590" s="171"/>
    </row>
    <row r="7591" spans="199:199" ht="12" customHeight="1">
      <c r="GQ7591" s="171"/>
    </row>
    <row r="7592" spans="199:199" ht="12" customHeight="1">
      <c r="GQ7592" s="171"/>
    </row>
    <row r="7593" spans="199:199" ht="12" customHeight="1">
      <c r="GQ7593" s="171"/>
    </row>
    <row r="7594" spans="199:199" ht="12" customHeight="1">
      <c r="GQ7594" s="171"/>
    </row>
    <row r="7595" spans="199:199" ht="12" customHeight="1">
      <c r="GQ7595" s="171"/>
    </row>
    <row r="7596" spans="199:199" ht="12" customHeight="1">
      <c r="GQ7596" s="171"/>
    </row>
    <row r="7597" spans="199:199" ht="12" customHeight="1">
      <c r="GQ7597" s="171"/>
    </row>
    <row r="7598" spans="199:199" ht="12" customHeight="1">
      <c r="GQ7598" s="171"/>
    </row>
    <row r="7599" spans="199:199" ht="12" customHeight="1">
      <c r="GQ7599" s="171"/>
    </row>
    <row r="7600" spans="199:199" ht="12" customHeight="1">
      <c r="GQ7600" s="171"/>
    </row>
    <row r="7601" spans="199:199" ht="12" customHeight="1">
      <c r="GQ7601" s="171"/>
    </row>
    <row r="7602" spans="199:199" ht="12" customHeight="1">
      <c r="GQ7602" s="171"/>
    </row>
    <row r="7603" spans="199:199" ht="12" customHeight="1">
      <c r="GQ7603" s="171"/>
    </row>
    <row r="7604" spans="199:199" ht="12" customHeight="1">
      <c r="GQ7604" s="171"/>
    </row>
    <row r="7605" spans="199:199" ht="12" customHeight="1">
      <c r="GQ7605" s="171"/>
    </row>
    <row r="7606" spans="199:199" ht="12" customHeight="1">
      <c r="GQ7606" s="171"/>
    </row>
    <row r="7607" spans="199:199" ht="12" customHeight="1">
      <c r="GQ7607" s="171"/>
    </row>
    <row r="7608" spans="199:199" ht="12" customHeight="1">
      <c r="GQ7608" s="171"/>
    </row>
    <row r="7609" spans="199:199" ht="12" customHeight="1">
      <c r="GQ7609" s="171"/>
    </row>
    <row r="7610" spans="199:199" ht="12" customHeight="1">
      <c r="GQ7610" s="171"/>
    </row>
    <row r="7611" spans="199:199" ht="12" customHeight="1">
      <c r="GQ7611" s="171"/>
    </row>
    <row r="7612" spans="199:199" ht="12" customHeight="1">
      <c r="GQ7612" s="171"/>
    </row>
    <row r="7613" spans="199:199" ht="12" customHeight="1">
      <c r="GQ7613" s="171"/>
    </row>
    <row r="7614" spans="199:199" ht="12" customHeight="1">
      <c r="GQ7614" s="171"/>
    </row>
    <row r="7615" spans="199:199" ht="12" customHeight="1">
      <c r="GQ7615" s="171"/>
    </row>
    <row r="7616" spans="199:199" ht="12" customHeight="1">
      <c r="GQ7616" s="171"/>
    </row>
    <row r="7617" spans="199:199" ht="12" customHeight="1">
      <c r="GQ7617" s="171"/>
    </row>
    <row r="7618" spans="199:199" ht="12" customHeight="1">
      <c r="GQ7618" s="171"/>
    </row>
    <row r="7619" spans="199:199" ht="12" customHeight="1">
      <c r="GQ7619" s="171"/>
    </row>
    <row r="7620" spans="199:199" ht="12" customHeight="1">
      <c r="GQ7620" s="171"/>
    </row>
    <row r="7621" spans="199:199" ht="12" customHeight="1">
      <c r="GQ7621" s="171"/>
    </row>
    <row r="7622" spans="199:199" ht="12" customHeight="1">
      <c r="GQ7622" s="171"/>
    </row>
    <row r="7623" spans="199:199" ht="12" customHeight="1">
      <c r="GQ7623" s="171"/>
    </row>
    <row r="7624" spans="199:199" ht="12" customHeight="1">
      <c r="GQ7624" s="171"/>
    </row>
    <row r="7625" spans="199:199" ht="12" customHeight="1">
      <c r="GQ7625" s="171"/>
    </row>
    <row r="7626" spans="199:199" ht="12" customHeight="1">
      <c r="GQ7626" s="171"/>
    </row>
    <row r="7627" spans="199:199" ht="12" customHeight="1">
      <c r="GQ7627" s="171"/>
    </row>
    <row r="7628" spans="199:199" ht="12" customHeight="1">
      <c r="GQ7628" s="171"/>
    </row>
    <row r="7629" spans="199:199" ht="12" customHeight="1">
      <c r="GQ7629" s="171"/>
    </row>
    <row r="7630" spans="199:199" ht="12" customHeight="1">
      <c r="GQ7630" s="171"/>
    </row>
    <row r="7631" spans="199:199" ht="12" customHeight="1">
      <c r="GQ7631" s="171"/>
    </row>
    <row r="7632" spans="199:199" ht="12" customHeight="1">
      <c r="GQ7632" s="171"/>
    </row>
    <row r="7633" spans="199:199" ht="12" customHeight="1">
      <c r="GQ7633" s="171"/>
    </row>
    <row r="7634" spans="199:199" ht="12" customHeight="1">
      <c r="GQ7634" s="171"/>
    </row>
    <row r="7635" spans="199:199" ht="12" customHeight="1">
      <c r="GQ7635" s="171"/>
    </row>
    <row r="7636" spans="199:199" ht="12" customHeight="1">
      <c r="GQ7636" s="171"/>
    </row>
    <row r="7637" spans="199:199" ht="12" customHeight="1">
      <c r="GQ7637" s="171"/>
    </row>
    <row r="7638" spans="199:199" ht="12" customHeight="1">
      <c r="GQ7638" s="171"/>
    </row>
    <row r="7639" spans="199:199" ht="12" customHeight="1">
      <c r="GQ7639" s="171"/>
    </row>
    <row r="7640" spans="199:199" ht="12" customHeight="1">
      <c r="GQ7640" s="171"/>
    </row>
    <row r="7641" spans="199:199" ht="12" customHeight="1">
      <c r="GQ7641" s="171"/>
    </row>
    <row r="7642" spans="199:199" ht="12" customHeight="1">
      <c r="GQ7642" s="171"/>
    </row>
    <row r="7643" spans="199:199" ht="12" customHeight="1">
      <c r="GQ7643" s="171"/>
    </row>
    <row r="7644" spans="199:199" ht="12" customHeight="1">
      <c r="GQ7644" s="171"/>
    </row>
    <row r="7645" spans="199:199" ht="12" customHeight="1">
      <c r="GQ7645" s="171"/>
    </row>
    <row r="7646" spans="199:199" ht="12" customHeight="1">
      <c r="GQ7646" s="171"/>
    </row>
    <row r="7647" spans="199:199" ht="12" customHeight="1">
      <c r="GQ7647" s="171"/>
    </row>
    <row r="7648" spans="199:199" ht="12" customHeight="1">
      <c r="GQ7648" s="171"/>
    </row>
    <row r="7649" spans="199:199" ht="12" customHeight="1">
      <c r="GQ7649" s="171"/>
    </row>
    <row r="7650" spans="199:199" ht="12" customHeight="1">
      <c r="GQ7650" s="171"/>
    </row>
    <row r="7651" spans="199:199" ht="12" customHeight="1">
      <c r="GQ7651" s="171"/>
    </row>
    <row r="7652" spans="199:199" ht="12" customHeight="1">
      <c r="GQ7652" s="171"/>
    </row>
    <row r="7653" spans="199:199" ht="12" customHeight="1">
      <c r="GQ7653" s="171"/>
    </row>
    <row r="7654" spans="199:199" ht="12" customHeight="1">
      <c r="GQ7654" s="171"/>
    </row>
    <row r="7655" spans="199:199" ht="12" customHeight="1">
      <c r="GQ7655" s="171"/>
    </row>
    <row r="7656" spans="199:199" ht="12" customHeight="1">
      <c r="GQ7656" s="171"/>
    </row>
    <row r="7657" spans="199:199" ht="12" customHeight="1">
      <c r="GQ7657" s="171"/>
    </row>
    <row r="7658" spans="199:199" ht="12" customHeight="1">
      <c r="GQ7658" s="171"/>
    </row>
    <row r="7659" spans="199:199" ht="12" customHeight="1">
      <c r="GQ7659" s="171"/>
    </row>
    <row r="7660" spans="199:199" ht="12" customHeight="1">
      <c r="GQ7660" s="171"/>
    </row>
    <row r="7661" spans="199:199" ht="12" customHeight="1">
      <c r="GQ7661" s="171"/>
    </row>
    <row r="7662" spans="199:199" ht="12" customHeight="1">
      <c r="GQ7662" s="171"/>
    </row>
    <row r="7663" spans="199:199" ht="12" customHeight="1">
      <c r="GQ7663" s="171"/>
    </row>
    <row r="7664" spans="199:199" ht="12" customHeight="1">
      <c r="GQ7664" s="171"/>
    </row>
    <row r="7665" spans="199:199" ht="12" customHeight="1">
      <c r="GQ7665" s="171"/>
    </row>
    <row r="7666" spans="199:199" ht="12" customHeight="1">
      <c r="GQ7666" s="171"/>
    </row>
    <row r="7667" spans="199:199" ht="12" customHeight="1">
      <c r="GQ7667" s="171"/>
    </row>
    <row r="7668" spans="199:199" ht="12" customHeight="1">
      <c r="GQ7668" s="171"/>
    </row>
    <row r="7669" spans="199:199" ht="12" customHeight="1">
      <c r="GQ7669" s="171"/>
    </row>
    <row r="7670" spans="199:199" ht="12" customHeight="1">
      <c r="GQ7670" s="171"/>
    </row>
    <row r="7671" spans="199:199" ht="12" customHeight="1">
      <c r="GQ7671" s="171"/>
    </row>
    <row r="7672" spans="199:199" ht="12" customHeight="1">
      <c r="GQ7672" s="171"/>
    </row>
    <row r="7673" spans="199:199" ht="12" customHeight="1">
      <c r="GQ7673" s="171"/>
    </row>
    <row r="7674" spans="199:199" ht="12" customHeight="1">
      <c r="GQ7674" s="171"/>
    </row>
    <row r="7675" spans="199:199" ht="12" customHeight="1">
      <c r="GQ7675" s="171"/>
    </row>
    <row r="7676" spans="199:199" ht="12" customHeight="1">
      <c r="GQ7676" s="171"/>
    </row>
    <row r="7677" spans="199:199" ht="12" customHeight="1">
      <c r="GQ7677" s="171"/>
    </row>
    <row r="7678" spans="199:199" ht="12" customHeight="1">
      <c r="GQ7678" s="171"/>
    </row>
    <row r="7679" spans="199:199" ht="12" customHeight="1">
      <c r="GQ7679" s="171"/>
    </row>
    <row r="7680" spans="199:199" ht="12" customHeight="1">
      <c r="GQ7680" s="171"/>
    </row>
    <row r="7681" spans="199:199" ht="12" customHeight="1">
      <c r="GQ7681" s="171"/>
    </row>
    <row r="7682" spans="199:199" ht="12" customHeight="1">
      <c r="GQ7682" s="171"/>
    </row>
    <row r="7683" spans="199:199" ht="12" customHeight="1">
      <c r="GQ7683" s="171"/>
    </row>
    <row r="7684" spans="199:199" ht="12" customHeight="1">
      <c r="GQ7684" s="171"/>
    </row>
    <row r="7685" spans="199:199" ht="12" customHeight="1">
      <c r="GQ7685" s="171"/>
    </row>
    <row r="7686" spans="199:199" ht="12" customHeight="1">
      <c r="GQ7686" s="171"/>
    </row>
    <row r="7687" spans="199:199" ht="12" customHeight="1">
      <c r="GQ7687" s="171"/>
    </row>
    <row r="7688" spans="199:199" ht="12" customHeight="1">
      <c r="GQ7688" s="171"/>
    </row>
    <row r="7689" spans="199:199" ht="12" customHeight="1">
      <c r="GQ7689" s="171"/>
    </row>
    <row r="7690" spans="199:199" ht="12" customHeight="1">
      <c r="GQ7690" s="171"/>
    </row>
    <row r="7691" spans="199:199" ht="12" customHeight="1">
      <c r="GQ7691" s="171"/>
    </row>
    <row r="7692" spans="199:199" ht="12" customHeight="1">
      <c r="GQ7692" s="171"/>
    </row>
    <row r="7693" spans="199:199" ht="12" customHeight="1">
      <c r="GQ7693" s="171"/>
    </row>
    <row r="7694" spans="199:199" ht="12" customHeight="1">
      <c r="GQ7694" s="171"/>
    </row>
    <row r="7695" spans="199:199" ht="12" customHeight="1">
      <c r="GQ7695" s="171"/>
    </row>
    <row r="7696" spans="199:199" ht="12" customHeight="1">
      <c r="GQ7696" s="171"/>
    </row>
    <row r="7697" spans="199:199" ht="12" customHeight="1">
      <c r="GQ7697" s="171"/>
    </row>
    <row r="7698" spans="199:199" ht="12" customHeight="1">
      <c r="GQ7698" s="171"/>
    </row>
    <row r="7699" spans="199:199" ht="12" customHeight="1">
      <c r="GQ7699" s="171"/>
    </row>
    <row r="7700" spans="199:199" ht="12" customHeight="1">
      <c r="GQ7700" s="171"/>
    </row>
    <row r="7701" spans="199:199" ht="12" customHeight="1">
      <c r="GQ7701" s="171"/>
    </row>
    <row r="7702" spans="199:199" ht="12" customHeight="1">
      <c r="GQ7702" s="171"/>
    </row>
    <row r="7703" spans="199:199" ht="12" customHeight="1">
      <c r="GQ7703" s="171"/>
    </row>
    <row r="7704" spans="199:199" ht="12" customHeight="1">
      <c r="GQ7704" s="171"/>
    </row>
    <row r="7705" spans="199:199" ht="12" customHeight="1">
      <c r="GQ7705" s="171"/>
    </row>
    <row r="7706" spans="199:199" ht="12" customHeight="1">
      <c r="GQ7706" s="171"/>
    </row>
    <row r="7707" spans="199:199" ht="12" customHeight="1">
      <c r="GQ7707" s="171"/>
    </row>
    <row r="7708" spans="199:199" ht="12" customHeight="1">
      <c r="GQ7708" s="171"/>
    </row>
    <row r="7709" spans="199:199" ht="12" customHeight="1">
      <c r="GQ7709" s="171"/>
    </row>
    <row r="7710" spans="199:199" ht="12" customHeight="1">
      <c r="GQ7710" s="171"/>
    </row>
    <row r="7711" spans="199:199" ht="12" customHeight="1">
      <c r="GQ7711" s="171"/>
    </row>
    <row r="7712" spans="199:199" ht="12" customHeight="1">
      <c r="GQ7712" s="171"/>
    </row>
    <row r="7713" spans="199:199" ht="12" customHeight="1">
      <c r="GQ7713" s="171"/>
    </row>
    <row r="7714" spans="199:199" ht="12" customHeight="1">
      <c r="GQ7714" s="171"/>
    </row>
    <row r="7715" spans="199:199" ht="12" customHeight="1">
      <c r="GQ7715" s="171"/>
    </row>
    <row r="7716" spans="199:199" ht="12" customHeight="1">
      <c r="GQ7716" s="171"/>
    </row>
    <row r="7717" spans="199:199" ht="12" customHeight="1">
      <c r="GQ7717" s="171"/>
    </row>
    <row r="7718" spans="199:199" ht="12" customHeight="1">
      <c r="GQ7718" s="171"/>
    </row>
    <row r="7719" spans="199:199" ht="12" customHeight="1">
      <c r="GQ7719" s="171"/>
    </row>
    <row r="7720" spans="199:199" ht="12" customHeight="1">
      <c r="GQ7720" s="171"/>
    </row>
    <row r="7721" spans="199:199" ht="12" customHeight="1">
      <c r="GQ7721" s="171"/>
    </row>
    <row r="7722" spans="199:199" ht="12" customHeight="1">
      <c r="GQ7722" s="171"/>
    </row>
    <row r="7723" spans="199:199" ht="12" customHeight="1">
      <c r="GQ7723" s="171"/>
    </row>
    <row r="7724" spans="199:199" ht="12" customHeight="1">
      <c r="GQ7724" s="171"/>
    </row>
    <row r="7725" spans="199:199" ht="12" customHeight="1">
      <c r="GQ7725" s="171"/>
    </row>
    <row r="7726" spans="199:199" ht="12" customHeight="1">
      <c r="GQ7726" s="171"/>
    </row>
    <row r="7727" spans="199:199" ht="12" customHeight="1">
      <c r="GQ7727" s="171"/>
    </row>
    <row r="7728" spans="199:199" ht="12" customHeight="1">
      <c r="GQ7728" s="171"/>
    </row>
    <row r="7729" spans="199:199" ht="12" customHeight="1">
      <c r="GQ7729" s="171"/>
    </row>
    <row r="7730" spans="199:199" ht="12" customHeight="1">
      <c r="GQ7730" s="171"/>
    </row>
    <row r="7731" spans="199:199" ht="12" customHeight="1">
      <c r="GQ7731" s="171"/>
    </row>
    <row r="7732" spans="199:199" ht="12" customHeight="1">
      <c r="GQ7732" s="171"/>
    </row>
    <row r="7733" spans="199:199" ht="12" customHeight="1">
      <c r="GQ7733" s="171"/>
    </row>
    <row r="7734" spans="199:199" ht="12" customHeight="1">
      <c r="GQ7734" s="171"/>
    </row>
    <row r="7735" spans="199:199" ht="12" customHeight="1">
      <c r="GQ7735" s="171"/>
    </row>
    <row r="7736" spans="199:199" ht="12" customHeight="1">
      <c r="GQ7736" s="171"/>
    </row>
    <row r="7737" spans="199:199" ht="12" customHeight="1">
      <c r="GQ7737" s="171"/>
    </row>
    <row r="7738" spans="199:199" ht="12" customHeight="1">
      <c r="GQ7738" s="171"/>
    </row>
    <row r="7739" spans="199:199" ht="12" customHeight="1">
      <c r="GQ7739" s="171"/>
    </row>
    <row r="7740" spans="199:199" ht="12" customHeight="1">
      <c r="GQ7740" s="171"/>
    </row>
    <row r="7741" spans="199:199" ht="12" customHeight="1">
      <c r="GQ7741" s="171"/>
    </row>
    <row r="7742" spans="199:199" ht="12" customHeight="1">
      <c r="GQ7742" s="171"/>
    </row>
    <row r="7743" spans="199:199" ht="12" customHeight="1">
      <c r="GQ7743" s="171"/>
    </row>
    <row r="7744" spans="199:199" ht="12" customHeight="1">
      <c r="GQ7744" s="171"/>
    </row>
    <row r="7745" spans="199:199" ht="12" customHeight="1">
      <c r="GQ7745" s="171"/>
    </row>
    <row r="7746" spans="199:199" ht="12" customHeight="1">
      <c r="GQ7746" s="171"/>
    </row>
    <row r="7747" spans="199:199" ht="12" customHeight="1">
      <c r="GQ7747" s="171"/>
    </row>
    <row r="7748" spans="199:199" ht="12" customHeight="1">
      <c r="GQ7748" s="171"/>
    </row>
    <row r="7749" spans="199:199" ht="12" customHeight="1">
      <c r="GQ7749" s="171"/>
    </row>
    <row r="7750" spans="199:199" ht="12" customHeight="1">
      <c r="GQ7750" s="171"/>
    </row>
    <row r="7751" spans="199:199" ht="12" customHeight="1">
      <c r="GQ7751" s="171"/>
    </row>
    <row r="7752" spans="199:199" ht="12" customHeight="1">
      <c r="GQ7752" s="171"/>
    </row>
    <row r="7753" spans="199:199" ht="12" customHeight="1">
      <c r="GQ7753" s="171"/>
    </row>
    <row r="7754" spans="199:199" ht="12" customHeight="1">
      <c r="GQ7754" s="171"/>
    </row>
    <row r="7755" spans="199:199" ht="12" customHeight="1">
      <c r="GQ7755" s="171"/>
    </row>
    <row r="7756" spans="199:199" ht="12" customHeight="1">
      <c r="GQ7756" s="171"/>
    </row>
    <row r="7757" spans="199:199" ht="12" customHeight="1">
      <c r="GQ7757" s="171"/>
    </row>
    <row r="7758" spans="199:199" ht="12" customHeight="1">
      <c r="GQ7758" s="171"/>
    </row>
    <row r="7759" spans="199:199" ht="12" customHeight="1">
      <c r="GQ7759" s="171"/>
    </row>
    <row r="7760" spans="199:199" ht="12" customHeight="1">
      <c r="GQ7760" s="171"/>
    </row>
    <row r="7761" spans="199:199" ht="12" customHeight="1">
      <c r="GQ7761" s="171"/>
    </row>
    <row r="7762" spans="199:199" ht="12" customHeight="1">
      <c r="GQ7762" s="171"/>
    </row>
    <row r="7763" spans="199:199" ht="12" customHeight="1">
      <c r="GQ7763" s="171"/>
    </row>
    <row r="7764" spans="199:199" ht="12" customHeight="1">
      <c r="GQ7764" s="171"/>
    </row>
    <row r="7765" spans="199:199" ht="12" customHeight="1">
      <c r="GQ7765" s="171"/>
    </row>
    <row r="7766" spans="199:199" ht="12" customHeight="1">
      <c r="GQ7766" s="171"/>
    </row>
    <row r="7767" spans="199:199" ht="12" customHeight="1">
      <c r="GQ7767" s="171"/>
    </row>
    <row r="7768" spans="199:199" ht="12" customHeight="1">
      <c r="GQ7768" s="171"/>
    </row>
    <row r="7769" spans="199:199" ht="12" customHeight="1">
      <c r="GQ7769" s="171"/>
    </row>
    <row r="7770" spans="199:199" ht="12" customHeight="1">
      <c r="GQ7770" s="171"/>
    </row>
    <row r="7771" spans="199:199" ht="12" customHeight="1">
      <c r="GQ7771" s="171"/>
    </row>
    <row r="7772" spans="199:199" ht="12" customHeight="1">
      <c r="GQ7772" s="171"/>
    </row>
    <row r="7773" spans="199:199" ht="12" customHeight="1">
      <c r="GQ7773" s="171"/>
    </row>
    <row r="7774" spans="199:199" ht="12" customHeight="1">
      <c r="GQ7774" s="171"/>
    </row>
    <row r="7775" spans="199:199" ht="12" customHeight="1">
      <c r="GQ7775" s="171"/>
    </row>
    <row r="7776" spans="199:199" ht="12" customHeight="1">
      <c r="GQ7776" s="171"/>
    </row>
    <row r="7777" spans="199:199" ht="12" customHeight="1">
      <c r="GQ7777" s="171"/>
    </row>
    <row r="7778" spans="199:199" ht="12" customHeight="1">
      <c r="GQ7778" s="171"/>
    </row>
    <row r="7779" spans="199:199" ht="12" customHeight="1">
      <c r="GQ7779" s="171"/>
    </row>
    <row r="7780" spans="199:199" ht="12" customHeight="1">
      <c r="GQ7780" s="171"/>
    </row>
    <row r="7781" spans="199:199" ht="12" customHeight="1">
      <c r="GQ7781" s="171"/>
    </row>
    <row r="7782" spans="199:199" ht="12" customHeight="1">
      <c r="GQ7782" s="171"/>
    </row>
    <row r="7783" spans="199:199" ht="12" customHeight="1">
      <c r="GQ7783" s="171"/>
    </row>
    <row r="7784" spans="199:199" ht="12" customHeight="1">
      <c r="GQ7784" s="171"/>
    </row>
    <row r="7785" spans="199:199" ht="12" customHeight="1">
      <c r="GQ7785" s="171"/>
    </row>
    <row r="7786" spans="199:199" ht="12" customHeight="1">
      <c r="GQ7786" s="171"/>
    </row>
    <row r="7787" spans="199:199" ht="12" customHeight="1">
      <c r="GQ7787" s="171"/>
    </row>
    <row r="7788" spans="199:199" ht="12" customHeight="1">
      <c r="GQ7788" s="171"/>
    </row>
    <row r="7789" spans="199:199" ht="12" customHeight="1">
      <c r="GQ7789" s="171"/>
    </row>
    <row r="7790" spans="199:199" ht="12" customHeight="1">
      <c r="GQ7790" s="171"/>
    </row>
    <row r="7791" spans="199:199" ht="12" customHeight="1">
      <c r="GQ7791" s="171"/>
    </row>
    <row r="7792" spans="199:199" ht="12" customHeight="1">
      <c r="GQ7792" s="171"/>
    </row>
    <row r="7793" spans="199:199" ht="12" customHeight="1">
      <c r="GQ7793" s="171"/>
    </row>
    <row r="7794" spans="199:199" ht="12" customHeight="1">
      <c r="GQ7794" s="171"/>
    </row>
    <row r="7795" spans="199:199" ht="12" customHeight="1">
      <c r="GQ7795" s="171"/>
    </row>
    <row r="7796" spans="199:199" ht="12" customHeight="1">
      <c r="GQ7796" s="171"/>
    </row>
    <row r="7797" spans="199:199" ht="12" customHeight="1">
      <c r="GQ7797" s="171"/>
    </row>
    <row r="7798" spans="199:199" ht="12" customHeight="1">
      <c r="GQ7798" s="171"/>
    </row>
    <row r="7799" spans="199:199" ht="12" customHeight="1">
      <c r="GQ7799" s="171"/>
    </row>
    <row r="7800" spans="199:199" ht="12" customHeight="1">
      <c r="GQ7800" s="171"/>
    </row>
    <row r="7801" spans="199:199" ht="12" customHeight="1">
      <c r="GQ7801" s="171"/>
    </row>
    <row r="7802" spans="199:199" ht="12" customHeight="1">
      <c r="GQ7802" s="171"/>
    </row>
    <row r="7803" spans="199:199" ht="12" customHeight="1">
      <c r="GQ7803" s="171"/>
    </row>
    <row r="7804" spans="199:199" ht="12" customHeight="1">
      <c r="GQ7804" s="171"/>
    </row>
    <row r="7805" spans="199:199" ht="12" customHeight="1">
      <c r="GQ7805" s="171"/>
    </row>
    <row r="7806" spans="199:199" ht="12" customHeight="1">
      <c r="GQ7806" s="171"/>
    </row>
    <row r="7807" spans="199:199" ht="12" customHeight="1">
      <c r="GQ7807" s="171"/>
    </row>
    <row r="7808" spans="199:199" ht="12" customHeight="1">
      <c r="GQ7808" s="171"/>
    </row>
    <row r="7809" spans="199:199" ht="12" customHeight="1">
      <c r="GQ7809" s="171"/>
    </row>
    <row r="7810" spans="199:199" ht="12" customHeight="1">
      <c r="GQ7810" s="171"/>
    </row>
    <row r="7811" spans="199:199" ht="12" customHeight="1">
      <c r="GQ7811" s="171"/>
    </row>
    <row r="7812" spans="199:199" ht="12" customHeight="1">
      <c r="GQ7812" s="171"/>
    </row>
    <row r="7813" spans="199:199" ht="12" customHeight="1">
      <c r="GQ7813" s="171"/>
    </row>
    <row r="7814" spans="199:199" ht="12" customHeight="1">
      <c r="GQ7814" s="171"/>
    </row>
    <row r="7815" spans="199:199" ht="12" customHeight="1">
      <c r="GQ7815" s="171"/>
    </row>
    <row r="7816" spans="199:199" ht="12" customHeight="1">
      <c r="GQ7816" s="171"/>
    </row>
    <row r="7817" spans="199:199" ht="12" customHeight="1">
      <c r="GQ7817" s="171"/>
    </row>
    <row r="7818" spans="199:199" ht="12" customHeight="1">
      <c r="GQ7818" s="171"/>
    </row>
    <row r="7819" spans="199:199" ht="12" customHeight="1">
      <c r="GQ7819" s="171"/>
    </row>
    <row r="7820" spans="199:199" ht="12" customHeight="1">
      <c r="GQ7820" s="171"/>
    </row>
    <row r="7821" spans="199:199" ht="12" customHeight="1">
      <c r="GQ7821" s="171"/>
    </row>
    <row r="7822" spans="199:199" ht="12" customHeight="1">
      <c r="GQ7822" s="171"/>
    </row>
    <row r="7823" spans="199:199" ht="12" customHeight="1">
      <c r="GQ7823" s="171"/>
    </row>
    <row r="7824" spans="199:199" ht="12" customHeight="1">
      <c r="GQ7824" s="171"/>
    </row>
    <row r="7825" spans="199:199" ht="12" customHeight="1">
      <c r="GQ7825" s="171"/>
    </row>
    <row r="7826" spans="199:199" ht="12" customHeight="1">
      <c r="GQ7826" s="171"/>
    </row>
    <row r="7827" spans="199:199" ht="12" customHeight="1">
      <c r="GQ7827" s="171"/>
    </row>
    <row r="7828" spans="199:199" ht="12" customHeight="1">
      <c r="GQ7828" s="171"/>
    </row>
    <row r="7829" spans="199:199" ht="12" customHeight="1">
      <c r="GQ7829" s="171"/>
    </row>
    <row r="7830" spans="199:199" ht="12" customHeight="1">
      <c r="GQ7830" s="171"/>
    </row>
    <row r="7831" spans="199:199" ht="12" customHeight="1">
      <c r="GQ7831" s="171"/>
    </row>
    <row r="7832" spans="199:199" ht="12" customHeight="1">
      <c r="GQ7832" s="171"/>
    </row>
    <row r="7833" spans="199:199" ht="12" customHeight="1">
      <c r="GQ7833" s="171"/>
    </row>
    <row r="7834" spans="199:199" ht="12" customHeight="1">
      <c r="GQ7834" s="171"/>
    </row>
    <row r="7835" spans="199:199" ht="12" customHeight="1">
      <c r="GQ7835" s="171"/>
    </row>
    <row r="7836" spans="199:199" ht="12" customHeight="1">
      <c r="GQ7836" s="171"/>
    </row>
    <row r="7837" spans="199:199" ht="12" customHeight="1">
      <c r="GQ7837" s="171"/>
    </row>
    <row r="7838" spans="199:199" ht="12" customHeight="1">
      <c r="GQ7838" s="171"/>
    </row>
    <row r="7839" spans="199:199" ht="12" customHeight="1">
      <c r="GQ7839" s="171"/>
    </row>
    <row r="7840" spans="199:199" ht="12" customHeight="1">
      <c r="GQ7840" s="171"/>
    </row>
    <row r="7841" spans="199:199" ht="12" customHeight="1">
      <c r="GQ7841" s="171"/>
    </row>
    <row r="7842" spans="199:199" ht="12" customHeight="1">
      <c r="GQ7842" s="171"/>
    </row>
    <row r="7843" spans="199:199" ht="12" customHeight="1">
      <c r="GQ7843" s="171"/>
    </row>
    <row r="7844" spans="199:199" ht="12" customHeight="1">
      <c r="GQ7844" s="171"/>
    </row>
    <row r="7845" spans="199:199" ht="12" customHeight="1">
      <c r="GQ7845" s="171"/>
    </row>
    <row r="7846" spans="199:199" ht="12" customHeight="1">
      <c r="GQ7846" s="171"/>
    </row>
    <row r="7847" spans="199:199" ht="12" customHeight="1">
      <c r="GQ7847" s="171"/>
    </row>
    <row r="7848" spans="199:199" ht="12" customHeight="1">
      <c r="GQ7848" s="171"/>
    </row>
    <row r="7849" spans="199:199" ht="12" customHeight="1">
      <c r="GQ7849" s="171"/>
    </row>
    <row r="7850" spans="199:199" ht="12" customHeight="1">
      <c r="GQ7850" s="171"/>
    </row>
    <row r="7851" spans="199:199" ht="12" customHeight="1">
      <c r="GQ7851" s="171"/>
    </row>
    <row r="7852" spans="199:199" ht="12" customHeight="1">
      <c r="GQ7852" s="171"/>
    </row>
    <row r="7853" spans="199:199" ht="12" customHeight="1">
      <c r="GQ7853" s="171"/>
    </row>
    <row r="7854" spans="199:199" ht="12" customHeight="1">
      <c r="GQ7854" s="171"/>
    </row>
    <row r="7855" spans="199:199" ht="12" customHeight="1">
      <c r="GQ7855" s="171"/>
    </row>
    <row r="7856" spans="199:199" ht="12" customHeight="1">
      <c r="GQ7856" s="171"/>
    </row>
    <row r="7857" spans="199:199" ht="12" customHeight="1">
      <c r="GQ7857" s="171"/>
    </row>
    <row r="7858" spans="199:199" ht="12" customHeight="1">
      <c r="GQ7858" s="171"/>
    </row>
    <row r="7859" spans="199:199" ht="12" customHeight="1">
      <c r="GQ7859" s="171"/>
    </row>
    <row r="7860" spans="199:199" ht="12" customHeight="1">
      <c r="GQ7860" s="171"/>
    </row>
    <row r="7861" spans="199:199" ht="12" customHeight="1">
      <c r="GQ7861" s="171"/>
    </row>
    <row r="7862" spans="199:199" ht="12" customHeight="1">
      <c r="GQ7862" s="171"/>
    </row>
    <row r="7863" spans="199:199" ht="12" customHeight="1">
      <c r="GQ7863" s="171"/>
    </row>
    <row r="7864" spans="199:199" ht="12" customHeight="1">
      <c r="GQ7864" s="171"/>
    </row>
    <row r="7865" spans="199:199" ht="12" customHeight="1">
      <c r="GQ7865" s="171"/>
    </row>
    <row r="7866" spans="199:199" ht="12" customHeight="1">
      <c r="GQ7866" s="171"/>
    </row>
    <row r="7867" spans="199:199" ht="12" customHeight="1">
      <c r="GQ7867" s="171"/>
    </row>
    <row r="7868" spans="199:199" ht="12" customHeight="1">
      <c r="GQ7868" s="171"/>
    </row>
    <row r="7869" spans="199:199" ht="12" customHeight="1">
      <c r="GQ7869" s="171"/>
    </row>
    <row r="7870" spans="199:199" ht="12" customHeight="1">
      <c r="GQ7870" s="171"/>
    </row>
    <row r="7871" spans="199:199" ht="12" customHeight="1">
      <c r="GQ7871" s="171"/>
    </row>
    <row r="7872" spans="199:199" ht="12" customHeight="1">
      <c r="GQ7872" s="171"/>
    </row>
    <row r="7873" spans="199:199" ht="12" customHeight="1">
      <c r="GQ7873" s="171"/>
    </row>
    <row r="7874" spans="199:199" ht="12" customHeight="1">
      <c r="GQ7874" s="171"/>
    </row>
    <row r="7875" spans="199:199" ht="12" customHeight="1">
      <c r="GQ7875" s="171"/>
    </row>
    <row r="7876" spans="199:199" ht="12" customHeight="1">
      <c r="GQ7876" s="171"/>
    </row>
    <row r="7877" spans="199:199" ht="12" customHeight="1">
      <c r="GQ7877" s="171"/>
    </row>
    <row r="7878" spans="199:199" ht="12" customHeight="1">
      <c r="GQ7878" s="171"/>
    </row>
    <row r="7879" spans="199:199" ht="12" customHeight="1">
      <c r="GQ7879" s="171"/>
    </row>
    <row r="7880" spans="199:199" ht="12" customHeight="1">
      <c r="GQ7880" s="171"/>
    </row>
    <row r="7881" spans="199:199" ht="12" customHeight="1">
      <c r="GQ7881" s="171"/>
    </row>
    <row r="7882" spans="199:199" ht="12" customHeight="1">
      <c r="GQ7882" s="171"/>
    </row>
    <row r="7883" spans="199:199" ht="12" customHeight="1">
      <c r="GQ7883" s="171"/>
    </row>
    <row r="7884" spans="199:199" ht="12" customHeight="1">
      <c r="GQ7884" s="171"/>
    </row>
    <row r="7885" spans="199:199" ht="12" customHeight="1">
      <c r="GQ7885" s="171"/>
    </row>
    <row r="7886" spans="199:199" ht="12" customHeight="1">
      <c r="GQ7886" s="171"/>
    </row>
    <row r="7887" spans="199:199" ht="12" customHeight="1">
      <c r="GQ7887" s="171"/>
    </row>
    <row r="7888" spans="199:199" ht="12" customHeight="1">
      <c r="GQ7888" s="171"/>
    </row>
    <row r="7889" spans="199:199" ht="12" customHeight="1">
      <c r="GQ7889" s="171"/>
    </row>
    <row r="7890" spans="199:199" ht="12" customHeight="1">
      <c r="GQ7890" s="171"/>
    </row>
    <row r="7891" spans="199:199" ht="12" customHeight="1">
      <c r="GQ7891" s="171"/>
    </row>
    <row r="7892" spans="199:199" ht="12" customHeight="1">
      <c r="GQ7892" s="171"/>
    </row>
    <row r="7893" spans="199:199" ht="12" customHeight="1">
      <c r="GQ7893" s="171"/>
    </row>
    <row r="7894" spans="199:199" ht="12" customHeight="1">
      <c r="GQ7894" s="171"/>
    </row>
    <row r="7895" spans="199:199" ht="12" customHeight="1">
      <c r="GQ7895" s="171"/>
    </row>
    <row r="7896" spans="199:199" ht="12" customHeight="1">
      <c r="GQ7896" s="171"/>
    </row>
    <row r="7897" spans="199:199" ht="12" customHeight="1">
      <c r="GQ7897" s="171"/>
    </row>
    <row r="7898" spans="199:199" ht="12" customHeight="1">
      <c r="GQ7898" s="171"/>
    </row>
    <row r="7899" spans="199:199" ht="12" customHeight="1">
      <c r="GQ7899" s="171"/>
    </row>
    <row r="7900" spans="199:199" ht="12" customHeight="1">
      <c r="GQ7900" s="171"/>
    </row>
    <row r="7901" spans="199:199" ht="12" customHeight="1">
      <c r="GQ7901" s="171"/>
    </row>
    <row r="7902" spans="199:199" ht="12" customHeight="1">
      <c r="GQ7902" s="171"/>
    </row>
    <row r="7903" spans="199:199" ht="12" customHeight="1">
      <c r="GQ7903" s="171"/>
    </row>
    <row r="7904" spans="199:199" ht="12" customHeight="1">
      <c r="GQ7904" s="171"/>
    </row>
    <row r="7905" spans="199:199" ht="12" customHeight="1">
      <c r="GQ7905" s="171"/>
    </row>
    <row r="7906" spans="199:199" ht="12" customHeight="1">
      <c r="GQ7906" s="171"/>
    </row>
    <row r="7907" spans="199:199" ht="12" customHeight="1">
      <c r="GQ7907" s="171"/>
    </row>
    <row r="7908" spans="199:199" ht="12" customHeight="1">
      <c r="GQ7908" s="171"/>
    </row>
    <row r="7909" spans="199:199" ht="12" customHeight="1">
      <c r="GQ7909" s="171"/>
    </row>
    <row r="7910" spans="199:199" ht="12" customHeight="1">
      <c r="GQ7910" s="171"/>
    </row>
    <row r="7911" spans="199:199" ht="12" customHeight="1">
      <c r="GQ7911" s="171"/>
    </row>
    <row r="7912" spans="199:199" ht="12" customHeight="1">
      <c r="GQ7912" s="171"/>
    </row>
    <row r="7913" spans="199:199" ht="12" customHeight="1">
      <c r="GQ7913" s="171"/>
    </row>
    <row r="7914" spans="199:199" ht="12" customHeight="1">
      <c r="GQ7914" s="171"/>
    </row>
    <row r="7915" spans="199:199" ht="12" customHeight="1">
      <c r="GQ7915" s="171"/>
    </row>
    <row r="7916" spans="199:199" ht="12" customHeight="1">
      <c r="GQ7916" s="171"/>
    </row>
    <row r="7917" spans="199:199" ht="12" customHeight="1">
      <c r="GQ7917" s="171"/>
    </row>
    <row r="7918" spans="199:199" ht="12" customHeight="1">
      <c r="GQ7918" s="171"/>
    </row>
    <row r="7919" spans="199:199" ht="12" customHeight="1">
      <c r="GQ7919" s="171"/>
    </row>
    <row r="7920" spans="199:199" ht="12" customHeight="1">
      <c r="GQ7920" s="171"/>
    </row>
    <row r="7921" spans="199:199" ht="12" customHeight="1">
      <c r="GQ7921" s="171"/>
    </row>
    <row r="7922" spans="199:199" ht="12" customHeight="1">
      <c r="GQ7922" s="171"/>
    </row>
    <row r="7923" spans="199:199" ht="12" customHeight="1">
      <c r="GQ7923" s="171"/>
    </row>
    <row r="7924" spans="199:199" ht="12" customHeight="1">
      <c r="GQ7924" s="171"/>
    </row>
    <row r="7925" spans="199:199" ht="12" customHeight="1">
      <c r="GQ7925" s="171"/>
    </row>
    <row r="7926" spans="199:199" ht="12" customHeight="1">
      <c r="GQ7926" s="171"/>
    </row>
    <row r="7927" spans="199:199" ht="12" customHeight="1">
      <c r="GQ7927" s="171"/>
    </row>
    <row r="7928" spans="199:199" ht="12" customHeight="1">
      <c r="GQ7928" s="171"/>
    </row>
    <row r="7929" spans="199:199" ht="12" customHeight="1">
      <c r="GQ7929" s="171"/>
    </row>
    <row r="7930" spans="199:199" ht="12" customHeight="1">
      <c r="GQ7930" s="171"/>
    </row>
    <row r="7931" spans="199:199" ht="12" customHeight="1">
      <c r="GQ7931" s="171"/>
    </row>
    <row r="7932" spans="199:199" ht="12" customHeight="1">
      <c r="GQ7932" s="171"/>
    </row>
    <row r="7933" spans="199:199" ht="12" customHeight="1">
      <c r="GQ7933" s="171"/>
    </row>
    <row r="7934" spans="199:199" ht="12" customHeight="1">
      <c r="GQ7934" s="171"/>
    </row>
    <row r="7935" spans="199:199" ht="12" customHeight="1">
      <c r="GQ7935" s="171"/>
    </row>
    <row r="7936" spans="199:199" ht="12" customHeight="1">
      <c r="GQ7936" s="171"/>
    </row>
    <row r="7937" spans="199:199" ht="12" customHeight="1">
      <c r="GQ7937" s="171"/>
    </row>
    <row r="7938" spans="199:199" ht="12" customHeight="1">
      <c r="GQ7938" s="171"/>
    </row>
    <row r="7939" spans="199:199" ht="12" customHeight="1">
      <c r="GQ7939" s="171"/>
    </row>
    <row r="7940" spans="199:199" ht="12" customHeight="1">
      <c r="GQ7940" s="171"/>
    </row>
    <row r="7941" spans="199:199" ht="12" customHeight="1">
      <c r="GQ7941" s="171"/>
    </row>
    <row r="7942" spans="199:199" ht="12" customHeight="1">
      <c r="GQ7942" s="171"/>
    </row>
    <row r="7943" spans="199:199" ht="12" customHeight="1">
      <c r="GQ7943" s="171"/>
    </row>
    <row r="7944" spans="199:199" ht="12" customHeight="1">
      <c r="GQ7944" s="171"/>
    </row>
    <row r="7945" spans="199:199" ht="12" customHeight="1">
      <c r="GQ7945" s="171"/>
    </row>
    <row r="7946" spans="199:199" ht="12" customHeight="1">
      <c r="GQ7946" s="171"/>
    </row>
    <row r="7947" spans="199:199" ht="12" customHeight="1">
      <c r="GQ7947" s="171"/>
    </row>
    <row r="7948" spans="199:199" ht="12" customHeight="1">
      <c r="GQ7948" s="171"/>
    </row>
    <row r="7949" spans="199:199" ht="12" customHeight="1">
      <c r="GQ7949" s="171"/>
    </row>
    <row r="7950" spans="199:199" ht="12" customHeight="1">
      <c r="GQ7950" s="171"/>
    </row>
    <row r="7951" spans="199:199" ht="12" customHeight="1">
      <c r="GQ7951" s="171"/>
    </row>
    <row r="7952" spans="199:199" ht="12" customHeight="1">
      <c r="GQ7952" s="171"/>
    </row>
    <row r="7953" spans="199:199" ht="12" customHeight="1">
      <c r="GQ7953" s="171"/>
    </row>
    <row r="7954" spans="199:199" ht="12" customHeight="1">
      <c r="GQ7954" s="171"/>
    </row>
    <row r="7955" spans="199:199" ht="12" customHeight="1">
      <c r="GQ7955" s="171"/>
    </row>
    <row r="7956" spans="199:199" ht="12" customHeight="1">
      <c r="GQ7956" s="171"/>
    </row>
    <row r="7957" spans="199:199" ht="12" customHeight="1">
      <c r="GQ7957" s="171"/>
    </row>
    <row r="7958" spans="199:199" ht="12" customHeight="1">
      <c r="GQ7958" s="171"/>
    </row>
    <row r="7959" spans="199:199" ht="12" customHeight="1">
      <c r="GQ7959" s="171"/>
    </row>
    <row r="7960" spans="199:199" ht="12" customHeight="1">
      <c r="GQ7960" s="171"/>
    </row>
    <row r="7961" spans="199:199" ht="12" customHeight="1">
      <c r="GQ7961" s="171"/>
    </row>
    <row r="7962" spans="199:199" ht="12" customHeight="1">
      <c r="GQ7962" s="171"/>
    </row>
    <row r="7963" spans="199:199" ht="12" customHeight="1">
      <c r="GQ7963" s="171"/>
    </row>
    <row r="7964" spans="199:199" ht="12" customHeight="1">
      <c r="GQ7964" s="171"/>
    </row>
    <row r="7965" spans="199:199" ht="12" customHeight="1">
      <c r="GQ7965" s="171"/>
    </row>
    <row r="7966" spans="199:199" ht="12" customHeight="1">
      <c r="GQ7966" s="171"/>
    </row>
    <row r="7967" spans="199:199" ht="12" customHeight="1">
      <c r="GQ7967" s="171"/>
    </row>
    <row r="7968" spans="199:199" ht="12" customHeight="1">
      <c r="GQ7968" s="171"/>
    </row>
    <row r="7969" spans="199:199" ht="12" customHeight="1">
      <c r="GQ7969" s="171"/>
    </row>
    <row r="7970" spans="199:199" ht="12" customHeight="1">
      <c r="GQ7970" s="171"/>
    </row>
    <row r="7971" spans="199:199" ht="12" customHeight="1">
      <c r="GQ7971" s="171"/>
    </row>
    <row r="7972" spans="199:199" ht="12" customHeight="1">
      <c r="GQ7972" s="171"/>
    </row>
    <row r="7973" spans="199:199" ht="12" customHeight="1">
      <c r="GQ7973" s="171"/>
    </row>
    <row r="7974" spans="199:199" ht="12" customHeight="1">
      <c r="GQ7974" s="171"/>
    </row>
    <row r="7975" spans="199:199" ht="12" customHeight="1">
      <c r="GQ7975" s="171"/>
    </row>
    <row r="7976" spans="199:199" ht="12" customHeight="1">
      <c r="GQ7976" s="171"/>
    </row>
    <row r="7977" spans="199:199" ht="12" customHeight="1">
      <c r="GQ7977" s="171"/>
    </row>
    <row r="7978" spans="199:199" ht="12" customHeight="1">
      <c r="GQ7978" s="171"/>
    </row>
    <row r="7979" spans="199:199" ht="12" customHeight="1">
      <c r="GQ7979" s="171"/>
    </row>
    <row r="7980" spans="199:199" ht="12" customHeight="1">
      <c r="GQ7980" s="171"/>
    </row>
    <row r="7981" spans="199:199" ht="12" customHeight="1">
      <c r="GQ7981" s="171"/>
    </row>
    <row r="7982" spans="199:199" ht="12" customHeight="1">
      <c r="GQ7982" s="171"/>
    </row>
    <row r="7983" spans="199:199" ht="12" customHeight="1">
      <c r="GQ7983" s="171"/>
    </row>
    <row r="7984" spans="199:199" ht="12" customHeight="1">
      <c r="GQ7984" s="171"/>
    </row>
    <row r="7985" spans="199:199" ht="12" customHeight="1">
      <c r="GQ7985" s="171"/>
    </row>
    <row r="7986" spans="199:199" ht="12" customHeight="1">
      <c r="GQ7986" s="171"/>
    </row>
    <row r="7987" spans="199:199" ht="12" customHeight="1">
      <c r="GQ7987" s="171"/>
    </row>
    <row r="7988" spans="199:199" ht="12" customHeight="1">
      <c r="GQ7988" s="171"/>
    </row>
    <row r="7989" spans="199:199" ht="12" customHeight="1">
      <c r="GQ7989" s="171"/>
    </row>
    <row r="7990" spans="199:199" ht="12" customHeight="1">
      <c r="GQ7990" s="171"/>
    </row>
    <row r="7991" spans="199:199" ht="12" customHeight="1">
      <c r="GQ7991" s="171"/>
    </row>
    <row r="7992" spans="199:199" ht="12" customHeight="1">
      <c r="GQ7992" s="171"/>
    </row>
    <row r="7993" spans="199:199" ht="12" customHeight="1">
      <c r="GQ7993" s="171"/>
    </row>
    <row r="7994" spans="199:199" ht="12" customHeight="1">
      <c r="GQ7994" s="171"/>
    </row>
    <row r="7995" spans="199:199" ht="12" customHeight="1">
      <c r="GQ7995" s="171"/>
    </row>
    <row r="7996" spans="199:199" ht="12" customHeight="1">
      <c r="GQ7996" s="171"/>
    </row>
    <row r="7997" spans="199:199" ht="12" customHeight="1">
      <c r="GQ7997" s="171"/>
    </row>
    <row r="7998" spans="199:199" ht="12" customHeight="1">
      <c r="GQ7998" s="171"/>
    </row>
    <row r="7999" spans="199:199" ht="12" customHeight="1">
      <c r="GQ7999" s="171"/>
    </row>
    <row r="8000" spans="199:199" ht="12" customHeight="1">
      <c r="GQ8000" s="171"/>
    </row>
    <row r="8001" spans="199:199" ht="12" customHeight="1">
      <c r="GQ8001" s="171"/>
    </row>
    <row r="8002" spans="199:199" ht="12" customHeight="1">
      <c r="GQ8002" s="171"/>
    </row>
    <row r="8003" spans="199:199" ht="12" customHeight="1">
      <c r="GQ8003" s="171"/>
    </row>
    <row r="8004" spans="199:199" ht="12" customHeight="1">
      <c r="GQ8004" s="171"/>
    </row>
    <row r="8005" spans="199:199" ht="12" customHeight="1">
      <c r="GQ8005" s="171"/>
    </row>
    <row r="8006" spans="199:199" ht="12" customHeight="1">
      <c r="GQ8006" s="171"/>
    </row>
    <row r="8007" spans="199:199" ht="12" customHeight="1">
      <c r="GQ8007" s="171"/>
    </row>
    <row r="8008" spans="199:199" ht="12" customHeight="1">
      <c r="GQ8008" s="171"/>
    </row>
    <row r="8009" spans="199:199" ht="12" customHeight="1">
      <c r="GQ8009" s="171"/>
    </row>
    <row r="8010" spans="199:199" ht="12" customHeight="1">
      <c r="GQ8010" s="171"/>
    </row>
    <row r="8011" spans="199:199" ht="12" customHeight="1">
      <c r="GQ8011" s="171"/>
    </row>
    <row r="8012" spans="199:199" ht="12" customHeight="1">
      <c r="GQ8012" s="171"/>
    </row>
    <row r="8013" spans="199:199" ht="12" customHeight="1">
      <c r="GQ8013" s="171"/>
    </row>
    <row r="8014" spans="199:199" ht="12" customHeight="1">
      <c r="GQ8014" s="171"/>
    </row>
    <row r="8015" spans="199:199" ht="12" customHeight="1">
      <c r="GQ8015" s="171"/>
    </row>
    <row r="8016" spans="199:199" ht="12" customHeight="1">
      <c r="GQ8016" s="171"/>
    </row>
    <row r="8017" spans="199:199" ht="12" customHeight="1">
      <c r="GQ8017" s="171"/>
    </row>
    <row r="8018" spans="199:199" ht="12" customHeight="1">
      <c r="GQ8018" s="171"/>
    </row>
    <row r="8019" spans="199:199" ht="12" customHeight="1">
      <c r="GQ8019" s="171"/>
    </row>
    <row r="8020" spans="199:199" ht="12" customHeight="1">
      <c r="GQ8020" s="171"/>
    </row>
    <row r="8021" spans="199:199" ht="12" customHeight="1">
      <c r="GQ8021" s="171"/>
    </row>
    <row r="8022" spans="199:199" ht="12" customHeight="1">
      <c r="GQ8022" s="171"/>
    </row>
    <row r="8023" spans="199:199" ht="12" customHeight="1">
      <c r="GQ8023" s="171"/>
    </row>
    <row r="8024" spans="199:199" ht="12" customHeight="1">
      <c r="GQ8024" s="171"/>
    </row>
    <row r="8025" spans="199:199" ht="12" customHeight="1">
      <c r="GQ8025" s="171"/>
    </row>
    <row r="8026" spans="199:199" ht="12" customHeight="1">
      <c r="GQ8026" s="171"/>
    </row>
    <row r="8027" spans="199:199" ht="12" customHeight="1">
      <c r="GQ8027" s="171"/>
    </row>
    <row r="8028" spans="199:199" ht="12" customHeight="1">
      <c r="GQ8028" s="171"/>
    </row>
    <row r="8029" spans="199:199" ht="12" customHeight="1">
      <c r="GQ8029" s="171"/>
    </row>
    <row r="8030" spans="199:199" ht="12" customHeight="1">
      <c r="GQ8030" s="171"/>
    </row>
    <row r="8031" spans="199:199" ht="12" customHeight="1">
      <c r="GQ8031" s="171"/>
    </row>
    <row r="8032" spans="199:199" ht="12" customHeight="1">
      <c r="GQ8032" s="171"/>
    </row>
    <row r="8033" spans="199:199" ht="12" customHeight="1">
      <c r="GQ8033" s="171"/>
    </row>
    <row r="8034" spans="199:199" ht="12" customHeight="1">
      <c r="GQ8034" s="171"/>
    </row>
    <row r="8035" spans="199:199" ht="12" customHeight="1">
      <c r="GQ8035" s="171"/>
    </row>
    <row r="8036" spans="199:199" ht="12" customHeight="1">
      <c r="GQ8036" s="171"/>
    </row>
    <row r="8037" spans="199:199" ht="12" customHeight="1">
      <c r="GQ8037" s="171"/>
    </row>
    <row r="8038" spans="199:199" ht="12" customHeight="1">
      <c r="GQ8038" s="171"/>
    </row>
    <row r="8039" spans="199:199" ht="12" customHeight="1">
      <c r="GQ8039" s="171"/>
    </row>
    <row r="8040" spans="199:199" ht="12" customHeight="1">
      <c r="GQ8040" s="171"/>
    </row>
    <row r="8041" spans="199:199" ht="12" customHeight="1">
      <c r="GQ8041" s="171"/>
    </row>
    <row r="8042" spans="199:199" ht="12" customHeight="1">
      <c r="GQ8042" s="171"/>
    </row>
    <row r="8043" spans="199:199" ht="12" customHeight="1">
      <c r="GQ8043" s="171"/>
    </row>
    <row r="8044" spans="199:199" ht="12" customHeight="1">
      <c r="GQ8044" s="171"/>
    </row>
    <row r="8045" spans="199:199" ht="12" customHeight="1">
      <c r="GQ8045" s="171"/>
    </row>
    <row r="8046" spans="199:199" ht="12" customHeight="1">
      <c r="GQ8046" s="171"/>
    </row>
    <row r="8047" spans="199:199" ht="12" customHeight="1">
      <c r="GQ8047" s="171"/>
    </row>
    <row r="8048" spans="199:199" ht="12" customHeight="1">
      <c r="GQ8048" s="171"/>
    </row>
    <row r="8049" spans="199:199" ht="12" customHeight="1">
      <c r="GQ8049" s="171"/>
    </row>
    <row r="8050" spans="199:199" ht="12" customHeight="1">
      <c r="GQ8050" s="171"/>
    </row>
    <row r="8051" spans="199:199" ht="12" customHeight="1">
      <c r="GQ8051" s="171"/>
    </row>
    <row r="8052" spans="199:199" ht="12" customHeight="1">
      <c r="GQ8052" s="171"/>
    </row>
    <row r="8053" spans="199:199" ht="12" customHeight="1">
      <c r="GQ8053" s="171"/>
    </row>
    <row r="8054" spans="199:199" ht="12" customHeight="1">
      <c r="GQ8054" s="171"/>
    </row>
    <row r="8055" spans="199:199" ht="12" customHeight="1">
      <c r="GQ8055" s="171"/>
    </row>
    <row r="8056" spans="199:199" ht="12" customHeight="1">
      <c r="GQ8056" s="171"/>
    </row>
    <row r="8057" spans="199:199" ht="12" customHeight="1">
      <c r="GQ8057" s="171"/>
    </row>
    <row r="8058" spans="199:199" ht="12" customHeight="1">
      <c r="GQ8058" s="171"/>
    </row>
    <row r="8059" spans="199:199" ht="12" customHeight="1">
      <c r="GQ8059" s="171"/>
    </row>
    <row r="8060" spans="199:199" ht="12" customHeight="1">
      <c r="GQ8060" s="171"/>
    </row>
    <row r="8061" spans="199:199" ht="12" customHeight="1">
      <c r="GQ8061" s="171"/>
    </row>
    <row r="8062" spans="199:199" ht="12" customHeight="1">
      <c r="GQ8062" s="171"/>
    </row>
    <row r="8063" spans="199:199" ht="12" customHeight="1">
      <c r="GQ8063" s="171"/>
    </row>
    <row r="8064" spans="199:199" ht="12" customHeight="1">
      <c r="GQ8064" s="171"/>
    </row>
    <row r="8065" spans="199:199" ht="12" customHeight="1">
      <c r="GQ8065" s="171"/>
    </row>
    <row r="8066" spans="199:199" ht="12" customHeight="1">
      <c r="GQ8066" s="171"/>
    </row>
    <row r="8067" spans="199:199" ht="12" customHeight="1">
      <c r="GQ8067" s="171"/>
    </row>
    <row r="8068" spans="199:199" ht="12" customHeight="1">
      <c r="GQ8068" s="171"/>
    </row>
    <row r="8069" spans="199:199" ht="12" customHeight="1">
      <c r="GQ8069" s="171"/>
    </row>
    <row r="8070" spans="199:199" ht="12" customHeight="1">
      <c r="GQ8070" s="171"/>
    </row>
    <row r="8071" spans="199:199" ht="12" customHeight="1">
      <c r="GQ8071" s="171"/>
    </row>
    <row r="8072" spans="199:199" ht="12" customHeight="1">
      <c r="GQ8072" s="171"/>
    </row>
    <row r="8073" spans="199:199" ht="12" customHeight="1">
      <c r="GQ8073" s="171"/>
    </row>
    <row r="8074" spans="199:199" ht="12" customHeight="1">
      <c r="GQ8074" s="171"/>
    </row>
    <row r="8075" spans="199:199" ht="12" customHeight="1">
      <c r="GQ8075" s="171"/>
    </row>
    <row r="8076" spans="199:199" ht="12" customHeight="1">
      <c r="GQ8076" s="171"/>
    </row>
    <row r="8077" spans="199:199" ht="12" customHeight="1">
      <c r="GQ8077" s="171"/>
    </row>
    <row r="8078" spans="199:199" ht="12" customHeight="1">
      <c r="GQ8078" s="171"/>
    </row>
    <row r="8079" spans="199:199" ht="12" customHeight="1">
      <c r="GQ8079" s="171"/>
    </row>
    <row r="8080" spans="199:199" ht="12" customHeight="1">
      <c r="GQ8080" s="171"/>
    </row>
    <row r="8081" spans="199:199" ht="12" customHeight="1">
      <c r="GQ8081" s="171"/>
    </row>
    <row r="8082" spans="199:199" ht="12" customHeight="1">
      <c r="GQ8082" s="171"/>
    </row>
    <row r="8083" spans="199:199" ht="12" customHeight="1">
      <c r="GQ8083" s="171"/>
    </row>
    <row r="8084" spans="199:199" ht="12" customHeight="1">
      <c r="GQ8084" s="171"/>
    </row>
    <row r="8085" spans="199:199" ht="12" customHeight="1">
      <c r="GQ8085" s="171"/>
    </row>
    <row r="8086" spans="199:199" ht="12" customHeight="1">
      <c r="GQ8086" s="171"/>
    </row>
    <row r="8087" spans="199:199" ht="12" customHeight="1">
      <c r="GQ8087" s="171"/>
    </row>
    <row r="8088" spans="199:199" ht="12" customHeight="1">
      <c r="GQ8088" s="171"/>
    </row>
    <row r="8089" spans="199:199" ht="12" customHeight="1">
      <c r="GQ8089" s="171"/>
    </row>
    <row r="8090" spans="199:199" ht="12" customHeight="1">
      <c r="GQ8090" s="171"/>
    </row>
    <row r="8091" spans="199:199" ht="12" customHeight="1">
      <c r="GQ8091" s="171"/>
    </row>
    <row r="8092" spans="199:199" ht="12" customHeight="1">
      <c r="GQ8092" s="171"/>
    </row>
    <row r="8093" spans="199:199" ht="12" customHeight="1">
      <c r="GQ8093" s="171"/>
    </row>
    <row r="8094" spans="199:199" ht="12" customHeight="1">
      <c r="GQ8094" s="171"/>
    </row>
    <row r="8095" spans="199:199" ht="12" customHeight="1">
      <c r="GQ8095" s="171"/>
    </row>
    <row r="8096" spans="199:199" ht="12" customHeight="1">
      <c r="GQ8096" s="171"/>
    </row>
    <row r="8097" spans="199:199" ht="12" customHeight="1">
      <c r="GQ8097" s="171"/>
    </row>
    <row r="8098" spans="199:199" ht="12" customHeight="1">
      <c r="GQ8098" s="171"/>
    </row>
    <row r="8099" spans="199:199" ht="12" customHeight="1">
      <c r="GQ8099" s="171"/>
    </row>
    <row r="8100" spans="199:199" ht="12" customHeight="1">
      <c r="GQ8100" s="171"/>
    </row>
    <row r="8101" spans="199:199" ht="12" customHeight="1">
      <c r="GQ8101" s="171"/>
    </row>
    <row r="8102" spans="199:199" ht="12" customHeight="1">
      <c r="GQ8102" s="171"/>
    </row>
    <row r="8103" spans="199:199" ht="12" customHeight="1">
      <c r="GQ8103" s="171"/>
    </row>
    <row r="8104" spans="199:199" ht="12" customHeight="1">
      <c r="GQ8104" s="171"/>
    </row>
    <row r="8105" spans="199:199" ht="12" customHeight="1">
      <c r="GQ8105" s="171"/>
    </row>
    <row r="8106" spans="199:199" ht="12" customHeight="1">
      <c r="GQ8106" s="171"/>
    </row>
    <row r="8107" spans="199:199" ht="12" customHeight="1">
      <c r="GQ8107" s="171"/>
    </row>
    <row r="8108" spans="199:199" ht="12" customHeight="1">
      <c r="GQ8108" s="171"/>
    </row>
    <row r="8109" spans="199:199" ht="12" customHeight="1">
      <c r="GQ8109" s="171"/>
    </row>
    <row r="8110" spans="199:199" ht="12" customHeight="1">
      <c r="GQ8110" s="171"/>
    </row>
    <row r="8111" spans="199:199" ht="12" customHeight="1">
      <c r="GQ8111" s="171"/>
    </row>
    <row r="8112" spans="199:199" ht="12" customHeight="1">
      <c r="GQ8112" s="171"/>
    </row>
    <row r="8113" spans="199:199" ht="12" customHeight="1">
      <c r="GQ8113" s="171"/>
    </row>
    <row r="8114" spans="199:199" ht="12" customHeight="1">
      <c r="GQ8114" s="171"/>
    </row>
    <row r="8115" spans="199:199" ht="12" customHeight="1">
      <c r="GQ8115" s="171"/>
    </row>
    <row r="8116" spans="199:199" ht="12" customHeight="1">
      <c r="GQ8116" s="171"/>
    </row>
    <row r="8117" spans="199:199" ht="12" customHeight="1">
      <c r="GQ8117" s="171"/>
    </row>
    <row r="8118" spans="199:199" ht="12" customHeight="1">
      <c r="GQ8118" s="171"/>
    </row>
    <row r="8119" spans="199:199" ht="12" customHeight="1">
      <c r="GQ8119" s="171"/>
    </row>
    <row r="8120" spans="199:199" ht="12" customHeight="1">
      <c r="GQ8120" s="171"/>
    </row>
    <row r="8121" spans="199:199" ht="12" customHeight="1">
      <c r="GQ8121" s="171"/>
    </row>
    <row r="8122" spans="199:199" ht="12" customHeight="1">
      <c r="GQ8122" s="171"/>
    </row>
    <row r="8123" spans="199:199" ht="12" customHeight="1">
      <c r="GQ8123" s="171"/>
    </row>
    <row r="8124" spans="199:199" ht="12" customHeight="1">
      <c r="GQ8124" s="171"/>
    </row>
    <row r="8125" spans="199:199" ht="12" customHeight="1">
      <c r="GQ8125" s="171"/>
    </row>
    <row r="8126" spans="199:199" ht="12" customHeight="1">
      <c r="GQ8126" s="171"/>
    </row>
    <row r="8127" spans="199:199" ht="12" customHeight="1">
      <c r="GQ8127" s="171"/>
    </row>
    <row r="8128" spans="199:199" ht="12" customHeight="1">
      <c r="GQ8128" s="171"/>
    </row>
    <row r="8129" spans="199:199" ht="12" customHeight="1">
      <c r="GQ8129" s="171"/>
    </row>
    <row r="8130" spans="199:199" ht="12" customHeight="1">
      <c r="GQ8130" s="171"/>
    </row>
    <row r="8131" spans="199:199" ht="12" customHeight="1">
      <c r="GQ8131" s="171"/>
    </row>
    <row r="8132" spans="199:199" ht="12" customHeight="1">
      <c r="GQ8132" s="171"/>
    </row>
    <row r="8133" spans="199:199" ht="12" customHeight="1">
      <c r="GQ8133" s="171"/>
    </row>
    <row r="8134" spans="199:199" ht="12" customHeight="1">
      <c r="GQ8134" s="171"/>
    </row>
    <row r="8135" spans="199:199" ht="12" customHeight="1">
      <c r="GQ8135" s="171"/>
    </row>
    <row r="8136" spans="199:199" ht="12" customHeight="1">
      <c r="GQ8136" s="171"/>
    </row>
    <row r="8137" spans="199:199" ht="12" customHeight="1">
      <c r="GQ8137" s="171"/>
    </row>
    <row r="8138" spans="199:199" ht="12" customHeight="1">
      <c r="GQ8138" s="171"/>
    </row>
    <row r="8139" spans="199:199" ht="12" customHeight="1">
      <c r="GQ8139" s="171"/>
    </row>
    <row r="8140" spans="199:199" ht="12" customHeight="1">
      <c r="GQ8140" s="171"/>
    </row>
    <row r="8141" spans="199:199" ht="12" customHeight="1">
      <c r="GQ8141" s="171"/>
    </row>
    <row r="8142" spans="199:199" ht="12" customHeight="1">
      <c r="GQ8142" s="171"/>
    </row>
    <row r="8143" spans="199:199" ht="12" customHeight="1">
      <c r="GQ8143" s="171"/>
    </row>
    <row r="8144" spans="199:199" ht="12" customHeight="1">
      <c r="GQ8144" s="171"/>
    </row>
    <row r="8145" spans="199:199" ht="12" customHeight="1">
      <c r="GQ8145" s="171"/>
    </row>
    <row r="8146" spans="199:199" ht="12" customHeight="1">
      <c r="GQ8146" s="171"/>
    </row>
    <row r="8147" spans="199:199" ht="12" customHeight="1">
      <c r="GQ8147" s="171"/>
    </row>
    <row r="8148" spans="199:199" ht="12" customHeight="1">
      <c r="GQ8148" s="171"/>
    </row>
    <row r="8149" spans="199:199" ht="12" customHeight="1">
      <c r="GQ8149" s="171"/>
    </row>
    <row r="8150" spans="199:199" ht="12" customHeight="1">
      <c r="GQ8150" s="171"/>
    </row>
    <row r="8151" spans="199:199" ht="12" customHeight="1">
      <c r="GQ8151" s="171"/>
    </row>
    <row r="8152" spans="199:199" ht="12" customHeight="1">
      <c r="GQ8152" s="171"/>
    </row>
    <row r="8153" spans="199:199" ht="12" customHeight="1">
      <c r="GQ8153" s="171"/>
    </row>
    <row r="8154" spans="199:199" ht="12" customHeight="1">
      <c r="GQ8154" s="171"/>
    </row>
    <row r="8155" spans="199:199" ht="12" customHeight="1">
      <c r="GQ8155" s="171"/>
    </row>
    <row r="8156" spans="199:199" ht="12" customHeight="1">
      <c r="GQ8156" s="171"/>
    </row>
    <row r="8157" spans="199:199" ht="12" customHeight="1">
      <c r="GQ8157" s="171"/>
    </row>
    <row r="8158" spans="199:199" ht="12" customHeight="1">
      <c r="GQ8158" s="171"/>
    </row>
    <row r="8159" spans="199:199" ht="12" customHeight="1">
      <c r="GQ8159" s="171"/>
    </row>
    <row r="8160" spans="199:199" ht="12" customHeight="1">
      <c r="GQ8160" s="171"/>
    </row>
    <row r="8161" spans="199:199" ht="12" customHeight="1">
      <c r="GQ8161" s="171"/>
    </row>
    <row r="8162" spans="199:199" ht="12" customHeight="1">
      <c r="GQ8162" s="171"/>
    </row>
    <row r="8163" spans="199:199" ht="12" customHeight="1">
      <c r="GQ8163" s="171"/>
    </row>
    <row r="8164" spans="199:199" ht="12" customHeight="1">
      <c r="GQ8164" s="171"/>
    </row>
    <row r="8165" spans="199:199" ht="12" customHeight="1">
      <c r="GQ8165" s="171"/>
    </row>
    <row r="8166" spans="199:199" ht="12" customHeight="1">
      <c r="GQ8166" s="171"/>
    </row>
    <row r="8167" spans="199:199" ht="12" customHeight="1">
      <c r="GQ8167" s="171"/>
    </row>
    <row r="8168" spans="199:199" ht="12" customHeight="1">
      <c r="GQ8168" s="171"/>
    </row>
    <row r="8169" spans="199:199" ht="12" customHeight="1">
      <c r="GQ8169" s="171"/>
    </row>
    <row r="8170" spans="199:199" ht="12" customHeight="1">
      <c r="GQ8170" s="171"/>
    </row>
    <row r="8171" spans="199:199" ht="12" customHeight="1">
      <c r="GQ8171" s="171"/>
    </row>
    <row r="8172" spans="199:199" ht="12" customHeight="1">
      <c r="GQ8172" s="171"/>
    </row>
    <row r="8173" spans="199:199" ht="12" customHeight="1">
      <c r="GQ8173" s="171"/>
    </row>
    <row r="8174" spans="199:199" ht="12" customHeight="1">
      <c r="GQ8174" s="171"/>
    </row>
    <row r="8175" spans="199:199" ht="12" customHeight="1">
      <c r="GQ8175" s="171"/>
    </row>
    <row r="8176" spans="199:199" ht="12" customHeight="1">
      <c r="GQ8176" s="171"/>
    </row>
    <row r="8177" spans="199:199" ht="12" customHeight="1">
      <c r="GQ8177" s="171"/>
    </row>
    <row r="8178" spans="199:199" ht="12" customHeight="1">
      <c r="GQ8178" s="171"/>
    </row>
    <row r="8179" spans="199:199" ht="12" customHeight="1">
      <c r="GQ8179" s="171"/>
    </row>
    <row r="8180" spans="199:199" ht="12" customHeight="1">
      <c r="GQ8180" s="171"/>
    </row>
    <row r="8181" spans="199:199" ht="12" customHeight="1">
      <c r="GQ8181" s="171"/>
    </row>
    <row r="8182" spans="199:199" ht="12" customHeight="1">
      <c r="GQ8182" s="171"/>
    </row>
    <row r="8183" spans="199:199" ht="12" customHeight="1">
      <c r="GQ8183" s="171"/>
    </row>
    <row r="8184" spans="199:199" ht="12" customHeight="1">
      <c r="GQ8184" s="171"/>
    </row>
    <row r="8185" spans="199:199" ht="12" customHeight="1">
      <c r="GQ8185" s="171"/>
    </row>
    <row r="8186" spans="199:199" ht="12" customHeight="1">
      <c r="GQ8186" s="171"/>
    </row>
    <row r="8187" spans="199:199" ht="12" customHeight="1">
      <c r="GQ8187" s="171"/>
    </row>
    <row r="8188" spans="199:199" ht="12" customHeight="1">
      <c r="GQ8188" s="171"/>
    </row>
    <row r="8189" spans="199:199" ht="12" customHeight="1">
      <c r="GQ8189" s="171"/>
    </row>
    <row r="8190" spans="199:199" ht="12" customHeight="1">
      <c r="GQ8190" s="171"/>
    </row>
    <row r="8191" spans="199:199" ht="12" customHeight="1">
      <c r="GQ8191" s="171"/>
    </row>
    <row r="8192" spans="199:199" ht="12" customHeight="1">
      <c r="GQ8192" s="171"/>
    </row>
    <row r="8193" spans="199:199" ht="12" customHeight="1">
      <c r="GQ8193" s="171"/>
    </row>
    <row r="8194" spans="199:199" ht="12" customHeight="1">
      <c r="GQ8194" s="171"/>
    </row>
    <row r="8195" spans="199:199" ht="12" customHeight="1">
      <c r="GQ8195" s="171"/>
    </row>
    <row r="8196" spans="199:199" ht="12" customHeight="1">
      <c r="GQ8196" s="171"/>
    </row>
    <row r="8197" spans="199:199" ht="12" customHeight="1">
      <c r="GQ8197" s="171"/>
    </row>
    <row r="8198" spans="199:199" ht="12" customHeight="1">
      <c r="GQ8198" s="171"/>
    </row>
    <row r="8199" spans="199:199" ht="12" customHeight="1">
      <c r="GQ8199" s="171"/>
    </row>
    <row r="8200" spans="199:199" ht="12" customHeight="1">
      <c r="GQ8200" s="171"/>
    </row>
    <row r="8201" spans="199:199" ht="12" customHeight="1">
      <c r="GQ8201" s="171"/>
    </row>
    <row r="8202" spans="199:199" ht="12" customHeight="1">
      <c r="GQ8202" s="171"/>
    </row>
    <row r="8203" spans="199:199" ht="12" customHeight="1">
      <c r="GQ8203" s="171"/>
    </row>
    <row r="8204" spans="199:199" ht="12" customHeight="1">
      <c r="GQ8204" s="171"/>
    </row>
    <row r="8205" spans="199:199" ht="12" customHeight="1">
      <c r="GQ8205" s="171"/>
    </row>
    <row r="8206" spans="199:199" ht="12" customHeight="1">
      <c r="GQ8206" s="171"/>
    </row>
    <row r="8207" spans="199:199" ht="12" customHeight="1">
      <c r="GQ8207" s="171"/>
    </row>
    <row r="8208" spans="199:199" ht="12" customHeight="1">
      <c r="GQ8208" s="171"/>
    </row>
    <row r="8209" spans="199:199" ht="12" customHeight="1">
      <c r="GQ8209" s="171"/>
    </row>
    <row r="8210" spans="199:199" ht="12" customHeight="1">
      <c r="GQ8210" s="171"/>
    </row>
    <row r="8211" spans="199:199" ht="12" customHeight="1">
      <c r="GQ8211" s="171"/>
    </row>
    <row r="8212" spans="199:199" ht="12" customHeight="1">
      <c r="GQ8212" s="171"/>
    </row>
    <row r="8213" spans="199:199" ht="12" customHeight="1">
      <c r="GQ8213" s="171"/>
    </row>
    <row r="8214" spans="199:199" ht="12" customHeight="1">
      <c r="GQ8214" s="171"/>
    </row>
    <row r="8215" spans="199:199" ht="12" customHeight="1">
      <c r="GQ8215" s="171"/>
    </row>
    <row r="8216" spans="199:199" ht="12" customHeight="1">
      <c r="GQ8216" s="171"/>
    </row>
    <row r="8217" spans="199:199" ht="12" customHeight="1">
      <c r="GQ8217" s="171"/>
    </row>
    <row r="8218" spans="199:199" ht="12" customHeight="1">
      <c r="GQ8218" s="171"/>
    </row>
    <row r="8219" spans="199:199" ht="12" customHeight="1">
      <c r="GQ8219" s="171"/>
    </row>
    <row r="8220" spans="199:199" ht="12" customHeight="1">
      <c r="GQ8220" s="171"/>
    </row>
    <row r="8221" spans="199:199" ht="12" customHeight="1">
      <c r="GQ8221" s="171"/>
    </row>
    <row r="8222" spans="199:199" ht="12" customHeight="1">
      <c r="GQ8222" s="171"/>
    </row>
    <row r="8223" spans="199:199" ht="12" customHeight="1">
      <c r="GQ8223" s="171"/>
    </row>
    <row r="8224" spans="199:199" ht="12" customHeight="1">
      <c r="GQ8224" s="171"/>
    </row>
    <row r="8225" spans="199:199" ht="12" customHeight="1">
      <c r="GQ8225" s="171"/>
    </row>
    <row r="8226" spans="199:199" ht="12" customHeight="1">
      <c r="GQ8226" s="171"/>
    </row>
    <row r="8227" spans="199:199" ht="12" customHeight="1">
      <c r="GQ8227" s="171"/>
    </row>
    <row r="8228" spans="199:199" ht="12" customHeight="1">
      <c r="GQ8228" s="171"/>
    </row>
    <row r="8229" spans="199:199" ht="12" customHeight="1">
      <c r="GQ8229" s="171"/>
    </row>
    <row r="8230" spans="199:199" ht="12" customHeight="1">
      <c r="GQ8230" s="171"/>
    </row>
    <row r="8231" spans="199:199" ht="12" customHeight="1">
      <c r="GQ8231" s="171"/>
    </row>
    <row r="8232" spans="199:199" ht="12" customHeight="1">
      <c r="GQ8232" s="171"/>
    </row>
    <row r="8233" spans="199:199" ht="12" customHeight="1">
      <c r="GQ8233" s="171"/>
    </row>
    <row r="8234" spans="199:199" ht="12" customHeight="1">
      <c r="GQ8234" s="171"/>
    </row>
    <row r="8235" spans="199:199" ht="12" customHeight="1">
      <c r="GQ8235" s="171"/>
    </row>
    <row r="8236" spans="199:199" ht="12" customHeight="1">
      <c r="GQ8236" s="171"/>
    </row>
    <row r="8237" spans="199:199" ht="12" customHeight="1">
      <c r="GQ8237" s="171"/>
    </row>
    <row r="8238" spans="199:199" ht="12" customHeight="1">
      <c r="GQ8238" s="171"/>
    </row>
    <row r="8239" spans="199:199" ht="12" customHeight="1">
      <c r="GQ8239" s="171"/>
    </row>
    <row r="8240" spans="199:199" ht="12" customHeight="1">
      <c r="GQ8240" s="171"/>
    </row>
    <row r="8241" spans="199:199" ht="12" customHeight="1">
      <c r="GQ8241" s="171"/>
    </row>
    <row r="8242" spans="199:199" ht="12" customHeight="1">
      <c r="GQ8242" s="171"/>
    </row>
    <row r="8243" spans="199:199" ht="12" customHeight="1">
      <c r="GQ8243" s="171"/>
    </row>
    <row r="8244" spans="199:199" ht="12" customHeight="1">
      <c r="GQ8244" s="171"/>
    </row>
    <row r="8245" spans="199:199" ht="12" customHeight="1">
      <c r="GQ8245" s="171"/>
    </row>
    <row r="8246" spans="199:199" ht="12" customHeight="1">
      <c r="GQ8246" s="171"/>
    </row>
    <row r="8247" spans="199:199" ht="12" customHeight="1">
      <c r="GQ8247" s="171"/>
    </row>
    <row r="8248" spans="199:199" ht="12" customHeight="1">
      <c r="GQ8248" s="171"/>
    </row>
    <row r="8249" spans="199:199" ht="12" customHeight="1">
      <c r="GQ8249" s="171"/>
    </row>
    <row r="8250" spans="199:199" ht="12" customHeight="1">
      <c r="GQ8250" s="171"/>
    </row>
    <row r="8251" spans="199:199" ht="12" customHeight="1">
      <c r="GQ8251" s="171"/>
    </row>
    <row r="8252" spans="199:199" ht="12" customHeight="1">
      <c r="GQ8252" s="171"/>
    </row>
    <row r="8253" spans="199:199" ht="12" customHeight="1">
      <c r="GQ8253" s="171"/>
    </row>
    <row r="8254" spans="199:199" ht="12" customHeight="1">
      <c r="GQ8254" s="171"/>
    </row>
    <row r="8255" spans="199:199" ht="12" customHeight="1">
      <c r="GQ8255" s="171"/>
    </row>
    <row r="8256" spans="199:199" ht="12" customHeight="1">
      <c r="GQ8256" s="171"/>
    </row>
    <row r="8257" spans="199:199" ht="12" customHeight="1">
      <c r="GQ8257" s="171"/>
    </row>
    <row r="8258" spans="199:199" ht="12" customHeight="1">
      <c r="GQ8258" s="171"/>
    </row>
    <row r="8259" spans="199:199" ht="12" customHeight="1">
      <c r="GQ8259" s="171"/>
    </row>
    <row r="8260" spans="199:199" ht="12" customHeight="1">
      <c r="GQ8260" s="171"/>
    </row>
    <row r="8261" spans="199:199" ht="12" customHeight="1">
      <c r="GQ8261" s="171"/>
    </row>
    <row r="8262" spans="199:199" ht="12" customHeight="1">
      <c r="GQ8262" s="171"/>
    </row>
    <row r="8263" spans="199:199" ht="12" customHeight="1">
      <c r="GQ8263" s="171"/>
    </row>
    <row r="8264" spans="199:199" ht="12" customHeight="1">
      <c r="GQ8264" s="171"/>
    </row>
    <row r="8265" spans="199:199" ht="12" customHeight="1">
      <c r="GQ8265" s="171"/>
    </row>
    <row r="8266" spans="199:199" ht="12" customHeight="1">
      <c r="GQ8266" s="171"/>
    </row>
    <row r="8267" spans="199:199" ht="12" customHeight="1">
      <c r="GQ8267" s="171"/>
    </row>
    <row r="8268" spans="199:199" ht="12" customHeight="1">
      <c r="GQ8268" s="171"/>
    </row>
    <row r="8269" spans="199:199" ht="12" customHeight="1">
      <c r="GQ8269" s="171"/>
    </row>
    <row r="8270" spans="199:199" ht="12" customHeight="1">
      <c r="GQ8270" s="171"/>
    </row>
    <row r="8271" spans="199:199" ht="12" customHeight="1">
      <c r="GQ8271" s="171"/>
    </row>
    <row r="8272" spans="199:199" ht="12" customHeight="1">
      <c r="GQ8272" s="171"/>
    </row>
    <row r="8273" spans="199:199" ht="12" customHeight="1">
      <c r="GQ8273" s="171"/>
    </row>
    <row r="8274" spans="199:199" ht="12" customHeight="1">
      <c r="GQ8274" s="171"/>
    </row>
    <row r="8275" spans="199:199" ht="12" customHeight="1">
      <c r="GQ8275" s="171"/>
    </row>
    <row r="8276" spans="199:199" ht="12" customHeight="1">
      <c r="GQ8276" s="171"/>
    </row>
    <row r="8277" spans="199:199" ht="12" customHeight="1">
      <c r="GQ8277" s="171"/>
    </row>
    <row r="8278" spans="199:199" ht="12" customHeight="1">
      <c r="GQ8278" s="171"/>
    </row>
    <row r="8279" spans="199:199" ht="12" customHeight="1">
      <c r="GQ8279" s="171"/>
    </row>
    <row r="8280" spans="199:199" ht="12" customHeight="1">
      <c r="GQ8280" s="171"/>
    </row>
    <row r="8281" spans="199:199" ht="12" customHeight="1">
      <c r="GQ8281" s="171"/>
    </row>
    <row r="8282" spans="199:199" ht="12" customHeight="1">
      <c r="GQ8282" s="171"/>
    </row>
    <row r="8283" spans="199:199" ht="12" customHeight="1">
      <c r="GQ8283" s="171"/>
    </row>
    <row r="8284" spans="199:199" ht="12" customHeight="1">
      <c r="GQ8284" s="171"/>
    </row>
    <row r="8285" spans="199:199" ht="12" customHeight="1">
      <c r="GQ8285" s="171"/>
    </row>
    <row r="8286" spans="199:199" ht="12" customHeight="1">
      <c r="GQ8286" s="171"/>
    </row>
    <row r="8287" spans="199:199" ht="12" customHeight="1">
      <c r="GQ8287" s="171"/>
    </row>
    <row r="8288" spans="199:199" ht="12" customHeight="1">
      <c r="GQ8288" s="171"/>
    </row>
    <row r="8289" spans="199:199" ht="12" customHeight="1">
      <c r="GQ8289" s="171"/>
    </row>
    <row r="8290" spans="199:199" ht="12" customHeight="1">
      <c r="GQ8290" s="171"/>
    </row>
    <row r="8291" spans="199:199" ht="12" customHeight="1">
      <c r="GQ8291" s="171"/>
    </row>
    <row r="8292" spans="199:199" ht="12" customHeight="1">
      <c r="GQ8292" s="171"/>
    </row>
    <row r="8293" spans="199:199" ht="12" customHeight="1">
      <c r="GQ8293" s="171"/>
    </row>
    <row r="8294" spans="199:199" ht="12" customHeight="1">
      <c r="GQ8294" s="171"/>
    </row>
    <row r="8295" spans="199:199" ht="12" customHeight="1">
      <c r="GQ8295" s="171"/>
    </row>
    <row r="8296" spans="199:199" ht="12" customHeight="1">
      <c r="GQ8296" s="171"/>
    </row>
    <row r="8297" spans="199:199" ht="12" customHeight="1">
      <c r="GQ8297" s="171"/>
    </row>
    <row r="8298" spans="199:199" ht="12" customHeight="1">
      <c r="GQ8298" s="171"/>
    </row>
    <row r="8299" spans="199:199" ht="12" customHeight="1">
      <c r="GQ8299" s="171"/>
    </row>
    <row r="8300" spans="199:199" ht="12" customHeight="1">
      <c r="GQ8300" s="171"/>
    </row>
    <row r="8301" spans="199:199" ht="12" customHeight="1">
      <c r="GQ8301" s="171"/>
    </row>
    <row r="8302" spans="199:199" ht="12" customHeight="1">
      <c r="GQ8302" s="171"/>
    </row>
    <row r="8303" spans="199:199" ht="12" customHeight="1">
      <c r="GQ8303" s="171"/>
    </row>
    <row r="8304" spans="199:199" ht="12" customHeight="1">
      <c r="GQ8304" s="171"/>
    </row>
    <row r="8305" spans="199:199" ht="12" customHeight="1">
      <c r="GQ8305" s="171"/>
    </row>
    <row r="8306" spans="199:199" ht="12" customHeight="1">
      <c r="GQ8306" s="171"/>
    </row>
    <row r="8307" spans="199:199" ht="12" customHeight="1">
      <c r="GQ8307" s="171"/>
    </row>
    <row r="8308" spans="199:199" ht="12" customHeight="1">
      <c r="GQ8308" s="171"/>
    </row>
    <row r="8309" spans="199:199" ht="12" customHeight="1">
      <c r="GQ8309" s="171"/>
    </row>
    <row r="8310" spans="199:199" ht="12" customHeight="1">
      <c r="GQ8310" s="171"/>
    </row>
    <row r="8311" spans="199:199" ht="12" customHeight="1">
      <c r="GQ8311" s="171"/>
    </row>
    <row r="8312" spans="199:199" ht="12" customHeight="1">
      <c r="GQ8312" s="171"/>
    </row>
    <row r="8313" spans="199:199" ht="12" customHeight="1">
      <c r="GQ8313" s="171"/>
    </row>
    <row r="8314" spans="199:199" ht="12" customHeight="1">
      <c r="GQ8314" s="171"/>
    </row>
    <row r="8315" spans="199:199" ht="12" customHeight="1">
      <c r="GQ8315" s="171"/>
    </row>
    <row r="8316" spans="199:199" ht="12" customHeight="1">
      <c r="GQ8316" s="171"/>
    </row>
    <row r="8317" spans="199:199" ht="12" customHeight="1">
      <c r="GQ8317" s="171"/>
    </row>
    <row r="8318" spans="199:199" ht="12" customHeight="1">
      <c r="GQ8318" s="171"/>
    </row>
    <row r="8319" spans="199:199" ht="12" customHeight="1">
      <c r="GQ8319" s="171"/>
    </row>
    <row r="8320" spans="199:199" ht="12" customHeight="1">
      <c r="GQ8320" s="171"/>
    </row>
    <row r="8321" spans="199:199" ht="12" customHeight="1">
      <c r="GQ8321" s="171"/>
    </row>
    <row r="8322" spans="199:199" ht="12" customHeight="1">
      <c r="GQ8322" s="171"/>
    </row>
    <row r="8323" spans="199:199" ht="12" customHeight="1">
      <c r="GQ8323" s="171"/>
    </row>
    <row r="8324" spans="199:199" ht="12" customHeight="1">
      <c r="GQ8324" s="171"/>
    </row>
    <row r="8325" spans="199:199" ht="12" customHeight="1">
      <c r="GQ8325" s="171"/>
    </row>
    <row r="8326" spans="199:199" ht="12" customHeight="1">
      <c r="GQ8326" s="171"/>
    </row>
    <row r="8327" spans="199:199" ht="12" customHeight="1">
      <c r="GQ8327" s="171"/>
    </row>
    <row r="8328" spans="199:199" ht="12" customHeight="1">
      <c r="GQ8328" s="171"/>
    </row>
    <row r="8329" spans="199:199" ht="12" customHeight="1">
      <c r="GQ8329" s="171"/>
    </row>
    <row r="8330" spans="199:199" ht="12" customHeight="1">
      <c r="GQ8330" s="171"/>
    </row>
    <row r="8331" spans="199:199" ht="12" customHeight="1">
      <c r="GQ8331" s="171"/>
    </row>
    <row r="8332" spans="199:199" ht="12" customHeight="1">
      <c r="GQ8332" s="171"/>
    </row>
    <row r="8333" spans="199:199" ht="12" customHeight="1">
      <c r="GQ8333" s="171"/>
    </row>
    <row r="8334" spans="199:199" ht="12" customHeight="1">
      <c r="GQ8334" s="171"/>
    </row>
    <row r="8335" spans="199:199" ht="12" customHeight="1">
      <c r="GQ8335" s="171"/>
    </row>
    <row r="8336" spans="199:199" ht="12" customHeight="1">
      <c r="GQ8336" s="171"/>
    </row>
    <row r="8337" spans="199:199" ht="12" customHeight="1">
      <c r="GQ8337" s="171"/>
    </row>
    <row r="8338" spans="199:199" ht="12" customHeight="1">
      <c r="GQ8338" s="171"/>
    </row>
    <row r="8339" spans="199:199" ht="12" customHeight="1">
      <c r="GQ8339" s="171"/>
    </row>
    <row r="8340" spans="199:199" ht="12" customHeight="1">
      <c r="GQ8340" s="171"/>
    </row>
    <row r="8341" spans="199:199" ht="12" customHeight="1">
      <c r="GQ8341" s="171"/>
    </row>
    <row r="8342" spans="199:199" ht="12" customHeight="1">
      <c r="GQ8342" s="171"/>
    </row>
    <row r="8343" spans="199:199" ht="12" customHeight="1">
      <c r="GQ8343" s="171"/>
    </row>
    <row r="8344" spans="199:199" ht="12" customHeight="1">
      <c r="GQ8344" s="171"/>
    </row>
    <row r="8345" spans="199:199" ht="12" customHeight="1">
      <c r="GQ8345" s="171"/>
    </row>
    <row r="8346" spans="199:199" ht="12" customHeight="1">
      <c r="GQ8346" s="171"/>
    </row>
    <row r="8347" spans="199:199" ht="12" customHeight="1">
      <c r="GQ8347" s="171"/>
    </row>
    <row r="8348" spans="199:199" ht="12" customHeight="1">
      <c r="GQ8348" s="171"/>
    </row>
    <row r="8349" spans="199:199" ht="12" customHeight="1">
      <c r="GQ8349" s="171"/>
    </row>
    <row r="8350" spans="199:199" ht="12" customHeight="1">
      <c r="GQ8350" s="171"/>
    </row>
    <row r="8351" spans="199:199" ht="12" customHeight="1">
      <c r="GQ8351" s="171"/>
    </row>
    <row r="8352" spans="199:199" ht="12" customHeight="1">
      <c r="GQ8352" s="171"/>
    </row>
    <row r="8353" spans="199:199" ht="12" customHeight="1">
      <c r="GQ8353" s="171"/>
    </row>
    <row r="8354" spans="199:199" ht="12" customHeight="1">
      <c r="GQ8354" s="171"/>
    </row>
    <row r="8355" spans="199:199" ht="12" customHeight="1">
      <c r="GQ8355" s="171"/>
    </row>
    <row r="8356" spans="199:199" ht="12" customHeight="1">
      <c r="GQ8356" s="171"/>
    </row>
    <row r="8357" spans="199:199" ht="12" customHeight="1">
      <c r="GQ8357" s="171"/>
    </row>
    <row r="8358" spans="199:199" ht="12" customHeight="1">
      <c r="GQ8358" s="171"/>
    </row>
    <row r="8359" spans="199:199" ht="12" customHeight="1">
      <c r="GQ8359" s="171"/>
    </row>
    <row r="8360" spans="199:199" ht="12" customHeight="1">
      <c r="GQ8360" s="171"/>
    </row>
    <row r="8361" spans="199:199" ht="12" customHeight="1">
      <c r="GQ8361" s="171"/>
    </row>
    <row r="8362" spans="199:199" ht="12" customHeight="1">
      <c r="GQ8362" s="171"/>
    </row>
    <row r="8363" spans="199:199" ht="12" customHeight="1">
      <c r="GQ8363" s="171"/>
    </row>
    <row r="8364" spans="199:199" ht="12" customHeight="1">
      <c r="GQ8364" s="171"/>
    </row>
    <row r="8365" spans="199:199" ht="12" customHeight="1">
      <c r="GQ8365" s="171"/>
    </row>
    <row r="8366" spans="199:199" ht="12" customHeight="1">
      <c r="GQ8366" s="171"/>
    </row>
    <row r="8367" spans="199:199" ht="12" customHeight="1">
      <c r="GQ8367" s="171"/>
    </row>
    <row r="8368" spans="199:199" ht="12" customHeight="1">
      <c r="GQ8368" s="171"/>
    </row>
    <row r="8369" spans="199:199" ht="12" customHeight="1">
      <c r="GQ8369" s="171"/>
    </row>
    <row r="8370" spans="199:199" ht="12" customHeight="1">
      <c r="GQ8370" s="171"/>
    </row>
    <row r="8371" spans="199:199" ht="12" customHeight="1">
      <c r="GQ8371" s="171"/>
    </row>
    <row r="8372" spans="199:199" ht="12" customHeight="1">
      <c r="GQ8372" s="171"/>
    </row>
    <row r="8373" spans="199:199" ht="12" customHeight="1">
      <c r="GQ8373" s="171"/>
    </row>
    <row r="8374" spans="199:199" ht="12" customHeight="1">
      <c r="GQ8374" s="171"/>
    </row>
    <row r="8375" spans="199:199" ht="12" customHeight="1">
      <c r="GQ8375" s="171"/>
    </row>
    <row r="8376" spans="199:199" ht="12" customHeight="1">
      <c r="GQ8376" s="171"/>
    </row>
    <row r="8377" spans="199:199" ht="12" customHeight="1">
      <c r="GQ8377" s="171"/>
    </row>
    <row r="8378" spans="199:199" ht="12" customHeight="1">
      <c r="GQ8378" s="171"/>
    </row>
    <row r="8379" spans="199:199" ht="12" customHeight="1">
      <c r="GQ8379" s="171"/>
    </row>
    <row r="8380" spans="199:199" ht="12" customHeight="1">
      <c r="GQ8380" s="171"/>
    </row>
    <row r="8381" spans="199:199" ht="12" customHeight="1">
      <c r="GQ8381" s="171"/>
    </row>
    <row r="8382" spans="199:199" ht="12" customHeight="1">
      <c r="GQ8382" s="171"/>
    </row>
    <row r="8383" spans="199:199" ht="12" customHeight="1">
      <c r="GQ8383" s="171"/>
    </row>
    <row r="8384" spans="199:199" ht="12" customHeight="1">
      <c r="GQ8384" s="171"/>
    </row>
    <row r="8385" spans="199:199" ht="12" customHeight="1">
      <c r="GQ8385" s="171"/>
    </row>
    <row r="8386" spans="199:199" ht="12" customHeight="1">
      <c r="GQ8386" s="171"/>
    </row>
    <row r="8387" spans="199:199" ht="12" customHeight="1">
      <c r="GQ8387" s="171"/>
    </row>
    <row r="8388" spans="199:199" ht="12" customHeight="1">
      <c r="GQ8388" s="171"/>
    </row>
    <row r="8389" spans="199:199" ht="12" customHeight="1">
      <c r="GQ8389" s="171"/>
    </row>
    <row r="8390" spans="199:199" ht="12" customHeight="1">
      <c r="GQ8390" s="171"/>
    </row>
    <row r="8391" spans="199:199" ht="12" customHeight="1">
      <c r="GQ8391" s="171"/>
    </row>
    <row r="8392" spans="199:199" ht="12" customHeight="1">
      <c r="GQ8392" s="171"/>
    </row>
    <row r="8393" spans="199:199" ht="12" customHeight="1">
      <c r="GQ8393" s="171"/>
    </row>
    <row r="8394" spans="199:199" ht="12" customHeight="1">
      <c r="GQ8394" s="171"/>
    </row>
    <row r="8395" spans="199:199" ht="12" customHeight="1">
      <c r="GQ8395" s="171"/>
    </row>
    <row r="8396" spans="199:199" ht="12" customHeight="1">
      <c r="GQ8396" s="171"/>
    </row>
    <row r="8397" spans="199:199" ht="12" customHeight="1">
      <c r="GQ8397" s="171"/>
    </row>
    <row r="8398" spans="199:199" ht="12" customHeight="1">
      <c r="GQ8398" s="171"/>
    </row>
    <row r="8399" spans="199:199" ht="12" customHeight="1">
      <c r="GQ8399" s="171"/>
    </row>
    <row r="8400" spans="199:199" ht="12" customHeight="1">
      <c r="GQ8400" s="171"/>
    </row>
    <row r="8401" spans="199:199" ht="12" customHeight="1">
      <c r="GQ8401" s="171"/>
    </row>
    <row r="8402" spans="199:199" ht="12" customHeight="1">
      <c r="GQ8402" s="171"/>
    </row>
    <row r="8403" spans="199:199" ht="12" customHeight="1">
      <c r="GQ8403" s="171"/>
    </row>
    <row r="8404" spans="199:199" ht="12" customHeight="1">
      <c r="GQ8404" s="171"/>
    </row>
    <row r="8405" spans="199:199" ht="12" customHeight="1">
      <c r="GQ8405" s="171"/>
    </row>
    <row r="8406" spans="199:199" ht="12" customHeight="1">
      <c r="GQ8406" s="171"/>
    </row>
    <row r="8407" spans="199:199" ht="12" customHeight="1">
      <c r="GQ8407" s="171"/>
    </row>
    <row r="8408" spans="199:199" ht="12" customHeight="1">
      <c r="GQ8408" s="171"/>
    </row>
    <row r="8409" spans="199:199" ht="12" customHeight="1">
      <c r="GQ8409" s="171"/>
    </row>
    <row r="8410" spans="199:199" ht="12" customHeight="1">
      <c r="GQ8410" s="171"/>
    </row>
    <row r="8411" spans="199:199" ht="12" customHeight="1">
      <c r="GQ8411" s="171"/>
    </row>
    <row r="8412" spans="199:199" ht="12" customHeight="1">
      <c r="GQ8412" s="171"/>
    </row>
    <row r="8413" spans="199:199" ht="12" customHeight="1">
      <c r="GQ8413" s="171"/>
    </row>
    <row r="8414" spans="199:199" ht="12" customHeight="1">
      <c r="GQ8414" s="171"/>
    </row>
    <row r="8415" spans="199:199" ht="12" customHeight="1">
      <c r="GQ8415" s="171"/>
    </row>
    <row r="8416" spans="199:199" ht="12" customHeight="1">
      <c r="GQ8416" s="171"/>
    </row>
    <row r="8417" spans="199:199" ht="12" customHeight="1">
      <c r="GQ8417" s="171"/>
    </row>
    <row r="8418" spans="199:199" ht="12" customHeight="1">
      <c r="GQ8418" s="171"/>
    </row>
    <row r="8419" spans="199:199" ht="12" customHeight="1">
      <c r="GQ8419" s="171"/>
    </row>
    <row r="8420" spans="199:199" ht="12" customHeight="1">
      <c r="GQ8420" s="171"/>
    </row>
    <row r="8421" spans="199:199" ht="12" customHeight="1">
      <c r="GQ8421" s="171"/>
    </row>
    <row r="8422" spans="199:199" ht="12" customHeight="1">
      <c r="GQ8422" s="171"/>
    </row>
    <row r="8423" spans="199:199" ht="12" customHeight="1">
      <c r="GQ8423" s="171"/>
    </row>
    <row r="8424" spans="199:199" ht="12" customHeight="1">
      <c r="GQ8424" s="171"/>
    </row>
    <row r="8425" spans="199:199" ht="12" customHeight="1">
      <c r="GQ8425" s="171"/>
    </row>
    <row r="8426" spans="199:199" ht="12" customHeight="1">
      <c r="GQ8426" s="171"/>
    </row>
    <row r="8427" spans="199:199" ht="12" customHeight="1">
      <c r="GQ8427" s="171"/>
    </row>
    <row r="8428" spans="199:199" ht="12" customHeight="1">
      <c r="GQ8428" s="171"/>
    </row>
    <row r="8429" spans="199:199" ht="12" customHeight="1">
      <c r="GQ8429" s="171"/>
    </row>
    <row r="8430" spans="199:199" ht="12" customHeight="1">
      <c r="GQ8430" s="171"/>
    </row>
    <row r="8431" spans="199:199" ht="12" customHeight="1">
      <c r="GQ8431" s="171"/>
    </row>
    <row r="8432" spans="199:199" ht="12" customHeight="1">
      <c r="GQ8432" s="171"/>
    </row>
    <row r="8433" spans="199:199" ht="12" customHeight="1">
      <c r="GQ8433" s="171"/>
    </row>
    <row r="8434" spans="199:199" ht="12" customHeight="1">
      <c r="GQ8434" s="171"/>
    </row>
    <row r="8435" spans="199:199" ht="12" customHeight="1">
      <c r="GQ8435" s="171"/>
    </row>
    <row r="8436" spans="199:199" ht="12" customHeight="1">
      <c r="GQ8436" s="171"/>
    </row>
    <row r="8437" spans="199:199" ht="12" customHeight="1">
      <c r="GQ8437" s="171"/>
    </row>
    <row r="8438" spans="199:199" ht="12" customHeight="1">
      <c r="GQ8438" s="171"/>
    </row>
    <row r="8439" spans="199:199" ht="12" customHeight="1">
      <c r="GQ8439" s="171"/>
    </row>
    <row r="8440" spans="199:199" ht="12" customHeight="1">
      <c r="GQ8440" s="171"/>
    </row>
    <row r="8441" spans="199:199" ht="12" customHeight="1">
      <c r="GQ8441" s="171"/>
    </row>
    <row r="8442" spans="199:199" ht="12" customHeight="1">
      <c r="GQ8442" s="171"/>
    </row>
    <row r="8443" spans="199:199" ht="12" customHeight="1">
      <c r="GQ8443" s="171"/>
    </row>
    <row r="8444" spans="199:199" ht="12" customHeight="1">
      <c r="GQ8444" s="171"/>
    </row>
    <row r="8445" spans="199:199" ht="12" customHeight="1">
      <c r="GQ8445" s="171"/>
    </row>
    <row r="8446" spans="199:199" ht="12" customHeight="1">
      <c r="GQ8446" s="171"/>
    </row>
    <row r="8447" spans="199:199" ht="12" customHeight="1">
      <c r="GQ8447" s="171"/>
    </row>
    <row r="8448" spans="199:199" ht="12" customHeight="1">
      <c r="GQ8448" s="171"/>
    </row>
    <row r="8449" spans="199:199" ht="12" customHeight="1">
      <c r="GQ8449" s="171"/>
    </row>
    <row r="8450" spans="199:199" ht="12" customHeight="1">
      <c r="GQ8450" s="171"/>
    </row>
    <row r="8451" spans="199:199" ht="12" customHeight="1">
      <c r="GQ8451" s="171"/>
    </row>
    <row r="8452" spans="199:199" ht="12" customHeight="1">
      <c r="GQ8452" s="171"/>
    </row>
    <row r="8453" spans="199:199" ht="12" customHeight="1">
      <c r="GQ8453" s="171"/>
    </row>
    <row r="8454" spans="199:199" ht="12" customHeight="1">
      <c r="GQ8454" s="171"/>
    </row>
    <row r="8455" spans="199:199" ht="12" customHeight="1">
      <c r="GQ8455" s="171"/>
    </row>
    <row r="8456" spans="199:199" ht="12" customHeight="1">
      <c r="GQ8456" s="171"/>
    </row>
    <row r="8457" spans="199:199" ht="12" customHeight="1">
      <c r="GQ8457" s="171"/>
    </row>
    <row r="8458" spans="199:199" ht="12" customHeight="1">
      <c r="GQ8458" s="171"/>
    </row>
    <row r="8459" spans="199:199" ht="12" customHeight="1">
      <c r="GQ8459" s="171"/>
    </row>
    <row r="8460" spans="199:199" ht="12" customHeight="1">
      <c r="GQ8460" s="171"/>
    </row>
    <row r="8461" spans="199:199" ht="12" customHeight="1">
      <c r="GQ8461" s="171"/>
    </row>
    <row r="8462" spans="199:199" ht="12" customHeight="1">
      <c r="GQ8462" s="171"/>
    </row>
    <row r="8463" spans="199:199" ht="12" customHeight="1">
      <c r="GQ8463" s="171"/>
    </row>
    <row r="8464" spans="199:199" ht="12" customHeight="1">
      <c r="GQ8464" s="171"/>
    </row>
    <row r="8465" spans="199:199" ht="12" customHeight="1">
      <c r="GQ8465" s="171"/>
    </row>
    <row r="8466" spans="199:199" ht="12" customHeight="1">
      <c r="GQ8466" s="171"/>
    </row>
    <row r="8467" spans="199:199" ht="12" customHeight="1">
      <c r="GQ8467" s="171"/>
    </row>
    <row r="8468" spans="199:199" ht="12" customHeight="1">
      <c r="GQ8468" s="171"/>
    </row>
    <row r="8469" spans="199:199" ht="12" customHeight="1">
      <c r="GQ8469" s="171"/>
    </row>
    <row r="8470" spans="199:199" ht="12" customHeight="1">
      <c r="GQ8470" s="171"/>
    </row>
    <row r="8471" spans="199:199" ht="12" customHeight="1">
      <c r="GQ8471" s="171"/>
    </row>
    <row r="8472" spans="199:199" ht="12" customHeight="1">
      <c r="GQ8472" s="171"/>
    </row>
    <row r="8473" spans="199:199" ht="12" customHeight="1">
      <c r="GQ8473" s="171"/>
    </row>
    <row r="8474" spans="199:199" ht="12" customHeight="1">
      <c r="GQ8474" s="171"/>
    </row>
    <row r="8475" spans="199:199" ht="12" customHeight="1">
      <c r="GQ8475" s="171"/>
    </row>
    <row r="8476" spans="199:199" ht="12" customHeight="1">
      <c r="GQ8476" s="171"/>
    </row>
    <row r="8477" spans="199:199" ht="12" customHeight="1">
      <c r="GQ8477" s="171"/>
    </row>
    <row r="8478" spans="199:199" ht="12" customHeight="1">
      <c r="GQ8478" s="171"/>
    </row>
    <row r="8479" spans="199:199" ht="12" customHeight="1">
      <c r="GQ8479" s="171"/>
    </row>
    <row r="8480" spans="199:199" ht="12" customHeight="1">
      <c r="GQ8480" s="171"/>
    </row>
    <row r="8481" spans="199:199" ht="12" customHeight="1">
      <c r="GQ8481" s="171"/>
    </row>
    <row r="8482" spans="199:199" ht="12" customHeight="1">
      <c r="GQ8482" s="171"/>
    </row>
    <row r="8483" spans="199:199" ht="12" customHeight="1">
      <c r="GQ8483" s="171"/>
    </row>
    <row r="8484" spans="199:199" ht="12" customHeight="1">
      <c r="GQ8484" s="171"/>
    </row>
    <row r="8485" spans="199:199" ht="12" customHeight="1">
      <c r="GQ8485" s="171"/>
    </row>
    <row r="8486" spans="199:199" ht="12" customHeight="1">
      <c r="GQ8486" s="171"/>
    </row>
    <row r="8487" spans="199:199" ht="12" customHeight="1">
      <c r="GQ8487" s="171"/>
    </row>
    <row r="8488" spans="199:199" ht="12" customHeight="1">
      <c r="GQ8488" s="171"/>
    </row>
    <row r="8489" spans="199:199" ht="12" customHeight="1">
      <c r="GQ8489" s="171"/>
    </row>
    <row r="8490" spans="199:199" ht="12" customHeight="1">
      <c r="GQ8490" s="171"/>
    </row>
    <row r="8491" spans="199:199" ht="12" customHeight="1">
      <c r="GQ8491" s="171"/>
    </row>
    <row r="8492" spans="199:199" ht="12" customHeight="1">
      <c r="GQ8492" s="171"/>
    </row>
    <row r="8493" spans="199:199" ht="12" customHeight="1">
      <c r="GQ8493" s="171"/>
    </row>
    <row r="8494" spans="199:199" ht="12" customHeight="1">
      <c r="GQ8494" s="171"/>
    </row>
    <row r="8495" spans="199:199" ht="12" customHeight="1">
      <c r="GQ8495" s="171"/>
    </row>
    <row r="8496" spans="199:199" ht="12" customHeight="1">
      <c r="GQ8496" s="171"/>
    </row>
    <row r="8497" spans="199:199" ht="12" customHeight="1">
      <c r="GQ8497" s="171"/>
    </row>
    <row r="8498" spans="199:199" ht="12" customHeight="1">
      <c r="GQ8498" s="171"/>
    </row>
    <row r="8499" spans="199:199" ht="12" customHeight="1">
      <c r="GQ8499" s="171"/>
    </row>
    <row r="8500" spans="199:199" ht="12" customHeight="1">
      <c r="GQ8500" s="171"/>
    </row>
    <row r="8501" spans="199:199" ht="12" customHeight="1">
      <c r="GQ8501" s="171"/>
    </row>
    <row r="8502" spans="199:199" ht="12" customHeight="1">
      <c r="GQ8502" s="171"/>
    </row>
    <row r="8503" spans="199:199" ht="12" customHeight="1">
      <c r="GQ8503" s="171"/>
    </row>
    <row r="8504" spans="199:199" ht="12" customHeight="1">
      <c r="GQ8504" s="171"/>
    </row>
    <row r="8505" spans="199:199" ht="12" customHeight="1">
      <c r="GQ8505" s="171"/>
    </row>
    <row r="8506" spans="199:199" ht="12" customHeight="1">
      <c r="GQ8506" s="171"/>
    </row>
    <row r="8507" spans="199:199" ht="12" customHeight="1">
      <c r="GQ8507" s="171"/>
    </row>
    <row r="8508" spans="199:199" ht="12" customHeight="1">
      <c r="GQ8508" s="171"/>
    </row>
    <row r="8509" spans="199:199" ht="12" customHeight="1">
      <c r="GQ8509" s="171"/>
    </row>
    <row r="8510" spans="199:199" ht="12" customHeight="1">
      <c r="GQ8510" s="171"/>
    </row>
    <row r="8511" spans="199:199" ht="12" customHeight="1">
      <c r="GQ8511" s="171"/>
    </row>
    <row r="8512" spans="199:199" ht="12" customHeight="1">
      <c r="GQ8512" s="171"/>
    </row>
    <row r="8513" spans="199:199" ht="12" customHeight="1">
      <c r="GQ8513" s="171"/>
    </row>
    <row r="8514" spans="199:199" ht="12" customHeight="1">
      <c r="GQ8514" s="171"/>
    </row>
    <row r="8515" spans="199:199" ht="12" customHeight="1">
      <c r="GQ8515" s="171"/>
    </row>
    <row r="8516" spans="199:199" ht="12" customHeight="1">
      <c r="GQ8516" s="171"/>
    </row>
    <row r="8517" spans="199:199" ht="12" customHeight="1">
      <c r="GQ8517" s="171"/>
    </row>
    <row r="8518" spans="199:199" ht="12" customHeight="1">
      <c r="GQ8518" s="171"/>
    </row>
    <row r="8519" spans="199:199" ht="12" customHeight="1">
      <c r="GQ8519" s="171"/>
    </row>
    <row r="8520" spans="199:199" ht="12" customHeight="1">
      <c r="GQ8520" s="171"/>
    </row>
    <row r="8521" spans="199:199" ht="12" customHeight="1">
      <c r="GQ8521" s="171"/>
    </row>
    <row r="8522" spans="199:199" ht="12" customHeight="1">
      <c r="GQ8522" s="171"/>
    </row>
    <row r="8523" spans="199:199" ht="12" customHeight="1">
      <c r="GQ8523" s="171"/>
    </row>
    <row r="8524" spans="199:199" ht="12" customHeight="1">
      <c r="GQ8524" s="171"/>
    </row>
    <row r="8525" spans="199:199" ht="12" customHeight="1">
      <c r="GQ8525" s="171"/>
    </row>
    <row r="8526" spans="199:199" ht="12" customHeight="1">
      <c r="GQ8526" s="171"/>
    </row>
    <row r="8527" spans="199:199" ht="12" customHeight="1">
      <c r="GQ8527" s="171"/>
    </row>
    <row r="8528" spans="199:199" ht="12" customHeight="1">
      <c r="GQ8528" s="171"/>
    </row>
    <row r="8529" spans="199:199" ht="12" customHeight="1">
      <c r="GQ8529" s="171"/>
    </row>
    <row r="8530" spans="199:199" ht="12" customHeight="1">
      <c r="GQ8530" s="171"/>
    </row>
    <row r="8531" spans="199:199" ht="12" customHeight="1">
      <c r="GQ8531" s="171"/>
    </row>
    <row r="8532" spans="199:199" ht="12" customHeight="1">
      <c r="GQ8532" s="171"/>
    </row>
    <row r="8533" spans="199:199" ht="12" customHeight="1">
      <c r="GQ8533" s="171"/>
    </row>
    <row r="8534" spans="199:199" ht="12" customHeight="1">
      <c r="GQ8534" s="171"/>
    </row>
    <row r="8535" spans="199:199" ht="12" customHeight="1">
      <c r="GQ8535" s="171"/>
    </row>
    <row r="8536" spans="199:199" ht="12" customHeight="1">
      <c r="GQ8536" s="171"/>
    </row>
    <row r="8537" spans="199:199" ht="12" customHeight="1">
      <c r="GQ8537" s="171"/>
    </row>
    <row r="8538" spans="199:199" ht="12" customHeight="1">
      <c r="GQ8538" s="171"/>
    </row>
    <row r="8539" spans="199:199" ht="12" customHeight="1">
      <c r="GQ8539" s="171"/>
    </row>
    <row r="8540" spans="199:199" ht="12" customHeight="1">
      <c r="GQ8540" s="171"/>
    </row>
    <row r="8541" spans="199:199" ht="12" customHeight="1">
      <c r="GQ8541" s="171"/>
    </row>
    <row r="8542" spans="199:199" ht="12" customHeight="1">
      <c r="GQ8542" s="171"/>
    </row>
    <row r="8543" spans="199:199" ht="12" customHeight="1">
      <c r="GQ8543" s="171"/>
    </row>
    <row r="8544" spans="199:199" ht="12" customHeight="1">
      <c r="GQ8544" s="171"/>
    </row>
    <row r="8545" spans="199:199" ht="12" customHeight="1">
      <c r="GQ8545" s="171"/>
    </row>
    <row r="8546" spans="199:199" ht="12" customHeight="1">
      <c r="GQ8546" s="171"/>
    </row>
    <row r="8547" spans="199:199" ht="12" customHeight="1">
      <c r="GQ8547" s="171"/>
    </row>
    <row r="8548" spans="199:199" ht="12" customHeight="1">
      <c r="GQ8548" s="171"/>
    </row>
    <row r="8549" spans="199:199" ht="12" customHeight="1">
      <c r="GQ8549" s="171"/>
    </row>
    <row r="8550" spans="199:199" ht="12" customHeight="1">
      <c r="GQ8550" s="171"/>
    </row>
    <row r="8551" spans="199:199" ht="12" customHeight="1">
      <c r="GQ8551" s="171"/>
    </row>
    <row r="8552" spans="199:199" ht="12" customHeight="1">
      <c r="GQ8552" s="171"/>
    </row>
    <row r="8553" spans="199:199" ht="12" customHeight="1">
      <c r="GQ8553" s="171"/>
    </row>
    <row r="8554" spans="199:199" ht="12" customHeight="1">
      <c r="GQ8554" s="171"/>
    </row>
    <row r="8555" spans="199:199" ht="12" customHeight="1">
      <c r="GQ8555" s="171"/>
    </row>
    <row r="8556" spans="199:199" ht="12" customHeight="1">
      <c r="GQ8556" s="171"/>
    </row>
    <row r="8557" spans="199:199" ht="12" customHeight="1">
      <c r="GQ8557" s="171"/>
    </row>
    <row r="8558" spans="199:199" ht="12" customHeight="1">
      <c r="GQ8558" s="171"/>
    </row>
    <row r="8559" spans="199:199" ht="12" customHeight="1">
      <c r="GQ8559" s="171"/>
    </row>
    <row r="8560" spans="199:199" ht="12" customHeight="1">
      <c r="GQ8560" s="171"/>
    </row>
    <row r="8561" spans="199:199" ht="12" customHeight="1">
      <c r="GQ8561" s="171"/>
    </row>
    <row r="8562" spans="199:199" ht="12" customHeight="1">
      <c r="GQ8562" s="171"/>
    </row>
    <row r="8563" spans="199:199" ht="12" customHeight="1">
      <c r="GQ8563" s="171"/>
    </row>
    <row r="8564" spans="199:199" ht="12" customHeight="1">
      <c r="GQ8564" s="171"/>
    </row>
    <row r="8565" spans="199:199" ht="12" customHeight="1">
      <c r="GQ8565" s="171"/>
    </row>
    <row r="8566" spans="199:199" ht="12" customHeight="1">
      <c r="GQ8566" s="171"/>
    </row>
    <row r="8567" spans="199:199" ht="12" customHeight="1">
      <c r="GQ8567" s="171"/>
    </row>
    <row r="8568" spans="199:199" ht="12" customHeight="1">
      <c r="GQ8568" s="171"/>
    </row>
    <row r="8569" spans="199:199" ht="12" customHeight="1">
      <c r="GQ8569" s="171"/>
    </row>
    <row r="8570" spans="199:199" ht="12" customHeight="1">
      <c r="GQ8570" s="171"/>
    </row>
    <row r="8571" spans="199:199" ht="12" customHeight="1">
      <c r="GQ8571" s="171"/>
    </row>
    <row r="8572" spans="199:199" ht="12" customHeight="1">
      <c r="GQ8572" s="171"/>
    </row>
    <row r="8573" spans="199:199" ht="12" customHeight="1">
      <c r="GQ8573" s="171"/>
    </row>
    <row r="8574" spans="199:199" ht="12" customHeight="1">
      <c r="GQ8574" s="171"/>
    </row>
    <row r="8575" spans="199:199" ht="12" customHeight="1">
      <c r="GQ8575" s="171"/>
    </row>
    <row r="8576" spans="199:199" ht="12" customHeight="1">
      <c r="GQ8576" s="171"/>
    </row>
    <row r="8577" spans="199:199" ht="12" customHeight="1">
      <c r="GQ8577" s="171"/>
    </row>
    <row r="8578" spans="199:199" ht="12" customHeight="1">
      <c r="GQ8578" s="171"/>
    </row>
    <row r="8579" spans="199:199" ht="12" customHeight="1">
      <c r="GQ8579" s="171"/>
    </row>
    <row r="8580" spans="199:199" ht="12" customHeight="1">
      <c r="GQ8580" s="171"/>
    </row>
    <row r="8581" spans="199:199" ht="12" customHeight="1">
      <c r="GQ8581" s="171"/>
    </row>
    <row r="8582" spans="199:199" ht="12" customHeight="1">
      <c r="GQ8582" s="171"/>
    </row>
    <row r="8583" spans="199:199" ht="12" customHeight="1">
      <c r="GQ8583" s="171"/>
    </row>
    <row r="8584" spans="199:199" ht="12" customHeight="1">
      <c r="GQ8584" s="171"/>
    </row>
    <row r="8585" spans="199:199" ht="12" customHeight="1">
      <c r="GQ8585" s="171"/>
    </row>
    <row r="8586" spans="199:199" ht="12" customHeight="1">
      <c r="GQ8586" s="171"/>
    </row>
    <row r="8587" spans="199:199" ht="12" customHeight="1">
      <c r="GQ8587" s="171"/>
    </row>
    <row r="8588" spans="199:199" ht="12" customHeight="1">
      <c r="GQ8588" s="171"/>
    </row>
    <row r="8589" spans="199:199" ht="12" customHeight="1">
      <c r="GQ8589" s="171"/>
    </row>
    <row r="8590" spans="199:199" ht="12" customHeight="1">
      <c r="GQ8590" s="171"/>
    </row>
    <row r="8591" spans="199:199" ht="12" customHeight="1">
      <c r="GQ8591" s="171"/>
    </row>
    <row r="8592" spans="199:199" ht="12" customHeight="1">
      <c r="GQ8592" s="171"/>
    </row>
    <row r="8593" spans="199:199" ht="12" customHeight="1">
      <c r="GQ8593" s="171"/>
    </row>
    <row r="8594" spans="199:199" ht="12" customHeight="1">
      <c r="GQ8594" s="171"/>
    </row>
    <row r="8595" spans="199:199" ht="12" customHeight="1">
      <c r="GQ8595" s="171"/>
    </row>
    <row r="8596" spans="199:199" ht="12" customHeight="1">
      <c r="GQ8596" s="171"/>
    </row>
    <row r="8597" spans="199:199" ht="12" customHeight="1">
      <c r="GQ8597" s="171"/>
    </row>
    <row r="8598" spans="199:199" ht="12" customHeight="1">
      <c r="GQ8598" s="171"/>
    </row>
    <row r="8599" spans="199:199" ht="12" customHeight="1">
      <c r="GQ8599" s="171"/>
    </row>
    <row r="8600" spans="199:199" ht="12" customHeight="1">
      <c r="GQ8600" s="171"/>
    </row>
    <row r="8601" spans="199:199" ht="12" customHeight="1">
      <c r="GQ8601" s="171"/>
    </row>
    <row r="8602" spans="199:199" ht="12" customHeight="1">
      <c r="GQ8602" s="171"/>
    </row>
    <row r="8603" spans="199:199" ht="12" customHeight="1">
      <c r="GQ8603" s="171"/>
    </row>
    <row r="8604" spans="199:199" ht="12" customHeight="1">
      <c r="GQ8604" s="171"/>
    </row>
    <row r="8605" spans="199:199" ht="12" customHeight="1">
      <c r="GQ8605" s="171"/>
    </row>
    <row r="8606" spans="199:199" ht="12" customHeight="1">
      <c r="GQ8606" s="171"/>
    </row>
    <row r="8607" spans="199:199" ht="12" customHeight="1">
      <c r="GQ8607" s="171"/>
    </row>
    <row r="8608" spans="199:199" ht="12" customHeight="1">
      <c r="GQ8608" s="171"/>
    </row>
    <row r="8609" spans="199:199" ht="12" customHeight="1">
      <c r="GQ8609" s="171"/>
    </row>
    <row r="8610" spans="199:199" ht="12" customHeight="1">
      <c r="GQ8610" s="171"/>
    </row>
    <row r="8611" spans="199:199" ht="12" customHeight="1">
      <c r="GQ8611" s="171"/>
    </row>
    <row r="8612" spans="199:199" ht="12" customHeight="1">
      <c r="GQ8612" s="171"/>
    </row>
    <row r="8613" spans="199:199" ht="12" customHeight="1">
      <c r="GQ8613" s="171"/>
    </row>
    <row r="8614" spans="199:199" ht="12" customHeight="1">
      <c r="GQ8614" s="171"/>
    </row>
    <row r="8615" spans="199:199" ht="12" customHeight="1">
      <c r="GQ8615" s="171"/>
    </row>
    <row r="8616" spans="199:199" ht="12" customHeight="1">
      <c r="GQ8616" s="171"/>
    </row>
    <row r="8617" spans="199:199" ht="12" customHeight="1">
      <c r="GQ8617" s="171"/>
    </row>
    <row r="8618" spans="199:199" ht="12" customHeight="1">
      <c r="GQ8618" s="171"/>
    </row>
    <row r="8619" spans="199:199" ht="12" customHeight="1">
      <c r="GQ8619" s="171"/>
    </row>
    <row r="8620" spans="199:199" ht="12" customHeight="1">
      <c r="GQ8620" s="171"/>
    </row>
    <row r="8621" spans="199:199" ht="12" customHeight="1">
      <c r="GQ8621" s="171"/>
    </row>
    <row r="8622" spans="199:199" ht="12" customHeight="1">
      <c r="GQ8622" s="171"/>
    </row>
    <row r="8623" spans="199:199" ht="12" customHeight="1">
      <c r="GQ8623" s="171"/>
    </row>
    <row r="8624" spans="199:199" ht="12" customHeight="1">
      <c r="GQ8624" s="171"/>
    </row>
    <row r="8625" spans="199:199" ht="12" customHeight="1">
      <c r="GQ8625" s="171"/>
    </row>
    <row r="8626" spans="199:199" ht="12" customHeight="1">
      <c r="GQ8626" s="171"/>
    </row>
    <row r="8627" spans="199:199" ht="12" customHeight="1">
      <c r="GQ8627" s="171"/>
    </row>
    <row r="8628" spans="199:199" ht="12" customHeight="1">
      <c r="GQ8628" s="171"/>
    </row>
    <row r="8629" spans="199:199" ht="12" customHeight="1">
      <c r="GQ8629" s="171"/>
    </row>
    <row r="8630" spans="199:199" ht="12" customHeight="1">
      <c r="GQ8630" s="171"/>
    </row>
    <row r="8631" spans="199:199" ht="12" customHeight="1">
      <c r="GQ8631" s="171"/>
    </row>
    <row r="8632" spans="199:199" ht="12" customHeight="1">
      <c r="GQ8632" s="171"/>
    </row>
    <row r="8633" spans="199:199" ht="12" customHeight="1">
      <c r="GQ8633" s="171"/>
    </row>
    <row r="8634" spans="199:199" ht="12" customHeight="1">
      <c r="GQ8634" s="171"/>
    </row>
    <row r="8635" spans="199:199" ht="12" customHeight="1">
      <c r="GQ8635" s="171"/>
    </row>
    <row r="8636" spans="199:199" ht="12" customHeight="1">
      <c r="GQ8636" s="171"/>
    </row>
    <row r="8637" spans="199:199" ht="12" customHeight="1">
      <c r="GQ8637" s="171"/>
    </row>
    <row r="8638" spans="199:199" ht="12" customHeight="1">
      <c r="GQ8638" s="171"/>
    </row>
    <row r="8639" spans="199:199" ht="12" customHeight="1">
      <c r="GQ8639" s="171"/>
    </row>
    <row r="8640" spans="199:199" ht="12" customHeight="1">
      <c r="GQ8640" s="171"/>
    </row>
    <row r="8641" spans="199:199" ht="12" customHeight="1">
      <c r="GQ8641" s="171"/>
    </row>
    <row r="8642" spans="199:199" ht="12" customHeight="1">
      <c r="GQ8642" s="171"/>
    </row>
    <row r="8643" spans="199:199" ht="12" customHeight="1">
      <c r="GQ8643" s="171"/>
    </row>
    <row r="8644" spans="199:199" ht="12" customHeight="1">
      <c r="GQ8644" s="171"/>
    </row>
    <row r="8645" spans="199:199" ht="12" customHeight="1">
      <c r="GQ8645" s="171"/>
    </row>
    <row r="8646" spans="199:199" ht="12" customHeight="1">
      <c r="GQ8646" s="171"/>
    </row>
    <row r="8647" spans="199:199" ht="12" customHeight="1">
      <c r="GQ8647" s="171"/>
    </row>
    <row r="8648" spans="199:199" ht="12" customHeight="1">
      <c r="GQ8648" s="171"/>
    </row>
    <row r="8649" spans="199:199" ht="12" customHeight="1">
      <c r="GQ8649" s="171"/>
    </row>
    <row r="8650" spans="199:199" ht="12" customHeight="1">
      <c r="GQ8650" s="171"/>
    </row>
    <row r="8651" spans="199:199" ht="12" customHeight="1">
      <c r="GQ8651" s="171"/>
    </row>
    <row r="8652" spans="199:199" ht="12" customHeight="1">
      <c r="GQ8652" s="171"/>
    </row>
    <row r="8653" spans="199:199" ht="12" customHeight="1">
      <c r="GQ8653" s="171"/>
    </row>
    <row r="8654" spans="199:199" ht="12" customHeight="1">
      <c r="GQ8654" s="171"/>
    </row>
    <row r="8655" spans="199:199" ht="12" customHeight="1">
      <c r="GQ8655" s="171"/>
    </row>
    <row r="8656" spans="199:199" ht="12" customHeight="1">
      <c r="GQ8656" s="171"/>
    </row>
    <row r="8657" spans="199:199" ht="12" customHeight="1">
      <c r="GQ8657" s="171"/>
    </row>
    <row r="8658" spans="199:199" ht="12" customHeight="1">
      <c r="GQ8658" s="171"/>
    </row>
    <row r="8659" spans="199:199" ht="12" customHeight="1">
      <c r="GQ8659" s="171"/>
    </row>
    <row r="8660" spans="199:199" ht="12" customHeight="1">
      <c r="GQ8660" s="171"/>
    </row>
    <row r="8661" spans="199:199" ht="12" customHeight="1">
      <c r="GQ8661" s="171"/>
    </row>
    <row r="8662" spans="199:199" ht="12" customHeight="1">
      <c r="GQ8662" s="171"/>
    </row>
    <row r="8663" spans="199:199" ht="12" customHeight="1">
      <c r="GQ8663" s="171"/>
    </row>
    <row r="8664" spans="199:199" ht="12" customHeight="1">
      <c r="GQ8664" s="171"/>
    </row>
    <row r="8665" spans="199:199" ht="12" customHeight="1">
      <c r="GQ8665" s="171"/>
    </row>
    <row r="8666" spans="199:199" ht="12" customHeight="1">
      <c r="GQ8666" s="171"/>
    </row>
    <row r="8667" spans="199:199" ht="12" customHeight="1">
      <c r="GQ8667" s="171"/>
    </row>
    <row r="8668" spans="199:199" ht="12" customHeight="1">
      <c r="GQ8668" s="171"/>
    </row>
    <row r="8669" spans="199:199" ht="12" customHeight="1">
      <c r="GQ8669" s="171"/>
    </row>
    <row r="8670" spans="199:199" ht="12" customHeight="1">
      <c r="GQ8670" s="171"/>
    </row>
    <row r="8671" spans="199:199" ht="12" customHeight="1">
      <c r="GQ8671" s="171"/>
    </row>
    <row r="8672" spans="199:199" ht="12" customHeight="1">
      <c r="GQ8672" s="171"/>
    </row>
    <row r="8673" spans="199:199" ht="12" customHeight="1">
      <c r="GQ8673" s="171"/>
    </row>
    <row r="8674" spans="199:199" ht="12" customHeight="1">
      <c r="GQ8674" s="171"/>
    </row>
    <row r="8675" spans="199:199" ht="12" customHeight="1">
      <c r="GQ8675" s="171"/>
    </row>
    <row r="8676" spans="199:199" ht="12" customHeight="1">
      <c r="GQ8676" s="171"/>
    </row>
    <row r="8677" spans="199:199" ht="12" customHeight="1">
      <c r="GQ8677" s="171"/>
    </row>
    <row r="8678" spans="199:199" ht="12" customHeight="1">
      <c r="GQ8678" s="171"/>
    </row>
    <row r="8679" spans="199:199" ht="12" customHeight="1">
      <c r="GQ8679" s="171"/>
    </row>
    <row r="8680" spans="199:199" ht="12" customHeight="1">
      <c r="GQ8680" s="171"/>
    </row>
    <row r="8681" spans="199:199" ht="12" customHeight="1">
      <c r="GQ8681" s="171"/>
    </row>
    <row r="8682" spans="199:199" ht="12" customHeight="1">
      <c r="GQ8682" s="171"/>
    </row>
    <row r="8683" spans="199:199" ht="12" customHeight="1">
      <c r="GQ8683" s="171"/>
    </row>
    <row r="8684" spans="199:199" ht="12" customHeight="1">
      <c r="GQ8684" s="171"/>
    </row>
    <row r="8685" spans="199:199" ht="12" customHeight="1">
      <c r="GQ8685" s="171"/>
    </row>
    <row r="8686" spans="199:199" ht="12" customHeight="1">
      <c r="GQ8686" s="171"/>
    </row>
    <row r="8687" spans="199:199" ht="12" customHeight="1">
      <c r="GQ8687" s="171"/>
    </row>
    <row r="8688" spans="199:199" ht="12" customHeight="1">
      <c r="GQ8688" s="171"/>
    </row>
    <row r="8689" spans="199:199" ht="12" customHeight="1">
      <c r="GQ8689" s="171"/>
    </row>
    <row r="8690" spans="199:199" ht="12" customHeight="1">
      <c r="GQ8690" s="171"/>
    </row>
    <row r="8691" spans="199:199" ht="12" customHeight="1">
      <c r="GQ8691" s="171"/>
    </row>
    <row r="8692" spans="199:199" ht="12" customHeight="1">
      <c r="GQ8692" s="171"/>
    </row>
    <row r="8693" spans="199:199" ht="12" customHeight="1">
      <c r="GQ8693" s="171"/>
    </row>
    <row r="8694" spans="199:199" ht="12" customHeight="1">
      <c r="GQ8694" s="171"/>
    </row>
    <row r="8695" spans="199:199" ht="12" customHeight="1">
      <c r="GQ8695" s="171"/>
    </row>
    <row r="8696" spans="199:199" ht="12" customHeight="1">
      <c r="GQ8696" s="171"/>
    </row>
    <row r="8697" spans="199:199" ht="12" customHeight="1">
      <c r="GQ8697" s="171"/>
    </row>
    <row r="8698" spans="199:199" ht="12" customHeight="1">
      <c r="GQ8698" s="171"/>
    </row>
    <row r="8699" spans="199:199" ht="12" customHeight="1">
      <c r="GQ8699" s="171"/>
    </row>
    <row r="8700" spans="199:199" ht="12" customHeight="1">
      <c r="GQ8700" s="171"/>
    </row>
    <row r="8701" spans="199:199" ht="12" customHeight="1">
      <c r="GQ8701" s="171"/>
    </row>
    <row r="8702" spans="199:199" ht="12" customHeight="1">
      <c r="GQ8702" s="171"/>
    </row>
    <row r="8703" spans="199:199" ht="12" customHeight="1">
      <c r="GQ8703" s="171"/>
    </row>
    <row r="8704" spans="199:199" ht="12" customHeight="1">
      <c r="GQ8704" s="171"/>
    </row>
    <row r="8705" spans="199:199" ht="12" customHeight="1">
      <c r="GQ8705" s="171"/>
    </row>
    <row r="8706" spans="199:199" ht="12" customHeight="1">
      <c r="GQ8706" s="171"/>
    </row>
    <row r="8707" spans="199:199" ht="12" customHeight="1">
      <c r="GQ8707" s="171"/>
    </row>
    <row r="8708" spans="199:199" ht="12" customHeight="1">
      <c r="GQ8708" s="171"/>
    </row>
    <row r="8709" spans="199:199" ht="12" customHeight="1">
      <c r="GQ8709" s="171"/>
    </row>
    <row r="8710" spans="199:199" ht="12" customHeight="1">
      <c r="GQ8710" s="171"/>
    </row>
    <row r="8711" spans="199:199" ht="12" customHeight="1">
      <c r="GQ8711" s="171"/>
    </row>
    <row r="8712" spans="199:199" ht="12" customHeight="1">
      <c r="GQ8712" s="171"/>
    </row>
    <row r="8713" spans="199:199" ht="12" customHeight="1">
      <c r="GQ8713" s="171"/>
    </row>
    <row r="8714" spans="199:199" ht="12" customHeight="1">
      <c r="GQ8714" s="171"/>
    </row>
    <row r="8715" spans="199:199" ht="12" customHeight="1">
      <c r="GQ8715" s="171"/>
    </row>
    <row r="8716" spans="199:199" ht="12" customHeight="1">
      <c r="GQ8716" s="171"/>
    </row>
    <row r="8717" spans="199:199" ht="12" customHeight="1">
      <c r="GQ8717" s="171"/>
    </row>
    <row r="8718" spans="199:199" ht="12" customHeight="1">
      <c r="GQ8718" s="171"/>
    </row>
    <row r="8719" spans="199:199" ht="12" customHeight="1">
      <c r="GQ8719" s="171"/>
    </row>
    <row r="8720" spans="199:199" ht="12" customHeight="1">
      <c r="GQ8720" s="171"/>
    </row>
    <row r="8721" spans="199:199" ht="12" customHeight="1">
      <c r="GQ8721" s="171"/>
    </row>
    <row r="8722" spans="199:199" ht="12" customHeight="1">
      <c r="GQ8722" s="171"/>
    </row>
    <row r="8723" spans="199:199" ht="12" customHeight="1">
      <c r="GQ8723" s="171"/>
    </row>
    <row r="8724" spans="199:199" ht="12" customHeight="1">
      <c r="GQ8724" s="171"/>
    </row>
    <row r="8725" spans="199:199" ht="12" customHeight="1">
      <c r="GQ8725" s="171"/>
    </row>
    <row r="8726" spans="199:199" ht="12" customHeight="1">
      <c r="GQ8726" s="171"/>
    </row>
    <row r="8727" spans="199:199" ht="12" customHeight="1">
      <c r="GQ8727" s="171"/>
    </row>
    <row r="8728" spans="199:199" ht="12" customHeight="1">
      <c r="GQ8728" s="171"/>
    </row>
    <row r="8729" spans="199:199" ht="12" customHeight="1">
      <c r="GQ8729" s="171"/>
    </row>
    <row r="8730" spans="199:199" ht="12" customHeight="1">
      <c r="GQ8730" s="171"/>
    </row>
    <row r="8731" spans="199:199" ht="12" customHeight="1">
      <c r="GQ8731" s="171"/>
    </row>
    <row r="8732" spans="199:199" ht="12" customHeight="1">
      <c r="GQ8732" s="171"/>
    </row>
    <row r="8733" spans="199:199" ht="12" customHeight="1">
      <c r="GQ8733" s="171"/>
    </row>
    <row r="8734" spans="199:199" ht="12" customHeight="1">
      <c r="GQ8734" s="171"/>
    </row>
    <row r="8735" spans="199:199" ht="12" customHeight="1">
      <c r="GQ8735" s="171"/>
    </row>
    <row r="8736" spans="199:199" ht="12" customHeight="1">
      <c r="GQ8736" s="171"/>
    </row>
    <row r="8737" spans="199:199" ht="12" customHeight="1">
      <c r="GQ8737" s="171"/>
    </row>
    <row r="8738" spans="199:199" ht="12" customHeight="1">
      <c r="GQ8738" s="171"/>
    </row>
    <row r="8739" spans="199:199" ht="12" customHeight="1">
      <c r="GQ8739" s="171"/>
    </row>
    <row r="8740" spans="199:199" ht="12" customHeight="1">
      <c r="GQ8740" s="171"/>
    </row>
    <row r="8741" spans="199:199" ht="12" customHeight="1">
      <c r="GQ8741" s="171"/>
    </row>
    <row r="8742" spans="199:199" ht="12" customHeight="1">
      <c r="GQ8742" s="171"/>
    </row>
    <row r="8743" spans="199:199" ht="12" customHeight="1">
      <c r="GQ8743" s="171"/>
    </row>
    <row r="8744" spans="199:199" ht="12" customHeight="1">
      <c r="GQ8744" s="171"/>
    </row>
    <row r="8745" spans="199:199" ht="12" customHeight="1">
      <c r="GQ8745" s="171"/>
    </row>
    <row r="8746" spans="199:199" ht="12" customHeight="1">
      <c r="GQ8746" s="171"/>
    </row>
    <row r="8747" spans="199:199" ht="12" customHeight="1">
      <c r="GQ8747" s="171"/>
    </row>
    <row r="8748" spans="199:199" ht="12" customHeight="1">
      <c r="GQ8748" s="171"/>
    </row>
    <row r="8749" spans="199:199" ht="12" customHeight="1">
      <c r="GQ8749" s="171"/>
    </row>
    <row r="8750" spans="199:199" ht="12" customHeight="1">
      <c r="GQ8750" s="171"/>
    </row>
    <row r="8751" spans="199:199" ht="12" customHeight="1">
      <c r="GQ8751" s="171"/>
    </row>
    <row r="8752" spans="199:199" ht="12" customHeight="1">
      <c r="GQ8752" s="171"/>
    </row>
    <row r="8753" spans="199:199" ht="12" customHeight="1">
      <c r="GQ8753" s="171"/>
    </row>
    <row r="8754" spans="199:199" ht="12" customHeight="1">
      <c r="GQ8754" s="171"/>
    </row>
    <row r="8755" spans="199:199" ht="12" customHeight="1">
      <c r="GQ8755" s="171"/>
    </row>
    <row r="8756" spans="199:199" ht="12" customHeight="1">
      <c r="GQ8756" s="171"/>
    </row>
    <row r="8757" spans="199:199" ht="12" customHeight="1">
      <c r="GQ8757" s="171"/>
    </row>
    <row r="8758" spans="199:199" ht="12" customHeight="1">
      <c r="GQ8758" s="171"/>
    </row>
    <row r="8759" spans="199:199" ht="12" customHeight="1">
      <c r="GQ8759" s="171"/>
    </row>
    <row r="8760" spans="199:199" ht="12" customHeight="1">
      <c r="GQ8760" s="171"/>
    </row>
    <row r="8761" spans="199:199" ht="12" customHeight="1">
      <c r="GQ8761" s="171"/>
    </row>
    <row r="8762" spans="199:199" ht="12" customHeight="1">
      <c r="GQ8762" s="171"/>
    </row>
    <row r="8763" spans="199:199" ht="12" customHeight="1">
      <c r="GQ8763" s="171"/>
    </row>
    <row r="8764" spans="199:199" ht="12" customHeight="1">
      <c r="GQ8764" s="171"/>
    </row>
    <row r="8765" spans="199:199" ht="12" customHeight="1">
      <c r="GQ8765" s="171"/>
    </row>
    <row r="8766" spans="199:199" ht="12" customHeight="1">
      <c r="GQ8766" s="171"/>
    </row>
    <row r="8767" spans="199:199" ht="12" customHeight="1">
      <c r="GQ8767" s="171"/>
    </row>
    <row r="8768" spans="199:199" ht="12" customHeight="1">
      <c r="GQ8768" s="171"/>
    </row>
    <row r="8769" spans="199:199" ht="12" customHeight="1">
      <c r="GQ8769" s="171"/>
    </row>
    <row r="8770" spans="199:199" ht="12" customHeight="1">
      <c r="GQ8770" s="171"/>
    </row>
    <row r="8771" spans="199:199" ht="12" customHeight="1">
      <c r="GQ8771" s="171"/>
    </row>
    <row r="8772" spans="199:199" ht="12" customHeight="1">
      <c r="GQ8772" s="171"/>
    </row>
    <row r="8773" spans="199:199" ht="12" customHeight="1">
      <c r="GQ8773" s="171"/>
    </row>
    <row r="8774" spans="199:199" ht="12" customHeight="1">
      <c r="GQ8774" s="171"/>
    </row>
    <row r="8775" spans="199:199" ht="12" customHeight="1">
      <c r="GQ8775" s="171"/>
    </row>
    <row r="8776" spans="199:199" ht="12" customHeight="1">
      <c r="GQ8776" s="171"/>
    </row>
    <row r="8777" spans="199:199" ht="12" customHeight="1">
      <c r="GQ8777" s="171"/>
    </row>
    <row r="8778" spans="199:199" ht="12" customHeight="1">
      <c r="GQ8778" s="171"/>
    </row>
    <row r="8779" spans="199:199" ht="12" customHeight="1">
      <c r="GQ8779" s="171"/>
    </row>
    <row r="8780" spans="199:199" ht="12" customHeight="1">
      <c r="GQ8780" s="171"/>
    </row>
    <row r="8781" spans="199:199" ht="12" customHeight="1">
      <c r="GQ8781" s="171"/>
    </row>
    <row r="8782" spans="199:199" ht="12" customHeight="1">
      <c r="GQ8782" s="171"/>
    </row>
    <row r="8783" spans="199:199" ht="12" customHeight="1">
      <c r="GQ8783" s="171"/>
    </row>
    <row r="8784" spans="199:199" ht="12" customHeight="1">
      <c r="GQ8784" s="171"/>
    </row>
    <row r="8785" spans="199:199" ht="12" customHeight="1">
      <c r="GQ8785" s="171"/>
    </row>
    <row r="8786" spans="199:199" ht="12" customHeight="1">
      <c r="GQ8786" s="171"/>
    </row>
    <row r="8787" spans="199:199" ht="12" customHeight="1">
      <c r="GQ8787" s="171"/>
    </row>
    <row r="8788" spans="199:199" ht="12" customHeight="1">
      <c r="GQ8788" s="171"/>
    </row>
    <row r="8789" spans="199:199" ht="12" customHeight="1">
      <c r="GQ8789" s="171"/>
    </row>
    <row r="8790" spans="199:199" ht="12" customHeight="1">
      <c r="GQ8790" s="171"/>
    </row>
    <row r="8791" spans="199:199" ht="12" customHeight="1">
      <c r="GQ8791" s="171"/>
    </row>
    <row r="8792" spans="199:199" ht="12" customHeight="1">
      <c r="GQ8792" s="171"/>
    </row>
    <row r="8793" spans="199:199" ht="12" customHeight="1">
      <c r="GQ8793" s="171"/>
    </row>
    <row r="8794" spans="199:199" ht="12" customHeight="1">
      <c r="GQ8794" s="171"/>
    </row>
    <row r="8795" spans="199:199" ht="12" customHeight="1">
      <c r="GQ8795" s="171"/>
    </row>
    <row r="8796" spans="199:199" ht="12" customHeight="1">
      <c r="GQ8796" s="171"/>
    </row>
    <row r="8797" spans="199:199" ht="12" customHeight="1">
      <c r="GQ8797" s="171"/>
    </row>
    <row r="8798" spans="199:199" ht="12" customHeight="1">
      <c r="GQ8798" s="171"/>
    </row>
    <row r="8799" spans="199:199" ht="12" customHeight="1">
      <c r="GQ8799" s="171"/>
    </row>
    <row r="8800" spans="199:199" ht="12" customHeight="1">
      <c r="GQ8800" s="171"/>
    </row>
    <row r="8801" spans="199:199" ht="12" customHeight="1">
      <c r="GQ8801" s="171"/>
    </row>
    <row r="8802" spans="199:199" ht="12" customHeight="1">
      <c r="GQ8802" s="171"/>
    </row>
    <row r="8803" spans="199:199" ht="12" customHeight="1">
      <c r="GQ8803" s="171"/>
    </row>
    <row r="8804" spans="199:199" ht="12" customHeight="1">
      <c r="GQ8804" s="171"/>
    </row>
    <row r="8805" spans="199:199" ht="12" customHeight="1">
      <c r="GQ8805" s="171"/>
    </row>
    <row r="8806" spans="199:199" ht="12" customHeight="1">
      <c r="GQ8806" s="171"/>
    </row>
    <row r="8807" spans="199:199" ht="12" customHeight="1">
      <c r="GQ8807" s="171"/>
    </row>
    <row r="8808" spans="199:199" ht="12" customHeight="1">
      <c r="GQ8808" s="171"/>
    </row>
    <row r="8809" spans="199:199" ht="12" customHeight="1">
      <c r="GQ8809" s="171"/>
    </row>
    <row r="8810" spans="199:199" ht="12" customHeight="1">
      <c r="GQ8810" s="171"/>
    </row>
    <row r="8811" spans="199:199" ht="12" customHeight="1">
      <c r="GQ8811" s="171"/>
    </row>
    <row r="8812" spans="199:199" ht="12" customHeight="1">
      <c r="GQ8812" s="171"/>
    </row>
    <row r="8813" spans="199:199" ht="12" customHeight="1">
      <c r="GQ8813" s="171"/>
    </row>
    <row r="8814" spans="199:199" ht="12" customHeight="1">
      <c r="GQ8814" s="171"/>
    </row>
    <row r="8815" spans="199:199" ht="12" customHeight="1">
      <c r="GQ8815" s="171"/>
    </row>
    <row r="8816" spans="199:199" ht="12" customHeight="1">
      <c r="GQ8816" s="171"/>
    </row>
    <row r="8817" spans="199:199" ht="12" customHeight="1">
      <c r="GQ8817" s="171"/>
    </row>
    <row r="8818" spans="199:199" ht="12" customHeight="1">
      <c r="GQ8818" s="171"/>
    </row>
    <row r="8819" spans="199:199" ht="12" customHeight="1">
      <c r="GQ8819" s="171"/>
    </row>
    <row r="8820" spans="199:199" ht="12" customHeight="1">
      <c r="GQ8820" s="171"/>
    </row>
    <row r="8821" spans="199:199" ht="12" customHeight="1">
      <c r="GQ8821" s="171"/>
    </row>
    <row r="8822" spans="199:199" ht="12" customHeight="1">
      <c r="GQ8822" s="171"/>
    </row>
    <row r="8823" spans="199:199" ht="12" customHeight="1">
      <c r="GQ8823" s="171"/>
    </row>
    <row r="8824" spans="199:199" ht="12" customHeight="1">
      <c r="GQ8824" s="171"/>
    </row>
    <row r="8825" spans="199:199" ht="12" customHeight="1">
      <c r="GQ8825" s="171"/>
    </row>
    <row r="8826" spans="199:199" ht="12" customHeight="1">
      <c r="GQ8826" s="171"/>
    </row>
    <row r="8827" spans="199:199" ht="12" customHeight="1">
      <c r="GQ8827" s="171"/>
    </row>
    <row r="8828" spans="199:199" ht="12" customHeight="1">
      <c r="GQ8828" s="171"/>
    </row>
    <row r="8829" spans="199:199" ht="12" customHeight="1">
      <c r="GQ8829" s="171"/>
    </row>
    <row r="8830" spans="199:199" ht="12" customHeight="1">
      <c r="GQ8830" s="171"/>
    </row>
    <row r="8831" spans="199:199" ht="12" customHeight="1">
      <c r="GQ8831" s="171"/>
    </row>
    <row r="8832" spans="199:199" ht="12" customHeight="1">
      <c r="GQ8832" s="171"/>
    </row>
    <row r="8833" spans="199:199" ht="12" customHeight="1">
      <c r="GQ8833" s="171"/>
    </row>
    <row r="8834" spans="199:199" ht="12" customHeight="1">
      <c r="GQ8834" s="171"/>
    </row>
    <row r="8835" spans="199:199" ht="12" customHeight="1">
      <c r="GQ8835" s="171"/>
    </row>
    <row r="8836" spans="199:199" ht="12" customHeight="1">
      <c r="GQ8836" s="171"/>
    </row>
    <row r="8837" spans="199:199" ht="12" customHeight="1">
      <c r="GQ8837" s="171"/>
    </row>
    <row r="8838" spans="199:199" ht="12" customHeight="1">
      <c r="GQ8838" s="171"/>
    </row>
    <row r="8839" spans="199:199" ht="12" customHeight="1">
      <c r="GQ8839" s="171"/>
    </row>
    <row r="8840" spans="199:199" ht="12" customHeight="1">
      <c r="GQ8840" s="171"/>
    </row>
    <row r="8841" spans="199:199" ht="12" customHeight="1">
      <c r="GQ8841" s="171"/>
    </row>
    <row r="8842" spans="199:199" ht="12" customHeight="1">
      <c r="GQ8842" s="171"/>
    </row>
    <row r="8843" spans="199:199" ht="12" customHeight="1">
      <c r="GQ8843" s="171"/>
    </row>
    <row r="8844" spans="199:199" ht="12" customHeight="1">
      <c r="GQ8844" s="171"/>
    </row>
    <row r="8845" spans="199:199" ht="12" customHeight="1">
      <c r="GQ8845" s="171"/>
    </row>
    <row r="8846" spans="199:199" ht="12" customHeight="1">
      <c r="GQ8846" s="171"/>
    </row>
    <row r="8847" spans="199:199" ht="12" customHeight="1">
      <c r="GQ8847" s="171"/>
    </row>
    <row r="8848" spans="199:199" ht="12" customHeight="1">
      <c r="GQ8848" s="171"/>
    </row>
    <row r="8849" spans="199:199" ht="12" customHeight="1">
      <c r="GQ8849" s="171"/>
    </row>
    <row r="8850" spans="199:199" ht="12" customHeight="1">
      <c r="GQ8850" s="171"/>
    </row>
    <row r="8851" spans="199:199" ht="12" customHeight="1">
      <c r="GQ8851" s="171"/>
    </row>
    <row r="8852" spans="199:199" ht="12" customHeight="1">
      <c r="GQ8852" s="171"/>
    </row>
    <row r="8853" spans="199:199" ht="12" customHeight="1">
      <c r="GQ8853" s="171"/>
    </row>
    <row r="8854" spans="199:199" ht="12" customHeight="1">
      <c r="GQ8854" s="171"/>
    </row>
    <row r="8855" spans="199:199" ht="12" customHeight="1">
      <c r="GQ8855" s="171"/>
    </row>
    <row r="8856" spans="199:199" ht="12" customHeight="1">
      <c r="GQ8856" s="171"/>
    </row>
    <row r="8857" spans="199:199" ht="12" customHeight="1">
      <c r="GQ8857" s="171"/>
    </row>
    <row r="8858" spans="199:199" ht="12" customHeight="1">
      <c r="GQ8858" s="171"/>
    </row>
    <row r="8859" spans="199:199" ht="12" customHeight="1">
      <c r="GQ8859" s="171"/>
    </row>
    <row r="8860" spans="199:199" ht="12" customHeight="1">
      <c r="GQ8860" s="171"/>
    </row>
    <row r="8861" spans="199:199" ht="12" customHeight="1">
      <c r="GQ8861" s="171"/>
    </row>
    <row r="8862" spans="199:199" ht="12" customHeight="1">
      <c r="GQ8862" s="171"/>
    </row>
    <row r="8863" spans="199:199" ht="12" customHeight="1">
      <c r="GQ8863" s="171"/>
    </row>
    <row r="8864" spans="199:199" ht="12" customHeight="1">
      <c r="GQ8864" s="171"/>
    </row>
    <row r="8865" spans="199:199" ht="12" customHeight="1">
      <c r="GQ8865" s="171"/>
    </row>
    <row r="8866" spans="199:199" ht="12" customHeight="1">
      <c r="GQ8866" s="171"/>
    </row>
    <row r="8867" spans="199:199" ht="12" customHeight="1">
      <c r="GQ8867" s="171"/>
    </row>
    <row r="8868" spans="199:199" ht="12" customHeight="1">
      <c r="GQ8868" s="171"/>
    </row>
    <row r="8869" spans="199:199" ht="12" customHeight="1">
      <c r="GQ8869" s="171"/>
    </row>
    <row r="8870" spans="199:199" ht="12" customHeight="1">
      <c r="GQ8870" s="171"/>
    </row>
    <row r="8871" spans="199:199" ht="12" customHeight="1">
      <c r="GQ8871" s="171"/>
    </row>
    <row r="8872" spans="199:199" ht="12" customHeight="1">
      <c r="GQ8872" s="171"/>
    </row>
    <row r="8873" spans="199:199" ht="12" customHeight="1">
      <c r="GQ8873" s="171"/>
    </row>
    <row r="8874" spans="199:199" ht="12" customHeight="1">
      <c r="GQ8874" s="171"/>
    </row>
    <row r="8875" spans="199:199" ht="12" customHeight="1">
      <c r="GQ8875" s="171"/>
    </row>
    <row r="8876" spans="199:199" ht="12" customHeight="1">
      <c r="GQ8876" s="171"/>
    </row>
    <row r="8877" spans="199:199" ht="12" customHeight="1">
      <c r="GQ8877" s="171"/>
    </row>
    <row r="8878" spans="199:199" ht="12" customHeight="1">
      <c r="GQ8878" s="171"/>
    </row>
    <row r="8879" spans="199:199" ht="12" customHeight="1">
      <c r="GQ8879" s="171"/>
    </row>
    <row r="8880" spans="199:199" ht="12" customHeight="1">
      <c r="GQ8880" s="171"/>
    </row>
    <row r="8881" spans="199:199" ht="12" customHeight="1">
      <c r="GQ8881" s="171"/>
    </row>
    <row r="8882" spans="199:199" ht="12" customHeight="1">
      <c r="GQ8882" s="171"/>
    </row>
    <row r="8883" spans="199:199" ht="12" customHeight="1">
      <c r="GQ8883" s="171"/>
    </row>
    <row r="8884" spans="199:199" ht="12" customHeight="1">
      <c r="GQ8884" s="171"/>
    </row>
    <row r="8885" spans="199:199" ht="12" customHeight="1">
      <c r="GQ8885" s="171"/>
    </row>
    <row r="8886" spans="199:199" ht="12" customHeight="1">
      <c r="GQ8886" s="171"/>
    </row>
    <row r="8887" spans="199:199" ht="12" customHeight="1">
      <c r="GQ8887" s="171"/>
    </row>
    <row r="8888" spans="199:199" ht="12" customHeight="1">
      <c r="GQ8888" s="171"/>
    </row>
    <row r="8889" spans="199:199" ht="12" customHeight="1">
      <c r="GQ8889" s="171"/>
    </row>
    <row r="8890" spans="199:199" ht="12" customHeight="1">
      <c r="GQ8890" s="171"/>
    </row>
    <row r="8891" spans="199:199" ht="12" customHeight="1">
      <c r="GQ8891" s="171"/>
    </row>
    <row r="8892" spans="199:199" ht="12" customHeight="1">
      <c r="GQ8892" s="171"/>
    </row>
    <row r="8893" spans="199:199" ht="12" customHeight="1">
      <c r="GQ8893" s="171"/>
    </row>
    <row r="8894" spans="199:199" ht="12" customHeight="1">
      <c r="GQ8894" s="171"/>
    </row>
    <row r="8895" spans="199:199" ht="12" customHeight="1">
      <c r="GQ8895" s="171"/>
    </row>
    <row r="8896" spans="199:199" ht="12" customHeight="1">
      <c r="GQ8896" s="171"/>
    </row>
    <row r="8897" spans="199:199" ht="12" customHeight="1">
      <c r="GQ8897" s="171"/>
    </row>
    <row r="8898" spans="199:199" ht="12" customHeight="1">
      <c r="GQ8898" s="171"/>
    </row>
    <row r="8899" spans="199:199" ht="12" customHeight="1">
      <c r="GQ8899" s="171"/>
    </row>
    <row r="8900" spans="199:199" ht="12" customHeight="1">
      <c r="GQ8900" s="171"/>
    </row>
    <row r="8901" spans="199:199" ht="12" customHeight="1">
      <c r="GQ8901" s="171"/>
    </row>
    <row r="8902" spans="199:199" ht="12" customHeight="1">
      <c r="GQ8902" s="171"/>
    </row>
    <row r="8903" spans="199:199" ht="12" customHeight="1">
      <c r="GQ8903" s="171"/>
    </row>
    <row r="8904" spans="199:199" ht="12" customHeight="1">
      <c r="GQ8904" s="171"/>
    </row>
    <row r="8905" spans="199:199" ht="12" customHeight="1">
      <c r="GQ8905" s="171"/>
    </row>
    <row r="8906" spans="199:199" ht="12" customHeight="1">
      <c r="GQ8906" s="171"/>
    </row>
    <row r="8907" spans="199:199" ht="12" customHeight="1">
      <c r="GQ8907" s="171"/>
    </row>
    <row r="8908" spans="199:199" ht="12" customHeight="1">
      <c r="GQ8908" s="171"/>
    </row>
    <row r="8909" spans="199:199" ht="12" customHeight="1">
      <c r="GQ8909" s="171"/>
    </row>
    <row r="8910" spans="199:199" ht="12" customHeight="1">
      <c r="GQ8910" s="171"/>
    </row>
    <row r="8911" spans="199:199" ht="12" customHeight="1">
      <c r="GQ8911" s="171"/>
    </row>
    <row r="8912" spans="199:199" ht="12" customHeight="1">
      <c r="GQ8912" s="171"/>
    </row>
    <row r="8913" spans="199:199" ht="12" customHeight="1">
      <c r="GQ8913" s="171"/>
    </row>
    <row r="8914" spans="199:199" ht="12" customHeight="1">
      <c r="GQ8914" s="171"/>
    </row>
    <row r="8915" spans="199:199" ht="12" customHeight="1">
      <c r="GQ8915" s="171"/>
    </row>
    <row r="8916" spans="199:199" ht="12" customHeight="1">
      <c r="GQ8916" s="171"/>
    </row>
    <row r="8917" spans="199:199" ht="12" customHeight="1">
      <c r="GQ8917" s="171"/>
    </row>
    <row r="8918" spans="199:199" ht="12" customHeight="1">
      <c r="GQ8918" s="171"/>
    </row>
    <row r="8919" spans="199:199" ht="12" customHeight="1">
      <c r="GQ8919" s="171"/>
    </row>
    <row r="8920" spans="199:199" ht="12" customHeight="1">
      <c r="GQ8920" s="171"/>
    </row>
    <row r="8921" spans="199:199" ht="12" customHeight="1">
      <c r="GQ8921" s="171"/>
    </row>
    <row r="8922" spans="199:199" ht="12" customHeight="1">
      <c r="GQ8922" s="171"/>
    </row>
    <row r="8923" spans="199:199" ht="12" customHeight="1">
      <c r="GQ8923" s="171"/>
    </row>
    <row r="8924" spans="199:199" ht="12" customHeight="1">
      <c r="GQ8924" s="171"/>
    </row>
    <row r="8925" spans="199:199" ht="12" customHeight="1">
      <c r="GQ8925" s="171"/>
    </row>
    <row r="8926" spans="199:199" ht="12" customHeight="1">
      <c r="GQ8926" s="171"/>
    </row>
    <row r="8927" spans="199:199" ht="12" customHeight="1">
      <c r="GQ8927" s="171"/>
    </row>
    <row r="8928" spans="199:199" ht="12" customHeight="1">
      <c r="GQ8928" s="171"/>
    </row>
    <row r="8929" spans="199:199" ht="12" customHeight="1">
      <c r="GQ8929" s="171"/>
    </row>
    <row r="8930" spans="199:199" ht="12" customHeight="1">
      <c r="GQ8930" s="171"/>
    </row>
    <row r="8931" spans="199:199" ht="12" customHeight="1">
      <c r="GQ8931" s="171"/>
    </row>
    <row r="8932" spans="199:199" ht="12" customHeight="1">
      <c r="GQ8932" s="171"/>
    </row>
    <row r="8933" spans="199:199" ht="12" customHeight="1">
      <c r="GQ8933" s="171"/>
    </row>
    <row r="8934" spans="199:199" ht="12" customHeight="1">
      <c r="GQ8934" s="171"/>
    </row>
    <row r="8935" spans="199:199" ht="12" customHeight="1">
      <c r="GQ8935" s="171"/>
    </row>
    <row r="8936" spans="199:199" ht="12" customHeight="1">
      <c r="GQ8936" s="171"/>
    </row>
    <row r="8937" spans="199:199" ht="12" customHeight="1">
      <c r="GQ8937" s="171"/>
    </row>
    <row r="8938" spans="199:199" ht="12" customHeight="1">
      <c r="GQ8938" s="171"/>
    </row>
    <row r="8939" spans="199:199" ht="12" customHeight="1">
      <c r="GQ8939" s="171"/>
    </row>
    <row r="8940" spans="199:199" ht="12" customHeight="1">
      <c r="GQ8940" s="171"/>
    </row>
    <row r="8941" spans="199:199" ht="12" customHeight="1">
      <c r="GQ8941" s="171"/>
    </row>
    <row r="8942" spans="199:199" ht="12" customHeight="1">
      <c r="GQ8942" s="171"/>
    </row>
    <row r="8943" spans="199:199" ht="12" customHeight="1">
      <c r="GQ8943" s="171"/>
    </row>
    <row r="8944" spans="199:199" ht="12" customHeight="1">
      <c r="GQ8944" s="171"/>
    </row>
    <row r="8945" spans="199:199" ht="12" customHeight="1">
      <c r="GQ8945" s="171"/>
    </row>
    <row r="8946" spans="199:199" ht="12" customHeight="1">
      <c r="GQ8946" s="171"/>
    </row>
    <row r="8947" spans="199:199" ht="12" customHeight="1">
      <c r="GQ8947" s="171"/>
    </row>
    <row r="8948" spans="199:199" ht="12" customHeight="1">
      <c r="GQ8948" s="171"/>
    </row>
    <row r="8949" spans="199:199" ht="12" customHeight="1">
      <c r="GQ8949" s="171"/>
    </row>
    <row r="8950" spans="199:199" ht="12" customHeight="1">
      <c r="GQ8950" s="171"/>
    </row>
    <row r="8951" spans="199:199" ht="12" customHeight="1">
      <c r="GQ8951" s="171"/>
    </row>
    <row r="8952" spans="199:199" ht="12" customHeight="1">
      <c r="GQ8952" s="171"/>
    </row>
    <row r="8953" spans="199:199" ht="12" customHeight="1">
      <c r="GQ8953" s="171"/>
    </row>
    <row r="8954" spans="199:199" ht="12" customHeight="1">
      <c r="GQ8954" s="171"/>
    </row>
    <row r="8955" spans="199:199" ht="12" customHeight="1">
      <c r="GQ8955" s="171"/>
    </row>
    <row r="8956" spans="199:199" ht="12" customHeight="1">
      <c r="GQ8956" s="171"/>
    </row>
    <row r="8957" spans="199:199" ht="12" customHeight="1">
      <c r="GQ8957" s="171"/>
    </row>
    <row r="8958" spans="199:199" ht="12" customHeight="1">
      <c r="GQ8958" s="171"/>
    </row>
    <row r="8959" spans="199:199" ht="12" customHeight="1">
      <c r="GQ8959" s="171"/>
    </row>
    <row r="8960" spans="199:199" ht="12" customHeight="1">
      <c r="GQ8960" s="171"/>
    </row>
    <row r="8961" spans="199:199" ht="12" customHeight="1">
      <c r="GQ8961" s="171"/>
    </row>
    <row r="8962" spans="199:199" ht="12" customHeight="1">
      <c r="GQ8962" s="171"/>
    </row>
    <row r="8963" spans="199:199" ht="12" customHeight="1">
      <c r="GQ8963" s="171"/>
    </row>
    <row r="8964" spans="199:199" ht="12" customHeight="1">
      <c r="GQ8964" s="171"/>
    </row>
    <row r="8965" spans="199:199" ht="12" customHeight="1">
      <c r="GQ8965" s="171"/>
    </row>
    <row r="8966" spans="199:199" ht="12" customHeight="1">
      <c r="GQ8966" s="171"/>
    </row>
    <row r="8967" spans="199:199" ht="12" customHeight="1">
      <c r="GQ8967" s="171"/>
    </row>
    <row r="8968" spans="199:199" ht="12" customHeight="1">
      <c r="GQ8968" s="171"/>
    </row>
    <row r="8969" spans="199:199" ht="12" customHeight="1">
      <c r="GQ8969" s="171"/>
    </row>
    <row r="8970" spans="199:199" ht="12" customHeight="1">
      <c r="GQ8970" s="171"/>
    </row>
    <row r="8971" spans="199:199" ht="12" customHeight="1">
      <c r="GQ8971" s="171"/>
    </row>
    <row r="8972" spans="199:199" ht="12" customHeight="1">
      <c r="GQ8972" s="171"/>
    </row>
    <row r="8973" spans="199:199" ht="12" customHeight="1">
      <c r="GQ8973" s="171"/>
    </row>
    <row r="8974" spans="199:199" ht="12" customHeight="1">
      <c r="GQ8974" s="171"/>
    </row>
    <row r="8975" spans="199:199" ht="12" customHeight="1">
      <c r="GQ8975" s="171"/>
    </row>
    <row r="8976" spans="199:199" ht="12" customHeight="1">
      <c r="GQ8976" s="171"/>
    </row>
    <row r="8977" spans="199:199" ht="12" customHeight="1">
      <c r="GQ8977" s="171"/>
    </row>
    <row r="8978" spans="199:199" ht="12" customHeight="1">
      <c r="GQ8978" s="171"/>
    </row>
    <row r="8979" spans="199:199" ht="12" customHeight="1">
      <c r="GQ8979" s="171"/>
    </row>
    <row r="8980" spans="199:199" ht="12" customHeight="1">
      <c r="GQ8980" s="171"/>
    </row>
    <row r="8981" spans="199:199" ht="12" customHeight="1">
      <c r="GQ8981" s="171"/>
    </row>
    <row r="8982" spans="199:199" ht="12" customHeight="1">
      <c r="GQ8982" s="171"/>
    </row>
    <row r="8983" spans="199:199" ht="12" customHeight="1">
      <c r="GQ8983" s="171"/>
    </row>
    <row r="8984" spans="199:199" ht="12" customHeight="1">
      <c r="GQ8984" s="171"/>
    </row>
    <row r="8985" spans="199:199" ht="12" customHeight="1">
      <c r="GQ8985" s="171"/>
    </row>
    <row r="8986" spans="199:199" ht="12" customHeight="1">
      <c r="GQ8986" s="171"/>
    </row>
    <row r="8987" spans="199:199" ht="12" customHeight="1">
      <c r="GQ8987" s="171"/>
    </row>
    <row r="8988" spans="199:199" ht="12" customHeight="1">
      <c r="GQ8988" s="171"/>
    </row>
    <row r="8989" spans="199:199" ht="12" customHeight="1">
      <c r="GQ8989" s="171"/>
    </row>
    <row r="8990" spans="199:199" ht="12" customHeight="1">
      <c r="GQ8990" s="171"/>
    </row>
    <row r="8991" spans="199:199" ht="12" customHeight="1">
      <c r="GQ8991" s="171"/>
    </row>
    <row r="8992" spans="199:199" ht="12" customHeight="1">
      <c r="GQ8992" s="171"/>
    </row>
    <row r="8993" spans="199:199" ht="12" customHeight="1">
      <c r="GQ8993" s="171"/>
    </row>
    <row r="8994" spans="199:199" ht="12" customHeight="1">
      <c r="GQ8994" s="171"/>
    </row>
    <row r="8995" spans="199:199" ht="12" customHeight="1">
      <c r="GQ8995" s="171"/>
    </row>
    <row r="8996" spans="199:199" ht="12" customHeight="1">
      <c r="GQ8996" s="171"/>
    </row>
    <row r="8997" spans="199:199" ht="12" customHeight="1">
      <c r="GQ8997" s="171"/>
    </row>
    <row r="8998" spans="199:199" ht="12" customHeight="1">
      <c r="GQ8998" s="171"/>
    </row>
    <row r="8999" spans="199:199" ht="12" customHeight="1">
      <c r="GQ8999" s="171"/>
    </row>
    <row r="9000" spans="199:199" ht="12" customHeight="1">
      <c r="GQ9000" s="171"/>
    </row>
    <row r="9001" spans="199:199" ht="12" customHeight="1">
      <c r="GQ9001" s="171"/>
    </row>
    <row r="9002" spans="199:199" ht="12" customHeight="1">
      <c r="GQ9002" s="171"/>
    </row>
    <row r="9003" spans="199:199" ht="12" customHeight="1">
      <c r="GQ9003" s="171"/>
    </row>
    <row r="9004" spans="199:199" ht="12" customHeight="1">
      <c r="GQ9004" s="171"/>
    </row>
    <row r="9005" spans="199:199" ht="12" customHeight="1">
      <c r="GQ9005" s="171"/>
    </row>
    <row r="9006" spans="199:199" ht="12" customHeight="1">
      <c r="GQ9006" s="171"/>
    </row>
    <row r="9007" spans="199:199" ht="12" customHeight="1">
      <c r="GQ9007" s="171"/>
    </row>
    <row r="9008" spans="199:199" ht="12" customHeight="1">
      <c r="GQ9008" s="171"/>
    </row>
    <row r="9009" spans="199:199" ht="12" customHeight="1">
      <c r="GQ9009" s="171"/>
    </row>
    <row r="9010" spans="199:199" ht="12" customHeight="1">
      <c r="GQ9010" s="171"/>
    </row>
    <row r="9011" spans="199:199" ht="12" customHeight="1">
      <c r="GQ9011" s="171"/>
    </row>
    <row r="9012" spans="199:199" ht="12" customHeight="1">
      <c r="GQ9012" s="171"/>
    </row>
    <row r="9013" spans="199:199" ht="12" customHeight="1">
      <c r="GQ9013" s="171"/>
    </row>
    <row r="9014" spans="199:199" ht="12" customHeight="1">
      <c r="GQ9014" s="171"/>
    </row>
    <row r="9015" spans="199:199" ht="12" customHeight="1">
      <c r="GQ9015" s="171"/>
    </row>
    <row r="9016" spans="199:199" ht="12" customHeight="1">
      <c r="GQ9016" s="171"/>
    </row>
    <row r="9017" spans="199:199" ht="12" customHeight="1">
      <c r="GQ9017" s="171"/>
    </row>
    <row r="9018" spans="199:199" ht="12" customHeight="1">
      <c r="GQ9018" s="171"/>
    </row>
    <row r="9019" spans="199:199" ht="12" customHeight="1">
      <c r="GQ9019" s="171"/>
    </row>
    <row r="9020" spans="199:199" ht="12" customHeight="1">
      <c r="GQ9020" s="171"/>
    </row>
    <row r="9021" spans="199:199" ht="12" customHeight="1">
      <c r="GQ9021" s="171"/>
    </row>
    <row r="9022" spans="199:199" ht="12" customHeight="1">
      <c r="GQ9022" s="171"/>
    </row>
    <row r="9023" spans="199:199" ht="12" customHeight="1">
      <c r="GQ9023" s="171"/>
    </row>
    <row r="9024" spans="199:199" ht="12" customHeight="1">
      <c r="GQ9024" s="171"/>
    </row>
    <row r="9025" spans="199:199" ht="12" customHeight="1">
      <c r="GQ9025" s="171"/>
    </row>
    <row r="9026" spans="199:199" ht="12" customHeight="1">
      <c r="GQ9026" s="171"/>
    </row>
    <row r="9027" spans="199:199" ht="12" customHeight="1">
      <c r="GQ9027" s="171"/>
    </row>
    <row r="9028" spans="199:199" ht="12" customHeight="1">
      <c r="GQ9028" s="171"/>
    </row>
    <row r="9029" spans="199:199" ht="12" customHeight="1">
      <c r="GQ9029" s="171"/>
    </row>
    <row r="9030" spans="199:199" ht="12" customHeight="1">
      <c r="GQ9030" s="171"/>
    </row>
    <row r="9031" spans="199:199" ht="12" customHeight="1">
      <c r="GQ9031" s="171"/>
    </row>
    <row r="9032" spans="199:199" ht="12" customHeight="1">
      <c r="GQ9032" s="171"/>
    </row>
    <row r="9033" spans="199:199" ht="12" customHeight="1">
      <c r="GQ9033" s="171"/>
    </row>
    <row r="9034" spans="199:199" ht="12" customHeight="1">
      <c r="GQ9034" s="171"/>
    </row>
    <row r="9035" spans="199:199" ht="12" customHeight="1">
      <c r="GQ9035" s="171"/>
    </row>
    <row r="9036" spans="199:199" ht="12" customHeight="1">
      <c r="GQ9036" s="171"/>
    </row>
    <row r="9037" spans="199:199" ht="12" customHeight="1">
      <c r="GQ9037" s="171"/>
    </row>
    <row r="9038" spans="199:199" ht="12" customHeight="1">
      <c r="GQ9038" s="171"/>
    </row>
    <row r="9039" spans="199:199" ht="12" customHeight="1">
      <c r="GQ9039" s="171"/>
    </row>
    <row r="9040" spans="199:199" ht="12" customHeight="1">
      <c r="GQ9040" s="171"/>
    </row>
    <row r="9041" spans="199:199" ht="12" customHeight="1">
      <c r="GQ9041" s="171"/>
    </row>
    <row r="9042" spans="199:199" ht="12" customHeight="1">
      <c r="GQ9042" s="171"/>
    </row>
    <row r="9043" spans="199:199" ht="12" customHeight="1">
      <c r="GQ9043" s="171"/>
    </row>
    <row r="9044" spans="199:199" ht="12" customHeight="1">
      <c r="GQ9044" s="171"/>
    </row>
    <row r="9045" spans="199:199" ht="12" customHeight="1">
      <c r="GQ9045" s="171"/>
    </row>
    <row r="9046" spans="199:199" ht="12" customHeight="1">
      <c r="GQ9046" s="171"/>
    </row>
    <row r="9047" spans="199:199" ht="12" customHeight="1">
      <c r="GQ9047" s="171"/>
    </row>
    <row r="9048" spans="199:199" ht="12" customHeight="1">
      <c r="GQ9048" s="171"/>
    </row>
    <row r="9049" spans="199:199" ht="12" customHeight="1">
      <c r="GQ9049" s="171"/>
    </row>
    <row r="9050" spans="199:199" ht="12" customHeight="1">
      <c r="GQ9050" s="171"/>
    </row>
    <row r="9051" spans="199:199" ht="12" customHeight="1">
      <c r="GQ9051" s="171"/>
    </row>
    <row r="9052" spans="199:199" ht="12" customHeight="1">
      <c r="GQ9052" s="171"/>
    </row>
    <row r="9053" spans="199:199" ht="12" customHeight="1">
      <c r="GQ9053" s="171"/>
    </row>
    <row r="9054" spans="199:199" ht="12" customHeight="1">
      <c r="GQ9054" s="171"/>
    </row>
    <row r="9055" spans="199:199" ht="12" customHeight="1">
      <c r="GQ9055" s="171"/>
    </row>
    <row r="9056" spans="199:199" ht="12" customHeight="1">
      <c r="GQ9056" s="171"/>
    </row>
    <row r="9057" spans="199:199" ht="12" customHeight="1">
      <c r="GQ9057" s="171"/>
    </row>
    <row r="9058" spans="199:199" ht="12" customHeight="1">
      <c r="GQ9058" s="171"/>
    </row>
    <row r="9059" spans="199:199" ht="12" customHeight="1">
      <c r="GQ9059" s="171"/>
    </row>
    <row r="9060" spans="199:199" ht="12" customHeight="1">
      <c r="GQ9060" s="171"/>
    </row>
    <row r="9061" spans="199:199" ht="12" customHeight="1">
      <c r="GQ9061" s="171"/>
    </row>
    <row r="9062" spans="199:199" ht="12" customHeight="1">
      <c r="GQ9062" s="171"/>
    </row>
    <row r="9063" spans="199:199" ht="12" customHeight="1">
      <c r="GQ9063" s="171"/>
    </row>
    <row r="9064" spans="199:199" ht="12" customHeight="1">
      <c r="GQ9064" s="171"/>
    </row>
    <row r="9065" spans="199:199" ht="12" customHeight="1">
      <c r="GQ9065" s="171"/>
    </row>
    <row r="9066" spans="199:199" ht="12" customHeight="1">
      <c r="GQ9066" s="171"/>
    </row>
    <row r="9067" spans="199:199" ht="12" customHeight="1">
      <c r="GQ9067" s="171"/>
    </row>
    <row r="9068" spans="199:199" ht="12" customHeight="1">
      <c r="GQ9068" s="171"/>
    </row>
    <row r="9069" spans="199:199" ht="12" customHeight="1">
      <c r="GQ9069" s="171"/>
    </row>
    <row r="9070" spans="199:199" ht="12" customHeight="1">
      <c r="GQ9070" s="171"/>
    </row>
    <row r="9071" spans="199:199" ht="12" customHeight="1">
      <c r="GQ9071" s="171"/>
    </row>
    <row r="9072" spans="199:199" ht="12" customHeight="1">
      <c r="GQ9072" s="171"/>
    </row>
    <row r="9073" spans="199:199" ht="12" customHeight="1">
      <c r="GQ9073" s="171"/>
    </row>
    <row r="9074" spans="199:199" ht="12" customHeight="1">
      <c r="GQ9074" s="171"/>
    </row>
    <row r="9075" spans="199:199" ht="12" customHeight="1">
      <c r="GQ9075" s="171"/>
    </row>
    <row r="9076" spans="199:199" ht="12" customHeight="1">
      <c r="GQ9076" s="171"/>
    </row>
    <row r="9077" spans="199:199" ht="12" customHeight="1">
      <c r="GQ9077" s="171"/>
    </row>
    <row r="9078" spans="199:199" ht="12" customHeight="1">
      <c r="GQ9078" s="171"/>
    </row>
    <row r="9079" spans="199:199" ht="12" customHeight="1">
      <c r="GQ9079" s="171"/>
    </row>
    <row r="9080" spans="199:199" ht="12" customHeight="1">
      <c r="GQ9080" s="171"/>
    </row>
    <row r="9081" spans="199:199" ht="12" customHeight="1">
      <c r="GQ9081" s="171"/>
    </row>
    <row r="9082" spans="199:199" ht="12" customHeight="1">
      <c r="GQ9082" s="171"/>
    </row>
    <row r="9083" spans="199:199" ht="12" customHeight="1">
      <c r="GQ9083" s="171"/>
    </row>
    <row r="9084" spans="199:199" ht="12" customHeight="1">
      <c r="GQ9084" s="171"/>
    </row>
    <row r="9085" spans="199:199" ht="12" customHeight="1">
      <c r="GQ9085" s="171"/>
    </row>
    <row r="9086" spans="199:199" ht="12" customHeight="1">
      <c r="GQ9086" s="171"/>
    </row>
    <row r="9087" spans="199:199" ht="12" customHeight="1">
      <c r="GQ9087" s="171"/>
    </row>
    <row r="9088" spans="199:199" ht="12" customHeight="1">
      <c r="GQ9088" s="171"/>
    </row>
    <row r="9089" spans="199:199" ht="12" customHeight="1">
      <c r="GQ9089" s="171"/>
    </row>
    <row r="9090" spans="199:199" ht="12" customHeight="1">
      <c r="GQ9090" s="171"/>
    </row>
    <row r="9091" spans="199:199" ht="12" customHeight="1">
      <c r="GQ9091" s="171"/>
    </row>
    <row r="9092" spans="199:199" ht="12" customHeight="1">
      <c r="GQ9092" s="171"/>
    </row>
    <row r="9093" spans="199:199" ht="12" customHeight="1">
      <c r="GQ9093" s="171"/>
    </row>
    <row r="9094" spans="199:199" ht="12" customHeight="1">
      <c r="GQ9094" s="171"/>
    </row>
    <row r="9095" spans="199:199" ht="12" customHeight="1">
      <c r="GQ9095" s="171"/>
    </row>
    <row r="9096" spans="199:199" ht="12" customHeight="1">
      <c r="GQ9096" s="171"/>
    </row>
    <row r="9097" spans="199:199" ht="12" customHeight="1">
      <c r="GQ9097" s="171"/>
    </row>
    <row r="9098" spans="199:199" ht="12" customHeight="1">
      <c r="GQ9098" s="171"/>
    </row>
    <row r="9099" spans="199:199" ht="12" customHeight="1">
      <c r="GQ9099" s="171"/>
    </row>
    <row r="9100" spans="199:199" ht="12" customHeight="1">
      <c r="GQ9100" s="171"/>
    </row>
    <row r="9101" spans="199:199" ht="12" customHeight="1">
      <c r="GQ9101" s="171"/>
    </row>
    <row r="9102" spans="199:199" ht="12" customHeight="1">
      <c r="GQ9102" s="171"/>
    </row>
    <row r="9103" spans="199:199" ht="12" customHeight="1">
      <c r="GQ9103" s="171"/>
    </row>
    <row r="9104" spans="199:199" ht="12" customHeight="1">
      <c r="GQ9104" s="171"/>
    </row>
    <row r="9105" spans="199:199" ht="12" customHeight="1">
      <c r="GQ9105" s="171"/>
    </row>
    <row r="9106" spans="199:199" ht="12" customHeight="1">
      <c r="GQ9106" s="171"/>
    </row>
    <row r="9107" spans="199:199" ht="12" customHeight="1">
      <c r="GQ9107" s="171"/>
    </row>
    <row r="9108" spans="199:199" ht="12" customHeight="1">
      <c r="GQ9108" s="171"/>
    </row>
    <row r="9109" spans="199:199" ht="12" customHeight="1">
      <c r="GQ9109" s="171"/>
    </row>
    <row r="9110" spans="199:199" ht="12" customHeight="1">
      <c r="GQ9110" s="171"/>
    </row>
    <row r="9111" spans="199:199" ht="12" customHeight="1">
      <c r="GQ9111" s="171"/>
    </row>
    <row r="9112" spans="199:199" ht="12" customHeight="1">
      <c r="GQ9112" s="171"/>
    </row>
    <row r="9113" spans="199:199" ht="12" customHeight="1">
      <c r="GQ9113" s="171"/>
    </row>
    <row r="9114" spans="199:199" ht="12" customHeight="1">
      <c r="GQ9114" s="171"/>
    </row>
    <row r="9115" spans="199:199" ht="12" customHeight="1">
      <c r="GQ9115" s="171"/>
    </row>
    <row r="9116" spans="199:199" ht="12" customHeight="1">
      <c r="GQ9116" s="171"/>
    </row>
    <row r="9117" spans="199:199" ht="12" customHeight="1">
      <c r="GQ9117" s="171"/>
    </row>
    <row r="9118" spans="199:199" ht="12" customHeight="1">
      <c r="GQ9118" s="171"/>
    </row>
    <row r="9119" spans="199:199" ht="12" customHeight="1">
      <c r="GQ9119" s="171"/>
    </row>
    <row r="9120" spans="199:199" ht="12" customHeight="1">
      <c r="GQ9120" s="171"/>
    </row>
    <row r="9121" spans="199:199" ht="12" customHeight="1">
      <c r="GQ9121" s="171"/>
    </row>
    <row r="9122" spans="199:199" ht="12" customHeight="1">
      <c r="GQ9122" s="171"/>
    </row>
    <row r="9123" spans="199:199" ht="12" customHeight="1">
      <c r="GQ9123" s="171"/>
    </row>
    <row r="9124" spans="199:199" ht="12" customHeight="1">
      <c r="GQ9124" s="171"/>
    </row>
    <row r="9125" spans="199:199" ht="12" customHeight="1">
      <c r="GQ9125" s="171"/>
    </row>
    <row r="9126" spans="199:199" ht="12" customHeight="1">
      <c r="GQ9126" s="171"/>
    </row>
    <row r="9127" spans="199:199" ht="12" customHeight="1">
      <c r="GQ9127" s="171"/>
    </row>
    <row r="9128" spans="199:199" ht="12" customHeight="1">
      <c r="GQ9128" s="171"/>
    </row>
    <row r="9129" spans="199:199" ht="12" customHeight="1">
      <c r="GQ9129" s="171"/>
    </row>
    <row r="9130" spans="199:199" ht="12" customHeight="1">
      <c r="GQ9130" s="171"/>
    </row>
    <row r="9131" spans="199:199" ht="12" customHeight="1">
      <c r="GQ9131" s="171"/>
    </row>
    <row r="9132" spans="199:199" ht="12" customHeight="1">
      <c r="GQ9132" s="171"/>
    </row>
    <row r="9133" spans="199:199" ht="12" customHeight="1">
      <c r="GQ9133" s="171"/>
    </row>
    <row r="9134" spans="199:199" ht="12" customHeight="1">
      <c r="GQ9134" s="171"/>
    </row>
    <row r="9135" spans="199:199" ht="12" customHeight="1">
      <c r="GQ9135" s="171"/>
    </row>
    <row r="9136" spans="199:199" ht="12" customHeight="1">
      <c r="GQ9136" s="171"/>
    </row>
    <row r="9137" spans="199:199" ht="12" customHeight="1">
      <c r="GQ9137" s="171"/>
    </row>
    <row r="9138" spans="199:199" ht="12" customHeight="1">
      <c r="GQ9138" s="171"/>
    </row>
    <row r="9139" spans="199:199" ht="12" customHeight="1">
      <c r="GQ9139" s="171"/>
    </row>
    <row r="9140" spans="199:199" ht="12" customHeight="1">
      <c r="GQ9140" s="171"/>
    </row>
    <row r="9141" spans="199:199" ht="12" customHeight="1">
      <c r="GQ9141" s="171"/>
    </row>
    <row r="9142" spans="199:199" ht="12" customHeight="1">
      <c r="GQ9142" s="171"/>
    </row>
    <row r="9143" spans="199:199" ht="12" customHeight="1">
      <c r="GQ9143" s="171"/>
    </row>
    <row r="9144" spans="199:199" ht="12" customHeight="1">
      <c r="GQ9144" s="171"/>
    </row>
    <row r="9145" spans="199:199" ht="12" customHeight="1">
      <c r="GQ9145" s="171"/>
    </row>
    <row r="9146" spans="199:199" ht="12" customHeight="1">
      <c r="GQ9146" s="171"/>
    </row>
    <row r="9147" spans="199:199" ht="12" customHeight="1">
      <c r="GQ9147" s="171"/>
    </row>
    <row r="9148" spans="199:199" ht="12" customHeight="1">
      <c r="GQ9148" s="171"/>
    </row>
    <row r="9149" spans="199:199" ht="12" customHeight="1">
      <c r="GQ9149" s="171"/>
    </row>
    <row r="9150" spans="199:199" ht="12" customHeight="1">
      <c r="GQ9150" s="171"/>
    </row>
    <row r="9151" spans="199:199" ht="12" customHeight="1">
      <c r="GQ9151" s="171"/>
    </row>
    <row r="9152" spans="199:199" ht="12" customHeight="1">
      <c r="GQ9152" s="171"/>
    </row>
    <row r="9153" spans="199:199" ht="12" customHeight="1">
      <c r="GQ9153" s="171"/>
    </row>
    <row r="9154" spans="199:199" ht="12" customHeight="1">
      <c r="GQ9154" s="171"/>
    </row>
    <row r="9155" spans="199:199" ht="12" customHeight="1">
      <c r="GQ9155" s="171"/>
    </row>
    <row r="9156" spans="199:199" ht="12" customHeight="1">
      <c r="GQ9156" s="171"/>
    </row>
    <row r="9157" spans="199:199" ht="12" customHeight="1">
      <c r="GQ9157" s="171"/>
    </row>
    <row r="9158" spans="199:199" ht="12" customHeight="1">
      <c r="GQ9158" s="171"/>
    </row>
    <row r="9159" spans="199:199" ht="12" customHeight="1">
      <c r="GQ9159" s="171"/>
    </row>
    <row r="9160" spans="199:199" ht="12" customHeight="1">
      <c r="GQ9160" s="171"/>
    </row>
    <row r="9161" spans="199:199" ht="12" customHeight="1">
      <c r="GQ9161" s="171"/>
    </row>
    <row r="9162" spans="199:199" ht="12" customHeight="1">
      <c r="GQ9162" s="171"/>
    </row>
    <row r="9163" spans="199:199" ht="12" customHeight="1">
      <c r="GQ9163" s="171"/>
    </row>
    <row r="9164" spans="199:199" ht="12" customHeight="1">
      <c r="GQ9164" s="171"/>
    </row>
    <row r="9165" spans="199:199" ht="12" customHeight="1">
      <c r="GQ9165" s="171"/>
    </row>
    <row r="9166" spans="199:199" ht="12" customHeight="1">
      <c r="GQ9166" s="171"/>
    </row>
    <row r="9167" spans="199:199" ht="12" customHeight="1">
      <c r="GQ9167" s="171"/>
    </row>
    <row r="9168" spans="199:199" ht="12" customHeight="1">
      <c r="GQ9168" s="171"/>
    </row>
    <row r="9169" spans="199:199" ht="12" customHeight="1">
      <c r="GQ9169" s="171"/>
    </row>
    <row r="9170" spans="199:199" ht="12" customHeight="1">
      <c r="GQ9170" s="171"/>
    </row>
    <row r="9171" spans="199:199" ht="12" customHeight="1">
      <c r="GQ9171" s="171"/>
    </row>
    <row r="9172" spans="199:199" ht="12" customHeight="1">
      <c r="GQ9172" s="171"/>
    </row>
    <row r="9173" spans="199:199" ht="12" customHeight="1">
      <c r="GQ9173" s="171"/>
    </row>
    <row r="9174" spans="199:199" ht="12" customHeight="1">
      <c r="GQ9174" s="171"/>
    </row>
    <row r="9175" spans="199:199" ht="12" customHeight="1">
      <c r="GQ9175" s="171"/>
    </row>
    <row r="9176" spans="199:199" ht="12" customHeight="1">
      <c r="GQ9176" s="171"/>
    </row>
    <row r="9177" spans="199:199" ht="12" customHeight="1">
      <c r="GQ9177" s="171"/>
    </row>
    <row r="9178" spans="199:199" ht="12" customHeight="1">
      <c r="GQ9178" s="171"/>
    </row>
    <row r="9179" spans="199:199" ht="12" customHeight="1">
      <c r="GQ9179" s="171"/>
    </row>
    <row r="9180" spans="199:199" ht="12" customHeight="1">
      <c r="GQ9180" s="171"/>
    </row>
    <row r="9181" spans="199:199" ht="12" customHeight="1">
      <c r="GQ9181" s="171"/>
    </row>
    <row r="9182" spans="199:199" ht="12" customHeight="1">
      <c r="GQ9182" s="171"/>
    </row>
    <row r="9183" spans="199:199" ht="12" customHeight="1">
      <c r="GQ9183" s="171"/>
    </row>
    <row r="9184" spans="199:199" ht="12" customHeight="1">
      <c r="GQ9184" s="171"/>
    </row>
    <row r="9185" spans="199:199" ht="12" customHeight="1">
      <c r="GQ9185" s="171"/>
    </row>
    <row r="9186" spans="199:199" ht="12" customHeight="1">
      <c r="GQ9186" s="171"/>
    </row>
    <row r="9187" spans="199:199" ht="12" customHeight="1">
      <c r="GQ9187" s="171"/>
    </row>
    <row r="9188" spans="199:199" ht="12" customHeight="1">
      <c r="GQ9188" s="171"/>
    </row>
    <row r="9189" spans="199:199" ht="12" customHeight="1">
      <c r="GQ9189" s="171"/>
    </row>
    <row r="9190" spans="199:199" ht="12" customHeight="1">
      <c r="GQ9190" s="171"/>
    </row>
    <row r="9191" spans="199:199" ht="12" customHeight="1">
      <c r="GQ9191" s="171"/>
    </row>
    <row r="9192" spans="199:199" ht="12" customHeight="1">
      <c r="GQ9192" s="171"/>
    </row>
    <row r="9193" spans="199:199" ht="12" customHeight="1">
      <c r="GQ9193" s="171"/>
    </row>
    <row r="9194" spans="199:199" ht="12" customHeight="1">
      <c r="GQ9194" s="171"/>
    </row>
    <row r="9195" spans="199:199" ht="12" customHeight="1">
      <c r="GQ9195" s="171"/>
    </row>
    <row r="9196" spans="199:199" ht="12" customHeight="1">
      <c r="GQ9196" s="171"/>
    </row>
    <row r="9197" spans="199:199" ht="12" customHeight="1">
      <c r="GQ9197" s="171"/>
    </row>
    <row r="9198" spans="199:199" ht="12" customHeight="1">
      <c r="GQ9198" s="171"/>
    </row>
    <row r="9199" spans="199:199" ht="12" customHeight="1">
      <c r="GQ9199" s="171"/>
    </row>
    <row r="9200" spans="199:199" ht="12" customHeight="1">
      <c r="GQ9200" s="171"/>
    </row>
    <row r="9201" spans="199:199" ht="12" customHeight="1">
      <c r="GQ9201" s="171"/>
    </row>
    <row r="9202" spans="199:199" ht="12" customHeight="1">
      <c r="GQ9202" s="171"/>
    </row>
    <row r="9203" spans="199:199" ht="12" customHeight="1">
      <c r="GQ9203" s="171"/>
    </row>
    <row r="9204" spans="199:199" ht="12" customHeight="1">
      <c r="GQ9204" s="171"/>
    </row>
    <row r="9205" spans="199:199" ht="12" customHeight="1">
      <c r="GQ9205" s="171"/>
    </row>
    <row r="9206" spans="199:199" ht="12" customHeight="1">
      <c r="GQ9206" s="171"/>
    </row>
    <row r="9207" spans="199:199" ht="12" customHeight="1">
      <c r="GQ9207" s="171"/>
    </row>
    <row r="9208" spans="199:199" ht="12" customHeight="1">
      <c r="GQ9208" s="171"/>
    </row>
    <row r="9209" spans="199:199" ht="12" customHeight="1">
      <c r="GQ9209" s="171"/>
    </row>
    <row r="9210" spans="199:199" ht="12" customHeight="1">
      <c r="GQ9210" s="171"/>
    </row>
    <row r="9211" spans="199:199" ht="12" customHeight="1">
      <c r="GQ9211" s="171"/>
    </row>
    <row r="9212" spans="199:199" ht="12" customHeight="1">
      <c r="GQ9212" s="171"/>
    </row>
    <row r="9213" spans="199:199" ht="12" customHeight="1">
      <c r="GQ9213" s="171"/>
    </row>
    <row r="9214" spans="199:199" ht="12" customHeight="1">
      <c r="GQ9214" s="171"/>
    </row>
    <row r="9215" spans="199:199" ht="12" customHeight="1">
      <c r="GQ9215" s="171"/>
    </row>
    <row r="9216" spans="199:199" ht="12" customHeight="1">
      <c r="GQ9216" s="171"/>
    </row>
    <row r="9217" spans="199:199" ht="12" customHeight="1">
      <c r="GQ9217" s="171"/>
    </row>
    <row r="9218" spans="199:199" ht="12" customHeight="1">
      <c r="GQ9218" s="171"/>
    </row>
    <row r="9219" spans="199:199" ht="12" customHeight="1">
      <c r="GQ9219" s="171"/>
    </row>
    <row r="9220" spans="199:199" ht="12" customHeight="1">
      <c r="GQ9220" s="171"/>
    </row>
    <row r="9221" spans="199:199" ht="12" customHeight="1">
      <c r="GQ9221" s="171"/>
    </row>
    <row r="9222" spans="199:199" ht="12" customHeight="1">
      <c r="GQ9222" s="171"/>
    </row>
    <row r="9223" spans="199:199" ht="12" customHeight="1">
      <c r="GQ9223" s="171"/>
    </row>
    <row r="9224" spans="199:199" ht="12" customHeight="1">
      <c r="GQ9224" s="171"/>
    </row>
    <row r="9225" spans="199:199" ht="12" customHeight="1">
      <c r="GQ9225" s="171"/>
    </row>
    <row r="9226" spans="199:199" ht="12" customHeight="1">
      <c r="GQ9226" s="171"/>
    </row>
    <row r="9227" spans="199:199" ht="12" customHeight="1">
      <c r="GQ9227" s="171"/>
    </row>
    <row r="9228" spans="199:199" ht="12" customHeight="1">
      <c r="GQ9228" s="171"/>
    </row>
    <row r="9229" spans="199:199" ht="12" customHeight="1">
      <c r="GQ9229" s="171"/>
    </row>
    <row r="9230" spans="199:199" ht="12" customHeight="1">
      <c r="GQ9230" s="171"/>
    </row>
    <row r="9231" spans="199:199" ht="12" customHeight="1">
      <c r="GQ9231" s="171"/>
    </row>
    <row r="9232" spans="199:199" ht="12" customHeight="1">
      <c r="GQ9232" s="171"/>
    </row>
    <row r="9233" spans="199:199" ht="12" customHeight="1">
      <c r="GQ9233" s="171"/>
    </row>
    <row r="9234" spans="199:199" ht="12" customHeight="1">
      <c r="GQ9234" s="171"/>
    </row>
    <row r="9235" spans="199:199" ht="12" customHeight="1">
      <c r="GQ9235" s="171"/>
    </row>
    <row r="9236" spans="199:199" ht="12" customHeight="1">
      <c r="GQ9236" s="171"/>
    </row>
    <row r="9237" spans="199:199" ht="12" customHeight="1">
      <c r="GQ9237" s="171"/>
    </row>
    <row r="9238" spans="199:199" ht="12" customHeight="1">
      <c r="GQ9238" s="171"/>
    </row>
    <row r="9239" spans="199:199" ht="12" customHeight="1">
      <c r="GQ9239" s="171"/>
    </row>
    <row r="9240" spans="199:199" ht="12" customHeight="1">
      <c r="GQ9240" s="171"/>
    </row>
    <row r="9241" spans="199:199" ht="12" customHeight="1">
      <c r="GQ9241" s="171"/>
    </row>
    <row r="9242" spans="199:199" ht="12" customHeight="1">
      <c r="GQ9242" s="171"/>
    </row>
    <row r="9243" spans="199:199" ht="12" customHeight="1">
      <c r="GQ9243" s="171"/>
    </row>
    <row r="9244" spans="199:199" ht="12" customHeight="1">
      <c r="GQ9244" s="171"/>
    </row>
    <row r="9245" spans="199:199" ht="12" customHeight="1">
      <c r="GQ9245" s="171"/>
    </row>
    <row r="9246" spans="199:199" ht="12" customHeight="1">
      <c r="GQ9246" s="171"/>
    </row>
    <row r="9247" spans="199:199" ht="12" customHeight="1">
      <c r="GQ9247" s="171"/>
    </row>
    <row r="9248" spans="199:199" ht="12" customHeight="1">
      <c r="GQ9248" s="171"/>
    </row>
    <row r="9249" spans="199:199" ht="12" customHeight="1">
      <c r="GQ9249" s="171"/>
    </row>
    <row r="9250" spans="199:199" ht="12" customHeight="1">
      <c r="GQ9250" s="171"/>
    </row>
    <row r="9251" spans="199:199" ht="12" customHeight="1">
      <c r="GQ9251" s="171"/>
    </row>
    <row r="9252" spans="199:199" ht="12" customHeight="1">
      <c r="GQ9252" s="171"/>
    </row>
    <row r="9253" spans="199:199" ht="12" customHeight="1">
      <c r="GQ9253" s="171"/>
    </row>
    <row r="9254" spans="199:199" ht="12" customHeight="1">
      <c r="GQ9254" s="171"/>
    </row>
    <row r="9255" spans="199:199" ht="12" customHeight="1">
      <c r="GQ9255" s="171"/>
    </row>
    <row r="9256" spans="199:199" ht="12" customHeight="1">
      <c r="GQ9256" s="171"/>
    </row>
    <row r="9257" spans="199:199" ht="12" customHeight="1">
      <c r="GQ9257" s="171"/>
    </row>
    <row r="9258" spans="199:199" ht="12" customHeight="1">
      <c r="GQ9258" s="171"/>
    </row>
    <row r="9259" spans="199:199" ht="12" customHeight="1">
      <c r="GQ9259" s="171"/>
    </row>
    <row r="9260" spans="199:199" ht="12" customHeight="1">
      <c r="GQ9260" s="171"/>
    </row>
    <row r="9261" spans="199:199" ht="12" customHeight="1">
      <c r="GQ9261" s="171"/>
    </row>
    <row r="9262" spans="199:199" ht="12" customHeight="1">
      <c r="GQ9262" s="171"/>
    </row>
    <row r="9263" spans="199:199" ht="12" customHeight="1">
      <c r="GQ9263" s="171"/>
    </row>
    <row r="9264" spans="199:199" ht="12" customHeight="1">
      <c r="GQ9264" s="171"/>
    </row>
    <row r="9265" spans="199:199" ht="12" customHeight="1">
      <c r="GQ9265" s="171"/>
    </row>
    <row r="9266" spans="199:199" ht="12" customHeight="1">
      <c r="GQ9266" s="171"/>
    </row>
    <row r="9267" spans="199:199" ht="12" customHeight="1">
      <c r="GQ9267" s="171"/>
    </row>
    <row r="9268" spans="199:199" ht="12" customHeight="1">
      <c r="GQ9268" s="171"/>
    </row>
    <row r="9269" spans="199:199" ht="12" customHeight="1">
      <c r="GQ9269" s="171"/>
    </row>
    <row r="9270" spans="199:199" ht="12" customHeight="1">
      <c r="GQ9270" s="171"/>
    </row>
    <row r="9271" spans="199:199" ht="12" customHeight="1">
      <c r="GQ9271" s="171"/>
    </row>
    <row r="9272" spans="199:199" ht="12" customHeight="1">
      <c r="GQ9272" s="171"/>
    </row>
    <row r="9273" spans="199:199" ht="12" customHeight="1">
      <c r="GQ9273" s="171"/>
    </row>
    <row r="9274" spans="199:199" ht="12" customHeight="1">
      <c r="GQ9274" s="171"/>
    </row>
    <row r="9275" spans="199:199" ht="12" customHeight="1">
      <c r="GQ9275" s="171"/>
    </row>
    <row r="9276" spans="199:199" ht="12" customHeight="1">
      <c r="GQ9276" s="171"/>
    </row>
    <row r="9277" spans="199:199" ht="12" customHeight="1">
      <c r="GQ9277" s="171"/>
    </row>
    <row r="9278" spans="199:199" ht="12" customHeight="1">
      <c r="GQ9278" s="171"/>
    </row>
    <row r="9279" spans="199:199" ht="12" customHeight="1">
      <c r="GQ9279" s="171"/>
    </row>
    <row r="9280" spans="199:199" ht="12" customHeight="1">
      <c r="GQ9280" s="171"/>
    </row>
    <row r="9281" spans="199:199" ht="12" customHeight="1">
      <c r="GQ9281" s="171"/>
    </row>
    <row r="9282" spans="199:199" ht="12" customHeight="1">
      <c r="GQ9282" s="171"/>
    </row>
    <row r="9283" spans="199:199" ht="12" customHeight="1">
      <c r="GQ9283" s="171"/>
    </row>
    <row r="9284" spans="199:199" ht="12" customHeight="1">
      <c r="GQ9284" s="171"/>
    </row>
    <row r="9285" spans="199:199" ht="12" customHeight="1">
      <c r="GQ9285" s="171"/>
    </row>
    <row r="9286" spans="199:199" ht="12" customHeight="1">
      <c r="GQ9286" s="171"/>
    </row>
    <row r="9287" spans="199:199" ht="12" customHeight="1">
      <c r="GQ9287" s="171"/>
    </row>
    <row r="9288" spans="199:199" ht="12" customHeight="1">
      <c r="GQ9288" s="171"/>
    </row>
    <row r="9289" spans="199:199" ht="12" customHeight="1">
      <c r="GQ9289" s="171"/>
    </row>
    <row r="9290" spans="199:199" ht="12" customHeight="1">
      <c r="GQ9290" s="171"/>
    </row>
    <row r="9291" spans="199:199" ht="12" customHeight="1">
      <c r="GQ9291" s="171"/>
    </row>
    <row r="9292" spans="199:199" ht="12" customHeight="1">
      <c r="GQ9292" s="171"/>
    </row>
    <row r="9293" spans="199:199" ht="12" customHeight="1">
      <c r="GQ9293" s="171"/>
    </row>
    <row r="9294" spans="199:199" ht="12" customHeight="1">
      <c r="GQ9294" s="171"/>
    </row>
    <row r="9295" spans="199:199" ht="12" customHeight="1">
      <c r="GQ9295" s="171"/>
    </row>
    <row r="9296" spans="199:199" ht="12" customHeight="1">
      <c r="GQ9296" s="171"/>
    </row>
    <row r="9297" spans="199:199" ht="12" customHeight="1">
      <c r="GQ9297" s="171"/>
    </row>
    <row r="9298" spans="199:199" ht="12" customHeight="1">
      <c r="GQ9298" s="171"/>
    </row>
    <row r="9299" spans="199:199" ht="12" customHeight="1">
      <c r="GQ9299" s="171"/>
    </row>
    <row r="9300" spans="199:199" ht="12" customHeight="1">
      <c r="GQ9300" s="171"/>
    </row>
    <row r="9301" spans="199:199" ht="12" customHeight="1">
      <c r="GQ9301" s="171"/>
    </row>
    <row r="9302" spans="199:199" ht="12" customHeight="1">
      <c r="GQ9302" s="171"/>
    </row>
    <row r="9303" spans="199:199" ht="12" customHeight="1">
      <c r="GQ9303" s="171"/>
    </row>
    <row r="9304" spans="199:199" ht="12" customHeight="1">
      <c r="GQ9304" s="171"/>
    </row>
    <row r="9305" spans="199:199" ht="12" customHeight="1">
      <c r="GQ9305" s="171"/>
    </row>
    <row r="9306" spans="199:199" ht="12" customHeight="1">
      <c r="GQ9306" s="171"/>
    </row>
    <row r="9307" spans="199:199" ht="12" customHeight="1">
      <c r="GQ9307" s="171"/>
    </row>
    <row r="9308" spans="199:199" ht="12" customHeight="1">
      <c r="GQ9308" s="171"/>
    </row>
    <row r="9309" spans="199:199" ht="12" customHeight="1">
      <c r="GQ9309" s="171"/>
    </row>
    <row r="9310" spans="199:199" ht="12" customHeight="1">
      <c r="GQ9310" s="171"/>
    </row>
    <row r="9311" spans="199:199" ht="12" customHeight="1">
      <c r="GQ9311" s="171"/>
    </row>
    <row r="9312" spans="199:199" ht="12" customHeight="1">
      <c r="GQ9312" s="171"/>
    </row>
    <row r="9313" spans="199:199" ht="12" customHeight="1">
      <c r="GQ9313" s="171"/>
    </row>
    <row r="9314" spans="199:199" ht="12" customHeight="1">
      <c r="GQ9314" s="171"/>
    </row>
    <row r="9315" spans="199:199" ht="12" customHeight="1">
      <c r="GQ9315" s="171"/>
    </row>
    <row r="9316" spans="199:199" ht="12" customHeight="1">
      <c r="GQ9316" s="171"/>
    </row>
    <row r="9317" spans="199:199" ht="12" customHeight="1">
      <c r="GQ9317" s="171"/>
    </row>
    <row r="9318" spans="199:199" ht="12" customHeight="1">
      <c r="GQ9318" s="171"/>
    </row>
    <row r="9319" spans="199:199" ht="12" customHeight="1">
      <c r="GQ9319" s="171"/>
    </row>
    <row r="9320" spans="199:199" ht="12" customHeight="1">
      <c r="GQ9320" s="171"/>
    </row>
    <row r="9321" spans="199:199" ht="12" customHeight="1">
      <c r="GQ9321" s="171"/>
    </row>
    <row r="9322" spans="199:199" ht="12" customHeight="1">
      <c r="GQ9322" s="171"/>
    </row>
    <row r="9323" spans="199:199" ht="12" customHeight="1">
      <c r="GQ9323" s="171"/>
    </row>
    <row r="9324" spans="199:199" ht="12" customHeight="1">
      <c r="GQ9324" s="171"/>
    </row>
    <row r="9325" spans="199:199" ht="12" customHeight="1">
      <c r="GQ9325" s="171"/>
    </row>
    <row r="9326" spans="199:199" ht="12" customHeight="1">
      <c r="GQ9326" s="171"/>
    </row>
    <row r="9327" spans="199:199" ht="12" customHeight="1">
      <c r="GQ9327" s="171"/>
    </row>
    <row r="9328" spans="199:199" ht="12" customHeight="1">
      <c r="GQ9328" s="171"/>
    </row>
    <row r="9329" spans="199:199" ht="12" customHeight="1">
      <c r="GQ9329" s="171"/>
    </row>
    <row r="9330" spans="199:199" ht="12" customHeight="1">
      <c r="GQ9330" s="171"/>
    </row>
    <row r="9331" spans="199:199" ht="12" customHeight="1">
      <c r="GQ9331" s="171"/>
    </row>
    <row r="9332" spans="199:199" ht="12" customHeight="1">
      <c r="GQ9332" s="171"/>
    </row>
    <row r="9333" spans="199:199" ht="12" customHeight="1">
      <c r="GQ9333" s="171"/>
    </row>
    <row r="9334" spans="199:199" ht="12" customHeight="1">
      <c r="GQ9334" s="171"/>
    </row>
    <row r="9335" spans="199:199" ht="12" customHeight="1">
      <c r="GQ9335" s="171"/>
    </row>
    <row r="9336" spans="199:199" ht="12" customHeight="1">
      <c r="GQ9336" s="171"/>
    </row>
    <row r="9337" spans="199:199" ht="12" customHeight="1">
      <c r="GQ9337" s="171"/>
    </row>
    <row r="9338" spans="199:199" ht="12" customHeight="1">
      <c r="GQ9338" s="171"/>
    </row>
    <row r="9339" spans="199:199" ht="12" customHeight="1">
      <c r="GQ9339" s="171"/>
    </row>
    <row r="9340" spans="199:199" ht="12" customHeight="1">
      <c r="GQ9340" s="171"/>
    </row>
    <row r="9341" spans="199:199" ht="12" customHeight="1">
      <c r="GQ9341" s="171"/>
    </row>
    <row r="9342" spans="199:199" ht="12" customHeight="1">
      <c r="GQ9342" s="171"/>
    </row>
    <row r="9343" spans="199:199" ht="12" customHeight="1">
      <c r="GQ9343" s="171"/>
    </row>
    <row r="9344" spans="199:199" ht="12" customHeight="1">
      <c r="GQ9344" s="171"/>
    </row>
    <row r="9345" spans="199:199" ht="12" customHeight="1">
      <c r="GQ9345" s="171"/>
    </row>
    <row r="9346" spans="199:199" ht="12" customHeight="1">
      <c r="GQ9346" s="171"/>
    </row>
    <row r="9347" spans="199:199" ht="12" customHeight="1">
      <c r="GQ9347" s="171"/>
    </row>
    <row r="9348" spans="199:199" ht="12" customHeight="1">
      <c r="GQ9348" s="171"/>
    </row>
    <row r="9349" spans="199:199" ht="12" customHeight="1">
      <c r="GQ9349" s="171"/>
    </row>
    <row r="9350" spans="199:199" ht="12" customHeight="1">
      <c r="GQ9350" s="171"/>
    </row>
    <row r="9351" spans="199:199" ht="12" customHeight="1">
      <c r="GQ9351" s="171"/>
    </row>
    <row r="9352" spans="199:199" ht="12" customHeight="1">
      <c r="GQ9352" s="171"/>
    </row>
    <row r="9353" spans="199:199" ht="12" customHeight="1">
      <c r="GQ9353" s="171"/>
    </row>
    <row r="9354" spans="199:199" ht="12" customHeight="1">
      <c r="GQ9354" s="171"/>
    </row>
    <row r="9355" spans="199:199" ht="12" customHeight="1">
      <c r="GQ9355" s="171"/>
    </row>
    <row r="9356" spans="199:199" ht="12" customHeight="1">
      <c r="GQ9356" s="171"/>
    </row>
    <row r="9357" spans="199:199" ht="12" customHeight="1">
      <c r="GQ9357" s="171"/>
    </row>
    <row r="9358" spans="199:199" ht="12" customHeight="1">
      <c r="GQ9358" s="171"/>
    </row>
    <row r="9359" spans="199:199" ht="12" customHeight="1">
      <c r="GQ9359" s="171"/>
    </row>
    <row r="9360" spans="199:199" ht="12" customHeight="1">
      <c r="GQ9360" s="171"/>
    </row>
    <row r="9361" spans="199:199" ht="12" customHeight="1">
      <c r="GQ9361" s="171"/>
    </row>
    <row r="9362" spans="199:199" ht="12" customHeight="1">
      <c r="GQ9362" s="171"/>
    </row>
    <row r="9363" spans="199:199" ht="12" customHeight="1">
      <c r="GQ9363" s="171"/>
    </row>
    <row r="9364" spans="199:199" ht="12" customHeight="1">
      <c r="GQ9364" s="171"/>
    </row>
    <row r="9365" spans="199:199" ht="12" customHeight="1">
      <c r="GQ9365" s="171"/>
    </row>
    <row r="9366" spans="199:199" ht="12" customHeight="1">
      <c r="GQ9366" s="171"/>
    </row>
    <row r="9367" spans="199:199" ht="12" customHeight="1">
      <c r="GQ9367" s="171"/>
    </row>
    <row r="9368" spans="199:199" ht="12" customHeight="1">
      <c r="GQ9368" s="171"/>
    </row>
    <row r="9369" spans="199:199" ht="12" customHeight="1">
      <c r="GQ9369" s="171"/>
    </row>
    <row r="9370" spans="199:199" ht="12" customHeight="1">
      <c r="GQ9370" s="171"/>
    </row>
    <row r="9371" spans="199:199" ht="12" customHeight="1">
      <c r="GQ9371" s="171"/>
    </row>
    <row r="9372" spans="199:199" ht="12" customHeight="1">
      <c r="GQ9372" s="171"/>
    </row>
    <row r="9373" spans="199:199" ht="12" customHeight="1">
      <c r="GQ9373" s="171"/>
    </row>
    <row r="9374" spans="199:199" ht="12" customHeight="1">
      <c r="GQ9374" s="171"/>
    </row>
    <row r="9375" spans="199:199" ht="12" customHeight="1">
      <c r="GQ9375" s="171"/>
    </row>
    <row r="9376" spans="199:199" ht="12" customHeight="1">
      <c r="GQ9376" s="171"/>
    </row>
    <row r="9377" spans="199:199" ht="12" customHeight="1">
      <c r="GQ9377" s="171"/>
    </row>
    <row r="9378" spans="199:199" ht="12" customHeight="1">
      <c r="GQ9378" s="171"/>
    </row>
    <row r="9379" spans="199:199" ht="12" customHeight="1">
      <c r="GQ9379" s="171"/>
    </row>
    <row r="9380" spans="199:199" ht="12" customHeight="1">
      <c r="GQ9380" s="171"/>
    </row>
    <row r="9381" spans="199:199" ht="12" customHeight="1">
      <c r="GQ9381" s="171"/>
    </row>
    <row r="9382" spans="199:199" ht="12" customHeight="1">
      <c r="GQ9382" s="171"/>
    </row>
    <row r="9383" spans="199:199" ht="12" customHeight="1">
      <c r="GQ9383" s="171"/>
    </row>
    <row r="9384" spans="199:199" ht="12" customHeight="1">
      <c r="GQ9384" s="171"/>
    </row>
    <row r="9385" spans="199:199" ht="12" customHeight="1">
      <c r="GQ9385" s="171"/>
    </row>
    <row r="9386" spans="199:199" ht="12" customHeight="1">
      <c r="GQ9386" s="171"/>
    </row>
    <row r="9387" spans="199:199" ht="12" customHeight="1">
      <c r="GQ9387" s="171"/>
    </row>
    <row r="9388" spans="199:199" ht="12" customHeight="1">
      <c r="GQ9388" s="171"/>
    </row>
    <row r="9389" spans="199:199" ht="12" customHeight="1">
      <c r="GQ9389" s="171"/>
    </row>
    <row r="9390" spans="199:199" ht="12" customHeight="1">
      <c r="GQ9390" s="171"/>
    </row>
    <row r="9391" spans="199:199" ht="12" customHeight="1">
      <c r="GQ9391" s="171"/>
    </row>
    <row r="9392" spans="199:199" ht="12" customHeight="1">
      <c r="GQ9392" s="171"/>
    </row>
    <row r="9393" spans="199:199" ht="12" customHeight="1">
      <c r="GQ9393" s="171"/>
    </row>
    <row r="9394" spans="199:199" ht="12" customHeight="1">
      <c r="GQ9394" s="171"/>
    </row>
    <row r="9395" spans="199:199" ht="12" customHeight="1">
      <c r="GQ9395" s="171"/>
    </row>
    <row r="9396" spans="199:199" ht="12" customHeight="1">
      <c r="GQ9396" s="171"/>
    </row>
    <row r="9397" spans="199:199" ht="12" customHeight="1">
      <c r="GQ9397" s="171"/>
    </row>
    <row r="9398" spans="199:199" ht="12" customHeight="1">
      <c r="GQ9398" s="171"/>
    </row>
    <row r="9399" spans="199:199" ht="12" customHeight="1">
      <c r="GQ9399" s="171"/>
    </row>
    <row r="9400" spans="199:199" ht="12" customHeight="1">
      <c r="GQ9400" s="171"/>
    </row>
    <row r="9401" spans="199:199" ht="12" customHeight="1">
      <c r="GQ9401" s="171"/>
    </row>
    <row r="9402" spans="199:199" ht="12" customHeight="1">
      <c r="GQ9402" s="171"/>
    </row>
    <row r="9403" spans="199:199" ht="12" customHeight="1">
      <c r="GQ9403" s="171"/>
    </row>
    <row r="9404" spans="199:199" ht="12" customHeight="1">
      <c r="GQ9404" s="171"/>
    </row>
    <row r="9405" spans="199:199" ht="12" customHeight="1">
      <c r="GQ9405" s="171"/>
    </row>
    <row r="9406" spans="199:199" ht="12" customHeight="1">
      <c r="GQ9406" s="171"/>
    </row>
    <row r="9407" spans="199:199" ht="12" customHeight="1">
      <c r="GQ9407" s="171"/>
    </row>
    <row r="9408" spans="199:199" ht="12" customHeight="1">
      <c r="GQ9408" s="171"/>
    </row>
    <row r="9409" spans="199:199" ht="12" customHeight="1">
      <c r="GQ9409" s="171"/>
    </row>
    <row r="9410" spans="199:199" ht="12" customHeight="1">
      <c r="GQ9410" s="171"/>
    </row>
    <row r="9411" spans="199:199" ht="12" customHeight="1">
      <c r="GQ9411" s="171"/>
    </row>
    <row r="9412" spans="199:199" ht="12" customHeight="1">
      <c r="GQ9412" s="171"/>
    </row>
    <row r="9413" spans="199:199" ht="12" customHeight="1">
      <c r="GQ9413" s="171"/>
    </row>
    <row r="9414" spans="199:199" ht="12" customHeight="1">
      <c r="GQ9414" s="171"/>
    </row>
    <row r="9415" spans="199:199" ht="12" customHeight="1">
      <c r="GQ9415" s="171"/>
    </row>
    <row r="9416" spans="199:199" ht="12" customHeight="1">
      <c r="GQ9416" s="171"/>
    </row>
    <row r="9417" spans="199:199" ht="12" customHeight="1">
      <c r="GQ9417" s="171"/>
    </row>
    <row r="9418" spans="199:199" ht="12" customHeight="1">
      <c r="GQ9418" s="171"/>
    </row>
    <row r="9419" spans="199:199" ht="12" customHeight="1">
      <c r="GQ9419" s="171"/>
    </row>
    <row r="9420" spans="199:199" ht="12" customHeight="1">
      <c r="GQ9420" s="171"/>
    </row>
    <row r="9421" spans="199:199" ht="12" customHeight="1">
      <c r="GQ9421" s="171"/>
    </row>
    <row r="9422" spans="199:199" ht="12" customHeight="1">
      <c r="GQ9422" s="171"/>
    </row>
    <row r="9423" spans="199:199" ht="12" customHeight="1">
      <c r="GQ9423" s="171"/>
    </row>
    <row r="9424" spans="199:199" ht="12" customHeight="1">
      <c r="GQ9424" s="171"/>
    </row>
    <row r="9425" spans="199:199" ht="12" customHeight="1">
      <c r="GQ9425" s="171"/>
    </row>
    <row r="9426" spans="199:199" ht="12" customHeight="1">
      <c r="GQ9426" s="171"/>
    </row>
    <row r="9427" spans="199:199" ht="12" customHeight="1">
      <c r="GQ9427" s="171"/>
    </row>
    <row r="9428" spans="199:199" ht="12" customHeight="1">
      <c r="GQ9428" s="171"/>
    </row>
    <row r="9429" spans="199:199" ht="12" customHeight="1">
      <c r="GQ9429" s="171"/>
    </row>
    <row r="9430" spans="199:199" ht="12" customHeight="1">
      <c r="GQ9430" s="171"/>
    </row>
    <row r="9431" spans="199:199" ht="12" customHeight="1">
      <c r="GQ9431" s="171"/>
    </row>
    <row r="9432" spans="199:199" ht="12" customHeight="1">
      <c r="GQ9432" s="171"/>
    </row>
    <row r="9433" spans="199:199" ht="12" customHeight="1">
      <c r="GQ9433" s="171"/>
    </row>
    <row r="9434" spans="199:199" ht="12" customHeight="1">
      <c r="GQ9434" s="171"/>
    </row>
    <row r="9435" spans="199:199" ht="12" customHeight="1">
      <c r="GQ9435" s="171"/>
    </row>
    <row r="9436" spans="199:199" ht="12" customHeight="1">
      <c r="GQ9436" s="171"/>
    </row>
    <row r="9437" spans="199:199" ht="12" customHeight="1">
      <c r="GQ9437" s="171"/>
    </row>
    <row r="9438" spans="199:199" ht="12" customHeight="1">
      <c r="GQ9438" s="171"/>
    </row>
    <row r="9439" spans="199:199" ht="12" customHeight="1">
      <c r="GQ9439" s="171"/>
    </row>
    <row r="9440" spans="199:199" ht="12" customHeight="1">
      <c r="GQ9440" s="171"/>
    </row>
    <row r="9441" spans="199:199" ht="12" customHeight="1">
      <c r="GQ9441" s="171"/>
    </row>
    <row r="9442" spans="199:199" ht="12" customHeight="1">
      <c r="GQ9442" s="171"/>
    </row>
    <row r="9443" spans="199:199" ht="12" customHeight="1">
      <c r="GQ9443" s="171"/>
    </row>
    <row r="9444" spans="199:199" ht="12" customHeight="1">
      <c r="GQ9444" s="171"/>
    </row>
    <row r="9445" spans="199:199" ht="12" customHeight="1">
      <c r="GQ9445" s="171"/>
    </row>
    <row r="9446" spans="199:199" ht="12" customHeight="1">
      <c r="GQ9446" s="171"/>
    </row>
    <row r="9447" spans="199:199" ht="12" customHeight="1">
      <c r="GQ9447" s="171"/>
    </row>
    <row r="9448" spans="199:199" ht="12" customHeight="1">
      <c r="GQ9448" s="171"/>
    </row>
    <row r="9449" spans="199:199" ht="12" customHeight="1">
      <c r="GQ9449" s="171"/>
    </row>
    <row r="9450" spans="199:199" ht="12" customHeight="1">
      <c r="GQ9450" s="171"/>
    </row>
    <row r="9451" spans="199:199" ht="12" customHeight="1">
      <c r="GQ9451" s="171"/>
    </row>
    <row r="9452" spans="199:199" ht="12" customHeight="1">
      <c r="GQ9452" s="171"/>
    </row>
    <row r="9453" spans="199:199" ht="12" customHeight="1">
      <c r="GQ9453" s="171"/>
    </row>
    <row r="9454" spans="199:199" ht="12" customHeight="1">
      <c r="GQ9454" s="171"/>
    </row>
    <row r="9455" spans="199:199" ht="12" customHeight="1">
      <c r="GQ9455" s="171"/>
    </row>
    <row r="9456" spans="199:199" ht="12" customHeight="1">
      <c r="GQ9456" s="171"/>
    </row>
    <row r="9457" spans="199:199" ht="12" customHeight="1">
      <c r="GQ9457" s="171"/>
    </row>
    <row r="9458" spans="199:199" ht="12" customHeight="1">
      <c r="GQ9458" s="171"/>
    </row>
    <row r="9459" spans="199:199" ht="12" customHeight="1">
      <c r="GQ9459" s="171"/>
    </row>
    <row r="9460" spans="199:199" ht="12" customHeight="1">
      <c r="GQ9460" s="171"/>
    </row>
    <row r="9461" spans="199:199" ht="12" customHeight="1">
      <c r="GQ9461" s="171"/>
    </row>
    <row r="9462" spans="199:199" ht="12" customHeight="1">
      <c r="GQ9462" s="171"/>
    </row>
    <row r="9463" spans="199:199" ht="12" customHeight="1">
      <c r="GQ9463" s="171"/>
    </row>
    <row r="9464" spans="199:199" ht="12" customHeight="1">
      <c r="GQ9464" s="171"/>
    </row>
    <row r="9465" spans="199:199" ht="12" customHeight="1">
      <c r="GQ9465" s="171"/>
    </row>
    <row r="9466" spans="199:199" ht="12" customHeight="1">
      <c r="GQ9466" s="171"/>
    </row>
    <row r="9467" spans="199:199" ht="12" customHeight="1">
      <c r="GQ9467" s="171"/>
    </row>
    <row r="9468" spans="199:199" ht="12" customHeight="1">
      <c r="GQ9468" s="171"/>
    </row>
    <row r="9469" spans="199:199" ht="12" customHeight="1">
      <c r="GQ9469" s="171"/>
    </row>
    <row r="9470" spans="199:199" ht="12" customHeight="1">
      <c r="GQ9470" s="171"/>
    </row>
    <row r="9471" spans="199:199" ht="12" customHeight="1">
      <c r="GQ9471" s="171"/>
    </row>
    <row r="9472" spans="199:199" ht="12" customHeight="1">
      <c r="GQ9472" s="171"/>
    </row>
    <row r="9473" spans="199:199" ht="12" customHeight="1">
      <c r="GQ9473" s="171"/>
    </row>
    <row r="9474" spans="199:199" ht="12" customHeight="1">
      <c r="GQ9474" s="171"/>
    </row>
    <row r="9475" spans="199:199" ht="12" customHeight="1">
      <c r="GQ9475" s="171"/>
    </row>
    <row r="9476" spans="199:199" ht="12" customHeight="1">
      <c r="GQ9476" s="171"/>
    </row>
    <row r="9477" spans="199:199" ht="12" customHeight="1">
      <c r="GQ9477" s="171"/>
    </row>
    <row r="9478" spans="199:199" ht="12" customHeight="1">
      <c r="GQ9478" s="171"/>
    </row>
    <row r="9479" spans="199:199" ht="12" customHeight="1">
      <c r="GQ9479" s="171"/>
    </row>
    <row r="9480" spans="199:199" ht="12" customHeight="1">
      <c r="GQ9480" s="171"/>
    </row>
    <row r="9481" spans="199:199" ht="12" customHeight="1">
      <c r="GQ9481" s="171"/>
    </row>
    <row r="9482" spans="199:199" ht="12" customHeight="1">
      <c r="GQ9482" s="171"/>
    </row>
    <row r="9483" spans="199:199" ht="12" customHeight="1">
      <c r="GQ9483" s="171"/>
    </row>
    <row r="9484" spans="199:199" ht="12" customHeight="1">
      <c r="GQ9484" s="171"/>
    </row>
    <row r="9485" spans="199:199" ht="12" customHeight="1">
      <c r="GQ9485" s="171"/>
    </row>
    <row r="9486" spans="199:199" ht="12" customHeight="1">
      <c r="GQ9486" s="171"/>
    </row>
    <row r="9487" spans="199:199" ht="12" customHeight="1">
      <c r="GQ9487" s="171"/>
    </row>
    <row r="9488" spans="199:199" ht="12" customHeight="1">
      <c r="GQ9488" s="171"/>
    </row>
    <row r="9489" spans="199:199" ht="12" customHeight="1">
      <c r="GQ9489" s="171"/>
    </row>
    <row r="9490" spans="199:199" ht="12" customHeight="1">
      <c r="GQ9490" s="171"/>
    </row>
    <row r="9491" spans="199:199" ht="12" customHeight="1">
      <c r="GQ9491" s="171"/>
    </row>
    <row r="9492" spans="199:199" ht="12" customHeight="1">
      <c r="GQ9492" s="171"/>
    </row>
    <row r="9493" spans="199:199" ht="12" customHeight="1">
      <c r="GQ9493" s="171"/>
    </row>
    <row r="9494" spans="199:199" ht="12" customHeight="1">
      <c r="GQ9494" s="171"/>
    </row>
    <row r="9495" spans="199:199" ht="12" customHeight="1">
      <c r="GQ9495" s="171"/>
    </row>
    <row r="9496" spans="199:199" ht="12" customHeight="1">
      <c r="GQ9496" s="171"/>
    </row>
    <row r="9497" spans="199:199" ht="12" customHeight="1">
      <c r="GQ9497" s="171"/>
    </row>
    <row r="9498" spans="199:199" ht="12" customHeight="1">
      <c r="GQ9498" s="171"/>
    </row>
    <row r="9499" spans="199:199" ht="12" customHeight="1">
      <c r="GQ9499" s="171"/>
    </row>
    <row r="9500" spans="199:199" ht="12" customHeight="1">
      <c r="GQ9500" s="171"/>
    </row>
    <row r="9501" spans="199:199" ht="12" customHeight="1">
      <c r="GQ9501" s="171"/>
    </row>
    <row r="9502" spans="199:199" ht="12" customHeight="1">
      <c r="GQ9502" s="171"/>
    </row>
    <row r="9503" spans="199:199" ht="12" customHeight="1">
      <c r="GQ9503" s="171"/>
    </row>
    <row r="9504" spans="199:199" ht="12" customHeight="1">
      <c r="GQ9504" s="171"/>
    </row>
    <row r="9505" spans="199:199" ht="12" customHeight="1">
      <c r="GQ9505" s="171"/>
    </row>
    <row r="9506" spans="199:199" ht="12" customHeight="1">
      <c r="GQ9506" s="171"/>
    </row>
    <row r="9507" spans="199:199" ht="12" customHeight="1">
      <c r="GQ9507" s="171"/>
    </row>
    <row r="9508" spans="199:199" ht="12" customHeight="1">
      <c r="GQ9508" s="171"/>
    </row>
    <row r="9509" spans="199:199" ht="12" customHeight="1">
      <c r="GQ9509" s="171"/>
    </row>
    <row r="9510" spans="199:199" ht="12" customHeight="1">
      <c r="GQ9510" s="171"/>
    </row>
    <row r="9511" spans="199:199" ht="12" customHeight="1">
      <c r="GQ9511" s="171"/>
    </row>
    <row r="9512" spans="199:199" ht="12" customHeight="1">
      <c r="GQ9512" s="171"/>
    </row>
    <row r="9513" spans="199:199" ht="12" customHeight="1">
      <c r="GQ9513" s="171"/>
    </row>
    <row r="9514" spans="199:199" ht="12" customHeight="1">
      <c r="GQ9514" s="171"/>
    </row>
    <row r="9515" spans="199:199" ht="12" customHeight="1">
      <c r="GQ9515" s="171"/>
    </row>
    <row r="9516" spans="199:199" ht="12" customHeight="1">
      <c r="GQ9516" s="171"/>
    </row>
    <row r="9517" spans="199:199" ht="12" customHeight="1">
      <c r="GQ9517" s="171"/>
    </row>
    <row r="9518" spans="199:199" ht="12" customHeight="1">
      <c r="GQ9518" s="171"/>
    </row>
    <row r="9519" spans="199:199" ht="12" customHeight="1">
      <c r="GQ9519" s="171"/>
    </row>
    <row r="9520" spans="199:199" ht="12" customHeight="1">
      <c r="GQ9520" s="171"/>
    </row>
    <row r="9521" spans="199:199" ht="12" customHeight="1">
      <c r="GQ9521" s="171"/>
    </row>
    <row r="9522" spans="199:199" ht="12" customHeight="1">
      <c r="GQ9522" s="171"/>
    </row>
    <row r="9523" spans="199:199" ht="12" customHeight="1">
      <c r="GQ9523" s="171"/>
    </row>
    <row r="9524" spans="199:199" ht="12" customHeight="1">
      <c r="GQ9524" s="171"/>
    </row>
    <row r="9525" spans="199:199" ht="12" customHeight="1">
      <c r="GQ9525" s="171"/>
    </row>
    <row r="9526" spans="199:199" ht="12" customHeight="1">
      <c r="GQ9526" s="171"/>
    </row>
    <row r="9527" spans="199:199" ht="12" customHeight="1">
      <c r="GQ9527" s="171"/>
    </row>
    <row r="9528" spans="199:199" ht="12" customHeight="1">
      <c r="GQ9528" s="171"/>
    </row>
    <row r="9529" spans="199:199" ht="12" customHeight="1">
      <c r="GQ9529" s="171"/>
    </row>
    <row r="9530" spans="199:199" ht="12" customHeight="1">
      <c r="GQ9530" s="171"/>
    </row>
    <row r="9531" spans="199:199" ht="12" customHeight="1">
      <c r="GQ9531" s="171"/>
    </row>
    <row r="9532" spans="199:199" ht="12" customHeight="1">
      <c r="GQ9532" s="171"/>
    </row>
    <row r="9533" spans="199:199" ht="12" customHeight="1">
      <c r="GQ9533" s="171"/>
    </row>
    <row r="9534" spans="199:199" ht="12" customHeight="1">
      <c r="GQ9534" s="171"/>
    </row>
    <row r="9535" spans="199:199" ht="12" customHeight="1">
      <c r="GQ9535" s="171"/>
    </row>
    <row r="9536" spans="199:199" ht="12" customHeight="1">
      <c r="GQ9536" s="171"/>
    </row>
    <row r="9537" spans="199:199" ht="12" customHeight="1">
      <c r="GQ9537" s="171"/>
    </row>
    <row r="9538" spans="199:199" ht="12" customHeight="1">
      <c r="GQ9538" s="171"/>
    </row>
    <row r="9539" spans="199:199" ht="12" customHeight="1">
      <c r="GQ9539" s="171"/>
    </row>
    <row r="9540" spans="199:199" ht="12" customHeight="1">
      <c r="GQ9540" s="171"/>
    </row>
    <row r="9541" spans="199:199" ht="12" customHeight="1">
      <c r="GQ9541" s="171"/>
    </row>
    <row r="9542" spans="199:199" ht="12" customHeight="1">
      <c r="GQ9542" s="171"/>
    </row>
    <row r="9543" spans="199:199" ht="12" customHeight="1">
      <c r="GQ9543" s="171"/>
    </row>
    <row r="9544" spans="199:199" ht="12" customHeight="1">
      <c r="GQ9544" s="171"/>
    </row>
    <row r="9545" spans="199:199" ht="12" customHeight="1">
      <c r="GQ9545" s="171"/>
    </row>
    <row r="9546" spans="199:199" ht="12" customHeight="1">
      <c r="GQ9546" s="171"/>
    </row>
    <row r="9547" spans="199:199" ht="12" customHeight="1">
      <c r="GQ9547" s="171"/>
    </row>
    <row r="9548" spans="199:199" ht="12" customHeight="1">
      <c r="GQ9548" s="171"/>
    </row>
    <row r="9549" spans="199:199" ht="12" customHeight="1">
      <c r="GQ9549" s="171"/>
    </row>
    <row r="9550" spans="199:199" ht="12" customHeight="1">
      <c r="GQ9550" s="171"/>
    </row>
    <row r="9551" spans="199:199" ht="12" customHeight="1">
      <c r="GQ9551" s="171"/>
    </row>
    <row r="9552" spans="199:199" ht="12" customHeight="1">
      <c r="GQ9552" s="171"/>
    </row>
    <row r="9553" spans="199:199" ht="12" customHeight="1">
      <c r="GQ9553" s="171"/>
    </row>
    <row r="9554" spans="199:199" ht="12" customHeight="1">
      <c r="GQ9554" s="171"/>
    </row>
    <row r="9555" spans="199:199" ht="12" customHeight="1">
      <c r="GQ9555" s="171"/>
    </row>
    <row r="9556" spans="199:199" ht="12" customHeight="1">
      <c r="GQ9556" s="171"/>
    </row>
    <row r="9557" spans="199:199" ht="12" customHeight="1">
      <c r="GQ9557" s="171"/>
    </row>
    <row r="9558" spans="199:199" ht="12" customHeight="1">
      <c r="GQ9558" s="171"/>
    </row>
    <row r="9559" spans="199:199" ht="12" customHeight="1">
      <c r="GQ9559" s="171"/>
    </row>
    <row r="9560" spans="199:199" ht="12" customHeight="1">
      <c r="GQ9560" s="171"/>
    </row>
    <row r="9561" spans="199:199" ht="12" customHeight="1">
      <c r="GQ9561" s="171"/>
    </row>
    <row r="9562" spans="199:199" ht="12" customHeight="1">
      <c r="GQ9562" s="171"/>
    </row>
    <row r="9563" spans="199:199" ht="12" customHeight="1">
      <c r="GQ9563" s="171"/>
    </row>
    <row r="9564" spans="199:199" ht="12" customHeight="1">
      <c r="GQ9564" s="171"/>
    </row>
    <row r="9565" spans="199:199" ht="12" customHeight="1">
      <c r="GQ9565" s="171"/>
    </row>
    <row r="9566" spans="199:199" ht="12" customHeight="1">
      <c r="GQ9566" s="171"/>
    </row>
    <row r="9567" spans="199:199" ht="12" customHeight="1">
      <c r="GQ9567" s="171"/>
    </row>
    <row r="9568" spans="199:199" ht="12" customHeight="1">
      <c r="GQ9568" s="171"/>
    </row>
    <row r="9569" spans="199:199" ht="12" customHeight="1">
      <c r="GQ9569" s="171"/>
    </row>
    <row r="9570" spans="199:199" ht="12" customHeight="1">
      <c r="GQ9570" s="171"/>
    </row>
    <row r="9571" spans="199:199" ht="12" customHeight="1">
      <c r="GQ9571" s="171"/>
    </row>
    <row r="9572" spans="199:199" ht="12" customHeight="1">
      <c r="GQ9572" s="171"/>
    </row>
    <row r="9573" spans="199:199" ht="12" customHeight="1">
      <c r="GQ9573" s="171"/>
    </row>
    <row r="9574" spans="199:199" ht="12" customHeight="1">
      <c r="GQ9574" s="171"/>
    </row>
    <row r="9575" spans="199:199" ht="12" customHeight="1">
      <c r="GQ9575" s="171"/>
    </row>
    <row r="9576" spans="199:199" ht="12" customHeight="1">
      <c r="GQ9576" s="171"/>
    </row>
    <row r="9577" spans="199:199" ht="12" customHeight="1">
      <c r="GQ9577" s="171"/>
    </row>
    <row r="9578" spans="199:199" ht="12" customHeight="1">
      <c r="GQ9578" s="171"/>
    </row>
    <row r="9579" spans="199:199" ht="12" customHeight="1">
      <c r="GQ9579" s="171"/>
    </row>
    <row r="9580" spans="199:199" ht="12" customHeight="1">
      <c r="GQ9580" s="171"/>
    </row>
    <row r="9581" spans="199:199" ht="12" customHeight="1">
      <c r="GQ9581" s="171"/>
    </row>
    <row r="9582" spans="199:199" ht="12" customHeight="1">
      <c r="GQ9582" s="171"/>
    </row>
    <row r="9583" spans="199:199" ht="12" customHeight="1">
      <c r="GQ9583" s="171"/>
    </row>
    <row r="9584" spans="199:199" ht="12" customHeight="1">
      <c r="GQ9584" s="171"/>
    </row>
    <row r="9585" spans="199:199" ht="12" customHeight="1">
      <c r="GQ9585" s="171"/>
    </row>
    <row r="9586" spans="199:199" ht="12" customHeight="1">
      <c r="GQ9586" s="171"/>
    </row>
    <row r="9587" spans="199:199" ht="12" customHeight="1">
      <c r="GQ9587" s="171"/>
    </row>
    <row r="9588" spans="199:199" ht="12" customHeight="1">
      <c r="GQ9588" s="171"/>
    </row>
    <row r="9589" spans="199:199" ht="12" customHeight="1">
      <c r="GQ9589" s="171"/>
    </row>
    <row r="9590" spans="199:199" ht="12" customHeight="1">
      <c r="GQ9590" s="171"/>
    </row>
    <row r="9591" spans="199:199" ht="12" customHeight="1">
      <c r="GQ9591" s="171"/>
    </row>
    <row r="9592" spans="199:199" ht="12" customHeight="1">
      <c r="GQ9592" s="171"/>
    </row>
    <row r="9593" spans="199:199" ht="12" customHeight="1">
      <c r="GQ9593" s="171"/>
    </row>
    <row r="9594" spans="199:199" ht="12" customHeight="1">
      <c r="GQ9594" s="171"/>
    </row>
    <row r="9595" spans="199:199" ht="12" customHeight="1">
      <c r="GQ9595" s="171"/>
    </row>
    <row r="9596" spans="199:199" ht="12" customHeight="1">
      <c r="GQ9596" s="171"/>
    </row>
    <row r="9597" spans="199:199" ht="12" customHeight="1">
      <c r="GQ9597" s="171"/>
    </row>
    <row r="9598" spans="199:199" ht="12" customHeight="1">
      <c r="GQ9598" s="171"/>
    </row>
    <row r="9599" spans="199:199" ht="12" customHeight="1">
      <c r="GQ9599" s="171"/>
    </row>
    <row r="9600" spans="199:199" ht="12" customHeight="1">
      <c r="GQ9600" s="171"/>
    </row>
    <row r="9601" spans="199:199" ht="12" customHeight="1">
      <c r="GQ9601" s="171"/>
    </row>
    <row r="9602" spans="199:199" ht="12" customHeight="1">
      <c r="GQ9602" s="171"/>
    </row>
    <row r="9603" spans="199:199" ht="12" customHeight="1">
      <c r="GQ9603" s="171"/>
    </row>
    <row r="9604" spans="199:199" ht="12" customHeight="1">
      <c r="GQ9604" s="171"/>
    </row>
    <row r="9605" spans="199:199" ht="12" customHeight="1">
      <c r="GQ9605" s="171"/>
    </row>
    <row r="9606" spans="199:199" ht="12" customHeight="1">
      <c r="GQ9606" s="171"/>
    </row>
    <row r="9607" spans="199:199" ht="12" customHeight="1">
      <c r="GQ9607" s="171"/>
    </row>
    <row r="9608" spans="199:199" ht="12" customHeight="1">
      <c r="GQ9608" s="171"/>
    </row>
    <row r="9609" spans="199:199" ht="12" customHeight="1">
      <c r="GQ9609" s="171"/>
    </row>
    <row r="9610" spans="199:199" ht="12" customHeight="1">
      <c r="GQ9610" s="171"/>
    </row>
    <row r="9611" spans="199:199" ht="12" customHeight="1">
      <c r="GQ9611" s="171"/>
    </row>
    <row r="9612" spans="199:199" ht="12" customHeight="1">
      <c r="GQ9612" s="171"/>
    </row>
    <row r="9613" spans="199:199" ht="12" customHeight="1">
      <c r="GQ9613" s="171"/>
    </row>
    <row r="9614" spans="199:199" ht="12" customHeight="1">
      <c r="GQ9614" s="171"/>
    </row>
    <row r="9615" spans="199:199" ht="12" customHeight="1">
      <c r="GQ9615" s="171"/>
    </row>
    <row r="9616" spans="199:199" ht="12" customHeight="1">
      <c r="GQ9616" s="171"/>
    </row>
    <row r="9617" spans="199:199" ht="12" customHeight="1">
      <c r="GQ9617" s="171"/>
    </row>
    <row r="9618" spans="199:199" ht="12" customHeight="1">
      <c r="GQ9618" s="171"/>
    </row>
    <row r="9619" spans="199:199" ht="12" customHeight="1">
      <c r="GQ9619" s="171"/>
    </row>
    <row r="9620" spans="199:199" ht="12" customHeight="1">
      <c r="GQ9620" s="171"/>
    </row>
    <row r="9621" spans="199:199" ht="12" customHeight="1">
      <c r="GQ9621" s="171"/>
    </row>
    <row r="9622" spans="199:199" ht="12" customHeight="1">
      <c r="GQ9622" s="171"/>
    </row>
    <row r="9623" spans="199:199" ht="12" customHeight="1">
      <c r="GQ9623" s="171"/>
    </row>
    <row r="9624" spans="199:199" ht="12" customHeight="1">
      <c r="GQ9624" s="171"/>
    </row>
    <row r="9625" spans="199:199" ht="12" customHeight="1">
      <c r="GQ9625" s="171"/>
    </row>
    <row r="9626" spans="199:199" ht="12" customHeight="1">
      <c r="GQ9626" s="171"/>
    </row>
    <row r="9627" spans="199:199" ht="12" customHeight="1">
      <c r="GQ9627" s="171"/>
    </row>
    <row r="9628" spans="199:199" ht="12" customHeight="1">
      <c r="GQ9628" s="171"/>
    </row>
    <row r="9629" spans="199:199" ht="12" customHeight="1">
      <c r="GQ9629" s="171"/>
    </row>
    <row r="9630" spans="199:199" ht="12" customHeight="1">
      <c r="GQ9630" s="171"/>
    </row>
    <row r="9631" spans="199:199" ht="12" customHeight="1">
      <c r="GQ9631" s="171"/>
    </row>
    <row r="9632" spans="199:199" ht="12" customHeight="1">
      <c r="GQ9632" s="171"/>
    </row>
    <row r="9633" spans="199:199" ht="12" customHeight="1">
      <c r="GQ9633" s="171"/>
    </row>
    <row r="9634" spans="199:199" ht="12" customHeight="1">
      <c r="GQ9634" s="171"/>
    </row>
    <row r="9635" spans="199:199" ht="12" customHeight="1">
      <c r="GQ9635" s="171"/>
    </row>
    <row r="9636" spans="199:199" ht="12" customHeight="1">
      <c r="GQ9636" s="171"/>
    </row>
    <row r="9637" spans="199:199" ht="12" customHeight="1">
      <c r="GQ9637" s="171"/>
    </row>
    <row r="9638" spans="199:199" ht="12" customHeight="1">
      <c r="GQ9638" s="171"/>
    </row>
    <row r="9639" spans="199:199" ht="12" customHeight="1">
      <c r="GQ9639" s="171"/>
    </row>
    <row r="9640" spans="199:199" ht="12" customHeight="1">
      <c r="GQ9640" s="171"/>
    </row>
    <row r="9641" spans="199:199" ht="12" customHeight="1">
      <c r="GQ9641" s="171"/>
    </row>
    <row r="9642" spans="199:199" ht="12" customHeight="1">
      <c r="GQ9642" s="171"/>
    </row>
    <row r="9643" spans="199:199" ht="12" customHeight="1">
      <c r="GQ9643" s="171"/>
    </row>
    <row r="9644" spans="199:199" ht="12" customHeight="1">
      <c r="GQ9644" s="171"/>
    </row>
    <row r="9645" spans="199:199" ht="12" customHeight="1">
      <c r="GQ9645" s="171"/>
    </row>
    <row r="9646" spans="199:199" ht="12" customHeight="1">
      <c r="GQ9646" s="171"/>
    </row>
    <row r="9647" spans="199:199" ht="12" customHeight="1">
      <c r="GQ9647" s="171"/>
    </row>
    <row r="9648" spans="199:199" ht="12" customHeight="1">
      <c r="GQ9648" s="171"/>
    </row>
    <row r="9649" spans="199:199" ht="12" customHeight="1">
      <c r="GQ9649" s="171"/>
    </row>
    <row r="9650" spans="199:199" ht="12" customHeight="1">
      <c r="GQ9650" s="171"/>
    </row>
    <row r="9651" spans="199:199" ht="12" customHeight="1">
      <c r="GQ9651" s="171"/>
    </row>
    <row r="9652" spans="199:199" ht="12" customHeight="1">
      <c r="GQ9652" s="171"/>
    </row>
    <row r="9653" spans="199:199" ht="12" customHeight="1">
      <c r="GQ9653" s="171"/>
    </row>
    <row r="9654" spans="199:199" ht="12" customHeight="1">
      <c r="GQ9654" s="171"/>
    </row>
    <row r="9655" spans="199:199" ht="12" customHeight="1">
      <c r="GQ9655" s="171"/>
    </row>
    <row r="9656" spans="199:199" ht="12" customHeight="1">
      <c r="GQ9656" s="171"/>
    </row>
    <row r="9657" spans="199:199" ht="12" customHeight="1">
      <c r="GQ9657" s="171"/>
    </row>
    <row r="9658" spans="199:199" ht="12" customHeight="1">
      <c r="GQ9658" s="171"/>
    </row>
    <row r="9659" spans="199:199" ht="12" customHeight="1">
      <c r="GQ9659" s="171"/>
    </row>
    <row r="9660" spans="199:199" ht="12" customHeight="1">
      <c r="GQ9660" s="171"/>
    </row>
    <row r="9661" spans="199:199" ht="12" customHeight="1">
      <c r="GQ9661" s="171"/>
    </row>
    <row r="9662" spans="199:199" ht="12" customHeight="1">
      <c r="GQ9662" s="171"/>
    </row>
    <row r="9663" spans="199:199" ht="12" customHeight="1">
      <c r="GQ9663" s="171"/>
    </row>
    <row r="9664" spans="199:199" ht="12" customHeight="1">
      <c r="GQ9664" s="171"/>
    </row>
    <row r="9665" spans="199:199" ht="12" customHeight="1">
      <c r="GQ9665" s="171"/>
    </row>
    <row r="9666" spans="199:199" ht="12" customHeight="1">
      <c r="GQ9666" s="171"/>
    </row>
    <row r="9667" spans="199:199" ht="12" customHeight="1">
      <c r="GQ9667" s="171"/>
    </row>
    <row r="9668" spans="199:199" ht="12" customHeight="1">
      <c r="GQ9668" s="171"/>
    </row>
    <row r="9669" spans="199:199" ht="12" customHeight="1">
      <c r="GQ9669" s="171"/>
    </row>
    <row r="9670" spans="199:199" ht="12" customHeight="1">
      <c r="GQ9670" s="171"/>
    </row>
    <row r="9671" spans="199:199" ht="12" customHeight="1">
      <c r="GQ9671" s="171"/>
    </row>
    <row r="9672" spans="199:199" ht="12" customHeight="1">
      <c r="GQ9672" s="171"/>
    </row>
    <row r="9673" spans="199:199" ht="12" customHeight="1">
      <c r="GQ9673" s="171"/>
    </row>
    <row r="9674" spans="199:199" ht="12" customHeight="1">
      <c r="GQ9674" s="171"/>
    </row>
    <row r="9675" spans="199:199" ht="12" customHeight="1">
      <c r="GQ9675" s="171"/>
    </row>
    <row r="9676" spans="199:199" ht="12" customHeight="1">
      <c r="GQ9676" s="171"/>
    </row>
    <row r="9677" spans="199:199" ht="12" customHeight="1">
      <c r="GQ9677" s="171"/>
    </row>
    <row r="9678" spans="199:199" ht="12" customHeight="1">
      <c r="GQ9678" s="171"/>
    </row>
    <row r="9679" spans="199:199" ht="12" customHeight="1">
      <c r="GQ9679" s="171"/>
    </row>
    <row r="9680" spans="199:199" ht="12" customHeight="1">
      <c r="GQ9680" s="171"/>
    </row>
    <row r="9681" spans="199:199" ht="12" customHeight="1">
      <c r="GQ9681" s="171"/>
    </row>
    <row r="9682" spans="199:199" ht="12" customHeight="1">
      <c r="GQ9682" s="171"/>
    </row>
    <row r="9683" spans="199:199" ht="12" customHeight="1">
      <c r="GQ9683" s="171"/>
    </row>
    <row r="9684" spans="199:199" ht="12" customHeight="1">
      <c r="GQ9684" s="171"/>
    </row>
    <row r="9685" spans="199:199" ht="12" customHeight="1">
      <c r="GQ9685" s="171"/>
    </row>
    <row r="9686" spans="199:199" ht="12" customHeight="1">
      <c r="GQ9686" s="171"/>
    </row>
    <row r="9687" spans="199:199" ht="12" customHeight="1">
      <c r="GQ9687" s="171"/>
    </row>
    <row r="9688" spans="199:199" ht="12" customHeight="1">
      <c r="GQ9688" s="171"/>
    </row>
    <row r="9689" spans="199:199" ht="12" customHeight="1">
      <c r="GQ9689" s="171"/>
    </row>
    <row r="9690" spans="199:199" ht="12" customHeight="1">
      <c r="GQ9690" s="171"/>
    </row>
    <row r="9691" spans="199:199" ht="12" customHeight="1">
      <c r="GQ9691" s="171"/>
    </row>
    <row r="9692" spans="199:199" ht="12" customHeight="1">
      <c r="GQ9692" s="171"/>
    </row>
    <row r="9693" spans="199:199" ht="12" customHeight="1">
      <c r="GQ9693" s="171"/>
    </row>
    <row r="9694" spans="199:199" ht="12" customHeight="1">
      <c r="GQ9694" s="171"/>
    </row>
    <row r="9695" spans="199:199" ht="12" customHeight="1">
      <c r="GQ9695" s="171"/>
    </row>
    <row r="9696" spans="199:199" ht="12" customHeight="1">
      <c r="GQ9696" s="171"/>
    </row>
    <row r="9697" spans="199:199" ht="12" customHeight="1">
      <c r="GQ9697" s="171"/>
    </row>
    <row r="9698" spans="199:199" ht="12" customHeight="1">
      <c r="GQ9698" s="171"/>
    </row>
    <row r="9699" spans="199:199" ht="12" customHeight="1">
      <c r="GQ9699" s="171"/>
    </row>
    <row r="9700" spans="199:199" ht="12" customHeight="1">
      <c r="GQ9700" s="171"/>
    </row>
    <row r="9701" spans="199:199" ht="12" customHeight="1">
      <c r="GQ9701" s="171"/>
    </row>
    <row r="9702" spans="199:199" ht="12" customHeight="1">
      <c r="GQ9702" s="171"/>
    </row>
    <row r="9703" spans="199:199" ht="12" customHeight="1">
      <c r="GQ9703" s="171"/>
    </row>
    <row r="9704" spans="199:199" ht="12" customHeight="1">
      <c r="GQ9704" s="171"/>
    </row>
    <row r="9705" spans="199:199" ht="12" customHeight="1">
      <c r="GQ9705" s="171"/>
    </row>
    <row r="9706" spans="199:199" ht="12" customHeight="1">
      <c r="GQ9706" s="171"/>
    </row>
    <row r="9707" spans="199:199" ht="12" customHeight="1">
      <c r="GQ9707" s="171"/>
    </row>
    <row r="9708" spans="199:199" ht="12" customHeight="1">
      <c r="GQ9708" s="171"/>
    </row>
    <row r="9709" spans="199:199" ht="12" customHeight="1">
      <c r="GQ9709" s="171"/>
    </row>
    <row r="9710" spans="199:199" ht="12" customHeight="1">
      <c r="GQ9710" s="171"/>
    </row>
    <row r="9711" spans="199:199" ht="12" customHeight="1">
      <c r="GQ9711" s="171"/>
    </row>
    <row r="9712" spans="199:199" ht="12" customHeight="1">
      <c r="GQ9712" s="171"/>
    </row>
    <row r="9713" spans="199:199" ht="12" customHeight="1">
      <c r="GQ9713" s="171"/>
    </row>
    <row r="9714" spans="199:199" ht="12" customHeight="1">
      <c r="GQ9714" s="171"/>
    </row>
    <row r="9715" spans="199:199" ht="12" customHeight="1">
      <c r="GQ9715" s="171"/>
    </row>
    <row r="9716" spans="199:199" ht="12" customHeight="1">
      <c r="GQ9716" s="171"/>
    </row>
    <row r="9717" spans="199:199" ht="12" customHeight="1">
      <c r="GQ9717" s="171"/>
    </row>
    <row r="9718" spans="199:199" ht="12" customHeight="1">
      <c r="GQ9718" s="171"/>
    </row>
    <row r="9719" spans="199:199" ht="12" customHeight="1">
      <c r="GQ9719" s="171"/>
    </row>
    <row r="9720" spans="199:199" ht="12" customHeight="1">
      <c r="GQ9720" s="171"/>
    </row>
    <row r="9721" spans="199:199" ht="12" customHeight="1">
      <c r="GQ9721" s="171"/>
    </row>
    <row r="9722" spans="199:199" ht="12" customHeight="1">
      <c r="GQ9722" s="171"/>
    </row>
    <row r="9723" spans="199:199" ht="12" customHeight="1">
      <c r="GQ9723" s="171"/>
    </row>
    <row r="9724" spans="199:199" ht="12" customHeight="1">
      <c r="GQ9724" s="171"/>
    </row>
    <row r="9725" spans="199:199" ht="12" customHeight="1">
      <c r="GQ9725" s="171"/>
    </row>
    <row r="9726" spans="199:199" ht="12" customHeight="1">
      <c r="GQ9726" s="171"/>
    </row>
    <row r="9727" spans="199:199" ht="12" customHeight="1">
      <c r="GQ9727" s="171"/>
    </row>
    <row r="9728" spans="199:199" ht="12" customHeight="1">
      <c r="GQ9728" s="171"/>
    </row>
    <row r="9729" spans="199:199" ht="12" customHeight="1">
      <c r="GQ9729" s="171"/>
    </row>
    <row r="9730" spans="199:199" ht="12" customHeight="1">
      <c r="GQ9730" s="171"/>
    </row>
    <row r="9731" spans="199:199" ht="12" customHeight="1">
      <c r="GQ9731" s="171"/>
    </row>
    <row r="9732" spans="199:199" ht="12" customHeight="1">
      <c r="GQ9732" s="171"/>
    </row>
    <row r="9733" spans="199:199" ht="12" customHeight="1">
      <c r="GQ9733" s="171"/>
    </row>
    <row r="9734" spans="199:199" ht="12" customHeight="1">
      <c r="GQ9734" s="171"/>
    </row>
    <row r="9735" spans="199:199" ht="12" customHeight="1">
      <c r="GQ9735" s="171"/>
    </row>
    <row r="9736" spans="199:199" ht="12" customHeight="1">
      <c r="GQ9736" s="171"/>
    </row>
    <row r="9737" spans="199:199" ht="12" customHeight="1">
      <c r="GQ9737" s="171"/>
    </row>
    <row r="9738" spans="199:199" ht="12" customHeight="1">
      <c r="GQ9738" s="171"/>
    </row>
    <row r="9739" spans="199:199" ht="12" customHeight="1">
      <c r="GQ9739" s="171"/>
    </row>
    <row r="9740" spans="199:199" ht="12" customHeight="1">
      <c r="GQ9740" s="171"/>
    </row>
    <row r="9741" spans="199:199" ht="12" customHeight="1">
      <c r="GQ9741" s="171"/>
    </row>
    <row r="9742" spans="199:199" ht="12" customHeight="1">
      <c r="GQ9742" s="171"/>
    </row>
    <row r="9743" spans="199:199" ht="12" customHeight="1">
      <c r="GQ9743" s="171"/>
    </row>
    <row r="9744" spans="199:199" ht="12" customHeight="1">
      <c r="GQ9744" s="171"/>
    </row>
    <row r="9745" spans="199:199" ht="12" customHeight="1">
      <c r="GQ9745" s="171"/>
    </row>
    <row r="9746" spans="199:199" ht="12" customHeight="1">
      <c r="GQ9746" s="171"/>
    </row>
    <row r="9747" spans="199:199" ht="12" customHeight="1">
      <c r="GQ9747" s="171"/>
    </row>
    <row r="9748" spans="199:199" ht="12" customHeight="1">
      <c r="GQ9748" s="171"/>
    </row>
    <row r="9749" spans="199:199" ht="12" customHeight="1">
      <c r="GQ9749" s="171"/>
    </row>
    <row r="9750" spans="199:199" ht="12" customHeight="1">
      <c r="GQ9750" s="171"/>
    </row>
    <row r="9751" spans="199:199" ht="12" customHeight="1">
      <c r="GQ9751" s="171"/>
    </row>
    <row r="9752" spans="199:199" ht="12" customHeight="1">
      <c r="GQ9752" s="171"/>
    </row>
    <row r="9753" spans="199:199" ht="12" customHeight="1">
      <c r="GQ9753" s="171"/>
    </row>
    <row r="9754" spans="199:199" ht="12" customHeight="1">
      <c r="GQ9754" s="171"/>
    </row>
    <row r="9755" spans="199:199" ht="12" customHeight="1">
      <c r="GQ9755" s="171"/>
    </row>
    <row r="9756" spans="199:199" ht="12" customHeight="1">
      <c r="GQ9756" s="171"/>
    </row>
    <row r="9757" spans="199:199" ht="12" customHeight="1">
      <c r="GQ9757" s="171"/>
    </row>
    <row r="9758" spans="199:199" ht="12" customHeight="1">
      <c r="GQ9758" s="171"/>
    </row>
    <row r="9759" spans="199:199" ht="12" customHeight="1">
      <c r="GQ9759" s="171"/>
    </row>
    <row r="9760" spans="199:199" ht="12" customHeight="1">
      <c r="GQ9760" s="171"/>
    </row>
    <row r="9761" spans="199:199" ht="12" customHeight="1">
      <c r="GQ9761" s="171"/>
    </row>
    <row r="9762" spans="199:199" ht="12" customHeight="1">
      <c r="GQ9762" s="171"/>
    </row>
    <row r="9763" spans="199:199" ht="12" customHeight="1">
      <c r="GQ9763" s="171"/>
    </row>
    <row r="9764" spans="199:199" ht="12" customHeight="1">
      <c r="GQ9764" s="171"/>
    </row>
    <row r="9765" spans="199:199" ht="12" customHeight="1">
      <c r="GQ9765" s="171"/>
    </row>
    <row r="9766" spans="199:199" ht="12" customHeight="1">
      <c r="GQ9766" s="171"/>
    </row>
    <row r="9767" spans="199:199" ht="12" customHeight="1">
      <c r="GQ9767" s="171"/>
    </row>
    <row r="9768" spans="199:199" ht="12" customHeight="1">
      <c r="GQ9768" s="171"/>
    </row>
    <row r="9769" spans="199:199" ht="12" customHeight="1">
      <c r="GQ9769" s="171"/>
    </row>
    <row r="9770" spans="199:199" ht="12" customHeight="1">
      <c r="GQ9770" s="171"/>
    </row>
    <row r="9771" spans="199:199" ht="12" customHeight="1">
      <c r="GQ9771" s="171"/>
    </row>
    <row r="9772" spans="199:199" ht="12" customHeight="1">
      <c r="GQ9772" s="171"/>
    </row>
    <row r="9773" spans="199:199" ht="12" customHeight="1">
      <c r="GQ9773" s="171"/>
    </row>
    <row r="9774" spans="199:199" ht="12" customHeight="1">
      <c r="GQ9774" s="171"/>
    </row>
    <row r="9775" spans="199:199" ht="12" customHeight="1">
      <c r="GQ9775" s="171"/>
    </row>
    <row r="9776" spans="199:199" ht="12" customHeight="1">
      <c r="GQ9776" s="171"/>
    </row>
    <row r="9777" spans="199:199" ht="12" customHeight="1">
      <c r="GQ9777" s="171"/>
    </row>
    <row r="9778" spans="199:199" ht="12" customHeight="1">
      <c r="GQ9778" s="171"/>
    </row>
    <row r="9779" spans="199:199" ht="12" customHeight="1">
      <c r="GQ9779" s="171"/>
    </row>
    <row r="9780" spans="199:199" ht="12" customHeight="1">
      <c r="GQ9780" s="171"/>
    </row>
    <row r="9781" spans="199:199" ht="12" customHeight="1">
      <c r="GQ9781" s="171"/>
    </row>
    <row r="9782" spans="199:199" ht="12" customHeight="1">
      <c r="GQ9782" s="171"/>
    </row>
    <row r="9783" spans="199:199" ht="12" customHeight="1">
      <c r="GQ9783" s="171"/>
    </row>
    <row r="9784" spans="199:199" ht="12" customHeight="1">
      <c r="GQ9784" s="171"/>
    </row>
    <row r="9785" spans="199:199" ht="12" customHeight="1">
      <c r="GQ9785" s="171"/>
    </row>
    <row r="9786" spans="199:199" ht="12" customHeight="1">
      <c r="GQ9786" s="171"/>
    </row>
    <row r="9787" spans="199:199" ht="12" customHeight="1">
      <c r="GQ9787" s="171"/>
    </row>
    <row r="9788" spans="199:199" ht="12" customHeight="1">
      <c r="GQ9788" s="171"/>
    </row>
    <row r="9789" spans="199:199" ht="12" customHeight="1">
      <c r="GQ9789" s="171"/>
    </row>
    <row r="9790" spans="199:199" ht="12" customHeight="1">
      <c r="GQ9790" s="171"/>
    </row>
    <row r="9791" spans="199:199" ht="12" customHeight="1">
      <c r="GQ9791" s="171"/>
    </row>
    <row r="9792" spans="199:199" ht="12" customHeight="1">
      <c r="GQ9792" s="171"/>
    </row>
    <row r="9793" spans="199:199" ht="12" customHeight="1">
      <c r="GQ9793" s="171"/>
    </row>
    <row r="9794" spans="199:199" ht="12" customHeight="1">
      <c r="GQ9794" s="171"/>
    </row>
    <row r="9795" spans="199:199" ht="12" customHeight="1">
      <c r="GQ9795" s="171"/>
    </row>
    <row r="9796" spans="199:199" ht="12" customHeight="1">
      <c r="GQ9796" s="171"/>
    </row>
    <row r="9797" spans="199:199" ht="12" customHeight="1">
      <c r="GQ9797" s="171"/>
    </row>
    <row r="9798" spans="199:199" ht="12" customHeight="1">
      <c r="GQ9798" s="171"/>
    </row>
    <row r="9799" spans="199:199" ht="12" customHeight="1">
      <c r="GQ9799" s="171"/>
    </row>
    <row r="9800" spans="199:199" ht="12" customHeight="1">
      <c r="GQ9800" s="171"/>
    </row>
    <row r="9801" spans="199:199" ht="12" customHeight="1">
      <c r="GQ9801" s="171"/>
    </row>
    <row r="9802" spans="199:199" ht="12" customHeight="1">
      <c r="GQ9802" s="171"/>
    </row>
    <row r="9803" spans="199:199" ht="12" customHeight="1">
      <c r="GQ9803" s="171"/>
    </row>
    <row r="9804" spans="199:199" ht="12" customHeight="1">
      <c r="GQ9804" s="171"/>
    </row>
    <row r="9805" spans="199:199" ht="12" customHeight="1">
      <c r="GQ9805" s="171"/>
    </row>
    <row r="9806" spans="199:199" ht="12" customHeight="1">
      <c r="GQ9806" s="171"/>
    </row>
    <row r="9807" spans="199:199" ht="12" customHeight="1">
      <c r="GQ9807" s="171"/>
    </row>
    <row r="9808" spans="199:199" ht="12" customHeight="1">
      <c r="GQ9808" s="171"/>
    </row>
    <row r="9809" spans="199:199" ht="12" customHeight="1">
      <c r="GQ9809" s="171"/>
    </row>
    <row r="9810" spans="199:199" ht="12" customHeight="1">
      <c r="GQ9810" s="171"/>
    </row>
    <row r="9811" spans="199:199" ht="12" customHeight="1">
      <c r="GQ9811" s="171"/>
    </row>
    <row r="9812" spans="199:199" ht="12" customHeight="1">
      <c r="GQ9812" s="171"/>
    </row>
    <row r="9813" spans="199:199" ht="12" customHeight="1">
      <c r="GQ9813" s="171"/>
    </row>
    <row r="9814" spans="199:199" ht="12" customHeight="1">
      <c r="GQ9814" s="171"/>
    </row>
    <row r="9815" spans="199:199" ht="12" customHeight="1">
      <c r="GQ9815" s="171"/>
    </row>
    <row r="9816" spans="199:199" ht="12" customHeight="1">
      <c r="GQ9816" s="171"/>
    </row>
    <row r="9817" spans="199:199" ht="12" customHeight="1">
      <c r="GQ9817" s="171"/>
    </row>
    <row r="9818" spans="199:199" ht="12" customHeight="1">
      <c r="GQ9818" s="171"/>
    </row>
    <row r="9819" spans="199:199" ht="12" customHeight="1">
      <c r="GQ9819" s="171"/>
    </row>
    <row r="9820" spans="199:199" ht="12" customHeight="1">
      <c r="GQ9820" s="171"/>
    </row>
    <row r="9821" spans="199:199" ht="12" customHeight="1">
      <c r="GQ9821" s="171"/>
    </row>
    <row r="9822" spans="199:199" ht="12" customHeight="1">
      <c r="GQ9822" s="171"/>
    </row>
    <row r="9823" spans="199:199" ht="12" customHeight="1">
      <c r="GQ9823" s="171"/>
    </row>
    <row r="9824" spans="199:199" ht="12" customHeight="1">
      <c r="GQ9824" s="171"/>
    </row>
    <row r="9825" spans="199:199" ht="12" customHeight="1">
      <c r="GQ9825" s="171"/>
    </row>
    <row r="9826" spans="199:199" ht="12" customHeight="1">
      <c r="GQ9826" s="171"/>
    </row>
    <row r="9827" spans="199:199" ht="12" customHeight="1">
      <c r="GQ9827" s="171"/>
    </row>
    <row r="9828" spans="199:199" ht="12" customHeight="1">
      <c r="GQ9828" s="171"/>
    </row>
    <row r="9829" spans="199:199" ht="12" customHeight="1">
      <c r="GQ9829" s="171"/>
    </row>
    <row r="9830" spans="199:199" ht="12" customHeight="1">
      <c r="GQ9830" s="171"/>
    </row>
    <row r="9831" spans="199:199" ht="12" customHeight="1">
      <c r="GQ9831" s="171"/>
    </row>
    <row r="9832" spans="199:199" ht="12" customHeight="1">
      <c r="GQ9832" s="171"/>
    </row>
    <row r="9833" spans="199:199" ht="12" customHeight="1">
      <c r="GQ9833" s="171"/>
    </row>
    <row r="9834" spans="199:199" ht="12" customHeight="1">
      <c r="GQ9834" s="171"/>
    </row>
    <row r="9835" spans="199:199" ht="12" customHeight="1">
      <c r="GQ9835" s="171"/>
    </row>
    <row r="9836" spans="199:199" ht="12" customHeight="1">
      <c r="GQ9836" s="171"/>
    </row>
    <row r="9837" spans="199:199" ht="12" customHeight="1">
      <c r="GQ9837" s="171"/>
    </row>
    <row r="9838" spans="199:199" ht="12" customHeight="1">
      <c r="GQ9838" s="171"/>
    </row>
    <row r="9839" spans="199:199" ht="12" customHeight="1">
      <c r="GQ9839" s="171"/>
    </row>
    <row r="9840" spans="199:199" ht="12" customHeight="1">
      <c r="GQ9840" s="171"/>
    </row>
    <row r="9841" spans="199:199" ht="12" customHeight="1">
      <c r="GQ9841" s="171"/>
    </row>
    <row r="9842" spans="199:199" ht="12" customHeight="1">
      <c r="GQ9842" s="171"/>
    </row>
    <row r="9843" spans="199:199" ht="12" customHeight="1">
      <c r="GQ9843" s="171"/>
    </row>
    <row r="9844" spans="199:199" ht="12" customHeight="1">
      <c r="GQ9844" s="171"/>
    </row>
    <row r="9845" spans="199:199" ht="12" customHeight="1">
      <c r="GQ9845" s="171"/>
    </row>
    <row r="9846" spans="199:199" ht="12" customHeight="1">
      <c r="GQ9846" s="171"/>
    </row>
    <row r="9847" spans="199:199" ht="12" customHeight="1">
      <c r="GQ9847" s="171"/>
    </row>
    <row r="9848" spans="199:199" ht="12" customHeight="1">
      <c r="GQ9848" s="171"/>
    </row>
    <row r="9849" spans="199:199" ht="12" customHeight="1">
      <c r="GQ9849" s="171"/>
    </row>
    <row r="9850" spans="199:199" ht="12" customHeight="1">
      <c r="GQ9850" s="171"/>
    </row>
    <row r="9851" spans="199:199" ht="12" customHeight="1">
      <c r="GQ9851" s="171"/>
    </row>
    <row r="9852" spans="199:199" ht="12" customHeight="1">
      <c r="GQ9852" s="171"/>
    </row>
    <row r="9853" spans="199:199" ht="12" customHeight="1">
      <c r="GQ9853" s="171"/>
    </row>
    <row r="9854" spans="199:199" ht="12" customHeight="1">
      <c r="GQ9854" s="171"/>
    </row>
    <row r="9855" spans="199:199" ht="12" customHeight="1">
      <c r="GQ9855" s="171"/>
    </row>
    <row r="9856" spans="199:199" ht="12" customHeight="1">
      <c r="GQ9856" s="171"/>
    </row>
    <row r="9857" spans="199:199" ht="12" customHeight="1">
      <c r="GQ9857" s="171"/>
    </row>
    <row r="9858" spans="199:199" ht="12" customHeight="1">
      <c r="GQ9858" s="171"/>
    </row>
    <row r="9859" spans="199:199" ht="12" customHeight="1">
      <c r="GQ9859" s="171"/>
    </row>
    <row r="9860" spans="199:199" ht="12" customHeight="1">
      <c r="GQ9860" s="171"/>
    </row>
    <row r="9861" spans="199:199" ht="12" customHeight="1">
      <c r="GQ9861" s="171"/>
    </row>
    <row r="9862" spans="199:199" ht="12" customHeight="1">
      <c r="GQ9862" s="171"/>
    </row>
    <row r="9863" spans="199:199" ht="12" customHeight="1">
      <c r="GQ9863" s="171"/>
    </row>
    <row r="9864" spans="199:199" ht="12" customHeight="1">
      <c r="GQ9864" s="171"/>
    </row>
    <row r="9865" spans="199:199" ht="12" customHeight="1">
      <c r="GQ9865" s="171"/>
    </row>
    <row r="9866" spans="199:199" ht="12" customHeight="1">
      <c r="GQ9866" s="171"/>
    </row>
    <row r="9867" spans="199:199" ht="12" customHeight="1">
      <c r="GQ9867" s="171"/>
    </row>
    <row r="9868" spans="199:199" ht="12" customHeight="1">
      <c r="GQ9868" s="171"/>
    </row>
    <row r="9869" spans="199:199" ht="12" customHeight="1">
      <c r="GQ9869" s="171"/>
    </row>
    <row r="9870" spans="199:199" ht="12" customHeight="1">
      <c r="GQ9870" s="171"/>
    </row>
    <row r="9871" spans="199:199" ht="12" customHeight="1">
      <c r="GQ9871" s="171"/>
    </row>
    <row r="9872" spans="199:199" ht="12" customHeight="1">
      <c r="GQ9872" s="171"/>
    </row>
    <row r="9873" spans="199:199" ht="12" customHeight="1">
      <c r="GQ9873" s="171"/>
    </row>
    <row r="9874" spans="199:199" ht="12" customHeight="1">
      <c r="GQ9874" s="171"/>
    </row>
    <row r="9875" spans="199:199" ht="12" customHeight="1">
      <c r="GQ9875" s="171"/>
    </row>
    <row r="9876" spans="199:199" ht="12" customHeight="1">
      <c r="GQ9876" s="171"/>
    </row>
    <row r="9877" spans="199:199" ht="12" customHeight="1">
      <c r="GQ9877" s="171"/>
    </row>
    <row r="9878" spans="199:199" ht="12" customHeight="1">
      <c r="GQ9878" s="171"/>
    </row>
    <row r="9879" spans="199:199" ht="12" customHeight="1">
      <c r="GQ9879" s="171"/>
    </row>
    <row r="9880" spans="199:199" ht="12" customHeight="1">
      <c r="GQ9880" s="171"/>
    </row>
    <row r="9881" spans="199:199" ht="12" customHeight="1">
      <c r="GQ9881" s="171"/>
    </row>
    <row r="9882" spans="199:199" ht="12" customHeight="1">
      <c r="GQ9882" s="171"/>
    </row>
    <row r="9883" spans="199:199" ht="12" customHeight="1">
      <c r="GQ9883" s="171"/>
    </row>
    <row r="9884" spans="199:199" ht="12" customHeight="1">
      <c r="GQ9884" s="171"/>
    </row>
    <row r="9885" spans="199:199" ht="12" customHeight="1">
      <c r="GQ9885" s="171"/>
    </row>
    <row r="9886" spans="199:199" ht="12" customHeight="1">
      <c r="GQ9886" s="171"/>
    </row>
    <row r="9887" spans="199:199" ht="12" customHeight="1">
      <c r="GQ9887" s="171"/>
    </row>
    <row r="9888" spans="199:199" ht="12" customHeight="1">
      <c r="GQ9888" s="171"/>
    </row>
    <row r="9889" spans="199:199" ht="12" customHeight="1">
      <c r="GQ9889" s="171"/>
    </row>
    <row r="9890" spans="199:199" ht="12" customHeight="1">
      <c r="GQ9890" s="171"/>
    </row>
    <row r="9891" spans="199:199" ht="12" customHeight="1">
      <c r="GQ9891" s="171"/>
    </row>
    <row r="9892" spans="199:199" ht="12" customHeight="1">
      <c r="GQ9892" s="171"/>
    </row>
    <row r="9893" spans="199:199" ht="12" customHeight="1">
      <c r="GQ9893" s="171"/>
    </row>
    <row r="9894" spans="199:199" ht="12" customHeight="1">
      <c r="GQ9894" s="171"/>
    </row>
    <row r="9895" spans="199:199" ht="12" customHeight="1">
      <c r="GQ9895" s="171"/>
    </row>
    <row r="9896" spans="199:199" ht="12" customHeight="1">
      <c r="GQ9896" s="171"/>
    </row>
    <row r="9897" spans="199:199" ht="12" customHeight="1">
      <c r="GQ9897" s="171"/>
    </row>
    <row r="9898" spans="199:199" ht="12" customHeight="1">
      <c r="GQ9898" s="171"/>
    </row>
    <row r="9899" spans="199:199" ht="12" customHeight="1">
      <c r="GQ9899" s="171"/>
    </row>
    <row r="9900" spans="199:199" ht="12" customHeight="1">
      <c r="GQ9900" s="171"/>
    </row>
    <row r="9901" spans="199:199" ht="12" customHeight="1">
      <c r="GQ9901" s="171"/>
    </row>
    <row r="9902" spans="199:199" ht="12" customHeight="1">
      <c r="GQ9902" s="171"/>
    </row>
    <row r="9903" spans="199:199" ht="12" customHeight="1">
      <c r="GQ9903" s="171"/>
    </row>
    <row r="9904" spans="199:199" ht="12" customHeight="1">
      <c r="GQ9904" s="171"/>
    </row>
    <row r="9905" spans="199:199" ht="12" customHeight="1">
      <c r="GQ9905" s="171"/>
    </row>
    <row r="9906" spans="199:199" ht="12" customHeight="1">
      <c r="GQ9906" s="171"/>
    </row>
    <row r="9907" spans="199:199" ht="12" customHeight="1">
      <c r="GQ9907" s="171"/>
    </row>
    <row r="9908" spans="199:199" ht="12" customHeight="1">
      <c r="GQ9908" s="171"/>
    </row>
    <row r="9909" spans="199:199" ht="12" customHeight="1">
      <c r="GQ9909" s="171"/>
    </row>
    <row r="9910" spans="199:199" ht="12" customHeight="1">
      <c r="GQ9910" s="171"/>
    </row>
    <row r="9911" spans="199:199" ht="12" customHeight="1">
      <c r="GQ9911" s="171"/>
    </row>
    <row r="9912" spans="199:199" ht="12" customHeight="1">
      <c r="GQ9912" s="171"/>
    </row>
    <row r="9913" spans="199:199" ht="12" customHeight="1">
      <c r="GQ9913" s="171"/>
    </row>
    <row r="9914" spans="199:199" ht="12" customHeight="1">
      <c r="GQ9914" s="171"/>
    </row>
    <row r="9915" spans="199:199" ht="12" customHeight="1">
      <c r="GQ9915" s="171"/>
    </row>
    <row r="9916" spans="199:199" ht="12" customHeight="1">
      <c r="GQ9916" s="171"/>
    </row>
    <row r="9917" spans="199:199" ht="12" customHeight="1">
      <c r="GQ9917" s="171"/>
    </row>
    <row r="9918" spans="199:199" ht="12" customHeight="1">
      <c r="GQ9918" s="171"/>
    </row>
    <row r="9919" spans="199:199" ht="12" customHeight="1">
      <c r="GQ9919" s="171"/>
    </row>
    <row r="9920" spans="199:199" ht="12" customHeight="1">
      <c r="GQ9920" s="171"/>
    </row>
    <row r="9921" spans="199:199" ht="12" customHeight="1">
      <c r="GQ9921" s="171"/>
    </row>
    <row r="9922" spans="199:199" ht="12" customHeight="1">
      <c r="GQ9922" s="171"/>
    </row>
    <row r="9923" spans="199:199" ht="12" customHeight="1">
      <c r="GQ9923" s="171"/>
    </row>
    <row r="9924" spans="199:199" ht="12" customHeight="1">
      <c r="GQ9924" s="171"/>
    </row>
    <row r="9925" spans="199:199" ht="12" customHeight="1">
      <c r="GQ9925" s="171"/>
    </row>
    <row r="9926" spans="199:199" ht="12" customHeight="1">
      <c r="GQ9926" s="171"/>
    </row>
    <row r="9927" spans="199:199" ht="12" customHeight="1">
      <c r="GQ9927" s="171"/>
    </row>
    <row r="9928" spans="199:199" ht="12" customHeight="1">
      <c r="GQ9928" s="171"/>
    </row>
    <row r="9929" spans="199:199" ht="12" customHeight="1">
      <c r="GQ9929" s="171"/>
    </row>
    <row r="9930" spans="199:199" ht="12" customHeight="1">
      <c r="GQ9930" s="171"/>
    </row>
    <row r="9931" spans="199:199" ht="12" customHeight="1">
      <c r="GQ9931" s="171"/>
    </row>
    <row r="9932" spans="199:199" ht="12" customHeight="1">
      <c r="GQ9932" s="171"/>
    </row>
    <row r="9933" spans="199:199" ht="12" customHeight="1">
      <c r="GQ9933" s="171"/>
    </row>
    <row r="9934" spans="199:199" ht="12" customHeight="1">
      <c r="GQ9934" s="171"/>
    </row>
    <row r="9935" spans="199:199" ht="12" customHeight="1">
      <c r="GQ9935" s="171"/>
    </row>
    <row r="9936" spans="199:199" ht="12" customHeight="1">
      <c r="GQ9936" s="171"/>
    </row>
    <row r="9937" spans="199:199" ht="12" customHeight="1">
      <c r="GQ9937" s="171"/>
    </row>
    <row r="9938" spans="199:199" ht="12" customHeight="1">
      <c r="GQ9938" s="171"/>
    </row>
    <row r="9939" spans="199:199" ht="12" customHeight="1">
      <c r="GQ9939" s="171"/>
    </row>
    <row r="9940" spans="199:199" ht="12" customHeight="1">
      <c r="GQ9940" s="171"/>
    </row>
    <row r="9941" spans="199:199" ht="12" customHeight="1">
      <c r="GQ9941" s="171"/>
    </row>
    <row r="9942" spans="199:199" ht="12" customHeight="1">
      <c r="GQ9942" s="171"/>
    </row>
    <row r="9943" spans="199:199" ht="12" customHeight="1">
      <c r="GQ9943" s="171"/>
    </row>
    <row r="9944" spans="199:199" ht="12" customHeight="1">
      <c r="GQ9944" s="171"/>
    </row>
    <row r="9945" spans="199:199" ht="12" customHeight="1">
      <c r="GQ9945" s="171"/>
    </row>
    <row r="9946" spans="199:199" ht="12" customHeight="1">
      <c r="GQ9946" s="171"/>
    </row>
    <row r="9947" spans="199:199" ht="12" customHeight="1">
      <c r="GQ9947" s="171"/>
    </row>
    <row r="9948" spans="199:199" ht="12" customHeight="1">
      <c r="GQ9948" s="171"/>
    </row>
    <row r="9949" spans="199:199" ht="12" customHeight="1">
      <c r="GQ9949" s="171"/>
    </row>
    <row r="9950" spans="199:199" ht="12" customHeight="1">
      <c r="GQ9950" s="171"/>
    </row>
    <row r="9951" spans="199:199" ht="12" customHeight="1">
      <c r="GQ9951" s="171"/>
    </row>
    <row r="9952" spans="199:199" ht="12" customHeight="1">
      <c r="GQ9952" s="171"/>
    </row>
    <row r="9953" spans="199:199" ht="12" customHeight="1">
      <c r="GQ9953" s="171"/>
    </row>
    <row r="9954" spans="199:199" ht="12" customHeight="1">
      <c r="GQ9954" s="171"/>
    </row>
    <row r="9955" spans="199:199" ht="12" customHeight="1">
      <c r="GQ9955" s="171"/>
    </row>
    <row r="9956" spans="199:199" ht="12" customHeight="1">
      <c r="GQ9956" s="171"/>
    </row>
    <row r="9957" spans="199:199" ht="12" customHeight="1">
      <c r="GQ9957" s="171"/>
    </row>
    <row r="9958" spans="199:199" ht="12" customHeight="1">
      <c r="GQ9958" s="171"/>
    </row>
    <row r="9959" spans="199:199" ht="12" customHeight="1">
      <c r="GQ9959" s="171"/>
    </row>
    <row r="9960" spans="199:199" ht="12" customHeight="1">
      <c r="GQ9960" s="171"/>
    </row>
    <row r="9961" spans="199:199" ht="12" customHeight="1">
      <c r="GQ9961" s="171"/>
    </row>
    <row r="9962" spans="199:199" ht="12" customHeight="1">
      <c r="GQ9962" s="171"/>
    </row>
    <row r="9963" spans="199:199" ht="12" customHeight="1">
      <c r="GQ9963" s="171"/>
    </row>
    <row r="9964" spans="199:199" ht="12" customHeight="1">
      <c r="GQ9964" s="171"/>
    </row>
    <row r="9965" spans="199:199" ht="12" customHeight="1">
      <c r="GQ9965" s="171"/>
    </row>
    <row r="9966" spans="199:199" ht="12" customHeight="1">
      <c r="GQ9966" s="171"/>
    </row>
    <row r="9967" spans="199:199" ht="12" customHeight="1">
      <c r="GQ9967" s="171"/>
    </row>
    <row r="9968" spans="199:199" ht="12" customHeight="1">
      <c r="GQ9968" s="171"/>
    </row>
    <row r="9969" spans="199:199" ht="12" customHeight="1">
      <c r="GQ9969" s="171"/>
    </row>
    <row r="9970" spans="199:199" ht="12" customHeight="1">
      <c r="GQ9970" s="171"/>
    </row>
    <row r="9971" spans="199:199" ht="12" customHeight="1">
      <c r="GQ9971" s="171"/>
    </row>
    <row r="9972" spans="199:199" ht="12" customHeight="1">
      <c r="GQ9972" s="171"/>
    </row>
    <row r="9973" spans="199:199" ht="12" customHeight="1">
      <c r="GQ9973" s="171"/>
    </row>
    <row r="9974" spans="199:199" ht="12" customHeight="1">
      <c r="GQ9974" s="171"/>
    </row>
    <row r="9975" spans="199:199" ht="12" customHeight="1">
      <c r="GQ9975" s="171"/>
    </row>
    <row r="9976" spans="199:199" ht="12" customHeight="1">
      <c r="GQ9976" s="171"/>
    </row>
    <row r="9977" spans="199:199" ht="12" customHeight="1">
      <c r="GQ9977" s="171"/>
    </row>
    <row r="9978" spans="199:199" ht="12" customHeight="1">
      <c r="GQ9978" s="171"/>
    </row>
    <row r="9979" spans="199:199" ht="12" customHeight="1">
      <c r="GQ9979" s="171"/>
    </row>
    <row r="9980" spans="199:199" ht="12" customHeight="1">
      <c r="GQ9980" s="171"/>
    </row>
    <row r="9981" spans="199:199" ht="12" customHeight="1">
      <c r="GQ9981" s="171"/>
    </row>
    <row r="9982" spans="199:199" ht="12" customHeight="1">
      <c r="GQ9982" s="171"/>
    </row>
    <row r="9983" spans="199:199" ht="12" customHeight="1">
      <c r="GQ9983" s="171"/>
    </row>
    <row r="9984" spans="199:199" ht="12" customHeight="1">
      <c r="GQ9984" s="171"/>
    </row>
    <row r="9985" spans="199:199" ht="12" customHeight="1">
      <c r="GQ9985" s="171"/>
    </row>
    <row r="9986" spans="199:199" ht="12" customHeight="1">
      <c r="GQ9986" s="171"/>
    </row>
    <row r="9987" spans="199:199" ht="12" customHeight="1">
      <c r="GQ9987" s="171"/>
    </row>
    <row r="9988" spans="199:199" ht="12" customHeight="1">
      <c r="GQ9988" s="171"/>
    </row>
    <row r="9989" spans="199:199" ht="12" customHeight="1">
      <c r="GQ9989" s="171"/>
    </row>
    <row r="9990" spans="199:199" ht="12" customHeight="1">
      <c r="GQ9990" s="171"/>
    </row>
    <row r="9991" spans="199:199" ht="12" customHeight="1">
      <c r="GQ9991" s="171"/>
    </row>
    <row r="9992" spans="199:199" ht="12" customHeight="1">
      <c r="GQ9992" s="171"/>
    </row>
    <row r="9993" spans="199:199" ht="12" customHeight="1">
      <c r="GQ9993" s="171"/>
    </row>
    <row r="9994" spans="199:199" ht="12" customHeight="1">
      <c r="GQ9994" s="171"/>
    </row>
    <row r="9995" spans="199:199" ht="12" customHeight="1">
      <c r="GQ9995" s="171"/>
    </row>
    <row r="9996" spans="199:199" ht="12" customHeight="1">
      <c r="GQ9996" s="171"/>
    </row>
    <row r="9997" spans="199:199" ht="12" customHeight="1">
      <c r="GQ9997" s="171"/>
    </row>
    <row r="9998" spans="199:199" ht="12" customHeight="1">
      <c r="GQ9998" s="171"/>
    </row>
    <row r="9999" spans="199:199" ht="12" customHeight="1">
      <c r="GQ9999" s="171"/>
    </row>
    <row r="10000" spans="199:199" ht="12" customHeight="1">
      <c r="GQ10000" s="171"/>
    </row>
    <row r="10001" spans="199:199" ht="12" customHeight="1">
      <c r="GQ10001" s="171"/>
    </row>
    <row r="10002" spans="199:199" ht="12" customHeight="1">
      <c r="GQ10002" s="171"/>
    </row>
    <row r="10003" spans="199:199" ht="12" customHeight="1">
      <c r="GQ10003" s="171"/>
    </row>
    <row r="10004" spans="199:199" ht="12" customHeight="1">
      <c r="GQ10004" s="171"/>
    </row>
    <row r="10005" spans="199:199" ht="12" customHeight="1">
      <c r="GQ10005" s="171"/>
    </row>
    <row r="10006" spans="199:199" ht="12" customHeight="1">
      <c r="GQ10006" s="171"/>
    </row>
    <row r="10007" spans="199:199" ht="12" customHeight="1">
      <c r="GQ10007" s="171"/>
    </row>
    <row r="10008" spans="199:199" ht="12" customHeight="1">
      <c r="GQ10008" s="171"/>
    </row>
    <row r="10009" spans="199:199" ht="12" customHeight="1">
      <c r="GQ10009" s="171"/>
    </row>
    <row r="10010" spans="199:199" ht="12" customHeight="1">
      <c r="GQ10010" s="171"/>
    </row>
    <row r="10011" spans="199:199" ht="12" customHeight="1">
      <c r="GQ10011" s="171"/>
    </row>
    <row r="10012" spans="199:199" ht="12" customHeight="1">
      <c r="GQ10012" s="171"/>
    </row>
    <row r="10013" spans="199:199" ht="12" customHeight="1">
      <c r="GQ10013" s="171"/>
    </row>
    <row r="10014" spans="199:199" ht="12" customHeight="1">
      <c r="GQ10014" s="171"/>
    </row>
    <row r="10015" spans="199:199" ht="12" customHeight="1">
      <c r="GQ10015" s="171"/>
    </row>
    <row r="10016" spans="199:199" ht="12" customHeight="1">
      <c r="GQ10016" s="171"/>
    </row>
    <row r="10017" spans="199:199" ht="12" customHeight="1">
      <c r="GQ10017" s="171"/>
    </row>
    <row r="10018" spans="199:199" ht="12" customHeight="1">
      <c r="GQ10018" s="171"/>
    </row>
    <row r="10019" spans="199:199" ht="12" customHeight="1">
      <c r="GQ10019" s="171"/>
    </row>
    <row r="10020" spans="199:199" ht="12" customHeight="1">
      <c r="GQ10020" s="171"/>
    </row>
    <row r="10021" spans="199:199" ht="12" customHeight="1">
      <c r="GQ10021" s="171"/>
    </row>
    <row r="10022" spans="199:199" ht="12" customHeight="1">
      <c r="GQ10022" s="171"/>
    </row>
    <row r="10023" spans="199:199" ht="12" customHeight="1">
      <c r="GQ10023" s="171"/>
    </row>
    <row r="10024" spans="199:199" ht="12" customHeight="1">
      <c r="GQ10024" s="171"/>
    </row>
    <row r="10025" spans="199:199" ht="12" customHeight="1">
      <c r="GQ10025" s="171"/>
    </row>
    <row r="10026" spans="199:199" ht="12" customHeight="1">
      <c r="GQ10026" s="171"/>
    </row>
    <row r="10027" spans="199:199" ht="12" customHeight="1">
      <c r="GQ10027" s="171"/>
    </row>
    <row r="10028" spans="199:199" ht="12" customHeight="1">
      <c r="GQ10028" s="171"/>
    </row>
    <row r="10029" spans="199:199" ht="12" customHeight="1">
      <c r="GQ10029" s="171"/>
    </row>
    <row r="10030" spans="199:199" ht="12" customHeight="1">
      <c r="GQ10030" s="171"/>
    </row>
    <row r="10031" spans="199:199" ht="12" customHeight="1">
      <c r="GQ10031" s="171"/>
    </row>
    <row r="10032" spans="199:199" ht="12" customHeight="1">
      <c r="GQ10032" s="171"/>
    </row>
    <row r="10033" spans="199:199" ht="12" customHeight="1">
      <c r="GQ10033" s="171"/>
    </row>
    <row r="10034" spans="199:199" ht="12" customHeight="1">
      <c r="GQ10034" s="171"/>
    </row>
    <row r="10035" spans="199:199" ht="12" customHeight="1">
      <c r="GQ10035" s="171"/>
    </row>
    <row r="10036" spans="199:199" ht="12" customHeight="1">
      <c r="GQ10036" s="171"/>
    </row>
    <row r="10037" spans="199:199" ht="12" customHeight="1">
      <c r="GQ10037" s="171"/>
    </row>
    <row r="10038" spans="199:199" ht="12" customHeight="1">
      <c r="GQ10038" s="171"/>
    </row>
    <row r="10039" spans="199:199" ht="12" customHeight="1">
      <c r="GQ10039" s="171"/>
    </row>
    <row r="10040" spans="199:199" ht="12" customHeight="1">
      <c r="GQ10040" s="171"/>
    </row>
    <row r="10041" spans="199:199" ht="12" customHeight="1">
      <c r="GQ10041" s="171"/>
    </row>
    <row r="10042" spans="199:199" ht="12" customHeight="1">
      <c r="GQ10042" s="171"/>
    </row>
    <row r="10043" spans="199:199" ht="12" customHeight="1">
      <c r="GQ10043" s="171"/>
    </row>
    <row r="10044" spans="199:199" ht="12" customHeight="1">
      <c r="GQ10044" s="171"/>
    </row>
    <row r="10045" spans="199:199" ht="12" customHeight="1">
      <c r="GQ10045" s="171"/>
    </row>
    <row r="10046" spans="199:199" ht="12" customHeight="1">
      <c r="GQ10046" s="171"/>
    </row>
    <row r="10047" spans="199:199" ht="12" customHeight="1">
      <c r="GQ10047" s="171"/>
    </row>
    <row r="10048" spans="199:199" ht="12" customHeight="1">
      <c r="GQ10048" s="171"/>
    </row>
    <row r="10049" spans="199:199" ht="12" customHeight="1">
      <c r="GQ10049" s="171"/>
    </row>
    <row r="10050" spans="199:199" ht="12" customHeight="1">
      <c r="GQ10050" s="171"/>
    </row>
    <row r="10051" spans="199:199" ht="12" customHeight="1">
      <c r="GQ10051" s="171"/>
    </row>
    <row r="10052" spans="199:199" ht="12" customHeight="1">
      <c r="GQ10052" s="171"/>
    </row>
    <row r="10053" spans="199:199" ht="12" customHeight="1">
      <c r="GQ10053" s="171"/>
    </row>
    <row r="10054" spans="199:199" ht="12" customHeight="1">
      <c r="GQ10054" s="171"/>
    </row>
    <row r="10055" spans="199:199" ht="12" customHeight="1">
      <c r="GQ10055" s="171"/>
    </row>
    <row r="10056" spans="199:199" ht="12" customHeight="1">
      <c r="GQ10056" s="171"/>
    </row>
    <row r="10057" spans="199:199" ht="12" customHeight="1">
      <c r="GQ10057" s="171"/>
    </row>
    <row r="10058" spans="199:199" ht="12" customHeight="1">
      <c r="GQ10058" s="171"/>
    </row>
    <row r="10059" spans="199:199" ht="12" customHeight="1">
      <c r="GQ10059" s="171"/>
    </row>
    <row r="10060" spans="199:199" ht="12" customHeight="1">
      <c r="GQ10060" s="171"/>
    </row>
    <row r="10061" spans="199:199" ht="12" customHeight="1">
      <c r="GQ10061" s="171"/>
    </row>
    <row r="10062" spans="199:199" ht="12" customHeight="1">
      <c r="GQ10062" s="171"/>
    </row>
    <row r="10063" spans="199:199" ht="12" customHeight="1">
      <c r="GQ10063" s="171"/>
    </row>
    <row r="10064" spans="199:199" ht="12" customHeight="1">
      <c r="GQ10064" s="171"/>
    </row>
    <row r="10065" spans="199:199" ht="12" customHeight="1">
      <c r="GQ10065" s="171"/>
    </row>
    <row r="10066" spans="199:199" ht="12" customHeight="1">
      <c r="GQ10066" s="171"/>
    </row>
    <row r="10067" spans="199:199" ht="12" customHeight="1">
      <c r="GQ10067" s="171"/>
    </row>
    <row r="10068" spans="199:199" ht="12" customHeight="1">
      <c r="GQ10068" s="171"/>
    </row>
    <row r="10069" spans="199:199" ht="12" customHeight="1">
      <c r="GQ10069" s="171"/>
    </row>
    <row r="10070" spans="199:199" ht="12" customHeight="1">
      <c r="GQ10070" s="171"/>
    </row>
    <row r="10071" spans="199:199" ht="12" customHeight="1">
      <c r="GQ10071" s="171"/>
    </row>
    <row r="10072" spans="199:199" ht="12" customHeight="1">
      <c r="GQ10072" s="171"/>
    </row>
    <row r="10073" spans="199:199" ht="12" customHeight="1">
      <c r="GQ10073" s="171"/>
    </row>
    <row r="10074" spans="199:199" ht="12" customHeight="1">
      <c r="GQ10074" s="171"/>
    </row>
    <row r="10075" spans="199:199" ht="12" customHeight="1">
      <c r="GQ10075" s="171"/>
    </row>
    <row r="10076" spans="199:199" ht="12" customHeight="1">
      <c r="GQ10076" s="171"/>
    </row>
    <row r="10077" spans="199:199" ht="12" customHeight="1">
      <c r="GQ10077" s="171"/>
    </row>
    <row r="10078" spans="199:199" ht="12" customHeight="1">
      <c r="GQ10078" s="171"/>
    </row>
    <row r="10079" spans="199:199" ht="12" customHeight="1">
      <c r="GQ10079" s="171"/>
    </row>
    <row r="10080" spans="199:199" ht="12" customHeight="1">
      <c r="GQ10080" s="171"/>
    </row>
    <row r="10081" spans="199:199" ht="12" customHeight="1">
      <c r="GQ10081" s="171"/>
    </row>
    <row r="10082" spans="199:199" ht="12" customHeight="1">
      <c r="GQ10082" s="171"/>
    </row>
    <row r="10083" spans="199:199" ht="12" customHeight="1">
      <c r="GQ10083" s="171"/>
    </row>
    <row r="10084" spans="199:199" ht="12" customHeight="1">
      <c r="GQ10084" s="171"/>
    </row>
    <row r="10085" spans="199:199" ht="12" customHeight="1">
      <c r="GQ10085" s="171"/>
    </row>
    <row r="10086" spans="199:199" ht="12" customHeight="1">
      <c r="GQ10086" s="171"/>
    </row>
    <row r="10087" spans="199:199" ht="12" customHeight="1">
      <c r="GQ10087" s="171"/>
    </row>
    <row r="10088" spans="199:199" ht="12" customHeight="1">
      <c r="GQ10088" s="171"/>
    </row>
    <row r="10089" spans="199:199" ht="12" customHeight="1">
      <c r="GQ10089" s="171"/>
    </row>
    <row r="10090" spans="199:199" ht="12" customHeight="1">
      <c r="GQ10090" s="171"/>
    </row>
    <row r="10091" spans="199:199" ht="12" customHeight="1">
      <c r="GQ10091" s="171"/>
    </row>
    <row r="10092" spans="199:199" ht="12" customHeight="1">
      <c r="GQ10092" s="171"/>
    </row>
    <row r="10093" spans="199:199" ht="12" customHeight="1">
      <c r="GQ10093" s="171"/>
    </row>
    <row r="10094" spans="199:199" ht="12" customHeight="1">
      <c r="GQ10094" s="171"/>
    </row>
    <row r="10095" spans="199:199" ht="12" customHeight="1">
      <c r="GQ10095" s="171"/>
    </row>
    <row r="10096" spans="199:199" ht="12" customHeight="1">
      <c r="GQ10096" s="171"/>
    </row>
    <row r="10097" spans="199:199" ht="12" customHeight="1">
      <c r="GQ10097" s="171"/>
    </row>
    <row r="10098" spans="199:199" ht="12" customHeight="1">
      <c r="GQ10098" s="171"/>
    </row>
    <row r="10099" spans="199:199" ht="12" customHeight="1">
      <c r="GQ10099" s="171"/>
    </row>
    <row r="10100" spans="199:199" ht="12" customHeight="1">
      <c r="GQ10100" s="171"/>
    </row>
    <row r="10101" spans="199:199" ht="12" customHeight="1">
      <c r="GQ10101" s="171"/>
    </row>
    <row r="10102" spans="199:199" ht="12" customHeight="1">
      <c r="GQ10102" s="171"/>
    </row>
    <row r="10103" spans="199:199" ht="12" customHeight="1">
      <c r="GQ10103" s="171"/>
    </row>
    <row r="10104" spans="199:199" ht="12" customHeight="1">
      <c r="GQ10104" s="171"/>
    </row>
    <row r="10105" spans="199:199" ht="12" customHeight="1">
      <c r="GQ10105" s="171"/>
    </row>
    <row r="10106" spans="199:199" ht="12" customHeight="1">
      <c r="GQ10106" s="171"/>
    </row>
    <row r="10107" spans="199:199" ht="12" customHeight="1">
      <c r="GQ10107" s="171"/>
    </row>
    <row r="10108" spans="199:199" ht="12" customHeight="1">
      <c r="GQ10108" s="171"/>
    </row>
    <row r="10109" spans="199:199" ht="12" customHeight="1">
      <c r="GQ10109" s="171"/>
    </row>
    <row r="10110" spans="199:199" ht="12" customHeight="1">
      <c r="GQ10110" s="171"/>
    </row>
    <row r="10111" spans="199:199" ht="12" customHeight="1">
      <c r="GQ10111" s="171"/>
    </row>
    <row r="10112" spans="199:199" ht="12" customHeight="1">
      <c r="GQ10112" s="171"/>
    </row>
    <row r="10113" spans="199:199" ht="12" customHeight="1">
      <c r="GQ10113" s="171"/>
    </row>
    <row r="10114" spans="199:199" ht="12" customHeight="1">
      <c r="GQ10114" s="171"/>
    </row>
    <row r="10115" spans="199:199" ht="12" customHeight="1">
      <c r="GQ10115" s="171"/>
    </row>
    <row r="10116" spans="199:199" ht="12" customHeight="1">
      <c r="GQ10116" s="171"/>
    </row>
    <row r="10117" spans="199:199" ht="12" customHeight="1">
      <c r="GQ10117" s="171"/>
    </row>
    <row r="10118" spans="199:199" ht="12" customHeight="1">
      <c r="GQ10118" s="171"/>
    </row>
    <row r="10119" spans="199:199" ht="12" customHeight="1">
      <c r="GQ10119" s="171"/>
    </row>
    <row r="10120" spans="199:199" ht="12" customHeight="1">
      <c r="GQ10120" s="171"/>
    </row>
    <row r="10121" spans="199:199" ht="12" customHeight="1">
      <c r="GQ10121" s="171"/>
    </row>
    <row r="10122" spans="199:199" ht="12" customHeight="1">
      <c r="GQ10122" s="171"/>
    </row>
    <row r="10123" spans="199:199" ht="12" customHeight="1">
      <c r="GQ10123" s="171"/>
    </row>
    <row r="10124" spans="199:199" ht="12" customHeight="1">
      <c r="GQ10124" s="171"/>
    </row>
    <row r="10125" spans="199:199" ht="12" customHeight="1">
      <c r="GQ10125" s="171"/>
    </row>
    <row r="10126" spans="199:199" ht="12" customHeight="1">
      <c r="GQ10126" s="171"/>
    </row>
    <row r="10127" spans="199:199" ht="12" customHeight="1">
      <c r="GQ10127" s="171"/>
    </row>
    <row r="10128" spans="199:199" ht="12" customHeight="1">
      <c r="GQ10128" s="171"/>
    </row>
    <row r="10129" spans="199:199" ht="12" customHeight="1">
      <c r="GQ10129" s="171"/>
    </row>
    <row r="10130" spans="199:199" ht="12" customHeight="1">
      <c r="GQ10130" s="171"/>
    </row>
    <row r="10131" spans="199:199" ht="12" customHeight="1">
      <c r="GQ10131" s="171"/>
    </row>
    <row r="10132" spans="199:199" ht="12" customHeight="1">
      <c r="GQ10132" s="171"/>
    </row>
    <row r="10133" spans="199:199" ht="12" customHeight="1">
      <c r="GQ10133" s="171"/>
    </row>
    <row r="10134" spans="199:199" ht="12" customHeight="1">
      <c r="GQ10134" s="171"/>
    </row>
    <row r="10135" spans="199:199" ht="12" customHeight="1">
      <c r="GQ10135" s="171"/>
    </row>
    <row r="10136" spans="199:199" ht="12" customHeight="1">
      <c r="GQ10136" s="171"/>
    </row>
    <row r="10137" spans="199:199" ht="12" customHeight="1">
      <c r="GQ10137" s="171"/>
    </row>
    <row r="10138" spans="199:199" ht="12" customHeight="1">
      <c r="GQ10138" s="171"/>
    </row>
    <row r="10139" spans="199:199" ht="12" customHeight="1">
      <c r="GQ10139" s="171"/>
    </row>
    <row r="10140" spans="199:199" ht="12" customHeight="1">
      <c r="GQ10140" s="171"/>
    </row>
    <row r="10141" spans="199:199" ht="12" customHeight="1">
      <c r="GQ10141" s="171"/>
    </row>
    <row r="10142" spans="199:199" ht="12" customHeight="1">
      <c r="GQ10142" s="171"/>
    </row>
    <row r="10143" spans="199:199" ht="12" customHeight="1">
      <c r="GQ10143" s="171"/>
    </row>
    <row r="10144" spans="199:199" ht="12" customHeight="1">
      <c r="GQ10144" s="171"/>
    </row>
    <row r="10145" spans="199:199" ht="12" customHeight="1">
      <c r="GQ10145" s="171"/>
    </row>
    <row r="10146" spans="199:199" ht="12" customHeight="1">
      <c r="GQ10146" s="171"/>
    </row>
    <row r="10147" spans="199:199" ht="12" customHeight="1">
      <c r="GQ10147" s="171"/>
    </row>
    <row r="10148" spans="199:199" ht="12" customHeight="1">
      <c r="GQ10148" s="171"/>
    </row>
    <row r="10149" spans="199:199" ht="12" customHeight="1">
      <c r="GQ10149" s="171"/>
    </row>
    <row r="10150" spans="199:199" ht="12" customHeight="1">
      <c r="GQ10150" s="171"/>
    </row>
    <row r="10151" spans="199:199" ht="12" customHeight="1">
      <c r="GQ10151" s="171"/>
    </row>
    <row r="10152" spans="199:199" ht="12" customHeight="1">
      <c r="GQ10152" s="171"/>
    </row>
    <row r="10153" spans="199:199" ht="12" customHeight="1">
      <c r="GQ10153" s="171"/>
    </row>
    <row r="10154" spans="199:199" ht="12" customHeight="1">
      <c r="GQ10154" s="171"/>
    </row>
    <row r="10155" spans="199:199" ht="12" customHeight="1">
      <c r="GQ10155" s="171"/>
    </row>
    <row r="10156" spans="199:199" ht="12" customHeight="1">
      <c r="GQ10156" s="171"/>
    </row>
    <row r="10157" spans="199:199" ht="12" customHeight="1">
      <c r="GQ10157" s="171"/>
    </row>
    <row r="10158" spans="199:199" ht="12" customHeight="1">
      <c r="GQ10158" s="171"/>
    </row>
    <row r="10159" spans="199:199" ht="12" customHeight="1">
      <c r="GQ10159" s="171"/>
    </row>
    <row r="10160" spans="199:199" ht="12" customHeight="1">
      <c r="GQ10160" s="171"/>
    </row>
    <row r="10161" spans="199:199" ht="12" customHeight="1">
      <c r="GQ10161" s="171"/>
    </row>
    <row r="10162" spans="199:199" ht="12" customHeight="1">
      <c r="GQ10162" s="171"/>
    </row>
    <row r="10163" spans="199:199" ht="12" customHeight="1">
      <c r="GQ10163" s="171"/>
    </row>
    <row r="10164" spans="199:199" ht="12" customHeight="1">
      <c r="GQ10164" s="171"/>
    </row>
    <row r="10165" spans="199:199" ht="12" customHeight="1">
      <c r="GQ10165" s="171"/>
    </row>
    <row r="10166" spans="199:199" ht="12" customHeight="1">
      <c r="GQ10166" s="171"/>
    </row>
    <row r="10167" spans="199:199" ht="12" customHeight="1">
      <c r="GQ10167" s="171"/>
    </row>
    <row r="10168" spans="199:199" ht="12" customHeight="1">
      <c r="GQ10168" s="171"/>
    </row>
    <row r="10169" spans="199:199" ht="12" customHeight="1">
      <c r="GQ10169" s="171"/>
    </row>
    <row r="10170" spans="199:199" ht="12" customHeight="1">
      <c r="GQ10170" s="171"/>
    </row>
    <row r="10171" spans="199:199" ht="12" customHeight="1">
      <c r="GQ10171" s="171"/>
    </row>
    <row r="10172" spans="199:199" ht="12" customHeight="1">
      <c r="GQ10172" s="171"/>
    </row>
    <row r="10173" spans="199:199" ht="12" customHeight="1">
      <c r="GQ10173" s="171"/>
    </row>
    <row r="10174" spans="199:199" ht="12" customHeight="1">
      <c r="GQ10174" s="171"/>
    </row>
    <row r="10175" spans="199:199" ht="12" customHeight="1">
      <c r="GQ10175" s="171"/>
    </row>
    <row r="10176" spans="199:199" ht="12" customHeight="1">
      <c r="GQ10176" s="171"/>
    </row>
    <row r="10177" spans="199:199" ht="12" customHeight="1">
      <c r="GQ10177" s="171"/>
    </row>
    <row r="10178" spans="199:199" ht="12" customHeight="1">
      <c r="GQ10178" s="171"/>
    </row>
    <row r="10179" spans="199:199" ht="12" customHeight="1">
      <c r="GQ10179" s="171"/>
    </row>
    <row r="10180" spans="199:199" ht="12" customHeight="1">
      <c r="GQ10180" s="171"/>
    </row>
    <row r="10181" spans="199:199" ht="12" customHeight="1">
      <c r="GQ10181" s="171"/>
    </row>
    <row r="10182" spans="199:199" ht="12" customHeight="1">
      <c r="GQ10182" s="171"/>
    </row>
    <row r="10183" spans="199:199" ht="12" customHeight="1">
      <c r="GQ10183" s="171"/>
    </row>
    <row r="10184" spans="199:199" ht="12" customHeight="1">
      <c r="GQ10184" s="171"/>
    </row>
    <row r="10185" spans="199:199" ht="12" customHeight="1">
      <c r="GQ10185" s="171"/>
    </row>
    <row r="10186" spans="199:199" ht="12" customHeight="1">
      <c r="GQ10186" s="171"/>
    </row>
    <row r="10187" spans="199:199" ht="12" customHeight="1">
      <c r="GQ10187" s="171"/>
    </row>
    <row r="10188" spans="199:199" ht="12" customHeight="1">
      <c r="GQ10188" s="171"/>
    </row>
    <row r="10189" spans="199:199" ht="12" customHeight="1">
      <c r="GQ10189" s="171"/>
    </row>
    <row r="10190" spans="199:199" ht="12" customHeight="1">
      <c r="GQ10190" s="171"/>
    </row>
    <row r="10191" spans="199:199" ht="12" customHeight="1">
      <c r="GQ10191" s="171"/>
    </row>
    <row r="10192" spans="199:199" ht="12" customHeight="1">
      <c r="GQ10192" s="171"/>
    </row>
    <row r="10193" spans="199:199" ht="12" customHeight="1">
      <c r="GQ10193" s="171"/>
    </row>
    <row r="10194" spans="199:199" ht="12" customHeight="1">
      <c r="GQ10194" s="171"/>
    </row>
    <row r="10195" spans="199:199" ht="12" customHeight="1">
      <c r="GQ10195" s="171"/>
    </row>
    <row r="10196" spans="199:199" ht="12" customHeight="1">
      <c r="GQ10196" s="171"/>
    </row>
    <row r="10197" spans="199:199" ht="12" customHeight="1">
      <c r="GQ10197" s="171"/>
    </row>
    <row r="10198" spans="199:199" ht="12" customHeight="1">
      <c r="GQ10198" s="171"/>
    </row>
    <row r="10199" spans="199:199" ht="12" customHeight="1">
      <c r="GQ10199" s="171"/>
    </row>
    <row r="10200" spans="199:199" ht="12" customHeight="1">
      <c r="GQ10200" s="171"/>
    </row>
    <row r="10201" spans="199:199" ht="12" customHeight="1">
      <c r="GQ10201" s="171"/>
    </row>
    <row r="10202" spans="199:199" ht="12" customHeight="1">
      <c r="GQ10202" s="171"/>
    </row>
    <row r="10203" spans="199:199" ht="12" customHeight="1">
      <c r="GQ10203" s="171"/>
    </row>
    <row r="10204" spans="199:199" ht="12" customHeight="1">
      <c r="GQ10204" s="171"/>
    </row>
    <row r="10205" spans="199:199" ht="12" customHeight="1">
      <c r="GQ10205" s="171"/>
    </row>
    <row r="10206" spans="199:199" ht="12" customHeight="1">
      <c r="GQ10206" s="171"/>
    </row>
    <row r="10207" spans="199:199" ht="12" customHeight="1">
      <c r="GQ10207" s="171"/>
    </row>
    <row r="10208" spans="199:199" ht="12" customHeight="1">
      <c r="GQ10208" s="171"/>
    </row>
    <row r="10209" spans="199:199" ht="12" customHeight="1">
      <c r="GQ10209" s="171"/>
    </row>
    <row r="10210" spans="199:199" ht="12" customHeight="1">
      <c r="GQ10210" s="171"/>
    </row>
    <row r="10211" spans="199:199" ht="12" customHeight="1">
      <c r="GQ10211" s="171"/>
    </row>
    <row r="10212" spans="199:199" ht="12" customHeight="1">
      <c r="GQ10212" s="171"/>
    </row>
    <row r="10213" spans="199:199" ht="12" customHeight="1">
      <c r="GQ10213" s="171"/>
    </row>
    <row r="10214" spans="199:199" ht="12" customHeight="1">
      <c r="GQ10214" s="171"/>
    </row>
    <row r="10215" spans="199:199" ht="12" customHeight="1">
      <c r="GQ10215" s="171"/>
    </row>
    <row r="10216" spans="199:199" ht="12" customHeight="1">
      <c r="GQ10216" s="171"/>
    </row>
    <row r="10217" spans="199:199" ht="12" customHeight="1">
      <c r="GQ10217" s="171"/>
    </row>
    <row r="10218" spans="199:199" ht="12" customHeight="1">
      <c r="GQ10218" s="171"/>
    </row>
    <row r="10219" spans="199:199" ht="12" customHeight="1">
      <c r="GQ10219" s="171"/>
    </row>
    <row r="10220" spans="199:199" ht="12" customHeight="1">
      <c r="GQ10220" s="171"/>
    </row>
    <row r="10221" spans="199:199" ht="12" customHeight="1">
      <c r="GQ10221" s="171"/>
    </row>
    <row r="10222" spans="199:199" ht="12" customHeight="1">
      <c r="GQ10222" s="171"/>
    </row>
    <row r="10223" spans="199:199" ht="12" customHeight="1">
      <c r="GQ10223" s="171"/>
    </row>
    <row r="10224" spans="199:199" ht="12" customHeight="1">
      <c r="GQ10224" s="171"/>
    </row>
    <row r="10225" spans="199:199" ht="12" customHeight="1">
      <c r="GQ10225" s="171"/>
    </row>
    <row r="10226" spans="199:199" ht="12" customHeight="1">
      <c r="GQ10226" s="171"/>
    </row>
    <row r="10227" spans="199:199" ht="12" customHeight="1">
      <c r="GQ10227" s="171"/>
    </row>
    <row r="10228" spans="199:199" ht="12" customHeight="1">
      <c r="GQ10228" s="171"/>
    </row>
    <row r="10229" spans="199:199" ht="12" customHeight="1">
      <c r="GQ10229" s="171"/>
    </row>
    <row r="10230" spans="199:199" ht="12" customHeight="1">
      <c r="GQ10230" s="171"/>
    </row>
    <row r="10231" spans="199:199" ht="12" customHeight="1">
      <c r="GQ10231" s="171"/>
    </row>
    <row r="10232" spans="199:199" ht="12" customHeight="1">
      <c r="GQ10232" s="171"/>
    </row>
    <row r="10233" spans="199:199" ht="12" customHeight="1">
      <c r="GQ10233" s="171"/>
    </row>
    <row r="10234" spans="199:199" ht="12" customHeight="1">
      <c r="GQ10234" s="171"/>
    </row>
    <row r="10235" spans="199:199" ht="12" customHeight="1">
      <c r="GQ10235" s="171"/>
    </row>
    <row r="10236" spans="199:199" ht="12" customHeight="1">
      <c r="GQ10236" s="171"/>
    </row>
    <row r="10237" spans="199:199" ht="12" customHeight="1">
      <c r="GQ10237" s="171"/>
    </row>
    <row r="10238" spans="199:199" ht="12" customHeight="1">
      <c r="GQ10238" s="171"/>
    </row>
    <row r="10239" spans="199:199" ht="12" customHeight="1">
      <c r="GQ10239" s="171"/>
    </row>
    <row r="10240" spans="199:199" ht="12" customHeight="1">
      <c r="GQ10240" s="171"/>
    </row>
    <row r="10241" spans="199:199" ht="12" customHeight="1">
      <c r="GQ10241" s="171"/>
    </row>
    <row r="10242" spans="199:199" ht="12" customHeight="1">
      <c r="GQ10242" s="171"/>
    </row>
    <row r="10243" spans="199:199" ht="12" customHeight="1">
      <c r="GQ10243" s="171"/>
    </row>
    <row r="10244" spans="199:199" ht="12" customHeight="1">
      <c r="GQ10244" s="171"/>
    </row>
    <row r="10245" spans="199:199" ht="12" customHeight="1">
      <c r="GQ10245" s="171"/>
    </row>
    <row r="10246" spans="199:199" ht="12" customHeight="1">
      <c r="GQ10246" s="171"/>
    </row>
    <row r="10247" spans="199:199" ht="12" customHeight="1">
      <c r="GQ10247" s="171"/>
    </row>
    <row r="10248" spans="199:199" ht="12" customHeight="1">
      <c r="GQ10248" s="171"/>
    </row>
    <row r="10249" spans="199:199" ht="12" customHeight="1">
      <c r="GQ10249" s="171"/>
    </row>
    <row r="10250" spans="199:199" ht="12" customHeight="1">
      <c r="GQ10250" s="171"/>
    </row>
    <row r="10251" spans="199:199" ht="12" customHeight="1">
      <c r="GQ10251" s="171"/>
    </row>
    <row r="10252" spans="199:199" ht="12" customHeight="1">
      <c r="GQ10252" s="171"/>
    </row>
    <row r="10253" spans="199:199" ht="12" customHeight="1">
      <c r="GQ10253" s="171"/>
    </row>
    <row r="10254" spans="199:199" ht="12" customHeight="1">
      <c r="GQ10254" s="171"/>
    </row>
    <row r="10255" spans="199:199" ht="12" customHeight="1">
      <c r="GQ10255" s="171"/>
    </row>
    <row r="10256" spans="199:199" ht="12" customHeight="1">
      <c r="GQ10256" s="171"/>
    </row>
    <row r="10257" spans="199:199" ht="12" customHeight="1">
      <c r="GQ10257" s="171"/>
    </row>
    <row r="10258" spans="199:199" ht="12" customHeight="1">
      <c r="GQ10258" s="171"/>
    </row>
    <row r="10259" spans="199:199" ht="12" customHeight="1">
      <c r="GQ10259" s="171"/>
    </row>
    <row r="10260" spans="199:199" ht="12" customHeight="1">
      <c r="GQ10260" s="171"/>
    </row>
    <row r="10261" spans="199:199" ht="12" customHeight="1">
      <c r="GQ10261" s="171"/>
    </row>
    <row r="10262" spans="199:199" ht="12" customHeight="1">
      <c r="GQ10262" s="171"/>
    </row>
    <row r="10263" spans="199:199" ht="12" customHeight="1">
      <c r="GQ10263" s="171"/>
    </row>
    <row r="10264" spans="199:199" ht="12" customHeight="1">
      <c r="GQ10264" s="171"/>
    </row>
    <row r="10265" spans="199:199" ht="12" customHeight="1">
      <c r="GQ10265" s="171"/>
    </row>
    <row r="10266" spans="199:199" ht="12" customHeight="1">
      <c r="GQ10266" s="171"/>
    </row>
    <row r="10267" spans="199:199" ht="12" customHeight="1">
      <c r="GQ10267" s="171"/>
    </row>
    <row r="10268" spans="199:199" ht="12" customHeight="1">
      <c r="GQ10268" s="171"/>
    </row>
    <row r="10269" spans="199:199" ht="12" customHeight="1">
      <c r="GQ10269" s="171"/>
    </row>
    <row r="10270" spans="199:199" ht="12" customHeight="1">
      <c r="GQ10270" s="171"/>
    </row>
    <row r="10271" spans="199:199" ht="12" customHeight="1">
      <c r="GQ10271" s="171"/>
    </row>
    <row r="10272" spans="199:199" ht="12" customHeight="1">
      <c r="GQ10272" s="171"/>
    </row>
    <row r="10273" spans="199:199" ht="12" customHeight="1">
      <c r="GQ10273" s="171"/>
    </row>
    <row r="10274" spans="199:199" ht="12" customHeight="1">
      <c r="GQ10274" s="171"/>
    </row>
    <row r="10275" spans="199:199" ht="12" customHeight="1">
      <c r="GQ10275" s="171"/>
    </row>
    <row r="10276" spans="199:199" ht="12" customHeight="1">
      <c r="GQ10276" s="171"/>
    </row>
    <row r="10277" spans="199:199" ht="12" customHeight="1">
      <c r="GQ10277" s="171"/>
    </row>
    <row r="10278" spans="199:199" ht="12" customHeight="1">
      <c r="GQ10278" s="171"/>
    </row>
    <row r="10279" spans="199:199" ht="12" customHeight="1">
      <c r="GQ10279" s="171"/>
    </row>
    <row r="10280" spans="199:199" ht="12" customHeight="1">
      <c r="GQ10280" s="171"/>
    </row>
    <row r="10281" spans="199:199" ht="12" customHeight="1">
      <c r="GQ10281" s="171"/>
    </row>
    <row r="10282" spans="199:199" ht="12" customHeight="1">
      <c r="GQ10282" s="171"/>
    </row>
    <row r="10283" spans="199:199" ht="12" customHeight="1">
      <c r="GQ10283" s="171"/>
    </row>
    <row r="10284" spans="199:199" ht="12" customHeight="1">
      <c r="GQ10284" s="171"/>
    </row>
    <row r="10285" spans="199:199" ht="12" customHeight="1">
      <c r="GQ10285" s="171"/>
    </row>
    <row r="10286" spans="199:199" ht="12" customHeight="1">
      <c r="GQ10286" s="171"/>
    </row>
    <row r="10287" spans="199:199" ht="12" customHeight="1">
      <c r="GQ10287" s="171"/>
    </row>
    <row r="10288" spans="199:199" ht="12" customHeight="1">
      <c r="GQ10288" s="171"/>
    </row>
    <row r="10289" spans="199:199" ht="12" customHeight="1">
      <c r="GQ10289" s="171"/>
    </row>
    <row r="10290" spans="199:199" ht="12" customHeight="1">
      <c r="GQ10290" s="171"/>
    </row>
    <row r="10291" spans="199:199" ht="12" customHeight="1">
      <c r="GQ10291" s="171"/>
    </row>
    <row r="10292" spans="199:199" ht="12" customHeight="1">
      <c r="GQ10292" s="171"/>
    </row>
    <row r="10293" spans="199:199" ht="12" customHeight="1">
      <c r="GQ10293" s="171"/>
    </row>
    <row r="10294" spans="199:199" ht="12" customHeight="1">
      <c r="GQ10294" s="171"/>
    </row>
    <row r="10295" spans="199:199" ht="12" customHeight="1">
      <c r="GQ10295" s="171"/>
    </row>
    <row r="10296" spans="199:199" ht="12" customHeight="1">
      <c r="GQ10296" s="171"/>
    </row>
    <row r="10297" spans="199:199" ht="12" customHeight="1">
      <c r="GQ10297" s="171"/>
    </row>
    <row r="10298" spans="199:199" ht="12" customHeight="1">
      <c r="GQ10298" s="171"/>
    </row>
    <row r="10299" spans="199:199" ht="12" customHeight="1">
      <c r="GQ10299" s="171"/>
    </row>
    <row r="10300" spans="199:199" ht="12" customHeight="1">
      <c r="GQ10300" s="171"/>
    </row>
    <row r="10301" spans="199:199" ht="12" customHeight="1">
      <c r="GQ10301" s="171"/>
    </row>
    <row r="10302" spans="199:199" ht="12" customHeight="1">
      <c r="GQ10302" s="171"/>
    </row>
    <row r="10303" spans="199:199" ht="12" customHeight="1">
      <c r="GQ10303" s="171"/>
    </row>
    <row r="10304" spans="199:199" ht="12" customHeight="1">
      <c r="GQ10304" s="171"/>
    </row>
    <row r="10305" spans="199:199" ht="12" customHeight="1">
      <c r="GQ10305" s="171"/>
    </row>
    <row r="10306" spans="199:199" ht="12" customHeight="1">
      <c r="GQ10306" s="171"/>
    </row>
    <row r="10307" spans="199:199" ht="12" customHeight="1">
      <c r="GQ10307" s="171"/>
    </row>
    <row r="10308" spans="199:199" ht="12" customHeight="1">
      <c r="GQ10308" s="171"/>
    </row>
    <row r="10309" spans="199:199" ht="12" customHeight="1">
      <c r="GQ10309" s="171"/>
    </row>
    <row r="10310" spans="199:199" ht="12" customHeight="1">
      <c r="GQ10310" s="171"/>
    </row>
    <row r="10311" spans="199:199" ht="12" customHeight="1">
      <c r="GQ10311" s="171"/>
    </row>
    <row r="10312" spans="199:199" ht="12" customHeight="1">
      <c r="GQ10312" s="171"/>
    </row>
    <row r="10313" spans="199:199" ht="12" customHeight="1">
      <c r="GQ10313" s="171"/>
    </row>
    <row r="10314" spans="199:199" ht="12" customHeight="1">
      <c r="GQ10314" s="171"/>
    </row>
    <row r="10315" spans="199:199" ht="12" customHeight="1">
      <c r="GQ10315" s="171"/>
    </row>
    <row r="10316" spans="199:199" ht="12" customHeight="1">
      <c r="GQ10316" s="171"/>
    </row>
    <row r="10317" spans="199:199" ht="12" customHeight="1">
      <c r="GQ10317" s="171"/>
    </row>
    <row r="10318" spans="199:199" ht="12" customHeight="1">
      <c r="GQ10318" s="171"/>
    </row>
    <row r="10319" spans="199:199" ht="12" customHeight="1">
      <c r="GQ10319" s="171"/>
    </row>
    <row r="10320" spans="199:199" ht="12" customHeight="1">
      <c r="GQ10320" s="171"/>
    </row>
    <row r="10321" spans="199:199" ht="12" customHeight="1">
      <c r="GQ10321" s="171"/>
    </row>
    <row r="10322" spans="199:199" ht="12" customHeight="1">
      <c r="GQ10322" s="171"/>
    </row>
    <row r="10323" spans="199:199" ht="12" customHeight="1">
      <c r="GQ10323" s="171"/>
    </row>
    <row r="10324" spans="199:199" ht="12" customHeight="1">
      <c r="GQ10324" s="171"/>
    </row>
    <row r="10325" spans="199:199" ht="12" customHeight="1">
      <c r="GQ10325" s="171"/>
    </row>
    <row r="10326" spans="199:199" ht="12" customHeight="1">
      <c r="GQ10326" s="171"/>
    </row>
    <row r="10327" spans="199:199" ht="12" customHeight="1">
      <c r="GQ10327" s="171"/>
    </row>
    <row r="10328" spans="199:199" ht="12" customHeight="1">
      <c r="GQ10328" s="171"/>
    </row>
    <row r="10329" spans="199:199" ht="12" customHeight="1">
      <c r="GQ10329" s="171"/>
    </row>
    <row r="10330" spans="199:199" ht="12" customHeight="1">
      <c r="GQ10330" s="171"/>
    </row>
    <row r="10331" spans="199:199" ht="12" customHeight="1">
      <c r="GQ10331" s="171"/>
    </row>
    <row r="10332" spans="199:199" ht="12" customHeight="1">
      <c r="GQ10332" s="171"/>
    </row>
    <row r="10333" spans="199:199" ht="12" customHeight="1">
      <c r="GQ10333" s="171"/>
    </row>
    <row r="10334" spans="199:199" ht="12" customHeight="1">
      <c r="GQ10334" s="171"/>
    </row>
    <row r="10335" spans="199:199" ht="12" customHeight="1">
      <c r="GQ10335" s="171"/>
    </row>
    <row r="10336" spans="199:199" ht="12" customHeight="1">
      <c r="GQ10336" s="171"/>
    </row>
    <row r="10337" spans="199:199" ht="12" customHeight="1">
      <c r="GQ10337" s="171"/>
    </row>
    <row r="10338" spans="199:199" ht="12" customHeight="1">
      <c r="GQ10338" s="171"/>
    </row>
    <row r="10339" spans="199:199" ht="12" customHeight="1">
      <c r="GQ10339" s="171"/>
    </row>
    <row r="10340" spans="199:199" ht="12" customHeight="1">
      <c r="GQ10340" s="171"/>
    </row>
    <row r="10341" spans="199:199" ht="12" customHeight="1">
      <c r="GQ10341" s="171"/>
    </row>
    <row r="10342" spans="199:199" ht="12" customHeight="1">
      <c r="GQ10342" s="171"/>
    </row>
    <row r="10343" spans="199:199" ht="12" customHeight="1">
      <c r="GQ10343" s="171"/>
    </row>
    <row r="10344" spans="199:199" ht="12" customHeight="1">
      <c r="GQ10344" s="171"/>
    </row>
    <row r="10345" spans="199:199" ht="12" customHeight="1">
      <c r="GQ10345" s="171"/>
    </row>
    <row r="10346" spans="199:199" ht="12" customHeight="1">
      <c r="GQ10346" s="171"/>
    </row>
    <row r="10347" spans="199:199" ht="12" customHeight="1">
      <c r="GQ10347" s="171"/>
    </row>
    <row r="10348" spans="199:199" ht="12" customHeight="1">
      <c r="GQ10348" s="171"/>
    </row>
    <row r="10349" spans="199:199" ht="12" customHeight="1">
      <c r="GQ10349" s="171"/>
    </row>
    <row r="10350" spans="199:199" ht="12" customHeight="1">
      <c r="GQ10350" s="171"/>
    </row>
    <row r="10351" spans="199:199" ht="12" customHeight="1">
      <c r="GQ10351" s="171"/>
    </row>
    <row r="10352" spans="199:199" ht="12" customHeight="1">
      <c r="GQ10352" s="171"/>
    </row>
    <row r="10353" spans="199:199" ht="12" customHeight="1">
      <c r="GQ10353" s="171"/>
    </row>
    <row r="10354" spans="199:199" ht="12" customHeight="1">
      <c r="GQ10354" s="171"/>
    </row>
    <row r="10355" spans="199:199" ht="12" customHeight="1">
      <c r="GQ10355" s="171"/>
    </row>
    <row r="10356" spans="199:199" ht="12" customHeight="1">
      <c r="GQ10356" s="171"/>
    </row>
    <row r="10357" spans="199:199" ht="12" customHeight="1">
      <c r="GQ10357" s="171"/>
    </row>
    <row r="10358" spans="199:199" ht="12" customHeight="1">
      <c r="GQ10358" s="171"/>
    </row>
    <row r="10359" spans="199:199" ht="12" customHeight="1">
      <c r="GQ10359" s="171"/>
    </row>
    <row r="10360" spans="199:199" ht="12" customHeight="1">
      <c r="GQ10360" s="171"/>
    </row>
    <row r="10361" spans="199:199" ht="12" customHeight="1">
      <c r="GQ10361" s="171"/>
    </row>
    <row r="10362" spans="199:199" ht="12" customHeight="1">
      <c r="GQ10362" s="171"/>
    </row>
    <row r="10363" spans="199:199" ht="12" customHeight="1">
      <c r="GQ10363" s="171"/>
    </row>
    <row r="10364" spans="199:199" ht="12" customHeight="1">
      <c r="GQ10364" s="171"/>
    </row>
    <row r="10365" spans="199:199" ht="12" customHeight="1">
      <c r="GQ10365" s="171"/>
    </row>
    <row r="10366" spans="199:199" ht="12" customHeight="1">
      <c r="GQ10366" s="171"/>
    </row>
    <row r="10367" spans="199:199" ht="12" customHeight="1">
      <c r="GQ10367" s="171"/>
    </row>
    <row r="10368" spans="199:199" ht="12" customHeight="1">
      <c r="GQ10368" s="171"/>
    </row>
    <row r="10369" spans="199:199" ht="12" customHeight="1">
      <c r="GQ10369" s="171"/>
    </row>
    <row r="10370" spans="199:199" ht="12" customHeight="1">
      <c r="GQ10370" s="171"/>
    </row>
    <row r="10371" spans="199:199" ht="12" customHeight="1">
      <c r="GQ10371" s="171"/>
    </row>
    <row r="10372" spans="199:199" ht="12" customHeight="1">
      <c r="GQ10372" s="171"/>
    </row>
    <row r="10373" spans="199:199" ht="12" customHeight="1">
      <c r="GQ10373" s="171"/>
    </row>
    <row r="10374" spans="199:199" ht="12" customHeight="1">
      <c r="GQ10374" s="171"/>
    </row>
    <row r="10375" spans="199:199" ht="12" customHeight="1">
      <c r="GQ10375" s="171"/>
    </row>
    <row r="10376" spans="199:199" ht="12" customHeight="1">
      <c r="GQ10376" s="171"/>
    </row>
    <row r="10377" spans="199:199" ht="12" customHeight="1">
      <c r="GQ10377" s="171"/>
    </row>
    <row r="10378" spans="199:199" ht="12" customHeight="1">
      <c r="GQ10378" s="171"/>
    </row>
    <row r="10379" spans="199:199" ht="12" customHeight="1">
      <c r="GQ10379" s="171"/>
    </row>
    <row r="10380" spans="199:199" ht="12" customHeight="1">
      <c r="GQ10380" s="171"/>
    </row>
    <row r="10381" spans="199:199" ht="12" customHeight="1">
      <c r="GQ10381" s="171"/>
    </row>
    <row r="10382" spans="199:199" ht="12" customHeight="1">
      <c r="GQ10382" s="171"/>
    </row>
    <row r="10383" spans="199:199" ht="12" customHeight="1">
      <c r="GQ10383" s="171"/>
    </row>
    <row r="10384" spans="199:199" ht="12" customHeight="1">
      <c r="GQ10384" s="171"/>
    </row>
    <row r="10385" spans="199:199" ht="12" customHeight="1">
      <c r="GQ10385" s="171"/>
    </row>
    <row r="10386" spans="199:199" ht="12" customHeight="1">
      <c r="GQ10386" s="171"/>
    </row>
    <row r="10387" spans="199:199" ht="12" customHeight="1">
      <c r="GQ10387" s="171"/>
    </row>
    <row r="10388" spans="199:199" ht="12" customHeight="1">
      <c r="GQ10388" s="171"/>
    </row>
    <row r="10389" spans="199:199" ht="12" customHeight="1">
      <c r="GQ10389" s="171"/>
    </row>
    <row r="10390" spans="199:199" ht="12" customHeight="1">
      <c r="GQ10390" s="171"/>
    </row>
    <row r="10391" spans="199:199" ht="12" customHeight="1">
      <c r="GQ10391" s="171"/>
    </row>
    <row r="10392" spans="199:199" ht="12" customHeight="1">
      <c r="GQ10392" s="171"/>
    </row>
    <row r="10393" spans="199:199" ht="12" customHeight="1">
      <c r="GQ10393" s="171"/>
    </row>
    <row r="10394" spans="199:199" ht="12" customHeight="1">
      <c r="GQ10394" s="171"/>
    </row>
    <row r="10395" spans="199:199" ht="12" customHeight="1">
      <c r="GQ10395" s="171"/>
    </row>
    <row r="10396" spans="199:199" ht="12" customHeight="1">
      <c r="GQ10396" s="171"/>
    </row>
    <row r="10397" spans="199:199" ht="12" customHeight="1">
      <c r="GQ10397" s="171"/>
    </row>
    <row r="10398" spans="199:199" ht="12" customHeight="1">
      <c r="GQ10398" s="171"/>
    </row>
    <row r="10399" spans="199:199" ht="12" customHeight="1">
      <c r="GQ10399" s="171"/>
    </row>
    <row r="10400" spans="199:199" ht="12" customHeight="1">
      <c r="GQ10400" s="171"/>
    </row>
    <row r="10401" spans="199:199" ht="12" customHeight="1">
      <c r="GQ10401" s="171"/>
    </row>
    <row r="10402" spans="199:199" ht="12" customHeight="1">
      <c r="GQ10402" s="171"/>
    </row>
    <row r="10403" spans="199:199" ht="12" customHeight="1">
      <c r="GQ10403" s="171"/>
    </row>
    <row r="10404" spans="199:199" ht="12" customHeight="1">
      <c r="GQ10404" s="171"/>
    </row>
    <row r="10405" spans="199:199" ht="12" customHeight="1">
      <c r="GQ10405" s="171"/>
    </row>
    <row r="10406" spans="199:199" ht="12" customHeight="1">
      <c r="GQ10406" s="171"/>
    </row>
    <row r="10407" spans="199:199" ht="12" customHeight="1">
      <c r="GQ10407" s="171"/>
    </row>
    <row r="10408" spans="199:199" ht="12" customHeight="1">
      <c r="GQ10408" s="171"/>
    </row>
    <row r="10409" spans="199:199" ht="12" customHeight="1">
      <c r="GQ10409" s="171"/>
    </row>
    <row r="10410" spans="199:199" ht="12" customHeight="1">
      <c r="GQ10410" s="171"/>
    </row>
    <row r="10411" spans="199:199" ht="12" customHeight="1">
      <c r="GQ10411" s="171"/>
    </row>
    <row r="10412" spans="199:199" ht="12" customHeight="1">
      <c r="GQ10412" s="171"/>
    </row>
    <row r="10413" spans="199:199" ht="12" customHeight="1">
      <c r="GQ10413" s="171"/>
    </row>
    <row r="10414" spans="199:199" ht="12" customHeight="1">
      <c r="GQ10414" s="171"/>
    </row>
    <row r="10415" spans="199:199" ht="12" customHeight="1">
      <c r="GQ10415" s="171"/>
    </row>
    <row r="10416" spans="199:199" ht="12" customHeight="1">
      <c r="GQ10416" s="171"/>
    </row>
    <row r="10417" spans="199:199" ht="12" customHeight="1">
      <c r="GQ10417" s="171"/>
    </row>
    <row r="10418" spans="199:199" ht="12" customHeight="1">
      <c r="GQ10418" s="171"/>
    </row>
    <row r="10419" spans="199:199" ht="12" customHeight="1">
      <c r="GQ10419" s="171"/>
    </row>
    <row r="10420" spans="199:199" ht="12" customHeight="1">
      <c r="GQ10420" s="171"/>
    </row>
    <row r="10421" spans="199:199" ht="12" customHeight="1">
      <c r="GQ10421" s="171"/>
    </row>
    <row r="10422" spans="199:199" ht="12" customHeight="1">
      <c r="GQ10422" s="171"/>
    </row>
    <row r="10423" spans="199:199" ht="12" customHeight="1">
      <c r="GQ10423" s="171"/>
    </row>
    <row r="10424" spans="199:199" ht="12" customHeight="1">
      <c r="GQ10424" s="171"/>
    </row>
    <row r="10425" spans="199:199" ht="12" customHeight="1">
      <c r="GQ10425" s="171"/>
    </row>
    <row r="10426" spans="199:199" ht="12" customHeight="1">
      <c r="GQ10426" s="171"/>
    </row>
    <row r="10427" spans="199:199" ht="12" customHeight="1">
      <c r="GQ10427" s="171"/>
    </row>
    <row r="10428" spans="199:199" ht="12" customHeight="1">
      <c r="GQ10428" s="171"/>
    </row>
    <row r="10429" spans="199:199" ht="12" customHeight="1">
      <c r="GQ10429" s="171"/>
    </row>
    <row r="10430" spans="199:199" ht="12" customHeight="1">
      <c r="GQ10430" s="171"/>
    </row>
    <row r="10431" spans="199:199" ht="12" customHeight="1">
      <c r="GQ10431" s="171"/>
    </row>
    <row r="10432" spans="199:199" ht="12" customHeight="1">
      <c r="GQ10432" s="171"/>
    </row>
    <row r="10433" spans="199:199" ht="12" customHeight="1">
      <c r="GQ10433" s="171"/>
    </row>
    <row r="10434" spans="199:199" ht="12" customHeight="1">
      <c r="GQ10434" s="171"/>
    </row>
    <row r="10435" spans="199:199" ht="12" customHeight="1">
      <c r="GQ10435" s="171"/>
    </row>
    <row r="10436" spans="199:199" ht="12" customHeight="1">
      <c r="GQ10436" s="171"/>
    </row>
    <row r="10437" spans="199:199" ht="12" customHeight="1">
      <c r="GQ10437" s="171"/>
    </row>
    <row r="10438" spans="199:199" ht="12" customHeight="1">
      <c r="GQ10438" s="171"/>
    </row>
    <row r="10439" spans="199:199" ht="12" customHeight="1">
      <c r="GQ10439" s="171"/>
    </row>
    <row r="10440" spans="199:199" ht="12" customHeight="1">
      <c r="GQ10440" s="171"/>
    </row>
    <row r="10441" spans="199:199" ht="12" customHeight="1">
      <c r="GQ10441" s="171"/>
    </row>
    <row r="10442" spans="199:199" ht="12" customHeight="1">
      <c r="GQ10442" s="171"/>
    </row>
    <row r="10443" spans="199:199" ht="12" customHeight="1">
      <c r="GQ10443" s="171"/>
    </row>
    <row r="10444" spans="199:199" ht="12" customHeight="1">
      <c r="GQ10444" s="171"/>
    </row>
    <row r="10445" spans="199:199" ht="12" customHeight="1">
      <c r="GQ10445" s="171"/>
    </row>
    <row r="10446" spans="199:199" ht="12" customHeight="1">
      <c r="GQ10446" s="171"/>
    </row>
    <row r="10447" spans="199:199" ht="12" customHeight="1">
      <c r="GQ10447" s="171"/>
    </row>
    <row r="10448" spans="199:199" ht="12" customHeight="1">
      <c r="GQ10448" s="171"/>
    </row>
    <row r="10449" spans="199:199" ht="12" customHeight="1">
      <c r="GQ10449" s="171"/>
    </row>
    <row r="10450" spans="199:199" ht="12" customHeight="1">
      <c r="GQ10450" s="171"/>
    </row>
    <row r="10451" spans="199:199" ht="12" customHeight="1">
      <c r="GQ10451" s="171"/>
    </row>
    <row r="10452" spans="199:199" ht="12" customHeight="1">
      <c r="GQ10452" s="171"/>
    </row>
    <row r="10453" spans="199:199" ht="12" customHeight="1">
      <c r="GQ10453" s="171"/>
    </row>
    <row r="10454" spans="199:199" ht="12" customHeight="1">
      <c r="GQ10454" s="171"/>
    </row>
    <row r="10455" spans="199:199" ht="12" customHeight="1">
      <c r="GQ10455" s="171"/>
    </row>
    <row r="10456" spans="199:199" ht="12" customHeight="1">
      <c r="GQ10456" s="171"/>
    </row>
    <row r="10457" spans="199:199" ht="12" customHeight="1">
      <c r="GQ10457" s="171"/>
    </row>
    <row r="10458" spans="199:199" ht="12" customHeight="1">
      <c r="GQ10458" s="171"/>
    </row>
    <row r="10459" spans="199:199" ht="12" customHeight="1">
      <c r="GQ10459" s="171"/>
    </row>
    <row r="10460" spans="199:199" ht="12" customHeight="1">
      <c r="GQ10460" s="171"/>
    </row>
    <row r="10461" spans="199:199" ht="12" customHeight="1">
      <c r="GQ10461" s="171"/>
    </row>
    <row r="10462" spans="199:199" ht="12" customHeight="1">
      <c r="GQ10462" s="171"/>
    </row>
    <row r="10463" spans="199:199" ht="12" customHeight="1">
      <c r="GQ10463" s="171"/>
    </row>
    <row r="10464" spans="199:199" ht="12" customHeight="1">
      <c r="GQ10464" s="171"/>
    </row>
    <row r="10465" spans="199:199" ht="12" customHeight="1">
      <c r="GQ10465" s="171"/>
    </row>
    <row r="10466" spans="199:199" ht="12" customHeight="1">
      <c r="GQ10466" s="171"/>
    </row>
    <row r="10467" spans="199:199" ht="12" customHeight="1">
      <c r="GQ10467" s="171"/>
    </row>
    <row r="10468" spans="199:199" ht="12" customHeight="1">
      <c r="GQ10468" s="171"/>
    </row>
    <row r="10469" spans="199:199" ht="12" customHeight="1">
      <c r="GQ10469" s="171"/>
    </row>
    <row r="10470" spans="199:199" ht="12" customHeight="1">
      <c r="GQ10470" s="171"/>
    </row>
    <row r="10471" spans="199:199" ht="12" customHeight="1">
      <c r="GQ10471" s="171"/>
    </row>
    <row r="10472" spans="199:199" ht="12" customHeight="1">
      <c r="GQ10472" s="171"/>
    </row>
    <row r="10473" spans="199:199" ht="12" customHeight="1">
      <c r="GQ10473" s="171"/>
    </row>
    <row r="10474" spans="199:199" ht="12" customHeight="1">
      <c r="GQ10474" s="171"/>
    </row>
    <row r="10475" spans="199:199" ht="12" customHeight="1">
      <c r="GQ10475" s="171"/>
    </row>
    <row r="10476" spans="199:199" ht="12" customHeight="1">
      <c r="GQ10476" s="171"/>
    </row>
    <row r="10477" spans="199:199" ht="12" customHeight="1">
      <c r="GQ10477" s="171"/>
    </row>
    <row r="10478" spans="199:199" ht="12" customHeight="1">
      <c r="GQ10478" s="171"/>
    </row>
    <row r="10479" spans="199:199" ht="12" customHeight="1">
      <c r="GQ10479" s="171"/>
    </row>
    <row r="10480" spans="199:199" ht="12" customHeight="1">
      <c r="GQ10480" s="171"/>
    </row>
    <row r="10481" spans="199:199" ht="12" customHeight="1">
      <c r="GQ10481" s="171"/>
    </row>
    <row r="10482" spans="199:199" ht="12" customHeight="1">
      <c r="GQ10482" s="171"/>
    </row>
    <row r="10483" spans="199:199" ht="12" customHeight="1">
      <c r="GQ10483" s="171"/>
    </row>
    <row r="10484" spans="199:199" ht="12" customHeight="1">
      <c r="GQ10484" s="171"/>
    </row>
    <row r="10485" spans="199:199" ht="12" customHeight="1">
      <c r="GQ10485" s="171"/>
    </row>
    <row r="10486" spans="199:199" ht="12" customHeight="1">
      <c r="GQ10486" s="171"/>
    </row>
    <row r="10487" spans="199:199" ht="12" customHeight="1">
      <c r="GQ10487" s="171"/>
    </row>
    <row r="10488" spans="199:199" ht="12" customHeight="1">
      <c r="GQ10488" s="171"/>
    </row>
    <row r="10489" spans="199:199" ht="12" customHeight="1">
      <c r="GQ10489" s="171"/>
    </row>
    <row r="10490" spans="199:199" ht="12" customHeight="1">
      <c r="GQ10490" s="171"/>
    </row>
    <row r="10491" spans="199:199" ht="12" customHeight="1">
      <c r="GQ10491" s="171"/>
    </row>
    <row r="10492" spans="199:199" ht="12" customHeight="1">
      <c r="GQ10492" s="171"/>
    </row>
    <row r="10493" spans="199:199" ht="12" customHeight="1">
      <c r="GQ10493" s="171"/>
    </row>
    <row r="10494" spans="199:199" ht="12" customHeight="1">
      <c r="GQ10494" s="171"/>
    </row>
    <row r="10495" spans="199:199" ht="12" customHeight="1">
      <c r="GQ10495" s="171"/>
    </row>
    <row r="10496" spans="199:199" ht="12" customHeight="1">
      <c r="GQ10496" s="171"/>
    </row>
    <row r="10497" spans="199:199" ht="12" customHeight="1">
      <c r="GQ10497" s="171"/>
    </row>
    <row r="10498" spans="199:199" ht="12" customHeight="1">
      <c r="GQ10498" s="171"/>
    </row>
    <row r="10499" spans="199:199" ht="12" customHeight="1">
      <c r="GQ10499" s="171"/>
    </row>
    <row r="10500" spans="199:199" ht="12" customHeight="1">
      <c r="GQ10500" s="171"/>
    </row>
    <row r="10501" spans="199:199" ht="12" customHeight="1">
      <c r="GQ10501" s="171"/>
    </row>
    <row r="10502" spans="199:199" ht="12" customHeight="1">
      <c r="GQ10502" s="171"/>
    </row>
    <row r="10503" spans="199:199" ht="12" customHeight="1">
      <c r="GQ10503" s="171"/>
    </row>
    <row r="10504" spans="199:199" ht="12" customHeight="1">
      <c r="GQ10504" s="171"/>
    </row>
    <row r="10505" spans="199:199" ht="12" customHeight="1">
      <c r="GQ10505" s="171"/>
    </row>
    <row r="10506" spans="199:199" ht="12" customHeight="1">
      <c r="GQ10506" s="171"/>
    </row>
    <row r="10507" spans="199:199" ht="12" customHeight="1">
      <c r="GQ10507" s="171"/>
    </row>
    <row r="10508" spans="199:199" ht="12" customHeight="1">
      <c r="GQ10508" s="171"/>
    </row>
    <row r="10509" spans="199:199" ht="12" customHeight="1">
      <c r="GQ10509" s="171"/>
    </row>
    <row r="10510" spans="199:199" ht="12" customHeight="1">
      <c r="GQ10510" s="171"/>
    </row>
    <row r="10511" spans="199:199" ht="12" customHeight="1">
      <c r="GQ10511" s="171"/>
    </row>
    <row r="10512" spans="199:199" ht="12" customHeight="1">
      <c r="GQ10512" s="171"/>
    </row>
    <row r="10513" spans="199:199" ht="12" customHeight="1">
      <c r="GQ10513" s="171"/>
    </row>
    <row r="10514" spans="199:199" ht="12" customHeight="1">
      <c r="GQ10514" s="171"/>
    </row>
    <row r="10515" spans="199:199" ht="12" customHeight="1">
      <c r="GQ10515" s="171"/>
    </row>
    <row r="10516" spans="199:199" ht="12" customHeight="1">
      <c r="GQ10516" s="171"/>
    </row>
    <row r="10517" spans="199:199" ht="12" customHeight="1">
      <c r="GQ10517" s="171"/>
    </row>
    <row r="10518" spans="199:199" ht="12" customHeight="1">
      <c r="GQ10518" s="171"/>
    </row>
    <row r="10519" spans="199:199" ht="12" customHeight="1">
      <c r="GQ10519" s="171"/>
    </row>
    <row r="10520" spans="199:199" ht="12" customHeight="1">
      <c r="GQ10520" s="171"/>
    </row>
    <row r="10521" spans="199:199" ht="12" customHeight="1">
      <c r="GQ10521" s="171"/>
    </row>
    <row r="10522" spans="199:199" ht="12" customHeight="1">
      <c r="GQ10522" s="171"/>
    </row>
    <row r="10523" spans="199:199" ht="12" customHeight="1">
      <c r="GQ10523" s="171"/>
    </row>
    <row r="10524" spans="199:199" ht="12" customHeight="1">
      <c r="GQ10524" s="171"/>
    </row>
    <row r="10525" spans="199:199" ht="12" customHeight="1">
      <c r="GQ10525" s="171"/>
    </row>
    <row r="10526" spans="199:199" ht="12" customHeight="1">
      <c r="GQ10526" s="171"/>
    </row>
    <row r="10527" spans="199:199" ht="12" customHeight="1">
      <c r="GQ10527" s="171"/>
    </row>
    <row r="10528" spans="199:199" ht="12" customHeight="1">
      <c r="GQ10528" s="171"/>
    </row>
    <row r="10529" spans="199:199" ht="12" customHeight="1">
      <c r="GQ10529" s="171"/>
    </row>
    <row r="10530" spans="199:199" ht="12" customHeight="1">
      <c r="GQ10530" s="171"/>
    </row>
    <row r="10531" spans="199:199" ht="12" customHeight="1">
      <c r="GQ10531" s="171"/>
    </row>
    <row r="10532" spans="199:199" ht="12" customHeight="1">
      <c r="GQ10532" s="171"/>
    </row>
    <row r="10533" spans="199:199" ht="12" customHeight="1">
      <c r="GQ10533" s="171"/>
    </row>
    <row r="10534" spans="199:199" ht="12" customHeight="1">
      <c r="GQ10534" s="171"/>
    </row>
    <row r="10535" spans="199:199" ht="12" customHeight="1">
      <c r="GQ10535" s="171"/>
    </row>
    <row r="10536" spans="199:199" ht="12" customHeight="1">
      <c r="GQ10536" s="171"/>
    </row>
    <row r="10537" spans="199:199" ht="12" customHeight="1">
      <c r="GQ10537" s="171"/>
    </row>
    <row r="10538" spans="199:199" ht="12" customHeight="1">
      <c r="GQ10538" s="171"/>
    </row>
    <row r="10539" spans="199:199" ht="12" customHeight="1">
      <c r="GQ10539" s="171"/>
    </row>
    <row r="10540" spans="199:199" ht="12" customHeight="1">
      <c r="GQ10540" s="171"/>
    </row>
    <row r="10541" spans="199:199" ht="12" customHeight="1">
      <c r="GQ10541" s="171"/>
    </row>
    <row r="10542" spans="199:199" ht="12" customHeight="1">
      <c r="GQ10542" s="171"/>
    </row>
    <row r="10543" spans="199:199" ht="12" customHeight="1">
      <c r="GQ10543" s="171"/>
    </row>
    <row r="10544" spans="199:199" ht="12" customHeight="1">
      <c r="GQ10544" s="171"/>
    </row>
    <row r="10545" spans="199:199" ht="12" customHeight="1">
      <c r="GQ10545" s="171"/>
    </row>
    <row r="10546" spans="199:199" ht="12" customHeight="1">
      <c r="GQ10546" s="171"/>
    </row>
    <row r="10547" spans="199:199" ht="12" customHeight="1">
      <c r="GQ10547" s="171"/>
    </row>
    <row r="10548" spans="199:199" ht="12" customHeight="1">
      <c r="GQ10548" s="171"/>
    </row>
    <row r="10549" spans="199:199" ht="12" customHeight="1">
      <c r="GQ10549" s="171"/>
    </row>
    <row r="10550" spans="199:199" ht="12" customHeight="1">
      <c r="GQ10550" s="171"/>
    </row>
    <row r="10551" spans="199:199" ht="12" customHeight="1">
      <c r="GQ10551" s="171"/>
    </row>
    <row r="10552" spans="199:199" ht="12" customHeight="1">
      <c r="GQ10552" s="171"/>
    </row>
    <row r="10553" spans="199:199" ht="12" customHeight="1">
      <c r="GQ10553" s="171"/>
    </row>
    <row r="10554" spans="199:199" ht="12" customHeight="1">
      <c r="GQ10554" s="171"/>
    </row>
    <row r="10555" spans="199:199" ht="12" customHeight="1">
      <c r="GQ10555" s="171"/>
    </row>
    <row r="10556" spans="199:199" ht="12" customHeight="1">
      <c r="GQ10556" s="171"/>
    </row>
    <row r="10557" spans="199:199" ht="12" customHeight="1">
      <c r="GQ10557" s="171"/>
    </row>
    <row r="10558" spans="199:199" ht="12" customHeight="1">
      <c r="GQ10558" s="171"/>
    </row>
    <row r="10559" spans="199:199" ht="12" customHeight="1">
      <c r="GQ10559" s="171"/>
    </row>
    <row r="10560" spans="199:199" ht="12" customHeight="1">
      <c r="GQ10560" s="171"/>
    </row>
    <row r="10561" spans="199:199" ht="12" customHeight="1">
      <c r="GQ10561" s="171"/>
    </row>
    <row r="10562" spans="199:199" ht="12" customHeight="1">
      <c r="GQ10562" s="171"/>
    </row>
    <row r="10563" spans="199:199" ht="12" customHeight="1">
      <c r="GQ10563" s="171"/>
    </row>
    <row r="10564" spans="199:199" ht="12" customHeight="1">
      <c r="GQ10564" s="171"/>
    </row>
    <row r="10565" spans="199:199" ht="12" customHeight="1">
      <c r="GQ10565" s="171"/>
    </row>
    <row r="10566" spans="199:199" ht="12" customHeight="1">
      <c r="GQ10566" s="171"/>
    </row>
    <row r="10567" spans="199:199" ht="12" customHeight="1">
      <c r="GQ10567" s="171"/>
    </row>
    <row r="10568" spans="199:199" ht="12" customHeight="1">
      <c r="GQ10568" s="171"/>
    </row>
    <row r="10569" spans="199:199" ht="12" customHeight="1">
      <c r="GQ10569" s="171"/>
    </row>
    <row r="10570" spans="199:199" ht="12" customHeight="1">
      <c r="GQ10570" s="171"/>
    </row>
    <row r="10571" spans="199:199" ht="12" customHeight="1">
      <c r="GQ10571" s="171"/>
    </row>
    <row r="10572" spans="199:199" ht="12" customHeight="1">
      <c r="GQ10572" s="171"/>
    </row>
    <row r="10573" spans="199:199" ht="12" customHeight="1">
      <c r="GQ10573" s="171"/>
    </row>
    <row r="10574" spans="199:199" ht="12" customHeight="1">
      <c r="GQ10574" s="171"/>
    </row>
    <row r="10575" spans="199:199" ht="12" customHeight="1">
      <c r="GQ10575" s="171"/>
    </row>
    <row r="10576" spans="199:199" ht="12" customHeight="1">
      <c r="GQ10576" s="171"/>
    </row>
    <row r="10577" spans="199:199" ht="12" customHeight="1">
      <c r="GQ10577" s="171"/>
    </row>
    <row r="10578" spans="199:199" ht="12" customHeight="1">
      <c r="GQ10578" s="171"/>
    </row>
    <row r="10579" spans="199:199" ht="12" customHeight="1">
      <c r="GQ10579" s="171"/>
    </row>
    <row r="10580" spans="199:199" ht="12" customHeight="1">
      <c r="GQ10580" s="171"/>
    </row>
    <row r="10581" spans="199:199" ht="12" customHeight="1">
      <c r="GQ10581" s="171"/>
    </row>
    <row r="10582" spans="199:199" ht="12" customHeight="1">
      <c r="GQ10582" s="171"/>
    </row>
    <row r="10583" spans="199:199" ht="12" customHeight="1">
      <c r="GQ10583" s="171"/>
    </row>
    <row r="10584" spans="199:199" ht="12" customHeight="1">
      <c r="GQ10584" s="171"/>
    </row>
    <row r="10585" spans="199:199" ht="12" customHeight="1">
      <c r="GQ10585" s="171"/>
    </row>
    <row r="10586" spans="199:199" ht="12" customHeight="1">
      <c r="GQ10586" s="171"/>
    </row>
    <row r="10587" spans="199:199" ht="12" customHeight="1">
      <c r="GQ10587" s="171"/>
    </row>
    <row r="10588" spans="199:199" ht="12" customHeight="1">
      <c r="GQ10588" s="171"/>
    </row>
    <row r="10589" spans="199:199" ht="12" customHeight="1">
      <c r="GQ10589" s="171"/>
    </row>
    <row r="10590" spans="199:199" ht="12" customHeight="1">
      <c r="GQ10590" s="171"/>
    </row>
    <row r="10591" spans="199:199" ht="12" customHeight="1">
      <c r="GQ10591" s="171"/>
    </row>
    <row r="10592" spans="199:199" ht="12" customHeight="1">
      <c r="GQ10592" s="171"/>
    </row>
    <row r="10593" spans="199:199" ht="12" customHeight="1">
      <c r="GQ10593" s="171"/>
    </row>
    <row r="10594" spans="199:199" ht="12" customHeight="1">
      <c r="GQ10594" s="171"/>
    </row>
    <row r="10595" spans="199:199" ht="12" customHeight="1">
      <c r="GQ10595" s="171"/>
    </row>
    <row r="10596" spans="199:199" ht="12" customHeight="1">
      <c r="GQ10596" s="171"/>
    </row>
    <row r="10597" spans="199:199" ht="12" customHeight="1">
      <c r="GQ10597" s="171"/>
    </row>
    <row r="10598" spans="199:199" ht="12" customHeight="1">
      <c r="GQ10598" s="171"/>
    </row>
    <row r="10599" spans="199:199" ht="12" customHeight="1">
      <c r="GQ10599" s="171"/>
    </row>
    <row r="10600" spans="199:199" ht="12" customHeight="1">
      <c r="GQ10600" s="171"/>
    </row>
    <row r="10601" spans="199:199" ht="12" customHeight="1">
      <c r="GQ10601" s="171"/>
    </row>
    <row r="10602" spans="199:199" ht="12" customHeight="1">
      <c r="GQ10602" s="171"/>
    </row>
    <row r="10603" spans="199:199" ht="12" customHeight="1">
      <c r="GQ10603" s="171"/>
    </row>
    <row r="10604" spans="199:199" ht="12" customHeight="1">
      <c r="GQ10604" s="171"/>
    </row>
    <row r="10605" spans="199:199" ht="12" customHeight="1">
      <c r="GQ10605" s="171"/>
    </row>
    <row r="10606" spans="199:199" ht="12" customHeight="1">
      <c r="GQ10606" s="171"/>
    </row>
    <row r="10607" spans="199:199" ht="12" customHeight="1">
      <c r="GQ10607" s="171"/>
    </row>
    <row r="10608" spans="199:199" ht="12" customHeight="1">
      <c r="GQ10608" s="171"/>
    </row>
    <row r="10609" spans="199:199" ht="12" customHeight="1">
      <c r="GQ10609" s="171"/>
    </row>
    <row r="10610" spans="199:199" ht="12" customHeight="1">
      <c r="GQ10610" s="171"/>
    </row>
    <row r="10611" spans="199:199" ht="12" customHeight="1">
      <c r="GQ10611" s="171"/>
    </row>
    <row r="10612" spans="199:199" ht="12" customHeight="1">
      <c r="GQ10612" s="171"/>
    </row>
    <row r="10613" spans="199:199" ht="12" customHeight="1">
      <c r="GQ10613" s="171"/>
    </row>
    <row r="10614" spans="199:199" ht="12" customHeight="1">
      <c r="GQ10614" s="171"/>
    </row>
    <row r="10615" spans="199:199" ht="12" customHeight="1">
      <c r="GQ10615" s="171"/>
    </row>
    <row r="10616" spans="199:199" ht="12" customHeight="1">
      <c r="GQ10616" s="171"/>
    </row>
    <row r="10617" spans="199:199" ht="12" customHeight="1">
      <c r="GQ10617" s="171"/>
    </row>
    <row r="10618" spans="199:199" ht="12" customHeight="1">
      <c r="GQ10618" s="171"/>
    </row>
    <row r="10619" spans="199:199" ht="12" customHeight="1">
      <c r="GQ10619" s="171"/>
    </row>
    <row r="10620" spans="199:199" ht="12" customHeight="1">
      <c r="GQ10620" s="171"/>
    </row>
    <row r="10621" spans="199:199" ht="12" customHeight="1">
      <c r="GQ10621" s="171"/>
    </row>
    <row r="10622" spans="199:199" ht="12" customHeight="1">
      <c r="GQ10622" s="171"/>
    </row>
    <row r="10623" spans="199:199" ht="12" customHeight="1">
      <c r="GQ10623" s="171"/>
    </row>
    <row r="10624" spans="199:199" ht="12" customHeight="1">
      <c r="GQ10624" s="171"/>
    </row>
    <row r="10625" spans="199:199" ht="12" customHeight="1">
      <c r="GQ10625" s="171"/>
    </row>
    <row r="10626" spans="199:199" ht="12" customHeight="1">
      <c r="GQ10626" s="171"/>
    </row>
    <row r="10627" spans="199:199" ht="12" customHeight="1">
      <c r="GQ10627" s="171"/>
    </row>
    <row r="10628" spans="199:199" ht="12" customHeight="1">
      <c r="GQ10628" s="171"/>
    </row>
    <row r="10629" spans="199:199" ht="12" customHeight="1">
      <c r="GQ10629" s="171"/>
    </row>
    <row r="10630" spans="199:199" ht="12" customHeight="1">
      <c r="GQ10630" s="171"/>
    </row>
    <row r="10631" spans="199:199" ht="12" customHeight="1">
      <c r="GQ10631" s="171"/>
    </row>
    <row r="10632" spans="199:199" ht="12" customHeight="1">
      <c r="GQ10632" s="171"/>
    </row>
    <row r="10633" spans="199:199" ht="12" customHeight="1">
      <c r="GQ10633" s="171"/>
    </row>
    <row r="10634" spans="199:199" ht="12" customHeight="1">
      <c r="GQ10634" s="171"/>
    </row>
    <row r="10635" spans="199:199" ht="12" customHeight="1">
      <c r="GQ10635" s="171"/>
    </row>
    <row r="10636" spans="199:199" ht="12" customHeight="1">
      <c r="GQ10636" s="171"/>
    </row>
    <row r="10637" spans="199:199" ht="12" customHeight="1">
      <c r="GQ10637" s="171"/>
    </row>
    <row r="10638" spans="199:199" ht="12" customHeight="1">
      <c r="GQ10638" s="171"/>
    </row>
    <row r="10639" spans="199:199" ht="12" customHeight="1">
      <c r="GQ10639" s="171"/>
    </row>
    <row r="10640" spans="199:199" ht="12" customHeight="1">
      <c r="GQ10640" s="171"/>
    </row>
    <row r="10641" spans="199:199" ht="12" customHeight="1">
      <c r="GQ10641" s="171"/>
    </row>
    <row r="10642" spans="199:199" ht="12" customHeight="1">
      <c r="GQ10642" s="171"/>
    </row>
    <row r="10643" spans="199:199" ht="12" customHeight="1">
      <c r="GQ10643" s="171"/>
    </row>
    <row r="10644" spans="199:199" ht="12" customHeight="1">
      <c r="GQ10644" s="171"/>
    </row>
    <row r="10645" spans="199:199" ht="12" customHeight="1">
      <c r="GQ10645" s="171"/>
    </row>
    <row r="10646" spans="199:199" ht="12" customHeight="1">
      <c r="GQ10646" s="171"/>
    </row>
    <row r="10647" spans="199:199" ht="12" customHeight="1">
      <c r="GQ10647" s="171"/>
    </row>
    <row r="10648" spans="199:199" ht="12" customHeight="1">
      <c r="GQ10648" s="171"/>
    </row>
    <row r="10649" spans="199:199" ht="12" customHeight="1">
      <c r="GQ10649" s="171"/>
    </row>
    <row r="10650" spans="199:199" ht="12" customHeight="1">
      <c r="GQ10650" s="171"/>
    </row>
    <row r="10651" spans="199:199" ht="12" customHeight="1">
      <c r="GQ10651" s="171"/>
    </row>
    <row r="10652" spans="199:199" ht="12" customHeight="1">
      <c r="GQ10652" s="171"/>
    </row>
    <row r="10653" spans="199:199" ht="12" customHeight="1">
      <c r="GQ10653" s="171"/>
    </row>
    <row r="10654" spans="199:199" ht="12" customHeight="1">
      <c r="GQ10654" s="171"/>
    </row>
    <row r="10655" spans="199:199" ht="12" customHeight="1">
      <c r="GQ10655" s="171"/>
    </row>
    <row r="10656" spans="199:199" ht="12" customHeight="1">
      <c r="GQ10656" s="171"/>
    </row>
    <row r="10657" spans="199:199" ht="12" customHeight="1">
      <c r="GQ10657" s="171"/>
    </row>
    <row r="10658" spans="199:199" ht="12" customHeight="1">
      <c r="GQ10658" s="171"/>
    </row>
    <row r="10659" spans="199:199" ht="12" customHeight="1">
      <c r="GQ10659" s="171"/>
    </row>
    <row r="10660" spans="199:199" ht="12" customHeight="1">
      <c r="GQ10660" s="171"/>
    </row>
    <row r="10661" spans="199:199" ht="12" customHeight="1">
      <c r="GQ10661" s="171"/>
    </row>
    <row r="10662" spans="199:199" ht="12" customHeight="1">
      <c r="GQ10662" s="171"/>
    </row>
    <row r="10663" spans="199:199" ht="12" customHeight="1">
      <c r="GQ10663" s="171"/>
    </row>
    <row r="10664" spans="199:199" ht="12" customHeight="1">
      <c r="GQ10664" s="171"/>
    </row>
    <row r="10665" spans="199:199" ht="12" customHeight="1">
      <c r="GQ10665" s="171"/>
    </row>
    <row r="10666" spans="199:199" ht="12" customHeight="1">
      <c r="GQ10666" s="171"/>
    </row>
    <row r="10667" spans="199:199" ht="12" customHeight="1">
      <c r="GQ10667" s="171"/>
    </row>
    <row r="10668" spans="199:199" ht="12" customHeight="1">
      <c r="GQ10668" s="171"/>
    </row>
    <row r="10669" spans="199:199" ht="12" customHeight="1">
      <c r="GQ10669" s="171"/>
    </row>
    <row r="10670" spans="199:199" ht="12" customHeight="1">
      <c r="GQ10670" s="171"/>
    </row>
    <row r="10671" spans="199:199" ht="12" customHeight="1">
      <c r="GQ10671" s="171"/>
    </row>
    <row r="10672" spans="199:199" ht="12" customHeight="1">
      <c r="GQ10672" s="171"/>
    </row>
    <row r="10673" spans="199:199" ht="12" customHeight="1">
      <c r="GQ10673" s="171"/>
    </row>
    <row r="10674" spans="199:199" ht="12" customHeight="1">
      <c r="GQ10674" s="171"/>
    </row>
    <row r="10675" spans="199:199" ht="12" customHeight="1">
      <c r="GQ10675" s="171"/>
    </row>
    <row r="10676" spans="199:199" ht="12" customHeight="1">
      <c r="GQ10676" s="171"/>
    </row>
    <row r="10677" spans="199:199" ht="12" customHeight="1">
      <c r="GQ10677" s="171"/>
    </row>
    <row r="10678" spans="199:199" ht="12" customHeight="1">
      <c r="GQ10678" s="171"/>
    </row>
    <row r="10679" spans="199:199" ht="12" customHeight="1">
      <c r="GQ10679" s="171"/>
    </row>
    <row r="10680" spans="199:199" ht="12" customHeight="1">
      <c r="GQ10680" s="171"/>
    </row>
    <row r="10681" spans="199:199" ht="12" customHeight="1">
      <c r="GQ10681" s="171"/>
    </row>
    <row r="10682" spans="199:199" ht="12" customHeight="1">
      <c r="GQ10682" s="171"/>
    </row>
    <row r="10683" spans="199:199" ht="12" customHeight="1">
      <c r="GQ10683" s="171"/>
    </row>
    <row r="10684" spans="199:199" ht="12" customHeight="1">
      <c r="GQ10684" s="171"/>
    </row>
    <row r="10685" spans="199:199" ht="12" customHeight="1">
      <c r="GQ10685" s="171"/>
    </row>
    <row r="10686" spans="199:199" ht="12" customHeight="1">
      <c r="GQ10686" s="171"/>
    </row>
    <row r="10687" spans="199:199" ht="12" customHeight="1">
      <c r="GQ10687" s="171"/>
    </row>
    <row r="10688" spans="199:199" ht="12" customHeight="1">
      <c r="GQ10688" s="171"/>
    </row>
    <row r="10689" spans="199:199" ht="12" customHeight="1">
      <c r="GQ10689" s="171"/>
    </row>
    <row r="10690" spans="199:199" ht="12" customHeight="1">
      <c r="GQ10690" s="171"/>
    </row>
    <row r="10691" spans="199:199" ht="12" customHeight="1">
      <c r="GQ10691" s="171"/>
    </row>
    <row r="10692" spans="199:199" ht="12" customHeight="1">
      <c r="GQ10692" s="171"/>
    </row>
    <row r="10693" spans="199:199" ht="12" customHeight="1">
      <c r="GQ10693" s="171"/>
    </row>
    <row r="10694" spans="199:199" ht="12" customHeight="1">
      <c r="GQ10694" s="171"/>
    </row>
    <row r="10695" spans="199:199" ht="12" customHeight="1">
      <c r="GQ10695" s="171"/>
    </row>
    <row r="10696" spans="199:199" ht="12" customHeight="1">
      <c r="GQ10696" s="171"/>
    </row>
    <row r="10697" spans="199:199" ht="12" customHeight="1">
      <c r="GQ10697" s="171"/>
    </row>
    <row r="10698" spans="199:199" ht="12" customHeight="1">
      <c r="GQ10698" s="171"/>
    </row>
    <row r="10699" spans="199:199" ht="12" customHeight="1">
      <c r="GQ10699" s="171"/>
    </row>
    <row r="10700" spans="199:199" ht="12" customHeight="1">
      <c r="GQ10700" s="171"/>
    </row>
    <row r="10701" spans="199:199" ht="12" customHeight="1">
      <c r="GQ10701" s="171"/>
    </row>
    <row r="10702" spans="199:199" ht="12" customHeight="1">
      <c r="GQ10702" s="171"/>
    </row>
    <row r="10703" spans="199:199" ht="12" customHeight="1">
      <c r="GQ10703" s="171"/>
    </row>
    <row r="10704" spans="199:199" ht="12" customHeight="1">
      <c r="GQ10704" s="171"/>
    </row>
    <row r="10705" spans="199:199" ht="12" customHeight="1">
      <c r="GQ10705" s="171"/>
    </row>
    <row r="10706" spans="199:199" ht="12" customHeight="1">
      <c r="GQ10706" s="171"/>
    </row>
    <row r="10707" spans="199:199" ht="12" customHeight="1">
      <c r="GQ10707" s="171"/>
    </row>
    <row r="10708" spans="199:199" ht="12" customHeight="1">
      <c r="GQ10708" s="171"/>
    </row>
    <row r="10709" spans="199:199" ht="12" customHeight="1">
      <c r="GQ10709" s="171"/>
    </row>
    <row r="10710" spans="199:199" ht="12" customHeight="1">
      <c r="GQ10710" s="171"/>
    </row>
    <row r="10711" spans="199:199" ht="12" customHeight="1">
      <c r="GQ10711" s="171"/>
    </row>
    <row r="10712" spans="199:199" ht="12" customHeight="1">
      <c r="GQ10712" s="171"/>
    </row>
    <row r="10713" spans="199:199" ht="12" customHeight="1">
      <c r="GQ10713" s="171"/>
    </row>
    <row r="10714" spans="199:199" ht="12" customHeight="1">
      <c r="GQ10714" s="171"/>
    </row>
    <row r="10715" spans="199:199" ht="12" customHeight="1">
      <c r="GQ10715" s="171"/>
    </row>
    <row r="10716" spans="199:199" ht="12" customHeight="1">
      <c r="GQ10716" s="171"/>
    </row>
    <row r="10717" spans="199:199" ht="12" customHeight="1">
      <c r="GQ10717" s="171"/>
    </row>
    <row r="10718" spans="199:199" ht="12" customHeight="1">
      <c r="GQ10718" s="171"/>
    </row>
    <row r="10719" spans="199:199" ht="12" customHeight="1">
      <c r="GQ10719" s="171"/>
    </row>
    <row r="10720" spans="199:199" ht="12" customHeight="1">
      <c r="GQ10720" s="171"/>
    </row>
    <row r="10721" spans="199:199" ht="12" customHeight="1">
      <c r="GQ10721" s="171"/>
    </row>
    <row r="10722" spans="199:199" ht="12" customHeight="1">
      <c r="GQ10722" s="171"/>
    </row>
    <row r="10723" spans="199:199" ht="12" customHeight="1">
      <c r="GQ10723" s="171"/>
    </row>
    <row r="10724" spans="199:199" ht="12" customHeight="1">
      <c r="GQ10724" s="171"/>
    </row>
    <row r="10725" spans="199:199" ht="12" customHeight="1">
      <c r="GQ10725" s="171"/>
    </row>
    <row r="10726" spans="199:199" ht="12" customHeight="1">
      <c r="GQ10726" s="171"/>
    </row>
    <row r="10727" spans="199:199" ht="12" customHeight="1">
      <c r="GQ10727" s="171"/>
    </row>
    <row r="10728" spans="199:199" ht="12" customHeight="1">
      <c r="GQ10728" s="171"/>
    </row>
    <row r="10729" spans="199:199" ht="12" customHeight="1">
      <c r="GQ10729" s="171"/>
    </row>
    <row r="10730" spans="199:199" ht="12" customHeight="1">
      <c r="GQ10730" s="171"/>
    </row>
    <row r="10731" spans="199:199" ht="12" customHeight="1">
      <c r="GQ10731" s="171"/>
    </row>
    <row r="10732" spans="199:199" ht="12" customHeight="1">
      <c r="GQ10732" s="171"/>
    </row>
    <row r="10733" spans="199:199" ht="12" customHeight="1">
      <c r="GQ10733" s="171"/>
    </row>
    <row r="10734" spans="199:199" ht="12" customHeight="1">
      <c r="GQ10734" s="171"/>
    </row>
    <row r="10735" spans="199:199" ht="12" customHeight="1">
      <c r="GQ10735" s="171"/>
    </row>
    <row r="10736" spans="199:199" ht="12" customHeight="1">
      <c r="GQ10736" s="171"/>
    </row>
    <row r="10737" spans="199:199" ht="12" customHeight="1">
      <c r="GQ10737" s="171"/>
    </row>
    <row r="10738" spans="199:199" ht="12" customHeight="1">
      <c r="GQ10738" s="171"/>
    </row>
    <row r="10739" spans="199:199" ht="12" customHeight="1">
      <c r="GQ10739" s="171"/>
    </row>
    <row r="10740" spans="199:199" ht="12" customHeight="1">
      <c r="GQ10740" s="171"/>
    </row>
    <row r="10741" spans="199:199" ht="12" customHeight="1">
      <c r="GQ10741" s="171"/>
    </row>
    <row r="10742" spans="199:199" ht="12" customHeight="1">
      <c r="GQ10742" s="171"/>
    </row>
    <row r="10743" spans="199:199" ht="12" customHeight="1">
      <c r="GQ10743" s="171"/>
    </row>
    <row r="10744" spans="199:199" ht="12" customHeight="1">
      <c r="GQ10744" s="171"/>
    </row>
    <row r="10745" spans="199:199" ht="12" customHeight="1">
      <c r="GQ10745" s="171"/>
    </row>
    <row r="10746" spans="199:199" ht="12" customHeight="1">
      <c r="GQ10746" s="171"/>
    </row>
    <row r="10747" spans="199:199" ht="12" customHeight="1">
      <c r="GQ10747" s="171"/>
    </row>
    <row r="10748" spans="199:199" ht="12" customHeight="1">
      <c r="GQ10748" s="171"/>
    </row>
    <row r="10749" spans="199:199" ht="12" customHeight="1">
      <c r="GQ10749" s="171"/>
    </row>
    <row r="10750" spans="199:199" ht="12" customHeight="1">
      <c r="GQ10750" s="171"/>
    </row>
    <row r="10751" spans="199:199" ht="12" customHeight="1">
      <c r="GQ10751" s="171"/>
    </row>
    <row r="10752" spans="199:199" ht="12" customHeight="1">
      <c r="GQ10752" s="171"/>
    </row>
    <row r="10753" spans="199:199" ht="12" customHeight="1">
      <c r="GQ10753" s="171"/>
    </row>
    <row r="10754" spans="199:199" ht="12" customHeight="1">
      <c r="GQ10754" s="171"/>
    </row>
    <row r="10755" spans="199:199" ht="12" customHeight="1">
      <c r="GQ10755" s="171"/>
    </row>
    <row r="10756" spans="199:199" ht="12" customHeight="1">
      <c r="GQ10756" s="171"/>
    </row>
    <row r="10757" spans="199:199" ht="12" customHeight="1">
      <c r="GQ10757" s="171"/>
    </row>
    <row r="10758" spans="199:199" ht="12" customHeight="1">
      <c r="GQ10758" s="171"/>
    </row>
    <row r="10759" spans="199:199" ht="12" customHeight="1">
      <c r="GQ10759" s="171"/>
    </row>
    <row r="10760" spans="199:199" ht="12" customHeight="1">
      <c r="GQ10760" s="171"/>
    </row>
    <row r="10761" spans="199:199" ht="12" customHeight="1">
      <c r="GQ10761" s="171"/>
    </row>
    <row r="10762" spans="199:199" ht="12" customHeight="1">
      <c r="GQ10762" s="171"/>
    </row>
    <row r="10763" spans="199:199" ht="12" customHeight="1">
      <c r="GQ10763" s="171"/>
    </row>
    <row r="10764" spans="199:199" ht="12" customHeight="1">
      <c r="GQ10764" s="171"/>
    </row>
    <row r="10765" spans="199:199" ht="12" customHeight="1">
      <c r="GQ10765" s="171"/>
    </row>
    <row r="10766" spans="199:199" ht="12" customHeight="1">
      <c r="GQ10766" s="171"/>
    </row>
    <row r="10767" spans="199:199" ht="12" customHeight="1">
      <c r="GQ10767" s="171"/>
    </row>
    <row r="10768" spans="199:199" ht="12" customHeight="1">
      <c r="GQ10768" s="171"/>
    </row>
    <row r="10769" spans="199:199" ht="12" customHeight="1">
      <c r="GQ10769" s="171"/>
    </row>
    <row r="10770" spans="199:199" ht="12" customHeight="1">
      <c r="GQ10770" s="171"/>
    </row>
    <row r="10771" spans="199:199" ht="12" customHeight="1">
      <c r="GQ10771" s="171"/>
    </row>
    <row r="10772" spans="199:199" ht="12" customHeight="1">
      <c r="GQ10772" s="171"/>
    </row>
    <row r="10773" spans="199:199" ht="12" customHeight="1">
      <c r="GQ10773" s="171"/>
    </row>
    <row r="10774" spans="199:199" ht="12" customHeight="1">
      <c r="GQ10774" s="171"/>
    </row>
    <row r="10775" spans="199:199" ht="12" customHeight="1">
      <c r="GQ10775" s="171"/>
    </row>
    <row r="10776" spans="199:199" ht="12" customHeight="1">
      <c r="GQ10776" s="171"/>
    </row>
    <row r="10777" spans="199:199" ht="12" customHeight="1">
      <c r="GQ10777" s="171"/>
    </row>
    <row r="10778" spans="199:199" ht="12" customHeight="1">
      <c r="GQ10778" s="171"/>
    </row>
    <row r="10779" spans="199:199" ht="12" customHeight="1">
      <c r="GQ10779" s="171"/>
    </row>
    <row r="10780" spans="199:199" ht="12" customHeight="1">
      <c r="GQ10780" s="171"/>
    </row>
    <row r="10781" spans="199:199" ht="12" customHeight="1">
      <c r="GQ10781" s="171"/>
    </row>
    <row r="10782" spans="199:199" ht="12" customHeight="1">
      <c r="GQ10782" s="171"/>
    </row>
    <row r="10783" spans="199:199" ht="12" customHeight="1">
      <c r="GQ10783" s="171"/>
    </row>
    <row r="10784" spans="199:199" ht="12" customHeight="1">
      <c r="GQ10784" s="171"/>
    </row>
    <row r="10785" spans="199:199" ht="12" customHeight="1">
      <c r="GQ10785" s="171"/>
    </row>
    <row r="10786" spans="199:199" ht="12" customHeight="1">
      <c r="GQ10786" s="171"/>
    </row>
    <row r="10787" spans="199:199" ht="12" customHeight="1">
      <c r="GQ10787" s="171"/>
    </row>
    <row r="10788" spans="199:199" ht="12" customHeight="1">
      <c r="GQ10788" s="171"/>
    </row>
    <row r="10789" spans="199:199" ht="12" customHeight="1">
      <c r="GQ10789" s="171"/>
    </row>
    <row r="10790" spans="199:199" ht="12" customHeight="1">
      <c r="GQ10790" s="171"/>
    </row>
    <row r="10791" spans="199:199" ht="12" customHeight="1">
      <c r="GQ10791" s="171"/>
    </row>
    <row r="10792" spans="199:199" ht="12" customHeight="1">
      <c r="GQ10792" s="171"/>
    </row>
    <row r="10793" spans="199:199" ht="12" customHeight="1">
      <c r="GQ10793" s="171"/>
    </row>
    <row r="10794" spans="199:199" ht="12" customHeight="1">
      <c r="GQ10794" s="171"/>
    </row>
    <row r="10795" spans="199:199" ht="12" customHeight="1">
      <c r="GQ10795" s="171"/>
    </row>
    <row r="10796" spans="199:199" ht="12" customHeight="1">
      <c r="GQ10796" s="171"/>
    </row>
    <row r="10797" spans="199:199" ht="12" customHeight="1">
      <c r="GQ10797" s="171"/>
    </row>
    <row r="10798" spans="199:199" ht="12" customHeight="1">
      <c r="GQ10798" s="171"/>
    </row>
    <row r="10799" spans="199:199" ht="12" customHeight="1">
      <c r="GQ10799" s="171"/>
    </row>
    <row r="10800" spans="199:199" ht="12" customHeight="1">
      <c r="GQ10800" s="171"/>
    </row>
    <row r="10801" spans="199:199" ht="12" customHeight="1">
      <c r="GQ10801" s="171"/>
    </row>
    <row r="10802" spans="199:199" ht="12" customHeight="1">
      <c r="GQ10802" s="171"/>
    </row>
    <row r="10803" spans="199:199" ht="12" customHeight="1">
      <c r="GQ10803" s="171"/>
    </row>
    <row r="10804" spans="199:199" ht="12" customHeight="1">
      <c r="GQ10804" s="171"/>
    </row>
    <row r="10805" spans="199:199" ht="12" customHeight="1">
      <c r="GQ10805" s="171"/>
    </row>
    <row r="10806" spans="199:199" ht="12" customHeight="1">
      <c r="GQ10806" s="171"/>
    </row>
    <row r="10807" spans="199:199" ht="12" customHeight="1">
      <c r="GQ10807" s="171"/>
    </row>
    <row r="10808" spans="199:199" ht="12" customHeight="1">
      <c r="GQ10808" s="171"/>
    </row>
    <row r="10809" spans="199:199" ht="12" customHeight="1">
      <c r="GQ10809" s="171"/>
    </row>
    <row r="10810" spans="199:199" ht="12" customHeight="1">
      <c r="GQ10810" s="171"/>
    </row>
    <row r="10811" spans="199:199" ht="12" customHeight="1">
      <c r="GQ10811" s="171"/>
    </row>
    <row r="10812" spans="199:199" ht="12" customHeight="1">
      <c r="GQ10812" s="171"/>
    </row>
    <row r="10813" spans="199:199" ht="12" customHeight="1">
      <c r="GQ10813" s="171"/>
    </row>
    <row r="10814" spans="199:199" ht="12" customHeight="1">
      <c r="GQ10814" s="171"/>
    </row>
    <row r="10815" spans="199:199" ht="12" customHeight="1">
      <c r="GQ10815" s="171"/>
    </row>
    <row r="10816" spans="199:199" ht="12" customHeight="1">
      <c r="GQ10816" s="171"/>
    </row>
    <row r="10817" spans="199:199" ht="12" customHeight="1">
      <c r="GQ10817" s="171"/>
    </row>
    <row r="10818" spans="199:199" ht="12" customHeight="1">
      <c r="GQ10818" s="171"/>
    </row>
    <row r="10819" spans="199:199" ht="12" customHeight="1">
      <c r="GQ10819" s="171"/>
    </row>
    <row r="10820" spans="199:199" ht="12" customHeight="1">
      <c r="GQ10820" s="171"/>
    </row>
    <row r="10821" spans="199:199" ht="12" customHeight="1">
      <c r="GQ10821" s="171"/>
    </row>
    <row r="10822" spans="199:199" ht="12" customHeight="1">
      <c r="GQ10822" s="171"/>
    </row>
    <row r="10823" spans="199:199" ht="12" customHeight="1">
      <c r="GQ10823" s="171"/>
    </row>
    <row r="10824" spans="199:199" ht="12" customHeight="1">
      <c r="GQ10824" s="171"/>
    </row>
    <row r="10825" spans="199:199" ht="12" customHeight="1">
      <c r="GQ10825" s="171"/>
    </row>
    <row r="10826" spans="199:199" ht="12" customHeight="1">
      <c r="GQ10826" s="171"/>
    </row>
    <row r="10827" spans="199:199" ht="12" customHeight="1">
      <c r="GQ10827" s="171"/>
    </row>
    <row r="10828" spans="199:199" ht="12" customHeight="1">
      <c r="GQ10828" s="171"/>
    </row>
    <row r="10829" spans="199:199" ht="12" customHeight="1">
      <c r="GQ10829" s="171"/>
    </row>
    <row r="10830" spans="199:199" ht="12" customHeight="1">
      <c r="GQ10830" s="171"/>
    </row>
    <row r="10831" spans="199:199" ht="12" customHeight="1">
      <c r="GQ10831" s="171"/>
    </row>
    <row r="10832" spans="199:199" ht="12" customHeight="1">
      <c r="GQ10832" s="171"/>
    </row>
    <row r="10833" spans="199:199" ht="12" customHeight="1">
      <c r="GQ10833" s="171"/>
    </row>
    <row r="10834" spans="199:199" ht="12" customHeight="1">
      <c r="GQ10834" s="171"/>
    </row>
    <row r="10835" spans="199:199" ht="12" customHeight="1">
      <c r="GQ10835" s="171"/>
    </row>
    <row r="10836" spans="199:199" ht="12" customHeight="1">
      <c r="GQ10836" s="171"/>
    </row>
    <row r="10837" spans="199:199" ht="12" customHeight="1">
      <c r="GQ10837" s="171"/>
    </row>
    <row r="10838" spans="199:199" ht="12" customHeight="1">
      <c r="GQ10838" s="171"/>
    </row>
    <row r="10839" spans="199:199" ht="12" customHeight="1">
      <c r="GQ10839" s="171"/>
    </row>
    <row r="10840" spans="199:199" ht="12" customHeight="1">
      <c r="GQ10840" s="171"/>
    </row>
    <row r="10841" spans="199:199" ht="12" customHeight="1">
      <c r="GQ10841" s="171"/>
    </row>
    <row r="10842" spans="199:199" ht="12" customHeight="1">
      <c r="GQ10842" s="171"/>
    </row>
    <row r="10843" spans="199:199" ht="12" customHeight="1">
      <c r="GQ10843" s="171"/>
    </row>
    <row r="10844" spans="199:199" ht="12" customHeight="1">
      <c r="GQ10844" s="171"/>
    </row>
    <row r="10845" spans="199:199" ht="12" customHeight="1">
      <c r="GQ10845" s="171"/>
    </row>
    <row r="10846" spans="199:199" ht="12" customHeight="1">
      <c r="GQ10846" s="171"/>
    </row>
    <row r="10847" spans="199:199" ht="12" customHeight="1">
      <c r="GQ10847" s="171"/>
    </row>
    <row r="10848" spans="199:199" ht="12" customHeight="1">
      <c r="GQ10848" s="171"/>
    </row>
    <row r="10849" spans="199:199" ht="12" customHeight="1">
      <c r="GQ10849" s="171"/>
    </row>
    <row r="10850" spans="199:199" ht="12" customHeight="1">
      <c r="GQ10850" s="171"/>
    </row>
    <row r="10851" spans="199:199" ht="12" customHeight="1">
      <c r="GQ10851" s="171"/>
    </row>
    <row r="10852" spans="199:199" ht="12" customHeight="1">
      <c r="GQ10852" s="171"/>
    </row>
    <row r="10853" spans="199:199" ht="12" customHeight="1">
      <c r="GQ10853" s="171"/>
    </row>
    <row r="10854" spans="199:199" ht="12" customHeight="1">
      <c r="GQ10854" s="171"/>
    </row>
    <row r="10855" spans="199:199" ht="12" customHeight="1">
      <c r="GQ10855" s="171"/>
    </row>
    <row r="10856" spans="199:199" ht="12" customHeight="1">
      <c r="GQ10856" s="171"/>
    </row>
    <row r="10857" spans="199:199" ht="12" customHeight="1">
      <c r="GQ10857" s="171"/>
    </row>
    <row r="10858" spans="199:199" ht="12" customHeight="1">
      <c r="GQ10858" s="171"/>
    </row>
    <row r="10859" spans="199:199" ht="12" customHeight="1">
      <c r="GQ10859" s="171"/>
    </row>
    <row r="10860" spans="199:199" ht="12" customHeight="1">
      <c r="GQ10860" s="171"/>
    </row>
    <row r="10861" spans="199:199" ht="12" customHeight="1">
      <c r="GQ10861" s="171"/>
    </row>
    <row r="10862" spans="199:199" ht="12" customHeight="1">
      <c r="GQ10862" s="171"/>
    </row>
    <row r="10863" spans="199:199" ht="12" customHeight="1">
      <c r="GQ10863" s="171"/>
    </row>
    <row r="10864" spans="199:199" ht="12" customHeight="1">
      <c r="GQ10864" s="171"/>
    </row>
    <row r="10865" spans="199:199" ht="12" customHeight="1">
      <c r="GQ10865" s="171"/>
    </row>
    <row r="10866" spans="199:199" ht="12" customHeight="1">
      <c r="GQ10866" s="171"/>
    </row>
    <row r="10867" spans="199:199" ht="12" customHeight="1">
      <c r="GQ10867" s="171"/>
    </row>
    <row r="10868" spans="199:199" ht="12" customHeight="1">
      <c r="GQ10868" s="171"/>
    </row>
    <row r="10869" spans="199:199" ht="12" customHeight="1">
      <c r="GQ10869" s="171"/>
    </row>
    <row r="10870" spans="199:199" ht="12" customHeight="1">
      <c r="GQ10870" s="171"/>
    </row>
    <row r="10871" spans="199:199" ht="12" customHeight="1">
      <c r="GQ10871" s="171"/>
    </row>
    <row r="10872" spans="199:199" ht="12" customHeight="1">
      <c r="GQ10872" s="171"/>
    </row>
    <row r="10873" spans="199:199" ht="12" customHeight="1">
      <c r="GQ10873" s="171"/>
    </row>
    <row r="10874" spans="199:199" ht="12" customHeight="1">
      <c r="GQ10874" s="171"/>
    </row>
    <row r="10875" spans="199:199" ht="12" customHeight="1">
      <c r="GQ10875" s="171"/>
    </row>
    <row r="10876" spans="199:199" ht="12" customHeight="1">
      <c r="GQ10876" s="171"/>
    </row>
    <row r="10877" spans="199:199" ht="12" customHeight="1">
      <c r="GQ10877" s="171"/>
    </row>
    <row r="10878" spans="199:199" ht="12" customHeight="1">
      <c r="GQ10878" s="171"/>
    </row>
    <row r="10879" spans="199:199" ht="12" customHeight="1">
      <c r="GQ10879" s="171"/>
    </row>
    <row r="10880" spans="199:199" ht="12" customHeight="1">
      <c r="GQ10880" s="171"/>
    </row>
    <row r="10881" spans="199:199" ht="12" customHeight="1">
      <c r="GQ10881" s="171"/>
    </row>
    <row r="10882" spans="199:199" ht="12" customHeight="1">
      <c r="GQ10882" s="171"/>
    </row>
    <row r="10883" spans="199:199" ht="12" customHeight="1">
      <c r="GQ10883" s="171"/>
    </row>
    <row r="10884" spans="199:199" ht="12" customHeight="1">
      <c r="GQ10884" s="171"/>
    </row>
    <row r="10885" spans="199:199" ht="12" customHeight="1">
      <c r="GQ10885" s="171"/>
    </row>
    <row r="10886" spans="199:199" ht="12" customHeight="1">
      <c r="GQ10886" s="171"/>
    </row>
    <row r="10887" spans="199:199" ht="12" customHeight="1">
      <c r="GQ10887" s="171"/>
    </row>
    <row r="10888" spans="199:199" ht="12" customHeight="1">
      <c r="GQ10888" s="171"/>
    </row>
    <row r="10889" spans="199:199" ht="12" customHeight="1">
      <c r="GQ10889" s="171"/>
    </row>
    <row r="10890" spans="199:199" ht="12" customHeight="1">
      <c r="GQ10890" s="171"/>
    </row>
    <row r="10891" spans="199:199" ht="12" customHeight="1">
      <c r="GQ10891" s="171"/>
    </row>
    <row r="10892" spans="199:199" ht="12" customHeight="1">
      <c r="GQ10892" s="171"/>
    </row>
    <row r="10893" spans="199:199" ht="12" customHeight="1">
      <c r="GQ10893" s="171"/>
    </row>
    <row r="10894" spans="199:199" ht="12" customHeight="1">
      <c r="GQ10894" s="171"/>
    </row>
    <row r="10895" spans="199:199" ht="12" customHeight="1">
      <c r="GQ10895" s="171"/>
    </row>
    <row r="10896" spans="199:199" ht="12" customHeight="1">
      <c r="GQ10896" s="171"/>
    </row>
    <row r="10897" spans="199:199" ht="12" customHeight="1">
      <c r="GQ10897" s="171"/>
    </row>
    <row r="10898" spans="199:199" ht="12" customHeight="1">
      <c r="GQ10898" s="171"/>
    </row>
    <row r="10899" spans="199:199" ht="12" customHeight="1">
      <c r="GQ10899" s="171"/>
    </row>
    <row r="10900" spans="199:199" ht="12" customHeight="1">
      <c r="GQ10900" s="171"/>
    </row>
    <row r="10901" spans="199:199" ht="12" customHeight="1">
      <c r="GQ10901" s="171"/>
    </row>
    <row r="10902" spans="199:199" ht="12" customHeight="1">
      <c r="GQ10902" s="171"/>
    </row>
    <row r="10903" spans="199:199" ht="12" customHeight="1">
      <c r="GQ10903" s="171"/>
    </row>
    <row r="10904" spans="199:199" ht="12" customHeight="1">
      <c r="GQ10904" s="171"/>
    </row>
    <row r="10905" spans="199:199" ht="12" customHeight="1">
      <c r="GQ10905" s="171"/>
    </row>
    <row r="10906" spans="199:199" ht="12" customHeight="1">
      <c r="GQ10906" s="171"/>
    </row>
    <row r="10907" spans="199:199" ht="12" customHeight="1">
      <c r="GQ10907" s="171"/>
    </row>
    <row r="10908" spans="199:199" ht="12" customHeight="1">
      <c r="GQ10908" s="171"/>
    </row>
    <row r="10909" spans="199:199" ht="12" customHeight="1">
      <c r="GQ10909" s="171"/>
    </row>
    <row r="10910" spans="199:199" ht="12" customHeight="1">
      <c r="GQ10910" s="171"/>
    </row>
    <row r="10911" spans="199:199" ht="12" customHeight="1">
      <c r="GQ10911" s="171"/>
    </row>
    <row r="10912" spans="199:199" ht="12" customHeight="1">
      <c r="GQ10912" s="171"/>
    </row>
    <row r="10913" spans="199:199" ht="12" customHeight="1">
      <c r="GQ10913" s="171"/>
    </row>
    <row r="10914" spans="199:199" ht="12" customHeight="1">
      <c r="GQ10914" s="171"/>
    </row>
    <row r="10915" spans="199:199" ht="12" customHeight="1">
      <c r="GQ10915" s="171"/>
    </row>
    <row r="10916" spans="199:199" ht="12" customHeight="1">
      <c r="GQ10916" s="171"/>
    </row>
    <row r="10917" spans="199:199" ht="12" customHeight="1">
      <c r="GQ10917" s="171"/>
    </row>
    <row r="10918" spans="199:199" ht="12" customHeight="1">
      <c r="GQ10918" s="171"/>
    </row>
    <row r="10919" spans="199:199" ht="12" customHeight="1">
      <c r="GQ10919" s="171"/>
    </row>
    <row r="10920" spans="199:199" ht="12" customHeight="1">
      <c r="GQ10920" s="171"/>
    </row>
    <row r="10921" spans="199:199" ht="12" customHeight="1">
      <c r="GQ10921" s="171"/>
    </row>
    <row r="10922" spans="199:199" ht="12" customHeight="1">
      <c r="GQ10922" s="171"/>
    </row>
    <row r="10923" spans="199:199" ht="12" customHeight="1">
      <c r="GQ10923" s="171"/>
    </row>
    <row r="10924" spans="199:199" ht="12" customHeight="1">
      <c r="GQ10924" s="171"/>
    </row>
    <row r="10925" spans="199:199" ht="12" customHeight="1">
      <c r="GQ10925" s="171"/>
    </row>
    <row r="10926" spans="199:199" ht="12" customHeight="1">
      <c r="GQ10926" s="171"/>
    </row>
    <row r="10927" spans="199:199" ht="12" customHeight="1">
      <c r="GQ10927" s="171"/>
    </row>
    <row r="10928" spans="199:199" ht="12" customHeight="1">
      <c r="GQ10928" s="171"/>
    </row>
    <row r="10929" spans="199:199" ht="12" customHeight="1">
      <c r="GQ10929" s="171"/>
    </row>
    <row r="10930" spans="199:199" ht="12" customHeight="1">
      <c r="GQ10930" s="171"/>
    </row>
    <row r="10931" spans="199:199" ht="12" customHeight="1">
      <c r="GQ10931" s="171"/>
    </row>
    <row r="10932" spans="199:199" ht="12" customHeight="1">
      <c r="GQ10932" s="171"/>
    </row>
    <row r="10933" spans="199:199" ht="12" customHeight="1">
      <c r="GQ10933" s="171"/>
    </row>
    <row r="10934" spans="199:199" ht="12" customHeight="1">
      <c r="GQ10934" s="171"/>
    </row>
    <row r="10935" spans="199:199" ht="12" customHeight="1">
      <c r="GQ10935" s="171"/>
    </row>
    <row r="10936" spans="199:199" ht="12" customHeight="1">
      <c r="GQ10936" s="171"/>
    </row>
    <row r="10937" spans="199:199" ht="12" customHeight="1">
      <c r="GQ10937" s="171"/>
    </row>
    <row r="10938" spans="199:199" ht="12" customHeight="1">
      <c r="GQ10938" s="171"/>
    </row>
    <row r="10939" spans="199:199" ht="12" customHeight="1">
      <c r="GQ10939" s="171"/>
    </row>
    <row r="10940" spans="199:199" ht="12" customHeight="1">
      <c r="GQ10940" s="171"/>
    </row>
    <row r="10941" spans="199:199" ht="12" customHeight="1">
      <c r="GQ10941" s="171"/>
    </row>
    <row r="10942" spans="199:199" ht="12" customHeight="1">
      <c r="GQ10942" s="171"/>
    </row>
    <row r="10943" spans="199:199" ht="12" customHeight="1">
      <c r="GQ10943" s="171"/>
    </row>
    <row r="10944" spans="199:199" ht="12" customHeight="1">
      <c r="GQ10944" s="171"/>
    </row>
    <row r="10945" spans="199:199" ht="12" customHeight="1">
      <c r="GQ10945" s="171"/>
    </row>
    <row r="10946" spans="199:199" ht="12" customHeight="1">
      <c r="GQ10946" s="171"/>
    </row>
    <row r="10947" spans="199:199" ht="12" customHeight="1">
      <c r="GQ10947" s="171"/>
    </row>
    <row r="10948" spans="199:199" ht="12" customHeight="1">
      <c r="GQ10948" s="171"/>
    </row>
    <row r="10949" spans="199:199" ht="12" customHeight="1">
      <c r="GQ10949" s="171"/>
    </row>
    <row r="10950" spans="199:199" ht="12" customHeight="1">
      <c r="GQ10950" s="171"/>
    </row>
    <row r="10951" spans="199:199" ht="12" customHeight="1">
      <c r="GQ10951" s="171"/>
    </row>
    <row r="10952" spans="199:199" ht="12" customHeight="1">
      <c r="GQ10952" s="171"/>
    </row>
    <row r="10953" spans="199:199" ht="12" customHeight="1">
      <c r="GQ10953" s="171"/>
    </row>
    <row r="10954" spans="199:199" ht="12" customHeight="1">
      <c r="GQ10954" s="171"/>
    </row>
    <row r="10955" spans="199:199" ht="12" customHeight="1">
      <c r="GQ10955" s="171"/>
    </row>
    <row r="10956" spans="199:199" ht="12" customHeight="1">
      <c r="GQ10956" s="171"/>
    </row>
    <row r="10957" spans="199:199" ht="12" customHeight="1">
      <c r="GQ10957" s="171"/>
    </row>
    <row r="10958" spans="199:199" ht="12" customHeight="1">
      <c r="GQ10958" s="171"/>
    </row>
    <row r="10959" spans="199:199" ht="12" customHeight="1">
      <c r="GQ10959" s="171"/>
    </row>
    <row r="10960" spans="199:199" ht="12" customHeight="1">
      <c r="GQ10960" s="171"/>
    </row>
    <row r="10961" spans="199:199" ht="12" customHeight="1">
      <c r="GQ10961" s="171"/>
    </row>
    <row r="10962" spans="199:199" ht="12" customHeight="1">
      <c r="GQ10962" s="171"/>
    </row>
    <row r="10963" spans="199:199" ht="12" customHeight="1">
      <c r="GQ10963" s="171"/>
    </row>
    <row r="10964" spans="199:199" ht="12" customHeight="1">
      <c r="GQ10964" s="171"/>
    </row>
    <row r="10965" spans="199:199" ht="12" customHeight="1">
      <c r="GQ10965" s="171"/>
    </row>
    <row r="10966" spans="199:199" ht="12" customHeight="1">
      <c r="GQ10966" s="171"/>
    </row>
    <row r="10967" spans="199:199" ht="12" customHeight="1">
      <c r="GQ10967" s="171"/>
    </row>
    <row r="10968" spans="199:199" ht="12" customHeight="1">
      <c r="GQ10968" s="171"/>
    </row>
    <row r="10969" spans="199:199" ht="12" customHeight="1">
      <c r="GQ10969" s="171"/>
    </row>
    <row r="10970" spans="199:199" ht="12" customHeight="1">
      <c r="GQ10970" s="171"/>
    </row>
    <row r="10971" spans="199:199" ht="12" customHeight="1">
      <c r="GQ10971" s="171"/>
    </row>
    <row r="10972" spans="199:199" ht="12" customHeight="1">
      <c r="GQ10972" s="171"/>
    </row>
    <row r="10973" spans="199:199" ht="12" customHeight="1">
      <c r="GQ10973" s="171"/>
    </row>
    <row r="10974" spans="199:199" ht="12" customHeight="1">
      <c r="GQ10974" s="171"/>
    </row>
    <row r="10975" spans="199:199" ht="12" customHeight="1">
      <c r="GQ10975" s="171"/>
    </row>
    <row r="10976" spans="199:199" ht="12" customHeight="1">
      <c r="GQ10976" s="171"/>
    </row>
    <row r="10977" spans="199:199" ht="12" customHeight="1">
      <c r="GQ10977" s="171"/>
    </row>
    <row r="10978" spans="199:199" ht="12" customHeight="1">
      <c r="GQ10978" s="171"/>
    </row>
    <row r="10979" spans="199:199" ht="12" customHeight="1">
      <c r="GQ10979" s="171"/>
    </row>
    <row r="10980" spans="199:199" ht="12" customHeight="1">
      <c r="GQ10980" s="171"/>
    </row>
    <row r="10981" spans="199:199" ht="12" customHeight="1">
      <c r="GQ10981" s="171"/>
    </row>
    <row r="10982" spans="199:199" ht="12" customHeight="1">
      <c r="GQ10982" s="171"/>
    </row>
    <row r="10983" spans="199:199" ht="12" customHeight="1">
      <c r="GQ10983" s="171"/>
    </row>
    <row r="10984" spans="199:199" ht="12" customHeight="1">
      <c r="GQ10984" s="171"/>
    </row>
    <row r="10985" spans="199:199" ht="12" customHeight="1">
      <c r="GQ10985" s="171"/>
    </row>
    <row r="10986" spans="199:199" ht="12" customHeight="1">
      <c r="GQ10986" s="171"/>
    </row>
    <row r="10987" spans="199:199" ht="12" customHeight="1">
      <c r="GQ10987" s="171"/>
    </row>
    <row r="10988" spans="199:199" ht="12" customHeight="1">
      <c r="GQ10988" s="171"/>
    </row>
    <row r="10989" spans="199:199" ht="12" customHeight="1">
      <c r="GQ10989" s="171"/>
    </row>
    <row r="10990" spans="199:199" ht="12" customHeight="1">
      <c r="GQ10990" s="171"/>
    </row>
    <row r="10991" spans="199:199" ht="12" customHeight="1">
      <c r="GQ10991" s="171"/>
    </row>
    <row r="10992" spans="199:199" ht="12" customHeight="1">
      <c r="GQ10992" s="171"/>
    </row>
    <row r="10993" spans="199:199" ht="12" customHeight="1">
      <c r="GQ10993" s="171"/>
    </row>
    <row r="10994" spans="199:199" ht="12" customHeight="1">
      <c r="GQ10994" s="171"/>
    </row>
    <row r="10995" spans="199:199" ht="12" customHeight="1">
      <c r="GQ10995" s="171"/>
    </row>
    <row r="10996" spans="199:199" ht="12" customHeight="1">
      <c r="GQ10996" s="171"/>
    </row>
    <row r="10997" spans="199:199" ht="12" customHeight="1">
      <c r="GQ10997" s="171"/>
    </row>
    <row r="10998" spans="199:199" ht="12" customHeight="1">
      <c r="GQ10998" s="171"/>
    </row>
    <row r="10999" spans="199:199" ht="12" customHeight="1">
      <c r="GQ10999" s="171"/>
    </row>
    <row r="11000" spans="199:199" ht="12" customHeight="1">
      <c r="GQ11000" s="171"/>
    </row>
    <row r="11001" spans="199:199" ht="12" customHeight="1">
      <c r="GQ11001" s="171"/>
    </row>
    <row r="11002" spans="199:199" ht="12" customHeight="1">
      <c r="GQ11002" s="171"/>
    </row>
    <row r="11003" spans="199:199" ht="12" customHeight="1">
      <c r="GQ11003" s="171"/>
    </row>
    <row r="11004" spans="199:199" ht="12" customHeight="1">
      <c r="GQ11004" s="171"/>
    </row>
    <row r="11005" spans="199:199" ht="12" customHeight="1">
      <c r="GQ11005" s="171"/>
    </row>
    <row r="11006" spans="199:199" ht="12" customHeight="1">
      <c r="GQ11006" s="171"/>
    </row>
    <row r="11007" spans="199:199" ht="12" customHeight="1">
      <c r="GQ11007" s="171"/>
    </row>
    <row r="11008" spans="199:199" ht="12" customHeight="1">
      <c r="GQ11008" s="171"/>
    </row>
    <row r="11009" spans="199:199" ht="12" customHeight="1">
      <c r="GQ11009" s="171"/>
    </row>
    <row r="11010" spans="199:199" ht="12" customHeight="1">
      <c r="GQ11010" s="171"/>
    </row>
    <row r="11011" spans="199:199" ht="12" customHeight="1">
      <c r="GQ11011" s="171"/>
    </row>
    <row r="11012" spans="199:199" ht="12" customHeight="1">
      <c r="GQ11012" s="171"/>
    </row>
    <row r="11013" spans="199:199" ht="12" customHeight="1">
      <c r="GQ11013" s="171"/>
    </row>
    <row r="11014" spans="199:199" ht="12" customHeight="1">
      <c r="GQ11014" s="171"/>
    </row>
    <row r="11015" spans="199:199" ht="12" customHeight="1">
      <c r="GQ11015" s="171"/>
    </row>
    <row r="11016" spans="199:199" ht="12" customHeight="1">
      <c r="GQ11016" s="171"/>
    </row>
    <row r="11017" spans="199:199" ht="12" customHeight="1">
      <c r="GQ11017" s="171"/>
    </row>
    <row r="11018" spans="199:199" ht="12" customHeight="1">
      <c r="GQ11018" s="171"/>
    </row>
    <row r="11019" spans="199:199" ht="12" customHeight="1">
      <c r="GQ11019" s="171"/>
    </row>
    <row r="11020" spans="199:199" ht="12" customHeight="1">
      <c r="GQ11020" s="171"/>
    </row>
    <row r="11021" spans="199:199" ht="12" customHeight="1">
      <c r="GQ11021" s="171"/>
    </row>
    <row r="11022" spans="199:199" ht="12" customHeight="1">
      <c r="GQ11022" s="171"/>
    </row>
    <row r="11023" spans="199:199" ht="12" customHeight="1">
      <c r="GQ11023" s="171"/>
    </row>
    <row r="11024" spans="199:199" ht="12" customHeight="1">
      <c r="GQ11024" s="171"/>
    </row>
    <row r="11025" spans="199:199" ht="12" customHeight="1">
      <c r="GQ11025" s="171"/>
    </row>
    <row r="11026" spans="199:199" ht="12" customHeight="1">
      <c r="GQ11026" s="171"/>
    </row>
    <row r="11027" spans="199:199" ht="12" customHeight="1">
      <c r="GQ11027" s="171"/>
    </row>
    <row r="11028" spans="199:199" ht="12" customHeight="1">
      <c r="GQ11028" s="171"/>
    </row>
    <row r="11029" spans="199:199" ht="12" customHeight="1">
      <c r="GQ11029" s="171"/>
    </row>
    <row r="11030" spans="199:199" ht="12" customHeight="1">
      <c r="GQ11030" s="171"/>
    </row>
    <row r="11031" spans="199:199" ht="12" customHeight="1">
      <c r="GQ11031" s="171"/>
    </row>
    <row r="11032" spans="199:199" ht="12" customHeight="1">
      <c r="GQ11032" s="171"/>
    </row>
    <row r="11033" spans="199:199" ht="12" customHeight="1">
      <c r="GQ11033" s="171"/>
    </row>
    <row r="11034" spans="199:199" ht="12" customHeight="1">
      <c r="GQ11034" s="171"/>
    </row>
    <row r="11035" spans="199:199" ht="12" customHeight="1">
      <c r="GQ11035" s="171"/>
    </row>
    <row r="11036" spans="199:199" ht="12" customHeight="1">
      <c r="GQ11036" s="171"/>
    </row>
    <row r="11037" spans="199:199" ht="12" customHeight="1">
      <c r="GQ11037" s="171"/>
    </row>
    <row r="11038" spans="199:199" ht="12" customHeight="1">
      <c r="GQ11038" s="171"/>
    </row>
    <row r="11039" spans="199:199" ht="12" customHeight="1">
      <c r="GQ11039" s="171"/>
    </row>
    <row r="11040" spans="199:199" ht="12" customHeight="1">
      <c r="GQ11040" s="171"/>
    </row>
    <row r="11041" spans="199:199" ht="12" customHeight="1">
      <c r="GQ11041" s="171"/>
    </row>
    <row r="11042" spans="199:199" ht="12" customHeight="1">
      <c r="GQ11042" s="171"/>
    </row>
    <row r="11043" spans="199:199" ht="12" customHeight="1">
      <c r="GQ11043" s="171"/>
    </row>
    <row r="11044" spans="199:199" ht="12" customHeight="1">
      <c r="GQ11044" s="171"/>
    </row>
    <row r="11045" spans="199:199" ht="12" customHeight="1">
      <c r="GQ11045" s="171"/>
    </row>
    <row r="11046" spans="199:199" ht="12" customHeight="1">
      <c r="GQ11046" s="171"/>
    </row>
    <row r="11047" spans="199:199" ht="12" customHeight="1">
      <c r="GQ11047" s="171"/>
    </row>
    <row r="11048" spans="199:199" ht="12" customHeight="1">
      <c r="GQ11048" s="171"/>
    </row>
    <row r="11049" spans="199:199" ht="12" customHeight="1">
      <c r="GQ11049" s="171"/>
    </row>
    <row r="11050" spans="199:199" ht="12" customHeight="1">
      <c r="GQ11050" s="171"/>
    </row>
    <row r="11051" spans="199:199" ht="12" customHeight="1">
      <c r="GQ11051" s="171"/>
    </row>
    <row r="11052" spans="199:199" ht="12" customHeight="1">
      <c r="GQ11052" s="171"/>
    </row>
    <row r="11053" spans="199:199" ht="12" customHeight="1">
      <c r="GQ11053" s="171"/>
    </row>
    <row r="11054" spans="199:199" ht="12" customHeight="1">
      <c r="GQ11054" s="171"/>
    </row>
    <row r="11055" spans="199:199" ht="12" customHeight="1">
      <c r="GQ11055" s="171"/>
    </row>
    <row r="11056" spans="199:199" ht="12" customHeight="1">
      <c r="GQ11056" s="171"/>
    </row>
    <row r="11057" spans="199:199" ht="12" customHeight="1">
      <c r="GQ11057" s="171"/>
    </row>
    <row r="11058" spans="199:199" ht="12" customHeight="1">
      <c r="GQ11058" s="171"/>
    </row>
    <row r="11059" spans="199:199" ht="12" customHeight="1">
      <c r="GQ11059" s="171"/>
    </row>
    <row r="11060" spans="199:199" ht="12" customHeight="1">
      <c r="GQ11060" s="171"/>
    </row>
    <row r="11061" spans="199:199" ht="12" customHeight="1">
      <c r="GQ11061" s="171"/>
    </row>
    <row r="11062" spans="199:199" ht="12" customHeight="1">
      <c r="GQ11062" s="171"/>
    </row>
    <row r="11063" spans="199:199" ht="12" customHeight="1">
      <c r="GQ11063" s="171"/>
    </row>
    <row r="11064" spans="199:199" ht="12" customHeight="1">
      <c r="GQ11064" s="171"/>
    </row>
    <row r="11065" spans="199:199" ht="12" customHeight="1">
      <c r="GQ11065" s="171"/>
    </row>
    <row r="11066" spans="199:199" ht="12" customHeight="1">
      <c r="GQ11066" s="171"/>
    </row>
    <row r="11067" spans="199:199" ht="12" customHeight="1">
      <c r="GQ11067" s="171"/>
    </row>
    <row r="11068" spans="199:199" ht="12" customHeight="1">
      <c r="GQ11068" s="171"/>
    </row>
    <row r="11069" spans="199:199" ht="12" customHeight="1">
      <c r="GQ11069" s="171"/>
    </row>
    <row r="11070" spans="199:199" ht="12" customHeight="1">
      <c r="GQ11070" s="171"/>
    </row>
    <row r="11071" spans="199:199" ht="12" customHeight="1">
      <c r="GQ11071" s="171"/>
    </row>
    <row r="11072" spans="199:199" ht="12" customHeight="1">
      <c r="GQ11072" s="171"/>
    </row>
    <row r="11073" spans="199:199" ht="12" customHeight="1">
      <c r="GQ11073" s="171"/>
    </row>
    <row r="11074" spans="199:199" ht="12" customHeight="1">
      <c r="GQ11074" s="171"/>
    </row>
    <row r="11075" spans="199:199" ht="12" customHeight="1">
      <c r="GQ11075" s="171"/>
    </row>
    <row r="11076" spans="199:199" ht="12" customHeight="1">
      <c r="GQ11076" s="171"/>
    </row>
    <row r="11077" spans="199:199" ht="12" customHeight="1">
      <c r="GQ11077" s="171"/>
    </row>
    <row r="11078" spans="199:199" ht="12" customHeight="1">
      <c r="GQ11078" s="171"/>
    </row>
    <row r="11079" spans="199:199" ht="12" customHeight="1">
      <c r="GQ11079" s="171"/>
    </row>
    <row r="11080" spans="199:199" ht="12" customHeight="1">
      <c r="GQ11080" s="171"/>
    </row>
    <row r="11081" spans="199:199" ht="12" customHeight="1">
      <c r="GQ11081" s="171"/>
    </row>
    <row r="11082" spans="199:199" ht="12" customHeight="1">
      <c r="GQ11082" s="171"/>
    </row>
    <row r="11083" spans="199:199" ht="12" customHeight="1">
      <c r="GQ11083" s="171"/>
    </row>
    <row r="11084" spans="199:199" ht="12" customHeight="1">
      <c r="GQ11084" s="171"/>
    </row>
    <row r="11085" spans="199:199" ht="12" customHeight="1">
      <c r="GQ11085" s="171"/>
    </row>
    <row r="11086" spans="199:199" ht="12" customHeight="1">
      <c r="GQ11086" s="171"/>
    </row>
    <row r="11087" spans="199:199" ht="12" customHeight="1">
      <c r="GQ11087" s="171"/>
    </row>
    <row r="11088" spans="199:199" ht="12" customHeight="1">
      <c r="GQ11088" s="171"/>
    </row>
    <row r="11089" spans="199:199" ht="12" customHeight="1">
      <c r="GQ11089" s="171"/>
    </row>
    <row r="11090" spans="199:199" ht="12" customHeight="1">
      <c r="GQ11090" s="171"/>
    </row>
    <row r="11091" spans="199:199" ht="12" customHeight="1">
      <c r="GQ11091" s="171"/>
    </row>
    <row r="11092" spans="199:199" ht="12" customHeight="1">
      <c r="GQ11092" s="171"/>
    </row>
    <row r="11093" spans="199:199" ht="12" customHeight="1">
      <c r="GQ11093" s="171"/>
    </row>
    <row r="11094" spans="199:199" ht="12" customHeight="1">
      <c r="GQ11094" s="171"/>
    </row>
    <row r="11095" spans="199:199" ht="12" customHeight="1">
      <c r="GQ11095" s="171"/>
    </row>
    <row r="11096" spans="199:199" ht="12" customHeight="1">
      <c r="GQ11096" s="171"/>
    </row>
    <row r="11097" spans="199:199" ht="12" customHeight="1">
      <c r="GQ11097" s="171"/>
    </row>
    <row r="11098" spans="199:199" ht="12" customHeight="1">
      <c r="GQ11098" s="171"/>
    </row>
    <row r="11099" spans="199:199" ht="12" customHeight="1">
      <c r="GQ11099" s="171"/>
    </row>
    <row r="11100" spans="199:199" ht="12" customHeight="1">
      <c r="GQ11100" s="171"/>
    </row>
    <row r="11101" spans="199:199" ht="12" customHeight="1">
      <c r="GQ11101" s="171"/>
    </row>
    <row r="11102" spans="199:199" ht="12" customHeight="1">
      <c r="GQ11102" s="171"/>
    </row>
    <row r="11103" spans="199:199" ht="12" customHeight="1">
      <c r="GQ11103" s="171"/>
    </row>
    <row r="11104" spans="199:199" ht="12" customHeight="1">
      <c r="GQ11104" s="171"/>
    </row>
    <row r="11105" spans="199:199" ht="12" customHeight="1">
      <c r="GQ11105" s="171"/>
    </row>
    <row r="11106" spans="199:199" ht="12" customHeight="1">
      <c r="GQ11106" s="171"/>
    </row>
    <row r="11107" spans="199:199" ht="12" customHeight="1">
      <c r="GQ11107" s="171"/>
    </row>
    <row r="11108" spans="199:199" ht="12" customHeight="1">
      <c r="GQ11108" s="171"/>
    </row>
    <row r="11109" spans="199:199" ht="12" customHeight="1">
      <c r="GQ11109" s="171"/>
    </row>
    <row r="11110" spans="199:199" ht="12" customHeight="1">
      <c r="GQ11110" s="171"/>
    </row>
    <row r="11111" spans="199:199" ht="12" customHeight="1">
      <c r="GQ11111" s="171"/>
    </row>
    <row r="11112" spans="199:199" ht="12" customHeight="1">
      <c r="GQ11112" s="171"/>
    </row>
    <row r="11113" spans="199:199" ht="12" customHeight="1">
      <c r="GQ11113" s="171"/>
    </row>
    <row r="11114" spans="199:199" ht="12" customHeight="1">
      <c r="GQ11114" s="171"/>
    </row>
    <row r="11115" spans="199:199" ht="12" customHeight="1">
      <c r="GQ11115" s="171"/>
    </row>
    <row r="11116" spans="199:199" ht="12" customHeight="1">
      <c r="GQ11116" s="171"/>
    </row>
    <row r="11117" spans="199:199" ht="12" customHeight="1">
      <c r="GQ11117" s="171"/>
    </row>
    <row r="11118" spans="199:199" ht="12" customHeight="1">
      <c r="GQ11118" s="171"/>
    </row>
    <row r="11119" spans="199:199" ht="12" customHeight="1">
      <c r="GQ11119" s="171"/>
    </row>
    <row r="11120" spans="199:199" ht="12" customHeight="1">
      <c r="GQ11120" s="171"/>
    </row>
    <row r="11121" spans="199:199" ht="12" customHeight="1">
      <c r="GQ11121" s="171"/>
    </row>
    <row r="11122" spans="199:199" ht="12" customHeight="1">
      <c r="GQ11122" s="171"/>
    </row>
    <row r="11123" spans="199:199" ht="12" customHeight="1">
      <c r="GQ11123" s="171"/>
    </row>
    <row r="11124" spans="199:199" ht="12" customHeight="1">
      <c r="GQ11124" s="171"/>
    </row>
    <row r="11125" spans="199:199" ht="12" customHeight="1">
      <c r="GQ11125" s="171"/>
    </row>
    <row r="11126" spans="199:199" ht="12" customHeight="1">
      <c r="GQ11126" s="171"/>
    </row>
    <row r="11127" spans="199:199" ht="12" customHeight="1">
      <c r="GQ11127" s="171"/>
    </row>
    <row r="11128" spans="199:199" ht="12" customHeight="1">
      <c r="GQ11128" s="171"/>
    </row>
    <row r="11129" spans="199:199" ht="12" customHeight="1">
      <c r="GQ11129" s="171"/>
    </row>
    <row r="11130" spans="199:199" ht="12" customHeight="1">
      <c r="GQ11130" s="171"/>
    </row>
    <row r="11131" spans="199:199" ht="12" customHeight="1">
      <c r="GQ11131" s="171"/>
    </row>
    <row r="11132" spans="199:199" ht="12" customHeight="1">
      <c r="GQ11132" s="171"/>
    </row>
    <row r="11133" spans="199:199" ht="12" customHeight="1">
      <c r="GQ11133" s="171"/>
    </row>
    <row r="11134" spans="199:199" ht="12" customHeight="1">
      <c r="GQ11134" s="171"/>
    </row>
    <row r="11135" spans="199:199" ht="12" customHeight="1">
      <c r="GQ11135" s="171"/>
    </row>
    <row r="11136" spans="199:199" ht="12" customHeight="1">
      <c r="GQ11136" s="171"/>
    </row>
    <row r="11137" spans="199:199" ht="12" customHeight="1">
      <c r="GQ11137" s="171"/>
    </row>
    <row r="11138" spans="199:199" ht="12" customHeight="1">
      <c r="GQ11138" s="171"/>
    </row>
    <row r="11139" spans="199:199" ht="12" customHeight="1">
      <c r="GQ11139" s="171"/>
    </row>
    <row r="11140" spans="199:199" ht="12" customHeight="1">
      <c r="GQ11140" s="171"/>
    </row>
    <row r="11141" spans="199:199" ht="12" customHeight="1">
      <c r="GQ11141" s="171"/>
    </row>
    <row r="11142" spans="199:199" ht="12" customHeight="1">
      <c r="GQ11142" s="171"/>
    </row>
    <row r="11143" spans="199:199" ht="12" customHeight="1">
      <c r="GQ11143" s="171"/>
    </row>
    <row r="11144" spans="199:199" ht="12" customHeight="1">
      <c r="GQ11144" s="171"/>
    </row>
    <row r="11145" spans="199:199" ht="12" customHeight="1">
      <c r="GQ11145" s="171"/>
    </row>
    <row r="11146" spans="199:199" ht="12" customHeight="1">
      <c r="GQ11146" s="171"/>
    </row>
    <row r="11147" spans="199:199" ht="12" customHeight="1">
      <c r="GQ11147" s="171"/>
    </row>
    <row r="11148" spans="199:199" ht="12" customHeight="1">
      <c r="GQ11148" s="171"/>
    </row>
    <row r="11149" spans="199:199" ht="12" customHeight="1">
      <c r="GQ11149" s="171"/>
    </row>
    <row r="11150" spans="199:199" ht="12" customHeight="1">
      <c r="GQ11150" s="171"/>
    </row>
    <row r="11151" spans="199:199" ht="12" customHeight="1">
      <c r="GQ11151" s="171"/>
    </row>
    <row r="11152" spans="199:199" ht="12" customHeight="1">
      <c r="GQ11152" s="171"/>
    </row>
    <row r="11153" spans="199:199" ht="12" customHeight="1">
      <c r="GQ11153" s="171"/>
    </row>
    <row r="11154" spans="199:199" ht="12" customHeight="1">
      <c r="GQ11154" s="171"/>
    </row>
    <row r="11155" spans="199:199" ht="12" customHeight="1">
      <c r="GQ11155" s="171"/>
    </row>
    <row r="11156" spans="199:199" ht="12" customHeight="1">
      <c r="GQ11156" s="171"/>
    </row>
    <row r="11157" spans="199:199" ht="12" customHeight="1">
      <c r="GQ11157" s="171"/>
    </row>
    <row r="11158" spans="199:199" ht="12" customHeight="1">
      <c r="GQ11158" s="171"/>
    </row>
    <row r="11159" spans="199:199" ht="12" customHeight="1">
      <c r="GQ11159" s="171"/>
    </row>
    <row r="11160" spans="199:199" ht="12" customHeight="1">
      <c r="GQ11160" s="171"/>
    </row>
    <row r="11161" spans="199:199" ht="12" customHeight="1">
      <c r="GQ11161" s="171"/>
    </row>
    <row r="11162" spans="199:199" ht="12" customHeight="1">
      <c r="GQ11162" s="171"/>
    </row>
    <row r="11163" spans="199:199" ht="12" customHeight="1">
      <c r="GQ11163" s="171"/>
    </row>
    <row r="11164" spans="199:199" ht="12" customHeight="1">
      <c r="GQ11164" s="171"/>
    </row>
    <row r="11165" spans="199:199" ht="12" customHeight="1">
      <c r="GQ11165" s="171"/>
    </row>
    <row r="11166" spans="199:199" ht="12" customHeight="1">
      <c r="GQ11166" s="171"/>
    </row>
    <row r="11167" spans="199:199" ht="12" customHeight="1">
      <c r="GQ11167" s="171"/>
    </row>
    <row r="11168" spans="199:199" ht="12" customHeight="1">
      <c r="GQ11168" s="171"/>
    </row>
    <row r="11169" spans="199:199" ht="12" customHeight="1">
      <c r="GQ11169" s="171"/>
    </row>
    <row r="11170" spans="199:199" ht="12" customHeight="1">
      <c r="GQ11170" s="171"/>
    </row>
    <row r="11171" spans="199:199" ht="12" customHeight="1">
      <c r="GQ11171" s="171"/>
    </row>
    <row r="11172" spans="199:199" ht="12" customHeight="1">
      <c r="GQ11172" s="171"/>
    </row>
    <row r="11173" spans="199:199" ht="12" customHeight="1">
      <c r="GQ11173" s="171"/>
    </row>
    <row r="11174" spans="199:199" ht="12" customHeight="1">
      <c r="GQ11174" s="171"/>
    </row>
    <row r="11175" spans="199:199" ht="12" customHeight="1">
      <c r="GQ11175" s="171"/>
    </row>
    <row r="11176" spans="199:199" ht="12" customHeight="1">
      <c r="GQ11176" s="171"/>
    </row>
    <row r="11177" spans="199:199" ht="12" customHeight="1">
      <c r="GQ11177" s="171"/>
    </row>
    <row r="11178" spans="199:199" ht="12" customHeight="1">
      <c r="GQ11178" s="171"/>
    </row>
    <row r="11179" spans="199:199" ht="12" customHeight="1">
      <c r="GQ11179" s="171"/>
    </row>
    <row r="11180" spans="199:199" ht="12" customHeight="1">
      <c r="GQ11180" s="171"/>
    </row>
    <row r="11181" spans="199:199" ht="12" customHeight="1">
      <c r="GQ11181" s="171"/>
    </row>
    <row r="11182" spans="199:199" ht="12" customHeight="1">
      <c r="GQ11182" s="171"/>
    </row>
    <row r="11183" spans="199:199" ht="12" customHeight="1">
      <c r="GQ11183" s="171"/>
    </row>
    <row r="11184" spans="199:199" ht="12" customHeight="1">
      <c r="GQ11184" s="171"/>
    </row>
    <row r="11185" spans="199:199" ht="12" customHeight="1">
      <c r="GQ11185" s="171"/>
    </row>
    <row r="11186" spans="199:199" ht="12" customHeight="1">
      <c r="GQ11186" s="171"/>
    </row>
    <row r="11187" spans="199:199" ht="12" customHeight="1">
      <c r="GQ11187" s="171"/>
    </row>
    <row r="11188" spans="199:199" ht="12" customHeight="1">
      <c r="GQ11188" s="171"/>
    </row>
    <row r="11189" spans="199:199" ht="12" customHeight="1">
      <c r="GQ11189" s="171"/>
    </row>
    <row r="11190" spans="199:199" ht="12" customHeight="1">
      <c r="GQ11190" s="171"/>
    </row>
    <row r="11191" spans="199:199" ht="12" customHeight="1">
      <c r="GQ11191" s="171"/>
    </row>
    <row r="11192" spans="199:199" ht="12" customHeight="1">
      <c r="GQ11192" s="171"/>
    </row>
    <row r="11193" spans="199:199" ht="12" customHeight="1">
      <c r="GQ11193" s="171"/>
    </row>
    <row r="11194" spans="199:199" ht="12" customHeight="1">
      <c r="GQ11194" s="171"/>
    </row>
    <row r="11195" spans="199:199" ht="12" customHeight="1">
      <c r="GQ11195" s="171"/>
    </row>
    <row r="11196" spans="199:199" ht="12" customHeight="1">
      <c r="GQ11196" s="171"/>
    </row>
    <row r="11197" spans="199:199" ht="12" customHeight="1">
      <c r="GQ11197" s="171"/>
    </row>
    <row r="11198" spans="199:199" ht="12" customHeight="1">
      <c r="GQ11198" s="171"/>
    </row>
    <row r="11199" spans="199:199" ht="12" customHeight="1">
      <c r="GQ11199" s="171"/>
    </row>
    <row r="11200" spans="199:199" ht="12" customHeight="1">
      <c r="GQ11200" s="171"/>
    </row>
    <row r="11201" spans="199:199" ht="12" customHeight="1">
      <c r="GQ11201" s="171"/>
    </row>
    <row r="11202" spans="199:199" ht="12" customHeight="1">
      <c r="GQ11202" s="171"/>
    </row>
    <row r="11203" spans="199:199" ht="12" customHeight="1">
      <c r="GQ11203" s="171"/>
    </row>
    <row r="11204" spans="199:199" ht="12" customHeight="1">
      <c r="GQ11204" s="171"/>
    </row>
    <row r="11205" spans="199:199" ht="12" customHeight="1">
      <c r="GQ11205" s="171"/>
    </row>
    <row r="11206" spans="199:199" ht="12" customHeight="1">
      <c r="GQ11206" s="171"/>
    </row>
    <row r="11207" spans="199:199" ht="12" customHeight="1">
      <c r="GQ11207" s="171"/>
    </row>
    <row r="11208" spans="199:199" ht="12" customHeight="1">
      <c r="GQ11208" s="171"/>
    </row>
    <row r="11209" spans="199:199" ht="12" customHeight="1">
      <c r="GQ11209" s="171"/>
    </row>
    <row r="11210" spans="199:199" ht="12" customHeight="1">
      <c r="GQ11210" s="171"/>
    </row>
    <row r="11211" spans="199:199" ht="12" customHeight="1">
      <c r="GQ11211" s="171"/>
    </row>
    <row r="11212" spans="199:199" ht="12" customHeight="1">
      <c r="GQ11212" s="171"/>
    </row>
    <row r="11213" spans="199:199" ht="12" customHeight="1">
      <c r="GQ11213" s="171"/>
    </row>
    <row r="11214" spans="199:199" ht="12" customHeight="1">
      <c r="GQ11214" s="171"/>
    </row>
    <row r="11215" spans="199:199" ht="12" customHeight="1">
      <c r="GQ11215" s="171"/>
    </row>
    <row r="11216" spans="199:199" ht="12" customHeight="1">
      <c r="GQ11216" s="171"/>
    </row>
    <row r="11217" spans="199:199" ht="12" customHeight="1">
      <c r="GQ11217" s="171"/>
    </row>
    <row r="11218" spans="199:199" ht="12" customHeight="1">
      <c r="GQ11218" s="171"/>
    </row>
    <row r="11219" spans="199:199" ht="12" customHeight="1">
      <c r="GQ11219" s="171"/>
    </row>
    <row r="11220" spans="199:199" ht="12" customHeight="1">
      <c r="GQ11220" s="171"/>
    </row>
    <row r="11221" spans="199:199" ht="12" customHeight="1">
      <c r="GQ11221" s="171"/>
    </row>
    <row r="11222" spans="199:199" ht="12" customHeight="1">
      <c r="GQ11222" s="171"/>
    </row>
    <row r="11223" spans="199:199" ht="12" customHeight="1">
      <c r="GQ11223" s="171"/>
    </row>
    <row r="11224" spans="199:199" ht="12" customHeight="1">
      <c r="GQ11224" s="171"/>
    </row>
    <row r="11225" spans="199:199" ht="12" customHeight="1">
      <c r="GQ11225" s="171"/>
    </row>
    <row r="11226" spans="199:199" ht="12" customHeight="1">
      <c r="GQ11226" s="171"/>
    </row>
    <row r="11227" spans="199:199" ht="12" customHeight="1">
      <c r="GQ11227" s="171"/>
    </row>
    <row r="11228" spans="199:199" ht="12" customHeight="1">
      <c r="GQ11228" s="171"/>
    </row>
    <row r="11229" spans="199:199" ht="12" customHeight="1">
      <c r="GQ11229" s="171"/>
    </row>
    <row r="11230" spans="199:199" ht="12" customHeight="1">
      <c r="GQ11230" s="171"/>
    </row>
    <row r="11231" spans="199:199" ht="12" customHeight="1">
      <c r="GQ11231" s="171"/>
    </row>
    <row r="11232" spans="199:199" ht="12" customHeight="1">
      <c r="GQ11232" s="171"/>
    </row>
    <row r="11233" spans="199:199" ht="12" customHeight="1">
      <c r="GQ11233" s="171"/>
    </row>
    <row r="11234" spans="199:199" ht="12" customHeight="1">
      <c r="GQ11234" s="171"/>
    </row>
    <row r="11235" spans="199:199" ht="12" customHeight="1">
      <c r="GQ11235" s="171"/>
    </row>
    <row r="11236" spans="199:199" ht="12" customHeight="1">
      <c r="GQ11236" s="171"/>
    </row>
    <row r="11237" spans="199:199" ht="12" customHeight="1">
      <c r="GQ11237" s="171"/>
    </row>
    <row r="11238" spans="199:199" ht="12" customHeight="1">
      <c r="GQ11238" s="171"/>
    </row>
    <row r="11239" spans="199:199" ht="12" customHeight="1">
      <c r="GQ11239" s="171"/>
    </row>
    <row r="11240" spans="199:199" ht="12" customHeight="1">
      <c r="GQ11240" s="171"/>
    </row>
    <row r="11241" spans="199:199" ht="12" customHeight="1">
      <c r="GQ11241" s="171"/>
    </row>
    <row r="11242" spans="199:199" ht="12" customHeight="1">
      <c r="GQ11242" s="171"/>
    </row>
    <row r="11243" spans="199:199" ht="12" customHeight="1">
      <c r="GQ11243" s="171"/>
    </row>
    <row r="11244" spans="199:199" ht="12" customHeight="1">
      <c r="GQ11244" s="171"/>
    </row>
    <row r="11245" spans="199:199" ht="12" customHeight="1">
      <c r="GQ11245" s="171"/>
    </row>
    <row r="11246" spans="199:199" ht="12" customHeight="1">
      <c r="GQ11246" s="171"/>
    </row>
    <row r="11247" spans="199:199" ht="12" customHeight="1">
      <c r="GQ11247" s="171"/>
    </row>
    <row r="11248" spans="199:199" ht="12" customHeight="1">
      <c r="GQ11248" s="171"/>
    </row>
    <row r="11249" spans="199:199" ht="12" customHeight="1">
      <c r="GQ11249" s="171"/>
    </row>
    <row r="11250" spans="199:199" ht="12" customHeight="1">
      <c r="GQ11250" s="171"/>
    </row>
    <row r="11251" spans="199:199" ht="12" customHeight="1">
      <c r="GQ11251" s="171"/>
    </row>
    <row r="11252" spans="199:199" ht="12" customHeight="1">
      <c r="GQ11252" s="171"/>
    </row>
    <row r="11253" spans="199:199" ht="12" customHeight="1">
      <c r="GQ11253" s="171"/>
    </row>
    <row r="11254" spans="199:199" ht="12" customHeight="1">
      <c r="GQ11254" s="171"/>
    </row>
    <row r="11255" spans="199:199" ht="12" customHeight="1">
      <c r="GQ11255" s="171"/>
    </row>
    <row r="11256" spans="199:199" ht="12" customHeight="1">
      <c r="GQ11256" s="171"/>
    </row>
    <row r="11257" spans="199:199" ht="12" customHeight="1">
      <c r="GQ11257" s="171"/>
    </row>
    <row r="11258" spans="199:199" ht="12" customHeight="1">
      <c r="GQ11258" s="171"/>
    </row>
    <row r="11259" spans="199:199" ht="12" customHeight="1">
      <c r="GQ11259" s="171"/>
    </row>
    <row r="11260" spans="199:199" ht="12" customHeight="1">
      <c r="GQ11260" s="171"/>
    </row>
    <row r="11261" spans="199:199" ht="12" customHeight="1">
      <c r="GQ11261" s="171"/>
    </row>
    <row r="11262" spans="199:199" ht="12" customHeight="1">
      <c r="GQ11262" s="171"/>
    </row>
    <row r="11263" spans="199:199" ht="12" customHeight="1">
      <c r="GQ11263" s="171"/>
    </row>
    <row r="11264" spans="199:199" ht="12" customHeight="1">
      <c r="GQ11264" s="171"/>
    </row>
    <row r="11265" spans="199:199" ht="12" customHeight="1">
      <c r="GQ11265" s="171"/>
    </row>
    <row r="11266" spans="199:199" ht="12" customHeight="1">
      <c r="GQ11266" s="171"/>
    </row>
    <row r="11267" spans="199:199" ht="12" customHeight="1">
      <c r="GQ11267" s="171"/>
    </row>
    <row r="11268" spans="199:199" ht="12" customHeight="1">
      <c r="GQ11268" s="171"/>
    </row>
    <row r="11269" spans="199:199" ht="12" customHeight="1">
      <c r="GQ11269" s="171"/>
    </row>
    <row r="11270" spans="199:199" ht="12" customHeight="1">
      <c r="GQ11270" s="171"/>
    </row>
    <row r="11271" spans="199:199" ht="12" customHeight="1">
      <c r="GQ11271" s="171"/>
    </row>
    <row r="11272" spans="199:199" ht="12" customHeight="1">
      <c r="GQ11272" s="171"/>
    </row>
    <row r="11273" spans="199:199" ht="12" customHeight="1">
      <c r="GQ11273" s="171"/>
    </row>
    <row r="11274" spans="199:199" ht="12" customHeight="1">
      <c r="GQ11274" s="171"/>
    </row>
    <row r="11275" spans="199:199" ht="12" customHeight="1">
      <c r="GQ11275" s="171"/>
    </row>
    <row r="11276" spans="199:199" ht="12" customHeight="1">
      <c r="GQ11276" s="171"/>
    </row>
    <row r="11277" spans="199:199" ht="12" customHeight="1">
      <c r="GQ11277" s="171"/>
    </row>
    <row r="11278" spans="199:199" ht="12" customHeight="1">
      <c r="GQ11278" s="171"/>
    </row>
    <row r="11279" spans="199:199" ht="12" customHeight="1">
      <c r="GQ11279" s="171"/>
    </row>
    <row r="11280" spans="199:199" ht="12" customHeight="1">
      <c r="GQ11280" s="171"/>
    </row>
    <row r="11281" spans="199:199" ht="12" customHeight="1">
      <c r="GQ11281" s="171"/>
    </row>
    <row r="11282" spans="199:199" ht="12" customHeight="1">
      <c r="GQ11282" s="171"/>
    </row>
    <row r="11283" spans="199:199" ht="12" customHeight="1">
      <c r="GQ11283" s="171"/>
    </row>
    <row r="11284" spans="199:199" ht="12" customHeight="1">
      <c r="GQ11284" s="171"/>
    </row>
    <row r="11285" spans="199:199" ht="12" customHeight="1">
      <c r="GQ11285" s="171"/>
    </row>
    <row r="11286" spans="199:199" ht="12" customHeight="1">
      <c r="GQ11286" s="171"/>
    </row>
    <row r="11287" spans="199:199" ht="12" customHeight="1">
      <c r="GQ11287" s="171"/>
    </row>
    <row r="11288" spans="199:199" ht="12" customHeight="1">
      <c r="GQ11288" s="171"/>
    </row>
    <row r="11289" spans="199:199" ht="12" customHeight="1">
      <c r="GQ11289" s="171"/>
    </row>
    <row r="11290" spans="199:199" ht="12" customHeight="1">
      <c r="GQ11290" s="171"/>
    </row>
    <row r="11291" spans="199:199" ht="12" customHeight="1">
      <c r="GQ11291" s="171"/>
    </row>
    <row r="11292" spans="199:199" ht="12" customHeight="1">
      <c r="GQ11292" s="171"/>
    </row>
    <row r="11293" spans="199:199" ht="12" customHeight="1">
      <c r="GQ11293" s="171"/>
    </row>
    <row r="11294" spans="199:199" ht="12" customHeight="1">
      <c r="GQ11294" s="171"/>
    </row>
    <row r="11295" spans="199:199" ht="12" customHeight="1">
      <c r="GQ11295" s="171"/>
    </row>
    <row r="11296" spans="199:199" ht="12" customHeight="1">
      <c r="GQ11296" s="171"/>
    </row>
    <row r="11297" spans="199:199" ht="12" customHeight="1">
      <c r="GQ11297" s="171"/>
    </row>
    <row r="11298" spans="199:199" ht="12" customHeight="1">
      <c r="GQ11298" s="171"/>
    </row>
    <row r="11299" spans="199:199" ht="12" customHeight="1">
      <c r="GQ11299" s="171"/>
    </row>
    <row r="11300" spans="199:199" ht="12" customHeight="1">
      <c r="GQ11300" s="171"/>
    </row>
    <row r="11301" spans="199:199" ht="12" customHeight="1">
      <c r="GQ11301" s="171"/>
    </row>
    <row r="11302" spans="199:199" ht="12" customHeight="1">
      <c r="GQ11302" s="171"/>
    </row>
    <row r="11303" spans="199:199" ht="12" customHeight="1">
      <c r="GQ11303" s="171"/>
    </row>
    <row r="11304" spans="199:199" ht="12" customHeight="1">
      <c r="GQ11304" s="171"/>
    </row>
    <row r="11305" spans="199:199" ht="12" customHeight="1">
      <c r="GQ11305" s="171"/>
    </row>
    <row r="11306" spans="199:199" ht="12" customHeight="1">
      <c r="GQ11306" s="171"/>
    </row>
    <row r="11307" spans="199:199" ht="12" customHeight="1">
      <c r="GQ11307" s="171"/>
    </row>
    <row r="11308" spans="199:199" ht="12" customHeight="1">
      <c r="GQ11308" s="171"/>
    </row>
    <row r="11309" spans="199:199" ht="12" customHeight="1">
      <c r="GQ11309" s="171"/>
    </row>
    <row r="11310" spans="199:199" ht="12" customHeight="1">
      <c r="GQ11310" s="171"/>
    </row>
    <row r="11311" spans="199:199" ht="12" customHeight="1">
      <c r="GQ11311" s="171"/>
    </row>
    <row r="11312" spans="199:199" ht="12" customHeight="1">
      <c r="GQ11312" s="171"/>
    </row>
    <row r="11313" spans="199:199" ht="12" customHeight="1">
      <c r="GQ11313" s="171"/>
    </row>
    <row r="11314" spans="199:199" ht="12" customHeight="1">
      <c r="GQ11314" s="171"/>
    </row>
    <row r="11315" spans="199:199" ht="12" customHeight="1">
      <c r="GQ11315" s="171"/>
    </row>
    <row r="11316" spans="199:199" ht="12" customHeight="1">
      <c r="GQ11316" s="171"/>
    </row>
    <row r="11317" spans="199:199" ht="12" customHeight="1">
      <c r="GQ11317" s="171"/>
    </row>
    <row r="11318" spans="199:199" ht="12" customHeight="1">
      <c r="GQ11318" s="171"/>
    </row>
    <row r="11319" spans="199:199" ht="12" customHeight="1">
      <c r="GQ11319" s="171"/>
    </row>
    <row r="11320" spans="199:199" ht="12" customHeight="1">
      <c r="GQ11320" s="171"/>
    </row>
    <row r="11321" spans="199:199" ht="12" customHeight="1">
      <c r="GQ11321" s="171"/>
    </row>
    <row r="11322" spans="199:199" ht="12" customHeight="1">
      <c r="GQ11322" s="171"/>
    </row>
    <row r="11323" spans="199:199" ht="12" customHeight="1">
      <c r="GQ11323" s="171"/>
    </row>
    <row r="11324" spans="199:199" ht="12" customHeight="1">
      <c r="GQ11324" s="171"/>
    </row>
    <row r="11325" spans="199:199" ht="12" customHeight="1">
      <c r="GQ11325" s="171"/>
    </row>
    <row r="11326" spans="199:199" ht="12" customHeight="1">
      <c r="GQ11326" s="171"/>
    </row>
    <row r="11327" spans="199:199" ht="12" customHeight="1">
      <c r="GQ11327" s="171"/>
    </row>
    <row r="11328" spans="199:199" ht="12" customHeight="1">
      <c r="GQ11328" s="171"/>
    </row>
    <row r="11329" spans="199:199" ht="12" customHeight="1">
      <c r="GQ11329" s="171"/>
    </row>
    <row r="11330" spans="199:199" ht="12" customHeight="1">
      <c r="GQ11330" s="171"/>
    </row>
    <row r="11331" spans="199:199" ht="12" customHeight="1">
      <c r="GQ11331" s="171"/>
    </row>
    <row r="11332" spans="199:199" ht="12" customHeight="1">
      <c r="GQ11332" s="171"/>
    </row>
    <row r="11333" spans="199:199" ht="12" customHeight="1">
      <c r="GQ11333" s="171"/>
    </row>
    <row r="11334" spans="199:199" ht="12" customHeight="1">
      <c r="GQ11334" s="171"/>
    </row>
    <row r="11335" spans="199:199" ht="12" customHeight="1">
      <c r="GQ11335" s="171"/>
    </row>
    <row r="11336" spans="199:199" ht="12" customHeight="1">
      <c r="GQ11336" s="171"/>
    </row>
    <row r="11337" spans="199:199" ht="12" customHeight="1">
      <c r="GQ11337" s="171"/>
    </row>
    <row r="11338" spans="199:199" ht="12" customHeight="1">
      <c r="GQ11338" s="171"/>
    </row>
    <row r="11339" spans="199:199" ht="12" customHeight="1">
      <c r="GQ11339" s="171"/>
    </row>
    <row r="11340" spans="199:199" ht="12" customHeight="1">
      <c r="GQ11340" s="171"/>
    </row>
    <row r="11341" spans="199:199" ht="12" customHeight="1">
      <c r="GQ11341" s="171"/>
    </row>
    <row r="11342" spans="199:199" ht="12" customHeight="1">
      <c r="GQ11342" s="171"/>
    </row>
    <row r="11343" spans="199:199" ht="12" customHeight="1">
      <c r="GQ11343" s="171"/>
    </row>
    <row r="11344" spans="199:199" ht="12" customHeight="1">
      <c r="GQ11344" s="171"/>
    </row>
    <row r="11345" spans="199:199" ht="12" customHeight="1">
      <c r="GQ11345" s="171"/>
    </row>
    <row r="11346" spans="199:199" ht="12" customHeight="1">
      <c r="GQ11346" s="171"/>
    </row>
    <row r="11347" spans="199:199" ht="12" customHeight="1">
      <c r="GQ11347" s="171"/>
    </row>
    <row r="11348" spans="199:199" ht="12" customHeight="1">
      <c r="GQ11348" s="171"/>
    </row>
    <row r="11349" spans="199:199" ht="12" customHeight="1">
      <c r="GQ11349" s="171"/>
    </row>
    <row r="11350" spans="199:199" ht="12" customHeight="1">
      <c r="GQ11350" s="171"/>
    </row>
    <row r="11351" spans="199:199" ht="12" customHeight="1">
      <c r="GQ11351" s="171"/>
    </row>
    <row r="11352" spans="199:199" ht="12" customHeight="1">
      <c r="GQ11352" s="171"/>
    </row>
    <row r="11353" spans="199:199" ht="12" customHeight="1">
      <c r="GQ11353" s="171"/>
    </row>
    <row r="11354" spans="199:199" ht="12" customHeight="1">
      <c r="GQ11354" s="171"/>
    </row>
    <row r="11355" spans="199:199" ht="12" customHeight="1">
      <c r="GQ11355" s="171"/>
    </row>
    <row r="11356" spans="199:199" ht="12" customHeight="1">
      <c r="GQ11356" s="171"/>
    </row>
    <row r="11357" spans="199:199" ht="12" customHeight="1">
      <c r="GQ11357" s="171"/>
    </row>
    <row r="11358" spans="199:199" ht="12" customHeight="1">
      <c r="GQ11358" s="171"/>
    </row>
    <row r="11359" spans="199:199" ht="12" customHeight="1">
      <c r="GQ11359" s="171"/>
    </row>
    <row r="11360" spans="199:199" ht="12" customHeight="1">
      <c r="GQ11360" s="171"/>
    </row>
    <row r="11361" spans="199:199" ht="12" customHeight="1">
      <c r="GQ11361" s="171"/>
    </row>
    <row r="11362" spans="199:199" ht="12" customHeight="1">
      <c r="GQ11362" s="171"/>
    </row>
    <row r="11363" spans="199:199" ht="12" customHeight="1">
      <c r="GQ11363" s="171"/>
    </row>
    <row r="11364" spans="199:199" ht="12" customHeight="1">
      <c r="GQ11364" s="171"/>
    </row>
    <row r="11365" spans="199:199" ht="12" customHeight="1">
      <c r="GQ11365" s="171"/>
    </row>
    <row r="11366" spans="199:199" ht="12" customHeight="1">
      <c r="GQ11366" s="171"/>
    </row>
    <row r="11367" spans="199:199" ht="12" customHeight="1">
      <c r="GQ11367" s="171"/>
    </row>
    <row r="11368" spans="199:199" ht="12" customHeight="1">
      <c r="GQ11368" s="171"/>
    </row>
    <row r="11369" spans="199:199" ht="12" customHeight="1">
      <c r="GQ11369" s="171"/>
    </row>
    <row r="11370" spans="199:199" ht="12" customHeight="1">
      <c r="GQ11370" s="171"/>
    </row>
    <row r="11371" spans="199:199" ht="12" customHeight="1">
      <c r="GQ11371" s="171"/>
    </row>
    <row r="11372" spans="199:199" ht="12" customHeight="1">
      <c r="GQ11372" s="171"/>
    </row>
    <row r="11373" spans="199:199" ht="12" customHeight="1">
      <c r="GQ11373" s="171"/>
    </row>
    <row r="11374" spans="199:199" ht="12" customHeight="1">
      <c r="GQ11374" s="171"/>
    </row>
    <row r="11375" spans="199:199" ht="12" customHeight="1">
      <c r="GQ11375" s="171"/>
    </row>
    <row r="11376" spans="199:199" ht="12" customHeight="1">
      <c r="GQ11376" s="171"/>
    </row>
    <row r="11377" spans="199:199" ht="12" customHeight="1">
      <c r="GQ11377" s="171"/>
    </row>
    <row r="11378" spans="199:199" ht="12" customHeight="1">
      <c r="GQ11378" s="171"/>
    </row>
    <row r="11379" spans="199:199" ht="12" customHeight="1">
      <c r="GQ11379" s="171"/>
    </row>
    <row r="11380" spans="199:199" ht="12" customHeight="1">
      <c r="GQ11380" s="171"/>
    </row>
    <row r="11381" spans="199:199" ht="12" customHeight="1">
      <c r="GQ11381" s="171"/>
    </row>
    <row r="11382" spans="199:199" ht="12" customHeight="1">
      <c r="GQ11382" s="171"/>
    </row>
    <row r="11383" spans="199:199" ht="12" customHeight="1">
      <c r="GQ11383" s="171"/>
    </row>
    <row r="11384" spans="199:199" ht="12" customHeight="1">
      <c r="GQ11384" s="171"/>
    </row>
    <row r="11385" spans="199:199" ht="12" customHeight="1">
      <c r="GQ11385" s="171"/>
    </row>
    <row r="11386" spans="199:199" ht="12" customHeight="1">
      <c r="GQ11386" s="171"/>
    </row>
    <row r="11387" spans="199:199" ht="12" customHeight="1">
      <c r="GQ11387" s="171"/>
    </row>
    <row r="11388" spans="199:199" ht="12" customHeight="1">
      <c r="GQ11388" s="171"/>
    </row>
    <row r="11389" spans="199:199" ht="12" customHeight="1">
      <c r="GQ11389" s="171"/>
    </row>
    <row r="11390" spans="199:199" ht="12" customHeight="1">
      <c r="GQ11390" s="171"/>
    </row>
    <row r="11391" spans="199:199" ht="12" customHeight="1">
      <c r="GQ11391" s="171"/>
    </row>
    <row r="11392" spans="199:199" ht="12" customHeight="1">
      <c r="GQ11392" s="171"/>
    </row>
    <row r="11393" spans="199:199" ht="12" customHeight="1">
      <c r="GQ11393" s="171"/>
    </row>
    <row r="11394" spans="199:199" ht="12" customHeight="1">
      <c r="GQ11394" s="171"/>
    </row>
    <row r="11395" spans="199:199" ht="12" customHeight="1">
      <c r="GQ11395" s="171"/>
    </row>
    <row r="11396" spans="199:199" ht="12" customHeight="1">
      <c r="GQ11396" s="171"/>
    </row>
    <row r="11397" spans="199:199" ht="12" customHeight="1">
      <c r="GQ11397" s="171"/>
    </row>
    <row r="11398" spans="199:199" ht="12" customHeight="1">
      <c r="GQ11398" s="171"/>
    </row>
    <row r="11399" spans="199:199" ht="12" customHeight="1">
      <c r="GQ11399" s="171"/>
    </row>
    <row r="11400" spans="199:199" ht="12" customHeight="1">
      <c r="GQ11400" s="171"/>
    </row>
    <row r="11401" spans="199:199" ht="12" customHeight="1">
      <c r="GQ11401" s="171"/>
    </row>
    <row r="11402" spans="199:199" ht="12" customHeight="1">
      <c r="GQ11402" s="171"/>
    </row>
    <row r="11403" spans="199:199" ht="12" customHeight="1">
      <c r="GQ11403" s="171"/>
    </row>
    <row r="11404" spans="199:199" ht="12" customHeight="1">
      <c r="GQ11404" s="171"/>
    </row>
    <row r="11405" spans="199:199" ht="12" customHeight="1">
      <c r="GQ11405" s="171"/>
    </row>
    <row r="11406" spans="199:199" ht="12" customHeight="1">
      <c r="GQ11406" s="171"/>
    </row>
    <row r="11407" spans="199:199" ht="12" customHeight="1">
      <c r="GQ11407" s="171"/>
    </row>
    <row r="11408" spans="199:199" ht="12" customHeight="1">
      <c r="GQ11408" s="171"/>
    </row>
    <row r="11409" spans="199:199" ht="12" customHeight="1">
      <c r="GQ11409" s="171"/>
    </row>
    <row r="11410" spans="199:199" ht="12" customHeight="1">
      <c r="GQ11410" s="171"/>
    </row>
    <row r="11411" spans="199:199" ht="12" customHeight="1">
      <c r="GQ11411" s="171"/>
    </row>
    <row r="11412" spans="199:199" ht="12" customHeight="1">
      <c r="GQ11412" s="171"/>
    </row>
    <row r="11413" spans="199:199" ht="12" customHeight="1">
      <c r="GQ11413" s="171"/>
    </row>
    <row r="11414" spans="199:199" ht="12" customHeight="1">
      <c r="GQ11414" s="171"/>
    </row>
    <row r="11415" spans="199:199" ht="12" customHeight="1">
      <c r="GQ11415" s="171"/>
    </row>
    <row r="11416" spans="199:199" ht="12" customHeight="1">
      <c r="GQ11416" s="171"/>
    </row>
    <row r="11417" spans="199:199" ht="12" customHeight="1">
      <c r="GQ11417" s="171"/>
    </row>
    <row r="11418" spans="199:199" ht="12" customHeight="1">
      <c r="GQ11418" s="171"/>
    </row>
    <row r="11419" spans="199:199" ht="12" customHeight="1">
      <c r="GQ11419" s="171"/>
    </row>
    <row r="11420" spans="199:199" ht="12" customHeight="1">
      <c r="GQ11420" s="171"/>
    </row>
    <row r="11421" spans="199:199" ht="12" customHeight="1">
      <c r="GQ11421" s="171"/>
    </row>
    <row r="11422" spans="199:199" ht="12" customHeight="1">
      <c r="GQ11422" s="171"/>
    </row>
    <row r="11423" spans="199:199" ht="12" customHeight="1">
      <c r="GQ11423" s="171"/>
    </row>
    <row r="11424" spans="199:199" ht="12" customHeight="1">
      <c r="GQ11424" s="171"/>
    </row>
    <row r="11425" spans="199:199" ht="12" customHeight="1">
      <c r="GQ11425" s="171"/>
    </row>
    <row r="11426" spans="199:199" ht="12" customHeight="1">
      <c r="GQ11426" s="171"/>
    </row>
    <row r="11427" spans="199:199" ht="12" customHeight="1">
      <c r="GQ11427" s="171"/>
    </row>
    <row r="11428" spans="199:199" ht="12" customHeight="1">
      <c r="GQ11428" s="171"/>
    </row>
    <row r="11429" spans="199:199" ht="12" customHeight="1">
      <c r="GQ11429" s="171"/>
    </row>
    <row r="11430" spans="199:199" ht="12" customHeight="1">
      <c r="GQ11430" s="171"/>
    </row>
    <row r="11431" spans="199:199" ht="12" customHeight="1">
      <c r="GQ11431" s="171"/>
    </row>
    <row r="11432" spans="199:199" ht="12" customHeight="1">
      <c r="GQ11432" s="171"/>
    </row>
    <row r="11433" spans="199:199" ht="12" customHeight="1">
      <c r="GQ11433" s="171"/>
    </row>
    <row r="11434" spans="199:199" ht="12" customHeight="1">
      <c r="GQ11434" s="171"/>
    </row>
    <row r="11435" spans="199:199" ht="12" customHeight="1">
      <c r="GQ11435" s="171"/>
    </row>
    <row r="11436" spans="199:199" ht="12" customHeight="1">
      <c r="GQ11436" s="171"/>
    </row>
    <row r="11437" spans="199:199" ht="12" customHeight="1">
      <c r="GQ11437" s="171"/>
    </row>
    <row r="11438" spans="199:199" ht="12" customHeight="1">
      <c r="GQ11438" s="171"/>
    </row>
    <row r="11439" spans="199:199" ht="12" customHeight="1">
      <c r="GQ11439" s="171"/>
    </row>
    <row r="11440" spans="199:199" ht="12" customHeight="1">
      <c r="GQ11440" s="171"/>
    </row>
    <row r="11441" spans="199:199" ht="12" customHeight="1">
      <c r="GQ11441" s="171"/>
    </row>
    <row r="11442" spans="199:199" ht="12" customHeight="1">
      <c r="GQ11442" s="171"/>
    </row>
    <row r="11443" spans="199:199" ht="12" customHeight="1">
      <c r="GQ11443" s="171"/>
    </row>
    <row r="11444" spans="199:199" ht="12" customHeight="1">
      <c r="GQ11444" s="171"/>
    </row>
    <row r="11445" spans="199:199" ht="12" customHeight="1">
      <c r="GQ11445" s="171"/>
    </row>
    <row r="11446" spans="199:199" ht="12" customHeight="1">
      <c r="GQ11446" s="171"/>
    </row>
    <row r="11447" spans="199:199" ht="12" customHeight="1">
      <c r="GQ11447" s="171"/>
    </row>
    <row r="11448" spans="199:199" ht="12" customHeight="1">
      <c r="GQ11448" s="171"/>
    </row>
    <row r="11449" spans="199:199" ht="12" customHeight="1">
      <c r="GQ11449" s="171"/>
    </row>
    <row r="11450" spans="199:199" ht="12" customHeight="1">
      <c r="GQ11450" s="171"/>
    </row>
    <row r="11451" spans="199:199" ht="12" customHeight="1">
      <c r="GQ11451" s="171"/>
    </row>
    <row r="11452" spans="199:199" ht="12" customHeight="1">
      <c r="GQ11452" s="171"/>
    </row>
    <row r="11453" spans="199:199" ht="12" customHeight="1">
      <c r="GQ11453" s="171"/>
    </row>
    <row r="11454" spans="199:199" ht="12" customHeight="1">
      <c r="GQ11454" s="171"/>
    </row>
    <row r="11455" spans="199:199" ht="12" customHeight="1">
      <c r="GQ11455" s="171"/>
    </row>
    <row r="11456" spans="199:199" ht="12" customHeight="1">
      <c r="GQ11456" s="171"/>
    </row>
    <row r="11457" spans="199:199" ht="12" customHeight="1">
      <c r="GQ11457" s="171"/>
    </row>
    <row r="11458" spans="199:199" ht="12" customHeight="1">
      <c r="GQ11458" s="171"/>
    </row>
    <row r="11459" spans="199:199" ht="12" customHeight="1">
      <c r="GQ11459" s="171"/>
    </row>
    <row r="11460" spans="199:199" ht="12" customHeight="1">
      <c r="GQ11460" s="171"/>
    </row>
    <row r="11461" spans="199:199" ht="12" customHeight="1">
      <c r="GQ11461" s="171"/>
    </row>
    <row r="11462" spans="199:199" ht="12" customHeight="1">
      <c r="GQ11462" s="171"/>
    </row>
    <row r="11463" spans="199:199" ht="12" customHeight="1">
      <c r="GQ11463" s="171"/>
    </row>
    <row r="11464" spans="199:199" ht="12" customHeight="1">
      <c r="GQ11464" s="171"/>
    </row>
    <row r="11465" spans="199:199" ht="12" customHeight="1">
      <c r="GQ11465" s="171"/>
    </row>
    <row r="11466" spans="199:199" ht="12" customHeight="1">
      <c r="GQ11466" s="171"/>
    </row>
    <row r="11467" spans="199:199" ht="12" customHeight="1">
      <c r="GQ11467" s="171"/>
    </row>
    <row r="11468" spans="199:199" ht="12" customHeight="1">
      <c r="GQ11468" s="171"/>
    </row>
    <row r="11469" spans="199:199" ht="12" customHeight="1">
      <c r="GQ11469" s="171"/>
    </row>
    <row r="11470" spans="199:199" ht="12" customHeight="1">
      <c r="GQ11470" s="171"/>
    </row>
    <row r="11471" spans="199:199" ht="12" customHeight="1">
      <c r="GQ11471" s="171"/>
    </row>
    <row r="11472" spans="199:199" ht="12" customHeight="1">
      <c r="GQ11472" s="171"/>
    </row>
    <row r="11473" spans="199:199" ht="12" customHeight="1">
      <c r="GQ11473" s="171"/>
    </row>
    <row r="11474" spans="199:199" ht="12" customHeight="1">
      <c r="GQ11474" s="171"/>
    </row>
    <row r="11475" spans="199:199" ht="12" customHeight="1">
      <c r="GQ11475" s="171"/>
    </row>
    <row r="11476" spans="199:199" ht="12" customHeight="1">
      <c r="GQ11476" s="171"/>
    </row>
    <row r="11477" spans="199:199" ht="12" customHeight="1">
      <c r="GQ11477" s="171"/>
    </row>
    <row r="11478" spans="199:199" ht="12" customHeight="1">
      <c r="GQ11478" s="171"/>
    </row>
    <row r="11479" spans="199:199" ht="12" customHeight="1">
      <c r="GQ11479" s="171"/>
    </row>
    <row r="11480" spans="199:199" ht="12" customHeight="1">
      <c r="GQ11480" s="171"/>
    </row>
    <row r="11481" spans="199:199" ht="12" customHeight="1">
      <c r="GQ11481" s="171"/>
    </row>
    <row r="11482" spans="199:199" ht="12" customHeight="1">
      <c r="GQ11482" s="171"/>
    </row>
    <row r="11483" spans="199:199" ht="12" customHeight="1">
      <c r="GQ11483" s="171"/>
    </row>
    <row r="11484" spans="199:199" ht="12" customHeight="1">
      <c r="GQ11484" s="171"/>
    </row>
    <row r="11485" spans="199:199" ht="12" customHeight="1">
      <c r="GQ11485" s="171"/>
    </row>
    <row r="11486" spans="199:199" ht="12" customHeight="1">
      <c r="GQ11486" s="171"/>
    </row>
    <row r="11487" spans="199:199" ht="12" customHeight="1">
      <c r="GQ11487" s="171"/>
    </row>
    <row r="11488" spans="199:199" ht="12" customHeight="1">
      <c r="GQ11488" s="171"/>
    </row>
    <row r="11489" spans="199:199" ht="12" customHeight="1">
      <c r="GQ11489" s="171"/>
    </row>
    <row r="11490" spans="199:199" ht="12" customHeight="1">
      <c r="GQ11490" s="171"/>
    </row>
    <row r="11491" spans="199:199" ht="12" customHeight="1">
      <c r="GQ11491" s="171"/>
    </row>
    <row r="11492" spans="199:199" ht="12" customHeight="1">
      <c r="GQ11492" s="171"/>
    </row>
    <row r="11493" spans="199:199" ht="12" customHeight="1">
      <c r="GQ11493" s="171"/>
    </row>
    <row r="11494" spans="199:199" ht="12" customHeight="1">
      <c r="GQ11494" s="171"/>
    </row>
    <row r="11495" spans="199:199" ht="12" customHeight="1">
      <c r="GQ11495" s="171"/>
    </row>
    <row r="11496" spans="199:199" ht="12" customHeight="1">
      <c r="GQ11496" s="171"/>
    </row>
    <row r="11497" spans="199:199" ht="12" customHeight="1">
      <c r="GQ11497" s="171"/>
    </row>
    <row r="11498" spans="199:199" ht="12" customHeight="1">
      <c r="GQ11498" s="171"/>
    </row>
    <row r="11499" spans="199:199" ht="12" customHeight="1">
      <c r="GQ11499" s="171"/>
    </row>
    <row r="11500" spans="199:199" ht="12" customHeight="1">
      <c r="GQ11500" s="171"/>
    </row>
    <row r="11501" spans="199:199" ht="12" customHeight="1">
      <c r="GQ11501" s="171"/>
    </row>
    <row r="11502" spans="199:199" ht="12" customHeight="1">
      <c r="GQ11502" s="171"/>
    </row>
    <row r="11503" spans="199:199" ht="12" customHeight="1">
      <c r="GQ11503" s="171"/>
    </row>
    <row r="11504" spans="199:199" ht="12" customHeight="1">
      <c r="GQ11504" s="171"/>
    </row>
    <row r="11505" spans="199:199" ht="12" customHeight="1">
      <c r="GQ11505" s="171"/>
    </row>
    <row r="11506" spans="199:199" ht="12" customHeight="1">
      <c r="GQ11506" s="171"/>
    </row>
    <row r="11507" spans="199:199" ht="12" customHeight="1">
      <c r="GQ11507" s="171"/>
    </row>
    <row r="11508" spans="199:199" ht="12" customHeight="1">
      <c r="GQ11508" s="171"/>
    </row>
    <row r="11509" spans="199:199" ht="12" customHeight="1">
      <c r="GQ11509" s="171"/>
    </row>
    <row r="11510" spans="199:199" ht="12" customHeight="1">
      <c r="GQ11510" s="171"/>
    </row>
    <row r="11511" spans="199:199" ht="12" customHeight="1">
      <c r="GQ11511" s="171"/>
    </row>
    <row r="11512" spans="199:199" ht="12" customHeight="1">
      <c r="GQ11512" s="171"/>
    </row>
    <row r="11513" spans="199:199" ht="12" customHeight="1">
      <c r="GQ11513" s="171"/>
    </row>
    <row r="11514" spans="199:199" ht="12" customHeight="1">
      <c r="GQ11514" s="171"/>
    </row>
    <row r="11515" spans="199:199" ht="12" customHeight="1">
      <c r="GQ11515" s="171"/>
    </row>
    <row r="11516" spans="199:199" ht="12" customHeight="1">
      <c r="GQ11516" s="171"/>
    </row>
    <row r="11517" spans="199:199" ht="12" customHeight="1">
      <c r="GQ11517" s="171"/>
    </row>
    <row r="11518" spans="199:199" ht="12" customHeight="1">
      <c r="GQ11518" s="171"/>
    </row>
    <row r="11519" spans="199:199" ht="12" customHeight="1">
      <c r="GQ11519" s="171"/>
    </row>
    <row r="11520" spans="199:199" ht="12" customHeight="1">
      <c r="GQ11520" s="171"/>
    </row>
    <row r="11521" spans="199:199" ht="12" customHeight="1">
      <c r="GQ11521" s="171"/>
    </row>
    <row r="11522" spans="199:199" ht="12" customHeight="1">
      <c r="GQ11522" s="171"/>
    </row>
    <row r="11523" spans="199:199" ht="12" customHeight="1">
      <c r="GQ11523" s="171"/>
    </row>
    <row r="11524" spans="199:199" ht="12" customHeight="1">
      <c r="GQ11524" s="171"/>
    </row>
    <row r="11525" spans="199:199" ht="12" customHeight="1">
      <c r="GQ11525" s="171"/>
    </row>
    <row r="11526" spans="199:199" ht="12" customHeight="1">
      <c r="GQ11526" s="171"/>
    </row>
    <row r="11527" spans="199:199" ht="12" customHeight="1">
      <c r="GQ11527" s="171"/>
    </row>
    <row r="11528" spans="199:199" ht="12" customHeight="1">
      <c r="GQ11528" s="171"/>
    </row>
    <row r="11529" spans="199:199" ht="12" customHeight="1">
      <c r="GQ11529" s="171"/>
    </row>
    <row r="11530" spans="199:199" ht="12" customHeight="1">
      <c r="GQ11530" s="171"/>
    </row>
    <row r="11531" spans="199:199" ht="12" customHeight="1">
      <c r="GQ11531" s="171"/>
    </row>
    <row r="11532" spans="199:199" ht="12" customHeight="1">
      <c r="GQ11532" s="171"/>
    </row>
    <row r="11533" spans="199:199" ht="12" customHeight="1">
      <c r="GQ11533" s="171"/>
    </row>
    <row r="11534" spans="199:199" ht="12" customHeight="1">
      <c r="GQ11534" s="171"/>
    </row>
    <row r="11535" spans="199:199" ht="12" customHeight="1">
      <c r="GQ11535" s="171"/>
    </row>
    <row r="11536" spans="199:199" ht="12" customHeight="1">
      <c r="GQ11536" s="171"/>
    </row>
    <row r="11537" spans="199:199" ht="12" customHeight="1">
      <c r="GQ11537" s="171"/>
    </row>
    <row r="11538" spans="199:199" ht="12" customHeight="1">
      <c r="GQ11538" s="171"/>
    </row>
    <row r="11539" spans="199:199" ht="12" customHeight="1">
      <c r="GQ11539" s="171"/>
    </row>
    <row r="11540" spans="199:199" ht="12" customHeight="1">
      <c r="GQ11540" s="171"/>
    </row>
    <row r="11541" spans="199:199" ht="12" customHeight="1">
      <c r="GQ11541" s="171"/>
    </row>
    <row r="11542" spans="199:199" ht="12" customHeight="1">
      <c r="GQ11542" s="171"/>
    </row>
    <row r="11543" spans="199:199" ht="12" customHeight="1">
      <c r="GQ11543" s="171"/>
    </row>
    <row r="11544" spans="199:199" ht="12" customHeight="1">
      <c r="GQ11544" s="171"/>
    </row>
    <row r="11545" spans="199:199" ht="12" customHeight="1">
      <c r="GQ11545" s="171"/>
    </row>
    <row r="11546" spans="199:199" ht="12" customHeight="1">
      <c r="GQ11546" s="171"/>
    </row>
    <row r="11547" spans="199:199" ht="12" customHeight="1">
      <c r="GQ11547" s="171"/>
    </row>
    <row r="11548" spans="199:199" ht="12" customHeight="1">
      <c r="GQ11548" s="171"/>
    </row>
    <row r="11549" spans="199:199" ht="12" customHeight="1">
      <c r="GQ11549" s="171"/>
    </row>
    <row r="11550" spans="199:199" ht="12" customHeight="1">
      <c r="GQ11550" s="171"/>
    </row>
    <row r="11551" spans="199:199" ht="12" customHeight="1">
      <c r="GQ11551" s="171"/>
    </row>
    <row r="11552" spans="199:199" ht="12" customHeight="1">
      <c r="GQ11552" s="171"/>
    </row>
    <row r="11553" spans="199:199" ht="12" customHeight="1">
      <c r="GQ11553" s="171"/>
    </row>
    <row r="11554" spans="199:199" ht="12" customHeight="1">
      <c r="GQ11554" s="171"/>
    </row>
    <row r="11555" spans="199:199" ht="12" customHeight="1">
      <c r="GQ11555" s="171"/>
    </row>
    <row r="11556" spans="199:199" ht="12" customHeight="1">
      <c r="GQ11556" s="171"/>
    </row>
    <row r="11557" spans="199:199" ht="12" customHeight="1">
      <c r="GQ11557" s="171"/>
    </row>
    <row r="11558" spans="199:199" ht="12" customHeight="1">
      <c r="GQ11558" s="171"/>
    </row>
    <row r="11559" spans="199:199" ht="12" customHeight="1">
      <c r="GQ11559" s="171"/>
    </row>
    <row r="11560" spans="199:199" ht="12" customHeight="1">
      <c r="GQ11560" s="171"/>
    </row>
    <row r="11561" spans="199:199" ht="12" customHeight="1">
      <c r="GQ11561" s="171"/>
    </row>
    <row r="11562" spans="199:199" ht="12" customHeight="1">
      <c r="GQ11562" s="171"/>
    </row>
    <row r="11563" spans="199:199" ht="12" customHeight="1">
      <c r="GQ11563" s="171"/>
    </row>
    <row r="11564" spans="199:199" ht="12" customHeight="1">
      <c r="GQ11564" s="171"/>
    </row>
    <row r="11565" spans="199:199" ht="12" customHeight="1">
      <c r="GQ11565" s="171"/>
    </row>
    <row r="11566" spans="199:199" ht="12" customHeight="1">
      <c r="GQ11566" s="171"/>
    </row>
    <row r="11567" spans="199:199" ht="12" customHeight="1">
      <c r="GQ11567" s="171"/>
    </row>
    <row r="11568" spans="199:199" ht="12" customHeight="1">
      <c r="GQ11568" s="171"/>
    </row>
    <row r="11569" spans="199:199" ht="12" customHeight="1">
      <c r="GQ11569" s="171"/>
    </row>
    <row r="11570" spans="199:199" ht="12" customHeight="1">
      <c r="GQ11570" s="171"/>
    </row>
    <row r="11571" spans="199:199" ht="12" customHeight="1">
      <c r="GQ11571" s="171"/>
    </row>
    <row r="11572" spans="199:199" ht="12" customHeight="1">
      <c r="GQ11572" s="171"/>
    </row>
    <row r="11573" spans="199:199" ht="12" customHeight="1">
      <c r="GQ11573" s="171"/>
    </row>
    <row r="11574" spans="199:199" ht="12" customHeight="1">
      <c r="GQ11574" s="171"/>
    </row>
    <row r="11575" spans="199:199" ht="12" customHeight="1">
      <c r="GQ11575" s="171"/>
    </row>
    <row r="11576" spans="199:199" ht="12" customHeight="1">
      <c r="GQ11576" s="171"/>
    </row>
    <row r="11577" spans="199:199" ht="12" customHeight="1">
      <c r="GQ11577" s="171"/>
    </row>
    <row r="11578" spans="199:199" ht="12" customHeight="1">
      <c r="GQ11578" s="171"/>
    </row>
    <row r="11579" spans="199:199" ht="12" customHeight="1">
      <c r="GQ11579" s="171"/>
    </row>
    <row r="11580" spans="199:199" ht="12" customHeight="1">
      <c r="GQ11580" s="171"/>
    </row>
    <row r="11581" spans="199:199" ht="12" customHeight="1">
      <c r="GQ11581" s="171"/>
    </row>
    <row r="11582" spans="199:199" ht="12" customHeight="1">
      <c r="GQ11582" s="171"/>
    </row>
    <row r="11583" spans="199:199" ht="12" customHeight="1">
      <c r="GQ11583" s="171"/>
    </row>
    <row r="11584" spans="199:199" ht="12" customHeight="1">
      <c r="GQ11584" s="171"/>
    </row>
    <row r="11585" spans="199:199" ht="12" customHeight="1">
      <c r="GQ11585" s="171"/>
    </row>
    <row r="11586" spans="199:199" ht="12" customHeight="1">
      <c r="GQ11586" s="171"/>
    </row>
    <row r="11587" spans="199:199" ht="12" customHeight="1">
      <c r="GQ11587" s="171"/>
    </row>
    <row r="11588" spans="199:199" ht="12" customHeight="1">
      <c r="GQ11588" s="171"/>
    </row>
    <row r="11589" spans="199:199" ht="12" customHeight="1">
      <c r="GQ11589" s="171"/>
    </row>
    <row r="11590" spans="199:199" ht="12" customHeight="1">
      <c r="GQ11590" s="171"/>
    </row>
    <row r="11591" spans="199:199" ht="12" customHeight="1">
      <c r="GQ11591" s="171"/>
    </row>
    <row r="11592" spans="199:199" ht="12" customHeight="1">
      <c r="GQ11592" s="171"/>
    </row>
    <row r="11593" spans="199:199" ht="12" customHeight="1">
      <c r="GQ11593" s="171"/>
    </row>
    <row r="11594" spans="199:199" ht="12" customHeight="1">
      <c r="GQ11594" s="171"/>
    </row>
    <row r="11595" spans="199:199" ht="12" customHeight="1">
      <c r="GQ11595" s="171"/>
    </row>
    <row r="11596" spans="199:199" ht="12" customHeight="1">
      <c r="GQ11596" s="171"/>
    </row>
    <row r="11597" spans="199:199" ht="12" customHeight="1">
      <c r="GQ11597" s="171"/>
    </row>
    <row r="11598" spans="199:199" ht="12" customHeight="1">
      <c r="GQ11598" s="171"/>
    </row>
    <row r="11599" spans="199:199" ht="12" customHeight="1">
      <c r="GQ11599" s="171"/>
    </row>
    <row r="11600" spans="199:199" ht="12" customHeight="1">
      <c r="GQ11600" s="171"/>
    </row>
    <row r="11601" spans="199:199" ht="12" customHeight="1">
      <c r="GQ11601" s="171"/>
    </row>
    <row r="11602" spans="199:199" ht="12" customHeight="1">
      <c r="GQ11602" s="171"/>
    </row>
    <row r="11603" spans="199:199" ht="12" customHeight="1">
      <c r="GQ11603" s="171"/>
    </row>
    <row r="11604" spans="199:199" ht="12" customHeight="1">
      <c r="GQ11604" s="171"/>
    </row>
    <row r="11605" spans="199:199" ht="12" customHeight="1">
      <c r="GQ11605" s="171"/>
    </row>
    <row r="11606" spans="199:199" ht="12" customHeight="1">
      <c r="GQ11606" s="171"/>
    </row>
    <row r="11607" spans="199:199" ht="12" customHeight="1">
      <c r="GQ11607" s="171"/>
    </row>
    <row r="11608" spans="199:199" ht="12" customHeight="1">
      <c r="GQ11608" s="171"/>
    </row>
    <row r="11609" spans="199:199" ht="12" customHeight="1">
      <c r="GQ11609" s="171"/>
    </row>
    <row r="11610" spans="199:199" ht="12" customHeight="1">
      <c r="GQ11610" s="171"/>
    </row>
    <row r="11611" spans="199:199" ht="12" customHeight="1">
      <c r="GQ11611" s="171"/>
    </row>
    <row r="11612" spans="199:199" ht="12" customHeight="1">
      <c r="GQ11612" s="171"/>
    </row>
    <row r="11613" spans="199:199" ht="12" customHeight="1">
      <c r="GQ11613" s="171"/>
    </row>
    <row r="11614" spans="199:199" ht="12" customHeight="1">
      <c r="GQ11614" s="171"/>
    </row>
    <row r="11615" spans="199:199" ht="12" customHeight="1">
      <c r="GQ11615" s="171"/>
    </row>
    <row r="11616" spans="199:199" ht="12" customHeight="1">
      <c r="GQ11616" s="171"/>
    </row>
    <row r="11617" spans="199:199" ht="12" customHeight="1">
      <c r="GQ11617" s="171"/>
    </row>
    <row r="11618" spans="199:199" ht="12" customHeight="1">
      <c r="GQ11618" s="171"/>
    </row>
    <row r="11619" spans="199:199" ht="12" customHeight="1">
      <c r="GQ11619" s="171"/>
    </row>
    <row r="11620" spans="199:199" ht="12" customHeight="1">
      <c r="GQ11620" s="171"/>
    </row>
    <row r="11621" spans="199:199" ht="12" customHeight="1">
      <c r="GQ11621" s="171"/>
    </row>
    <row r="11622" spans="199:199" ht="12" customHeight="1">
      <c r="GQ11622" s="171"/>
    </row>
    <row r="11623" spans="199:199" ht="12" customHeight="1">
      <c r="GQ11623" s="171"/>
    </row>
    <row r="11624" spans="199:199" ht="12" customHeight="1">
      <c r="GQ11624" s="171"/>
    </row>
    <row r="11625" spans="199:199" ht="12" customHeight="1">
      <c r="GQ11625" s="171"/>
    </row>
    <row r="11626" spans="199:199" ht="12" customHeight="1">
      <c r="GQ11626" s="171"/>
    </row>
    <row r="11627" spans="199:199" ht="12" customHeight="1">
      <c r="GQ11627" s="171"/>
    </row>
    <row r="11628" spans="199:199" ht="12" customHeight="1">
      <c r="GQ11628" s="171"/>
    </row>
    <row r="11629" spans="199:199" ht="12" customHeight="1">
      <c r="GQ11629" s="171"/>
    </row>
    <row r="11630" spans="199:199" ht="12" customHeight="1">
      <c r="GQ11630" s="171"/>
    </row>
    <row r="11631" spans="199:199" ht="12" customHeight="1">
      <c r="GQ11631" s="171"/>
    </row>
    <row r="11632" spans="199:199" ht="12" customHeight="1">
      <c r="GQ11632" s="171"/>
    </row>
    <row r="11633" spans="199:199" ht="12" customHeight="1">
      <c r="GQ11633" s="171"/>
    </row>
    <row r="11634" spans="199:199" ht="12" customHeight="1">
      <c r="GQ11634" s="171"/>
    </row>
    <row r="11635" spans="199:199" ht="12" customHeight="1">
      <c r="GQ11635" s="171"/>
    </row>
    <row r="11636" spans="199:199" ht="12" customHeight="1">
      <c r="GQ11636" s="171"/>
    </row>
    <row r="11637" spans="199:199" ht="12" customHeight="1">
      <c r="GQ11637" s="171"/>
    </row>
    <row r="11638" spans="199:199" ht="12" customHeight="1">
      <c r="GQ11638" s="171"/>
    </row>
    <row r="11639" spans="199:199" ht="12" customHeight="1">
      <c r="GQ11639" s="171"/>
    </row>
    <row r="11640" spans="199:199" ht="12" customHeight="1">
      <c r="GQ11640" s="171"/>
    </row>
    <row r="11641" spans="199:199" ht="12" customHeight="1">
      <c r="GQ11641" s="171"/>
    </row>
    <row r="11642" spans="199:199" ht="12" customHeight="1">
      <c r="GQ11642" s="171"/>
    </row>
    <row r="11643" spans="199:199" ht="12" customHeight="1">
      <c r="GQ11643" s="171"/>
    </row>
    <row r="11644" spans="199:199" ht="12" customHeight="1">
      <c r="GQ11644" s="171"/>
    </row>
    <row r="11645" spans="199:199" ht="12" customHeight="1">
      <c r="GQ11645" s="171"/>
    </row>
    <row r="11646" spans="199:199" ht="12" customHeight="1">
      <c r="GQ11646" s="171"/>
    </row>
    <row r="11647" spans="199:199" ht="12" customHeight="1">
      <c r="GQ11647" s="171"/>
    </row>
    <row r="11648" spans="199:199" ht="12" customHeight="1">
      <c r="GQ11648" s="171"/>
    </row>
    <row r="11649" spans="199:199" ht="12" customHeight="1">
      <c r="GQ11649" s="171"/>
    </row>
    <row r="11650" spans="199:199" ht="12" customHeight="1">
      <c r="GQ11650" s="171"/>
    </row>
    <row r="11651" spans="199:199" ht="12" customHeight="1">
      <c r="GQ11651" s="171"/>
    </row>
    <row r="11652" spans="199:199" ht="12" customHeight="1">
      <c r="GQ11652" s="171"/>
    </row>
    <row r="11653" spans="199:199" ht="12" customHeight="1">
      <c r="GQ11653" s="171"/>
    </row>
    <row r="11654" spans="199:199" ht="12" customHeight="1">
      <c r="GQ11654" s="171"/>
    </row>
    <row r="11655" spans="199:199" ht="12" customHeight="1">
      <c r="GQ11655" s="171"/>
    </row>
    <row r="11656" spans="199:199" ht="12" customHeight="1">
      <c r="GQ11656" s="171"/>
    </row>
    <row r="11657" spans="199:199" ht="12" customHeight="1">
      <c r="GQ11657" s="171"/>
    </row>
    <row r="11658" spans="199:199" ht="12" customHeight="1">
      <c r="GQ11658" s="171"/>
    </row>
    <row r="11659" spans="199:199" ht="12" customHeight="1">
      <c r="GQ11659" s="171"/>
    </row>
    <row r="11660" spans="199:199" ht="12" customHeight="1">
      <c r="GQ11660" s="171"/>
    </row>
    <row r="11661" spans="199:199" ht="12" customHeight="1">
      <c r="GQ11661" s="171"/>
    </row>
    <row r="11662" spans="199:199" ht="12" customHeight="1">
      <c r="GQ11662" s="171"/>
    </row>
    <row r="11663" spans="199:199" ht="12" customHeight="1">
      <c r="GQ11663" s="171"/>
    </row>
    <row r="11664" spans="199:199" ht="12" customHeight="1">
      <c r="GQ11664" s="171"/>
    </row>
    <row r="11665" spans="199:199" ht="12" customHeight="1">
      <c r="GQ11665" s="171"/>
    </row>
    <row r="11666" spans="199:199" ht="12" customHeight="1">
      <c r="GQ11666" s="171"/>
    </row>
    <row r="11667" spans="199:199" ht="12" customHeight="1">
      <c r="GQ11667" s="171"/>
    </row>
    <row r="11668" spans="199:199" ht="12" customHeight="1">
      <c r="GQ11668" s="171"/>
    </row>
    <row r="11669" spans="199:199" ht="12" customHeight="1">
      <c r="GQ11669" s="171"/>
    </row>
    <row r="11670" spans="199:199" ht="12" customHeight="1">
      <c r="GQ11670" s="171"/>
    </row>
    <row r="11671" spans="199:199" ht="12" customHeight="1">
      <c r="GQ11671" s="171"/>
    </row>
    <row r="11672" spans="199:199" ht="12" customHeight="1">
      <c r="GQ11672" s="171"/>
    </row>
    <row r="11673" spans="199:199" ht="12" customHeight="1">
      <c r="GQ11673" s="171"/>
    </row>
    <row r="11674" spans="199:199" ht="12" customHeight="1">
      <c r="GQ11674" s="171"/>
    </row>
    <row r="11675" spans="199:199" ht="12" customHeight="1">
      <c r="GQ11675" s="171"/>
    </row>
    <row r="11676" spans="199:199" ht="12" customHeight="1">
      <c r="GQ11676" s="171"/>
    </row>
    <row r="11677" spans="199:199" ht="12" customHeight="1">
      <c r="GQ11677" s="171"/>
    </row>
    <row r="11678" spans="199:199" ht="12" customHeight="1">
      <c r="GQ11678" s="171"/>
    </row>
    <row r="11679" spans="199:199" ht="12" customHeight="1">
      <c r="GQ11679" s="171"/>
    </row>
    <row r="11680" spans="199:199" ht="12" customHeight="1">
      <c r="GQ11680" s="171"/>
    </row>
    <row r="11681" spans="199:199" ht="12" customHeight="1">
      <c r="GQ11681" s="171"/>
    </row>
    <row r="11682" spans="199:199" ht="12" customHeight="1">
      <c r="GQ11682" s="171"/>
    </row>
    <row r="11683" spans="199:199" ht="12" customHeight="1">
      <c r="GQ11683" s="171"/>
    </row>
    <row r="11684" spans="199:199" ht="12" customHeight="1">
      <c r="GQ11684" s="171"/>
    </row>
    <row r="11685" spans="199:199" ht="12" customHeight="1">
      <c r="GQ11685" s="171"/>
    </row>
    <row r="11686" spans="199:199" ht="12" customHeight="1">
      <c r="GQ11686" s="171"/>
    </row>
    <row r="11687" spans="199:199" ht="12" customHeight="1">
      <c r="GQ11687" s="171"/>
    </row>
    <row r="11688" spans="199:199" ht="12" customHeight="1">
      <c r="GQ11688" s="171"/>
    </row>
    <row r="11689" spans="199:199" ht="12" customHeight="1">
      <c r="GQ11689" s="171"/>
    </row>
    <row r="11690" spans="199:199" ht="12" customHeight="1">
      <c r="GQ11690" s="171"/>
    </row>
    <row r="11691" spans="199:199" ht="12" customHeight="1">
      <c r="GQ11691" s="171"/>
    </row>
    <row r="11692" spans="199:199" ht="12" customHeight="1">
      <c r="GQ11692" s="171"/>
    </row>
    <row r="11693" spans="199:199" ht="12" customHeight="1">
      <c r="GQ11693" s="171"/>
    </row>
    <row r="11694" spans="199:199" ht="12" customHeight="1">
      <c r="GQ11694" s="171"/>
    </row>
    <row r="11695" spans="199:199" ht="12" customHeight="1">
      <c r="GQ11695" s="171"/>
    </row>
    <row r="11696" spans="199:199" ht="12" customHeight="1">
      <c r="GQ11696" s="171"/>
    </row>
    <row r="11697" spans="199:199" ht="12" customHeight="1">
      <c r="GQ11697" s="171"/>
    </row>
    <row r="11698" spans="199:199" ht="12" customHeight="1">
      <c r="GQ11698" s="171"/>
    </row>
    <row r="11699" spans="199:199" ht="12" customHeight="1">
      <c r="GQ11699" s="171"/>
    </row>
    <row r="11700" spans="199:199" ht="12" customHeight="1">
      <c r="GQ11700" s="171"/>
    </row>
    <row r="11701" spans="199:199" ht="12" customHeight="1">
      <c r="GQ11701" s="171"/>
    </row>
    <row r="11702" spans="199:199" ht="12" customHeight="1">
      <c r="GQ11702" s="171"/>
    </row>
    <row r="11703" spans="199:199" ht="12" customHeight="1">
      <c r="GQ11703" s="171"/>
    </row>
    <row r="11704" spans="199:199" ht="12" customHeight="1">
      <c r="GQ11704" s="171"/>
    </row>
    <row r="11705" spans="199:199" ht="12" customHeight="1">
      <c r="GQ11705" s="171"/>
    </row>
    <row r="11706" spans="199:199" ht="12" customHeight="1">
      <c r="GQ11706" s="171"/>
    </row>
    <row r="11707" spans="199:199" ht="12" customHeight="1">
      <c r="GQ11707" s="171"/>
    </row>
    <row r="11708" spans="199:199" ht="12" customHeight="1">
      <c r="GQ11708" s="171"/>
    </row>
    <row r="11709" spans="199:199" ht="12" customHeight="1">
      <c r="GQ11709" s="171"/>
    </row>
    <row r="11710" spans="199:199" ht="12" customHeight="1">
      <c r="GQ11710" s="171"/>
    </row>
    <row r="11711" spans="199:199" ht="12" customHeight="1">
      <c r="GQ11711" s="171"/>
    </row>
    <row r="11712" spans="199:199" ht="12" customHeight="1">
      <c r="GQ11712" s="171"/>
    </row>
    <row r="11713" spans="199:199" ht="12" customHeight="1">
      <c r="GQ11713" s="171"/>
    </row>
    <row r="11714" spans="199:199" ht="12" customHeight="1">
      <c r="GQ11714" s="171"/>
    </row>
    <row r="11715" spans="199:199" ht="12" customHeight="1">
      <c r="GQ11715" s="171"/>
    </row>
    <row r="11716" spans="199:199" ht="12" customHeight="1">
      <c r="GQ11716" s="171"/>
    </row>
    <row r="11717" spans="199:199" ht="12" customHeight="1">
      <c r="GQ11717" s="171"/>
    </row>
    <row r="11718" spans="199:199" ht="12" customHeight="1">
      <c r="GQ11718" s="171"/>
    </row>
    <row r="11719" spans="199:199" ht="12" customHeight="1">
      <c r="GQ11719" s="171"/>
    </row>
    <row r="11720" spans="199:199" ht="12" customHeight="1">
      <c r="GQ11720" s="171"/>
    </row>
    <row r="11721" spans="199:199" ht="12" customHeight="1">
      <c r="GQ11721" s="171"/>
    </row>
    <row r="11722" spans="199:199" ht="12" customHeight="1">
      <c r="GQ11722" s="171"/>
    </row>
    <row r="11723" spans="199:199" ht="12" customHeight="1">
      <c r="GQ11723" s="171"/>
    </row>
    <row r="11724" spans="199:199" ht="12" customHeight="1">
      <c r="GQ11724" s="171"/>
    </row>
    <row r="11725" spans="199:199" ht="12" customHeight="1">
      <c r="GQ11725" s="171"/>
    </row>
    <row r="11726" spans="199:199" ht="12" customHeight="1">
      <c r="GQ11726" s="171"/>
    </row>
    <row r="11727" spans="199:199" ht="12" customHeight="1">
      <c r="GQ11727" s="171"/>
    </row>
    <row r="11728" spans="199:199" ht="12" customHeight="1">
      <c r="GQ11728" s="171"/>
    </row>
    <row r="11729" spans="199:199" ht="12" customHeight="1">
      <c r="GQ11729" s="171"/>
    </row>
    <row r="11730" spans="199:199" ht="12" customHeight="1">
      <c r="GQ11730" s="171"/>
    </row>
    <row r="11731" spans="199:199" ht="12" customHeight="1">
      <c r="GQ11731" s="171"/>
    </row>
    <row r="11732" spans="199:199" ht="12" customHeight="1">
      <c r="GQ11732" s="171"/>
    </row>
    <row r="11733" spans="199:199" ht="12" customHeight="1">
      <c r="GQ11733" s="171"/>
    </row>
    <row r="11734" spans="199:199" ht="12" customHeight="1">
      <c r="GQ11734" s="171"/>
    </row>
    <row r="11735" spans="199:199" ht="12" customHeight="1">
      <c r="GQ11735" s="171"/>
    </row>
    <row r="11736" spans="199:199" ht="12" customHeight="1">
      <c r="GQ11736" s="171"/>
    </row>
    <row r="11737" spans="199:199" ht="12" customHeight="1">
      <c r="GQ11737" s="171"/>
    </row>
    <row r="11738" spans="199:199" ht="12" customHeight="1">
      <c r="GQ11738" s="171"/>
    </row>
    <row r="11739" spans="199:199" ht="12" customHeight="1">
      <c r="GQ11739" s="171"/>
    </row>
    <row r="11740" spans="199:199" ht="12" customHeight="1">
      <c r="GQ11740" s="171"/>
    </row>
    <row r="11741" spans="199:199" ht="12" customHeight="1">
      <c r="GQ11741" s="171"/>
    </row>
    <row r="11742" spans="199:199" ht="12" customHeight="1">
      <c r="GQ11742" s="171"/>
    </row>
    <row r="11743" spans="199:199" ht="12" customHeight="1">
      <c r="GQ11743" s="171"/>
    </row>
    <row r="11744" spans="199:199" ht="12" customHeight="1">
      <c r="GQ11744" s="171"/>
    </row>
    <row r="11745" spans="199:199" ht="12" customHeight="1">
      <c r="GQ11745" s="171"/>
    </row>
    <row r="11746" spans="199:199" ht="12" customHeight="1">
      <c r="GQ11746" s="171"/>
    </row>
    <row r="11747" spans="199:199" ht="12" customHeight="1">
      <c r="GQ11747" s="171"/>
    </row>
    <row r="11748" spans="199:199" ht="12" customHeight="1">
      <c r="GQ11748" s="171"/>
    </row>
    <row r="11749" spans="199:199" ht="12" customHeight="1">
      <c r="GQ11749" s="171"/>
    </row>
    <row r="11750" spans="199:199" ht="12" customHeight="1">
      <c r="GQ11750" s="171"/>
    </row>
    <row r="11751" spans="199:199" ht="12" customHeight="1">
      <c r="GQ11751" s="171"/>
    </row>
    <row r="11752" spans="199:199" ht="12" customHeight="1">
      <c r="GQ11752" s="171"/>
    </row>
    <row r="11753" spans="199:199" ht="12" customHeight="1">
      <c r="GQ11753" s="171"/>
    </row>
    <row r="11754" spans="199:199" ht="12" customHeight="1">
      <c r="GQ11754" s="171"/>
    </row>
    <row r="11755" spans="199:199" ht="12" customHeight="1">
      <c r="GQ11755" s="171"/>
    </row>
    <row r="11756" spans="199:199" ht="12" customHeight="1">
      <c r="GQ11756" s="171"/>
    </row>
    <row r="11757" spans="199:199" ht="12" customHeight="1">
      <c r="GQ11757" s="171"/>
    </row>
    <row r="11758" spans="199:199" ht="12" customHeight="1">
      <c r="GQ11758" s="171"/>
    </row>
    <row r="11759" spans="199:199" ht="12" customHeight="1">
      <c r="GQ11759" s="171"/>
    </row>
    <row r="11760" spans="199:199" ht="12" customHeight="1">
      <c r="GQ11760" s="171"/>
    </row>
    <row r="11761" spans="199:199" ht="12" customHeight="1">
      <c r="GQ11761" s="171"/>
    </row>
    <row r="11762" spans="199:199" ht="12" customHeight="1">
      <c r="GQ11762" s="171"/>
    </row>
    <row r="11763" spans="199:199" ht="12" customHeight="1">
      <c r="GQ11763" s="171"/>
    </row>
    <row r="11764" spans="199:199" ht="12" customHeight="1">
      <c r="GQ11764" s="171"/>
    </row>
    <row r="11765" spans="199:199" ht="12" customHeight="1">
      <c r="GQ11765" s="171"/>
    </row>
    <row r="11766" spans="199:199" ht="12" customHeight="1">
      <c r="GQ11766" s="171"/>
    </row>
    <row r="11767" spans="199:199" ht="12" customHeight="1">
      <c r="GQ11767" s="171"/>
    </row>
    <row r="11768" spans="199:199" ht="12" customHeight="1">
      <c r="GQ11768" s="171"/>
    </row>
    <row r="11769" spans="199:199" ht="12" customHeight="1">
      <c r="GQ11769" s="171"/>
    </row>
    <row r="11770" spans="199:199" ht="12" customHeight="1">
      <c r="GQ11770" s="171"/>
    </row>
    <row r="11771" spans="199:199" ht="12" customHeight="1">
      <c r="GQ11771" s="171"/>
    </row>
    <row r="11772" spans="199:199" ht="12" customHeight="1">
      <c r="GQ11772" s="171"/>
    </row>
    <row r="11773" spans="199:199" ht="12" customHeight="1">
      <c r="GQ11773" s="171"/>
    </row>
    <row r="11774" spans="199:199" ht="12" customHeight="1">
      <c r="GQ11774" s="171"/>
    </row>
    <row r="11775" spans="199:199" ht="12" customHeight="1">
      <c r="GQ11775" s="171"/>
    </row>
    <row r="11776" spans="199:199" ht="12" customHeight="1">
      <c r="GQ11776" s="171"/>
    </row>
    <row r="11777" spans="199:199" ht="12" customHeight="1">
      <c r="GQ11777" s="171"/>
    </row>
    <row r="11778" spans="199:199" ht="12" customHeight="1">
      <c r="GQ11778" s="171"/>
    </row>
    <row r="11779" spans="199:199" ht="12" customHeight="1">
      <c r="GQ11779" s="171"/>
    </row>
    <row r="11780" spans="199:199" ht="12" customHeight="1">
      <c r="GQ11780" s="171"/>
    </row>
    <row r="11781" spans="199:199" ht="12" customHeight="1">
      <c r="GQ11781" s="171"/>
    </row>
    <row r="11782" spans="199:199" ht="12" customHeight="1">
      <c r="GQ11782" s="171"/>
    </row>
    <row r="11783" spans="199:199" ht="12" customHeight="1">
      <c r="GQ11783" s="171"/>
    </row>
    <row r="11784" spans="199:199" ht="12" customHeight="1">
      <c r="GQ11784" s="171"/>
    </row>
    <row r="11785" spans="199:199" ht="12" customHeight="1">
      <c r="GQ11785" s="171"/>
    </row>
    <row r="11786" spans="199:199" ht="12" customHeight="1">
      <c r="GQ11786" s="171"/>
    </row>
    <row r="11787" spans="199:199" ht="12" customHeight="1">
      <c r="GQ11787" s="171"/>
    </row>
    <row r="11788" spans="199:199" ht="12" customHeight="1">
      <c r="GQ11788" s="171"/>
    </row>
    <row r="11789" spans="199:199" ht="12" customHeight="1">
      <c r="GQ11789" s="171"/>
    </row>
    <row r="11790" spans="199:199" ht="12" customHeight="1">
      <c r="GQ11790" s="171"/>
    </row>
    <row r="11791" spans="199:199" ht="12" customHeight="1">
      <c r="GQ11791" s="171"/>
    </row>
    <row r="11792" spans="199:199" ht="12" customHeight="1">
      <c r="GQ11792" s="171"/>
    </row>
    <row r="11793" spans="199:199" ht="12" customHeight="1">
      <c r="GQ11793" s="171"/>
    </row>
    <row r="11794" spans="199:199" ht="12" customHeight="1">
      <c r="GQ11794" s="171"/>
    </row>
    <row r="11795" spans="199:199" ht="12" customHeight="1">
      <c r="GQ11795" s="171"/>
    </row>
    <row r="11796" spans="199:199" ht="12" customHeight="1">
      <c r="GQ11796" s="171"/>
    </row>
    <row r="11797" spans="199:199" ht="12" customHeight="1">
      <c r="GQ11797" s="171"/>
    </row>
    <row r="11798" spans="199:199" ht="12" customHeight="1">
      <c r="GQ11798" s="171"/>
    </row>
    <row r="11799" spans="199:199" ht="12" customHeight="1">
      <c r="GQ11799" s="171"/>
    </row>
    <row r="11800" spans="199:199" ht="12" customHeight="1">
      <c r="GQ11800" s="171"/>
    </row>
    <row r="11801" spans="199:199" ht="12" customHeight="1">
      <c r="GQ11801" s="171"/>
    </row>
    <row r="11802" spans="199:199" ht="12" customHeight="1">
      <c r="GQ11802" s="171"/>
    </row>
    <row r="11803" spans="199:199" ht="12" customHeight="1">
      <c r="GQ11803" s="171"/>
    </row>
    <row r="11804" spans="199:199" ht="12" customHeight="1">
      <c r="GQ11804" s="171"/>
    </row>
    <row r="11805" spans="199:199" ht="12" customHeight="1">
      <c r="GQ11805" s="171"/>
    </row>
    <row r="11806" spans="199:199" ht="12" customHeight="1">
      <c r="GQ11806" s="171"/>
    </row>
    <row r="11807" spans="199:199" ht="12" customHeight="1">
      <c r="GQ11807" s="171"/>
    </row>
    <row r="11808" spans="199:199" ht="12" customHeight="1">
      <c r="GQ11808" s="171"/>
    </row>
    <row r="11809" spans="199:199" ht="12" customHeight="1">
      <c r="GQ11809" s="171"/>
    </row>
    <row r="11810" spans="199:199" ht="12" customHeight="1">
      <c r="GQ11810" s="171"/>
    </row>
    <row r="11811" spans="199:199" ht="12" customHeight="1">
      <c r="GQ11811" s="171"/>
    </row>
    <row r="11812" spans="199:199" ht="12" customHeight="1">
      <c r="GQ11812" s="171"/>
    </row>
    <row r="11813" spans="199:199" ht="12" customHeight="1">
      <c r="GQ11813" s="171"/>
    </row>
    <row r="11814" spans="199:199" ht="12" customHeight="1">
      <c r="GQ11814" s="171"/>
    </row>
    <row r="11815" spans="199:199" ht="12" customHeight="1">
      <c r="GQ11815" s="171"/>
    </row>
    <row r="11816" spans="199:199" ht="12" customHeight="1">
      <c r="GQ11816" s="171"/>
    </row>
    <row r="11817" spans="199:199" ht="12" customHeight="1">
      <c r="GQ11817" s="171"/>
    </row>
    <row r="11818" spans="199:199" ht="12" customHeight="1">
      <c r="GQ11818" s="171"/>
    </row>
    <row r="11819" spans="199:199" ht="12" customHeight="1">
      <c r="GQ11819" s="171"/>
    </row>
    <row r="11820" spans="199:199" ht="12" customHeight="1">
      <c r="GQ11820" s="171"/>
    </row>
    <row r="11821" spans="199:199" ht="12" customHeight="1">
      <c r="GQ11821" s="171"/>
    </row>
    <row r="11822" spans="199:199" ht="12" customHeight="1">
      <c r="GQ11822" s="171"/>
    </row>
    <row r="11823" spans="199:199" ht="12" customHeight="1">
      <c r="GQ11823" s="171"/>
    </row>
    <row r="11824" spans="199:199" ht="12" customHeight="1">
      <c r="GQ11824" s="171"/>
    </row>
    <row r="11825" spans="199:199" ht="12" customHeight="1">
      <c r="GQ11825" s="171"/>
    </row>
    <row r="11826" spans="199:199" ht="12" customHeight="1">
      <c r="GQ11826" s="171"/>
    </row>
    <row r="11827" spans="199:199" ht="12" customHeight="1">
      <c r="GQ11827" s="171"/>
    </row>
    <row r="11828" spans="199:199" ht="12" customHeight="1">
      <c r="GQ11828" s="171"/>
    </row>
    <row r="11829" spans="199:199" ht="12" customHeight="1">
      <c r="GQ11829" s="171"/>
    </row>
    <row r="11830" spans="199:199" ht="12" customHeight="1">
      <c r="GQ11830" s="171"/>
    </row>
    <row r="11831" spans="199:199" ht="12" customHeight="1">
      <c r="GQ11831" s="171"/>
    </row>
    <row r="11832" spans="199:199" ht="12" customHeight="1">
      <c r="GQ11832" s="171"/>
    </row>
    <row r="11833" spans="199:199" ht="12" customHeight="1">
      <c r="GQ11833" s="171"/>
    </row>
    <row r="11834" spans="199:199" ht="12" customHeight="1">
      <c r="GQ11834" s="171"/>
    </row>
    <row r="11835" spans="199:199" ht="12" customHeight="1">
      <c r="GQ11835" s="171"/>
    </row>
    <row r="11836" spans="199:199" ht="12" customHeight="1">
      <c r="GQ11836" s="171"/>
    </row>
    <row r="11837" spans="199:199" ht="12" customHeight="1">
      <c r="GQ11837" s="171"/>
    </row>
    <row r="11838" spans="199:199" ht="12" customHeight="1">
      <c r="GQ11838" s="171"/>
    </row>
    <row r="11839" spans="199:199" ht="12" customHeight="1">
      <c r="GQ11839" s="171"/>
    </row>
    <row r="11840" spans="199:199" ht="12" customHeight="1">
      <c r="GQ11840" s="171"/>
    </row>
    <row r="11841" spans="199:199" ht="12" customHeight="1">
      <c r="GQ11841" s="171"/>
    </row>
    <row r="11842" spans="199:199" ht="12" customHeight="1">
      <c r="GQ11842" s="171"/>
    </row>
    <row r="11843" spans="199:199" ht="12" customHeight="1">
      <c r="GQ11843" s="171"/>
    </row>
    <row r="11844" spans="199:199" ht="12" customHeight="1">
      <c r="GQ11844" s="171"/>
    </row>
    <row r="11845" spans="199:199" ht="12" customHeight="1">
      <c r="GQ11845" s="171"/>
    </row>
    <row r="11846" spans="199:199" ht="12" customHeight="1">
      <c r="GQ11846" s="171"/>
    </row>
    <row r="11847" spans="199:199" ht="12" customHeight="1">
      <c r="GQ11847" s="171"/>
    </row>
    <row r="11848" spans="199:199" ht="12" customHeight="1">
      <c r="GQ11848" s="171"/>
    </row>
    <row r="11849" spans="199:199" ht="12" customHeight="1">
      <c r="GQ11849" s="171"/>
    </row>
    <row r="11850" spans="199:199" ht="12" customHeight="1">
      <c r="GQ11850" s="171"/>
    </row>
    <row r="11851" spans="199:199" ht="12" customHeight="1">
      <c r="GQ11851" s="171"/>
    </row>
    <row r="11852" spans="199:199" ht="12" customHeight="1">
      <c r="GQ11852" s="171"/>
    </row>
    <row r="11853" spans="199:199" ht="12" customHeight="1">
      <c r="GQ11853" s="171"/>
    </row>
    <row r="11854" spans="199:199" ht="12" customHeight="1">
      <c r="GQ11854" s="171"/>
    </row>
    <row r="11855" spans="199:199" ht="12" customHeight="1">
      <c r="GQ11855" s="171"/>
    </row>
    <row r="11856" spans="199:199" ht="12" customHeight="1">
      <c r="GQ11856" s="171"/>
    </row>
    <row r="11857" spans="199:199" ht="12" customHeight="1">
      <c r="GQ11857" s="171"/>
    </row>
    <row r="11858" spans="199:199" ht="12" customHeight="1">
      <c r="GQ11858" s="171"/>
    </row>
    <row r="11859" spans="199:199" ht="12" customHeight="1">
      <c r="GQ11859" s="171"/>
    </row>
    <row r="11860" spans="199:199" ht="12" customHeight="1">
      <c r="GQ11860" s="171"/>
    </row>
    <row r="11861" spans="199:199" ht="12" customHeight="1">
      <c r="GQ11861" s="171"/>
    </row>
    <row r="11862" spans="199:199" ht="12" customHeight="1">
      <c r="GQ11862" s="171"/>
    </row>
    <row r="11863" spans="199:199" ht="12" customHeight="1">
      <c r="GQ11863" s="171"/>
    </row>
    <row r="11864" spans="199:199" ht="12" customHeight="1">
      <c r="GQ11864" s="171"/>
    </row>
    <row r="11865" spans="199:199" ht="12" customHeight="1">
      <c r="GQ11865" s="171"/>
    </row>
    <row r="11866" spans="199:199" ht="12" customHeight="1">
      <c r="GQ11866" s="171"/>
    </row>
    <row r="11867" spans="199:199" ht="12" customHeight="1">
      <c r="GQ11867" s="171"/>
    </row>
    <row r="11868" spans="199:199" ht="12" customHeight="1">
      <c r="GQ11868" s="171"/>
    </row>
    <row r="11869" spans="199:199" ht="12" customHeight="1">
      <c r="GQ11869" s="171"/>
    </row>
    <row r="11870" spans="199:199" ht="12" customHeight="1">
      <c r="GQ11870" s="171"/>
    </row>
    <row r="11871" spans="199:199" ht="12" customHeight="1">
      <c r="GQ11871" s="171"/>
    </row>
    <row r="11872" spans="199:199" ht="12" customHeight="1">
      <c r="GQ11872" s="171"/>
    </row>
    <row r="11873" spans="199:199" ht="12" customHeight="1">
      <c r="GQ11873" s="171"/>
    </row>
    <row r="11874" spans="199:199" ht="12" customHeight="1">
      <c r="GQ11874" s="171"/>
    </row>
    <row r="11875" spans="199:199" ht="12" customHeight="1">
      <c r="GQ11875" s="171"/>
    </row>
    <row r="11876" spans="199:199" ht="12" customHeight="1">
      <c r="GQ11876" s="171"/>
    </row>
    <row r="11877" spans="199:199" ht="12" customHeight="1">
      <c r="GQ11877" s="171"/>
    </row>
    <row r="11878" spans="199:199" ht="12" customHeight="1">
      <c r="GQ11878" s="171"/>
    </row>
    <row r="11879" spans="199:199" ht="12" customHeight="1">
      <c r="GQ11879" s="171"/>
    </row>
    <row r="11880" spans="199:199" ht="12" customHeight="1">
      <c r="GQ11880" s="171"/>
    </row>
    <row r="11881" spans="199:199" ht="12" customHeight="1">
      <c r="GQ11881" s="171"/>
    </row>
    <row r="11882" spans="199:199" ht="12" customHeight="1">
      <c r="GQ11882" s="171"/>
    </row>
    <row r="11883" spans="199:199" ht="12" customHeight="1">
      <c r="GQ11883" s="171"/>
    </row>
    <row r="11884" spans="199:199" ht="12" customHeight="1">
      <c r="GQ11884" s="171"/>
    </row>
    <row r="11885" spans="199:199" ht="12" customHeight="1">
      <c r="GQ11885" s="171"/>
    </row>
    <row r="11886" spans="199:199" ht="12" customHeight="1">
      <c r="GQ11886" s="171"/>
    </row>
    <row r="11887" spans="199:199" ht="12" customHeight="1">
      <c r="GQ11887" s="171"/>
    </row>
    <row r="11888" spans="199:199" ht="12" customHeight="1">
      <c r="GQ11888" s="171"/>
    </row>
    <row r="11889" spans="199:199" ht="12" customHeight="1">
      <c r="GQ11889" s="171"/>
    </row>
    <row r="11890" spans="199:199" ht="12" customHeight="1">
      <c r="GQ11890" s="171"/>
    </row>
    <row r="11891" spans="199:199" ht="12" customHeight="1">
      <c r="GQ11891" s="171"/>
    </row>
    <row r="11892" spans="199:199" ht="12" customHeight="1">
      <c r="GQ11892" s="171"/>
    </row>
    <row r="11893" spans="199:199" ht="12" customHeight="1">
      <c r="GQ11893" s="171"/>
    </row>
    <row r="11894" spans="199:199" ht="12" customHeight="1">
      <c r="GQ11894" s="171"/>
    </row>
    <row r="11895" spans="199:199" ht="12" customHeight="1">
      <c r="GQ11895" s="171"/>
    </row>
    <row r="11896" spans="199:199" ht="12" customHeight="1">
      <c r="GQ11896" s="171"/>
    </row>
    <row r="11897" spans="199:199" ht="12" customHeight="1">
      <c r="GQ11897" s="171"/>
    </row>
    <row r="11898" spans="199:199" ht="12" customHeight="1">
      <c r="GQ11898" s="171"/>
    </row>
    <row r="11899" spans="199:199" ht="12" customHeight="1">
      <c r="GQ11899" s="171"/>
    </row>
    <row r="11900" spans="199:199" ht="12" customHeight="1">
      <c r="GQ11900" s="171"/>
    </row>
    <row r="11901" spans="199:199" ht="12" customHeight="1">
      <c r="GQ11901" s="171"/>
    </row>
    <row r="11902" spans="199:199" ht="12" customHeight="1">
      <c r="GQ11902" s="171"/>
    </row>
    <row r="11903" spans="199:199" ht="12" customHeight="1">
      <c r="GQ11903" s="171"/>
    </row>
    <row r="11904" spans="199:199" ht="12" customHeight="1">
      <c r="GQ11904" s="171"/>
    </row>
    <row r="11905" spans="199:199" ht="12" customHeight="1">
      <c r="GQ11905" s="171"/>
    </row>
    <row r="11906" spans="199:199" ht="12" customHeight="1">
      <c r="GQ11906" s="171"/>
    </row>
    <row r="11907" spans="199:199" ht="12" customHeight="1">
      <c r="GQ11907" s="171"/>
    </row>
    <row r="11908" spans="199:199" ht="12" customHeight="1">
      <c r="GQ11908" s="171"/>
    </row>
    <row r="11909" spans="199:199" ht="12" customHeight="1">
      <c r="GQ11909" s="171"/>
    </row>
    <row r="11910" spans="199:199" ht="12" customHeight="1">
      <c r="GQ11910" s="171"/>
    </row>
    <row r="11911" spans="199:199" ht="12" customHeight="1">
      <c r="GQ11911" s="171"/>
    </row>
    <row r="11912" spans="199:199" ht="12" customHeight="1">
      <c r="GQ11912" s="171"/>
    </row>
    <row r="11913" spans="199:199" ht="12" customHeight="1">
      <c r="GQ11913" s="171"/>
    </row>
    <row r="11914" spans="199:199" ht="12" customHeight="1">
      <c r="GQ11914" s="171"/>
    </row>
    <row r="11915" spans="199:199" ht="12" customHeight="1">
      <c r="GQ11915" s="171"/>
    </row>
    <row r="11916" spans="199:199" ht="12" customHeight="1">
      <c r="GQ11916" s="171"/>
    </row>
    <row r="11917" spans="199:199" ht="12" customHeight="1">
      <c r="GQ11917" s="171"/>
    </row>
    <row r="11918" spans="199:199" ht="12" customHeight="1">
      <c r="GQ11918" s="171"/>
    </row>
    <row r="11919" spans="199:199" ht="12" customHeight="1">
      <c r="GQ11919" s="171"/>
    </row>
    <row r="11920" spans="199:199" ht="12" customHeight="1">
      <c r="GQ11920" s="171"/>
    </row>
    <row r="11921" spans="199:199" ht="12" customHeight="1">
      <c r="GQ11921" s="171"/>
    </row>
    <row r="11922" spans="199:199" ht="12" customHeight="1">
      <c r="GQ11922" s="171"/>
    </row>
    <row r="11923" spans="199:199" ht="12" customHeight="1">
      <c r="GQ11923" s="171"/>
    </row>
    <row r="11924" spans="199:199" ht="12" customHeight="1">
      <c r="GQ11924" s="171"/>
    </row>
    <row r="11925" spans="199:199" ht="12" customHeight="1">
      <c r="GQ11925" s="171"/>
    </row>
    <row r="11926" spans="199:199" ht="12" customHeight="1">
      <c r="GQ11926" s="171"/>
    </row>
    <row r="11927" spans="199:199" ht="12" customHeight="1">
      <c r="GQ11927" s="171"/>
    </row>
    <row r="11928" spans="199:199" ht="12" customHeight="1">
      <c r="GQ11928" s="171"/>
    </row>
    <row r="11929" spans="199:199" ht="12" customHeight="1">
      <c r="GQ11929" s="171"/>
    </row>
    <row r="11930" spans="199:199" ht="12" customHeight="1">
      <c r="GQ11930" s="171"/>
    </row>
    <row r="11931" spans="199:199" ht="12" customHeight="1">
      <c r="GQ11931" s="171"/>
    </row>
    <row r="11932" spans="199:199" ht="12" customHeight="1">
      <c r="GQ11932" s="171"/>
    </row>
    <row r="11933" spans="199:199" ht="12" customHeight="1">
      <c r="GQ11933" s="171"/>
    </row>
    <row r="11934" spans="199:199" ht="12" customHeight="1">
      <c r="GQ11934" s="171"/>
    </row>
    <row r="11935" spans="199:199" ht="12" customHeight="1">
      <c r="GQ11935" s="171"/>
    </row>
    <row r="11936" spans="199:199" ht="12" customHeight="1">
      <c r="GQ11936" s="171"/>
    </row>
    <row r="11937" spans="199:199" ht="12" customHeight="1">
      <c r="GQ11937" s="171"/>
    </row>
    <row r="11938" spans="199:199" ht="12" customHeight="1">
      <c r="GQ11938" s="171"/>
    </row>
    <row r="11939" spans="199:199" ht="12" customHeight="1">
      <c r="GQ11939" s="171"/>
    </row>
    <row r="11940" spans="199:199" ht="12" customHeight="1">
      <c r="GQ11940" s="171"/>
    </row>
    <row r="11941" spans="199:199" ht="12" customHeight="1">
      <c r="GQ11941" s="171"/>
    </row>
    <row r="11942" spans="199:199" ht="12" customHeight="1">
      <c r="GQ11942" s="171"/>
    </row>
    <row r="11943" spans="199:199" ht="12" customHeight="1">
      <c r="GQ11943" s="171"/>
    </row>
    <row r="11944" spans="199:199" ht="12" customHeight="1">
      <c r="GQ11944" s="171"/>
    </row>
    <row r="11945" spans="199:199" ht="12" customHeight="1">
      <c r="GQ11945" s="171"/>
    </row>
    <row r="11946" spans="199:199" ht="12" customHeight="1">
      <c r="GQ11946" s="171"/>
    </row>
    <row r="11947" spans="199:199" ht="12" customHeight="1">
      <c r="GQ11947" s="171"/>
    </row>
    <row r="11948" spans="199:199" ht="12" customHeight="1">
      <c r="GQ11948" s="171"/>
    </row>
    <row r="11949" spans="199:199" ht="12" customHeight="1">
      <c r="GQ11949" s="171"/>
    </row>
    <row r="11950" spans="199:199" ht="12" customHeight="1">
      <c r="GQ11950" s="171"/>
    </row>
    <row r="11951" spans="199:199" ht="12" customHeight="1">
      <c r="GQ11951" s="171"/>
    </row>
    <row r="11952" spans="199:199" ht="12" customHeight="1">
      <c r="GQ11952" s="171"/>
    </row>
    <row r="11953" spans="199:199" ht="12" customHeight="1">
      <c r="GQ11953" s="171"/>
    </row>
    <row r="11954" spans="199:199" ht="12" customHeight="1">
      <c r="GQ11954" s="171"/>
    </row>
    <row r="11955" spans="199:199" ht="12" customHeight="1">
      <c r="GQ11955" s="171"/>
    </row>
    <row r="11956" spans="199:199" ht="12" customHeight="1">
      <c r="GQ11956" s="171"/>
    </row>
    <row r="11957" spans="199:199" ht="12" customHeight="1">
      <c r="GQ11957" s="171"/>
    </row>
    <row r="11958" spans="199:199" ht="12" customHeight="1">
      <c r="GQ11958" s="171"/>
    </row>
    <row r="11959" spans="199:199" ht="12" customHeight="1">
      <c r="GQ11959" s="171"/>
    </row>
    <row r="11960" spans="199:199" ht="12" customHeight="1">
      <c r="GQ11960" s="171"/>
    </row>
    <row r="11961" spans="199:199" ht="12" customHeight="1">
      <c r="GQ11961" s="171"/>
    </row>
    <row r="11962" spans="199:199" ht="12" customHeight="1">
      <c r="GQ11962" s="171"/>
    </row>
    <row r="11963" spans="199:199" ht="12" customHeight="1">
      <c r="GQ11963" s="171"/>
    </row>
    <row r="11964" spans="199:199" ht="12" customHeight="1">
      <c r="GQ11964" s="171"/>
    </row>
    <row r="11965" spans="199:199" ht="12" customHeight="1">
      <c r="GQ11965" s="171"/>
    </row>
    <row r="11966" spans="199:199" ht="12" customHeight="1">
      <c r="GQ11966" s="171"/>
    </row>
    <row r="11967" spans="199:199" ht="12" customHeight="1">
      <c r="GQ11967" s="171"/>
    </row>
    <row r="11968" spans="199:199" ht="12" customHeight="1">
      <c r="GQ11968" s="171"/>
    </row>
    <row r="11969" spans="199:199" ht="12" customHeight="1">
      <c r="GQ11969" s="171"/>
    </row>
    <row r="11970" spans="199:199" ht="12" customHeight="1">
      <c r="GQ11970" s="171"/>
    </row>
    <row r="11971" spans="199:199" ht="12" customHeight="1">
      <c r="GQ11971" s="171"/>
    </row>
    <row r="11972" spans="199:199" ht="12" customHeight="1">
      <c r="GQ11972" s="171"/>
    </row>
    <row r="11973" spans="199:199" ht="12" customHeight="1">
      <c r="GQ11973" s="171"/>
    </row>
    <row r="11974" spans="199:199" ht="12" customHeight="1">
      <c r="GQ11974" s="171"/>
    </row>
    <row r="11975" spans="199:199" ht="12" customHeight="1">
      <c r="GQ11975" s="171"/>
    </row>
    <row r="11976" spans="199:199" ht="12" customHeight="1">
      <c r="GQ11976" s="171"/>
    </row>
    <row r="11977" spans="199:199" ht="12" customHeight="1">
      <c r="GQ11977" s="171"/>
    </row>
    <row r="11978" spans="199:199" ht="12" customHeight="1">
      <c r="GQ11978" s="171"/>
    </row>
    <row r="11979" spans="199:199" ht="12" customHeight="1">
      <c r="GQ11979" s="171"/>
    </row>
    <row r="11980" spans="199:199" ht="12" customHeight="1">
      <c r="GQ11980" s="171"/>
    </row>
    <row r="11981" spans="199:199" ht="12" customHeight="1">
      <c r="GQ11981" s="171"/>
    </row>
    <row r="11982" spans="199:199" ht="12" customHeight="1">
      <c r="GQ11982" s="171"/>
    </row>
    <row r="11983" spans="199:199" ht="12" customHeight="1">
      <c r="GQ11983" s="171"/>
    </row>
    <row r="11984" spans="199:199" ht="12" customHeight="1">
      <c r="GQ11984" s="171"/>
    </row>
    <row r="11985" spans="199:199" ht="12" customHeight="1">
      <c r="GQ11985" s="171"/>
    </row>
    <row r="11986" spans="199:199" ht="12" customHeight="1">
      <c r="GQ11986" s="171"/>
    </row>
    <row r="11987" spans="199:199" ht="12" customHeight="1">
      <c r="GQ11987" s="171"/>
    </row>
    <row r="11988" spans="199:199" ht="12" customHeight="1">
      <c r="GQ11988" s="171"/>
    </row>
    <row r="11989" spans="199:199" ht="12" customHeight="1">
      <c r="GQ11989" s="171"/>
    </row>
    <row r="11990" spans="199:199" ht="12" customHeight="1">
      <c r="GQ11990" s="171"/>
    </row>
    <row r="11991" spans="199:199" ht="12" customHeight="1">
      <c r="GQ11991" s="171"/>
    </row>
    <row r="11992" spans="199:199" ht="12" customHeight="1">
      <c r="GQ11992" s="171"/>
    </row>
    <row r="11993" spans="199:199" ht="12" customHeight="1">
      <c r="GQ11993" s="171"/>
    </row>
    <row r="11994" spans="199:199" ht="12" customHeight="1">
      <c r="GQ11994" s="171"/>
    </row>
    <row r="11995" spans="199:199" ht="12" customHeight="1">
      <c r="GQ11995" s="171"/>
    </row>
    <row r="11996" spans="199:199" ht="12" customHeight="1">
      <c r="GQ11996" s="171"/>
    </row>
    <row r="11997" spans="199:199" ht="12" customHeight="1">
      <c r="GQ11997" s="171"/>
    </row>
    <row r="11998" spans="199:199" ht="12" customHeight="1">
      <c r="GQ11998" s="171"/>
    </row>
    <row r="11999" spans="199:199" ht="12" customHeight="1">
      <c r="GQ11999" s="171"/>
    </row>
    <row r="12000" spans="199:199" ht="12" customHeight="1">
      <c r="GQ12000" s="171"/>
    </row>
    <row r="12001" spans="199:199" ht="12" customHeight="1">
      <c r="GQ12001" s="171"/>
    </row>
    <row r="12002" spans="199:199" ht="12" customHeight="1">
      <c r="GQ12002" s="171"/>
    </row>
    <row r="12003" spans="199:199" ht="12" customHeight="1">
      <c r="GQ12003" s="171"/>
    </row>
    <row r="12004" spans="199:199" ht="12" customHeight="1">
      <c r="GQ12004" s="171"/>
    </row>
    <row r="12005" spans="199:199" ht="12" customHeight="1">
      <c r="GQ12005" s="171"/>
    </row>
    <row r="12006" spans="199:199" ht="12" customHeight="1">
      <c r="GQ12006" s="171"/>
    </row>
    <row r="12007" spans="199:199" ht="12" customHeight="1">
      <c r="GQ12007" s="171"/>
    </row>
    <row r="12008" spans="199:199" ht="12" customHeight="1">
      <c r="GQ12008" s="171"/>
    </row>
    <row r="12009" spans="199:199" ht="12" customHeight="1">
      <c r="GQ12009" s="171"/>
    </row>
    <row r="12010" spans="199:199" ht="12" customHeight="1">
      <c r="GQ12010" s="171"/>
    </row>
    <row r="12011" spans="199:199" ht="12" customHeight="1">
      <c r="GQ12011" s="171"/>
    </row>
    <row r="12012" spans="199:199" ht="12" customHeight="1">
      <c r="GQ12012" s="171"/>
    </row>
    <row r="12013" spans="199:199" ht="12" customHeight="1">
      <c r="GQ12013" s="171"/>
    </row>
    <row r="12014" spans="199:199" ht="12" customHeight="1">
      <c r="GQ12014" s="171"/>
    </row>
    <row r="12015" spans="199:199" ht="12" customHeight="1">
      <c r="GQ12015" s="171"/>
    </row>
    <row r="12016" spans="199:199" ht="12" customHeight="1">
      <c r="GQ12016" s="171"/>
    </row>
    <row r="12017" spans="199:199" ht="12" customHeight="1">
      <c r="GQ12017" s="171"/>
    </row>
    <row r="12018" spans="199:199" ht="12" customHeight="1">
      <c r="GQ12018" s="171"/>
    </row>
    <row r="12019" spans="199:199" ht="12" customHeight="1">
      <c r="GQ12019" s="171"/>
    </row>
    <row r="12020" spans="199:199" ht="12" customHeight="1">
      <c r="GQ12020" s="171"/>
    </row>
    <row r="12021" spans="199:199" ht="12" customHeight="1">
      <c r="GQ12021" s="171"/>
    </row>
    <row r="12022" spans="199:199" ht="12" customHeight="1">
      <c r="GQ12022" s="171"/>
    </row>
    <row r="12023" spans="199:199" ht="12" customHeight="1">
      <c r="GQ12023" s="171"/>
    </row>
    <row r="12024" spans="199:199" ht="12" customHeight="1">
      <c r="GQ12024" s="171"/>
    </row>
    <row r="12025" spans="199:199" ht="12" customHeight="1">
      <c r="GQ12025" s="171"/>
    </row>
    <row r="12026" spans="199:199" ht="12" customHeight="1">
      <c r="GQ12026" s="171"/>
    </row>
    <row r="12027" spans="199:199" ht="12" customHeight="1">
      <c r="GQ12027" s="171"/>
    </row>
    <row r="12028" spans="199:199" ht="12" customHeight="1">
      <c r="GQ12028" s="171"/>
    </row>
    <row r="12029" spans="199:199" ht="12" customHeight="1">
      <c r="GQ12029" s="171"/>
    </row>
    <row r="12030" spans="199:199" ht="12" customHeight="1">
      <c r="GQ12030" s="171"/>
    </row>
    <row r="12031" spans="199:199" ht="12" customHeight="1">
      <c r="GQ12031" s="171"/>
    </row>
    <row r="12032" spans="199:199" ht="12" customHeight="1">
      <c r="GQ12032" s="171"/>
    </row>
    <row r="12033" spans="199:199" ht="12" customHeight="1">
      <c r="GQ12033" s="171"/>
    </row>
    <row r="12034" spans="199:199" ht="12" customHeight="1">
      <c r="GQ12034" s="171"/>
    </row>
    <row r="12035" spans="199:199" ht="12" customHeight="1">
      <c r="GQ12035" s="171"/>
    </row>
    <row r="12036" spans="199:199" ht="12" customHeight="1">
      <c r="GQ12036" s="171"/>
    </row>
    <row r="12037" spans="199:199" ht="12" customHeight="1">
      <c r="GQ12037" s="171"/>
    </row>
    <row r="12038" spans="199:199" ht="12" customHeight="1">
      <c r="GQ12038" s="171"/>
    </row>
    <row r="12039" spans="199:199" ht="12" customHeight="1">
      <c r="GQ12039" s="171"/>
    </row>
    <row r="12040" spans="199:199" ht="12" customHeight="1">
      <c r="GQ12040" s="171"/>
    </row>
    <row r="12041" spans="199:199" ht="12" customHeight="1">
      <c r="GQ12041" s="171"/>
    </row>
    <row r="12042" spans="199:199" ht="12" customHeight="1">
      <c r="GQ12042" s="171"/>
    </row>
    <row r="12043" spans="199:199" ht="12" customHeight="1">
      <c r="GQ12043" s="171"/>
    </row>
    <row r="12044" spans="199:199" ht="12" customHeight="1">
      <c r="GQ12044" s="171"/>
    </row>
    <row r="12045" spans="199:199" ht="12" customHeight="1">
      <c r="GQ12045" s="171"/>
    </row>
    <row r="12046" spans="199:199" ht="12" customHeight="1">
      <c r="GQ12046" s="171"/>
    </row>
    <row r="12047" spans="199:199" ht="12" customHeight="1">
      <c r="GQ12047" s="171"/>
    </row>
    <row r="12048" spans="199:199" ht="12" customHeight="1">
      <c r="GQ12048" s="171"/>
    </row>
    <row r="12049" spans="199:199" ht="12" customHeight="1">
      <c r="GQ12049" s="171"/>
    </row>
    <row r="12050" spans="199:199" ht="12" customHeight="1">
      <c r="GQ12050" s="171"/>
    </row>
    <row r="12051" spans="199:199" ht="12" customHeight="1">
      <c r="GQ12051" s="171"/>
    </row>
    <row r="12052" spans="199:199" ht="12" customHeight="1">
      <c r="GQ12052" s="171"/>
    </row>
    <row r="12053" spans="199:199" ht="12" customHeight="1">
      <c r="GQ12053" s="171"/>
    </row>
    <row r="12054" spans="199:199" ht="12" customHeight="1">
      <c r="GQ12054" s="171"/>
    </row>
    <row r="12055" spans="199:199" ht="12" customHeight="1">
      <c r="GQ12055" s="171"/>
    </row>
    <row r="12056" spans="199:199" ht="12" customHeight="1">
      <c r="GQ12056" s="171"/>
    </row>
    <row r="12057" spans="199:199" ht="12" customHeight="1">
      <c r="GQ12057" s="171"/>
    </row>
    <row r="12058" spans="199:199" ht="12" customHeight="1">
      <c r="GQ12058" s="171"/>
    </row>
    <row r="12059" spans="199:199" ht="12" customHeight="1">
      <c r="GQ12059" s="171"/>
    </row>
    <row r="12060" spans="199:199" ht="12" customHeight="1">
      <c r="GQ12060" s="171"/>
    </row>
    <row r="12061" spans="199:199" ht="12" customHeight="1">
      <c r="GQ12061" s="171"/>
    </row>
    <row r="12062" spans="199:199" ht="12" customHeight="1">
      <c r="GQ12062" s="171"/>
    </row>
    <row r="12063" spans="199:199" ht="12" customHeight="1">
      <c r="GQ12063" s="171"/>
    </row>
    <row r="12064" spans="199:199" ht="12" customHeight="1">
      <c r="GQ12064" s="171"/>
    </row>
    <row r="12065" spans="199:199" ht="12" customHeight="1">
      <c r="GQ12065" s="171"/>
    </row>
    <row r="12066" spans="199:199" ht="12" customHeight="1">
      <c r="GQ12066" s="171"/>
    </row>
    <row r="12067" spans="199:199" ht="12" customHeight="1">
      <c r="GQ12067" s="171"/>
    </row>
    <row r="12068" spans="199:199" ht="12" customHeight="1">
      <c r="GQ12068" s="171"/>
    </row>
    <row r="12069" spans="199:199" ht="12" customHeight="1">
      <c r="GQ12069" s="171"/>
    </row>
    <row r="12070" spans="199:199" ht="12" customHeight="1">
      <c r="GQ12070" s="171"/>
    </row>
    <row r="12071" spans="199:199" ht="12" customHeight="1">
      <c r="GQ12071" s="171"/>
    </row>
    <row r="12072" spans="199:199" ht="12" customHeight="1">
      <c r="GQ12072" s="171"/>
    </row>
    <row r="12073" spans="199:199" ht="12" customHeight="1">
      <c r="GQ12073" s="171"/>
    </row>
    <row r="12074" spans="199:199" ht="12" customHeight="1">
      <c r="GQ12074" s="171"/>
    </row>
    <row r="12075" spans="199:199" ht="12" customHeight="1">
      <c r="GQ12075" s="171"/>
    </row>
    <row r="12076" spans="199:199" ht="12" customHeight="1">
      <c r="GQ12076" s="171"/>
    </row>
    <row r="12077" spans="199:199" ht="12" customHeight="1">
      <c r="GQ12077" s="171"/>
    </row>
    <row r="12078" spans="199:199" ht="12" customHeight="1">
      <c r="GQ12078" s="171"/>
    </row>
    <row r="12079" spans="199:199" ht="12" customHeight="1">
      <c r="GQ12079" s="171"/>
    </row>
    <row r="12080" spans="199:199" ht="12" customHeight="1">
      <c r="GQ12080" s="171"/>
    </row>
    <row r="12081" spans="199:199" ht="12" customHeight="1">
      <c r="GQ12081" s="171"/>
    </row>
    <row r="12082" spans="199:199" ht="12" customHeight="1">
      <c r="GQ12082" s="171"/>
    </row>
    <row r="12083" spans="199:199" ht="12" customHeight="1">
      <c r="GQ12083" s="171"/>
    </row>
    <row r="12084" spans="199:199" ht="12" customHeight="1">
      <c r="GQ12084" s="171"/>
    </row>
    <row r="12085" spans="199:199" ht="12" customHeight="1">
      <c r="GQ12085" s="171"/>
    </row>
    <row r="12086" spans="199:199" ht="12" customHeight="1">
      <c r="GQ12086" s="171"/>
    </row>
    <row r="12087" spans="199:199" ht="12" customHeight="1">
      <c r="GQ12087" s="171"/>
    </row>
    <row r="12088" spans="199:199" ht="12" customHeight="1">
      <c r="GQ12088" s="171"/>
    </row>
    <row r="12089" spans="199:199" ht="12" customHeight="1">
      <c r="GQ12089" s="171"/>
    </row>
    <row r="12090" spans="199:199" ht="12" customHeight="1">
      <c r="GQ12090" s="171"/>
    </row>
    <row r="12091" spans="199:199" ht="12" customHeight="1">
      <c r="GQ12091" s="171"/>
    </row>
    <row r="12092" spans="199:199" ht="12" customHeight="1">
      <c r="GQ12092" s="171"/>
    </row>
    <row r="12093" spans="199:199" ht="12" customHeight="1">
      <c r="GQ12093" s="171"/>
    </row>
    <row r="12094" spans="199:199" ht="12" customHeight="1">
      <c r="GQ12094" s="171"/>
    </row>
    <row r="12095" spans="199:199" ht="12" customHeight="1">
      <c r="GQ12095" s="171"/>
    </row>
    <row r="12096" spans="199:199" ht="12" customHeight="1">
      <c r="GQ12096" s="171"/>
    </row>
    <row r="12097" spans="199:199" ht="12" customHeight="1">
      <c r="GQ12097" s="171"/>
    </row>
    <row r="12098" spans="199:199" ht="12" customHeight="1">
      <c r="GQ12098" s="171"/>
    </row>
    <row r="12099" spans="199:199" ht="12" customHeight="1">
      <c r="GQ12099" s="171"/>
    </row>
    <row r="12100" spans="199:199" ht="12" customHeight="1">
      <c r="GQ12100" s="171"/>
    </row>
    <row r="12101" spans="199:199" ht="12" customHeight="1">
      <c r="GQ12101" s="171"/>
    </row>
    <row r="12102" spans="199:199" ht="12" customHeight="1">
      <c r="GQ12102" s="171"/>
    </row>
    <row r="12103" spans="199:199" ht="12" customHeight="1">
      <c r="GQ12103" s="171"/>
    </row>
    <row r="12104" spans="199:199" ht="12" customHeight="1">
      <c r="GQ12104" s="171"/>
    </row>
    <row r="12105" spans="199:199" ht="12" customHeight="1">
      <c r="GQ12105" s="171"/>
    </row>
    <row r="12106" spans="199:199" ht="12" customHeight="1">
      <c r="GQ12106" s="171"/>
    </row>
    <row r="12107" spans="199:199" ht="12" customHeight="1">
      <c r="GQ12107" s="171"/>
    </row>
    <row r="12108" spans="199:199" ht="12" customHeight="1">
      <c r="GQ12108" s="171"/>
    </row>
    <row r="12109" spans="199:199" ht="12" customHeight="1">
      <c r="GQ12109" s="171"/>
    </row>
    <row r="12110" spans="199:199" ht="12" customHeight="1">
      <c r="GQ12110" s="171"/>
    </row>
    <row r="12111" spans="199:199" ht="12" customHeight="1">
      <c r="GQ12111" s="171"/>
    </row>
    <row r="12112" spans="199:199" ht="12" customHeight="1">
      <c r="GQ12112" s="171"/>
    </row>
    <row r="12113" spans="199:199" ht="12" customHeight="1">
      <c r="GQ12113" s="171"/>
    </row>
    <row r="12114" spans="199:199" ht="12" customHeight="1">
      <c r="GQ12114" s="171"/>
    </row>
    <row r="12115" spans="199:199" ht="12" customHeight="1">
      <c r="GQ12115" s="171"/>
    </row>
    <row r="12116" spans="199:199" ht="12" customHeight="1">
      <c r="GQ12116" s="171"/>
    </row>
    <row r="12117" spans="199:199" ht="12" customHeight="1">
      <c r="GQ12117" s="171"/>
    </row>
    <row r="12118" spans="199:199" ht="12" customHeight="1">
      <c r="GQ12118" s="171"/>
    </row>
    <row r="12119" spans="199:199" ht="12" customHeight="1">
      <c r="GQ12119" s="171"/>
    </row>
    <row r="12120" spans="199:199" ht="12" customHeight="1">
      <c r="GQ12120" s="171"/>
    </row>
    <row r="12121" spans="199:199" ht="12" customHeight="1">
      <c r="GQ12121" s="171"/>
    </row>
    <row r="12122" spans="199:199" ht="12" customHeight="1">
      <c r="GQ12122" s="171"/>
    </row>
    <row r="12123" spans="199:199" ht="12" customHeight="1">
      <c r="GQ12123" s="171"/>
    </row>
    <row r="12124" spans="199:199" ht="12" customHeight="1">
      <c r="GQ12124" s="171"/>
    </row>
    <row r="12125" spans="199:199" ht="12" customHeight="1">
      <c r="GQ12125" s="171"/>
    </row>
    <row r="12126" spans="199:199" ht="12" customHeight="1">
      <c r="GQ12126" s="171"/>
    </row>
    <row r="12127" spans="199:199" ht="12" customHeight="1">
      <c r="GQ12127" s="171"/>
    </row>
    <row r="12128" spans="199:199" ht="12" customHeight="1">
      <c r="GQ12128" s="171"/>
    </row>
    <row r="12129" spans="199:199" ht="12" customHeight="1">
      <c r="GQ12129" s="171"/>
    </row>
    <row r="12130" spans="199:199" ht="12" customHeight="1">
      <c r="GQ12130" s="171"/>
    </row>
    <row r="12131" spans="199:199" ht="12" customHeight="1">
      <c r="GQ12131" s="171"/>
    </row>
    <row r="12132" spans="199:199" ht="12" customHeight="1">
      <c r="GQ12132" s="171"/>
    </row>
    <row r="12133" spans="199:199" ht="12" customHeight="1">
      <c r="GQ12133" s="171"/>
    </row>
    <row r="12134" spans="199:199" ht="12" customHeight="1">
      <c r="GQ12134" s="171"/>
    </row>
    <row r="12135" spans="199:199" ht="12" customHeight="1">
      <c r="GQ12135" s="171"/>
    </row>
    <row r="12136" spans="199:199" ht="12" customHeight="1">
      <c r="GQ12136" s="171"/>
    </row>
    <row r="12137" spans="199:199" ht="12" customHeight="1">
      <c r="GQ12137" s="171"/>
    </row>
    <row r="12138" spans="199:199" ht="12" customHeight="1">
      <c r="GQ12138" s="171"/>
    </row>
    <row r="12139" spans="199:199" ht="12" customHeight="1">
      <c r="GQ12139" s="171"/>
    </row>
    <row r="12140" spans="199:199" ht="12" customHeight="1">
      <c r="GQ12140" s="171"/>
    </row>
    <row r="12141" spans="199:199" ht="12" customHeight="1">
      <c r="GQ12141" s="171"/>
    </row>
    <row r="12142" spans="199:199" ht="12" customHeight="1">
      <c r="GQ12142" s="171"/>
    </row>
    <row r="12143" spans="199:199" ht="12" customHeight="1">
      <c r="GQ12143" s="171"/>
    </row>
    <row r="12144" spans="199:199" ht="12" customHeight="1">
      <c r="GQ12144" s="171"/>
    </row>
    <row r="12145" spans="199:199" ht="12" customHeight="1">
      <c r="GQ12145" s="171"/>
    </row>
    <row r="12146" spans="199:199" ht="12" customHeight="1">
      <c r="GQ12146" s="171"/>
    </row>
    <row r="12147" spans="199:199" ht="12" customHeight="1">
      <c r="GQ12147" s="171"/>
    </row>
    <row r="12148" spans="199:199" ht="12" customHeight="1">
      <c r="GQ12148" s="171"/>
    </row>
    <row r="12149" spans="199:199" ht="12" customHeight="1">
      <c r="GQ12149" s="171"/>
    </row>
    <row r="12150" spans="199:199" ht="12" customHeight="1">
      <c r="GQ12150" s="171"/>
    </row>
    <row r="12151" spans="199:199" ht="12" customHeight="1">
      <c r="GQ12151" s="171"/>
    </row>
    <row r="12152" spans="199:199" ht="12" customHeight="1">
      <c r="GQ12152" s="171"/>
    </row>
    <row r="12153" spans="199:199" ht="12" customHeight="1">
      <c r="GQ12153" s="171"/>
    </row>
    <row r="12154" spans="199:199" ht="12" customHeight="1">
      <c r="GQ12154" s="171"/>
    </row>
    <row r="12155" spans="199:199" ht="12" customHeight="1">
      <c r="GQ12155" s="171"/>
    </row>
    <row r="12156" spans="199:199" ht="12" customHeight="1">
      <c r="GQ12156" s="171"/>
    </row>
    <row r="12157" spans="199:199" ht="12" customHeight="1">
      <c r="GQ12157" s="171"/>
    </row>
    <row r="12158" spans="199:199" ht="12" customHeight="1">
      <c r="GQ12158" s="171"/>
    </row>
    <row r="12159" spans="199:199" ht="12" customHeight="1">
      <c r="GQ12159" s="171"/>
    </row>
    <row r="12160" spans="199:199" ht="12" customHeight="1">
      <c r="GQ12160" s="171"/>
    </row>
    <row r="12161" spans="199:199" ht="12" customHeight="1">
      <c r="GQ12161" s="171"/>
    </row>
    <row r="12162" spans="199:199" ht="12" customHeight="1">
      <c r="GQ12162" s="171"/>
    </row>
    <row r="12163" spans="199:199" ht="12" customHeight="1">
      <c r="GQ12163" s="171"/>
    </row>
    <row r="12164" spans="199:199" ht="12" customHeight="1">
      <c r="GQ12164" s="171"/>
    </row>
    <row r="12165" spans="199:199" ht="12" customHeight="1">
      <c r="GQ12165" s="171"/>
    </row>
    <row r="12166" spans="199:199" ht="12" customHeight="1">
      <c r="GQ12166" s="171"/>
    </row>
    <row r="12167" spans="199:199" ht="12" customHeight="1">
      <c r="GQ12167" s="171"/>
    </row>
    <row r="12168" spans="199:199" ht="12" customHeight="1">
      <c r="GQ12168" s="171"/>
    </row>
    <row r="12169" spans="199:199" ht="12" customHeight="1">
      <c r="GQ12169" s="171"/>
    </row>
    <row r="12170" spans="199:199" ht="12" customHeight="1">
      <c r="GQ12170" s="171"/>
    </row>
    <row r="12171" spans="199:199" ht="12" customHeight="1">
      <c r="GQ12171" s="171"/>
    </row>
    <row r="12172" spans="199:199" ht="12" customHeight="1">
      <c r="GQ12172" s="171"/>
    </row>
    <row r="12173" spans="199:199" ht="12" customHeight="1">
      <c r="GQ12173" s="171"/>
    </row>
    <row r="12174" spans="199:199" ht="12" customHeight="1">
      <c r="GQ12174" s="171"/>
    </row>
    <row r="12175" spans="199:199" ht="12" customHeight="1">
      <c r="GQ12175" s="171"/>
    </row>
    <row r="12176" spans="199:199" ht="12" customHeight="1">
      <c r="GQ12176" s="171"/>
    </row>
    <row r="12177" spans="199:199" ht="12" customHeight="1">
      <c r="GQ12177" s="171"/>
    </row>
    <row r="12178" spans="199:199" ht="12" customHeight="1">
      <c r="GQ12178" s="171"/>
    </row>
    <row r="12179" spans="199:199" ht="12" customHeight="1">
      <c r="GQ12179" s="171"/>
    </row>
    <row r="12180" spans="199:199" ht="12" customHeight="1">
      <c r="GQ12180" s="171"/>
    </row>
    <row r="12181" spans="199:199" ht="12" customHeight="1">
      <c r="GQ12181" s="171"/>
    </row>
    <row r="12182" spans="199:199" ht="12" customHeight="1">
      <c r="GQ12182" s="171"/>
    </row>
    <row r="12183" spans="199:199" ht="12" customHeight="1">
      <c r="GQ12183" s="171"/>
    </row>
    <row r="12184" spans="199:199" ht="12" customHeight="1">
      <c r="GQ12184" s="171"/>
    </row>
    <row r="12185" spans="199:199" ht="12" customHeight="1">
      <c r="GQ12185" s="171"/>
    </row>
    <row r="12186" spans="199:199" ht="12" customHeight="1">
      <c r="GQ12186" s="171"/>
    </row>
    <row r="12187" spans="199:199" ht="12" customHeight="1">
      <c r="GQ12187" s="171"/>
    </row>
    <row r="12188" spans="199:199" ht="12" customHeight="1">
      <c r="GQ12188" s="171"/>
    </row>
    <row r="12189" spans="199:199" ht="12" customHeight="1">
      <c r="GQ12189" s="171"/>
    </row>
    <row r="12190" spans="199:199" ht="12" customHeight="1">
      <c r="GQ12190" s="171"/>
    </row>
    <row r="12191" spans="199:199" ht="12" customHeight="1">
      <c r="GQ12191" s="171"/>
    </row>
    <row r="12192" spans="199:199" ht="12" customHeight="1">
      <c r="GQ12192" s="171"/>
    </row>
    <row r="12193" spans="199:199" ht="12" customHeight="1">
      <c r="GQ12193" s="171"/>
    </row>
    <row r="12194" spans="199:199" ht="12" customHeight="1">
      <c r="GQ12194" s="171"/>
    </row>
    <row r="12195" spans="199:199" ht="12" customHeight="1">
      <c r="GQ12195" s="171"/>
    </row>
    <row r="12196" spans="199:199" ht="12" customHeight="1">
      <c r="GQ12196" s="171"/>
    </row>
    <row r="12197" spans="199:199" ht="12" customHeight="1">
      <c r="GQ12197" s="171"/>
    </row>
    <row r="12198" spans="199:199" ht="12" customHeight="1">
      <c r="GQ12198" s="171"/>
    </row>
    <row r="12199" spans="199:199" ht="12" customHeight="1">
      <c r="GQ12199" s="171"/>
    </row>
    <row r="12200" spans="199:199" ht="12" customHeight="1">
      <c r="GQ12200" s="171"/>
    </row>
    <row r="12201" spans="199:199" ht="12" customHeight="1">
      <c r="GQ12201" s="171"/>
    </row>
    <row r="12202" spans="199:199" ht="12" customHeight="1">
      <c r="GQ12202" s="171"/>
    </row>
    <row r="12203" spans="199:199" ht="12" customHeight="1">
      <c r="GQ12203" s="171"/>
    </row>
    <row r="12204" spans="199:199" ht="12" customHeight="1">
      <c r="GQ12204" s="171"/>
    </row>
    <row r="12205" spans="199:199" ht="12" customHeight="1">
      <c r="GQ12205" s="171"/>
    </row>
    <row r="12206" spans="199:199" ht="12" customHeight="1">
      <c r="GQ12206" s="171"/>
    </row>
    <row r="12207" spans="199:199" ht="12" customHeight="1">
      <c r="GQ12207" s="171"/>
    </row>
    <row r="12208" spans="199:199" ht="12" customHeight="1">
      <c r="GQ12208" s="171"/>
    </row>
    <row r="12209" spans="199:199" ht="12" customHeight="1">
      <c r="GQ12209" s="171"/>
    </row>
    <row r="12210" spans="199:199" ht="12" customHeight="1">
      <c r="GQ12210" s="171"/>
    </row>
    <row r="12211" spans="199:199" ht="12" customHeight="1">
      <c r="GQ12211" s="171"/>
    </row>
    <row r="12212" spans="199:199" ht="12" customHeight="1">
      <c r="GQ12212" s="171"/>
    </row>
    <row r="12213" spans="199:199" ht="12" customHeight="1">
      <c r="GQ12213" s="171"/>
    </row>
    <row r="12214" spans="199:199" ht="12" customHeight="1">
      <c r="GQ12214" s="171"/>
    </row>
    <row r="12215" spans="199:199" ht="12" customHeight="1">
      <c r="GQ12215" s="171"/>
    </row>
    <row r="12216" spans="199:199" ht="12" customHeight="1">
      <c r="GQ12216" s="171"/>
    </row>
    <row r="12217" spans="199:199" ht="12" customHeight="1">
      <c r="GQ12217" s="171"/>
    </row>
    <row r="12218" spans="199:199" ht="12" customHeight="1">
      <c r="GQ12218" s="171"/>
    </row>
    <row r="12219" spans="199:199" ht="12" customHeight="1">
      <c r="GQ12219" s="171"/>
    </row>
    <row r="12220" spans="199:199" ht="12" customHeight="1">
      <c r="GQ12220" s="171"/>
    </row>
    <row r="12221" spans="199:199" ht="12" customHeight="1">
      <c r="GQ12221" s="171"/>
    </row>
    <row r="12222" spans="199:199" ht="12" customHeight="1">
      <c r="GQ12222" s="171"/>
    </row>
    <row r="12223" spans="199:199" ht="12" customHeight="1">
      <c r="GQ12223" s="171"/>
    </row>
    <row r="12224" spans="199:199" ht="12" customHeight="1">
      <c r="GQ12224" s="171"/>
    </row>
    <row r="12225" spans="199:199" ht="12" customHeight="1">
      <c r="GQ12225" s="171"/>
    </row>
    <row r="12226" spans="199:199" ht="12" customHeight="1">
      <c r="GQ12226" s="171"/>
    </row>
    <row r="12227" spans="199:199" ht="12" customHeight="1">
      <c r="GQ12227" s="171"/>
    </row>
    <row r="12228" spans="199:199" ht="12" customHeight="1">
      <c r="GQ12228" s="171"/>
    </row>
    <row r="12229" spans="199:199" ht="12" customHeight="1">
      <c r="GQ12229" s="171"/>
    </row>
    <row r="12230" spans="199:199" ht="12" customHeight="1">
      <c r="GQ12230" s="171"/>
    </row>
    <row r="12231" spans="199:199" ht="12" customHeight="1">
      <c r="GQ12231" s="171"/>
    </row>
    <row r="12232" spans="199:199" ht="12" customHeight="1">
      <c r="GQ12232" s="171"/>
    </row>
    <row r="12233" spans="199:199" ht="12" customHeight="1">
      <c r="GQ12233" s="171"/>
    </row>
    <row r="12234" spans="199:199" ht="12" customHeight="1">
      <c r="GQ12234" s="171"/>
    </row>
    <row r="12235" spans="199:199" ht="12" customHeight="1">
      <c r="GQ12235" s="171"/>
    </row>
    <row r="12236" spans="199:199" ht="12" customHeight="1">
      <c r="GQ12236" s="171"/>
    </row>
    <row r="12237" spans="199:199" ht="12" customHeight="1">
      <c r="GQ12237" s="171"/>
    </row>
    <row r="12238" spans="199:199" ht="12" customHeight="1">
      <c r="GQ12238" s="171"/>
    </row>
    <row r="12239" spans="199:199" ht="12" customHeight="1">
      <c r="GQ12239" s="171"/>
    </row>
    <row r="12240" spans="199:199" ht="12" customHeight="1">
      <c r="GQ12240" s="171"/>
    </row>
    <row r="12241" spans="199:199" ht="12" customHeight="1">
      <c r="GQ12241" s="171"/>
    </row>
    <row r="12242" spans="199:199" ht="12" customHeight="1">
      <c r="GQ12242" s="171"/>
    </row>
    <row r="12243" spans="199:199" ht="12" customHeight="1">
      <c r="GQ12243" s="171"/>
    </row>
    <row r="12244" spans="199:199" ht="12" customHeight="1">
      <c r="GQ12244" s="171"/>
    </row>
    <row r="12245" spans="199:199" ht="12" customHeight="1">
      <c r="GQ12245" s="171"/>
    </row>
    <row r="12246" spans="199:199" ht="12" customHeight="1">
      <c r="GQ12246" s="171"/>
    </row>
    <row r="12247" spans="199:199" ht="12" customHeight="1">
      <c r="GQ12247" s="171"/>
    </row>
    <row r="12248" spans="199:199" ht="12" customHeight="1">
      <c r="GQ12248" s="171"/>
    </row>
    <row r="12249" spans="199:199" ht="12" customHeight="1">
      <c r="GQ12249" s="171"/>
    </row>
    <row r="12250" spans="199:199" ht="12" customHeight="1">
      <c r="GQ12250" s="171"/>
    </row>
    <row r="12251" spans="199:199" ht="12" customHeight="1">
      <c r="GQ12251" s="171"/>
    </row>
    <row r="12252" spans="199:199" ht="12" customHeight="1">
      <c r="GQ12252" s="171"/>
    </row>
    <row r="12253" spans="199:199" ht="12" customHeight="1">
      <c r="GQ12253" s="171"/>
    </row>
    <row r="12254" spans="199:199" ht="12" customHeight="1">
      <c r="GQ12254" s="171"/>
    </row>
    <row r="12255" spans="199:199" ht="12" customHeight="1">
      <c r="GQ12255" s="171"/>
    </row>
    <row r="12256" spans="199:199" ht="12" customHeight="1">
      <c r="GQ12256" s="171"/>
    </row>
    <row r="12257" spans="199:199" ht="12" customHeight="1">
      <c r="GQ12257" s="171"/>
    </row>
    <row r="12258" spans="199:199" ht="12" customHeight="1">
      <c r="GQ12258" s="171"/>
    </row>
    <row r="12259" spans="199:199" ht="12" customHeight="1">
      <c r="GQ12259" s="171"/>
    </row>
    <row r="12260" spans="199:199" ht="12" customHeight="1">
      <c r="GQ12260" s="171"/>
    </row>
    <row r="12261" spans="199:199" ht="12" customHeight="1">
      <c r="GQ12261" s="171"/>
    </row>
    <row r="12262" spans="199:199" ht="12" customHeight="1">
      <c r="GQ12262" s="171"/>
    </row>
    <row r="12263" spans="199:199" ht="12" customHeight="1">
      <c r="GQ12263" s="171"/>
    </row>
    <row r="12264" spans="199:199" ht="12" customHeight="1">
      <c r="GQ12264" s="171"/>
    </row>
    <row r="12265" spans="199:199" ht="12" customHeight="1">
      <c r="GQ12265" s="171"/>
    </row>
    <row r="12266" spans="199:199" ht="12" customHeight="1">
      <c r="GQ12266" s="171"/>
    </row>
    <row r="12267" spans="199:199" ht="12" customHeight="1">
      <c r="GQ12267" s="171"/>
    </row>
    <row r="12268" spans="199:199" ht="12" customHeight="1">
      <c r="GQ12268" s="171"/>
    </row>
    <row r="12269" spans="199:199" ht="12" customHeight="1">
      <c r="GQ12269" s="171"/>
    </row>
    <row r="12270" spans="199:199" ht="12" customHeight="1">
      <c r="GQ12270" s="171"/>
    </row>
    <row r="12271" spans="199:199" ht="12" customHeight="1">
      <c r="GQ12271" s="171"/>
    </row>
    <row r="12272" spans="199:199" ht="12" customHeight="1">
      <c r="GQ12272" s="171"/>
    </row>
    <row r="12273" spans="199:199" ht="12" customHeight="1">
      <c r="GQ12273" s="171"/>
    </row>
    <row r="12274" spans="199:199" ht="12" customHeight="1">
      <c r="GQ12274" s="171"/>
    </row>
    <row r="12275" spans="199:199" ht="12" customHeight="1">
      <c r="GQ12275" s="171"/>
    </row>
    <row r="12276" spans="199:199" ht="12" customHeight="1">
      <c r="GQ12276" s="171"/>
    </row>
    <row r="12277" spans="199:199" ht="12" customHeight="1">
      <c r="GQ12277" s="171"/>
    </row>
    <row r="12278" spans="199:199" ht="12" customHeight="1">
      <c r="GQ12278" s="171"/>
    </row>
    <row r="12279" spans="199:199" ht="12" customHeight="1">
      <c r="GQ12279" s="171"/>
    </row>
    <row r="12280" spans="199:199" ht="12" customHeight="1">
      <c r="GQ12280" s="171"/>
    </row>
    <row r="12281" spans="199:199" ht="12" customHeight="1">
      <c r="GQ12281" s="171"/>
    </row>
    <row r="12282" spans="199:199" ht="12" customHeight="1">
      <c r="GQ12282" s="171"/>
    </row>
    <row r="12283" spans="199:199" ht="12" customHeight="1">
      <c r="GQ12283" s="171"/>
    </row>
    <row r="12284" spans="199:199" ht="12" customHeight="1">
      <c r="GQ12284" s="171"/>
    </row>
    <row r="12285" spans="199:199" ht="12" customHeight="1">
      <c r="GQ12285" s="171"/>
    </row>
    <row r="12286" spans="199:199" ht="12" customHeight="1">
      <c r="GQ12286" s="171"/>
    </row>
    <row r="12287" spans="199:199" ht="12" customHeight="1">
      <c r="GQ12287" s="171"/>
    </row>
    <row r="12288" spans="199:199" ht="12" customHeight="1">
      <c r="GQ12288" s="171"/>
    </row>
    <row r="12289" spans="199:199" ht="12" customHeight="1">
      <c r="GQ12289" s="171"/>
    </row>
    <row r="12290" spans="199:199" ht="12" customHeight="1">
      <c r="GQ12290" s="171"/>
    </row>
    <row r="12291" spans="199:199" ht="12" customHeight="1">
      <c r="GQ12291" s="171"/>
    </row>
    <row r="12292" spans="199:199" ht="12" customHeight="1">
      <c r="GQ12292" s="171"/>
    </row>
    <row r="12293" spans="199:199" ht="12" customHeight="1">
      <c r="GQ12293" s="171"/>
    </row>
    <row r="12294" spans="199:199" ht="12" customHeight="1">
      <c r="GQ12294" s="171"/>
    </row>
    <row r="12295" spans="199:199" ht="12" customHeight="1">
      <c r="GQ12295" s="171"/>
    </row>
    <row r="12296" spans="199:199" ht="12" customHeight="1">
      <c r="GQ12296" s="171"/>
    </row>
    <row r="12297" spans="199:199" ht="12" customHeight="1">
      <c r="GQ12297" s="171"/>
    </row>
    <row r="12298" spans="199:199" ht="12" customHeight="1">
      <c r="GQ12298" s="171"/>
    </row>
    <row r="12299" spans="199:199" ht="12" customHeight="1">
      <c r="GQ12299" s="171"/>
    </row>
    <row r="12300" spans="199:199" ht="12" customHeight="1">
      <c r="GQ12300" s="171"/>
    </row>
    <row r="12301" spans="199:199" ht="12" customHeight="1">
      <c r="GQ12301" s="171"/>
    </row>
    <row r="12302" spans="199:199" ht="12" customHeight="1">
      <c r="GQ12302" s="171"/>
    </row>
    <row r="12303" spans="199:199" ht="12" customHeight="1">
      <c r="GQ12303" s="171"/>
    </row>
    <row r="12304" spans="199:199" ht="12" customHeight="1">
      <c r="GQ12304" s="171"/>
    </row>
    <row r="12305" spans="199:199" ht="12" customHeight="1">
      <c r="GQ12305" s="171"/>
    </row>
    <row r="12306" spans="199:199" ht="12" customHeight="1">
      <c r="GQ12306" s="171"/>
    </row>
    <row r="12307" spans="199:199" ht="12" customHeight="1">
      <c r="GQ12307" s="171"/>
    </row>
    <row r="12308" spans="199:199" ht="12" customHeight="1">
      <c r="GQ12308" s="171"/>
    </row>
    <row r="12309" spans="199:199" ht="12" customHeight="1">
      <c r="GQ12309" s="171"/>
    </row>
    <row r="12310" spans="199:199" ht="12" customHeight="1">
      <c r="GQ12310" s="171"/>
    </row>
    <row r="12311" spans="199:199" ht="12" customHeight="1">
      <c r="GQ12311" s="171"/>
    </row>
    <row r="12312" spans="199:199" ht="12" customHeight="1">
      <c r="GQ12312" s="171"/>
    </row>
    <row r="12313" spans="199:199" ht="12" customHeight="1">
      <c r="GQ12313" s="171"/>
    </row>
    <row r="12314" spans="199:199" ht="12" customHeight="1">
      <c r="GQ12314" s="171"/>
    </row>
    <row r="12315" spans="199:199" ht="12" customHeight="1">
      <c r="GQ12315" s="171"/>
    </row>
    <row r="12316" spans="199:199" ht="12" customHeight="1">
      <c r="GQ12316" s="171"/>
    </row>
    <row r="12317" spans="199:199" ht="12" customHeight="1">
      <c r="GQ12317" s="171"/>
    </row>
    <row r="12318" spans="199:199" ht="12" customHeight="1">
      <c r="GQ12318" s="171"/>
    </row>
    <row r="12319" spans="199:199" ht="12" customHeight="1">
      <c r="GQ12319" s="171"/>
    </row>
    <row r="12320" spans="199:199" ht="12" customHeight="1">
      <c r="GQ12320" s="171"/>
    </row>
    <row r="12321" spans="199:199" ht="12" customHeight="1">
      <c r="GQ12321" s="171"/>
    </row>
    <row r="12322" spans="199:199" ht="12" customHeight="1">
      <c r="GQ12322" s="171"/>
    </row>
    <row r="12323" spans="199:199" ht="12" customHeight="1">
      <c r="GQ12323" s="171"/>
    </row>
    <row r="12324" spans="199:199" ht="12" customHeight="1">
      <c r="GQ12324" s="171"/>
    </row>
    <row r="12325" spans="199:199" ht="12" customHeight="1">
      <c r="GQ12325" s="171"/>
    </row>
    <row r="12326" spans="199:199" ht="12" customHeight="1">
      <c r="GQ12326" s="171"/>
    </row>
    <row r="12327" spans="199:199" ht="12" customHeight="1">
      <c r="GQ12327" s="171"/>
    </row>
    <row r="12328" spans="199:199" ht="12" customHeight="1">
      <c r="GQ12328" s="171"/>
    </row>
    <row r="12329" spans="199:199" ht="12" customHeight="1">
      <c r="GQ12329" s="171"/>
    </row>
    <row r="12330" spans="199:199" ht="12" customHeight="1">
      <c r="GQ12330" s="171"/>
    </row>
    <row r="12331" spans="199:199" ht="12" customHeight="1">
      <c r="GQ12331" s="171"/>
    </row>
    <row r="12332" spans="199:199" ht="12" customHeight="1">
      <c r="GQ12332" s="171"/>
    </row>
    <row r="12333" spans="199:199" ht="12" customHeight="1">
      <c r="GQ12333" s="171"/>
    </row>
    <row r="12334" spans="199:199" ht="12" customHeight="1">
      <c r="GQ12334" s="171"/>
    </row>
    <row r="12335" spans="199:199" ht="12" customHeight="1">
      <c r="GQ12335" s="171"/>
    </row>
    <row r="12336" spans="199:199" ht="12" customHeight="1">
      <c r="GQ12336" s="171"/>
    </row>
    <row r="12337" spans="199:199" ht="12" customHeight="1">
      <c r="GQ12337" s="171"/>
    </row>
    <row r="12338" spans="199:199" ht="12" customHeight="1">
      <c r="GQ12338" s="171"/>
    </row>
    <row r="12339" spans="199:199" ht="12" customHeight="1">
      <c r="GQ12339" s="171"/>
    </row>
    <row r="12340" spans="199:199" ht="12" customHeight="1">
      <c r="GQ12340" s="171"/>
    </row>
    <row r="12341" spans="199:199" ht="12" customHeight="1">
      <c r="GQ12341" s="171"/>
    </row>
    <row r="12342" spans="199:199" ht="12" customHeight="1">
      <c r="GQ12342" s="171"/>
    </row>
    <row r="12343" spans="199:199" ht="12" customHeight="1">
      <c r="GQ12343" s="171"/>
    </row>
    <row r="12344" spans="199:199" ht="12" customHeight="1">
      <c r="GQ12344" s="171"/>
    </row>
    <row r="12345" spans="199:199" ht="12" customHeight="1">
      <c r="GQ12345" s="171"/>
    </row>
    <row r="12346" spans="199:199" ht="12" customHeight="1">
      <c r="GQ12346" s="171"/>
    </row>
    <row r="12347" spans="199:199" ht="12" customHeight="1">
      <c r="GQ12347" s="171"/>
    </row>
    <row r="12348" spans="199:199" ht="12" customHeight="1">
      <c r="GQ12348" s="171"/>
    </row>
    <row r="12349" spans="199:199" ht="12" customHeight="1">
      <c r="GQ12349" s="171"/>
    </row>
    <row r="12350" spans="199:199" ht="12" customHeight="1">
      <c r="GQ12350" s="171"/>
    </row>
    <row r="12351" spans="199:199" ht="12" customHeight="1">
      <c r="GQ12351" s="171"/>
    </row>
    <row r="12352" spans="199:199" ht="12" customHeight="1">
      <c r="GQ12352" s="171"/>
    </row>
    <row r="12353" spans="199:199" ht="12" customHeight="1">
      <c r="GQ12353" s="171"/>
    </row>
    <row r="12354" spans="199:199" ht="12" customHeight="1">
      <c r="GQ12354" s="171"/>
    </row>
    <row r="12355" spans="199:199" ht="12" customHeight="1">
      <c r="GQ12355" s="171"/>
    </row>
    <row r="12356" spans="199:199" ht="12" customHeight="1">
      <c r="GQ12356" s="171"/>
    </row>
    <row r="12357" spans="199:199" ht="12" customHeight="1">
      <c r="GQ12357" s="171"/>
    </row>
    <row r="12358" spans="199:199" ht="12" customHeight="1">
      <c r="GQ12358" s="171"/>
    </row>
    <row r="12359" spans="199:199" ht="12" customHeight="1">
      <c r="GQ12359" s="171"/>
    </row>
    <row r="12360" spans="199:199" ht="12" customHeight="1">
      <c r="GQ12360" s="171"/>
    </row>
    <row r="12361" spans="199:199" ht="12" customHeight="1">
      <c r="GQ12361" s="171"/>
    </row>
    <row r="12362" spans="199:199" ht="12" customHeight="1">
      <c r="GQ12362" s="171"/>
    </row>
    <row r="12363" spans="199:199" ht="12" customHeight="1">
      <c r="GQ12363" s="171"/>
    </row>
    <row r="12364" spans="199:199" ht="12" customHeight="1">
      <c r="GQ12364" s="171"/>
    </row>
    <row r="12365" spans="199:199" ht="12" customHeight="1">
      <c r="GQ12365" s="171"/>
    </row>
    <row r="12366" spans="199:199" ht="12" customHeight="1">
      <c r="GQ12366" s="171"/>
    </row>
    <row r="12367" spans="199:199" ht="12" customHeight="1">
      <c r="GQ12367" s="171"/>
    </row>
    <row r="12368" spans="199:199" ht="12" customHeight="1">
      <c r="GQ12368" s="171"/>
    </row>
    <row r="12369" spans="199:199" ht="12" customHeight="1">
      <c r="GQ12369" s="171"/>
    </row>
    <row r="12370" spans="199:199" ht="12" customHeight="1">
      <c r="GQ12370" s="171"/>
    </row>
    <row r="12371" spans="199:199" ht="12" customHeight="1">
      <c r="GQ12371" s="171"/>
    </row>
    <row r="12372" spans="199:199" ht="12" customHeight="1">
      <c r="GQ12372" s="171"/>
    </row>
    <row r="12373" spans="199:199" ht="12" customHeight="1">
      <c r="GQ12373" s="171"/>
    </row>
    <row r="12374" spans="199:199" ht="12" customHeight="1">
      <c r="GQ12374" s="171"/>
    </row>
    <row r="12375" spans="199:199" ht="12" customHeight="1">
      <c r="GQ12375" s="171"/>
    </row>
    <row r="12376" spans="199:199" ht="12" customHeight="1">
      <c r="GQ12376" s="171"/>
    </row>
    <row r="12377" spans="199:199" ht="12" customHeight="1">
      <c r="GQ12377" s="171"/>
    </row>
    <row r="12378" spans="199:199" ht="12" customHeight="1">
      <c r="GQ12378" s="171"/>
    </row>
    <row r="12379" spans="199:199" ht="12" customHeight="1">
      <c r="GQ12379" s="171"/>
    </row>
    <row r="12380" spans="199:199" ht="12" customHeight="1">
      <c r="GQ12380" s="171"/>
    </row>
    <row r="12381" spans="199:199" ht="12" customHeight="1">
      <c r="GQ12381" s="171"/>
    </row>
    <row r="12382" spans="199:199" ht="12" customHeight="1">
      <c r="GQ12382" s="171"/>
    </row>
    <row r="12383" spans="199:199" ht="12" customHeight="1">
      <c r="GQ12383" s="171"/>
    </row>
    <row r="12384" spans="199:199" ht="12" customHeight="1">
      <c r="GQ12384" s="171"/>
    </row>
    <row r="12385" spans="199:199" ht="12" customHeight="1">
      <c r="GQ12385" s="171"/>
    </row>
    <row r="12386" spans="199:199" ht="12" customHeight="1">
      <c r="GQ12386" s="171"/>
    </row>
    <row r="12387" spans="199:199" ht="12" customHeight="1">
      <c r="GQ12387" s="171"/>
    </row>
    <row r="12388" spans="199:199" ht="12" customHeight="1">
      <c r="GQ12388" s="171"/>
    </row>
    <row r="12389" spans="199:199" ht="12" customHeight="1">
      <c r="GQ12389" s="171"/>
    </row>
    <row r="12390" spans="199:199" ht="12" customHeight="1">
      <c r="GQ12390" s="171"/>
    </row>
    <row r="12391" spans="199:199" ht="12" customHeight="1">
      <c r="GQ12391" s="171"/>
    </row>
    <row r="12392" spans="199:199" ht="12" customHeight="1">
      <c r="GQ12392" s="171"/>
    </row>
    <row r="12393" spans="199:199" ht="12" customHeight="1">
      <c r="GQ12393" s="171"/>
    </row>
    <row r="12394" spans="199:199" ht="12" customHeight="1">
      <c r="GQ12394" s="171"/>
    </row>
    <row r="12395" spans="199:199" ht="12" customHeight="1">
      <c r="GQ12395" s="171"/>
    </row>
    <row r="12396" spans="199:199" ht="12" customHeight="1">
      <c r="GQ12396" s="171"/>
    </row>
    <row r="12397" spans="199:199" ht="12" customHeight="1">
      <c r="GQ12397" s="171"/>
    </row>
    <row r="12398" spans="199:199" ht="12" customHeight="1">
      <c r="GQ12398" s="171"/>
    </row>
    <row r="12399" spans="199:199" ht="12" customHeight="1">
      <c r="GQ12399" s="171"/>
    </row>
    <row r="12400" spans="199:199" ht="12" customHeight="1">
      <c r="GQ12400" s="171"/>
    </row>
    <row r="12401" spans="199:199" ht="12" customHeight="1">
      <c r="GQ12401" s="171"/>
    </row>
    <row r="12402" spans="199:199" ht="12" customHeight="1">
      <c r="GQ12402" s="171"/>
    </row>
    <row r="12403" spans="199:199" ht="12" customHeight="1">
      <c r="GQ12403" s="171"/>
    </row>
    <row r="12404" spans="199:199" ht="12" customHeight="1">
      <c r="GQ12404" s="171"/>
    </row>
    <row r="12405" spans="199:199" ht="12" customHeight="1">
      <c r="GQ12405" s="171"/>
    </row>
    <row r="12406" spans="199:199" ht="12" customHeight="1">
      <c r="GQ12406" s="171"/>
    </row>
    <row r="12407" spans="199:199" ht="12" customHeight="1">
      <c r="GQ12407" s="171"/>
    </row>
    <row r="12408" spans="199:199" ht="12" customHeight="1">
      <c r="GQ12408" s="171"/>
    </row>
    <row r="12409" spans="199:199" ht="12" customHeight="1">
      <c r="GQ12409" s="171"/>
    </row>
    <row r="12410" spans="199:199" ht="12" customHeight="1">
      <c r="GQ12410" s="171"/>
    </row>
    <row r="12411" spans="199:199" ht="12" customHeight="1">
      <c r="GQ12411" s="171"/>
    </row>
    <row r="12412" spans="199:199" ht="12" customHeight="1">
      <c r="GQ12412" s="171"/>
    </row>
    <row r="12413" spans="199:199" ht="12" customHeight="1">
      <c r="GQ12413" s="171"/>
    </row>
    <row r="12414" spans="199:199" ht="12" customHeight="1">
      <c r="GQ12414" s="171"/>
    </row>
    <row r="12415" spans="199:199" ht="12" customHeight="1">
      <c r="GQ12415" s="171"/>
    </row>
    <row r="12416" spans="199:199" ht="12" customHeight="1">
      <c r="GQ12416" s="171"/>
    </row>
    <row r="12417" spans="199:199" ht="12" customHeight="1">
      <c r="GQ12417" s="171"/>
    </row>
    <row r="12418" spans="199:199" ht="12" customHeight="1">
      <c r="GQ12418" s="171"/>
    </row>
    <row r="12419" spans="199:199" ht="12" customHeight="1">
      <c r="GQ12419" s="171"/>
    </row>
    <row r="12420" spans="199:199" ht="12" customHeight="1">
      <c r="GQ12420" s="171"/>
    </row>
    <row r="12421" spans="199:199" ht="12" customHeight="1">
      <c r="GQ12421" s="171"/>
    </row>
    <row r="12422" spans="199:199" ht="12" customHeight="1">
      <c r="GQ12422" s="171"/>
    </row>
    <row r="12423" spans="199:199" ht="12" customHeight="1">
      <c r="GQ12423" s="171"/>
    </row>
    <row r="12424" spans="199:199" ht="12" customHeight="1">
      <c r="GQ12424" s="171"/>
    </row>
    <row r="12425" spans="199:199" ht="12" customHeight="1">
      <c r="GQ12425" s="171"/>
    </row>
    <row r="12426" spans="199:199" ht="12" customHeight="1">
      <c r="GQ12426" s="171"/>
    </row>
    <row r="12427" spans="199:199" ht="12" customHeight="1">
      <c r="GQ12427" s="171"/>
    </row>
    <row r="12428" spans="199:199" ht="12" customHeight="1">
      <c r="GQ12428" s="171"/>
    </row>
    <row r="12429" spans="199:199" ht="12" customHeight="1">
      <c r="GQ12429" s="171"/>
    </row>
    <row r="12430" spans="199:199" ht="12" customHeight="1">
      <c r="GQ12430" s="171"/>
    </row>
    <row r="12431" spans="199:199" ht="12" customHeight="1">
      <c r="GQ12431" s="171"/>
    </row>
    <row r="12432" spans="199:199" ht="12" customHeight="1">
      <c r="GQ12432" s="171"/>
    </row>
    <row r="12433" spans="199:199" ht="12" customHeight="1">
      <c r="GQ12433" s="171"/>
    </row>
    <row r="12434" spans="199:199" ht="12" customHeight="1">
      <c r="GQ12434" s="171"/>
    </row>
    <row r="12435" spans="199:199" ht="12" customHeight="1">
      <c r="GQ12435" s="171"/>
    </row>
    <row r="12436" spans="199:199" ht="12" customHeight="1">
      <c r="GQ12436" s="171"/>
    </row>
    <row r="12437" spans="199:199" ht="12" customHeight="1">
      <c r="GQ12437" s="171"/>
    </row>
    <row r="12438" spans="199:199" ht="12" customHeight="1">
      <c r="GQ12438" s="171"/>
    </row>
    <row r="12439" spans="199:199" ht="12" customHeight="1">
      <c r="GQ12439" s="171"/>
    </row>
    <row r="12440" spans="199:199" ht="12" customHeight="1">
      <c r="GQ12440" s="171"/>
    </row>
    <row r="12441" spans="199:199" ht="12" customHeight="1">
      <c r="GQ12441" s="171"/>
    </row>
    <row r="12442" spans="199:199" ht="12" customHeight="1">
      <c r="GQ12442" s="171"/>
    </row>
    <row r="12443" spans="199:199" ht="12" customHeight="1">
      <c r="GQ12443" s="171"/>
    </row>
    <row r="12444" spans="199:199" ht="12" customHeight="1">
      <c r="GQ12444" s="171"/>
    </row>
    <row r="12445" spans="199:199" ht="12" customHeight="1">
      <c r="GQ12445" s="171"/>
    </row>
    <row r="12446" spans="199:199" ht="12" customHeight="1">
      <c r="GQ12446" s="171"/>
    </row>
    <row r="12447" spans="199:199" ht="12" customHeight="1">
      <c r="GQ12447" s="171"/>
    </row>
    <row r="12448" spans="199:199" ht="12" customHeight="1">
      <c r="GQ12448" s="171"/>
    </row>
    <row r="12449" spans="199:199" ht="12" customHeight="1">
      <c r="GQ12449" s="171"/>
    </row>
    <row r="12450" spans="199:199" ht="12" customHeight="1">
      <c r="GQ12450" s="171"/>
    </row>
    <row r="12451" spans="199:199" ht="12" customHeight="1">
      <c r="GQ12451" s="171"/>
    </row>
    <row r="12452" spans="199:199" ht="12" customHeight="1">
      <c r="GQ12452" s="171"/>
    </row>
    <row r="12453" spans="199:199" ht="12" customHeight="1">
      <c r="GQ12453" s="171"/>
    </row>
    <row r="12454" spans="199:199" ht="12" customHeight="1">
      <c r="GQ12454" s="171"/>
    </row>
    <row r="12455" spans="199:199" ht="12" customHeight="1">
      <c r="GQ12455" s="171"/>
    </row>
    <row r="12456" spans="199:199" ht="12" customHeight="1">
      <c r="GQ12456" s="171"/>
    </row>
    <row r="12457" spans="199:199" ht="12" customHeight="1">
      <c r="GQ12457" s="171"/>
    </row>
    <row r="12458" spans="199:199" ht="12" customHeight="1">
      <c r="GQ12458" s="171"/>
    </row>
    <row r="12459" spans="199:199" ht="12" customHeight="1">
      <c r="GQ12459" s="171"/>
    </row>
    <row r="12460" spans="199:199" ht="12" customHeight="1">
      <c r="GQ12460" s="171"/>
    </row>
    <row r="12461" spans="199:199" ht="12" customHeight="1">
      <c r="GQ12461" s="171"/>
    </row>
    <row r="12462" spans="199:199" ht="12" customHeight="1">
      <c r="GQ12462" s="171"/>
    </row>
    <row r="12463" spans="199:199" ht="12" customHeight="1">
      <c r="GQ12463" s="171"/>
    </row>
    <row r="12464" spans="199:199" ht="12" customHeight="1">
      <c r="GQ12464" s="171"/>
    </row>
    <row r="12465" spans="199:199" ht="12" customHeight="1">
      <c r="GQ12465" s="171"/>
    </row>
    <row r="12466" spans="199:199" ht="12" customHeight="1">
      <c r="GQ12466" s="171"/>
    </row>
    <row r="12467" spans="199:199" ht="12" customHeight="1">
      <c r="GQ12467" s="171"/>
    </row>
    <row r="12468" spans="199:199" ht="12" customHeight="1">
      <c r="GQ12468" s="171"/>
    </row>
    <row r="12469" spans="199:199" ht="12" customHeight="1">
      <c r="GQ12469" s="171"/>
    </row>
    <row r="12470" spans="199:199" ht="12" customHeight="1">
      <c r="GQ12470" s="171"/>
    </row>
    <row r="12471" spans="199:199" ht="12" customHeight="1">
      <c r="GQ12471" s="171"/>
    </row>
    <row r="12472" spans="199:199" ht="12" customHeight="1">
      <c r="GQ12472" s="171"/>
    </row>
    <row r="12473" spans="199:199" ht="12" customHeight="1">
      <c r="GQ12473" s="171"/>
    </row>
    <row r="12474" spans="199:199" ht="12" customHeight="1">
      <c r="GQ12474" s="171"/>
    </row>
    <row r="12475" spans="199:199" ht="12" customHeight="1">
      <c r="GQ12475" s="171"/>
    </row>
    <row r="12476" spans="199:199" ht="12" customHeight="1">
      <c r="GQ12476" s="171"/>
    </row>
    <row r="12477" spans="199:199" ht="12" customHeight="1">
      <c r="GQ12477" s="171"/>
    </row>
    <row r="12478" spans="199:199" ht="12" customHeight="1">
      <c r="GQ12478" s="171"/>
    </row>
    <row r="12479" spans="199:199" ht="12" customHeight="1">
      <c r="GQ12479" s="171"/>
    </row>
    <row r="12480" spans="199:199" ht="12" customHeight="1">
      <c r="GQ12480" s="171"/>
    </row>
    <row r="12481" spans="199:199" ht="12" customHeight="1">
      <c r="GQ12481" s="171"/>
    </row>
    <row r="12482" spans="199:199" ht="12" customHeight="1">
      <c r="GQ12482" s="171"/>
    </row>
    <row r="12483" spans="199:199" ht="12" customHeight="1">
      <c r="GQ12483" s="171"/>
    </row>
    <row r="12484" spans="199:199" ht="12" customHeight="1">
      <c r="GQ12484" s="171"/>
    </row>
    <row r="12485" spans="199:199" ht="12" customHeight="1">
      <c r="GQ12485" s="171"/>
    </row>
    <row r="12486" spans="199:199" ht="12" customHeight="1">
      <c r="GQ12486" s="171"/>
    </row>
    <row r="12487" spans="199:199" ht="12" customHeight="1">
      <c r="GQ12487" s="171"/>
    </row>
    <row r="12488" spans="199:199" ht="12" customHeight="1">
      <c r="GQ12488" s="171"/>
    </row>
    <row r="12489" spans="199:199" ht="12" customHeight="1">
      <c r="GQ12489" s="171"/>
    </row>
    <row r="12490" spans="199:199" ht="12" customHeight="1">
      <c r="GQ12490" s="171"/>
    </row>
    <row r="12491" spans="199:199" ht="12" customHeight="1">
      <c r="GQ12491" s="171"/>
    </row>
    <row r="12492" spans="199:199" ht="12" customHeight="1">
      <c r="GQ12492" s="171"/>
    </row>
    <row r="12493" spans="199:199" ht="12" customHeight="1">
      <c r="GQ12493" s="171"/>
    </row>
    <row r="12494" spans="199:199" ht="12" customHeight="1">
      <c r="GQ12494" s="171"/>
    </row>
    <row r="12495" spans="199:199" ht="12" customHeight="1">
      <c r="GQ12495" s="171"/>
    </row>
    <row r="12496" spans="199:199" ht="12" customHeight="1">
      <c r="GQ12496" s="171"/>
    </row>
    <row r="12497" spans="199:199" ht="12" customHeight="1">
      <c r="GQ12497" s="171"/>
    </row>
    <row r="12498" spans="199:199" ht="12" customHeight="1">
      <c r="GQ12498" s="171"/>
    </row>
    <row r="12499" spans="199:199" ht="12" customHeight="1">
      <c r="GQ12499" s="171"/>
    </row>
    <row r="12500" spans="199:199" ht="12" customHeight="1">
      <c r="GQ12500" s="171"/>
    </row>
    <row r="12501" spans="199:199" ht="12" customHeight="1">
      <c r="GQ12501" s="171"/>
    </row>
    <row r="12502" spans="199:199" ht="12" customHeight="1">
      <c r="GQ12502" s="171"/>
    </row>
    <row r="12503" spans="199:199" ht="12" customHeight="1">
      <c r="GQ12503" s="171"/>
    </row>
    <row r="12504" spans="199:199" ht="12" customHeight="1">
      <c r="GQ12504" s="171"/>
    </row>
    <row r="12505" spans="199:199" ht="12" customHeight="1">
      <c r="GQ12505" s="171"/>
    </row>
    <row r="12506" spans="199:199" ht="12" customHeight="1">
      <c r="GQ12506" s="171"/>
    </row>
    <row r="12507" spans="199:199" ht="12" customHeight="1">
      <c r="GQ12507" s="171"/>
    </row>
    <row r="12508" spans="199:199" ht="12" customHeight="1">
      <c r="GQ12508" s="171"/>
    </row>
    <row r="12509" spans="199:199" ht="12" customHeight="1">
      <c r="GQ12509" s="171"/>
    </row>
    <row r="12510" spans="199:199" ht="12" customHeight="1">
      <c r="GQ12510" s="171"/>
    </row>
    <row r="12511" spans="199:199" ht="12" customHeight="1">
      <c r="GQ12511" s="171"/>
    </row>
    <row r="12512" spans="199:199" ht="12" customHeight="1">
      <c r="GQ12512" s="171"/>
    </row>
    <row r="12513" spans="199:199" ht="12" customHeight="1">
      <c r="GQ12513" s="171"/>
    </row>
    <row r="12514" spans="199:199" ht="12" customHeight="1">
      <c r="GQ12514" s="171"/>
    </row>
    <row r="12515" spans="199:199" ht="12" customHeight="1">
      <c r="GQ12515" s="171"/>
    </row>
    <row r="12516" spans="199:199" ht="12" customHeight="1">
      <c r="GQ12516" s="171"/>
    </row>
    <row r="12517" spans="199:199" ht="12" customHeight="1">
      <c r="GQ12517" s="171"/>
    </row>
    <row r="12518" spans="199:199" ht="12" customHeight="1">
      <c r="GQ12518" s="171"/>
    </row>
    <row r="12519" spans="199:199" ht="12" customHeight="1">
      <c r="GQ12519" s="171"/>
    </row>
    <row r="12520" spans="199:199" ht="12" customHeight="1">
      <c r="GQ12520" s="171"/>
    </row>
    <row r="12521" spans="199:199" ht="12" customHeight="1">
      <c r="GQ12521" s="171"/>
    </row>
    <row r="12522" spans="199:199" ht="12" customHeight="1">
      <c r="GQ12522" s="171"/>
    </row>
    <row r="12523" spans="199:199" ht="12" customHeight="1">
      <c r="GQ12523" s="171"/>
    </row>
    <row r="12524" spans="199:199" ht="12" customHeight="1">
      <c r="GQ12524" s="171"/>
    </row>
    <row r="12525" spans="199:199" ht="12" customHeight="1">
      <c r="GQ12525" s="171"/>
    </row>
    <row r="12526" spans="199:199" ht="12" customHeight="1">
      <c r="GQ12526" s="171"/>
    </row>
    <row r="12527" spans="199:199" ht="12" customHeight="1">
      <c r="GQ12527" s="171"/>
    </row>
    <row r="12528" spans="199:199" ht="12" customHeight="1">
      <c r="GQ12528" s="171"/>
    </row>
    <row r="12529" spans="199:199" ht="12" customHeight="1">
      <c r="GQ12529" s="171"/>
    </row>
    <row r="12530" spans="199:199" ht="12" customHeight="1">
      <c r="GQ12530" s="171"/>
    </row>
    <row r="12531" spans="199:199" ht="12" customHeight="1">
      <c r="GQ12531" s="171"/>
    </row>
    <row r="12532" spans="199:199" ht="12" customHeight="1">
      <c r="GQ12532" s="171"/>
    </row>
    <row r="12533" spans="199:199" ht="12" customHeight="1">
      <c r="GQ12533" s="171"/>
    </row>
    <row r="12534" spans="199:199" ht="12" customHeight="1">
      <c r="GQ12534" s="171"/>
    </row>
    <row r="12535" spans="199:199" ht="12" customHeight="1">
      <c r="GQ12535" s="171"/>
    </row>
    <row r="12536" spans="199:199" ht="12" customHeight="1">
      <c r="GQ12536" s="171"/>
    </row>
    <row r="12537" spans="199:199" ht="12" customHeight="1">
      <c r="GQ12537" s="171"/>
    </row>
    <row r="12538" spans="199:199" ht="12" customHeight="1">
      <c r="GQ12538" s="171"/>
    </row>
    <row r="12539" spans="199:199" ht="12" customHeight="1">
      <c r="GQ12539" s="171"/>
    </row>
    <row r="12540" spans="199:199" ht="12" customHeight="1">
      <c r="GQ12540" s="171"/>
    </row>
    <row r="12541" spans="199:199" ht="12" customHeight="1">
      <c r="GQ12541" s="171"/>
    </row>
    <row r="12542" spans="199:199" ht="12" customHeight="1">
      <c r="GQ12542" s="171"/>
    </row>
    <row r="12543" spans="199:199" ht="12" customHeight="1">
      <c r="GQ12543" s="171"/>
    </row>
    <row r="12544" spans="199:199" ht="12" customHeight="1">
      <c r="GQ12544" s="171"/>
    </row>
    <row r="12545" spans="199:199" ht="12" customHeight="1">
      <c r="GQ12545" s="171"/>
    </row>
    <row r="12546" spans="199:199" ht="12" customHeight="1">
      <c r="GQ12546" s="171"/>
    </row>
    <row r="12547" spans="199:199" ht="12" customHeight="1">
      <c r="GQ12547" s="171"/>
    </row>
    <row r="12548" spans="199:199" ht="12" customHeight="1">
      <c r="GQ12548" s="171"/>
    </row>
    <row r="12549" spans="199:199" ht="12" customHeight="1">
      <c r="GQ12549" s="171"/>
    </row>
    <row r="12550" spans="199:199" ht="12" customHeight="1">
      <c r="GQ12550" s="171"/>
    </row>
    <row r="12551" spans="199:199" ht="12" customHeight="1">
      <c r="GQ12551" s="171"/>
    </row>
    <row r="12552" spans="199:199" ht="12" customHeight="1">
      <c r="GQ12552" s="171"/>
    </row>
    <row r="12553" spans="199:199" ht="12" customHeight="1">
      <c r="GQ12553" s="171"/>
    </row>
    <row r="12554" spans="199:199" ht="12" customHeight="1">
      <c r="GQ12554" s="171"/>
    </row>
    <row r="12555" spans="199:199" ht="12" customHeight="1">
      <c r="GQ12555" s="171"/>
    </row>
    <row r="12556" spans="199:199" ht="12" customHeight="1">
      <c r="GQ12556" s="171"/>
    </row>
    <row r="12557" spans="199:199" ht="12" customHeight="1">
      <c r="GQ12557" s="171"/>
    </row>
    <row r="12558" spans="199:199" ht="12" customHeight="1">
      <c r="GQ12558" s="171"/>
    </row>
    <row r="12559" spans="199:199" ht="12" customHeight="1">
      <c r="GQ12559" s="171"/>
    </row>
    <row r="12560" spans="199:199" ht="12" customHeight="1">
      <c r="GQ12560" s="171"/>
    </row>
    <row r="12561" spans="199:199" ht="12" customHeight="1">
      <c r="GQ12561" s="171"/>
    </row>
    <row r="12562" spans="199:199" ht="12" customHeight="1">
      <c r="GQ12562" s="171"/>
    </row>
    <row r="12563" spans="199:199" ht="12" customHeight="1">
      <c r="GQ12563" s="171"/>
    </row>
    <row r="12564" spans="199:199" ht="12" customHeight="1">
      <c r="GQ12564" s="171"/>
    </row>
    <row r="12565" spans="199:199" ht="12" customHeight="1">
      <c r="GQ12565" s="171"/>
    </row>
    <row r="12566" spans="199:199" ht="12" customHeight="1">
      <c r="GQ12566" s="171"/>
    </row>
    <row r="12567" spans="199:199" ht="12" customHeight="1">
      <c r="GQ12567" s="171"/>
    </row>
    <row r="12568" spans="199:199" ht="12" customHeight="1">
      <c r="GQ12568" s="171"/>
    </row>
    <row r="12569" spans="199:199" ht="12" customHeight="1">
      <c r="GQ12569" s="171"/>
    </row>
    <row r="12570" spans="199:199" ht="12" customHeight="1">
      <c r="GQ12570" s="171"/>
    </row>
    <row r="12571" spans="199:199" ht="12" customHeight="1">
      <c r="GQ12571" s="171"/>
    </row>
    <row r="12572" spans="199:199" ht="12" customHeight="1">
      <c r="GQ12572" s="171"/>
    </row>
    <row r="12573" spans="199:199" ht="12" customHeight="1">
      <c r="GQ12573" s="171"/>
    </row>
    <row r="12574" spans="199:199" ht="12" customHeight="1">
      <c r="GQ12574" s="171"/>
    </row>
    <row r="12575" spans="199:199" ht="12" customHeight="1">
      <c r="GQ12575" s="171"/>
    </row>
    <row r="12576" spans="199:199" ht="12" customHeight="1">
      <c r="GQ12576" s="171"/>
    </row>
    <row r="12577" spans="199:199" ht="12" customHeight="1">
      <c r="GQ12577" s="171"/>
    </row>
    <row r="12578" spans="199:199" ht="12" customHeight="1">
      <c r="GQ12578" s="171"/>
    </row>
    <row r="12579" spans="199:199" ht="12" customHeight="1">
      <c r="GQ12579" s="171"/>
    </row>
    <row r="12580" spans="199:199" ht="12" customHeight="1">
      <c r="GQ12580" s="171"/>
    </row>
    <row r="12581" spans="199:199" ht="12" customHeight="1">
      <c r="GQ12581" s="171"/>
    </row>
    <row r="12582" spans="199:199" ht="12" customHeight="1">
      <c r="GQ12582" s="171"/>
    </row>
    <row r="12583" spans="199:199" ht="12" customHeight="1">
      <c r="GQ12583" s="171"/>
    </row>
    <row r="12584" spans="199:199" ht="12" customHeight="1">
      <c r="GQ12584" s="171"/>
    </row>
    <row r="12585" spans="199:199" ht="12" customHeight="1">
      <c r="GQ12585" s="171"/>
    </row>
    <row r="12586" spans="199:199" ht="12" customHeight="1">
      <c r="GQ12586" s="171"/>
    </row>
    <row r="12587" spans="199:199" ht="12" customHeight="1">
      <c r="GQ12587" s="171"/>
    </row>
    <row r="12588" spans="199:199" ht="12" customHeight="1">
      <c r="GQ12588" s="171"/>
    </row>
    <row r="12589" spans="199:199" ht="12" customHeight="1">
      <c r="GQ12589" s="171"/>
    </row>
    <row r="12590" spans="199:199" ht="12" customHeight="1">
      <c r="GQ12590" s="171"/>
    </row>
    <row r="12591" spans="199:199" ht="12" customHeight="1">
      <c r="GQ12591" s="171"/>
    </row>
    <row r="12592" spans="199:199" ht="12" customHeight="1">
      <c r="GQ12592" s="171"/>
    </row>
    <row r="12593" spans="199:199" ht="12" customHeight="1">
      <c r="GQ12593" s="171"/>
    </row>
    <row r="12594" spans="199:199" ht="12" customHeight="1">
      <c r="GQ12594" s="171"/>
    </row>
    <row r="12595" spans="199:199" ht="12" customHeight="1">
      <c r="GQ12595" s="171"/>
    </row>
    <row r="12596" spans="199:199" ht="12" customHeight="1">
      <c r="GQ12596" s="171"/>
    </row>
    <row r="12597" spans="199:199" ht="12" customHeight="1">
      <c r="GQ12597" s="171"/>
    </row>
    <row r="12598" spans="199:199" ht="12" customHeight="1">
      <c r="GQ12598" s="171"/>
    </row>
    <row r="12599" spans="199:199" ht="12" customHeight="1">
      <c r="GQ12599" s="171"/>
    </row>
    <row r="12600" spans="199:199" ht="12" customHeight="1">
      <c r="GQ12600" s="171"/>
    </row>
    <row r="12601" spans="199:199" ht="12" customHeight="1">
      <c r="GQ12601" s="171"/>
    </row>
    <row r="12602" spans="199:199" ht="12" customHeight="1">
      <c r="GQ12602" s="171"/>
    </row>
    <row r="12603" spans="199:199" ht="12" customHeight="1">
      <c r="GQ12603" s="171"/>
    </row>
    <row r="12604" spans="199:199" ht="12" customHeight="1">
      <c r="GQ12604" s="171"/>
    </row>
    <row r="12605" spans="199:199" ht="12" customHeight="1">
      <c r="GQ12605" s="171"/>
    </row>
    <row r="12606" spans="199:199" ht="12" customHeight="1">
      <c r="GQ12606" s="171"/>
    </row>
    <row r="12607" spans="199:199" ht="12" customHeight="1">
      <c r="GQ12607" s="171"/>
    </row>
    <row r="12608" spans="199:199" ht="12" customHeight="1">
      <c r="GQ12608" s="171"/>
    </row>
    <row r="12609" spans="199:199" ht="12" customHeight="1">
      <c r="GQ12609" s="171"/>
    </row>
    <row r="12610" spans="199:199" ht="12" customHeight="1">
      <c r="GQ12610" s="171"/>
    </row>
    <row r="12611" spans="199:199" ht="12" customHeight="1">
      <c r="GQ12611" s="171"/>
    </row>
    <row r="12612" spans="199:199" ht="12" customHeight="1">
      <c r="GQ12612" s="171"/>
    </row>
    <row r="12613" spans="199:199" ht="12" customHeight="1">
      <c r="GQ12613" s="171"/>
    </row>
    <row r="12614" spans="199:199" ht="12" customHeight="1">
      <c r="GQ12614" s="171"/>
    </row>
    <row r="12615" spans="199:199" ht="12" customHeight="1">
      <c r="GQ12615" s="171"/>
    </row>
    <row r="12616" spans="199:199" ht="12" customHeight="1">
      <c r="GQ12616" s="171"/>
    </row>
    <row r="12617" spans="199:199" ht="12" customHeight="1">
      <c r="GQ12617" s="171"/>
    </row>
    <row r="12618" spans="199:199" ht="12" customHeight="1">
      <c r="GQ12618" s="171"/>
    </row>
    <row r="12619" spans="199:199" ht="12" customHeight="1">
      <c r="GQ12619" s="171"/>
    </row>
    <row r="12620" spans="199:199" ht="12" customHeight="1">
      <c r="GQ12620" s="171"/>
    </row>
    <row r="12621" spans="199:199" ht="12" customHeight="1">
      <c r="GQ12621" s="171"/>
    </row>
    <row r="12622" spans="199:199" ht="12" customHeight="1">
      <c r="GQ12622" s="171"/>
    </row>
    <row r="12623" spans="199:199" ht="12" customHeight="1">
      <c r="GQ12623" s="171"/>
    </row>
    <row r="12624" spans="199:199" ht="12" customHeight="1">
      <c r="GQ12624" s="171"/>
    </row>
    <row r="12625" spans="199:199" ht="12" customHeight="1">
      <c r="GQ12625" s="171"/>
    </row>
    <row r="12626" spans="199:199" ht="12" customHeight="1">
      <c r="GQ12626" s="171"/>
    </row>
    <row r="12627" spans="199:199" ht="12" customHeight="1">
      <c r="GQ12627" s="171"/>
    </row>
    <row r="12628" spans="199:199" ht="12" customHeight="1">
      <c r="GQ12628" s="171"/>
    </row>
    <row r="12629" spans="199:199" ht="12" customHeight="1">
      <c r="GQ12629" s="171"/>
    </row>
    <row r="12630" spans="199:199" ht="12" customHeight="1">
      <c r="GQ12630" s="171"/>
    </row>
    <row r="12631" spans="199:199" ht="12" customHeight="1">
      <c r="GQ12631" s="171"/>
    </row>
    <row r="12632" spans="199:199" ht="12" customHeight="1">
      <c r="GQ12632" s="171"/>
    </row>
    <row r="12633" spans="199:199" ht="12" customHeight="1">
      <c r="GQ12633" s="171"/>
    </row>
    <row r="12634" spans="199:199" ht="12" customHeight="1">
      <c r="GQ12634" s="171"/>
    </row>
    <row r="12635" spans="199:199" ht="12" customHeight="1">
      <c r="GQ12635" s="171"/>
    </row>
    <row r="12636" spans="199:199" ht="12" customHeight="1">
      <c r="GQ12636" s="171"/>
    </row>
    <row r="12637" spans="199:199" ht="12" customHeight="1">
      <c r="GQ12637" s="171"/>
    </row>
    <row r="12638" spans="199:199" ht="12" customHeight="1">
      <c r="GQ12638" s="171"/>
    </row>
    <row r="12639" spans="199:199" ht="12" customHeight="1">
      <c r="GQ12639" s="171"/>
    </row>
    <row r="12640" spans="199:199" ht="12" customHeight="1">
      <c r="GQ12640" s="171"/>
    </row>
    <row r="12641" spans="199:199" ht="12" customHeight="1">
      <c r="GQ12641" s="171"/>
    </row>
    <row r="12642" spans="199:199" ht="12" customHeight="1">
      <c r="GQ12642" s="171"/>
    </row>
    <row r="12643" spans="199:199" ht="12" customHeight="1">
      <c r="GQ12643" s="171"/>
    </row>
    <row r="12644" spans="199:199" ht="12" customHeight="1">
      <c r="GQ12644" s="171"/>
    </row>
    <row r="12645" spans="199:199" ht="12" customHeight="1">
      <c r="GQ12645" s="171"/>
    </row>
    <row r="12646" spans="199:199" ht="12" customHeight="1">
      <c r="GQ12646" s="171"/>
    </row>
    <row r="12647" spans="199:199" ht="12" customHeight="1">
      <c r="GQ12647" s="171"/>
    </row>
    <row r="12648" spans="199:199" ht="12" customHeight="1">
      <c r="GQ12648" s="171"/>
    </row>
    <row r="12649" spans="199:199" ht="12" customHeight="1">
      <c r="GQ12649" s="171"/>
    </row>
    <row r="12650" spans="199:199" ht="12" customHeight="1">
      <c r="GQ12650" s="171"/>
    </row>
    <row r="12651" spans="199:199" ht="12" customHeight="1">
      <c r="GQ12651" s="171"/>
    </row>
    <row r="12652" spans="199:199" ht="12" customHeight="1">
      <c r="GQ12652" s="171"/>
    </row>
    <row r="12653" spans="199:199" ht="12" customHeight="1">
      <c r="GQ12653" s="171"/>
    </row>
    <row r="12654" spans="199:199" ht="12" customHeight="1">
      <c r="GQ12654" s="171"/>
    </row>
    <row r="12655" spans="199:199" ht="12" customHeight="1">
      <c r="GQ12655" s="171"/>
    </row>
    <row r="12656" spans="199:199" ht="12" customHeight="1">
      <c r="GQ12656" s="171"/>
    </row>
    <row r="12657" spans="199:199" ht="12" customHeight="1">
      <c r="GQ12657" s="171"/>
    </row>
    <row r="12658" spans="199:199" ht="12" customHeight="1">
      <c r="GQ12658" s="171"/>
    </row>
    <row r="12659" spans="199:199" ht="12" customHeight="1">
      <c r="GQ12659" s="171"/>
    </row>
    <row r="12660" spans="199:199" ht="12" customHeight="1">
      <c r="GQ12660" s="171"/>
    </row>
    <row r="12661" spans="199:199" ht="12" customHeight="1">
      <c r="GQ12661" s="171"/>
    </row>
    <row r="12662" spans="199:199" ht="12" customHeight="1">
      <c r="GQ12662" s="171"/>
    </row>
    <row r="12663" spans="199:199" ht="12" customHeight="1">
      <c r="GQ12663" s="171"/>
    </row>
    <row r="12664" spans="199:199" ht="12" customHeight="1">
      <c r="GQ12664" s="171"/>
    </row>
    <row r="12665" spans="199:199" ht="12" customHeight="1">
      <c r="GQ12665" s="171"/>
    </row>
    <row r="12666" spans="199:199" ht="12" customHeight="1">
      <c r="GQ12666" s="171"/>
    </row>
    <row r="12667" spans="199:199" ht="12" customHeight="1">
      <c r="GQ12667" s="171"/>
    </row>
    <row r="12668" spans="199:199" ht="12" customHeight="1">
      <c r="GQ12668" s="171"/>
    </row>
    <row r="12669" spans="199:199" ht="12" customHeight="1">
      <c r="GQ12669" s="171"/>
    </row>
    <row r="12670" spans="199:199" ht="12" customHeight="1">
      <c r="GQ12670" s="171"/>
    </row>
    <row r="12671" spans="199:199" ht="12" customHeight="1">
      <c r="GQ12671" s="171"/>
    </row>
    <row r="12672" spans="199:199" ht="12" customHeight="1">
      <c r="GQ12672" s="171"/>
    </row>
    <row r="12673" spans="199:199" ht="12" customHeight="1">
      <c r="GQ12673" s="171"/>
    </row>
    <row r="12674" spans="199:199" ht="12" customHeight="1">
      <c r="GQ12674" s="171"/>
    </row>
    <row r="12675" spans="199:199" ht="12" customHeight="1">
      <c r="GQ12675" s="171"/>
    </row>
    <row r="12676" spans="199:199" ht="12" customHeight="1">
      <c r="GQ12676" s="171"/>
    </row>
    <row r="12677" spans="199:199" ht="12" customHeight="1">
      <c r="GQ12677" s="171"/>
    </row>
    <row r="12678" spans="199:199" ht="12" customHeight="1">
      <c r="GQ12678" s="171"/>
    </row>
    <row r="12679" spans="199:199" ht="12" customHeight="1">
      <c r="GQ12679" s="171"/>
    </row>
    <row r="12680" spans="199:199" ht="12" customHeight="1">
      <c r="GQ12680" s="171"/>
    </row>
    <row r="12681" spans="199:199" ht="12" customHeight="1">
      <c r="GQ12681" s="171"/>
    </row>
    <row r="12682" spans="199:199" ht="12" customHeight="1">
      <c r="GQ12682" s="171"/>
    </row>
    <row r="12683" spans="199:199" ht="12" customHeight="1">
      <c r="GQ12683" s="171"/>
    </row>
    <row r="12684" spans="199:199" ht="12" customHeight="1">
      <c r="GQ12684" s="171"/>
    </row>
    <row r="12685" spans="199:199" ht="12" customHeight="1">
      <c r="GQ12685" s="171"/>
    </row>
    <row r="12686" spans="199:199" ht="12" customHeight="1">
      <c r="GQ12686" s="171"/>
    </row>
    <row r="12687" spans="199:199" ht="12" customHeight="1">
      <c r="GQ12687" s="171"/>
    </row>
    <row r="12688" spans="199:199" ht="12" customHeight="1">
      <c r="GQ12688" s="171"/>
    </row>
    <row r="12689" spans="199:199" ht="12" customHeight="1">
      <c r="GQ12689" s="171"/>
    </row>
    <row r="12690" spans="199:199" ht="12" customHeight="1">
      <c r="GQ12690" s="171"/>
    </row>
    <row r="12691" spans="199:199" ht="12" customHeight="1">
      <c r="GQ12691" s="171"/>
    </row>
    <row r="12692" spans="199:199" ht="12" customHeight="1">
      <c r="GQ12692" s="171"/>
    </row>
    <row r="12693" spans="199:199" ht="12" customHeight="1">
      <c r="GQ12693" s="171"/>
    </row>
    <row r="12694" spans="199:199" ht="12" customHeight="1">
      <c r="GQ12694" s="171"/>
    </row>
    <row r="12695" spans="199:199" ht="12" customHeight="1">
      <c r="GQ12695" s="171"/>
    </row>
    <row r="12696" spans="199:199" ht="12" customHeight="1">
      <c r="GQ12696" s="171"/>
    </row>
    <row r="12697" spans="199:199" ht="12" customHeight="1">
      <c r="GQ12697" s="171"/>
    </row>
    <row r="12698" spans="199:199" ht="12" customHeight="1">
      <c r="GQ12698" s="171"/>
    </row>
    <row r="12699" spans="199:199" ht="12" customHeight="1">
      <c r="GQ12699" s="171"/>
    </row>
    <row r="12700" spans="199:199" ht="12" customHeight="1">
      <c r="GQ12700" s="171"/>
    </row>
    <row r="12701" spans="199:199" ht="12" customHeight="1">
      <c r="GQ12701" s="171"/>
    </row>
    <row r="12702" spans="199:199" ht="12" customHeight="1">
      <c r="GQ12702" s="171"/>
    </row>
    <row r="12703" spans="199:199" ht="12" customHeight="1">
      <c r="GQ12703" s="171"/>
    </row>
    <row r="12704" spans="199:199" ht="12" customHeight="1">
      <c r="GQ12704" s="171"/>
    </row>
    <row r="12705" spans="199:199" ht="12" customHeight="1">
      <c r="GQ12705" s="171"/>
    </row>
    <row r="12706" spans="199:199" ht="12" customHeight="1">
      <c r="GQ12706" s="171"/>
    </row>
    <row r="12707" spans="199:199" ht="12" customHeight="1">
      <c r="GQ12707" s="171"/>
    </row>
    <row r="12708" spans="199:199" ht="12" customHeight="1">
      <c r="GQ12708" s="171"/>
    </row>
    <row r="12709" spans="199:199" ht="12" customHeight="1">
      <c r="GQ12709" s="171"/>
    </row>
    <row r="12710" spans="199:199" ht="12" customHeight="1">
      <c r="GQ12710" s="171"/>
    </row>
    <row r="12711" spans="199:199" ht="12" customHeight="1">
      <c r="GQ12711" s="171"/>
    </row>
    <row r="12712" spans="199:199" ht="12" customHeight="1">
      <c r="GQ12712" s="171"/>
    </row>
    <row r="12713" spans="199:199" ht="12" customHeight="1">
      <c r="GQ12713" s="171"/>
    </row>
    <row r="12714" spans="199:199" ht="12" customHeight="1">
      <c r="GQ12714" s="171"/>
    </row>
    <row r="12715" spans="199:199" ht="12" customHeight="1">
      <c r="GQ12715" s="171"/>
    </row>
    <row r="12716" spans="199:199" ht="12" customHeight="1">
      <c r="GQ12716" s="171"/>
    </row>
    <row r="12717" spans="199:199" ht="12" customHeight="1">
      <c r="GQ12717" s="171"/>
    </row>
    <row r="12718" spans="199:199" ht="12" customHeight="1">
      <c r="GQ12718" s="171"/>
    </row>
    <row r="12719" spans="199:199" ht="12" customHeight="1">
      <c r="GQ12719" s="171"/>
    </row>
    <row r="12720" spans="199:199" ht="12" customHeight="1">
      <c r="GQ12720" s="171"/>
    </row>
    <row r="12721" spans="199:199" ht="12" customHeight="1">
      <c r="GQ12721" s="171"/>
    </row>
    <row r="12722" spans="199:199" ht="12" customHeight="1">
      <c r="GQ12722" s="171"/>
    </row>
    <row r="12723" spans="199:199" ht="12" customHeight="1">
      <c r="GQ12723" s="171"/>
    </row>
    <row r="12724" spans="199:199" ht="12" customHeight="1">
      <c r="GQ12724" s="171"/>
    </row>
    <row r="12725" spans="199:199" ht="12" customHeight="1">
      <c r="GQ12725" s="171"/>
    </row>
    <row r="12726" spans="199:199" ht="12" customHeight="1">
      <c r="GQ12726" s="171"/>
    </row>
    <row r="12727" spans="199:199" ht="12" customHeight="1">
      <c r="GQ12727" s="171"/>
    </row>
    <row r="12728" spans="199:199" ht="12" customHeight="1">
      <c r="GQ12728" s="171"/>
    </row>
    <row r="12729" spans="199:199" ht="12" customHeight="1">
      <c r="GQ12729" s="171"/>
    </row>
    <row r="12730" spans="199:199" ht="12" customHeight="1">
      <c r="GQ12730" s="171"/>
    </row>
    <row r="12731" spans="199:199" ht="12" customHeight="1">
      <c r="GQ12731" s="171"/>
    </row>
    <row r="12732" spans="199:199" ht="12" customHeight="1">
      <c r="GQ12732" s="171"/>
    </row>
    <row r="12733" spans="199:199" ht="12" customHeight="1">
      <c r="GQ12733" s="171"/>
    </row>
    <row r="12734" spans="199:199" ht="12" customHeight="1">
      <c r="GQ12734" s="171"/>
    </row>
    <row r="12735" spans="199:199" ht="12" customHeight="1">
      <c r="GQ12735" s="171"/>
    </row>
    <row r="12736" spans="199:199" ht="12" customHeight="1">
      <c r="GQ12736" s="171"/>
    </row>
    <row r="12737" spans="199:199" ht="12" customHeight="1">
      <c r="GQ12737" s="171"/>
    </row>
    <row r="12738" spans="199:199" ht="12" customHeight="1">
      <c r="GQ12738" s="171"/>
    </row>
    <row r="12739" spans="199:199" ht="12" customHeight="1">
      <c r="GQ12739" s="171"/>
    </row>
    <row r="12740" spans="199:199" ht="12" customHeight="1">
      <c r="GQ12740" s="171"/>
    </row>
    <row r="12741" spans="199:199" ht="12" customHeight="1">
      <c r="GQ12741" s="171"/>
    </row>
    <row r="12742" spans="199:199" ht="12" customHeight="1">
      <c r="GQ12742" s="171"/>
    </row>
    <row r="12743" spans="199:199" ht="12" customHeight="1">
      <c r="GQ12743" s="171"/>
    </row>
    <row r="12744" spans="199:199" ht="12" customHeight="1">
      <c r="GQ12744" s="171"/>
    </row>
    <row r="12745" spans="199:199" ht="12" customHeight="1">
      <c r="GQ12745" s="171"/>
    </row>
    <row r="12746" spans="199:199" ht="12" customHeight="1">
      <c r="GQ12746" s="171"/>
    </row>
    <row r="12747" spans="199:199" ht="12" customHeight="1">
      <c r="GQ12747" s="171"/>
    </row>
    <row r="12748" spans="199:199" ht="12" customHeight="1">
      <c r="GQ12748" s="171"/>
    </row>
    <row r="12749" spans="199:199" ht="12" customHeight="1">
      <c r="GQ12749" s="171"/>
    </row>
    <row r="12750" spans="199:199" ht="12" customHeight="1">
      <c r="GQ12750" s="171"/>
    </row>
    <row r="12751" spans="199:199" ht="12" customHeight="1">
      <c r="GQ12751" s="171"/>
    </row>
    <row r="12752" spans="199:199" ht="12" customHeight="1">
      <c r="GQ12752" s="171"/>
    </row>
    <row r="12753" spans="199:199" ht="12" customHeight="1">
      <c r="GQ12753" s="171"/>
    </row>
    <row r="12754" spans="199:199" ht="12" customHeight="1">
      <c r="GQ12754" s="171"/>
    </row>
    <row r="12755" spans="199:199" ht="12" customHeight="1">
      <c r="GQ12755" s="171"/>
    </row>
    <row r="12756" spans="199:199" ht="12" customHeight="1">
      <c r="GQ12756" s="171"/>
    </row>
    <row r="12757" spans="199:199" ht="12" customHeight="1">
      <c r="GQ12757" s="171"/>
    </row>
    <row r="12758" spans="199:199" ht="12" customHeight="1">
      <c r="GQ12758" s="171"/>
    </row>
    <row r="12759" spans="199:199" ht="12" customHeight="1">
      <c r="GQ12759" s="171"/>
    </row>
    <row r="12760" spans="199:199" ht="12" customHeight="1">
      <c r="GQ12760" s="171"/>
    </row>
    <row r="12761" spans="199:199" ht="12" customHeight="1">
      <c r="GQ12761" s="171"/>
    </row>
    <row r="12762" spans="199:199" ht="12" customHeight="1">
      <c r="GQ12762" s="171"/>
    </row>
    <row r="12763" spans="199:199" ht="12" customHeight="1">
      <c r="GQ12763" s="171"/>
    </row>
    <row r="12764" spans="199:199" ht="12" customHeight="1">
      <c r="GQ12764" s="171"/>
    </row>
    <row r="12765" spans="199:199" ht="12" customHeight="1">
      <c r="GQ12765" s="171"/>
    </row>
    <row r="12766" spans="199:199" ht="12" customHeight="1">
      <c r="GQ12766" s="171"/>
    </row>
    <row r="12767" spans="199:199" ht="12" customHeight="1">
      <c r="GQ12767" s="171"/>
    </row>
    <row r="12768" spans="199:199" ht="12" customHeight="1">
      <c r="GQ12768" s="171"/>
    </row>
    <row r="12769" spans="199:199" ht="12" customHeight="1">
      <c r="GQ12769" s="171"/>
    </row>
    <row r="12770" spans="199:199" ht="12" customHeight="1">
      <c r="GQ12770" s="171"/>
    </row>
    <row r="12771" spans="199:199" ht="12" customHeight="1">
      <c r="GQ12771" s="171"/>
    </row>
    <row r="12772" spans="199:199" ht="12" customHeight="1">
      <c r="GQ12772" s="171"/>
    </row>
    <row r="12773" spans="199:199" ht="12" customHeight="1">
      <c r="GQ12773" s="171"/>
    </row>
    <row r="12774" spans="199:199" ht="12" customHeight="1">
      <c r="GQ12774" s="171"/>
    </row>
    <row r="12775" spans="199:199" ht="12" customHeight="1">
      <c r="GQ12775" s="171"/>
    </row>
    <row r="12776" spans="199:199" ht="12" customHeight="1">
      <c r="GQ12776" s="171"/>
    </row>
    <row r="12777" spans="199:199" ht="12" customHeight="1">
      <c r="GQ12777" s="171"/>
    </row>
    <row r="12778" spans="199:199" ht="12" customHeight="1">
      <c r="GQ12778" s="171"/>
    </row>
    <row r="12779" spans="199:199" ht="12" customHeight="1">
      <c r="GQ12779" s="171"/>
    </row>
    <row r="12780" spans="199:199" ht="12" customHeight="1">
      <c r="GQ12780" s="171"/>
    </row>
    <row r="12781" spans="199:199" ht="12" customHeight="1">
      <c r="GQ12781" s="171"/>
    </row>
    <row r="12782" spans="199:199" ht="12" customHeight="1">
      <c r="GQ12782" s="171"/>
    </row>
    <row r="12783" spans="199:199" ht="12" customHeight="1">
      <c r="GQ12783" s="171"/>
    </row>
    <row r="12784" spans="199:199" ht="12" customHeight="1">
      <c r="GQ12784" s="171"/>
    </row>
    <row r="12785" spans="199:199" ht="12" customHeight="1">
      <c r="GQ12785" s="171"/>
    </row>
    <row r="12786" spans="199:199" ht="12" customHeight="1">
      <c r="GQ12786" s="171"/>
    </row>
    <row r="12787" spans="199:199" ht="12" customHeight="1">
      <c r="GQ12787" s="171"/>
    </row>
    <row r="12788" spans="199:199" ht="12" customHeight="1">
      <c r="GQ12788" s="171"/>
    </row>
    <row r="12789" spans="199:199" ht="12" customHeight="1">
      <c r="GQ12789" s="171"/>
    </row>
    <row r="12790" spans="199:199" ht="12" customHeight="1">
      <c r="GQ12790" s="171"/>
    </row>
    <row r="12791" spans="199:199" ht="12" customHeight="1">
      <c r="GQ12791" s="171"/>
    </row>
    <row r="12792" spans="199:199" ht="12" customHeight="1">
      <c r="GQ12792" s="171"/>
    </row>
    <row r="12793" spans="199:199" ht="12" customHeight="1">
      <c r="GQ12793" s="171"/>
    </row>
    <row r="12794" spans="199:199" ht="12" customHeight="1">
      <c r="GQ12794" s="171"/>
    </row>
    <row r="12795" spans="199:199" ht="12" customHeight="1">
      <c r="GQ12795" s="171"/>
    </row>
    <row r="12796" spans="199:199" ht="12" customHeight="1">
      <c r="GQ12796" s="171"/>
    </row>
    <row r="12797" spans="199:199" ht="12" customHeight="1">
      <c r="GQ12797" s="171"/>
    </row>
    <row r="12798" spans="199:199" ht="12" customHeight="1">
      <c r="GQ12798" s="171"/>
    </row>
    <row r="12799" spans="199:199" ht="12" customHeight="1">
      <c r="GQ12799" s="171"/>
    </row>
    <row r="12800" spans="199:199" ht="12" customHeight="1">
      <c r="GQ12800" s="171"/>
    </row>
    <row r="12801" spans="199:199" ht="12" customHeight="1">
      <c r="GQ12801" s="171"/>
    </row>
    <row r="12802" spans="199:199" ht="12" customHeight="1">
      <c r="GQ12802" s="171"/>
    </row>
    <row r="12803" spans="199:199" ht="12" customHeight="1">
      <c r="GQ12803" s="171"/>
    </row>
    <row r="12804" spans="199:199" ht="12" customHeight="1">
      <c r="GQ12804" s="171"/>
    </row>
    <row r="12805" spans="199:199" ht="12" customHeight="1">
      <c r="GQ12805" s="171"/>
    </row>
    <row r="12806" spans="199:199" ht="12" customHeight="1">
      <c r="GQ12806" s="171"/>
    </row>
    <row r="12807" spans="199:199" ht="12" customHeight="1">
      <c r="GQ12807" s="171"/>
    </row>
    <row r="12808" spans="199:199" ht="12" customHeight="1">
      <c r="GQ12808" s="171"/>
    </row>
    <row r="12809" spans="199:199" ht="12" customHeight="1">
      <c r="GQ12809" s="171"/>
    </row>
    <row r="12810" spans="199:199" ht="12" customHeight="1">
      <c r="GQ12810" s="171"/>
    </row>
    <row r="12811" spans="199:199" ht="12" customHeight="1">
      <c r="GQ12811" s="171"/>
    </row>
    <row r="12812" spans="199:199" ht="12" customHeight="1">
      <c r="GQ12812" s="171"/>
    </row>
    <row r="12813" spans="199:199" ht="12" customHeight="1">
      <c r="GQ12813" s="171"/>
    </row>
    <row r="12814" spans="199:199" ht="12" customHeight="1">
      <c r="GQ12814" s="171"/>
    </row>
    <row r="12815" spans="199:199" ht="12" customHeight="1">
      <c r="GQ12815" s="171"/>
    </row>
    <row r="12816" spans="199:199" ht="12" customHeight="1">
      <c r="GQ12816" s="171"/>
    </row>
    <row r="12817" spans="199:199" ht="12" customHeight="1">
      <c r="GQ12817" s="171"/>
    </row>
    <row r="12818" spans="199:199" ht="12" customHeight="1">
      <c r="GQ12818" s="171"/>
    </row>
    <row r="12819" spans="199:199" ht="12" customHeight="1">
      <c r="GQ12819" s="171"/>
    </row>
    <row r="12820" spans="199:199" ht="12" customHeight="1">
      <c r="GQ12820" s="171"/>
    </row>
    <row r="12821" spans="199:199" ht="12" customHeight="1">
      <c r="GQ12821" s="171"/>
    </row>
    <row r="12822" spans="199:199" ht="12" customHeight="1">
      <c r="GQ12822" s="171"/>
    </row>
    <row r="12823" spans="199:199" ht="12" customHeight="1">
      <c r="GQ12823" s="171"/>
    </row>
    <row r="12824" spans="199:199" ht="12" customHeight="1">
      <c r="GQ12824" s="171"/>
    </row>
    <row r="12825" spans="199:199" ht="12" customHeight="1">
      <c r="GQ12825" s="171"/>
    </row>
    <row r="12826" spans="199:199" ht="12" customHeight="1">
      <c r="GQ12826" s="171"/>
    </row>
    <row r="12827" spans="199:199" ht="12" customHeight="1">
      <c r="GQ12827" s="171"/>
    </row>
    <row r="12828" spans="199:199" ht="12" customHeight="1">
      <c r="GQ12828" s="171"/>
    </row>
    <row r="12829" spans="199:199" ht="12" customHeight="1">
      <c r="GQ12829" s="171"/>
    </row>
    <row r="12830" spans="199:199" ht="12" customHeight="1">
      <c r="GQ12830" s="171"/>
    </row>
    <row r="12831" spans="199:199" ht="12" customHeight="1">
      <c r="GQ12831" s="171"/>
    </row>
    <row r="12832" spans="199:199" ht="12" customHeight="1">
      <c r="GQ12832" s="171"/>
    </row>
    <row r="12833" spans="199:199" ht="12" customHeight="1">
      <c r="GQ12833" s="171"/>
    </row>
    <row r="12834" spans="199:199" ht="12" customHeight="1">
      <c r="GQ12834" s="171"/>
    </row>
    <row r="12835" spans="199:199" ht="12" customHeight="1">
      <c r="GQ12835" s="171"/>
    </row>
    <row r="12836" spans="199:199" ht="12" customHeight="1">
      <c r="GQ12836" s="171"/>
    </row>
    <row r="12837" spans="199:199" ht="12" customHeight="1">
      <c r="GQ12837" s="171"/>
    </row>
    <row r="12838" spans="199:199" ht="12" customHeight="1">
      <c r="GQ12838" s="171"/>
    </row>
    <row r="12839" spans="199:199" ht="12" customHeight="1">
      <c r="GQ12839" s="171"/>
    </row>
    <row r="12840" spans="199:199" ht="12" customHeight="1">
      <c r="GQ12840" s="171"/>
    </row>
    <row r="12841" spans="199:199" ht="12" customHeight="1">
      <c r="GQ12841" s="171"/>
    </row>
    <row r="12842" spans="199:199" ht="12" customHeight="1">
      <c r="GQ12842" s="171"/>
    </row>
    <row r="12843" spans="199:199" ht="12" customHeight="1">
      <c r="GQ12843" s="171"/>
    </row>
    <row r="12844" spans="199:199" ht="12" customHeight="1">
      <c r="GQ12844" s="171"/>
    </row>
    <row r="12845" spans="199:199" ht="12" customHeight="1">
      <c r="GQ12845" s="171"/>
    </row>
    <row r="12846" spans="199:199" ht="12" customHeight="1">
      <c r="GQ12846" s="171"/>
    </row>
    <row r="12847" spans="199:199" ht="12" customHeight="1">
      <c r="GQ12847" s="171"/>
    </row>
    <row r="12848" spans="199:199" ht="12" customHeight="1">
      <c r="GQ12848" s="171"/>
    </row>
    <row r="12849" spans="199:199" ht="12" customHeight="1">
      <c r="GQ12849" s="171"/>
    </row>
    <row r="12850" spans="199:199" ht="12" customHeight="1">
      <c r="GQ12850" s="171"/>
    </row>
    <row r="12851" spans="199:199" ht="12" customHeight="1">
      <c r="GQ12851" s="171"/>
    </row>
    <row r="12852" spans="199:199" ht="12" customHeight="1">
      <c r="GQ12852" s="171"/>
    </row>
    <row r="12853" spans="199:199" ht="12" customHeight="1">
      <c r="GQ12853" s="171"/>
    </row>
    <row r="12854" spans="199:199" ht="12" customHeight="1">
      <c r="GQ12854" s="171"/>
    </row>
    <row r="12855" spans="199:199" ht="12" customHeight="1">
      <c r="GQ12855" s="171"/>
    </row>
    <row r="12856" spans="199:199" ht="12" customHeight="1">
      <c r="GQ12856" s="171"/>
    </row>
    <row r="12857" spans="199:199" ht="12" customHeight="1">
      <c r="GQ12857" s="171"/>
    </row>
    <row r="12858" spans="199:199" ht="12" customHeight="1">
      <c r="GQ12858" s="171"/>
    </row>
    <row r="12859" spans="199:199" ht="12" customHeight="1">
      <c r="GQ12859" s="171"/>
    </row>
    <row r="12860" spans="199:199" ht="12" customHeight="1">
      <c r="GQ12860" s="171"/>
    </row>
    <row r="12861" spans="199:199" ht="12" customHeight="1">
      <c r="GQ12861" s="171"/>
    </row>
    <row r="12862" spans="199:199" ht="12" customHeight="1">
      <c r="GQ12862" s="171"/>
    </row>
    <row r="12863" spans="199:199" ht="12" customHeight="1">
      <c r="GQ12863" s="171"/>
    </row>
    <row r="12864" spans="199:199" ht="12" customHeight="1">
      <c r="GQ12864" s="171"/>
    </row>
    <row r="12865" spans="199:199" ht="12" customHeight="1">
      <c r="GQ12865" s="171"/>
    </row>
    <row r="12866" spans="199:199" ht="12" customHeight="1">
      <c r="GQ12866" s="171"/>
    </row>
    <row r="12867" spans="199:199" ht="12" customHeight="1">
      <c r="GQ12867" s="171"/>
    </row>
    <row r="12868" spans="199:199" ht="12" customHeight="1">
      <c r="GQ12868" s="171"/>
    </row>
    <row r="12869" spans="199:199" ht="12" customHeight="1">
      <c r="GQ12869" s="171"/>
    </row>
    <row r="12870" spans="199:199" ht="12" customHeight="1">
      <c r="GQ12870" s="171"/>
    </row>
    <row r="12871" spans="199:199" ht="12" customHeight="1">
      <c r="GQ12871" s="171"/>
    </row>
    <row r="12872" spans="199:199" ht="12" customHeight="1">
      <c r="GQ12872" s="171"/>
    </row>
    <row r="12873" spans="199:199" ht="12" customHeight="1">
      <c r="GQ12873" s="171"/>
    </row>
    <row r="12874" spans="199:199" ht="12" customHeight="1">
      <c r="GQ12874" s="171"/>
    </row>
    <row r="12875" spans="199:199" ht="12" customHeight="1">
      <c r="GQ12875" s="171"/>
    </row>
    <row r="12876" spans="199:199" ht="12" customHeight="1">
      <c r="GQ12876" s="171"/>
    </row>
    <row r="12877" spans="199:199" ht="12" customHeight="1">
      <c r="GQ12877" s="171"/>
    </row>
    <row r="12878" spans="199:199" ht="12" customHeight="1">
      <c r="GQ12878" s="171"/>
    </row>
    <row r="12879" spans="199:199" ht="12" customHeight="1">
      <c r="GQ12879" s="171"/>
    </row>
    <row r="12880" spans="199:199" ht="12" customHeight="1">
      <c r="GQ12880" s="171"/>
    </row>
    <row r="12881" spans="199:199" ht="12" customHeight="1">
      <c r="GQ12881" s="171"/>
    </row>
    <row r="12882" spans="199:199" ht="12" customHeight="1">
      <c r="GQ12882" s="171"/>
    </row>
    <row r="12883" spans="199:199" ht="12" customHeight="1">
      <c r="GQ12883" s="171"/>
    </row>
    <row r="12884" spans="199:199" ht="12" customHeight="1">
      <c r="GQ12884" s="171"/>
    </row>
    <row r="12885" spans="199:199" ht="12" customHeight="1">
      <c r="GQ12885" s="171"/>
    </row>
    <row r="12886" spans="199:199" ht="12" customHeight="1">
      <c r="GQ12886" s="171"/>
    </row>
    <row r="12887" spans="199:199" ht="12" customHeight="1">
      <c r="GQ12887" s="171"/>
    </row>
    <row r="12888" spans="199:199" ht="12" customHeight="1">
      <c r="GQ12888" s="171"/>
    </row>
    <row r="12889" spans="199:199" ht="12" customHeight="1">
      <c r="GQ12889" s="171"/>
    </row>
    <row r="12890" spans="199:199" ht="12" customHeight="1">
      <c r="GQ12890" s="171"/>
    </row>
    <row r="12891" spans="199:199" ht="12" customHeight="1">
      <c r="GQ12891" s="171"/>
    </row>
    <row r="12892" spans="199:199" ht="12" customHeight="1">
      <c r="GQ12892" s="171"/>
    </row>
    <row r="12893" spans="199:199" ht="12" customHeight="1">
      <c r="GQ12893" s="171"/>
    </row>
    <row r="12894" spans="199:199" ht="12" customHeight="1">
      <c r="GQ12894" s="171"/>
    </row>
    <row r="12895" spans="199:199" ht="12" customHeight="1">
      <c r="GQ12895" s="171"/>
    </row>
    <row r="12896" spans="199:199" ht="12" customHeight="1">
      <c r="GQ12896" s="171"/>
    </row>
    <row r="12897" spans="199:199" ht="12" customHeight="1">
      <c r="GQ12897" s="171"/>
    </row>
    <row r="12898" spans="199:199" ht="12" customHeight="1">
      <c r="GQ12898" s="171"/>
    </row>
    <row r="12899" spans="199:199" ht="12" customHeight="1">
      <c r="GQ12899" s="171"/>
    </row>
    <row r="12900" spans="199:199" ht="12" customHeight="1">
      <c r="GQ12900" s="171"/>
    </row>
    <row r="12901" spans="199:199" ht="12" customHeight="1">
      <c r="GQ12901" s="171"/>
    </row>
    <row r="12902" spans="199:199" ht="12" customHeight="1">
      <c r="GQ12902" s="171"/>
    </row>
    <row r="12903" spans="199:199" ht="12" customHeight="1">
      <c r="GQ12903" s="171"/>
    </row>
    <row r="12904" spans="199:199" ht="12" customHeight="1">
      <c r="GQ12904" s="171"/>
    </row>
    <row r="12905" spans="199:199" ht="12" customHeight="1">
      <c r="GQ12905" s="171"/>
    </row>
    <row r="12906" spans="199:199" ht="12" customHeight="1">
      <c r="GQ12906" s="171"/>
    </row>
    <row r="12907" spans="199:199" ht="12" customHeight="1">
      <c r="GQ12907" s="171"/>
    </row>
    <row r="12908" spans="199:199" ht="12" customHeight="1">
      <c r="GQ12908" s="171"/>
    </row>
    <row r="12909" spans="199:199" ht="12" customHeight="1">
      <c r="GQ12909" s="171"/>
    </row>
    <row r="12910" spans="199:199" ht="12" customHeight="1">
      <c r="GQ12910" s="171"/>
    </row>
    <row r="12911" spans="199:199" ht="12" customHeight="1">
      <c r="GQ12911" s="171"/>
    </row>
    <row r="12912" spans="199:199" ht="12" customHeight="1">
      <c r="GQ12912" s="171"/>
    </row>
    <row r="12913" spans="199:199" ht="12" customHeight="1">
      <c r="GQ12913" s="171"/>
    </row>
    <row r="12914" spans="199:199" ht="12" customHeight="1">
      <c r="GQ12914" s="171"/>
    </row>
    <row r="12915" spans="199:199" ht="12" customHeight="1">
      <c r="GQ12915" s="171"/>
    </row>
    <row r="12916" spans="199:199" ht="12" customHeight="1">
      <c r="GQ12916" s="171"/>
    </row>
    <row r="12917" spans="199:199" ht="12" customHeight="1">
      <c r="GQ12917" s="171"/>
    </row>
    <row r="12918" spans="199:199" ht="12" customHeight="1">
      <c r="GQ12918" s="171"/>
    </row>
    <row r="12919" spans="199:199" ht="12" customHeight="1">
      <c r="GQ12919" s="171"/>
    </row>
    <row r="12920" spans="199:199" ht="12" customHeight="1">
      <c r="GQ12920" s="171"/>
    </row>
    <row r="12921" spans="199:199" ht="12" customHeight="1">
      <c r="GQ12921" s="171"/>
    </row>
    <row r="12922" spans="199:199" ht="12" customHeight="1">
      <c r="GQ12922" s="171"/>
    </row>
    <row r="12923" spans="199:199" ht="12" customHeight="1">
      <c r="GQ12923" s="171"/>
    </row>
    <row r="12924" spans="199:199" ht="12" customHeight="1">
      <c r="GQ12924" s="171"/>
    </row>
    <row r="12925" spans="199:199" ht="12" customHeight="1">
      <c r="GQ12925" s="171"/>
    </row>
    <row r="12926" spans="199:199" ht="12" customHeight="1">
      <c r="GQ12926" s="171"/>
    </row>
    <row r="12927" spans="199:199" ht="12" customHeight="1">
      <c r="GQ12927" s="171"/>
    </row>
    <row r="12928" spans="199:199" ht="12" customHeight="1">
      <c r="GQ12928" s="171"/>
    </row>
    <row r="12929" spans="199:199" ht="12" customHeight="1">
      <c r="GQ12929" s="171"/>
    </row>
    <row r="12930" spans="199:199" ht="12" customHeight="1">
      <c r="GQ12930" s="171"/>
    </row>
    <row r="12931" spans="199:199" ht="12" customHeight="1">
      <c r="GQ12931" s="171"/>
    </row>
    <row r="12932" spans="199:199" ht="12" customHeight="1">
      <c r="GQ12932" s="171"/>
    </row>
    <row r="12933" spans="199:199" ht="12" customHeight="1">
      <c r="GQ12933" s="171"/>
    </row>
    <row r="12934" spans="199:199" ht="12" customHeight="1">
      <c r="GQ12934" s="171"/>
    </row>
    <row r="12935" spans="199:199" ht="12" customHeight="1">
      <c r="GQ12935" s="171"/>
    </row>
    <row r="12936" spans="199:199" ht="12" customHeight="1">
      <c r="GQ12936" s="171"/>
    </row>
    <row r="12937" spans="199:199" ht="12" customHeight="1">
      <c r="GQ12937" s="171"/>
    </row>
    <row r="12938" spans="199:199" ht="12" customHeight="1">
      <c r="GQ12938" s="171"/>
    </row>
    <row r="12939" spans="199:199" ht="12" customHeight="1">
      <c r="GQ12939" s="171"/>
    </row>
    <row r="12940" spans="199:199" ht="12" customHeight="1">
      <c r="GQ12940" s="171"/>
    </row>
    <row r="12941" spans="199:199" ht="12" customHeight="1">
      <c r="GQ12941" s="171"/>
    </row>
    <row r="12942" spans="199:199" ht="12" customHeight="1">
      <c r="GQ12942" s="171"/>
    </row>
    <row r="12943" spans="199:199" ht="12" customHeight="1">
      <c r="GQ12943" s="171"/>
    </row>
    <row r="12944" spans="199:199" ht="12" customHeight="1">
      <c r="GQ12944" s="171"/>
    </row>
    <row r="12945" spans="199:199" ht="12" customHeight="1">
      <c r="GQ12945" s="171"/>
    </row>
    <row r="12946" spans="199:199" ht="12" customHeight="1">
      <c r="GQ12946" s="171"/>
    </row>
    <row r="12947" spans="199:199" ht="12" customHeight="1">
      <c r="GQ12947" s="171"/>
    </row>
    <row r="12948" spans="199:199" ht="12" customHeight="1">
      <c r="GQ12948" s="171"/>
    </row>
    <row r="12949" spans="199:199" ht="12" customHeight="1">
      <c r="GQ12949" s="171"/>
    </row>
    <row r="12950" spans="199:199" ht="12" customHeight="1">
      <c r="GQ12950" s="171"/>
    </row>
    <row r="12951" spans="199:199" ht="12" customHeight="1">
      <c r="GQ12951" s="171"/>
    </row>
    <row r="12952" spans="199:199" ht="12" customHeight="1">
      <c r="GQ12952" s="171"/>
    </row>
    <row r="12953" spans="199:199" ht="12" customHeight="1">
      <c r="GQ12953" s="171"/>
    </row>
    <row r="12954" spans="199:199" ht="12" customHeight="1">
      <c r="GQ12954" s="171"/>
    </row>
    <row r="12955" spans="199:199" ht="12" customHeight="1">
      <c r="GQ12955" s="171"/>
    </row>
    <row r="12956" spans="199:199" ht="12" customHeight="1">
      <c r="GQ12956" s="171"/>
    </row>
    <row r="12957" spans="199:199" ht="12" customHeight="1">
      <c r="GQ12957" s="171"/>
    </row>
    <row r="12958" spans="199:199" ht="12" customHeight="1">
      <c r="GQ12958" s="171"/>
    </row>
    <row r="12959" spans="199:199" ht="12" customHeight="1">
      <c r="GQ12959" s="171"/>
    </row>
    <row r="12960" spans="199:199" ht="12" customHeight="1">
      <c r="GQ12960" s="171"/>
    </row>
    <row r="12961" spans="199:199" ht="12" customHeight="1">
      <c r="GQ12961" s="171"/>
    </row>
    <row r="12962" spans="199:199" ht="12" customHeight="1">
      <c r="GQ12962" s="171"/>
    </row>
    <row r="12963" spans="199:199" ht="12" customHeight="1">
      <c r="GQ12963" s="171"/>
    </row>
    <row r="12964" spans="199:199" ht="12" customHeight="1">
      <c r="GQ12964" s="171"/>
    </row>
    <row r="12965" spans="199:199" ht="12" customHeight="1">
      <c r="GQ12965" s="171"/>
    </row>
    <row r="12966" spans="199:199" ht="12" customHeight="1">
      <c r="GQ12966" s="171"/>
    </row>
    <row r="12967" spans="199:199" ht="12" customHeight="1">
      <c r="GQ12967" s="171"/>
    </row>
    <row r="12968" spans="199:199" ht="12" customHeight="1">
      <c r="GQ12968" s="171"/>
    </row>
    <row r="12969" spans="199:199" ht="12" customHeight="1">
      <c r="GQ12969" s="171"/>
    </row>
    <row r="12970" spans="199:199" ht="12" customHeight="1">
      <c r="GQ12970" s="171"/>
    </row>
    <row r="12971" spans="199:199" ht="12" customHeight="1">
      <c r="GQ12971" s="171"/>
    </row>
    <row r="12972" spans="199:199" ht="12" customHeight="1">
      <c r="GQ12972" s="171"/>
    </row>
    <row r="12973" spans="199:199" ht="12" customHeight="1">
      <c r="GQ12973" s="171"/>
    </row>
    <row r="12974" spans="199:199" ht="12" customHeight="1">
      <c r="GQ12974" s="171"/>
    </row>
    <row r="12975" spans="199:199" ht="12" customHeight="1">
      <c r="GQ12975" s="171"/>
    </row>
    <row r="12976" spans="199:199" ht="12" customHeight="1">
      <c r="GQ12976" s="171"/>
    </row>
    <row r="12977" spans="199:199" ht="12" customHeight="1">
      <c r="GQ12977" s="171"/>
    </row>
    <row r="12978" spans="199:199" ht="12" customHeight="1">
      <c r="GQ12978" s="171"/>
    </row>
    <row r="12979" spans="199:199" ht="12" customHeight="1">
      <c r="GQ12979" s="171"/>
    </row>
    <row r="12980" spans="199:199" ht="12" customHeight="1">
      <c r="GQ12980" s="171"/>
    </row>
    <row r="12981" spans="199:199" ht="12" customHeight="1">
      <c r="GQ12981" s="171"/>
    </row>
    <row r="12982" spans="199:199" ht="12" customHeight="1">
      <c r="GQ12982" s="171"/>
    </row>
    <row r="12983" spans="199:199" ht="12" customHeight="1">
      <c r="GQ12983" s="171"/>
    </row>
    <row r="12984" spans="199:199" ht="12" customHeight="1">
      <c r="GQ12984" s="171"/>
    </row>
    <row r="12985" spans="199:199" ht="12" customHeight="1">
      <c r="GQ12985" s="171"/>
    </row>
    <row r="12986" spans="199:199" ht="12" customHeight="1">
      <c r="GQ12986" s="171"/>
    </row>
    <row r="12987" spans="199:199" ht="12" customHeight="1">
      <c r="GQ12987" s="171"/>
    </row>
    <row r="12988" spans="199:199" ht="12" customHeight="1">
      <c r="GQ12988" s="171"/>
    </row>
    <row r="12989" spans="199:199" ht="12" customHeight="1">
      <c r="GQ12989" s="171"/>
    </row>
    <row r="12990" spans="199:199" ht="12" customHeight="1">
      <c r="GQ12990" s="171"/>
    </row>
    <row r="12991" spans="199:199" ht="12" customHeight="1">
      <c r="GQ12991" s="171"/>
    </row>
    <row r="12992" spans="199:199" ht="12" customHeight="1">
      <c r="GQ12992" s="171"/>
    </row>
    <row r="12993" spans="199:199" ht="12" customHeight="1">
      <c r="GQ12993" s="171"/>
    </row>
    <row r="12994" spans="199:199" ht="12" customHeight="1">
      <c r="GQ12994" s="171"/>
    </row>
    <row r="12995" spans="199:199" ht="12" customHeight="1">
      <c r="GQ12995" s="171"/>
    </row>
    <row r="12996" spans="199:199" ht="12" customHeight="1">
      <c r="GQ12996" s="171"/>
    </row>
    <row r="12997" spans="199:199" ht="12" customHeight="1">
      <c r="GQ12997" s="171"/>
    </row>
    <row r="12998" spans="199:199" ht="12" customHeight="1">
      <c r="GQ12998" s="171"/>
    </row>
    <row r="12999" spans="199:199" ht="12" customHeight="1">
      <c r="GQ12999" s="171"/>
    </row>
    <row r="13000" spans="199:199" ht="12" customHeight="1">
      <c r="GQ13000" s="171"/>
    </row>
    <row r="13001" spans="199:199" ht="12" customHeight="1">
      <c r="GQ13001" s="171"/>
    </row>
    <row r="13002" spans="199:199" ht="12" customHeight="1">
      <c r="GQ13002" s="171"/>
    </row>
    <row r="13003" spans="199:199" ht="12" customHeight="1">
      <c r="GQ13003" s="171"/>
    </row>
    <row r="13004" spans="199:199" ht="12" customHeight="1">
      <c r="GQ13004" s="171"/>
    </row>
    <row r="13005" spans="199:199" ht="12" customHeight="1">
      <c r="GQ13005" s="171"/>
    </row>
    <row r="13006" spans="199:199" ht="12" customHeight="1">
      <c r="GQ13006" s="171"/>
    </row>
    <row r="13007" spans="199:199" ht="12" customHeight="1">
      <c r="GQ13007" s="171"/>
    </row>
    <row r="13008" spans="199:199" ht="12" customHeight="1">
      <c r="GQ13008" s="171"/>
    </row>
    <row r="13009" spans="199:199" ht="12" customHeight="1">
      <c r="GQ13009" s="171"/>
    </row>
    <row r="13010" spans="199:199" ht="12" customHeight="1">
      <c r="GQ13010" s="171"/>
    </row>
    <row r="13011" spans="199:199" ht="12" customHeight="1">
      <c r="GQ13011" s="171"/>
    </row>
    <row r="13012" spans="199:199" ht="12" customHeight="1">
      <c r="GQ13012" s="171"/>
    </row>
    <row r="13013" spans="199:199" ht="12" customHeight="1">
      <c r="GQ13013" s="171"/>
    </row>
    <row r="13014" spans="199:199" ht="12" customHeight="1">
      <c r="GQ13014" s="171"/>
    </row>
    <row r="13015" spans="199:199" ht="12" customHeight="1">
      <c r="GQ13015" s="171"/>
    </row>
    <row r="13016" spans="199:199" ht="12" customHeight="1">
      <c r="GQ13016" s="171"/>
    </row>
    <row r="13017" spans="199:199" ht="12" customHeight="1">
      <c r="GQ13017" s="171"/>
    </row>
    <row r="13018" spans="199:199" ht="12" customHeight="1">
      <c r="GQ13018" s="171"/>
    </row>
    <row r="13019" spans="199:199" ht="12" customHeight="1">
      <c r="GQ13019" s="171"/>
    </row>
    <row r="13020" spans="199:199" ht="12" customHeight="1">
      <c r="GQ13020" s="171"/>
    </row>
    <row r="13021" spans="199:199" ht="12" customHeight="1">
      <c r="GQ13021" s="171"/>
    </row>
    <row r="13022" spans="199:199" ht="12" customHeight="1">
      <c r="GQ13022" s="171"/>
    </row>
    <row r="13023" spans="199:199" ht="12" customHeight="1">
      <c r="GQ13023" s="171"/>
    </row>
    <row r="13024" spans="199:199" ht="12" customHeight="1">
      <c r="GQ13024" s="171"/>
    </row>
    <row r="13025" spans="199:199" ht="12" customHeight="1">
      <c r="GQ13025" s="171"/>
    </row>
    <row r="13026" spans="199:199" ht="12" customHeight="1">
      <c r="GQ13026" s="171"/>
    </row>
    <row r="13027" spans="199:199" ht="12" customHeight="1">
      <c r="GQ13027" s="171"/>
    </row>
    <row r="13028" spans="199:199" ht="12" customHeight="1">
      <c r="GQ13028" s="171"/>
    </row>
    <row r="13029" spans="199:199" ht="12" customHeight="1">
      <c r="GQ13029" s="171"/>
    </row>
    <row r="13030" spans="199:199" ht="12" customHeight="1">
      <c r="GQ13030" s="171"/>
    </row>
    <row r="13031" spans="199:199" ht="12" customHeight="1">
      <c r="GQ13031" s="171"/>
    </row>
    <row r="13032" spans="199:199" ht="12" customHeight="1">
      <c r="GQ13032" s="171"/>
    </row>
    <row r="13033" spans="199:199" ht="12" customHeight="1">
      <c r="GQ13033" s="171"/>
    </row>
    <row r="13034" spans="199:199" ht="12" customHeight="1">
      <c r="GQ13034" s="171"/>
    </row>
    <row r="13035" spans="199:199" ht="12" customHeight="1">
      <c r="GQ13035" s="171"/>
    </row>
    <row r="13036" spans="199:199" ht="12" customHeight="1">
      <c r="GQ13036" s="171"/>
    </row>
    <row r="13037" spans="199:199" ht="12" customHeight="1">
      <c r="GQ13037" s="171"/>
    </row>
    <row r="13038" spans="199:199" ht="12" customHeight="1">
      <c r="GQ13038" s="171"/>
    </row>
    <row r="13039" spans="199:199" ht="12" customHeight="1">
      <c r="GQ13039" s="171"/>
    </row>
    <row r="13040" spans="199:199" ht="12" customHeight="1">
      <c r="GQ13040" s="171"/>
    </row>
    <row r="13041" spans="199:199" ht="12" customHeight="1">
      <c r="GQ13041" s="171"/>
    </row>
    <row r="13042" spans="199:199" ht="12" customHeight="1">
      <c r="GQ13042" s="171"/>
    </row>
    <row r="13043" spans="199:199" ht="12" customHeight="1">
      <c r="GQ13043" s="171"/>
    </row>
    <row r="13044" spans="199:199" ht="12" customHeight="1">
      <c r="GQ13044" s="171"/>
    </row>
    <row r="13045" spans="199:199" ht="12" customHeight="1">
      <c r="GQ13045" s="171"/>
    </row>
    <row r="13046" spans="199:199" ht="12" customHeight="1">
      <c r="GQ13046" s="171"/>
    </row>
    <row r="13047" spans="199:199" ht="12" customHeight="1">
      <c r="GQ13047" s="171"/>
    </row>
    <row r="13048" spans="199:199" ht="12" customHeight="1">
      <c r="GQ13048" s="171"/>
    </row>
    <row r="13049" spans="199:199" ht="12" customHeight="1">
      <c r="GQ13049" s="171"/>
    </row>
    <row r="13050" spans="199:199" ht="12" customHeight="1">
      <c r="GQ13050" s="171"/>
    </row>
    <row r="13051" spans="199:199" ht="12" customHeight="1">
      <c r="GQ13051" s="171"/>
    </row>
    <row r="13052" spans="199:199" ht="12" customHeight="1">
      <c r="GQ13052" s="171"/>
    </row>
    <row r="13053" spans="199:199" ht="12" customHeight="1">
      <c r="GQ13053" s="171"/>
    </row>
    <row r="13054" spans="199:199" ht="12" customHeight="1">
      <c r="GQ13054" s="171"/>
    </row>
    <row r="13055" spans="199:199" ht="12" customHeight="1">
      <c r="GQ13055" s="171"/>
    </row>
    <row r="13056" spans="199:199" ht="12" customHeight="1">
      <c r="GQ13056" s="171"/>
    </row>
    <row r="13057" spans="199:199" ht="12" customHeight="1">
      <c r="GQ13057" s="171"/>
    </row>
    <row r="13058" spans="199:199" ht="12" customHeight="1">
      <c r="GQ13058" s="171"/>
    </row>
    <row r="13059" spans="199:199" ht="12" customHeight="1">
      <c r="GQ13059" s="171"/>
    </row>
    <row r="13060" spans="199:199" ht="12" customHeight="1">
      <c r="GQ13060" s="171"/>
    </row>
    <row r="13061" spans="199:199" ht="12" customHeight="1">
      <c r="GQ13061" s="171"/>
    </row>
    <row r="13062" spans="199:199" ht="12" customHeight="1">
      <c r="GQ13062" s="171"/>
    </row>
    <row r="13063" spans="199:199" ht="12" customHeight="1">
      <c r="GQ13063" s="171"/>
    </row>
    <row r="13064" spans="199:199" ht="12" customHeight="1">
      <c r="GQ13064" s="171"/>
    </row>
    <row r="13065" spans="199:199" ht="12" customHeight="1">
      <c r="GQ13065" s="171"/>
    </row>
    <row r="13066" spans="199:199" ht="12" customHeight="1">
      <c r="GQ13066" s="171"/>
    </row>
    <row r="13067" spans="199:199" ht="12" customHeight="1">
      <c r="GQ13067" s="171"/>
    </row>
    <row r="13068" spans="199:199" ht="12" customHeight="1">
      <c r="GQ13068" s="171"/>
    </row>
    <row r="13069" spans="199:199" ht="12" customHeight="1">
      <c r="GQ13069" s="171"/>
    </row>
    <row r="13070" spans="199:199" ht="12" customHeight="1">
      <c r="GQ13070" s="171"/>
    </row>
    <row r="13071" spans="199:199" ht="12" customHeight="1">
      <c r="GQ13071" s="171"/>
    </row>
    <row r="13072" spans="199:199" ht="12" customHeight="1">
      <c r="GQ13072" s="171"/>
    </row>
    <row r="13073" spans="199:199" ht="12" customHeight="1">
      <c r="GQ13073" s="171"/>
    </row>
    <row r="13074" spans="199:199" ht="12" customHeight="1">
      <c r="GQ13074" s="171"/>
    </row>
    <row r="13075" spans="199:199" ht="12" customHeight="1">
      <c r="GQ13075" s="171"/>
    </row>
    <row r="13076" spans="199:199" ht="12" customHeight="1">
      <c r="GQ13076" s="171"/>
    </row>
    <row r="13077" spans="199:199" ht="12" customHeight="1">
      <c r="GQ13077" s="171"/>
    </row>
    <row r="13078" spans="199:199" ht="12" customHeight="1">
      <c r="GQ13078" s="171"/>
    </row>
    <row r="13079" spans="199:199" ht="12" customHeight="1">
      <c r="GQ13079" s="171"/>
    </row>
    <row r="13080" spans="199:199" ht="12" customHeight="1">
      <c r="GQ13080" s="171"/>
    </row>
    <row r="13081" spans="199:199" ht="12" customHeight="1">
      <c r="GQ13081" s="171"/>
    </row>
    <row r="13082" spans="199:199" ht="12" customHeight="1">
      <c r="GQ13082" s="171"/>
    </row>
    <row r="13083" spans="199:199" ht="12" customHeight="1">
      <c r="GQ13083" s="171"/>
    </row>
    <row r="13084" spans="199:199" ht="12" customHeight="1">
      <c r="GQ13084" s="171"/>
    </row>
    <row r="13085" spans="199:199" ht="12" customHeight="1">
      <c r="GQ13085" s="171"/>
    </row>
    <row r="13086" spans="199:199" ht="12" customHeight="1">
      <c r="GQ13086" s="171"/>
    </row>
    <row r="13087" spans="199:199" ht="12" customHeight="1">
      <c r="GQ13087" s="171"/>
    </row>
    <row r="13088" spans="199:199" ht="12" customHeight="1">
      <c r="GQ13088" s="171"/>
    </row>
    <row r="13089" spans="199:199" ht="12" customHeight="1">
      <c r="GQ13089" s="171"/>
    </row>
    <row r="13090" spans="199:199" ht="12" customHeight="1">
      <c r="GQ13090" s="171"/>
    </row>
    <row r="13091" spans="199:199" ht="12" customHeight="1">
      <c r="GQ13091" s="171"/>
    </row>
    <row r="13092" spans="199:199" ht="12" customHeight="1">
      <c r="GQ13092" s="171"/>
    </row>
    <row r="13093" spans="199:199" ht="12" customHeight="1">
      <c r="GQ13093" s="171"/>
    </row>
    <row r="13094" spans="199:199" ht="12" customHeight="1">
      <c r="GQ13094" s="171"/>
    </row>
    <row r="13095" spans="199:199" ht="12" customHeight="1">
      <c r="GQ13095" s="171"/>
    </row>
    <row r="13096" spans="199:199" ht="12" customHeight="1">
      <c r="GQ13096" s="171"/>
    </row>
    <row r="13097" spans="199:199" ht="12" customHeight="1">
      <c r="GQ13097" s="171"/>
    </row>
    <row r="13098" spans="199:199" ht="12" customHeight="1">
      <c r="GQ13098" s="171"/>
    </row>
    <row r="13099" spans="199:199" ht="12" customHeight="1">
      <c r="GQ13099" s="171"/>
    </row>
    <row r="13100" spans="199:199" ht="12" customHeight="1">
      <c r="GQ13100" s="171"/>
    </row>
    <row r="13101" spans="199:199" ht="12" customHeight="1">
      <c r="GQ13101" s="171"/>
    </row>
    <row r="13102" spans="199:199" ht="12" customHeight="1">
      <c r="GQ13102" s="171"/>
    </row>
    <row r="13103" spans="199:199" ht="12" customHeight="1">
      <c r="GQ13103" s="171"/>
    </row>
    <row r="13104" spans="199:199" ht="12" customHeight="1">
      <c r="GQ13104" s="171"/>
    </row>
    <row r="13105" spans="199:199" ht="12" customHeight="1">
      <c r="GQ13105" s="171"/>
    </row>
    <row r="13106" spans="199:199" ht="12" customHeight="1">
      <c r="GQ13106" s="171"/>
    </row>
    <row r="13107" spans="199:199" ht="12" customHeight="1">
      <c r="GQ13107" s="171"/>
    </row>
    <row r="13108" spans="199:199" ht="12" customHeight="1">
      <c r="GQ13108" s="171"/>
    </row>
    <row r="13109" spans="199:199" ht="12" customHeight="1">
      <c r="GQ13109" s="171"/>
    </row>
    <row r="13110" spans="199:199" ht="12" customHeight="1">
      <c r="GQ13110" s="171"/>
    </row>
    <row r="13111" spans="199:199" ht="12" customHeight="1">
      <c r="GQ13111" s="171"/>
    </row>
    <row r="13112" spans="199:199" ht="12" customHeight="1">
      <c r="GQ13112" s="171"/>
    </row>
    <row r="13113" spans="199:199" ht="12" customHeight="1">
      <c r="GQ13113" s="171"/>
    </row>
    <row r="13114" spans="199:199" ht="12" customHeight="1">
      <c r="GQ13114" s="171"/>
    </row>
    <row r="13115" spans="199:199" ht="12" customHeight="1">
      <c r="GQ13115" s="171"/>
    </row>
    <row r="13116" spans="199:199" ht="12" customHeight="1">
      <c r="GQ13116" s="171"/>
    </row>
    <row r="13117" spans="199:199" ht="12" customHeight="1">
      <c r="GQ13117" s="171"/>
    </row>
    <row r="13118" spans="199:199" ht="12" customHeight="1">
      <c r="GQ13118" s="171"/>
    </row>
    <row r="13119" spans="199:199" ht="12" customHeight="1">
      <c r="GQ13119" s="171"/>
    </row>
    <row r="13120" spans="199:199" ht="12" customHeight="1">
      <c r="GQ13120" s="171"/>
    </row>
    <row r="13121" spans="199:199" ht="12" customHeight="1">
      <c r="GQ13121" s="171"/>
    </row>
    <row r="13122" spans="199:199" ht="12" customHeight="1">
      <c r="GQ13122" s="171"/>
    </row>
    <row r="13123" spans="199:199" ht="12" customHeight="1">
      <c r="GQ13123" s="171"/>
    </row>
    <row r="13124" spans="199:199" ht="12" customHeight="1">
      <c r="GQ13124" s="171"/>
    </row>
    <row r="13125" spans="199:199" ht="12" customHeight="1">
      <c r="GQ13125" s="171"/>
    </row>
    <row r="13126" spans="199:199" ht="12" customHeight="1">
      <c r="GQ13126" s="171"/>
    </row>
    <row r="13127" spans="199:199" ht="12" customHeight="1">
      <c r="GQ13127" s="171"/>
    </row>
    <row r="13128" spans="199:199" ht="12" customHeight="1">
      <c r="GQ13128" s="171"/>
    </row>
    <row r="13129" spans="199:199" ht="12" customHeight="1">
      <c r="GQ13129" s="171"/>
    </row>
    <row r="13130" spans="199:199" ht="12" customHeight="1">
      <c r="GQ13130" s="171"/>
    </row>
    <row r="13131" spans="199:199" ht="12" customHeight="1">
      <c r="GQ13131" s="171"/>
    </row>
    <row r="13132" spans="199:199" ht="12" customHeight="1">
      <c r="GQ13132" s="171"/>
    </row>
    <row r="13133" spans="199:199" ht="12" customHeight="1">
      <c r="GQ13133" s="171"/>
    </row>
    <row r="13134" spans="199:199" ht="12" customHeight="1">
      <c r="GQ13134" s="171"/>
    </row>
    <row r="13135" spans="199:199" ht="12" customHeight="1">
      <c r="GQ13135" s="171"/>
    </row>
    <row r="13136" spans="199:199" ht="12" customHeight="1">
      <c r="GQ13136" s="171"/>
    </row>
    <row r="13137" spans="199:199" ht="12" customHeight="1">
      <c r="GQ13137" s="171"/>
    </row>
    <row r="13138" spans="199:199" ht="12" customHeight="1">
      <c r="GQ13138" s="171"/>
    </row>
    <row r="13139" spans="199:199" ht="12" customHeight="1">
      <c r="GQ13139" s="171"/>
    </row>
    <row r="13140" spans="199:199" ht="12" customHeight="1">
      <c r="GQ13140" s="171"/>
    </row>
    <row r="13141" spans="199:199" ht="12" customHeight="1">
      <c r="GQ13141" s="171"/>
    </row>
    <row r="13142" spans="199:199" ht="12" customHeight="1">
      <c r="GQ13142" s="171"/>
    </row>
    <row r="13143" spans="199:199" ht="12" customHeight="1">
      <c r="GQ13143" s="171"/>
    </row>
    <row r="13144" spans="199:199" ht="12" customHeight="1">
      <c r="GQ13144" s="171"/>
    </row>
    <row r="13145" spans="199:199" ht="12" customHeight="1">
      <c r="GQ13145" s="171"/>
    </row>
    <row r="13146" spans="199:199" ht="12" customHeight="1">
      <c r="GQ13146" s="171"/>
    </row>
    <row r="13147" spans="199:199" ht="12" customHeight="1">
      <c r="GQ13147" s="171"/>
    </row>
    <row r="13148" spans="199:199" ht="12" customHeight="1">
      <c r="GQ13148" s="171"/>
    </row>
    <row r="13149" spans="199:199" ht="12" customHeight="1">
      <c r="GQ13149" s="171"/>
    </row>
    <row r="13150" spans="199:199" ht="12" customHeight="1">
      <c r="GQ13150" s="171"/>
    </row>
    <row r="13151" spans="199:199" ht="12" customHeight="1">
      <c r="GQ13151" s="171"/>
    </row>
    <row r="13152" spans="199:199" ht="12" customHeight="1">
      <c r="GQ13152" s="171"/>
    </row>
    <row r="13153" spans="199:199" ht="12" customHeight="1">
      <c r="GQ13153" s="171"/>
    </row>
    <row r="13154" spans="199:199" ht="12" customHeight="1">
      <c r="GQ13154" s="171"/>
    </row>
    <row r="13155" spans="199:199" ht="12" customHeight="1">
      <c r="GQ13155" s="171"/>
    </row>
    <row r="13156" spans="199:199" ht="12" customHeight="1">
      <c r="GQ13156" s="171"/>
    </row>
    <row r="13157" spans="199:199" ht="12" customHeight="1">
      <c r="GQ13157" s="171"/>
    </row>
    <row r="13158" spans="199:199" ht="12" customHeight="1">
      <c r="GQ13158" s="171"/>
    </row>
    <row r="13159" spans="199:199" ht="12" customHeight="1">
      <c r="GQ13159" s="171"/>
    </row>
    <row r="13160" spans="199:199" ht="12" customHeight="1">
      <c r="GQ13160" s="171"/>
    </row>
    <row r="13161" spans="199:199" ht="12" customHeight="1">
      <c r="GQ13161" s="171"/>
    </row>
    <row r="13162" spans="199:199" ht="12" customHeight="1">
      <c r="GQ13162" s="171"/>
    </row>
    <row r="13163" spans="199:199" ht="12" customHeight="1">
      <c r="GQ13163" s="171"/>
    </row>
    <row r="13164" spans="199:199" ht="12" customHeight="1">
      <c r="GQ13164" s="171"/>
    </row>
    <row r="13165" spans="199:199" ht="12" customHeight="1">
      <c r="GQ13165" s="171"/>
    </row>
    <row r="13166" spans="199:199" ht="12" customHeight="1">
      <c r="GQ13166" s="171"/>
    </row>
    <row r="13167" spans="199:199" ht="12" customHeight="1">
      <c r="GQ13167" s="171"/>
    </row>
    <row r="13168" spans="199:199" ht="12" customHeight="1">
      <c r="GQ13168" s="171"/>
    </row>
    <row r="13169" spans="199:199" ht="12" customHeight="1">
      <c r="GQ13169" s="171"/>
    </row>
    <row r="13170" spans="199:199" ht="12" customHeight="1">
      <c r="GQ13170" s="171"/>
    </row>
    <row r="13171" spans="199:199" ht="12" customHeight="1">
      <c r="GQ13171" s="171"/>
    </row>
    <row r="13172" spans="199:199" ht="12" customHeight="1">
      <c r="GQ13172" s="171"/>
    </row>
    <row r="13173" spans="199:199" ht="12" customHeight="1">
      <c r="GQ13173" s="171"/>
    </row>
    <row r="13174" spans="199:199" ht="12" customHeight="1">
      <c r="GQ13174" s="171"/>
    </row>
    <row r="13175" spans="199:199" ht="12" customHeight="1">
      <c r="GQ13175" s="171"/>
    </row>
    <row r="13176" spans="199:199" ht="12" customHeight="1">
      <c r="GQ13176" s="171"/>
    </row>
    <row r="13177" spans="199:199" ht="12" customHeight="1">
      <c r="GQ13177" s="171"/>
    </row>
    <row r="13178" spans="199:199" ht="12" customHeight="1">
      <c r="GQ13178" s="171"/>
    </row>
    <row r="13179" spans="199:199" ht="12" customHeight="1">
      <c r="GQ13179" s="171"/>
    </row>
    <row r="13180" spans="199:199" ht="12" customHeight="1">
      <c r="GQ13180" s="171"/>
    </row>
    <row r="13181" spans="199:199" ht="12" customHeight="1">
      <c r="GQ13181" s="171"/>
    </row>
    <row r="13182" spans="199:199" ht="12" customHeight="1">
      <c r="GQ13182" s="171"/>
    </row>
    <row r="13183" spans="199:199" ht="12" customHeight="1">
      <c r="GQ13183" s="171"/>
    </row>
    <row r="13184" spans="199:199" ht="12" customHeight="1">
      <c r="GQ13184" s="171"/>
    </row>
    <row r="13185" spans="199:199" ht="12" customHeight="1">
      <c r="GQ13185" s="171"/>
    </row>
    <row r="13186" spans="199:199" ht="12" customHeight="1">
      <c r="GQ13186" s="171"/>
    </row>
    <row r="13187" spans="199:199" ht="12" customHeight="1">
      <c r="GQ13187" s="171"/>
    </row>
    <row r="13188" spans="199:199" ht="12" customHeight="1">
      <c r="GQ13188" s="171"/>
    </row>
    <row r="13189" spans="199:199" ht="12" customHeight="1">
      <c r="GQ13189" s="171"/>
    </row>
    <row r="13190" spans="199:199" ht="12" customHeight="1">
      <c r="GQ13190" s="171"/>
    </row>
    <row r="13191" spans="199:199" ht="12" customHeight="1">
      <c r="GQ13191" s="171"/>
    </row>
    <row r="13192" spans="199:199" ht="12" customHeight="1">
      <c r="GQ13192" s="171"/>
    </row>
    <row r="13193" spans="199:199" ht="12" customHeight="1">
      <c r="GQ13193" s="171"/>
    </row>
    <row r="13194" spans="199:199" ht="12" customHeight="1">
      <c r="GQ13194" s="171"/>
    </row>
    <row r="13195" spans="199:199" ht="12" customHeight="1">
      <c r="GQ13195" s="171"/>
    </row>
    <row r="13196" spans="199:199" ht="12" customHeight="1">
      <c r="GQ13196" s="171"/>
    </row>
    <row r="13197" spans="199:199" ht="12" customHeight="1">
      <c r="GQ13197" s="171"/>
    </row>
    <row r="13198" spans="199:199" ht="12" customHeight="1">
      <c r="GQ13198" s="171"/>
    </row>
    <row r="13199" spans="199:199" ht="12" customHeight="1">
      <c r="GQ13199" s="171"/>
    </row>
    <row r="13200" spans="199:199" ht="12" customHeight="1">
      <c r="GQ13200" s="171"/>
    </row>
    <row r="13201" spans="199:199" ht="12" customHeight="1">
      <c r="GQ13201" s="171"/>
    </row>
    <row r="13202" spans="199:199" ht="12" customHeight="1">
      <c r="GQ13202" s="171"/>
    </row>
    <row r="13203" spans="199:199" ht="12" customHeight="1">
      <c r="GQ13203" s="171"/>
    </row>
    <row r="13204" spans="199:199" ht="12" customHeight="1">
      <c r="GQ13204" s="171"/>
    </row>
    <row r="13205" spans="199:199" ht="12" customHeight="1">
      <c r="GQ13205" s="171"/>
    </row>
    <row r="13206" spans="199:199" ht="12" customHeight="1">
      <c r="GQ13206" s="171"/>
    </row>
    <row r="13207" spans="199:199" ht="12" customHeight="1">
      <c r="GQ13207" s="171"/>
    </row>
    <row r="13208" spans="199:199" ht="12" customHeight="1">
      <c r="GQ13208" s="171"/>
    </row>
    <row r="13209" spans="199:199" ht="12" customHeight="1">
      <c r="GQ13209" s="171"/>
    </row>
    <row r="13210" spans="199:199" ht="12" customHeight="1">
      <c r="GQ13210" s="171"/>
    </row>
    <row r="13211" spans="199:199" ht="12" customHeight="1">
      <c r="GQ13211" s="171"/>
    </row>
    <row r="13212" spans="199:199" ht="12" customHeight="1">
      <c r="GQ13212" s="171"/>
    </row>
    <row r="13213" spans="199:199" ht="12" customHeight="1">
      <c r="GQ13213" s="171"/>
    </row>
    <row r="13214" spans="199:199" ht="12" customHeight="1">
      <c r="GQ13214" s="171"/>
    </row>
    <row r="13215" spans="199:199" ht="12" customHeight="1">
      <c r="GQ13215" s="171"/>
    </row>
    <row r="13216" spans="199:199" ht="12" customHeight="1">
      <c r="GQ13216" s="171"/>
    </row>
    <row r="13217" spans="199:199" ht="12" customHeight="1">
      <c r="GQ13217" s="171"/>
    </row>
    <row r="13218" spans="199:199" ht="12" customHeight="1">
      <c r="GQ13218" s="171"/>
    </row>
    <row r="13219" spans="199:199" ht="12" customHeight="1">
      <c r="GQ13219" s="171"/>
    </row>
    <row r="13220" spans="199:199" ht="12" customHeight="1">
      <c r="GQ13220" s="171"/>
    </row>
    <row r="13221" spans="199:199" ht="12" customHeight="1">
      <c r="GQ13221" s="171"/>
    </row>
    <row r="13222" spans="199:199" ht="12" customHeight="1">
      <c r="GQ13222" s="171"/>
    </row>
    <row r="13223" spans="199:199" ht="12" customHeight="1">
      <c r="GQ13223" s="171"/>
    </row>
    <row r="13224" spans="199:199" ht="12" customHeight="1">
      <c r="GQ13224" s="171"/>
    </row>
    <row r="13225" spans="199:199" ht="12" customHeight="1">
      <c r="GQ13225" s="171"/>
    </row>
    <row r="13226" spans="199:199" ht="12" customHeight="1">
      <c r="GQ13226" s="171"/>
    </row>
    <row r="13227" spans="199:199" ht="12" customHeight="1">
      <c r="GQ13227" s="171"/>
    </row>
    <row r="13228" spans="199:199" ht="12" customHeight="1">
      <c r="GQ13228" s="171"/>
    </row>
    <row r="13229" spans="199:199" ht="12" customHeight="1">
      <c r="GQ13229" s="171"/>
    </row>
    <row r="13230" spans="199:199" ht="12" customHeight="1">
      <c r="GQ13230" s="171"/>
    </row>
    <row r="13231" spans="199:199" ht="12" customHeight="1">
      <c r="GQ13231" s="171"/>
    </row>
    <row r="13232" spans="199:199" ht="12" customHeight="1">
      <c r="GQ13232" s="171"/>
    </row>
    <row r="13233" spans="199:199" ht="12" customHeight="1">
      <c r="GQ13233" s="171"/>
    </row>
    <row r="13234" spans="199:199" ht="12" customHeight="1">
      <c r="GQ13234" s="171"/>
    </row>
    <row r="13235" spans="199:199" ht="12" customHeight="1">
      <c r="GQ13235" s="171"/>
    </row>
    <row r="13236" spans="199:199" ht="12" customHeight="1">
      <c r="GQ13236" s="171"/>
    </row>
    <row r="13237" spans="199:199" ht="12" customHeight="1">
      <c r="GQ13237" s="171"/>
    </row>
    <row r="13238" spans="199:199" ht="12" customHeight="1">
      <c r="GQ13238" s="171"/>
    </row>
    <row r="13239" spans="199:199" ht="12" customHeight="1">
      <c r="GQ13239" s="171"/>
    </row>
    <row r="13240" spans="199:199" ht="12" customHeight="1">
      <c r="GQ13240" s="171"/>
    </row>
    <row r="13241" spans="199:199" ht="12" customHeight="1">
      <c r="GQ13241" s="171"/>
    </row>
    <row r="13242" spans="199:199" ht="12" customHeight="1">
      <c r="GQ13242" s="171"/>
    </row>
    <row r="13243" spans="199:199" ht="12" customHeight="1">
      <c r="GQ13243" s="171"/>
    </row>
    <row r="13244" spans="199:199" ht="12" customHeight="1">
      <c r="GQ13244" s="171"/>
    </row>
    <row r="13245" spans="199:199" ht="12" customHeight="1">
      <c r="GQ13245" s="171"/>
    </row>
    <row r="13246" spans="199:199" ht="12" customHeight="1">
      <c r="GQ13246" s="171"/>
    </row>
    <row r="13247" spans="199:199" ht="12" customHeight="1">
      <c r="GQ13247" s="171"/>
    </row>
    <row r="13248" spans="199:199" ht="12" customHeight="1">
      <c r="GQ13248" s="171"/>
    </row>
    <row r="13249" spans="199:199" ht="12" customHeight="1">
      <c r="GQ13249" s="171"/>
    </row>
    <row r="13250" spans="199:199" ht="12" customHeight="1">
      <c r="GQ13250" s="171"/>
    </row>
    <row r="13251" spans="199:199" ht="12" customHeight="1">
      <c r="GQ13251" s="171"/>
    </row>
    <row r="13252" spans="199:199" ht="12" customHeight="1">
      <c r="GQ13252" s="171"/>
    </row>
    <row r="13253" spans="199:199" ht="12" customHeight="1">
      <c r="GQ13253" s="171"/>
    </row>
    <row r="13254" spans="199:199" ht="12" customHeight="1">
      <c r="GQ13254" s="171"/>
    </row>
    <row r="13255" spans="199:199" ht="12" customHeight="1">
      <c r="GQ13255" s="171"/>
    </row>
    <row r="13256" spans="199:199" ht="12" customHeight="1">
      <c r="GQ13256" s="171"/>
    </row>
    <row r="13257" spans="199:199" ht="12" customHeight="1">
      <c r="GQ13257" s="171"/>
    </row>
    <row r="13258" spans="199:199" ht="12" customHeight="1">
      <c r="GQ13258" s="171"/>
    </row>
    <row r="13259" spans="199:199" ht="12" customHeight="1">
      <c r="GQ13259" s="171"/>
    </row>
    <row r="13260" spans="199:199" ht="12" customHeight="1">
      <c r="GQ13260" s="171"/>
    </row>
    <row r="13261" spans="199:199" ht="12" customHeight="1">
      <c r="GQ13261" s="171"/>
    </row>
    <row r="13262" spans="199:199" ht="12" customHeight="1">
      <c r="GQ13262" s="171"/>
    </row>
    <row r="13263" spans="199:199" ht="12" customHeight="1">
      <c r="GQ13263" s="171"/>
    </row>
    <row r="13264" spans="199:199" ht="12" customHeight="1">
      <c r="GQ13264" s="171"/>
    </row>
    <row r="13265" spans="199:199" ht="12" customHeight="1">
      <c r="GQ13265" s="171"/>
    </row>
    <row r="13266" spans="199:199" ht="12" customHeight="1">
      <c r="GQ13266" s="171"/>
    </row>
    <row r="13267" spans="199:199" ht="12" customHeight="1">
      <c r="GQ13267" s="171"/>
    </row>
    <row r="13268" spans="199:199" ht="12" customHeight="1">
      <c r="GQ13268" s="171"/>
    </row>
    <row r="13269" spans="199:199" ht="12" customHeight="1">
      <c r="GQ13269" s="171"/>
    </row>
    <row r="13270" spans="199:199" ht="12" customHeight="1">
      <c r="GQ13270" s="171"/>
    </row>
    <row r="13271" spans="199:199" ht="12" customHeight="1">
      <c r="GQ13271" s="171"/>
    </row>
    <row r="13272" spans="199:199" ht="12" customHeight="1">
      <c r="GQ13272" s="171"/>
    </row>
    <row r="13273" spans="199:199" ht="12" customHeight="1">
      <c r="GQ13273" s="171"/>
    </row>
    <row r="13274" spans="199:199" ht="12" customHeight="1">
      <c r="GQ13274" s="171"/>
    </row>
    <row r="13275" spans="199:199" ht="12" customHeight="1">
      <c r="GQ13275" s="171"/>
    </row>
    <row r="13276" spans="199:199" ht="12" customHeight="1">
      <c r="GQ13276" s="171"/>
    </row>
    <row r="13277" spans="199:199" ht="12" customHeight="1">
      <c r="GQ13277" s="171"/>
    </row>
    <row r="13278" spans="199:199" ht="12" customHeight="1">
      <c r="GQ13278" s="171"/>
    </row>
    <row r="13279" spans="199:199" ht="12" customHeight="1">
      <c r="GQ13279" s="171"/>
    </row>
    <row r="13280" spans="199:199" ht="12" customHeight="1">
      <c r="GQ13280" s="171"/>
    </row>
    <row r="13281" spans="199:199" ht="12" customHeight="1">
      <c r="GQ13281" s="171"/>
    </row>
    <row r="13282" spans="199:199" ht="12" customHeight="1">
      <c r="GQ13282" s="171"/>
    </row>
    <row r="13283" spans="199:199" ht="12" customHeight="1">
      <c r="GQ13283" s="171"/>
    </row>
    <row r="13284" spans="199:199" ht="12" customHeight="1">
      <c r="GQ13284" s="171"/>
    </row>
    <row r="13285" spans="199:199" ht="12" customHeight="1">
      <c r="GQ13285" s="171"/>
    </row>
    <row r="13286" spans="199:199" ht="12" customHeight="1">
      <c r="GQ13286" s="171"/>
    </row>
    <row r="13287" spans="199:199" ht="12" customHeight="1">
      <c r="GQ13287" s="171"/>
    </row>
    <row r="13288" spans="199:199" ht="12" customHeight="1">
      <c r="GQ13288" s="171"/>
    </row>
    <row r="13289" spans="199:199" ht="12" customHeight="1">
      <c r="GQ13289" s="171"/>
    </row>
    <row r="13290" spans="199:199" ht="12" customHeight="1">
      <c r="GQ13290" s="171"/>
    </row>
    <row r="13291" spans="199:199" ht="12" customHeight="1">
      <c r="GQ13291" s="171"/>
    </row>
    <row r="13292" spans="199:199" ht="12" customHeight="1">
      <c r="GQ13292" s="171"/>
    </row>
    <row r="13293" spans="199:199" ht="12" customHeight="1">
      <c r="GQ13293" s="171"/>
    </row>
    <row r="13294" spans="199:199" ht="12" customHeight="1">
      <c r="GQ13294" s="171"/>
    </row>
    <row r="13295" spans="199:199" ht="12" customHeight="1">
      <c r="GQ13295" s="171"/>
    </row>
    <row r="13296" spans="199:199" ht="12" customHeight="1">
      <c r="GQ13296" s="171"/>
    </row>
    <row r="13297" spans="199:199" ht="12" customHeight="1">
      <c r="GQ13297" s="171"/>
    </row>
    <row r="13298" spans="199:199" ht="12" customHeight="1">
      <c r="GQ13298" s="171"/>
    </row>
    <row r="13299" spans="199:199" ht="12" customHeight="1">
      <c r="GQ13299" s="171"/>
    </row>
    <row r="13300" spans="199:199" ht="12" customHeight="1">
      <c r="GQ13300" s="171"/>
    </row>
    <row r="13301" spans="199:199" ht="12" customHeight="1">
      <c r="GQ13301" s="171"/>
    </row>
    <row r="13302" spans="199:199" ht="12" customHeight="1">
      <c r="GQ13302" s="171"/>
    </row>
    <row r="13303" spans="199:199" ht="12" customHeight="1">
      <c r="GQ13303" s="171"/>
    </row>
    <row r="13304" spans="199:199" ht="12" customHeight="1">
      <c r="GQ13304" s="171"/>
    </row>
    <row r="13305" spans="199:199" ht="12" customHeight="1">
      <c r="GQ13305" s="171"/>
    </row>
    <row r="13306" spans="199:199" ht="12" customHeight="1">
      <c r="GQ13306" s="171"/>
    </row>
    <row r="13307" spans="199:199" ht="12" customHeight="1">
      <c r="GQ13307" s="171"/>
    </row>
    <row r="13308" spans="199:199" ht="12" customHeight="1">
      <c r="GQ13308" s="171"/>
    </row>
    <row r="13309" spans="199:199" ht="12" customHeight="1">
      <c r="GQ13309" s="171"/>
    </row>
    <row r="13310" spans="199:199" ht="12" customHeight="1">
      <c r="GQ13310" s="171"/>
    </row>
    <row r="13311" spans="199:199" ht="12" customHeight="1">
      <c r="GQ13311" s="171"/>
    </row>
    <row r="13312" spans="199:199" ht="12" customHeight="1">
      <c r="GQ13312" s="171"/>
    </row>
    <row r="13313" spans="199:199" ht="12" customHeight="1">
      <c r="GQ13313" s="171"/>
    </row>
    <row r="13314" spans="199:199" ht="12" customHeight="1">
      <c r="GQ13314" s="171"/>
    </row>
    <row r="13315" spans="199:199" ht="12" customHeight="1">
      <c r="GQ13315" s="171"/>
    </row>
    <row r="13316" spans="199:199" ht="12" customHeight="1">
      <c r="GQ13316" s="171"/>
    </row>
    <row r="13317" spans="199:199" ht="12" customHeight="1">
      <c r="GQ13317" s="171"/>
    </row>
    <row r="13318" spans="199:199" ht="12" customHeight="1">
      <c r="GQ13318" s="171"/>
    </row>
    <row r="13319" spans="199:199" ht="12" customHeight="1">
      <c r="GQ13319" s="171"/>
    </row>
    <row r="13320" spans="199:199" ht="12" customHeight="1">
      <c r="GQ13320" s="171"/>
    </row>
    <row r="13321" spans="199:199" ht="12" customHeight="1">
      <c r="GQ13321" s="171"/>
    </row>
    <row r="13322" spans="199:199" ht="12" customHeight="1">
      <c r="GQ13322" s="171"/>
    </row>
    <row r="13323" spans="199:199" ht="12" customHeight="1">
      <c r="GQ13323" s="171"/>
    </row>
    <row r="13324" spans="199:199" ht="12" customHeight="1">
      <c r="GQ13324" s="171"/>
    </row>
    <row r="13325" spans="199:199" ht="12" customHeight="1">
      <c r="GQ13325" s="171"/>
    </row>
    <row r="13326" spans="199:199" ht="12" customHeight="1">
      <c r="GQ13326" s="171"/>
    </row>
    <row r="13327" spans="199:199" ht="12" customHeight="1">
      <c r="GQ13327" s="171"/>
    </row>
    <row r="13328" spans="199:199" ht="12" customHeight="1">
      <c r="GQ13328" s="171"/>
    </row>
    <row r="13329" spans="199:199" ht="12" customHeight="1">
      <c r="GQ13329" s="171"/>
    </row>
    <row r="13330" spans="199:199" ht="12" customHeight="1">
      <c r="GQ13330" s="171"/>
    </row>
    <row r="13331" spans="199:199" ht="12" customHeight="1">
      <c r="GQ13331" s="171"/>
    </row>
    <row r="13332" spans="199:199" ht="12" customHeight="1">
      <c r="GQ13332" s="171"/>
    </row>
    <row r="13333" spans="199:199" ht="12" customHeight="1">
      <c r="GQ13333" s="171"/>
    </row>
    <row r="13334" spans="199:199" ht="12" customHeight="1">
      <c r="GQ13334" s="171"/>
    </row>
    <row r="13335" spans="199:199" ht="12" customHeight="1">
      <c r="GQ13335" s="171"/>
    </row>
    <row r="13336" spans="199:199" ht="12" customHeight="1">
      <c r="GQ13336" s="171"/>
    </row>
    <row r="13337" spans="199:199" ht="12" customHeight="1">
      <c r="GQ13337" s="171"/>
    </row>
    <row r="13338" spans="199:199" ht="12" customHeight="1">
      <c r="GQ13338" s="171"/>
    </row>
    <row r="13339" spans="199:199" ht="12" customHeight="1">
      <c r="GQ13339" s="171"/>
    </row>
    <row r="13340" spans="199:199" ht="12" customHeight="1">
      <c r="GQ13340" s="171"/>
    </row>
    <row r="13341" spans="199:199" ht="12" customHeight="1">
      <c r="GQ13341" s="171"/>
    </row>
    <row r="13342" spans="199:199" ht="12" customHeight="1">
      <c r="GQ13342" s="171"/>
    </row>
    <row r="13343" spans="199:199" ht="12" customHeight="1">
      <c r="GQ13343" s="171"/>
    </row>
    <row r="13344" spans="199:199" ht="12" customHeight="1">
      <c r="GQ13344" s="171"/>
    </row>
    <row r="13345" spans="199:199" ht="12" customHeight="1">
      <c r="GQ13345" s="171"/>
    </row>
    <row r="13346" spans="199:199" ht="12" customHeight="1">
      <c r="GQ13346" s="171"/>
    </row>
    <row r="13347" spans="199:199" ht="12" customHeight="1">
      <c r="GQ13347" s="171"/>
    </row>
    <row r="13348" spans="199:199" ht="12" customHeight="1">
      <c r="GQ13348" s="171"/>
    </row>
    <row r="13349" spans="199:199" ht="12" customHeight="1">
      <c r="GQ13349" s="171"/>
    </row>
    <row r="13350" spans="199:199" ht="12" customHeight="1">
      <c r="GQ13350" s="171"/>
    </row>
    <row r="13351" spans="199:199" ht="12" customHeight="1">
      <c r="GQ13351" s="171"/>
    </row>
    <row r="13352" spans="199:199" ht="12" customHeight="1">
      <c r="GQ13352" s="171"/>
    </row>
    <row r="13353" spans="199:199" ht="12" customHeight="1">
      <c r="GQ13353" s="171"/>
    </row>
    <row r="13354" spans="199:199" ht="12" customHeight="1">
      <c r="GQ13354" s="171"/>
    </row>
    <row r="13355" spans="199:199" ht="12" customHeight="1">
      <c r="GQ13355" s="171"/>
    </row>
    <row r="13356" spans="199:199" ht="12" customHeight="1">
      <c r="GQ13356" s="171"/>
    </row>
    <row r="13357" spans="199:199" ht="12" customHeight="1">
      <c r="GQ13357" s="171"/>
    </row>
    <row r="13358" spans="199:199" ht="12" customHeight="1">
      <c r="GQ13358" s="171"/>
    </row>
    <row r="13359" spans="199:199" ht="12" customHeight="1">
      <c r="GQ13359" s="171"/>
    </row>
    <row r="13360" spans="199:199" ht="12" customHeight="1">
      <c r="GQ13360" s="171"/>
    </row>
    <row r="13361" spans="199:199" ht="12" customHeight="1">
      <c r="GQ13361" s="171"/>
    </row>
    <row r="13362" spans="199:199" ht="12" customHeight="1">
      <c r="GQ13362" s="171"/>
    </row>
    <row r="13363" spans="199:199" ht="12" customHeight="1">
      <c r="GQ13363" s="171"/>
    </row>
    <row r="13364" spans="199:199" ht="12" customHeight="1">
      <c r="GQ13364" s="171"/>
    </row>
    <row r="13365" spans="199:199" ht="12" customHeight="1">
      <c r="GQ13365" s="171"/>
    </row>
    <row r="13366" spans="199:199" ht="12" customHeight="1">
      <c r="GQ13366" s="171"/>
    </row>
    <row r="13367" spans="199:199" ht="12" customHeight="1">
      <c r="GQ13367" s="171"/>
    </row>
    <row r="13368" spans="199:199" ht="12" customHeight="1">
      <c r="GQ13368" s="171"/>
    </row>
    <row r="13369" spans="199:199" ht="12" customHeight="1">
      <c r="GQ13369" s="171"/>
    </row>
    <row r="13370" spans="199:199" ht="12" customHeight="1">
      <c r="GQ13370" s="171"/>
    </row>
    <row r="13371" spans="199:199" ht="12" customHeight="1">
      <c r="GQ13371" s="171"/>
    </row>
    <row r="13372" spans="199:199" ht="12" customHeight="1">
      <c r="GQ13372" s="171"/>
    </row>
    <row r="13373" spans="199:199" ht="12" customHeight="1">
      <c r="GQ13373" s="171"/>
    </row>
    <row r="13374" spans="199:199" ht="12" customHeight="1">
      <c r="GQ13374" s="171"/>
    </row>
    <row r="13375" spans="199:199" ht="12" customHeight="1">
      <c r="GQ13375" s="171"/>
    </row>
    <row r="13376" spans="199:199" ht="12" customHeight="1">
      <c r="GQ13376" s="171"/>
    </row>
    <row r="13377" spans="199:199" ht="12" customHeight="1">
      <c r="GQ13377" s="171"/>
    </row>
    <row r="13378" spans="199:199" ht="12" customHeight="1">
      <c r="GQ13378" s="171"/>
    </row>
    <row r="13379" spans="199:199" ht="12" customHeight="1">
      <c r="GQ13379" s="171"/>
    </row>
    <row r="13380" spans="199:199" ht="12" customHeight="1">
      <c r="GQ13380" s="171"/>
    </row>
    <row r="13381" spans="199:199" ht="12" customHeight="1">
      <c r="GQ13381" s="171"/>
    </row>
    <row r="13382" spans="199:199" ht="12" customHeight="1">
      <c r="GQ13382" s="171"/>
    </row>
    <row r="13383" spans="199:199" ht="12" customHeight="1">
      <c r="GQ13383" s="171"/>
    </row>
    <row r="13384" spans="199:199" ht="12" customHeight="1">
      <c r="GQ13384" s="171"/>
    </row>
    <row r="13385" spans="199:199" ht="12" customHeight="1">
      <c r="GQ13385" s="171"/>
    </row>
    <row r="13386" spans="199:199" ht="12" customHeight="1">
      <c r="GQ13386" s="171"/>
    </row>
    <row r="13387" spans="199:199" ht="12" customHeight="1">
      <c r="GQ13387" s="171"/>
    </row>
    <row r="13388" spans="199:199" ht="12" customHeight="1">
      <c r="GQ13388" s="171"/>
    </row>
    <row r="13389" spans="199:199" ht="12" customHeight="1">
      <c r="GQ13389" s="171"/>
    </row>
    <row r="13390" spans="199:199" ht="12" customHeight="1">
      <c r="GQ13390" s="171"/>
    </row>
    <row r="13391" spans="199:199" ht="12" customHeight="1">
      <c r="GQ13391" s="171"/>
    </row>
    <row r="13392" spans="199:199" ht="12" customHeight="1">
      <c r="GQ13392" s="171"/>
    </row>
    <row r="13393" spans="199:199" ht="12" customHeight="1">
      <c r="GQ13393" s="171"/>
    </row>
    <row r="13394" spans="199:199" ht="12" customHeight="1">
      <c r="GQ13394" s="171"/>
    </row>
    <row r="13395" spans="199:199" ht="12" customHeight="1">
      <c r="GQ13395" s="171"/>
    </row>
    <row r="13396" spans="199:199" ht="12" customHeight="1">
      <c r="GQ13396" s="171"/>
    </row>
    <row r="13397" spans="199:199" ht="12" customHeight="1">
      <c r="GQ13397" s="171"/>
    </row>
    <row r="13398" spans="199:199" ht="12" customHeight="1">
      <c r="GQ13398" s="171"/>
    </row>
    <row r="13399" spans="199:199" ht="12" customHeight="1">
      <c r="GQ13399" s="171"/>
    </row>
    <row r="13400" spans="199:199" ht="12" customHeight="1">
      <c r="GQ13400" s="171"/>
    </row>
    <row r="13401" spans="199:199" ht="12" customHeight="1">
      <c r="GQ13401" s="171"/>
    </row>
    <row r="13402" spans="199:199" ht="12" customHeight="1">
      <c r="GQ13402" s="171"/>
    </row>
    <row r="13403" spans="199:199" ht="12" customHeight="1">
      <c r="GQ13403" s="171"/>
    </row>
    <row r="13404" spans="199:199" ht="12" customHeight="1">
      <c r="GQ13404" s="171"/>
    </row>
    <row r="13405" spans="199:199" ht="12" customHeight="1">
      <c r="GQ13405" s="171"/>
    </row>
    <row r="13406" spans="199:199" ht="12" customHeight="1">
      <c r="GQ13406" s="171"/>
    </row>
    <row r="13407" spans="199:199" ht="12" customHeight="1">
      <c r="GQ13407" s="171"/>
    </row>
    <row r="13408" spans="199:199" ht="12" customHeight="1">
      <c r="GQ13408" s="171"/>
    </row>
    <row r="13409" spans="199:199" ht="12" customHeight="1">
      <c r="GQ13409" s="171"/>
    </row>
    <row r="13410" spans="199:199" ht="12" customHeight="1">
      <c r="GQ13410" s="171"/>
    </row>
    <row r="13411" spans="199:199" ht="12" customHeight="1">
      <c r="GQ13411" s="171"/>
    </row>
    <row r="13412" spans="199:199" ht="12" customHeight="1">
      <c r="GQ13412" s="171"/>
    </row>
    <row r="13413" spans="199:199" ht="12" customHeight="1">
      <c r="GQ13413" s="171"/>
    </row>
    <row r="13414" spans="199:199" ht="12" customHeight="1">
      <c r="GQ13414" s="171"/>
    </row>
    <row r="13415" spans="199:199" ht="12" customHeight="1">
      <c r="GQ13415" s="171"/>
    </row>
    <row r="13416" spans="199:199" ht="12" customHeight="1">
      <c r="GQ13416" s="171"/>
    </row>
    <row r="13417" spans="199:199" ht="12" customHeight="1">
      <c r="GQ13417" s="171"/>
    </row>
    <row r="13418" spans="199:199" ht="12" customHeight="1">
      <c r="GQ13418" s="171"/>
    </row>
    <row r="13419" spans="199:199" ht="12" customHeight="1">
      <c r="GQ13419" s="171"/>
    </row>
    <row r="13420" spans="199:199" ht="12" customHeight="1">
      <c r="GQ13420" s="171"/>
    </row>
    <row r="13421" spans="199:199" ht="12" customHeight="1">
      <c r="GQ13421" s="171"/>
    </row>
    <row r="13422" spans="199:199" ht="12" customHeight="1">
      <c r="GQ13422" s="171"/>
    </row>
    <row r="13423" spans="199:199" ht="12" customHeight="1">
      <c r="GQ13423" s="171"/>
    </row>
    <row r="13424" spans="199:199" ht="12" customHeight="1">
      <c r="GQ13424" s="171"/>
    </row>
    <row r="13425" spans="199:199" ht="12" customHeight="1">
      <c r="GQ13425" s="171"/>
    </row>
    <row r="13426" spans="199:199" ht="12" customHeight="1">
      <c r="GQ13426" s="171"/>
    </row>
    <row r="13427" spans="199:199" ht="12" customHeight="1">
      <c r="GQ13427" s="171"/>
    </row>
    <row r="13428" spans="199:199" ht="12" customHeight="1">
      <c r="GQ13428" s="171"/>
    </row>
    <row r="13429" spans="199:199" ht="12" customHeight="1">
      <c r="GQ13429" s="171"/>
    </row>
    <row r="13430" spans="199:199" ht="12" customHeight="1">
      <c r="GQ13430" s="171"/>
    </row>
    <row r="13431" spans="199:199" ht="12" customHeight="1">
      <c r="GQ13431" s="171"/>
    </row>
    <row r="13432" spans="199:199" ht="12" customHeight="1">
      <c r="GQ13432" s="171"/>
    </row>
    <row r="13433" spans="199:199" ht="12" customHeight="1">
      <c r="GQ13433" s="171"/>
    </row>
    <row r="13434" spans="199:199" ht="12" customHeight="1">
      <c r="GQ13434" s="171"/>
    </row>
    <row r="13435" spans="199:199" ht="12" customHeight="1">
      <c r="GQ13435" s="171"/>
    </row>
    <row r="13436" spans="199:199" ht="12" customHeight="1">
      <c r="GQ13436" s="171"/>
    </row>
    <row r="13437" spans="199:199" ht="12" customHeight="1">
      <c r="GQ13437" s="171"/>
    </row>
    <row r="13438" spans="199:199" ht="12" customHeight="1">
      <c r="GQ13438" s="171"/>
    </row>
    <row r="13439" spans="199:199" ht="12" customHeight="1">
      <c r="GQ13439" s="171"/>
    </row>
    <row r="13440" spans="199:199" ht="12" customHeight="1">
      <c r="GQ13440" s="171"/>
    </row>
    <row r="13441" spans="199:199" ht="12" customHeight="1">
      <c r="GQ13441" s="171"/>
    </row>
    <row r="13442" spans="199:199" ht="12" customHeight="1">
      <c r="GQ13442" s="171"/>
    </row>
    <row r="13443" spans="199:199" ht="12" customHeight="1">
      <c r="GQ13443" s="171"/>
    </row>
    <row r="13444" spans="199:199" ht="12" customHeight="1">
      <c r="GQ13444" s="171"/>
    </row>
    <row r="13445" spans="199:199" ht="12" customHeight="1">
      <c r="GQ13445" s="171"/>
    </row>
    <row r="13446" spans="199:199" ht="12" customHeight="1">
      <c r="GQ13446" s="171"/>
    </row>
    <row r="13447" spans="199:199" ht="12" customHeight="1">
      <c r="GQ13447" s="171"/>
    </row>
    <row r="13448" spans="199:199" ht="12" customHeight="1">
      <c r="GQ13448" s="171"/>
    </row>
    <row r="13449" spans="199:199" ht="12" customHeight="1">
      <c r="GQ13449" s="171"/>
    </row>
    <row r="13450" spans="199:199" ht="12" customHeight="1">
      <c r="GQ13450" s="171"/>
    </row>
    <row r="13451" spans="199:199" ht="12" customHeight="1">
      <c r="GQ13451" s="171"/>
    </row>
    <row r="13452" spans="199:199" ht="12" customHeight="1">
      <c r="GQ13452" s="171"/>
    </row>
    <row r="13453" spans="199:199" ht="12" customHeight="1">
      <c r="GQ13453" s="171"/>
    </row>
    <row r="13454" spans="199:199" ht="12" customHeight="1">
      <c r="GQ13454" s="171"/>
    </row>
    <row r="13455" spans="199:199" ht="12" customHeight="1">
      <c r="GQ13455" s="171"/>
    </row>
    <row r="13456" spans="199:199" ht="12" customHeight="1">
      <c r="GQ13456" s="171"/>
    </row>
    <row r="13457" spans="199:199" ht="12" customHeight="1">
      <c r="GQ13457" s="171"/>
    </row>
    <row r="13458" spans="199:199" ht="12" customHeight="1">
      <c r="GQ13458" s="171"/>
    </row>
    <row r="13459" spans="199:199" ht="12" customHeight="1">
      <c r="GQ13459" s="171"/>
    </row>
    <row r="13460" spans="199:199" ht="12" customHeight="1">
      <c r="GQ13460" s="171"/>
    </row>
    <row r="13461" spans="199:199" ht="12" customHeight="1">
      <c r="GQ13461" s="171"/>
    </row>
    <row r="13462" spans="199:199" ht="12" customHeight="1">
      <c r="GQ13462" s="171"/>
    </row>
    <row r="13463" spans="199:199" ht="12" customHeight="1">
      <c r="GQ13463" s="171"/>
    </row>
    <row r="13464" spans="199:199" ht="12" customHeight="1">
      <c r="GQ13464" s="171"/>
    </row>
    <row r="13465" spans="199:199" ht="12" customHeight="1">
      <c r="GQ13465" s="171"/>
    </row>
    <row r="13466" spans="199:199" ht="12" customHeight="1">
      <c r="GQ13466" s="171"/>
    </row>
    <row r="13467" spans="199:199" ht="12" customHeight="1">
      <c r="GQ13467" s="171"/>
    </row>
    <row r="13468" spans="199:199" ht="12" customHeight="1">
      <c r="GQ13468" s="171"/>
    </row>
    <row r="13469" spans="199:199" ht="12" customHeight="1">
      <c r="GQ13469" s="171"/>
    </row>
    <row r="13470" spans="199:199" ht="12" customHeight="1">
      <c r="GQ13470" s="171"/>
    </row>
    <row r="13471" spans="199:199" ht="12" customHeight="1">
      <c r="GQ13471" s="171"/>
    </row>
    <row r="13472" spans="199:199" ht="12" customHeight="1">
      <c r="GQ13472" s="171"/>
    </row>
    <row r="13473" spans="199:199" ht="12" customHeight="1">
      <c r="GQ13473" s="171"/>
    </row>
    <row r="13474" spans="199:199" ht="12" customHeight="1">
      <c r="GQ13474" s="171"/>
    </row>
    <row r="13475" spans="199:199" ht="12" customHeight="1">
      <c r="GQ13475" s="171"/>
    </row>
    <row r="13476" spans="199:199" ht="12" customHeight="1">
      <c r="GQ13476" s="171"/>
    </row>
    <row r="13477" spans="199:199" ht="12" customHeight="1">
      <c r="GQ13477" s="171"/>
    </row>
    <row r="13478" spans="199:199" ht="12" customHeight="1">
      <c r="GQ13478" s="171"/>
    </row>
    <row r="13479" spans="199:199" ht="12" customHeight="1">
      <c r="GQ13479" s="171"/>
    </row>
    <row r="13480" spans="199:199" ht="12" customHeight="1">
      <c r="GQ13480" s="171"/>
    </row>
    <row r="13481" spans="199:199" ht="12" customHeight="1">
      <c r="GQ13481" s="171"/>
    </row>
    <row r="13482" spans="199:199" ht="12" customHeight="1">
      <c r="GQ13482" s="171"/>
    </row>
    <row r="13483" spans="199:199" ht="12" customHeight="1">
      <c r="GQ13483" s="171"/>
    </row>
    <row r="13484" spans="199:199" ht="12" customHeight="1">
      <c r="GQ13484" s="171"/>
    </row>
    <row r="13485" spans="199:199" ht="12" customHeight="1">
      <c r="GQ13485" s="171"/>
    </row>
    <row r="13486" spans="199:199" ht="12" customHeight="1">
      <c r="GQ13486" s="171"/>
    </row>
    <row r="13487" spans="199:199" ht="12" customHeight="1">
      <c r="GQ13487" s="171"/>
    </row>
    <row r="13488" spans="199:199" ht="12" customHeight="1">
      <c r="GQ13488" s="171"/>
    </row>
    <row r="13489" spans="199:199" ht="12" customHeight="1">
      <c r="GQ13489" s="171"/>
    </row>
    <row r="13490" spans="199:199" ht="12" customHeight="1">
      <c r="GQ13490" s="171"/>
    </row>
    <row r="13491" spans="199:199" ht="12" customHeight="1">
      <c r="GQ13491" s="171"/>
    </row>
    <row r="13492" spans="199:199" ht="12" customHeight="1">
      <c r="GQ13492" s="171"/>
    </row>
    <row r="13493" spans="199:199" ht="12" customHeight="1">
      <c r="GQ13493" s="171"/>
    </row>
    <row r="13494" spans="199:199" ht="12" customHeight="1">
      <c r="GQ13494" s="171"/>
    </row>
    <row r="13495" spans="199:199" ht="12" customHeight="1">
      <c r="GQ13495" s="171"/>
    </row>
    <row r="13496" spans="199:199" ht="12" customHeight="1">
      <c r="GQ13496" s="171"/>
    </row>
    <row r="13497" spans="199:199" ht="12" customHeight="1">
      <c r="GQ13497" s="171"/>
    </row>
    <row r="13498" spans="199:199" ht="12" customHeight="1">
      <c r="GQ13498" s="171"/>
    </row>
    <row r="13499" spans="199:199" ht="12" customHeight="1">
      <c r="GQ13499" s="171"/>
    </row>
    <row r="13500" spans="199:199" ht="12" customHeight="1">
      <c r="GQ13500" s="171"/>
    </row>
    <row r="13501" spans="199:199" ht="12" customHeight="1">
      <c r="GQ13501" s="171"/>
    </row>
    <row r="13502" spans="199:199" ht="12" customHeight="1">
      <c r="GQ13502" s="171"/>
    </row>
    <row r="13503" spans="199:199" ht="12" customHeight="1">
      <c r="GQ13503" s="171"/>
    </row>
    <row r="13504" spans="199:199" ht="12" customHeight="1">
      <c r="GQ13504" s="171"/>
    </row>
    <row r="13505" spans="199:199" ht="12" customHeight="1">
      <c r="GQ13505" s="171"/>
    </row>
    <row r="13506" spans="199:199" ht="12" customHeight="1">
      <c r="GQ13506" s="171"/>
    </row>
    <row r="13507" spans="199:199" ht="12" customHeight="1">
      <c r="GQ13507" s="171"/>
    </row>
    <row r="13508" spans="199:199" ht="12" customHeight="1">
      <c r="GQ13508" s="171"/>
    </row>
    <row r="13509" spans="199:199" ht="12" customHeight="1">
      <c r="GQ13509" s="171"/>
    </row>
    <row r="13510" spans="199:199" ht="12" customHeight="1">
      <c r="GQ13510" s="171"/>
    </row>
    <row r="13511" spans="199:199" ht="12" customHeight="1">
      <c r="GQ13511" s="171"/>
    </row>
    <row r="13512" spans="199:199" ht="12" customHeight="1">
      <c r="GQ13512" s="171"/>
    </row>
    <row r="13513" spans="199:199" ht="12" customHeight="1">
      <c r="GQ13513" s="171"/>
    </row>
    <row r="13514" spans="199:199" ht="12" customHeight="1">
      <c r="GQ13514" s="171"/>
    </row>
    <row r="13515" spans="199:199" ht="12" customHeight="1">
      <c r="GQ13515" s="171"/>
    </row>
    <row r="13516" spans="199:199" ht="12" customHeight="1">
      <c r="GQ13516" s="171"/>
    </row>
    <row r="13517" spans="199:199" ht="12" customHeight="1">
      <c r="GQ13517" s="171"/>
    </row>
    <row r="13518" spans="199:199" ht="12" customHeight="1">
      <c r="GQ13518" s="171"/>
    </row>
    <row r="13519" spans="199:199" ht="12" customHeight="1">
      <c r="GQ13519" s="171"/>
    </row>
    <row r="13520" spans="199:199" ht="12" customHeight="1">
      <c r="GQ13520" s="171"/>
    </row>
    <row r="13521" spans="199:199" ht="12" customHeight="1">
      <c r="GQ13521" s="171"/>
    </row>
    <row r="13522" spans="199:199" ht="12" customHeight="1">
      <c r="GQ13522" s="171"/>
    </row>
    <row r="13523" spans="199:199" ht="12" customHeight="1">
      <c r="GQ13523" s="171"/>
    </row>
    <row r="13524" spans="199:199" ht="12" customHeight="1">
      <c r="GQ13524" s="171"/>
    </row>
    <row r="13525" spans="199:199" ht="12" customHeight="1">
      <c r="GQ13525" s="171"/>
    </row>
    <row r="13526" spans="199:199" ht="12" customHeight="1">
      <c r="GQ13526" s="171"/>
    </row>
    <row r="13527" spans="199:199" ht="12" customHeight="1">
      <c r="GQ13527" s="171"/>
    </row>
    <row r="13528" spans="199:199" ht="12" customHeight="1">
      <c r="GQ13528" s="171"/>
    </row>
    <row r="13529" spans="199:199" ht="12" customHeight="1">
      <c r="GQ13529" s="171"/>
    </row>
    <row r="13530" spans="199:199" ht="12" customHeight="1">
      <c r="GQ13530" s="171"/>
    </row>
    <row r="13531" spans="199:199" ht="12" customHeight="1">
      <c r="GQ13531" s="171"/>
    </row>
    <row r="13532" spans="199:199" ht="12" customHeight="1">
      <c r="GQ13532" s="171"/>
    </row>
    <row r="13533" spans="199:199" ht="12" customHeight="1">
      <c r="GQ13533" s="171"/>
    </row>
    <row r="13534" spans="199:199" ht="12" customHeight="1">
      <c r="GQ13534" s="171"/>
    </row>
    <row r="13535" spans="199:199" ht="12" customHeight="1">
      <c r="GQ13535" s="171"/>
    </row>
    <row r="13536" spans="199:199" ht="12" customHeight="1">
      <c r="GQ13536" s="171"/>
    </row>
    <row r="13537" spans="199:199" ht="12" customHeight="1">
      <c r="GQ13537" s="171"/>
    </row>
    <row r="13538" spans="199:199" ht="12" customHeight="1">
      <c r="GQ13538" s="171"/>
    </row>
    <row r="13539" spans="199:199" ht="12" customHeight="1">
      <c r="GQ13539" s="171"/>
    </row>
    <row r="13540" spans="199:199" ht="12" customHeight="1">
      <c r="GQ13540" s="171"/>
    </row>
    <row r="13541" spans="199:199" ht="12" customHeight="1">
      <c r="GQ13541" s="171"/>
    </row>
    <row r="13542" spans="199:199" ht="12" customHeight="1">
      <c r="GQ13542" s="171"/>
    </row>
    <row r="13543" spans="199:199" ht="12" customHeight="1">
      <c r="GQ13543" s="171"/>
    </row>
    <row r="13544" spans="199:199" ht="12" customHeight="1">
      <c r="GQ13544" s="171"/>
    </row>
    <row r="13545" spans="199:199" ht="12" customHeight="1">
      <c r="GQ13545" s="171"/>
    </row>
    <row r="13546" spans="199:199" ht="12" customHeight="1">
      <c r="GQ13546" s="171"/>
    </row>
    <row r="13547" spans="199:199" ht="12" customHeight="1">
      <c r="GQ13547" s="171"/>
    </row>
    <row r="13548" spans="199:199" ht="12" customHeight="1">
      <c r="GQ13548" s="171"/>
    </row>
    <row r="13549" spans="199:199" ht="12" customHeight="1">
      <c r="GQ13549" s="171"/>
    </row>
    <row r="13550" spans="199:199" ht="12" customHeight="1">
      <c r="GQ13550" s="171"/>
    </row>
    <row r="13551" spans="199:199" ht="12" customHeight="1">
      <c r="GQ13551" s="171"/>
    </row>
    <row r="13552" spans="199:199" ht="12" customHeight="1">
      <c r="GQ13552" s="171"/>
    </row>
    <row r="13553" spans="199:199" ht="12" customHeight="1">
      <c r="GQ13553" s="171"/>
    </row>
    <row r="13554" spans="199:199" ht="12" customHeight="1">
      <c r="GQ13554" s="171"/>
    </row>
    <row r="13555" spans="199:199" ht="12" customHeight="1">
      <c r="GQ13555" s="171"/>
    </row>
    <row r="13556" spans="199:199" ht="12" customHeight="1">
      <c r="GQ13556" s="171"/>
    </row>
    <row r="13557" spans="199:199" ht="12" customHeight="1">
      <c r="GQ13557" s="171"/>
    </row>
    <row r="13558" spans="199:199" ht="12" customHeight="1">
      <c r="GQ13558" s="171"/>
    </row>
    <row r="13559" spans="199:199" ht="12" customHeight="1">
      <c r="GQ13559" s="171"/>
    </row>
    <row r="13560" spans="199:199" ht="12" customHeight="1">
      <c r="GQ13560" s="171"/>
    </row>
    <row r="13561" spans="199:199" ht="12" customHeight="1">
      <c r="GQ13561" s="171"/>
    </row>
    <row r="13562" spans="199:199" ht="12" customHeight="1">
      <c r="GQ13562" s="171"/>
    </row>
    <row r="13563" spans="199:199" ht="12" customHeight="1">
      <c r="GQ13563" s="171"/>
    </row>
    <row r="13564" spans="199:199" ht="12" customHeight="1">
      <c r="GQ13564" s="171"/>
    </row>
    <row r="13565" spans="199:199" ht="12" customHeight="1">
      <c r="GQ13565" s="171"/>
    </row>
    <row r="13566" spans="199:199" ht="12" customHeight="1">
      <c r="GQ13566" s="171"/>
    </row>
    <row r="13567" spans="199:199" ht="12" customHeight="1">
      <c r="GQ13567" s="171"/>
    </row>
    <row r="13568" spans="199:199" ht="12" customHeight="1">
      <c r="GQ13568" s="171"/>
    </row>
    <row r="13569" spans="199:199" ht="12" customHeight="1">
      <c r="GQ13569" s="171"/>
    </row>
    <row r="13570" spans="199:199" ht="12" customHeight="1">
      <c r="GQ13570" s="171"/>
    </row>
    <row r="13571" spans="199:199" ht="12" customHeight="1">
      <c r="GQ13571" s="171"/>
    </row>
    <row r="13572" spans="199:199" ht="12" customHeight="1">
      <c r="GQ13572" s="171"/>
    </row>
    <row r="13573" spans="199:199" ht="12" customHeight="1">
      <c r="GQ13573" s="171"/>
    </row>
    <row r="13574" spans="199:199" ht="12" customHeight="1">
      <c r="GQ13574" s="171"/>
    </row>
    <row r="13575" spans="199:199" ht="12" customHeight="1">
      <c r="GQ13575" s="171"/>
    </row>
    <row r="13576" spans="199:199" ht="12" customHeight="1">
      <c r="GQ13576" s="171"/>
    </row>
    <row r="13577" spans="199:199" ht="12" customHeight="1">
      <c r="GQ13577" s="171"/>
    </row>
    <row r="13578" spans="199:199" ht="12" customHeight="1">
      <c r="GQ13578" s="171"/>
    </row>
    <row r="13579" spans="199:199" ht="12" customHeight="1">
      <c r="GQ13579" s="171"/>
    </row>
    <row r="13580" spans="199:199" ht="12" customHeight="1">
      <c r="GQ13580" s="171"/>
    </row>
    <row r="13581" spans="199:199" ht="12" customHeight="1">
      <c r="GQ13581" s="171"/>
    </row>
    <row r="13582" spans="199:199" ht="12" customHeight="1">
      <c r="GQ13582" s="171"/>
    </row>
    <row r="13583" spans="199:199" ht="12" customHeight="1">
      <c r="GQ13583" s="171"/>
    </row>
    <row r="13584" spans="199:199" ht="12" customHeight="1">
      <c r="GQ13584" s="171"/>
    </row>
    <row r="13585" spans="199:199" ht="12" customHeight="1">
      <c r="GQ13585" s="171"/>
    </row>
    <row r="13586" spans="199:199" ht="12" customHeight="1">
      <c r="GQ13586" s="171"/>
    </row>
    <row r="13587" spans="199:199" ht="12" customHeight="1">
      <c r="GQ13587" s="171"/>
    </row>
    <row r="13588" spans="199:199" ht="12" customHeight="1">
      <c r="GQ13588" s="171"/>
    </row>
    <row r="13589" spans="199:199" ht="12" customHeight="1">
      <c r="GQ13589" s="171"/>
    </row>
    <row r="13590" spans="199:199" ht="12" customHeight="1">
      <c r="GQ13590" s="171"/>
    </row>
    <row r="13591" spans="199:199" ht="12" customHeight="1">
      <c r="GQ13591" s="171"/>
    </row>
    <row r="13592" spans="199:199" ht="12" customHeight="1">
      <c r="GQ13592" s="171"/>
    </row>
    <row r="13593" spans="199:199" ht="12" customHeight="1">
      <c r="GQ13593" s="171"/>
    </row>
    <row r="13594" spans="199:199" ht="12" customHeight="1">
      <c r="GQ13594" s="171"/>
    </row>
    <row r="13595" spans="199:199" ht="12" customHeight="1">
      <c r="GQ13595" s="171"/>
    </row>
    <row r="13596" spans="199:199" ht="12" customHeight="1">
      <c r="GQ13596" s="171"/>
    </row>
    <row r="13597" spans="199:199" ht="12" customHeight="1">
      <c r="GQ13597" s="171"/>
    </row>
    <row r="13598" spans="199:199" ht="12" customHeight="1">
      <c r="GQ13598" s="171"/>
    </row>
    <row r="13599" spans="199:199" ht="12" customHeight="1">
      <c r="GQ13599" s="171"/>
    </row>
    <row r="13600" spans="199:199" ht="12" customHeight="1">
      <c r="GQ13600" s="171"/>
    </row>
    <row r="13601" spans="199:199" ht="12" customHeight="1">
      <c r="GQ13601" s="171"/>
    </row>
    <row r="13602" spans="199:199" ht="12" customHeight="1">
      <c r="GQ13602" s="171"/>
    </row>
    <row r="13603" spans="199:199" ht="12" customHeight="1">
      <c r="GQ13603" s="171"/>
    </row>
    <row r="13604" spans="199:199" ht="12" customHeight="1">
      <c r="GQ13604" s="171"/>
    </row>
    <row r="13605" spans="199:199" ht="12" customHeight="1">
      <c r="GQ13605" s="171"/>
    </row>
    <row r="13606" spans="199:199" ht="12" customHeight="1">
      <c r="GQ13606" s="171"/>
    </row>
    <row r="13607" spans="199:199" ht="12" customHeight="1">
      <c r="GQ13607" s="171"/>
    </row>
    <row r="13608" spans="199:199" ht="12" customHeight="1">
      <c r="GQ13608" s="171"/>
    </row>
    <row r="13609" spans="199:199" ht="12" customHeight="1">
      <c r="GQ13609" s="171"/>
    </row>
    <row r="13610" spans="199:199" ht="12" customHeight="1">
      <c r="GQ13610" s="171"/>
    </row>
    <row r="13611" spans="199:199" ht="12" customHeight="1">
      <c r="GQ13611" s="171"/>
    </row>
    <row r="13612" spans="199:199" ht="12" customHeight="1">
      <c r="GQ13612" s="171"/>
    </row>
    <row r="13613" spans="199:199" ht="12" customHeight="1">
      <c r="GQ13613" s="171"/>
    </row>
    <row r="13614" spans="199:199" ht="12" customHeight="1">
      <c r="GQ13614" s="171"/>
    </row>
    <row r="13615" spans="199:199" ht="12" customHeight="1">
      <c r="GQ13615" s="171"/>
    </row>
    <row r="13616" spans="199:199" ht="12" customHeight="1">
      <c r="GQ13616" s="171"/>
    </row>
    <row r="13617" spans="199:199" ht="12" customHeight="1">
      <c r="GQ13617" s="171"/>
    </row>
    <row r="13618" spans="199:199" ht="12" customHeight="1">
      <c r="GQ13618" s="171"/>
    </row>
    <row r="13619" spans="199:199" ht="12" customHeight="1">
      <c r="GQ13619" s="171"/>
    </row>
    <row r="13620" spans="199:199" ht="12" customHeight="1">
      <c r="GQ13620" s="171"/>
    </row>
    <row r="13621" spans="199:199" ht="12" customHeight="1">
      <c r="GQ13621" s="171"/>
    </row>
    <row r="13622" spans="199:199" ht="12" customHeight="1">
      <c r="GQ13622" s="171"/>
    </row>
    <row r="13623" spans="199:199" ht="12" customHeight="1">
      <c r="GQ13623" s="171"/>
    </row>
    <row r="13624" spans="199:199" ht="12" customHeight="1">
      <c r="GQ13624" s="171"/>
    </row>
    <row r="13625" spans="199:199" ht="12" customHeight="1">
      <c r="GQ13625" s="171"/>
    </row>
    <row r="13626" spans="199:199" ht="12" customHeight="1">
      <c r="GQ13626" s="171"/>
    </row>
    <row r="13627" spans="199:199" ht="12" customHeight="1">
      <c r="GQ13627" s="171"/>
    </row>
    <row r="13628" spans="199:199" ht="12" customHeight="1">
      <c r="GQ13628" s="171"/>
    </row>
    <row r="13629" spans="199:199" ht="12" customHeight="1">
      <c r="GQ13629" s="171"/>
    </row>
    <row r="13630" spans="199:199" ht="12" customHeight="1">
      <c r="GQ13630" s="171"/>
    </row>
    <row r="13631" spans="199:199" ht="12" customHeight="1">
      <c r="GQ13631" s="171"/>
    </row>
    <row r="13632" spans="199:199" ht="12" customHeight="1">
      <c r="GQ13632" s="171"/>
    </row>
    <row r="13633" spans="199:199" ht="12" customHeight="1">
      <c r="GQ13633" s="171"/>
    </row>
    <row r="13634" spans="199:199" ht="12" customHeight="1">
      <c r="GQ13634" s="171"/>
    </row>
    <row r="13635" spans="199:199" ht="12" customHeight="1">
      <c r="GQ13635" s="171"/>
    </row>
    <row r="13636" spans="199:199" ht="12" customHeight="1">
      <c r="GQ13636" s="171"/>
    </row>
    <row r="13637" spans="199:199" ht="12" customHeight="1">
      <c r="GQ13637" s="171"/>
    </row>
    <row r="13638" spans="199:199" ht="12" customHeight="1">
      <c r="GQ13638" s="171"/>
    </row>
    <row r="13639" spans="199:199" ht="12" customHeight="1">
      <c r="GQ13639" s="171"/>
    </row>
    <row r="13640" spans="199:199" ht="12" customHeight="1">
      <c r="GQ13640" s="171"/>
    </row>
    <row r="13641" spans="199:199" ht="12" customHeight="1">
      <c r="GQ13641" s="171"/>
    </row>
    <row r="13642" spans="199:199" ht="12" customHeight="1">
      <c r="GQ13642" s="171"/>
    </row>
    <row r="13643" spans="199:199" ht="12" customHeight="1">
      <c r="GQ13643" s="171"/>
    </row>
    <row r="13644" spans="199:199" ht="12" customHeight="1">
      <c r="GQ13644" s="171"/>
    </row>
    <row r="13645" spans="199:199" ht="12" customHeight="1">
      <c r="GQ13645" s="171"/>
    </row>
    <row r="13646" spans="199:199" ht="12" customHeight="1">
      <c r="GQ13646" s="171"/>
    </row>
    <row r="13647" spans="199:199" ht="12" customHeight="1">
      <c r="GQ13647" s="171"/>
    </row>
    <row r="13648" spans="199:199" ht="12" customHeight="1">
      <c r="GQ13648" s="171"/>
    </row>
    <row r="13649" spans="199:199" ht="12" customHeight="1">
      <c r="GQ13649" s="171"/>
    </row>
    <row r="13650" spans="199:199" ht="12" customHeight="1">
      <c r="GQ13650" s="171"/>
    </row>
    <row r="13651" spans="199:199" ht="12" customHeight="1">
      <c r="GQ13651" s="171"/>
    </row>
    <row r="13652" spans="199:199" ht="12" customHeight="1">
      <c r="GQ13652" s="171"/>
    </row>
    <row r="13653" spans="199:199" ht="12" customHeight="1">
      <c r="GQ13653" s="171"/>
    </row>
    <row r="13654" spans="199:199" ht="12" customHeight="1">
      <c r="GQ13654" s="171"/>
    </row>
    <row r="13655" spans="199:199" ht="12" customHeight="1">
      <c r="GQ13655" s="171"/>
    </row>
    <row r="13656" spans="199:199" ht="12" customHeight="1">
      <c r="GQ13656" s="171"/>
    </row>
    <row r="13657" spans="199:199" ht="12" customHeight="1">
      <c r="GQ13657" s="171"/>
    </row>
    <row r="13658" spans="199:199" ht="12" customHeight="1">
      <c r="GQ13658" s="171"/>
    </row>
    <row r="13659" spans="199:199" ht="12" customHeight="1">
      <c r="GQ13659" s="171"/>
    </row>
    <row r="13660" spans="199:199" ht="12" customHeight="1">
      <c r="GQ13660" s="171"/>
    </row>
    <row r="13661" spans="199:199" ht="12" customHeight="1">
      <c r="GQ13661" s="171"/>
    </row>
    <row r="13662" spans="199:199" ht="12" customHeight="1">
      <c r="GQ13662" s="171"/>
    </row>
    <row r="13663" spans="199:199" ht="12" customHeight="1">
      <c r="GQ13663" s="171"/>
    </row>
    <row r="13664" spans="199:199" ht="12" customHeight="1">
      <c r="GQ13664" s="171"/>
    </row>
    <row r="13665" spans="199:199" ht="12" customHeight="1">
      <c r="GQ13665" s="171"/>
    </row>
    <row r="13666" spans="199:199" ht="12" customHeight="1">
      <c r="GQ13666" s="171"/>
    </row>
    <row r="13667" spans="199:199" ht="12" customHeight="1">
      <c r="GQ13667" s="171"/>
    </row>
    <row r="13668" spans="199:199" ht="12" customHeight="1">
      <c r="GQ13668" s="171"/>
    </row>
    <row r="13669" spans="199:199" ht="12" customHeight="1">
      <c r="GQ13669" s="171"/>
    </row>
    <row r="13670" spans="199:199" ht="12" customHeight="1">
      <c r="GQ13670" s="171"/>
    </row>
    <row r="13671" spans="199:199" ht="12" customHeight="1">
      <c r="GQ13671" s="171"/>
    </row>
    <row r="13672" spans="199:199" ht="12" customHeight="1">
      <c r="GQ13672" s="171"/>
    </row>
    <row r="13673" spans="199:199" ht="12" customHeight="1">
      <c r="GQ13673" s="171"/>
    </row>
    <row r="13674" spans="199:199" ht="12" customHeight="1">
      <c r="GQ13674" s="171"/>
    </row>
    <row r="13675" spans="199:199" ht="12" customHeight="1">
      <c r="GQ13675" s="171"/>
    </row>
    <row r="13676" spans="199:199" ht="12" customHeight="1">
      <c r="GQ13676" s="171"/>
    </row>
    <row r="13677" spans="199:199" ht="12" customHeight="1">
      <c r="GQ13677" s="171"/>
    </row>
    <row r="13678" spans="199:199" ht="12" customHeight="1">
      <c r="GQ13678" s="171"/>
    </row>
    <row r="13679" spans="199:199" ht="12" customHeight="1">
      <c r="GQ13679" s="171"/>
    </row>
    <row r="13680" spans="199:199" ht="12" customHeight="1">
      <c r="GQ13680" s="171"/>
    </row>
    <row r="13681" spans="199:199" ht="12" customHeight="1">
      <c r="GQ13681" s="171"/>
    </row>
    <row r="13682" spans="199:199" ht="12" customHeight="1">
      <c r="GQ13682" s="171"/>
    </row>
    <row r="13683" spans="199:199" ht="12" customHeight="1">
      <c r="GQ13683" s="171"/>
    </row>
    <row r="13684" spans="199:199" ht="12" customHeight="1">
      <c r="GQ13684" s="171"/>
    </row>
    <row r="13685" spans="199:199" ht="12" customHeight="1">
      <c r="GQ13685" s="171"/>
    </row>
    <row r="13686" spans="199:199" ht="12" customHeight="1">
      <c r="GQ13686" s="171"/>
    </row>
    <row r="13687" spans="199:199" ht="12" customHeight="1">
      <c r="GQ13687" s="171"/>
    </row>
    <row r="13688" spans="199:199" ht="12" customHeight="1">
      <c r="GQ13688" s="171"/>
    </row>
    <row r="13689" spans="199:199" ht="12" customHeight="1">
      <c r="GQ13689" s="171"/>
    </row>
    <row r="13690" spans="199:199" ht="12" customHeight="1">
      <c r="GQ13690" s="171"/>
    </row>
    <row r="13691" spans="199:199" ht="12" customHeight="1">
      <c r="GQ13691" s="171"/>
    </row>
    <row r="13692" spans="199:199" ht="12" customHeight="1">
      <c r="GQ13692" s="171"/>
    </row>
    <row r="13693" spans="199:199" ht="12" customHeight="1">
      <c r="GQ13693" s="171"/>
    </row>
    <row r="13694" spans="199:199" ht="12" customHeight="1">
      <c r="GQ13694" s="171"/>
    </row>
    <row r="13695" spans="199:199" ht="12" customHeight="1">
      <c r="GQ13695" s="171"/>
    </row>
    <row r="13696" spans="199:199" ht="12" customHeight="1">
      <c r="GQ13696" s="171"/>
    </row>
    <row r="13697" spans="199:199" ht="12" customHeight="1">
      <c r="GQ13697" s="171"/>
    </row>
    <row r="13698" spans="199:199" ht="12" customHeight="1">
      <c r="GQ13698" s="171"/>
    </row>
    <row r="13699" spans="199:199" ht="12" customHeight="1">
      <c r="GQ13699" s="171"/>
    </row>
    <row r="13700" spans="199:199" ht="12" customHeight="1">
      <c r="GQ13700" s="171"/>
    </row>
    <row r="13701" spans="199:199" ht="12" customHeight="1">
      <c r="GQ13701" s="171"/>
    </row>
    <row r="13702" spans="199:199" ht="12" customHeight="1">
      <c r="GQ13702" s="171"/>
    </row>
    <row r="13703" spans="199:199" ht="12" customHeight="1">
      <c r="GQ13703" s="171"/>
    </row>
    <row r="13704" spans="199:199" ht="12" customHeight="1">
      <c r="GQ13704" s="171"/>
    </row>
    <row r="13705" spans="199:199" ht="12" customHeight="1">
      <c r="GQ13705" s="171"/>
    </row>
    <row r="13706" spans="199:199" ht="12" customHeight="1">
      <c r="GQ13706" s="171"/>
    </row>
    <row r="13707" spans="199:199" ht="12" customHeight="1">
      <c r="GQ13707" s="171"/>
    </row>
    <row r="13708" spans="199:199" ht="12" customHeight="1">
      <c r="GQ13708" s="171"/>
    </row>
    <row r="13709" spans="199:199" ht="12" customHeight="1">
      <c r="GQ13709" s="171"/>
    </row>
    <row r="13710" spans="199:199" ht="12" customHeight="1">
      <c r="GQ13710" s="171"/>
    </row>
    <row r="13711" spans="199:199" ht="12" customHeight="1">
      <c r="GQ13711" s="171"/>
    </row>
    <row r="13712" spans="199:199" ht="12" customHeight="1">
      <c r="GQ13712" s="171"/>
    </row>
    <row r="13713" spans="199:199" ht="12" customHeight="1">
      <c r="GQ13713" s="171"/>
    </row>
    <row r="13714" spans="199:199" ht="12" customHeight="1">
      <c r="GQ13714" s="171"/>
    </row>
    <row r="13715" spans="199:199" ht="12" customHeight="1">
      <c r="GQ13715" s="171"/>
    </row>
    <row r="13716" spans="199:199" ht="12" customHeight="1">
      <c r="GQ13716" s="171"/>
    </row>
    <row r="13717" spans="199:199" ht="12" customHeight="1">
      <c r="GQ13717" s="171"/>
    </row>
    <row r="13718" spans="199:199" ht="12" customHeight="1">
      <c r="GQ13718" s="171"/>
    </row>
    <row r="13719" spans="199:199" ht="12" customHeight="1">
      <c r="GQ13719" s="171"/>
    </row>
    <row r="13720" spans="199:199" ht="12" customHeight="1">
      <c r="GQ13720" s="171"/>
    </row>
    <row r="13721" spans="199:199" ht="12" customHeight="1">
      <c r="GQ13721" s="171"/>
    </row>
    <row r="13722" spans="199:199" ht="12" customHeight="1">
      <c r="GQ13722" s="171"/>
    </row>
    <row r="13723" spans="199:199" ht="12" customHeight="1">
      <c r="GQ13723" s="171"/>
    </row>
    <row r="13724" spans="199:199" ht="12" customHeight="1">
      <c r="GQ13724" s="171"/>
    </row>
    <row r="13725" spans="199:199" ht="12" customHeight="1">
      <c r="GQ13725" s="171"/>
    </row>
    <row r="13726" spans="199:199" ht="12" customHeight="1">
      <c r="GQ13726" s="171"/>
    </row>
    <row r="13727" spans="199:199" ht="12" customHeight="1">
      <c r="GQ13727" s="171"/>
    </row>
    <row r="13728" spans="199:199" ht="12" customHeight="1">
      <c r="GQ13728" s="171"/>
    </row>
    <row r="13729" spans="199:199" ht="12" customHeight="1">
      <c r="GQ13729" s="171"/>
    </row>
    <row r="13730" spans="199:199" ht="12" customHeight="1">
      <c r="GQ13730" s="171"/>
    </row>
    <row r="13731" spans="199:199" ht="12" customHeight="1">
      <c r="GQ13731" s="171"/>
    </row>
    <row r="13732" spans="199:199" ht="12" customHeight="1">
      <c r="GQ13732" s="171"/>
    </row>
    <row r="13733" spans="199:199" ht="12" customHeight="1">
      <c r="GQ13733" s="171"/>
    </row>
    <row r="13734" spans="199:199" ht="12" customHeight="1">
      <c r="GQ13734" s="171"/>
    </row>
    <row r="13735" spans="199:199" ht="12" customHeight="1">
      <c r="GQ13735" s="171"/>
    </row>
    <row r="13736" spans="199:199" ht="12" customHeight="1">
      <c r="GQ13736" s="171"/>
    </row>
    <row r="13737" spans="199:199" ht="12" customHeight="1">
      <c r="GQ13737" s="171"/>
    </row>
    <row r="13738" spans="199:199" ht="12" customHeight="1">
      <c r="GQ13738" s="171"/>
    </row>
    <row r="13739" spans="199:199" ht="12" customHeight="1">
      <c r="GQ13739" s="171"/>
    </row>
    <row r="13740" spans="199:199" ht="12" customHeight="1">
      <c r="GQ13740" s="171"/>
    </row>
    <row r="13741" spans="199:199" ht="12" customHeight="1">
      <c r="GQ13741" s="171"/>
    </row>
    <row r="13742" spans="199:199" ht="12" customHeight="1">
      <c r="GQ13742" s="171"/>
    </row>
    <row r="13743" spans="199:199" ht="12" customHeight="1">
      <c r="GQ13743" s="171"/>
    </row>
    <row r="13744" spans="199:199" ht="12" customHeight="1">
      <c r="GQ13744" s="171"/>
    </row>
    <row r="13745" spans="199:199" ht="12" customHeight="1">
      <c r="GQ13745" s="171"/>
    </row>
    <row r="13746" spans="199:199" ht="12" customHeight="1">
      <c r="GQ13746" s="171"/>
    </row>
    <row r="13747" spans="199:199" ht="12" customHeight="1">
      <c r="GQ13747" s="171"/>
    </row>
    <row r="13748" spans="199:199" ht="12" customHeight="1">
      <c r="GQ13748" s="171"/>
    </row>
    <row r="13749" spans="199:199" ht="12" customHeight="1">
      <c r="GQ13749" s="171"/>
    </row>
    <row r="13750" spans="199:199" ht="12" customHeight="1">
      <c r="GQ13750" s="171"/>
    </row>
    <row r="13751" spans="199:199" ht="12" customHeight="1">
      <c r="GQ13751" s="171"/>
    </row>
    <row r="13752" spans="199:199" ht="12" customHeight="1">
      <c r="GQ13752" s="171"/>
    </row>
    <row r="13753" spans="199:199" ht="12" customHeight="1">
      <c r="GQ13753" s="171"/>
    </row>
    <row r="13754" spans="199:199" ht="12" customHeight="1">
      <c r="GQ13754" s="171"/>
    </row>
    <row r="13755" spans="199:199" ht="12" customHeight="1">
      <c r="GQ13755" s="171"/>
    </row>
    <row r="13756" spans="199:199" ht="12" customHeight="1">
      <c r="GQ13756" s="171"/>
    </row>
    <row r="13757" spans="199:199" ht="12" customHeight="1">
      <c r="GQ13757" s="171"/>
    </row>
    <row r="13758" spans="199:199" ht="12" customHeight="1">
      <c r="GQ13758" s="171"/>
    </row>
    <row r="13759" spans="199:199" ht="12" customHeight="1">
      <c r="GQ13759" s="171"/>
    </row>
    <row r="13760" spans="199:199" ht="12" customHeight="1">
      <c r="GQ13760" s="171"/>
    </row>
    <row r="13761" spans="199:199" ht="12" customHeight="1">
      <c r="GQ13761" s="171"/>
    </row>
    <row r="13762" spans="199:199" ht="12" customHeight="1">
      <c r="GQ13762" s="171"/>
    </row>
    <row r="13763" spans="199:199" ht="12" customHeight="1">
      <c r="GQ13763" s="171"/>
    </row>
    <row r="13764" spans="199:199" ht="12" customHeight="1">
      <c r="GQ13764" s="171"/>
    </row>
    <row r="13765" spans="199:199" ht="12" customHeight="1">
      <c r="GQ13765" s="171"/>
    </row>
    <row r="13766" spans="199:199" ht="12" customHeight="1">
      <c r="GQ13766" s="171"/>
    </row>
    <row r="13767" spans="199:199" ht="12" customHeight="1">
      <c r="GQ13767" s="171"/>
    </row>
    <row r="13768" spans="199:199" ht="12" customHeight="1">
      <c r="GQ13768" s="171"/>
    </row>
    <row r="13769" spans="199:199" ht="12" customHeight="1">
      <c r="GQ13769" s="171"/>
    </row>
    <row r="13770" spans="199:199" ht="12" customHeight="1">
      <c r="GQ13770" s="171"/>
    </row>
    <row r="13771" spans="199:199" ht="12" customHeight="1">
      <c r="GQ13771" s="171"/>
    </row>
    <row r="13772" spans="199:199" ht="12" customHeight="1">
      <c r="GQ13772" s="171"/>
    </row>
    <row r="13773" spans="199:199" ht="12" customHeight="1">
      <c r="GQ13773" s="171"/>
    </row>
    <row r="13774" spans="199:199" ht="12" customHeight="1">
      <c r="GQ13774" s="171"/>
    </row>
    <row r="13775" spans="199:199" ht="12" customHeight="1">
      <c r="GQ13775" s="171"/>
    </row>
    <row r="13776" spans="199:199" ht="12" customHeight="1">
      <c r="GQ13776" s="171"/>
    </row>
    <row r="13777" spans="199:199" ht="12" customHeight="1">
      <c r="GQ13777" s="171"/>
    </row>
    <row r="13778" spans="199:199" ht="12" customHeight="1">
      <c r="GQ13778" s="171"/>
    </row>
    <row r="13779" spans="199:199" ht="12" customHeight="1">
      <c r="GQ13779" s="171"/>
    </row>
    <row r="13780" spans="199:199" ht="12" customHeight="1">
      <c r="GQ13780" s="171"/>
    </row>
    <row r="13781" spans="199:199" ht="12" customHeight="1">
      <c r="GQ13781" s="171"/>
    </row>
    <row r="13782" spans="199:199" ht="12" customHeight="1">
      <c r="GQ13782" s="171"/>
    </row>
    <row r="13783" spans="199:199" ht="12" customHeight="1">
      <c r="GQ13783" s="171"/>
    </row>
    <row r="13784" spans="199:199" ht="12" customHeight="1">
      <c r="GQ13784" s="171"/>
    </row>
    <row r="13785" spans="199:199" ht="12" customHeight="1">
      <c r="GQ13785" s="171"/>
    </row>
    <row r="13786" spans="199:199" ht="12" customHeight="1">
      <c r="GQ13786" s="171"/>
    </row>
    <row r="13787" spans="199:199" ht="12" customHeight="1">
      <c r="GQ13787" s="171"/>
    </row>
    <row r="13788" spans="199:199" ht="12" customHeight="1">
      <c r="GQ13788" s="171"/>
    </row>
    <row r="13789" spans="199:199" ht="12" customHeight="1">
      <c r="GQ13789" s="171"/>
    </row>
    <row r="13790" spans="199:199" ht="12" customHeight="1">
      <c r="GQ13790" s="171"/>
    </row>
    <row r="13791" spans="199:199" ht="12" customHeight="1">
      <c r="GQ13791" s="171"/>
    </row>
    <row r="13792" spans="199:199" ht="12" customHeight="1">
      <c r="GQ13792" s="171"/>
    </row>
    <row r="13793" spans="199:199" ht="12" customHeight="1">
      <c r="GQ13793" s="171"/>
    </row>
    <row r="13794" spans="199:199" ht="12" customHeight="1">
      <c r="GQ13794" s="171"/>
    </row>
    <row r="13795" spans="199:199" ht="12" customHeight="1">
      <c r="GQ13795" s="171"/>
    </row>
    <row r="13796" spans="199:199" ht="12" customHeight="1">
      <c r="GQ13796" s="171"/>
    </row>
    <row r="13797" spans="199:199" ht="12" customHeight="1">
      <c r="GQ13797" s="171"/>
    </row>
    <row r="13798" spans="199:199" ht="12" customHeight="1">
      <c r="GQ13798" s="171"/>
    </row>
    <row r="13799" spans="199:199" ht="12" customHeight="1">
      <c r="GQ13799" s="171"/>
    </row>
    <row r="13800" spans="199:199" ht="12" customHeight="1">
      <c r="GQ13800" s="171"/>
    </row>
    <row r="13801" spans="199:199" ht="12" customHeight="1">
      <c r="GQ13801" s="171"/>
    </row>
    <row r="13802" spans="199:199" ht="12" customHeight="1">
      <c r="GQ13802" s="171"/>
    </row>
    <row r="13803" spans="199:199" ht="12" customHeight="1">
      <c r="GQ13803" s="171"/>
    </row>
    <row r="13804" spans="199:199" ht="12" customHeight="1">
      <c r="GQ13804" s="171"/>
    </row>
    <row r="13805" spans="199:199" ht="12" customHeight="1">
      <c r="GQ13805" s="171"/>
    </row>
    <row r="13806" spans="199:199" ht="12" customHeight="1">
      <c r="GQ13806" s="171"/>
    </row>
    <row r="13807" spans="199:199" ht="12" customHeight="1">
      <c r="GQ13807" s="171"/>
    </row>
    <row r="13808" spans="199:199" ht="12" customHeight="1">
      <c r="GQ13808" s="171"/>
    </row>
    <row r="13809" spans="199:199" ht="12" customHeight="1">
      <c r="GQ13809" s="171"/>
    </row>
    <row r="13810" spans="199:199" ht="12" customHeight="1">
      <c r="GQ13810" s="171"/>
    </row>
    <row r="13811" spans="199:199" ht="12" customHeight="1">
      <c r="GQ13811" s="171"/>
    </row>
    <row r="13812" spans="199:199" ht="12" customHeight="1">
      <c r="GQ13812" s="171"/>
    </row>
    <row r="13813" spans="199:199" ht="12" customHeight="1">
      <c r="GQ13813" s="171"/>
    </row>
    <row r="13814" spans="199:199" ht="12" customHeight="1">
      <c r="GQ13814" s="171"/>
    </row>
    <row r="13815" spans="199:199" ht="12" customHeight="1">
      <c r="GQ13815" s="171"/>
    </row>
    <row r="13816" spans="199:199" ht="12" customHeight="1">
      <c r="GQ13816" s="171"/>
    </row>
    <row r="13817" spans="199:199" ht="12" customHeight="1">
      <c r="GQ13817" s="171"/>
    </row>
    <row r="13818" spans="199:199" ht="12" customHeight="1">
      <c r="GQ13818" s="171"/>
    </row>
    <row r="13819" spans="199:199" ht="12" customHeight="1">
      <c r="GQ13819" s="171"/>
    </row>
    <row r="13820" spans="199:199" ht="12" customHeight="1">
      <c r="GQ13820" s="171"/>
    </row>
    <row r="13821" spans="199:199" ht="12" customHeight="1">
      <c r="GQ13821" s="171"/>
    </row>
    <row r="13822" spans="199:199" ht="12" customHeight="1">
      <c r="GQ13822" s="171"/>
    </row>
    <row r="13823" spans="199:199" ht="12" customHeight="1">
      <c r="GQ13823" s="171"/>
    </row>
    <row r="13824" spans="199:199" ht="12" customHeight="1">
      <c r="GQ13824" s="171"/>
    </row>
    <row r="13825" spans="199:199" ht="12" customHeight="1">
      <c r="GQ13825" s="171"/>
    </row>
    <row r="13826" spans="199:199" ht="12" customHeight="1">
      <c r="GQ13826" s="171"/>
    </row>
    <row r="13827" spans="199:199" ht="12" customHeight="1">
      <c r="GQ13827" s="171"/>
    </row>
    <row r="13828" spans="199:199" ht="12" customHeight="1">
      <c r="GQ13828" s="171"/>
    </row>
    <row r="13829" spans="199:199" ht="12" customHeight="1">
      <c r="GQ13829" s="171"/>
    </row>
    <row r="13830" spans="199:199" ht="12" customHeight="1">
      <c r="GQ13830" s="171"/>
    </row>
    <row r="13831" spans="199:199" ht="12" customHeight="1">
      <c r="GQ13831" s="171"/>
    </row>
    <row r="13832" spans="199:199" ht="12" customHeight="1">
      <c r="GQ13832" s="171"/>
    </row>
    <row r="13833" spans="199:199" ht="12" customHeight="1">
      <c r="GQ13833" s="171"/>
    </row>
    <row r="13834" spans="199:199" ht="12" customHeight="1">
      <c r="GQ13834" s="171"/>
    </row>
    <row r="13835" spans="199:199" ht="12" customHeight="1">
      <c r="GQ13835" s="171"/>
    </row>
    <row r="13836" spans="199:199" ht="12" customHeight="1">
      <c r="GQ13836" s="171"/>
    </row>
    <row r="13837" spans="199:199" ht="12" customHeight="1">
      <c r="GQ13837" s="171"/>
    </row>
    <row r="13838" spans="199:199" ht="12" customHeight="1">
      <c r="GQ13838" s="171"/>
    </row>
    <row r="13839" spans="199:199" ht="12" customHeight="1">
      <c r="GQ13839" s="171"/>
    </row>
    <row r="13840" spans="199:199" ht="12" customHeight="1">
      <c r="GQ13840" s="171"/>
    </row>
    <row r="13841" spans="199:199" ht="12" customHeight="1">
      <c r="GQ13841" s="171"/>
    </row>
    <row r="13842" spans="199:199" ht="12" customHeight="1">
      <c r="GQ13842" s="171"/>
    </row>
    <row r="13843" spans="199:199" ht="12" customHeight="1">
      <c r="GQ13843" s="171"/>
    </row>
    <row r="13844" spans="199:199" ht="12" customHeight="1">
      <c r="GQ13844" s="171"/>
    </row>
    <row r="13845" spans="199:199" ht="12" customHeight="1">
      <c r="GQ13845" s="171"/>
    </row>
    <row r="13846" spans="199:199" ht="12" customHeight="1">
      <c r="GQ13846" s="171"/>
    </row>
    <row r="13847" spans="199:199" ht="12" customHeight="1">
      <c r="GQ13847" s="171"/>
    </row>
    <row r="13848" spans="199:199" ht="12" customHeight="1">
      <c r="GQ13848" s="171"/>
    </row>
    <row r="13849" spans="199:199" ht="12" customHeight="1">
      <c r="GQ13849" s="171"/>
    </row>
    <row r="13850" spans="199:199" ht="12" customHeight="1">
      <c r="GQ13850" s="171"/>
    </row>
    <row r="13851" spans="199:199" ht="12" customHeight="1">
      <c r="GQ13851" s="171"/>
    </row>
    <row r="13852" spans="199:199" ht="12" customHeight="1">
      <c r="GQ13852" s="171"/>
    </row>
    <row r="13853" spans="199:199" ht="12" customHeight="1">
      <c r="GQ13853" s="171"/>
    </row>
    <row r="13854" spans="199:199" ht="12" customHeight="1">
      <c r="GQ13854" s="171"/>
    </row>
    <row r="13855" spans="199:199" ht="12" customHeight="1">
      <c r="GQ13855" s="171"/>
    </row>
    <row r="13856" spans="199:199" ht="12" customHeight="1">
      <c r="GQ13856" s="171"/>
    </row>
    <row r="13857" spans="199:199" ht="12" customHeight="1">
      <c r="GQ13857" s="171"/>
    </row>
    <row r="13858" spans="199:199" ht="12" customHeight="1">
      <c r="GQ13858" s="171"/>
    </row>
    <row r="13859" spans="199:199" ht="12" customHeight="1">
      <c r="GQ13859" s="171"/>
    </row>
    <row r="13860" spans="199:199" ht="12" customHeight="1">
      <c r="GQ13860" s="171"/>
    </row>
    <row r="13861" spans="199:199" ht="12" customHeight="1">
      <c r="GQ13861" s="171"/>
    </row>
    <row r="13862" spans="199:199" ht="12" customHeight="1">
      <c r="GQ13862" s="171"/>
    </row>
    <row r="13863" spans="199:199" ht="12" customHeight="1">
      <c r="GQ13863" s="171"/>
    </row>
    <row r="13864" spans="199:199" ht="12" customHeight="1">
      <c r="GQ13864" s="171"/>
    </row>
    <row r="13865" spans="199:199" ht="12" customHeight="1">
      <c r="GQ13865" s="171"/>
    </row>
    <row r="13866" spans="199:199" ht="12" customHeight="1">
      <c r="GQ13866" s="171"/>
    </row>
    <row r="13867" spans="199:199" ht="12" customHeight="1">
      <c r="GQ13867" s="171"/>
    </row>
    <row r="13868" spans="199:199" ht="12" customHeight="1">
      <c r="GQ13868" s="171"/>
    </row>
    <row r="13869" spans="199:199" ht="12" customHeight="1">
      <c r="GQ13869" s="171"/>
    </row>
    <row r="13870" spans="199:199" ht="12" customHeight="1">
      <c r="GQ13870" s="171"/>
    </row>
    <row r="13871" spans="199:199" ht="12" customHeight="1">
      <c r="GQ13871" s="171"/>
    </row>
    <row r="13872" spans="199:199" ht="12" customHeight="1">
      <c r="GQ13872" s="171"/>
    </row>
    <row r="13873" spans="199:199" ht="12" customHeight="1">
      <c r="GQ13873" s="171"/>
    </row>
    <row r="13874" spans="199:199" ht="12" customHeight="1">
      <c r="GQ13874" s="171"/>
    </row>
    <row r="13875" spans="199:199" ht="12" customHeight="1">
      <c r="GQ13875" s="171"/>
    </row>
    <row r="13876" spans="199:199" ht="12" customHeight="1">
      <c r="GQ13876" s="171"/>
    </row>
    <row r="13877" spans="199:199" ht="12" customHeight="1">
      <c r="GQ13877" s="171"/>
    </row>
    <row r="13878" spans="199:199" ht="12" customHeight="1">
      <c r="GQ13878" s="171"/>
    </row>
    <row r="13879" spans="199:199" ht="12" customHeight="1">
      <c r="GQ13879" s="171"/>
    </row>
    <row r="13880" spans="199:199" ht="12" customHeight="1">
      <c r="GQ13880" s="171"/>
    </row>
    <row r="13881" spans="199:199" ht="12" customHeight="1">
      <c r="GQ13881" s="171"/>
    </row>
    <row r="13882" spans="199:199" ht="12" customHeight="1">
      <c r="GQ13882" s="171"/>
    </row>
    <row r="13883" spans="199:199" ht="12" customHeight="1">
      <c r="GQ13883" s="171"/>
    </row>
    <row r="13884" spans="199:199" ht="12" customHeight="1">
      <c r="GQ13884" s="171"/>
    </row>
    <row r="13885" spans="199:199" ht="12" customHeight="1">
      <c r="GQ13885" s="171"/>
    </row>
    <row r="13886" spans="199:199" ht="12" customHeight="1">
      <c r="GQ13886" s="171"/>
    </row>
    <row r="13887" spans="199:199" ht="12" customHeight="1">
      <c r="GQ13887" s="171"/>
    </row>
    <row r="13888" spans="199:199" ht="12" customHeight="1">
      <c r="GQ13888" s="171"/>
    </row>
    <row r="13889" spans="199:199" ht="12" customHeight="1">
      <c r="GQ13889" s="171"/>
    </row>
    <row r="13890" spans="199:199" ht="12" customHeight="1">
      <c r="GQ13890" s="171"/>
    </row>
    <row r="13891" spans="199:199" ht="12" customHeight="1">
      <c r="GQ13891" s="171"/>
    </row>
    <row r="13892" spans="199:199" ht="12" customHeight="1">
      <c r="GQ13892" s="171"/>
    </row>
    <row r="13893" spans="199:199" ht="12" customHeight="1">
      <c r="GQ13893" s="171"/>
    </row>
    <row r="13894" spans="199:199" ht="12" customHeight="1">
      <c r="GQ13894" s="171"/>
    </row>
    <row r="13895" spans="199:199" ht="12" customHeight="1">
      <c r="GQ13895" s="171"/>
    </row>
    <row r="13896" spans="199:199" ht="12" customHeight="1">
      <c r="GQ13896" s="171"/>
    </row>
    <row r="13897" spans="199:199" ht="12" customHeight="1">
      <c r="GQ13897" s="171"/>
    </row>
    <row r="13898" spans="199:199" ht="12" customHeight="1">
      <c r="GQ13898" s="171"/>
    </row>
    <row r="13899" spans="199:199" ht="12" customHeight="1">
      <c r="GQ13899" s="171"/>
    </row>
    <row r="13900" spans="199:199" ht="12" customHeight="1">
      <c r="GQ13900" s="171"/>
    </row>
    <row r="13901" spans="199:199" ht="12" customHeight="1">
      <c r="GQ13901" s="171"/>
    </row>
    <row r="13902" spans="199:199" ht="12" customHeight="1">
      <c r="GQ13902" s="171"/>
    </row>
    <row r="13903" spans="199:199" ht="12" customHeight="1">
      <c r="GQ13903" s="171"/>
    </row>
    <row r="13904" spans="199:199" ht="12" customHeight="1">
      <c r="GQ13904" s="171"/>
    </row>
    <row r="13905" spans="199:199" ht="12" customHeight="1">
      <c r="GQ13905" s="171"/>
    </row>
    <row r="13906" spans="199:199" ht="12" customHeight="1">
      <c r="GQ13906" s="171"/>
    </row>
    <row r="13907" spans="199:199" ht="12" customHeight="1">
      <c r="GQ13907" s="171"/>
    </row>
    <row r="13908" spans="199:199" ht="12" customHeight="1">
      <c r="GQ13908" s="171"/>
    </row>
    <row r="13909" spans="199:199" ht="12" customHeight="1">
      <c r="GQ13909" s="171"/>
    </row>
    <row r="13910" spans="199:199" ht="12" customHeight="1">
      <c r="GQ13910" s="171"/>
    </row>
    <row r="13911" spans="199:199" ht="12" customHeight="1">
      <c r="GQ13911" s="171"/>
    </row>
    <row r="13912" spans="199:199" ht="12" customHeight="1">
      <c r="GQ13912" s="171"/>
    </row>
    <row r="13913" spans="199:199" ht="12" customHeight="1">
      <c r="GQ13913" s="171"/>
    </row>
    <row r="13914" spans="199:199" ht="12" customHeight="1">
      <c r="GQ13914" s="171"/>
    </row>
    <row r="13915" spans="199:199" ht="12" customHeight="1">
      <c r="GQ13915" s="171"/>
    </row>
    <row r="13916" spans="199:199" ht="12" customHeight="1">
      <c r="GQ13916" s="171"/>
    </row>
    <row r="13917" spans="199:199" ht="12" customHeight="1">
      <c r="GQ13917" s="171"/>
    </row>
    <row r="13918" spans="199:199" ht="12" customHeight="1">
      <c r="GQ13918" s="171"/>
    </row>
    <row r="13919" spans="199:199" ht="12" customHeight="1">
      <c r="GQ13919" s="171"/>
    </row>
    <row r="13920" spans="199:199" ht="12" customHeight="1">
      <c r="GQ13920" s="171"/>
    </row>
    <row r="13921" spans="199:199" ht="12" customHeight="1">
      <c r="GQ13921" s="171"/>
    </row>
    <row r="13922" spans="199:199" ht="12" customHeight="1">
      <c r="GQ13922" s="171"/>
    </row>
    <row r="13923" spans="199:199" ht="12" customHeight="1">
      <c r="GQ13923" s="171"/>
    </row>
    <row r="13924" spans="199:199" ht="12" customHeight="1">
      <c r="GQ13924" s="171"/>
    </row>
    <row r="13925" spans="199:199" ht="12" customHeight="1">
      <c r="GQ13925" s="171"/>
    </row>
    <row r="13926" spans="199:199" ht="12" customHeight="1">
      <c r="GQ13926" s="171"/>
    </row>
    <row r="13927" spans="199:199" ht="12" customHeight="1">
      <c r="GQ13927" s="171"/>
    </row>
    <row r="13928" spans="199:199" ht="12" customHeight="1">
      <c r="GQ13928" s="171"/>
    </row>
    <row r="13929" spans="199:199" ht="12" customHeight="1">
      <c r="GQ13929" s="171"/>
    </row>
    <row r="13930" spans="199:199" ht="12" customHeight="1">
      <c r="GQ13930" s="171"/>
    </row>
    <row r="13931" spans="199:199" ht="12" customHeight="1">
      <c r="GQ13931" s="171"/>
    </row>
    <row r="13932" spans="199:199" ht="12" customHeight="1">
      <c r="GQ13932" s="171"/>
    </row>
    <row r="13933" spans="199:199" ht="12" customHeight="1">
      <c r="GQ13933" s="171"/>
    </row>
    <row r="13934" spans="199:199" ht="12" customHeight="1">
      <c r="GQ13934" s="171"/>
    </row>
    <row r="13935" spans="199:199" ht="12" customHeight="1">
      <c r="GQ13935" s="171"/>
    </row>
    <row r="13936" spans="199:199" ht="12" customHeight="1">
      <c r="GQ13936" s="171"/>
    </row>
    <row r="13937" spans="199:199" ht="12" customHeight="1">
      <c r="GQ13937" s="171"/>
    </row>
    <row r="13938" spans="199:199" ht="12" customHeight="1">
      <c r="GQ13938" s="171"/>
    </row>
    <row r="13939" spans="199:199" ht="12" customHeight="1">
      <c r="GQ13939" s="171"/>
    </row>
    <row r="13940" spans="199:199" ht="12" customHeight="1">
      <c r="GQ13940" s="171"/>
    </row>
    <row r="13941" spans="199:199" ht="12" customHeight="1">
      <c r="GQ13941" s="171"/>
    </row>
    <row r="13942" spans="199:199" ht="12" customHeight="1">
      <c r="GQ13942" s="171"/>
    </row>
    <row r="13943" spans="199:199" ht="12" customHeight="1">
      <c r="GQ13943" s="171"/>
    </row>
    <row r="13944" spans="199:199" ht="12" customHeight="1">
      <c r="GQ13944" s="171"/>
    </row>
    <row r="13945" spans="199:199" ht="12" customHeight="1">
      <c r="GQ13945" s="171"/>
    </row>
    <row r="13946" spans="199:199" ht="12" customHeight="1">
      <c r="GQ13946" s="171"/>
    </row>
    <row r="13947" spans="199:199" ht="12" customHeight="1">
      <c r="GQ13947" s="171"/>
    </row>
    <row r="13948" spans="199:199" ht="12" customHeight="1">
      <c r="GQ13948" s="171"/>
    </row>
    <row r="13949" spans="199:199" ht="12" customHeight="1">
      <c r="GQ13949" s="171"/>
    </row>
    <row r="13950" spans="199:199" ht="12" customHeight="1">
      <c r="GQ13950" s="171"/>
    </row>
    <row r="13951" spans="199:199" ht="12" customHeight="1">
      <c r="GQ13951" s="171"/>
    </row>
    <row r="13952" spans="199:199" ht="12" customHeight="1">
      <c r="GQ13952" s="171"/>
    </row>
    <row r="13953" spans="199:199" ht="12" customHeight="1">
      <c r="GQ13953" s="171"/>
    </row>
    <row r="13954" spans="199:199" ht="12" customHeight="1">
      <c r="GQ13954" s="171"/>
    </row>
    <row r="13955" spans="199:199" ht="12" customHeight="1">
      <c r="GQ13955" s="171"/>
    </row>
    <row r="13956" spans="199:199" ht="12" customHeight="1">
      <c r="GQ13956" s="171"/>
    </row>
    <row r="13957" spans="199:199" ht="12" customHeight="1">
      <c r="GQ13957" s="171"/>
    </row>
    <row r="13958" spans="199:199" ht="12" customHeight="1">
      <c r="GQ13958" s="171"/>
    </row>
    <row r="13959" spans="199:199" ht="12" customHeight="1">
      <c r="GQ13959" s="171"/>
    </row>
    <row r="13960" spans="199:199" ht="12" customHeight="1">
      <c r="GQ13960" s="171"/>
    </row>
    <row r="13961" spans="199:199" ht="12" customHeight="1">
      <c r="GQ13961" s="171"/>
    </row>
    <row r="13962" spans="199:199" ht="12" customHeight="1">
      <c r="GQ13962" s="171"/>
    </row>
    <row r="13963" spans="199:199" ht="12" customHeight="1">
      <c r="GQ13963" s="171"/>
    </row>
    <row r="13964" spans="199:199" ht="12" customHeight="1">
      <c r="GQ13964" s="171"/>
    </row>
    <row r="13965" spans="199:199" ht="12" customHeight="1">
      <c r="GQ13965" s="171"/>
    </row>
    <row r="13966" spans="199:199" ht="12" customHeight="1">
      <c r="GQ13966" s="171"/>
    </row>
    <row r="13967" spans="199:199" ht="12" customHeight="1">
      <c r="GQ13967" s="171"/>
    </row>
    <row r="13968" spans="199:199" ht="12" customHeight="1">
      <c r="GQ13968" s="171"/>
    </row>
    <row r="13969" spans="199:199" ht="12" customHeight="1">
      <c r="GQ13969" s="171"/>
    </row>
    <row r="13970" spans="199:199" ht="12" customHeight="1">
      <c r="GQ13970" s="171"/>
    </row>
    <row r="13971" spans="199:199" ht="12" customHeight="1">
      <c r="GQ13971" s="171"/>
    </row>
    <row r="13972" spans="199:199" ht="12" customHeight="1">
      <c r="GQ13972" s="171"/>
    </row>
    <row r="13973" spans="199:199" ht="12" customHeight="1">
      <c r="GQ13973" s="171"/>
    </row>
    <row r="13974" spans="199:199" ht="12" customHeight="1">
      <c r="GQ13974" s="171"/>
    </row>
    <row r="13975" spans="199:199" ht="12" customHeight="1">
      <c r="GQ13975" s="171"/>
    </row>
    <row r="13976" spans="199:199" ht="12" customHeight="1">
      <c r="GQ13976" s="171"/>
    </row>
    <row r="13977" spans="199:199" ht="12" customHeight="1">
      <c r="GQ13977" s="171"/>
    </row>
    <row r="13978" spans="199:199" ht="12" customHeight="1">
      <c r="GQ13978" s="171"/>
    </row>
    <row r="13979" spans="199:199" ht="12" customHeight="1">
      <c r="GQ13979" s="171"/>
    </row>
    <row r="13980" spans="199:199" ht="12" customHeight="1">
      <c r="GQ13980" s="171"/>
    </row>
    <row r="13981" spans="199:199" ht="12" customHeight="1">
      <c r="GQ13981" s="171"/>
    </row>
    <row r="13982" spans="199:199" ht="12" customHeight="1">
      <c r="GQ13982" s="171"/>
    </row>
    <row r="13983" spans="199:199" ht="12" customHeight="1">
      <c r="GQ13983" s="171"/>
    </row>
    <row r="13984" spans="199:199" ht="12" customHeight="1">
      <c r="GQ13984" s="171"/>
    </row>
    <row r="13985" spans="199:199" ht="12" customHeight="1">
      <c r="GQ13985" s="171"/>
    </row>
    <row r="13986" spans="199:199" ht="12" customHeight="1">
      <c r="GQ13986" s="171"/>
    </row>
    <row r="13987" spans="199:199" ht="12" customHeight="1">
      <c r="GQ13987" s="171"/>
    </row>
    <row r="13988" spans="199:199" ht="12" customHeight="1">
      <c r="GQ13988" s="171"/>
    </row>
    <row r="13989" spans="199:199" ht="12" customHeight="1">
      <c r="GQ13989" s="171"/>
    </row>
    <row r="13990" spans="199:199" ht="12" customHeight="1">
      <c r="GQ13990" s="171"/>
    </row>
    <row r="13991" spans="199:199" ht="12" customHeight="1">
      <c r="GQ13991" s="171"/>
    </row>
    <row r="13992" spans="199:199" ht="12" customHeight="1">
      <c r="GQ13992" s="171"/>
    </row>
    <row r="13993" spans="199:199" ht="12" customHeight="1">
      <c r="GQ13993" s="171"/>
    </row>
    <row r="13994" spans="199:199" ht="12" customHeight="1">
      <c r="GQ13994" s="171"/>
    </row>
    <row r="13995" spans="199:199" ht="12" customHeight="1">
      <c r="GQ13995" s="171"/>
    </row>
    <row r="13996" spans="199:199" ht="12" customHeight="1">
      <c r="GQ13996" s="171"/>
    </row>
    <row r="13997" spans="199:199" ht="12" customHeight="1">
      <c r="GQ13997" s="171"/>
    </row>
    <row r="13998" spans="199:199" ht="12" customHeight="1">
      <c r="GQ13998" s="171"/>
    </row>
    <row r="13999" spans="199:199" ht="12" customHeight="1">
      <c r="GQ13999" s="171"/>
    </row>
    <row r="14000" spans="199:199" ht="12" customHeight="1">
      <c r="GQ14000" s="171"/>
    </row>
    <row r="14001" spans="199:199" ht="12" customHeight="1">
      <c r="GQ14001" s="171"/>
    </row>
    <row r="14002" spans="199:199" ht="12" customHeight="1">
      <c r="GQ14002" s="171"/>
    </row>
    <row r="14003" spans="199:199" ht="12" customHeight="1">
      <c r="GQ14003" s="171"/>
    </row>
    <row r="14004" spans="199:199" ht="12" customHeight="1">
      <c r="GQ14004" s="171"/>
    </row>
    <row r="14005" spans="199:199" ht="12" customHeight="1">
      <c r="GQ14005" s="171"/>
    </row>
    <row r="14006" spans="199:199" ht="12" customHeight="1">
      <c r="GQ14006" s="171"/>
    </row>
    <row r="14007" spans="199:199" ht="12" customHeight="1">
      <c r="GQ14007" s="171"/>
    </row>
    <row r="14008" spans="199:199" ht="12" customHeight="1">
      <c r="GQ14008" s="171"/>
    </row>
    <row r="14009" spans="199:199" ht="12" customHeight="1">
      <c r="GQ14009" s="171"/>
    </row>
    <row r="14010" spans="199:199" ht="12" customHeight="1">
      <c r="GQ14010" s="171"/>
    </row>
    <row r="14011" spans="199:199" ht="12" customHeight="1">
      <c r="GQ14011" s="171"/>
    </row>
    <row r="14012" spans="199:199" ht="12" customHeight="1">
      <c r="GQ14012" s="171"/>
    </row>
    <row r="14013" spans="199:199" ht="12" customHeight="1">
      <c r="GQ14013" s="171"/>
    </row>
    <row r="14014" spans="199:199" ht="12" customHeight="1">
      <c r="GQ14014" s="171"/>
    </row>
    <row r="14015" spans="199:199" ht="12" customHeight="1">
      <c r="GQ14015" s="171"/>
    </row>
    <row r="14016" spans="199:199" ht="12" customHeight="1">
      <c r="GQ14016" s="171"/>
    </row>
    <row r="14017" spans="199:199" ht="12" customHeight="1">
      <c r="GQ14017" s="171"/>
    </row>
    <row r="14018" spans="199:199" ht="12" customHeight="1">
      <c r="GQ14018" s="171"/>
    </row>
    <row r="14019" spans="199:199" ht="12" customHeight="1">
      <c r="GQ14019" s="171"/>
    </row>
    <row r="14020" spans="199:199" ht="12" customHeight="1">
      <c r="GQ14020" s="171"/>
    </row>
    <row r="14021" spans="199:199" ht="12" customHeight="1">
      <c r="GQ14021" s="171"/>
    </row>
    <row r="14022" spans="199:199" ht="12" customHeight="1">
      <c r="GQ14022" s="171"/>
    </row>
    <row r="14023" spans="199:199" ht="12" customHeight="1">
      <c r="GQ14023" s="171"/>
    </row>
    <row r="14024" spans="199:199" ht="12" customHeight="1">
      <c r="GQ14024" s="171"/>
    </row>
    <row r="14025" spans="199:199" ht="12" customHeight="1">
      <c r="GQ14025" s="171"/>
    </row>
    <row r="14026" spans="199:199" ht="12" customHeight="1">
      <c r="GQ14026" s="171"/>
    </row>
    <row r="14027" spans="199:199" ht="12" customHeight="1">
      <c r="GQ14027" s="171"/>
    </row>
    <row r="14028" spans="199:199" ht="12" customHeight="1">
      <c r="GQ14028" s="171"/>
    </row>
    <row r="14029" spans="199:199" ht="12" customHeight="1">
      <c r="GQ14029" s="171"/>
    </row>
    <row r="14030" spans="199:199" ht="12" customHeight="1">
      <c r="GQ14030" s="171"/>
    </row>
    <row r="14031" spans="199:199" ht="12" customHeight="1">
      <c r="GQ14031" s="171"/>
    </row>
    <row r="14032" spans="199:199" ht="12" customHeight="1">
      <c r="GQ14032" s="171"/>
    </row>
    <row r="14033" spans="199:199" ht="12" customHeight="1">
      <c r="GQ14033" s="171"/>
    </row>
    <row r="14034" spans="199:199" ht="12" customHeight="1">
      <c r="GQ14034" s="171"/>
    </row>
    <row r="14035" spans="199:199" ht="12" customHeight="1">
      <c r="GQ14035" s="171"/>
    </row>
    <row r="14036" spans="199:199" ht="12" customHeight="1">
      <c r="GQ14036" s="171"/>
    </row>
    <row r="14037" spans="199:199" ht="12" customHeight="1">
      <c r="GQ14037" s="171"/>
    </row>
    <row r="14038" spans="199:199" ht="12" customHeight="1">
      <c r="GQ14038" s="171"/>
    </row>
    <row r="14039" spans="199:199" ht="12" customHeight="1">
      <c r="GQ14039" s="171"/>
    </row>
    <row r="14040" spans="199:199" ht="12" customHeight="1">
      <c r="GQ14040" s="171"/>
    </row>
    <row r="14041" spans="199:199" ht="12" customHeight="1">
      <c r="GQ14041" s="171"/>
    </row>
    <row r="14042" spans="199:199" ht="12" customHeight="1">
      <c r="GQ14042" s="171"/>
    </row>
    <row r="14043" spans="199:199" ht="12" customHeight="1">
      <c r="GQ14043" s="171"/>
    </row>
    <row r="14044" spans="199:199" ht="12" customHeight="1">
      <c r="GQ14044" s="171"/>
    </row>
    <row r="14045" spans="199:199" ht="12" customHeight="1">
      <c r="GQ14045" s="171"/>
    </row>
    <row r="14046" spans="199:199" ht="12" customHeight="1">
      <c r="GQ14046" s="171"/>
    </row>
    <row r="14047" spans="199:199" ht="12" customHeight="1">
      <c r="GQ14047" s="171"/>
    </row>
    <row r="14048" spans="199:199" ht="12" customHeight="1">
      <c r="GQ14048" s="171"/>
    </row>
    <row r="14049" spans="199:199" ht="12" customHeight="1">
      <c r="GQ14049" s="171"/>
    </row>
    <row r="14050" spans="199:199" ht="12" customHeight="1">
      <c r="GQ14050" s="171"/>
    </row>
    <row r="14051" spans="199:199" ht="12" customHeight="1">
      <c r="GQ14051" s="171"/>
    </row>
    <row r="14052" spans="199:199" ht="12" customHeight="1">
      <c r="GQ14052" s="171"/>
    </row>
    <row r="14053" spans="199:199" ht="12" customHeight="1">
      <c r="GQ14053" s="171"/>
    </row>
    <row r="14054" spans="199:199" ht="12" customHeight="1">
      <c r="GQ14054" s="171"/>
    </row>
    <row r="14055" spans="199:199" ht="12" customHeight="1">
      <c r="GQ14055" s="171"/>
    </row>
    <row r="14056" spans="199:199" ht="12" customHeight="1">
      <c r="GQ14056" s="171"/>
    </row>
    <row r="14057" spans="199:199" ht="12" customHeight="1">
      <c r="GQ14057" s="171"/>
    </row>
    <row r="14058" spans="199:199" ht="12" customHeight="1">
      <c r="GQ14058" s="171"/>
    </row>
    <row r="14059" spans="199:199" ht="12" customHeight="1">
      <c r="GQ14059" s="171"/>
    </row>
    <row r="14060" spans="199:199" ht="12" customHeight="1">
      <c r="GQ14060" s="171"/>
    </row>
    <row r="14061" spans="199:199" ht="12" customHeight="1">
      <c r="GQ14061" s="171"/>
    </row>
    <row r="14062" spans="199:199" ht="12" customHeight="1">
      <c r="GQ14062" s="171"/>
    </row>
    <row r="14063" spans="199:199" ht="12" customHeight="1">
      <c r="GQ14063" s="171"/>
    </row>
    <row r="14064" spans="199:199" ht="12" customHeight="1">
      <c r="GQ14064" s="171"/>
    </row>
    <row r="14065" spans="199:199" ht="12" customHeight="1">
      <c r="GQ14065" s="171"/>
    </row>
    <row r="14066" spans="199:199" ht="12" customHeight="1">
      <c r="GQ14066" s="171"/>
    </row>
    <row r="14067" spans="199:199" ht="12" customHeight="1">
      <c r="GQ14067" s="171"/>
    </row>
    <row r="14068" spans="199:199" ht="12" customHeight="1">
      <c r="GQ14068" s="171"/>
    </row>
    <row r="14069" spans="199:199" ht="12" customHeight="1">
      <c r="GQ14069" s="171"/>
    </row>
    <row r="14070" spans="199:199" ht="12" customHeight="1">
      <c r="GQ14070" s="171"/>
    </row>
    <row r="14071" spans="199:199" ht="12" customHeight="1">
      <c r="GQ14071" s="171"/>
    </row>
    <row r="14072" spans="199:199" ht="12" customHeight="1">
      <c r="GQ14072" s="171"/>
    </row>
    <row r="14073" spans="199:199" ht="12" customHeight="1">
      <c r="GQ14073" s="171"/>
    </row>
    <row r="14074" spans="199:199" ht="12" customHeight="1">
      <c r="GQ14074" s="171"/>
    </row>
    <row r="14075" spans="199:199" ht="12" customHeight="1">
      <c r="GQ14075" s="171"/>
    </row>
    <row r="14076" spans="199:199" ht="12" customHeight="1">
      <c r="GQ14076" s="171"/>
    </row>
    <row r="14077" spans="199:199" ht="12" customHeight="1">
      <c r="GQ14077" s="171"/>
    </row>
    <row r="14078" spans="199:199" ht="12" customHeight="1">
      <c r="GQ14078" s="171"/>
    </row>
    <row r="14079" spans="199:199" ht="12" customHeight="1">
      <c r="GQ14079" s="171"/>
    </row>
    <row r="14080" spans="199:199" ht="12" customHeight="1">
      <c r="GQ14080" s="171"/>
    </row>
    <row r="14081" spans="199:199" ht="12" customHeight="1">
      <c r="GQ14081" s="171"/>
    </row>
    <row r="14082" spans="199:199" ht="12" customHeight="1">
      <c r="GQ14082" s="171"/>
    </row>
    <row r="14083" spans="199:199" ht="12" customHeight="1">
      <c r="GQ14083" s="171"/>
    </row>
    <row r="14084" spans="199:199" ht="12" customHeight="1">
      <c r="GQ14084" s="171"/>
    </row>
    <row r="14085" spans="199:199" ht="12" customHeight="1">
      <c r="GQ14085" s="171"/>
    </row>
    <row r="14086" spans="199:199" ht="12" customHeight="1">
      <c r="GQ14086" s="171"/>
    </row>
    <row r="14087" spans="199:199" ht="12" customHeight="1">
      <c r="GQ14087" s="171"/>
    </row>
    <row r="14088" spans="199:199" ht="12" customHeight="1">
      <c r="GQ14088" s="171"/>
    </row>
    <row r="14089" spans="199:199" ht="12" customHeight="1">
      <c r="GQ14089" s="171"/>
    </row>
    <row r="14090" spans="199:199" ht="12" customHeight="1">
      <c r="GQ14090" s="171"/>
    </row>
    <row r="14091" spans="199:199" ht="12" customHeight="1">
      <c r="GQ14091" s="171"/>
    </row>
    <row r="14092" spans="199:199" ht="12" customHeight="1">
      <c r="GQ14092" s="171"/>
    </row>
    <row r="14093" spans="199:199" ht="12" customHeight="1">
      <c r="GQ14093" s="171"/>
    </row>
    <row r="14094" spans="199:199" ht="12" customHeight="1">
      <c r="GQ14094" s="171"/>
    </row>
    <row r="14095" spans="199:199" ht="12" customHeight="1">
      <c r="GQ14095" s="171"/>
    </row>
    <row r="14096" spans="199:199" ht="12" customHeight="1">
      <c r="GQ14096" s="171"/>
    </row>
    <row r="14097" spans="199:199" ht="12" customHeight="1">
      <c r="GQ14097" s="171"/>
    </row>
    <row r="14098" spans="199:199" ht="12" customHeight="1">
      <c r="GQ14098" s="171"/>
    </row>
    <row r="14099" spans="199:199" ht="12" customHeight="1">
      <c r="GQ14099" s="171"/>
    </row>
    <row r="14100" spans="199:199" ht="12" customHeight="1">
      <c r="GQ14100" s="171"/>
    </row>
    <row r="14101" spans="199:199" ht="12" customHeight="1">
      <c r="GQ14101" s="171"/>
    </row>
    <row r="14102" spans="199:199" ht="12" customHeight="1">
      <c r="GQ14102" s="171"/>
    </row>
    <row r="14103" spans="199:199" ht="12" customHeight="1">
      <c r="GQ14103" s="171"/>
    </row>
    <row r="14104" spans="199:199" ht="12" customHeight="1">
      <c r="GQ14104" s="171"/>
    </row>
    <row r="14105" spans="199:199" ht="12" customHeight="1">
      <c r="GQ14105" s="171"/>
    </row>
    <row r="14106" spans="199:199" ht="12" customHeight="1">
      <c r="GQ14106" s="171"/>
    </row>
    <row r="14107" spans="199:199" ht="12" customHeight="1">
      <c r="GQ14107" s="171"/>
    </row>
    <row r="14108" spans="199:199" ht="12" customHeight="1">
      <c r="GQ14108" s="171"/>
    </row>
    <row r="14109" spans="199:199" ht="12" customHeight="1">
      <c r="GQ14109" s="171"/>
    </row>
    <row r="14110" spans="199:199" ht="12" customHeight="1">
      <c r="GQ14110" s="171"/>
    </row>
    <row r="14111" spans="199:199" ht="12" customHeight="1">
      <c r="GQ14111" s="171"/>
    </row>
    <row r="14112" spans="199:199" ht="12" customHeight="1">
      <c r="GQ14112" s="171"/>
    </row>
    <row r="14113" spans="199:199" ht="12" customHeight="1">
      <c r="GQ14113" s="171"/>
    </row>
    <row r="14114" spans="199:199" ht="12" customHeight="1">
      <c r="GQ14114" s="171"/>
    </row>
    <row r="14115" spans="199:199" ht="12" customHeight="1">
      <c r="GQ14115" s="171"/>
    </row>
    <row r="14116" spans="199:199" ht="12" customHeight="1">
      <c r="GQ14116" s="171"/>
    </row>
    <row r="14117" spans="199:199" ht="12" customHeight="1">
      <c r="GQ14117" s="171"/>
    </row>
    <row r="14118" spans="199:199" ht="12" customHeight="1">
      <c r="GQ14118" s="171"/>
    </row>
    <row r="14119" spans="199:199" ht="12" customHeight="1">
      <c r="GQ14119" s="171"/>
    </row>
    <row r="14120" spans="199:199" ht="12" customHeight="1">
      <c r="GQ14120" s="171"/>
    </row>
    <row r="14121" spans="199:199" ht="12" customHeight="1">
      <c r="GQ14121" s="171"/>
    </row>
    <row r="14122" spans="199:199" ht="12" customHeight="1">
      <c r="GQ14122" s="171"/>
    </row>
    <row r="14123" spans="199:199" ht="12" customHeight="1">
      <c r="GQ14123" s="171"/>
    </row>
    <row r="14124" spans="199:199" ht="12" customHeight="1">
      <c r="GQ14124" s="171"/>
    </row>
    <row r="14125" spans="199:199" ht="12" customHeight="1">
      <c r="GQ14125" s="171"/>
    </row>
    <row r="14126" spans="199:199" ht="12" customHeight="1">
      <c r="GQ14126" s="171"/>
    </row>
    <row r="14127" spans="199:199" ht="12" customHeight="1">
      <c r="GQ14127" s="171"/>
    </row>
    <row r="14128" spans="199:199" ht="12" customHeight="1">
      <c r="GQ14128" s="171"/>
    </row>
    <row r="14129" spans="199:199" ht="12" customHeight="1">
      <c r="GQ14129" s="171"/>
    </row>
    <row r="14130" spans="199:199" ht="12" customHeight="1">
      <c r="GQ14130" s="171"/>
    </row>
    <row r="14131" spans="199:199" ht="12" customHeight="1">
      <c r="GQ14131" s="171"/>
    </row>
    <row r="14132" spans="199:199" ht="12" customHeight="1">
      <c r="GQ14132" s="171"/>
    </row>
    <row r="14133" spans="199:199" ht="12" customHeight="1">
      <c r="GQ14133" s="171"/>
    </row>
    <row r="14134" spans="199:199" ht="12" customHeight="1">
      <c r="GQ14134" s="171"/>
    </row>
    <row r="14135" spans="199:199" ht="12" customHeight="1">
      <c r="GQ14135" s="171"/>
    </row>
    <row r="14136" spans="199:199" ht="12" customHeight="1">
      <c r="GQ14136" s="171"/>
    </row>
    <row r="14137" spans="199:199" ht="12" customHeight="1">
      <c r="GQ14137" s="171"/>
    </row>
    <row r="14138" spans="199:199" ht="12" customHeight="1">
      <c r="GQ14138" s="171"/>
    </row>
    <row r="14139" spans="199:199" ht="12" customHeight="1">
      <c r="GQ14139" s="171"/>
    </row>
    <row r="14140" spans="199:199" ht="12" customHeight="1">
      <c r="GQ14140" s="171"/>
    </row>
    <row r="14141" spans="199:199" ht="12" customHeight="1">
      <c r="GQ14141" s="171"/>
    </row>
    <row r="14142" spans="199:199" ht="12" customHeight="1">
      <c r="GQ14142" s="171"/>
    </row>
    <row r="14143" spans="199:199" ht="12" customHeight="1">
      <c r="GQ14143" s="171"/>
    </row>
    <row r="14144" spans="199:199" ht="12" customHeight="1">
      <c r="GQ14144" s="171"/>
    </row>
    <row r="14145" spans="199:199" ht="12" customHeight="1">
      <c r="GQ14145" s="171"/>
    </row>
    <row r="14146" spans="199:199" ht="12" customHeight="1">
      <c r="GQ14146" s="171"/>
    </row>
    <row r="14147" spans="199:199" ht="12" customHeight="1">
      <c r="GQ14147" s="171"/>
    </row>
    <row r="14148" spans="199:199" ht="12" customHeight="1">
      <c r="GQ14148" s="171"/>
    </row>
    <row r="14149" spans="199:199" ht="12" customHeight="1">
      <c r="GQ14149" s="171"/>
    </row>
    <row r="14150" spans="199:199" ht="12" customHeight="1">
      <c r="GQ14150" s="171"/>
    </row>
    <row r="14151" spans="199:199" ht="12" customHeight="1">
      <c r="GQ14151" s="171"/>
    </row>
    <row r="14152" spans="199:199" ht="12" customHeight="1">
      <c r="GQ14152" s="171"/>
    </row>
    <row r="14153" spans="199:199" ht="12" customHeight="1">
      <c r="GQ14153" s="171"/>
    </row>
    <row r="14154" spans="199:199" ht="12" customHeight="1">
      <c r="GQ14154" s="171"/>
    </row>
    <row r="14155" spans="199:199" ht="12" customHeight="1">
      <c r="GQ14155" s="171"/>
    </row>
    <row r="14156" spans="199:199" ht="12" customHeight="1">
      <c r="GQ14156" s="171"/>
    </row>
    <row r="14157" spans="199:199" ht="12" customHeight="1">
      <c r="GQ14157" s="171"/>
    </row>
    <row r="14158" spans="199:199" ht="12" customHeight="1">
      <c r="GQ14158" s="171"/>
    </row>
    <row r="14159" spans="199:199" ht="12" customHeight="1">
      <c r="GQ14159" s="171"/>
    </row>
    <row r="14160" spans="199:199" ht="12" customHeight="1">
      <c r="GQ14160" s="171"/>
    </row>
    <row r="14161" spans="199:199" ht="12" customHeight="1">
      <c r="GQ14161" s="171"/>
    </row>
    <row r="14162" spans="199:199" ht="12" customHeight="1">
      <c r="GQ14162" s="171"/>
    </row>
    <row r="14163" spans="199:199" ht="12" customHeight="1">
      <c r="GQ14163" s="171"/>
    </row>
    <row r="14164" spans="199:199" ht="12" customHeight="1">
      <c r="GQ14164" s="171"/>
    </row>
    <row r="14165" spans="199:199" ht="12" customHeight="1">
      <c r="GQ14165" s="171"/>
    </row>
    <row r="14166" spans="199:199" ht="12" customHeight="1">
      <c r="GQ14166" s="171"/>
    </row>
    <row r="14167" spans="199:199" ht="12" customHeight="1">
      <c r="GQ14167" s="171"/>
    </row>
    <row r="14168" spans="199:199" ht="12" customHeight="1">
      <c r="GQ14168" s="171"/>
    </row>
    <row r="14169" spans="199:199" ht="12" customHeight="1">
      <c r="GQ14169" s="171"/>
    </row>
    <row r="14170" spans="199:199" ht="12" customHeight="1">
      <c r="GQ14170" s="171"/>
    </row>
    <row r="14171" spans="199:199" ht="12" customHeight="1">
      <c r="GQ14171" s="171"/>
    </row>
    <row r="14172" spans="199:199" ht="12" customHeight="1">
      <c r="GQ14172" s="171"/>
    </row>
    <row r="14173" spans="199:199" ht="12" customHeight="1">
      <c r="GQ14173" s="171"/>
    </row>
    <row r="14174" spans="199:199" ht="12" customHeight="1">
      <c r="GQ14174" s="171"/>
    </row>
    <row r="14175" spans="199:199" ht="12" customHeight="1">
      <c r="GQ14175" s="171"/>
    </row>
    <row r="14176" spans="199:199" ht="12" customHeight="1">
      <c r="GQ14176" s="171"/>
    </row>
    <row r="14177" spans="199:199" ht="12" customHeight="1">
      <c r="GQ14177" s="171"/>
    </row>
    <row r="14178" spans="199:199" ht="12" customHeight="1">
      <c r="GQ14178" s="171"/>
    </row>
    <row r="14179" spans="199:199" ht="12" customHeight="1">
      <c r="GQ14179" s="171"/>
    </row>
    <row r="14180" spans="199:199" ht="12" customHeight="1">
      <c r="GQ14180" s="171"/>
    </row>
    <row r="14181" spans="199:199" ht="12" customHeight="1">
      <c r="GQ14181" s="171"/>
    </row>
    <row r="14182" spans="199:199" ht="12" customHeight="1">
      <c r="GQ14182" s="171"/>
    </row>
    <row r="14183" spans="199:199" ht="12" customHeight="1">
      <c r="GQ14183" s="171"/>
    </row>
    <row r="14184" spans="199:199" ht="12" customHeight="1">
      <c r="GQ14184" s="171"/>
    </row>
    <row r="14185" spans="199:199" ht="12" customHeight="1">
      <c r="GQ14185" s="171"/>
    </row>
    <row r="14186" spans="199:199" ht="12" customHeight="1">
      <c r="GQ14186" s="171"/>
    </row>
    <row r="14187" spans="199:199" ht="12" customHeight="1">
      <c r="GQ14187" s="171"/>
    </row>
    <row r="14188" spans="199:199" ht="12" customHeight="1">
      <c r="GQ14188" s="171"/>
    </row>
    <row r="14189" spans="199:199" ht="12" customHeight="1">
      <c r="GQ14189" s="171"/>
    </row>
    <row r="14190" spans="199:199" ht="12" customHeight="1">
      <c r="GQ14190" s="171"/>
    </row>
    <row r="14191" spans="199:199" ht="12" customHeight="1">
      <c r="GQ14191" s="171"/>
    </row>
    <row r="14192" spans="199:199" ht="12" customHeight="1">
      <c r="GQ14192" s="171"/>
    </row>
    <row r="14193" spans="199:199" ht="12" customHeight="1">
      <c r="GQ14193" s="171"/>
    </row>
    <row r="14194" spans="199:199" ht="12" customHeight="1">
      <c r="GQ14194" s="171"/>
    </row>
    <row r="14195" spans="199:199" ht="12" customHeight="1">
      <c r="GQ14195" s="171"/>
    </row>
    <row r="14196" spans="199:199" ht="12" customHeight="1">
      <c r="GQ14196" s="171"/>
    </row>
    <row r="14197" spans="199:199" ht="12" customHeight="1">
      <c r="GQ14197" s="171"/>
    </row>
    <row r="14198" spans="199:199" ht="12" customHeight="1">
      <c r="GQ14198" s="171"/>
    </row>
    <row r="14199" spans="199:199" ht="12" customHeight="1">
      <c r="GQ14199" s="171"/>
    </row>
    <row r="14200" spans="199:199" ht="12" customHeight="1">
      <c r="GQ14200" s="171"/>
    </row>
    <row r="14201" spans="199:199" ht="12" customHeight="1">
      <c r="GQ14201" s="171"/>
    </row>
    <row r="14202" spans="199:199" ht="12" customHeight="1">
      <c r="GQ14202" s="171"/>
    </row>
    <row r="14203" spans="199:199" ht="12" customHeight="1">
      <c r="GQ14203" s="171"/>
    </row>
    <row r="14204" spans="199:199" ht="12" customHeight="1">
      <c r="GQ14204" s="171"/>
    </row>
    <row r="14205" spans="199:199" ht="12" customHeight="1">
      <c r="GQ14205" s="171"/>
    </row>
    <row r="14206" spans="199:199" ht="12" customHeight="1">
      <c r="GQ14206" s="171"/>
    </row>
    <row r="14207" spans="199:199" ht="12" customHeight="1">
      <c r="GQ14207" s="171"/>
    </row>
    <row r="14208" spans="199:199" ht="12" customHeight="1">
      <c r="GQ14208" s="171"/>
    </row>
    <row r="14209" spans="199:199" ht="12" customHeight="1">
      <c r="GQ14209" s="171"/>
    </row>
    <row r="14210" spans="199:199" ht="12" customHeight="1">
      <c r="GQ14210" s="171"/>
    </row>
    <row r="14211" spans="199:199" ht="12" customHeight="1">
      <c r="GQ14211" s="171"/>
    </row>
    <row r="14212" spans="199:199" ht="12" customHeight="1">
      <c r="GQ14212" s="171"/>
    </row>
    <row r="14213" spans="199:199" ht="12" customHeight="1">
      <c r="GQ14213" s="171"/>
    </row>
    <row r="14214" spans="199:199" ht="12" customHeight="1">
      <c r="GQ14214" s="171"/>
    </row>
    <row r="14215" spans="199:199" ht="12" customHeight="1">
      <c r="GQ14215" s="171"/>
    </row>
    <row r="14216" spans="199:199" ht="12" customHeight="1">
      <c r="GQ14216" s="171"/>
    </row>
    <row r="14217" spans="199:199" ht="12" customHeight="1">
      <c r="GQ14217" s="171"/>
    </row>
    <row r="14218" spans="199:199" ht="12" customHeight="1">
      <c r="GQ14218" s="171"/>
    </row>
    <row r="14219" spans="199:199" ht="12" customHeight="1">
      <c r="GQ14219" s="171"/>
    </row>
    <row r="14220" spans="199:199" ht="12" customHeight="1">
      <c r="GQ14220" s="171"/>
    </row>
    <row r="14221" spans="199:199" ht="12" customHeight="1">
      <c r="GQ14221" s="171"/>
    </row>
    <row r="14222" spans="199:199" ht="12" customHeight="1">
      <c r="GQ14222" s="171"/>
    </row>
    <row r="14223" spans="199:199" ht="12" customHeight="1">
      <c r="GQ14223" s="171"/>
    </row>
    <row r="14224" spans="199:199" ht="12" customHeight="1">
      <c r="GQ14224" s="171"/>
    </row>
    <row r="14225" spans="199:199" ht="12" customHeight="1">
      <c r="GQ14225" s="171"/>
    </row>
    <row r="14226" spans="199:199" ht="12" customHeight="1">
      <c r="GQ14226" s="171"/>
    </row>
    <row r="14227" spans="199:199" ht="12" customHeight="1">
      <c r="GQ14227" s="171"/>
    </row>
    <row r="14228" spans="199:199" ht="12" customHeight="1">
      <c r="GQ14228" s="171"/>
    </row>
    <row r="14229" spans="199:199" ht="12" customHeight="1">
      <c r="GQ14229" s="171"/>
    </row>
    <row r="14230" spans="199:199" ht="12" customHeight="1">
      <c r="GQ14230" s="171"/>
    </row>
    <row r="14231" spans="199:199" ht="12" customHeight="1">
      <c r="GQ14231" s="171"/>
    </row>
    <row r="14232" spans="199:199" ht="12" customHeight="1">
      <c r="GQ14232" s="171"/>
    </row>
    <row r="14233" spans="199:199" ht="12" customHeight="1">
      <c r="GQ14233" s="171"/>
    </row>
    <row r="14234" spans="199:199" ht="12" customHeight="1">
      <c r="GQ14234" s="171"/>
    </row>
    <row r="14235" spans="199:199" ht="12" customHeight="1">
      <c r="GQ14235" s="171"/>
    </row>
    <row r="14236" spans="199:199" ht="12" customHeight="1">
      <c r="GQ14236" s="171"/>
    </row>
    <row r="14237" spans="199:199" ht="12" customHeight="1">
      <c r="GQ14237" s="171"/>
    </row>
    <row r="14238" spans="199:199" ht="12" customHeight="1">
      <c r="GQ14238" s="171"/>
    </row>
    <row r="14239" spans="199:199" ht="12" customHeight="1">
      <c r="GQ14239" s="171"/>
    </row>
    <row r="14240" spans="199:199" ht="12" customHeight="1">
      <c r="GQ14240" s="171"/>
    </row>
    <row r="14241" spans="199:199" ht="12" customHeight="1">
      <c r="GQ14241" s="171"/>
    </row>
    <row r="14242" spans="199:199" ht="12" customHeight="1">
      <c r="GQ14242" s="171"/>
    </row>
    <row r="14243" spans="199:199" ht="12" customHeight="1">
      <c r="GQ14243" s="171"/>
    </row>
    <row r="14244" spans="199:199" ht="12" customHeight="1">
      <c r="GQ14244" s="171"/>
    </row>
    <row r="14245" spans="199:199" ht="12" customHeight="1">
      <c r="GQ14245" s="171"/>
    </row>
    <row r="14246" spans="199:199" ht="12" customHeight="1">
      <c r="GQ14246" s="171"/>
    </row>
    <row r="14247" spans="199:199" ht="12" customHeight="1">
      <c r="GQ14247" s="171"/>
    </row>
    <row r="14248" spans="199:199" ht="12" customHeight="1">
      <c r="GQ14248" s="171"/>
    </row>
    <row r="14249" spans="199:199" ht="12" customHeight="1">
      <c r="GQ14249" s="171"/>
    </row>
    <row r="14250" spans="199:199" ht="12" customHeight="1">
      <c r="GQ14250" s="171"/>
    </row>
    <row r="14251" spans="199:199" ht="12" customHeight="1">
      <c r="GQ14251" s="171"/>
    </row>
    <row r="14252" spans="199:199" ht="12" customHeight="1">
      <c r="GQ14252" s="171"/>
    </row>
    <row r="14253" spans="199:199" ht="12" customHeight="1">
      <c r="GQ14253" s="171"/>
    </row>
    <row r="14254" spans="199:199" ht="12" customHeight="1">
      <c r="GQ14254" s="171"/>
    </row>
    <row r="14255" spans="199:199" ht="12" customHeight="1">
      <c r="GQ14255" s="171"/>
    </row>
    <row r="14256" spans="199:199" ht="12" customHeight="1">
      <c r="GQ14256" s="171"/>
    </row>
    <row r="14257" spans="199:199" ht="12" customHeight="1">
      <c r="GQ14257" s="171"/>
    </row>
    <row r="14258" spans="199:199" ht="12" customHeight="1">
      <c r="GQ14258" s="171"/>
    </row>
    <row r="14259" spans="199:199" ht="12" customHeight="1">
      <c r="GQ14259" s="171"/>
    </row>
    <row r="14260" spans="199:199" ht="12" customHeight="1">
      <c r="GQ14260" s="171"/>
    </row>
    <row r="14261" spans="199:199" ht="12" customHeight="1">
      <c r="GQ14261" s="171"/>
    </row>
    <row r="14262" spans="199:199" ht="12" customHeight="1">
      <c r="GQ14262" s="171"/>
    </row>
    <row r="14263" spans="199:199" ht="12" customHeight="1">
      <c r="GQ14263" s="171"/>
    </row>
    <row r="14264" spans="199:199" ht="12" customHeight="1">
      <c r="GQ14264" s="171"/>
    </row>
    <row r="14265" spans="199:199" ht="12" customHeight="1">
      <c r="GQ14265" s="171"/>
    </row>
    <row r="14266" spans="199:199" ht="12" customHeight="1">
      <c r="GQ14266" s="171"/>
    </row>
    <row r="14267" spans="199:199" ht="12" customHeight="1">
      <c r="GQ14267" s="171"/>
    </row>
    <row r="14268" spans="199:199" ht="12" customHeight="1">
      <c r="GQ14268" s="171"/>
    </row>
    <row r="14269" spans="199:199" ht="12" customHeight="1">
      <c r="GQ14269" s="171"/>
    </row>
    <row r="14270" spans="199:199" ht="12" customHeight="1">
      <c r="GQ14270" s="171"/>
    </row>
    <row r="14271" spans="199:199" ht="12" customHeight="1">
      <c r="GQ14271" s="171"/>
    </row>
    <row r="14272" spans="199:199" ht="12" customHeight="1">
      <c r="GQ14272" s="171"/>
    </row>
    <row r="14273" spans="199:199" ht="12" customHeight="1">
      <c r="GQ14273" s="171"/>
    </row>
    <row r="14274" spans="199:199" ht="12" customHeight="1">
      <c r="GQ14274" s="171"/>
    </row>
    <row r="14275" spans="199:199" ht="12" customHeight="1">
      <c r="GQ14275" s="171"/>
    </row>
    <row r="14276" spans="199:199" ht="12" customHeight="1">
      <c r="GQ14276" s="171"/>
    </row>
    <row r="14277" spans="199:199" ht="12" customHeight="1">
      <c r="GQ14277" s="171"/>
    </row>
    <row r="14278" spans="199:199" ht="12" customHeight="1">
      <c r="GQ14278" s="171"/>
    </row>
    <row r="14279" spans="199:199" ht="12" customHeight="1">
      <c r="GQ14279" s="171"/>
    </row>
    <row r="14280" spans="199:199" ht="12" customHeight="1">
      <c r="GQ14280" s="171"/>
    </row>
    <row r="14281" spans="199:199" ht="12" customHeight="1">
      <c r="GQ14281" s="171"/>
    </row>
    <row r="14282" spans="199:199" ht="12" customHeight="1">
      <c r="GQ14282" s="171"/>
    </row>
    <row r="14283" spans="199:199" ht="12" customHeight="1">
      <c r="GQ14283" s="171"/>
    </row>
    <row r="14284" spans="199:199" ht="12" customHeight="1">
      <c r="GQ14284" s="171"/>
    </row>
    <row r="14285" spans="199:199" ht="12" customHeight="1">
      <c r="GQ14285" s="171"/>
    </row>
    <row r="14286" spans="199:199" ht="12" customHeight="1">
      <c r="GQ14286" s="171"/>
    </row>
    <row r="14287" spans="199:199" ht="12" customHeight="1">
      <c r="GQ14287" s="171"/>
    </row>
    <row r="14288" spans="199:199" ht="12" customHeight="1">
      <c r="GQ14288" s="171"/>
    </row>
    <row r="14289" spans="199:199" ht="12" customHeight="1">
      <c r="GQ14289" s="171"/>
    </row>
    <row r="14290" spans="199:199" ht="12" customHeight="1">
      <c r="GQ14290" s="171"/>
    </row>
    <row r="14291" spans="199:199" ht="12" customHeight="1">
      <c r="GQ14291" s="171"/>
    </row>
    <row r="14292" spans="199:199" ht="12" customHeight="1">
      <c r="GQ14292" s="171"/>
    </row>
    <row r="14293" spans="199:199" ht="12" customHeight="1">
      <c r="GQ14293" s="171"/>
    </row>
    <row r="14294" spans="199:199" ht="12" customHeight="1">
      <c r="GQ14294" s="171"/>
    </row>
    <row r="14295" spans="199:199" ht="12" customHeight="1">
      <c r="GQ14295" s="171"/>
    </row>
    <row r="14296" spans="199:199" ht="12" customHeight="1">
      <c r="GQ14296" s="171"/>
    </row>
    <row r="14297" spans="199:199" ht="12" customHeight="1">
      <c r="GQ14297" s="171"/>
    </row>
    <row r="14298" spans="199:199" ht="12" customHeight="1">
      <c r="GQ14298" s="171"/>
    </row>
    <row r="14299" spans="199:199" ht="12" customHeight="1">
      <c r="GQ14299" s="171"/>
    </row>
    <row r="14300" spans="199:199" ht="12" customHeight="1">
      <c r="GQ14300" s="171"/>
    </row>
    <row r="14301" spans="199:199" ht="12" customHeight="1">
      <c r="GQ14301" s="171"/>
    </row>
    <row r="14302" spans="199:199" ht="12" customHeight="1">
      <c r="GQ14302" s="171"/>
    </row>
    <row r="14303" spans="199:199" ht="12" customHeight="1">
      <c r="GQ14303" s="171"/>
    </row>
    <row r="14304" spans="199:199" ht="12" customHeight="1">
      <c r="GQ14304" s="171"/>
    </row>
    <row r="14305" spans="199:199" ht="12" customHeight="1">
      <c r="GQ14305" s="171"/>
    </row>
    <row r="14306" spans="199:199" ht="12" customHeight="1">
      <c r="GQ14306" s="171"/>
    </row>
    <row r="14307" spans="199:199" ht="12" customHeight="1">
      <c r="GQ14307" s="171"/>
    </row>
    <row r="14308" spans="199:199" ht="12" customHeight="1">
      <c r="GQ14308" s="171"/>
    </row>
    <row r="14309" spans="199:199" ht="12" customHeight="1">
      <c r="GQ14309" s="171"/>
    </row>
    <row r="14310" spans="199:199" ht="12" customHeight="1">
      <c r="GQ14310" s="171"/>
    </row>
    <row r="14311" spans="199:199" ht="12" customHeight="1">
      <c r="GQ14311" s="171"/>
    </row>
    <row r="14312" spans="199:199" ht="12" customHeight="1">
      <c r="GQ14312" s="171"/>
    </row>
    <row r="14313" spans="199:199" ht="12" customHeight="1">
      <c r="GQ14313" s="171"/>
    </row>
    <row r="14314" spans="199:199" ht="12" customHeight="1">
      <c r="GQ14314" s="171"/>
    </row>
    <row r="14315" spans="199:199" ht="12" customHeight="1">
      <c r="GQ14315" s="171"/>
    </row>
    <row r="14316" spans="199:199" ht="12" customHeight="1">
      <c r="GQ14316" s="171"/>
    </row>
    <row r="14317" spans="199:199" ht="12" customHeight="1">
      <c r="GQ14317" s="171"/>
    </row>
    <row r="14318" spans="199:199" ht="12" customHeight="1">
      <c r="GQ14318" s="171"/>
    </row>
    <row r="14319" spans="199:199" ht="12" customHeight="1">
      <c r="GQ14319" s="171"/>
    </row>
    <row r="14320" spans="199:199" ht="12" customHeight="1">
      <c r="GQ14320" s="171"/>
    </row>
    <row r="14321" spans="199:199" ht="12" customHeight="1">
      <c r="GQ14321" s="171"/>
    </row>
    <row r="14322" spans="199:199" ht="12" customHeight="1">
      <c r="GQ14322" s="171"/>
    </row>
    <row r="14323" spans="199:199" ht="12" customHeight="1">
      <c r="GQ14323" s="171"/>
    </row>
    <row r="14324" spans="199:199" ht="12" customHeight="1">
      <c r="GQ14324" s="171"/>
    </row>
    <row r="14325" spans="199:199" ht="12" customHeight="1">
      <c r="GQ14325" s="171"/>
    </row>
    <row r="14326" spans="199:199" ht="12" customHeight="1">
      <c r="GQ14326" s="171"/>
    </row>
    <row r="14327" spans="199:199" ht="12" customHeight="1">
      <c r="GQ14327" s="171"/>
    </row>
    <row r="14328" spans="199:199" ht="12" customHeight="1">
      <c r="GQ14328" s="171"/>
    </row>
    <row r="14329" spans="199:199" ht="12" customHeight="1">
      <c r="GQ14329" s="171"/>
    </row>
    <row r="14330" spans="199:199" ht="12" customHeight="1">
      <c r="GQ14330" s="171"/>
    </row>
    <row r="14331" spans="199:199" ht="12" customHeight="1">
      <c r="GQ14331" s="171"/>
    </row>
    <row r="14332" spans="199:199" ht="12" customHeight="1">
      <c r="GQ14332" s="171"/>
    </row>
    <row r="14333" spans="199:199" ht="12" customHeight="1">
      <c r="GQ14333" s="171"/>
    </row>
    <row r="14334" spans="199:199" ht="12" customHeight="1">
      <c r="GQ14334" s="171"/>
    </row>
    <row r="14335" spans="199:199" ht="12" customHeight="1">
      <c r="GQ14335" s="171"/>
    </row>
    <row r="14336" spans="199:199" ht="12" customHeight="1">
      <c r="GQ14336" s="171"/>
    </row>
    <row r="14337" spans="199:199" ht="12" customHeight="1">
      <c r="GQ14337" s="171"/>
    </row>
    <row r="14338" spans="199:199" ht="12" customHeight="1">
      <c r="GQ14338" s="171"/>
    </row>
    <row r="14339" spans="199:199" ht="12" customHeight="1">
      <c r="GQ14339" s="171"/>
    </row>
    <row r="14340" spans="199:199" ht="12" customHeight="1">
      <c r="GQ14340" s="171"/>
    </row>
    <row r="14341" spans="199:199" ht="12" customHeight="1">
      <c r="GQ14341" s="171"/>
    </row>
    <row r="14342" spans="199:199" ht="12" customHeight="1">
      <c r="GQ14342" s="171"/>
    </row>
    <row r="14343" spans="199:199" ht="12" customHeight="1">
      <c r="GQ14343" s="171"/>
    </row>
    <row r="14344" spans="199:199" ht="12" customHeight="1">
      <c r="GQ14344" s="171"/>
    </row>
    <row r="14345" spans="199:199" ht="12" customHeight="1">
      <c r="GQ14345" s="171"/>
    </row>
    <row r="14346" spans="199:199" ht="12" customHeight="1">
      <c r="GQ14346" s="171"/>
    </row>
    <row r="14347" spans="199:199" ht="12" customHeight="1">
      <c r="GQ14347" s="171"/>
    </row>
    <row r="14348" spans="199:199" ht="12" customHeight="1">
      <c r="GQ14348" s="171"/>
    </row>
    <row r="14349" spans="199:199" ht="12" customHeight="1">
      <c r="GQ14349" s="171"/>
    </row>
    <row r="14350" spans="199:199" ht="12" customHeight="1">
      <c r="GQ14350" s="171"/>
    </row>
    <row r="14351" spans="199:199" ht="12" customHeight="1">
      <c r="GQ14351" s="171"/>
    </row>
    <row r="14352" spans="199:199" ht="12" customHeight="1">
      <c r="GQ14352" s="171"/>
    </row>
    <row r="14353" spans="199:199" ht="12" customHeight="1">
      <c r="GQ14353" s="171"/>
    </row>
    <row r="14354" spans="199:199" ht="12" customHeight="1">
      <c r="GQ14354" s="171"/>
    </row>
    <row r="14355" spans="199:199" ht="12" customHeight="1">
      <c r="GQ14355" s="171"/>
    </row>
    <row r="14356" spans="199:199" ht="12" customHeight="1">
      <c r="GQ14356" s="171"/>
    </row>
    <row r="14357" spans="199:199" ht="12" customHeight="1">
      <c r="GQ14357" s="171"/>
    </row>
    <row r="14358" spans="199:199" ht="12" customHeight="1">
      <c r="GQ14358" s="171"/>
    </row>
    <row r="14359" spans="199:199" ht="12" customHeight="1">
      <c r="GQ14359" s="171"/>
    </row>
    <row r="14360" spans="199:199" ht="12" customHeight="1">
      <c r="GQ14360" s="171"/>
    </row>
    <row r="14361" spans="199:199" ht="12" customHeight="1">
      <c r="GQ14361" s="171"/>
    </row>
    <row r="14362" spans="199:199" ht="12" customHeight="1">
      <c r="GQ14362" s="171"/>
    </row>
    <row r="14363" spans="199:199" ht="12" customHeight="1">
      <c r="GQ14363" s="171"/>
    </row>
    <row r="14364" spans="199:199" ht="12" customHeight="1">
      <c r="GQ14364" s="171"/>
    </row>
    <row r="14365" spans="199:199" ht="12" customHeight="1">
      <c r="GQ14365" s="171"/>
    </row>
    <row r="14366" spans="199:199" ht="12" customHeight="1">
      <c r="GQ14366" s="171"/>
    </row>
    <row r="14367" spans="199:199" ht="12" customHeight="1">
      <c r="GQ14367" s="171"/>
    </row>
    <row r="14368" spans="199:199" ht="12" customHeight="1">
      <c r="GQ14368" s="171"/>
    </row>
    <row r="14369" spans="199:199" ht="12" customHeight="1">
      <c r="GQ14369" s="171"/>
    </row>
    <row r="14370" spans="199:199" ht="12" customHeight="1">
      <c r="GQ14370" s="171"/>
    </row>
    <row r="14371" spans="199:199" ht="12" customHeight="1">
      <c r="GQ14371" s="171"/>
    </row>
    <row r="14372" spans="199:199" ht="12" customHeight="1">
      <c r="GQ14372" s="171"/>
    </row>
    <row r="14373" spans="199:199" ht="12" customHeight="1">
      <c r="GQ14373" s="171"/>
    </row>
    <row r="14374" spans="199:199" ht="12" customHeight="1">
      <c r="GQ14374" s="171"/>
    </row>
    <row r="14375" spans="199:199" ht="12" customHeight="1">
      <c r="GQ14375" s="171"/>
    </row>
    <row r="14376" spans="199:199" ht="12" customHeight="1">
      <c r="GQ14376" s="171"/>
    </row>
    <row r="14377" spans="199:199" ht="12" customHeight="1">
      <c r="GQ14377" s="171"/>
    </row>
    <row r="14378" spans="199:199" ht="12" customHeight="1">
      <c r="GQ14378" s="171"/>
    </row>
    <row r="14379" spans="199:199" ht="12" customHeight="1">
      <c r="GQ14379" s="171"/>
    </row>
    <row r="14380" spans="199:199" ht="12" customHeight="1">
      <c r="GQ14380" s="171"/>
    </row>
    <row r="14381" spans="199:199" ht="12" customHeight="1">
      <c r="GQ14381" s="171"/>
    </row>
    <row r="14382" spans="199:199" ht="12" customHeight="1">
      <c r="GQ14382" s="171"/>
    </row>
    <row r="14383" spans="199:199" ht="12" customHeight="1">
      <c r="GQ14383" s="171"/>
    </row>
    <row r="14384" spans="199:199" ht="12" customHeight="1">
      <c r="GQ14384" s="171"/>
    </row>
    <row r="14385" spans="199:199" ht="12" customHeight="1">
      <c r="GQ14385" s="171"/>
    </row>
    <row r="14386" spans="199:199" ht="12" customHeight="1">
      <c r="GQ14386" s="171"/>
    </row>
    <row r="14387" spans="199:199" ht="12" customHeight="1">
      <c r="GQ14387" s="171"/>
    </row>
    <row r="14388" spans="199:199" ht="12" customHeight="1">
      <c r="GQ14388" s="171"/>
    </row>
    <row r="14389" spans="199:199" ht="12" customHeight="1">
      <c r="GQ14389" s="171"/>
    </row>
    <row r="14390" spans="199:199" ht="12" customHeight="1">
      <c r="GQ14390" s="171"/>
    </row>
    <row r="14391" spans="199:199" ht="12" customHeight="1">
      <c r="GQ14391" s="171"/>
    </row>
    <row r="14392" spans="199:199" ht="12" customHeight="1">
      <c r="GQ14392" s="171"/>
    </row>
    <row r="14393" spans="199:199" ht="12" customHeight="1">
      <c r="GQ14393" s="171"/>
    </row>
    <row r="14394" spans="199:199" ht="12" customHeight="1">
      <c r="GQ14394" s="171"/>
    </row>
    <row r="14395" spans="199:199" ht="12" customHeight="1">
      <c r="GQ14395" s="171"/>
    </row>
    <row r="14396" spans="199:199" ht="12" customHeight="1">
      <c r="GQ14396" s="171"/>
    </row>
    <row r="14397" spans="199:199" ht="12" customHeight="1">
      <c r="GQ14397" s="171"/>
    </row>
    <row r="14398" spans="199:199" ht="12" customHeight="1">
      <c r="GQ14398" s="171"/>
    </row>
    <row r="14399" spans="199:199" ht="12" customHeight="1">
      <c r="GQ14399" s="171"/>
    </row>
    <row r="14400" spans="199:199" ht="12" customHeight="1">
      <c r="GQ14400" s="171"/>
    </row>
    <row r="14401" spans="199:199" ht="12" customHeight="1">
      <c r="GQ14401" s="171"/>
    </row>
    <row r="14402" spans="199:199" ht="12" customHeight="1">
      <c r="GQ14402" s="171"/>
    </row>
    <row r="14403" spans="199:199" ht="12" customHeight="1">
      <c r="GQ14403" s="171"/>
    </row>
    <row r="14404" spans="199:199" ht="12" customHeight="1">
      <c r="GQ14404" s="171"/>
    </row>
    <row r="14405" spans="199:199" ht="12" customHeight="1">
      <c r="GQ14405" s="171"/>
    </row>
    <row r="14406" spans="199:199" ht="12" customHeight="1">
      <c r="GQ14406" s="171"/>
    </row>
    <row r="14407" spans="199:199" ht="12" customHeight="1">
      <c r="GQ14407" s="171"/>
    </row>
    <row r="14408" spans="199:199" ht="12" customHeight="1">
      <c r="GQ14408" s="171"/>
    </row>
    <row r="14409" spans="199:199" ht="12" customHeight="1">
      <c r="GQ14409" s="171"/>
    </row>
    <row r="14410" spans="199:199" ht="12" customHeight="1">
      <c r="GQ14410" s="171"/>
    </row>
    <row r="14411" spans="199:199" ht="12" customHeight="1">
      <c r="GQ14411" s="171"/>
    </row>
    <row r="14412" spans="199:199" ht="12" customHeight="1">
      <c r="GQ14412" s="171"/>
    </row>
    <row r="14413" spans="199:199" ht="12" customHeight="1">
      <c r="GQ14413" s="171"/>
    </row>
    <row r="14414" spans="199:199" ht="12" customHeight="1">
      <c r="GQ14414" s="171"/>
    </row>
    <row r="14415" spans="199:199" ht="12" customHeight="1">
      <c r="GQ14415" s="171"/>
    </row>
    <row r="14416" spans="199:199" ht="12" customHeight="1">
      <c r="GQ14416" s="171"/>
    </row>
    <row r="14417" spans="199:199" ht="12" customHeight="1">
      <c r="GQ14417" s="171"/>
    </row>
    <row r="14418" spans="199:199" ht="12" customHeight="1">
      <c r="GQ14418" s="171"/>
    </row>
    <row r="14419" spans="199:199" ht="12" customHeight="1">
      <c r="GQ14419" s="171"/>
    </row>
    <row r="14420" spans="199:199" ht="12" customHeight="1">
      <c r="GQ14420" s="171"/>
    </row>
    <row r="14421" spans="199:199" ht="12" customHeight="1">
      <c r="GQ14421" s="171"/>
    </row>
    <row r="14422" spans="199:199" ht="12" customHeight="1">
      <c r="GQ14422" s="171"/>
    </row>
    <row r="14423" spans="199:199" ht="12" customHeight="1">
      <c r="GQ14423" s="171"/>
    </row>
    <row r="14424" spans="199:199" ht="12" customHeight="1">
      <c r="GQ14424" s="171"/>
    </row>
    <row r="14425" spans="199:199" ht="12" customHeight="1">
      <c r="GQ14425" s="171"/>
    </row>
    <row r="14426" spans="199:199" ht="12" customHeight="1">
      <c r="GQ14426" s="171"/>
    </row>
    <row r="14427" spans="199:199" ht="12" customHeight="1">
      <c r="GQ14427" s="171"/>
    </row>
    <row r="14428" spans="199:199" ht="12" customHeight="1">
      <c r="GQ14428" s="171"/>
    </row>
    <row r="14429" spans="199:199" ht="12" customHeight="1">
      <c r="GQ14429" s="171"/>
    </row>
    <row r="14430" spans="199:199" ht="12" customHeight="1">
      <c r="GQ14430" s="171"/>
    </row>
    <row r="14431" spans="199:199" ht="12" customHeight="1">
      <c r="GQ14431" s="171"/>
    </row>
    <row r="14432" spans="199:199" ht="12" customHeight="1">
      <c r="GQ14432" s="171"/>
    </row>
    <row r="14433" spans="199:199" ht="12" customHeight="1">
      <c r="GQ14433" s="171"/>
    </row>
    <row r="14434" spans="199:199" ht="12" customHeight="1">
      <c r="GQ14434" s="171"/>
    </row>
    <row r="14435" spans="199:199" ht="12" customHeight="1">
      <c r="GQ14435" s="171"/>
    </row>
    <row r="14436" spans="199:199" ht="12" customHeight="1">
      <c r="GQ14436" s="171"/>
    </row>
    <row r="14437" spans="199:199" ht="12" customHeight="1">
      <c r="GQ14437" s="171"/>
    </row>
    <row r="14438" spans="199:199" ht="12" customHeight="1">
      <c r="GQ14438" s="171"/>
    </row>
    <row r="14439" spans="199:199" ht="12" customHeight="1">
      <c r="GQ14439" s="171"/>
    </row>
    <row r="14440" spans="199:199" ht="12" customHeight="1">
      <c r="GQ14440" s="171"/>
    </row>
    <row r="14441" spans="199:199" ht="12" customHeight="1">
      <c r="GQ14441" s="171"/>
    </row>
    <row r="14442" spans="199:199" ht="12" customHeight="1">
      <c r="GQ14442" s="171"/>
    </row>
    <row r="14443" spans="199:199" ht="12" customHeight="1">
      <c r="GQ14443" s="171"/>
    </row>
    <row r="14444" spans="199:199" ht="12" customHeight="1">
      <c r="GQ14444" s="171"/>
    </row>
    <row r="14445" spans="199:199" ht="12" customHeight="1">
      <c r="GQ14445" s="171"/>
    </row>
    <row r="14446" spans="199:199" ht="12" customHeight="1">
      <c r="GQ14446" s="171"/>
    </row>
    <row r="14447" spans="199:199" ht="12" customHeight="1">
      <c r="GQ14447" s="171"/>
    </row>
    <row r="14448" spans="199:199" ht="12" customHeight="1">
      <c r="GQ14448" s="171"/>
    </row>
    <row r="14449" spans="199:199" ht="12" customHeight="1">
      <c r="GQ14449" s="171"/>
    </row>
    <row r="14450" spans="199:199" ht="12" customHeight="1">
      <c r="GQ14450" s="171"/>
    </row>
    <row r="14451" spans="199:199" ht="12" customHeight="1">
      <c r="GQ14451" s="171"/>
    </row>
    <row r="14452" spans="199:199" ht="12" customHeight="1">
      <c r="GQ14452" s="171"/>
    </row>
    <row r="14453" spans="199:199" ht="12" customHeight="1">
      <c r="GQ14453" s="171"/>
    </row>
    <row r="14454" spans="199:199" ht="12" customHeight="1">
      <c r="GQ14454" s="171"/>
    </row>
    <row r="14455" spans="199:199" ht="12" customHeight="1">
      <c r="GQ14455" s="171"/>
    </row>
    <row r="14456" spans="199:199" ht="12" customHeight="1">
      <c r="GQ14456" s="171"/>
    </row>
    <row r="14457" spans="199:199" ht="12" customHeight="1">
      <c r="GQ14457" s="171"/>
    </row>
    <row r="14458" spans="199:199" ht="12" customHeight="1">
      <c r="GQ14458" s="171"/>
    </row>
    <row r="14459" spans="199:199" ht="12" customHeight="1">
      <c r="GQ14459" s="171"/>
    </row>
    <row r="14460" spans="199:199" ht="12" customHeight="1">
      <c r="GQ14460" s="171"/>
    </row>
    <row r="14461" spans="199:199" ht="12" customHeight="1">
      <c r="GQ14461" s="171"/>
    </row>
    <row r="14462" spans="199:199" ht="12" customHeight="1">
      <c r="GQ14462" s="171"/>
    </row>
    <row r="14463" spans="199:199" ht="12" customHeight="1">
      <c r="GQ14463" s="171"/>
    </row>
    <row r="14464" spans="199:199" ht="12" customHeight="1">
      <c r="GQ14464" s="171"/>
    </row>
    <row r="14465" spans="199:199" ht="12" customHeight="1">
      <c r="GQ14465" s="171"/>
    </row>
    <row r="14466" spans="199:199" ht="12" customHeight="1">
      <c r="GQ14466" s="171"/>
    </row>
    <row r="14467" spans="199:199" ht="12" customHeight="1">
      <c r="GQ14467" s="171"/>
    </row>
    <row r="14468" spans="199:199" ht="12" customHeight="1">
      <c r="GQ14468" s="171"/>
    </row>
    <row r="14469" spans="199:199" ht="12" customHeight="1">
      <c r="GQ14469" s="171"/>
    </row>
    <row r="14470" spans="199:199" ht="12" customHeight="1">
      <c r="GQ14470" s="171"/>
    </row>
    <row r="14471" spans="199:199" ht="12" customHeight="1">
      <c r="GQ14471" s="171"/>
    </row>
    <row r="14472" spans="199:199" ht="12" customHeight="1">
      <c r="GQ14472" s="171"/>
    </row>
    <row r="14473" spans="199:199" ht="12" customHeight="1">
      <c r="GQ14473" s="171"/>
    </row>
    <row r="14474" spans="199:199" ht="12" customHeight="1">
      <c r="GQ14474" s="171"/>
    </row>
    <row r="14475" spans="199:199" ht="12" customHeight="1">
      <c r="GQ14475" s="171"/>
    </row>
    <row r="14476" spans="199:199" ht="12" customHeight="1">
      <c r="GQ14476" s="171"/>
    </row>
    <row r="14477" spans="199:199" ht="12" customHeight="1">
      <c r="GQ14477" s="171"/>
    </row>
    <row r="14478" spans="199:199" ht="12" customHeight="1">
      <c r="GQ14478" s="171"/>
    </row>
    <row r="14479" spans="199:199" ht="12" customHeight="1">
      <c r="GQ14479" s="171"/>
    </row>
    <row r="14480" spans="199:199" ht="12" customHeight="1">
      <c r="GQ14480" s="171"/>
    </row>
    <row r="14481" spans="199:199" ht="12" customHeight="1">
      <c r="GQ14481" s="171"/>
    </row>
    <row r="14482" spans="199:199" ht="12" customHeight="1">
      <c r="GQ14482" s="171"/>
    </row>
    <row r="14483" spans="199:199" ht="12" customHeight="1">
      <c r="GQ14483" s="171"/>
    </row>
    <row r="14484" spans="199:199" ht="12" customHeight="1">
      <c r="GQ14484" s="171"/>
    </row>
    <row r="14485" spans="199:199" ht="12" customHeight="1">
      <c r="GQ14485" s="171"/>
    </row>
    <row r="14486" spans="199:199" ht="12" customHeight="1">
      <c r="GQ14486" s="171"/>
    </row>
    <row r="14487" spans="199:199" ht="12" customHeight="1">
      <c r="GQ14487" s="171"/>
    </row>
    <row r="14488" spans="199:199" ht="12" customHeight="1">
      <c r="GQ14488" s="171"/>
    </row>
    <row r="14489" spans="199:199" ht="12" customHeight="1">
      <c r="GQ14489" s="171"/>
    </row>
    <row r="14490" spans="199:199" ht="12" customHeight="1">
      <c r="GQ14490" s="171"/>
    </row>
    <row r="14491" spans="199:199" ht="12" customHeight="1">
      <c r="GQ14491" s="171"/>
    </row>
    <row r="14492" spans="199:199" ht="12" customHeight="1">
      <c r="GQ14492" s="171"/>
    </row>
    <row r="14493" spans="199:199" ht="12" customHeight="1">
      <c r="GQ14493" s="171"/>
    </row>
    <row r="14494" spans="199:199" ht="12" customHeight="1">
      <c r="GQ14494" s="171"/>
    </row>
    <row r="14495" spans="199:199" ht="12" customHeight="1">
      <c r="GQ14495" s="171"/>
    </row>
    <row r="14496" spans="199:199" ht="12" customHeight="1">
      <c r="GQ14496" s="171"/>
    </row>
    <row r="14497" spans="199:199" ht="12" customHeight="1">
      <c r="GQ14497" s="171"/>
    </row>
    <row r="14498" spans="199:199" ht="12" customHeight="1">
      <c r="GQ14498" s="171"/>
    </row>
    <row r="14499" spans="199:199" ht="12" customHeight="1">
      <c r="GQ14499" s="171"/>
    </row>
    <row r="14500" spans="199:199" ht="12" customHeight="1">
      <c r="GQ14500" s="171"/>
    </row>
    <row r="14501" spans="199:199" ht="12" customHeight="1">
      <c r="GQ14501" s="171"/>
    </row>
    <row r="14502" spans="199:199" ht="12" customHeight="1">
      <c r="GQ14502" s="171"/>
    </row>
    <row r="14503" spans="199:199" ht="12" customHeight="1">
      <c r="GQ14503" s="171"/>
    </row>
    <row r="14504" spans="199:199" ht="12" customHeight="1">
      <c r="GQ14504" s="171"/>
    </row>
    <row r="14505" spans="199:199" ht="12" customHeight="1">
      <c r="GQ14505" s="171"/>
    </row>
    <row r="14506" spans="199:199" ht="12" customHeight="1">
      <c r="GQ14506" s="171"/>
    </row>
    <row r="14507" spans="199:199" ht="12" customHeight="1">
      <c r="GQ14507" s="171"/>
    </row>
    <row r="14508" spans="199:199" ht="12" customHeight="1">
      <c r="GQ14508" s="171"/>
    </row>
    <row r="14509" spans="199:199" ht="12" customHeight="1">
      <c r="GQ14509" s="171"/>
    </row>
    <row r="14510" spans="199:199" ht="12" customHeight="1">
      <c r="GQ14510" s="171"/>
    </row>
    <row r="14511" spans="199:199" ht="12" customHeight="1">
      <c r="GQ14511" s="171"/>
    </row>
    <row r="14512" spans="199:199" ht="12" customHeight="1">
      <c r="GQ14512" s="171"/>
    </row>
    <row r="14513" spans="199:199" ht="12" customHeight="1">
      <c r="GQ14513" s="171"/>
    </row>
    <row r="14514" spans="199:199" ht="12" customHeight="1">
      <c r="GQ14514" s="171"/>
    </row>
    <row r="14515" spans="199:199" ht="12" customHeight="1">
      <c r="GQ14515" s="171"/>
    </row>
    <row r="14516" spans="199:199" ht="12" customHeight="1">
      <c r="GQ14516" s="171"/>
    </row>
    <row r="14517" spans="199:199" ht="12" customHeight="1">
      <c r="GQ14517" s="171"/>
    </row>
    <row r="14518" spans="199:199" ht="12" customHeight="1">
      <c r="GQ14518" s="171"/>
    </row>
    <row r="14519" spans="199:199" ht="12" customHeight="1">
      <c r="GQ14519" s="171"/>
    </row>
    <row r="14520" spans="199:199" ht="12" customHeight="1">
      <c r="GQ14520" s="171"/>
    </row>
    <row r="14521" spans="199:199" ht="12" customHeight="1">
      <c r="GQ14521" s="171"/>
    </row>
    <row r="14522" spans="199:199" ht="12" customHeight="1">
      <c r="GQ14522" s="171"/>
    </row>
    <row r="14523" spans="199:199" ht="12" customHeight="1">
      <c r="GQ14523" s="171"/>
    </row>
    <row r="14524" spans="199:199" ht="12" customHeight="1">
      <c r="GQ14524" s="171"/>
    </row>
    <row r="14525" spans="199:199" ht="12" customHeight="1">
      <c r="GQ14525" s="171"/>
    </row>
    <row r="14526" spans="199:199" ht="12" customHeight="1">
      <c r="GQ14526" s="171"/>
    </row>
    <row r="14527" spans="199:199" ht="12" customHeight="1">
      <c r="GQ14527" s="171"/>
    </row>
    <row r="14528" spans="199:199" ht="12" customHeight="1">
      <c r="GQ14528" s="171"/>
    </row>
    <row r="14529" spans="199:199" ht="12" customHeight="1">
      <c r="GQ14529" s="171"/>
    </row>
    <row r="14530" spans="199:199" ht="12" customHeight="1">
      <c r="GQ14530" s="171"/>
    </row>
    <row r="14531" spans="199:199" ht="12" customHeight="1">
      <c r="GQ14531" s="171"/>
    </row>
    <row r="14532" spans="199:199" ht="12" customHeight="1">
      <c r="GQ14532" s="171"/>
    </row>
    <row r="14533" spans="199:199" ht="12" customHeight="1">
      <c r="GQ14533" s="171"/>
    </row>
    <row r="14534" spans="199:199" ht="12" customHeight="1">
      <c r="GQ14534" s="171"/>
    </row>
    <row r="14535" spans="199:199" ht="12" customHeight="1">
      <c r="GQ14535" s="171"/>
    </row>
    <row r="14536" spans="199:199" ht="12" customHeight="1">
      <c r="GQ14536" s="171"/>
    </row>
    <row r="14537" spans="199:199" ht="12" customHeight="1">
      <c r="GQ14537" s="171"/>
    </row>
    <row r="14538" spans="199:199" ht="12" customHeight="1">
      <c r="GQ14538" s="171"/>
    </row>
    <row r="14539" spans="199:199" ht="12" customHeight="1">
      <c r="GQ14539" s="171"/>
    </row>
    <row r="14540" spans="199:199" ht="12" customHeight="1">
      <c r="GQ14540" s="171"/>
    </row>
    <row r="14541" spans="199:199" ht="12" customHeight="1">
      <c r="GQ14541" s="171"/>
    </row>
    <row r="14542" spans="199:199" ht="12" customHeight="1">
      <c r="GQ14542" s="171"/>
    </row>
    <row r="14543" spans="199:199" ht="12" customHeight="1">
      <c r="GQ14543" s="171"/>
    </row>
    <row r="14544" spans="199:199" ht="12" customHeight="1">
      <c r="GQ14544" s="171"/>
    </row>
    <row r="14545" spans="199:199" ht="12" customHeight="1">
      <c r="GQ14545" s="171"/>
    </row>
    <row r="14546" spans="199:199" ht="12" customHeight="1">
      <c r="GQ14546" s="171"/>
    </row>
    <row r="14547" spans="199:199" ht="12" customHeight="1">
      <c r="GQ14547" s="171"/>
    </row>
    <row r="14548" spans="199:199" ht="12" customHeight="1">
      <c r="GQ14548" s="171"/>
    </row>
    <row r="14549" spans="199:199" ht="12" customHeight="1">
      <c r="GQ14549" s="171"/>
    </row>
    <row r="14550" spans="199:199" ht="12" customHeight="1">
      <c r="GQ14550" s="171"/>
    </row>
    <row r="14551" spans="199:199" ht="12" customHeight="1">
      <c r="GQ14551" s="171"/>
    </row>
    <row r="14552" spans="199:199" ht="12" customHeight="1">
      <c r="GQ14552" s="171"/>
    </row>
    <row r="14553" spans="199:199" ht="12" customHeight="1">
      <c r="GQ14553" s="171"/>
    </row>
    <row r="14554" spans="199:199" ht="12" customHeight="1">
      <c r="GQ14554" s="171"/>
    </row>
    <row r="14555" spans="199:199" ht="12" customHeight="1">
      <c r="GQ14555" s="171"/>
    </row>
    <row r="14556" spans="199:199" ht="12" customHeight="1">
      <c r="GQ14556" s="171"/>
    </row>
    <row r="14557" spans="199:199" ht="12" customHeight="1">
      <c r="GQ14557" s="171"/>
    </row>
    <row r="14558" spans="199:199" ht="12" customHeight="1">
      <c r="GQ14558" s="171"/>
    </row>
    <row r="14559" spans="199:199" ht="12" customHeight="1">
      <c r="GQ14559" s="171"/>
    </row>
    <row r="14560" spans="199:199" ht="12" customHeight="1">
      <c r="GQ14560" s="171"/>
    </row>
    <row r="14561" spans="199:199" ht="12" customHeight="1">
      <c r="GQ14561" s="171"/>
    </row>
    <row r="14562" spans="199:199" ht="12" customHeight="1">
      <c r="GQ14562" s="171"/>
    </row>
    <row r="14563" spans="199:199" ht="12" customHeight="1">
      <c r="GQ14563" s="171"/>
    </row>
    <row r="14564" spans="199:199" ht="12" customHeight="1">
      <c r="GQ14564" s="171"/>
    </row>
    <row r="14565" spans="199:199" ht="12" customHeight="1">
      <c r="GQ14565" s="171"/>
    </row>
    <row r="14566" spans="199:199" ht="12" customHeight="1">
      <c r="GQ14566" s="171"/>
    </row>
    <row r="14567" spans="199:199" ht="12" customHeight="1">
      <c r="GQ14567" s="171"/>
    </row>
    <row r="14568" spans="199:199" ht="12" customHeight="1">
      <c r="GQ14568" s="171"/>
    </row>
    <row r="14569" spans="199:199" ht="12" customHeight="1">
      <c r="GQ14569" s="171"/>
    </row>
    <row r="14570" spans="199:199" ht="12" customHeight="1">
      <c r="GQ14570" s="171"/>
    </row>
    <row r="14571" spans="199:199" ht="12" customHeight="1">
      <c r="GQ14571" s="171"/>
    </row>
    <row r="14572" spans="199:199" ht="12" customHeight="1">
      <c r="GQ14572" s="171"/>
    </row>
    <row r="14573" spans="199:199" ht="12" customHeight="1">
      <c r="GQ14573" s="171"/>
    </row>
    <row r="14574" spans="199:199" ht="12" customHeight="1">
      <c r="GQ14574" s="171"/>
    </row>
    <row r="14575" spans="199:199" ht="12" customHeight="1">
      <c r="GQ14575" s="171"/>
    </row>
    <row r="14576" spans="199:199" ht="12" customHeight="1">
      <c r="GQ14576" s="171"/>
    </row>
    <row r="14577" spans="199:199" ht="12" customHeight="1">
      <c r="GQ14577" s="171"/>
    </row>
    <row r="14578" spans="199:199" ht="12" customHeight="1">
      <c r="GQ14578" s="171"/>
    </row>
    <row r="14579" spans="199:199" ht="12" customHeight="1">
      <c r="GQ14579" s="171"/>
    </row>
    <row r="14580" spans="199:199" ht="12" customHeight="1">
      <c r="GQ14580" s="171"/>
    </row>
    <row r="14581" spans="199:199" ht="12" customHeight="1">
      <c r="GQ14581" s="171"/>
    </row>
    <row r="14582" spans="199:199" ht="12" customHeight="1">
      <c r="GQ14582" s="171"/>
    </row>
    <row r="14583" spans="199:199" ht="12" customHeight="1">
      <c r="GQ14583" s="171"/>
    </row>
    <row r="14584" spans="199:199" ht="12" customHeight="1">
      <c r="GQ14584" s="171"/>
    </row>
    <row r="14585" spans="199:199" ht="12" customHeight="1">
      <c r="GQ14585" s="171"/>
    </row>
    <row r="14586" spans="199:199" ht="12" customHeight="1">
      <c r="GQ14586" s="171"/>
    </row>
    <row r="14587" spans="199:199" ht="12" customHeight="1">
      <c r="GQ14587" s="171"/>
    </row>
    <row r="14588" spans="199:199" ht="12" customHeight="1">
      <c r="GQ14588" s="171"/>
    </row>
    <row r="14589" spans="199:199" ht="12" customHeight="1">
      <c r="GQ14589" s="171"/>
    </row>
    <row r="14590" spans="199:199" ht="12" customHeight="1">
      <c r="GQ14590" s="171"/>
    </row>
    <row r="14591" spans="199:199" ht="12" customHeight="1">
      <c r="GQ14591" s="171"/>
    </row>
    <row r="14592" spans="199:199" ht="12" customHeight="1">
      <c r="GQ14592" s="171"/>
    </row>
    <row r="14593" spans="199:199" ht="12" customHeight="1">
      <c r="GQ14593" s="171"/>
    </row>
    <row r="14594" spans="199:199" ht="12" customHeight="1">
      <c r="GQ14594" s="171"/>
    </row>
    <row r="14595" spans="199:199" ht="12" customHeight="1">
      <c r="GQ14595" s="171"/>
    </row>
    <row r="14596" spans="199:199" ht="12" customHeight="1">
      <c r="GQ14596" s="171"/>
    </row>
    <row r="14597" spans="199:199" ht="12" customHeight="1">
      <c r="GQ14597" s="171"/>
    </row>
    <row r="14598" spans="199:199" ht="12" customHeight="1">
      <c r="GQ14598" s="171"/>
    </row>
    <row r="14599" spans="199:199" ht="12" customHeight="1">
      <c r="GQ14599" s="171"/>
    </row>
    <row r="14600" spans="199:199" ht="12" customHeight="1">
      <c r="GQ14600" s="171"/>
    </row>
    <row r="14601" spans="199:199" ht="12" customHeight="1">
      <c r="GQ14601" s="171"/>
    </row>
    <row r="14602" spans="199:199" ht="12" customHeight="1">
      <c r="GQ14602" s="171"/>
    </row>
    <row r="14603" spans="199:199" ht="12" customHeight="1">
      <c r="GQ14603" s="171"/>
    </row>
    <row r="14604" spans="199:199" ht="12" customHeight="1">
      <c r="GQ14604" s="171"/>
    </row>
    <row r="14605" spans="199:199" ht="12" customHeight="1">
      <c r="GQ14605" s="171"/>
    </row>
    <row r="14606" spans="199:199" ht="12" customHeight="1">
      <c r="GQ14606" s="171"/>
    </row>
    <row r="14607" spans="199:199" ht="12" customHeight="1">
      <c r="GQ14607" s="171"/>
    </row>
    <row r="14608" spans="199:199" ht="12" customHeight="1">
      <c r="GQ14608" s="171"/>
    </row>
    <row r="14609" spans="199:199" ht="12" customHeight="1">
      <c r="GQ14609" s="171"/>
    </row>
    <row r="14610" spans="199:199" ht="12" customHeight="1">
      <c r="GQ14610" s="171"/>
    </row>
    <row r="14611" spans="199:199" ht="12" customHeight="1">
      <c r="GQ14611" s="171"/>
    </row>
    <row r="14612" spans="199:199" ht="12" customHeight="1">
      <c r="GQ14612" s="171"/>
    </row>
    <row r="14613" spans="199:199" ht="12" customHeight="1">
      <c r="GQ14613" s="171"/>
    </row>
    <row r="14614" spans="199:199" ht="12" customHeight="1">
      <c r="GQ14614" s="171"/>
    </row>
    <row r="14615" spans="199:199" ht="12" customHeight="1">
      <c r="GQ14615" s="171"/>
    </row>
    <row r="14616" spans="199:199" ht="12" customHeight="1">
      <c r="GQ14616" s="171"/>
    </row>
    <row r="14617" spans="199:199" ht="12" customHeight="1">
      <c r="GQ14617" s="171"/>
    </row>
    <row r="14618" spans="199:199" ht="12" customHeight="1">
      <c r="GQ14618" s="171"/>
    </row>
    <row r="14619" spans="199:199" ht="12" customHeight="1">
      <c r="GQ14619" s="171"/>
    </row>
    <row r="14620" spans="199:199" ht="12" customHeight="1">
      <c r="GQ14620" s="171"/>
    </row>
    <row r="14621" spans="199:199" ht="12" customHeight="1">
      <c r="GQ14621" s="171"/>
    </row>
    <row r="14622" spans="199:199" ht="12" customHeight="1">
      <c r="GQ14622" s="171"/>
    </row>
    <row r="14623" spans="199:199" ht="12" customHeight="1">
      <c r="GQ14623" s="171"/>
    </row>
    <row r="14624" spans="199:199" ht="12" customHeight="1">
      <c r="GQ14624" s="171"/>
    </row>
    <row r="14625" spans="199:199" ht="12" customHeight="1">
      <c r="GQ14625" s="171"/>
    </row>
    <row r="14626" spans="199:199" ht="12" customHeight="1">
      <c r="GQ14626" s="171"/>
    </row>
    <row r="14627" spans="199:199" ht="12" customHeight="1">
      <c r="GQ14627" s="171"/>
    </row>
    <row r="14628" spans="199:199" ht="12" customHeight="1">
      <c r="GQ14628" s="171"/>
    </row>
    <row r="14629" spans="199:199" ht="12" customHeight="1">
      <c r="GQ14629" s="171"/>
    </row>
    <row r="14630" spans="199:199" ht="12" customHeight="1">
      <c r="GQ14630" s="171"/>
    </row>
    <row r="14631" spans="199:199" ht="12" customHeight="1">
      <c r="GQ14631" s="171"/>
    </row>
    <row r="14632" spans="199:199" ht="12" customHeight="1">
      <c r="GQ14632" s="171"/>
    </row>
    <row r="14633" spans="199:199" ht="12" customHeight="1">
      <c r="GQ14633" s="171"/>
    </row>
    <row r="14634" spans="199:199" ht="12" customHeight="1">
      <c r="GQ14634" s="171"/>
    </row>
    <row r="14635" spans="199:199" ht="12" customHeight="1">
      <c r="GQ14635" s="171"/>
    </row>
    <row r="14636" spans="199:199" ht="12" customHeight="1">
      <c r="GQ14636" s="171"/>
    </row>
    <row r="14637" spans="199:199" ht="12" customHeight="1">
      <c r="GQ14637" s="171"/>
    </row>
    <row r="14638" spans="199:199" ht="12" customHeight="1">
      <c r="GQ14638" s="171"/>
    </row>
    <row r="14639" spans="199:199" ht="12" customHeight="1">
      <c r="GQ14639" s="171"/>
    </row>
    <row r="14640" spans="199:199" ht="12" customHeight="1">
      <c r="GQ14640" s="171"/>
    </row>
    <row r="14641" spans="199:199" ht="12" customHeight="1">
      <c r="GQ14641" s="171"/>
    </row>
    <row r="14642" spans="199:199" ht="12" customHeight="1">
      <c r="GQ14642" s="171"/>
    </row>
    <row r="14643" spans="199:199" ht="12" customHeight="1">
      <c r="GQ14643" s="171"/>
    </row>
    <row r="14644" spans="199:199" ht="12" customHeight="1">
      <c r="GQ14644" s="171"/>
    </row>
    <row r="14645" spans="199:199" ht="12" customHeight="1">
      <c r="GQ14645" s="171"/>
    </row>
    <row r="14646" spans="199:199" ht="12" customHeight="1">
      <c r="GQ14646" s="171"/>
    </row>
    <row r="14647" spans="199:199" ht="12" customHeight="1">
      <c r="GQ14647" s="171"/>
    </row>
    <row r="14648" spans="199:199" ht="12" customHeight="1">
      <c r="GQ14648" s="171"/>
    </row>
    <row r="14649" spans="199:199" ht="12" customHeight="1">
      <c r="GQ14649" s="171"/>
    </row>
    <row r="14650" spans="199:199" ht="12" customHeight="1">
      <c r="GQ14650" s="171"/>
    </row>
    <row r="14651" spans="199:199" ht="12" customHeight="1">
      <c r="GQ14651" s="171"/>
    </row>
    <row r="14652" spans="199:199" ht="12" customHeight="1">
      <c r="GQ14652" s="171"/>
    </row>
    <row r="14653" spans="199:199" ht="12" customHeight="1">
      <c r="GQ14653" s="171"/>
    </row>
    <row r="14654" spans="199:199" ht="12" customHeight="1">
      <c r="GQ14654" s="171"/>
    </row>
    <row r="14655" spans="199:199" ht="12" customHeight="1">
      <c r="GQ14655" s="171"/>
    </row>
    <row r="14656" spans="199:199" ht="12" customHeight="1">
      <c r="GQ14656" s="171"/>
    </row>
    <row r="14657" spans="199:199" ht="12" customHeight="1">
      <c r="GQ14657" s="171"/>
    </row>
    <row r="14658" spans="199:199" ht="12" customHeight="1">
      <c r="GQ14658" s="171"/>
    </row>
    <row r="14659" spans="199:199" ht="12" customHeight="1">
      <c r="GQ14659" s="171"/>
    </row>
    <row r="14660" spans="199:199" ht="12" customHeight="1">
      <c r="GQ14660" s="171"/>
    </row>
    <row r="14661" spans="199:199" ht="12" customHeight="1">
      <c r="GQ14661" s="171"/>
    </row>
    <row r="14662" spans="199:199" ht="12" customHeight="1">
      <c r="GQ14662" s="171"/>
    </row>
    <row r="14663" spans="199:199" ht="12" customHeight="1">
      <c r="GQ14663" s="171"/>
    </row>
    <row r="14664" spans="199:199" ht="12" customHeight="1">
      <c r="GQ14664" s="171"/>
    </row>
    <row r="14665" spans="199:199" ht="12" customHeight="1">
      <c r="GQ14665" s="171"/>
    </row>
    <row r="14666" spans="199:199" ht="12" customHeight="1">
      <c r="GQ14666" s="171"/>
    </row>
    <row r="14667" spans="199:199" ht="12" customHeight="1">
      <c r="GQ14667" s="171"/>
    </row>
    <row r="14668" spans="199:199" ht="12" customHeight="1">
      <c r="GQ14668" s="171"/>
    </row>
    <row r="14669" spans="199:199" ht="12" customHeight="1">
      <c r="GQ14669" s="171"/>
    </row>
    <row r="14670" spans="199:199" ht="12" customHeight="1">
      <c r="GQ14670" s="171"/>
    </row>
    <row r="14671" spans="199:199" ht="12" customHeight="1">
      <c r="GQ14671" s="171"/>
    </row>
    <row r="14672" spans="199:199" ht="12" customHeight="1">
      <c r="GQ14672" s="171"/>
    </row>
    <row r="14673" spans="199:199" ht="12" customHeight="1">
      <c r="GQ14673" s="171"/>
    </row>
    <row r="14674" spans="199:199" ht="12" customHeight="1">
      <c r="GQ14674" s="171"/>
    </row>
    <row r="14675" spans="199:199" ht="12" customHeight="1">
      <c r="GQ14675" s="171"/>
    </row>
    <row r="14676" spans="199:199" ht="12" customHeight="1">
      <c r="GQ14676" s="171"/>
    </row>
    <row r="14677" spans="199:199" ht="12" customHeight="1">
      <c r="GQ14677" s="171"/>
    </row>
    <row r="14678" spans="199:199" ht="12" customHeight="1">
      <c r="GQ14678" s="171"/>
    </row>
    <row r="14679" spans="199:199" ht="12" customHeight="1">
      <c r="GQ14679" s="171"/>
    </row>
    <row r="14680" spans="199:199" ht="12" customHeight="1">
      <c r="GQ14680" s="171"/>
    </row>
    <row r="14681" spans="199:199" ht="12" customHeight="1">
      <c r="GQ14681" s="171"/>
    </row>
    <row r="14682" spans="199:199" ht="12" customHeight="1">
      <c r="GQ14682" s="171"/>
    </row>
    <row r="14683" spans="199:199" ht="12" customHeight="1">
      <c r="GQ14683" s="171"/>
    </row>
    <row r="14684" spans="199:199" ht="12" customHeight="1">
      <c r="GQ14684" s="171"/>
    </row>
    <row r="14685" spans="199:199" ht="12" customHeight="1">
      <c r="GQ14685" s="171"/>
    </row>
    <row r="14686" spans="199:199" ht="12" customHeight="1">
      <c r="GQ14686" s="171"/>
    </row>
    <row r="14687" spans="199:199" ht="12" customHeight="1">
      <c r="GQ14687" s="171"/>
    </row>
    <row r="14688" spans="199:199" ht="12" customHeight="1">
      <c r="GQ14688" s="171"/>
    </row>
    <row r="14689" spans="199:199" ht="12" customHeight="1">
      <c r="GQ14689" s="171"/>
    </row>
    <row r="14690" spans="199:199" ht="12" customHeight="1">
      <c r="GQ14690" s="171"/>
    </row>
    <row r="14691" spans="199:199" ht="12" customHeight="1">
      <c r="GQ14691" s="171"/>
    </row>
    <row r="14692" spans="199:199" ht="12" customHeight="1">
      <c r="GQ14692" s="171"/>
    </row>
    <row r="14693" spans="199:199" ht="12" customHeight="1">
      <c r="GQ14693" s="171"/>
    </row>
    <row r="14694" spans="199:199" ht="12" customHeight="1">
      <c r="GQ14694" s="171"/>
    </row>
    <row r="14695" spans="199:199" ht="12" customHeight="1">
      <c r="GQ14695" s="171"/>
    </row>
    <row r="14696" spans="199:199" ht="12" customHeight="1">
      <c r="GQ14696" s="171"/>
    </row>
    <row r="14697" spans="199:199" ht="12" customHeight="1">
      <c r="GQ14697" s="171"/>
    </row>
    <row r="14698" spans="199:199" ht="12" customHeight="1">
      <c r="GQ14698" s="171"/>
    </row>
    <row r="14699" spans="199:199" ht="12" customHeight="1">
      <c r="GQ14699" s="171"/>
    </row>
    <row r="14700" spans="199:199" ht="12" customHeight="1">
      <c r="GQ14700" s="171"/>
    </row>
    <row r="14701" spans="199:199" ht="12" customHeight="1">
      <c r="GQ14701" s="171"/>
    </row>
    <row r="14702" spans="199:199" ht="12" customHeight="1">
      <c r="GQ14702" s="171"/>
    </row>
    <row r="14703" spans="199:199" ht="12" customHeight="1">
      <c r="GQ14703" s="171"/>
    </row>
    <row r="14704" spans="199:199" ht="12" customHeight="1">
      <c r="GQ14704" s="171"/>
    </row>
    <row r="14705" spans="199:199" ht="12" customHeight="1">
      <c r="GQ14705" s="171"/>
    </row>
    <row r="14706" spans="199:199" ht="12" customHeight="1">
      <c r="GQ14706" s="171"/>
    </row>
    <row r="14707" spans="199:199" ht="12" customHeight="1">
      <c r="GQ14707" s="171"/>
    </row>
    <row r="14708" spans="199:199" ht="12" customHeight="1">
      <c r="GQ14708" s="171"/>
    </row>
    <row r="14709" spans="199:199" ht="12" customHeight="1">
      <c r="GQ14709" s="171"/>
    </row>
    <row r="14710" spans="199:199" ht="12" customHeight="1">
      <c r="GQ14710" s="171"/>
    </row>
    <row r="14711" spans="199:199" ht="12" customHeight="1">
      <c r="GQ14711" s="171"/>
    </row>
    <row r="14712" spans="199:199" ht="12" customHeight="1">
      <c r="GQ14712" s="171"/>
    </row>
    <row r="14713" spans="199:199" ht="12" customHeight="1">
      <c r="GQ14713" s="171"/>
    </row>
    <row r="14714" spans="199:199" ht="12" customHeight="1">
      <c r="GQ14714" s="171"/>
    </row>
    <row r="14715" spans="199:199" ht="12" customHeight="1">
      <c r="GQ14715" s="171"/>
    </row>
    <row r="14716" spans="199:199" ht="12" customHeight="1">
      <c r="GQ14716" s="171"/>
    </row>
    <row r="14717" spans="199:199" ht="12" customHeight="1">
      <c r="GQ14717" s="171"/>
    </row>
    <row r="14718" spans="199:199" ht="12" customHeight="1">
      <c r="GQ14718" s="171"/>
    </row>
    <row r="14719" spans="199:199" ht="12" customHeight="1">
      <c r="GQ14719" s="171"/>
    </row>
    <row r="14720" spans="199:199" ht="12" customHeight="1">
      <c r="GQ14720" s="171"/>
    </row>
    <row r="14721" spans="199:199" ht="12" customHeight="1">
      <c r="GQ14721" s="171"/>
    </row>
    <row r="14722" spans="199:199" ht="12" customHeight="1">
      <c r="GQ14722" s="171"/>
    </row>
    <row r="14723" spans="199:199" ht="12" customHeight="1">
      <c r="GQ14723" s="171"/>
    </row>
    <row r="14724" spans="199:199" ht="12" customHeight="1">
      <c r="GQ14724" s="171"/>
    </row>
    <row r="14725" spans="199:199" ht="12" customHeight="1">
      <c r="GQ14725" s="171"/>
    </row>
    <row r="14726" spans="199:199" ht="12" customHeight="1">
      <c r="GQ14726" s="171"/>
    </row>
    <row r="14727" spans="199:199" ht="12" customHeight="1">
      <c r="GQ14727" s="171"/>
    </row>
    <row r="14728" spans="199:199" ht="12" customHeight="1">
      <c r="GQ14728" s="171"/>
    </row>
    <row r="14729" spans="199:199" ht="12" customHeight="1">
      <c r="GQ14729" s="171"/>
    </row>
    <row r="14730" spans="199:199" ht="12" customHeight="1">
      <c r="GQ14730" s="171"/>
    </row>
    <row r="14731" spans="199:199" ht="12" customHeight="1">
      <c r="GQ14731" s="171"/>
    </row>
    <row r="14732" spans="199:199" ht="12" customHeight="1">
      <c r="GQ14732" s="171"/>
    </row>
    <row r="14733" spans="199:199" ht="12" customHeight="1">
      <c r="GQ14733" s="171"/>
    </row>
    <row r="14734" spans="199:199" ht="12" customHeight="1">
      <c r="GQ14734" s="171"/>
    </row>
    <row r="14735" spans="199:199" ht="12" customHeight="1">
      <c r="GQ14735" s="171"/>
    </row>
    <row r="14736" spans="199:199" ht="12" customHeight="1">
      <c r="GQ14736" s="171"/>
    </row>
    <row r="14737" spans="199:199" ht="12" customHeight="1">
      <c r="GQ14737" s="171"/>
    </row>
    <row r="14738" spans="199:199" ht="12" customHeight="1">
      <c r="GQ14738" s="171"/>
    </row>
    <row r="14739" spans="199:199" ht="12" customHeight="1">
      <c r="GQ14739" s="171"/>
    </row>
    <row r="14740" spans="199:199" ht="12" customHeight="1">
      <c r="GQ14740" s="171"/>
    </row>
    <row r="14741" spans="199:199" ht="12" customHeight="1">
      <c r="GQ14741" s="171"/>
    </row>
    <row r="14742" spans="199:199" ht="12" customHeight="1">
      <c r="GQ14742" s="171"/>
    </row>
    <row r="14743" spans="199:199" ht="12" customHeight="1">
      <c r="GQ14743" s="171"/>
    </row>
    <row r="14744" spans="199:199" ht="12" customHeight="1">
      <c r="GQ14744" s="171"/>
    </row>
    <row r="14745" spans="199:199" ht="12" customHeight="1">
      <c r="GQ14745" s="171"/>
    </row>
    <row r="14746" spans="199:199" ht="12" customHeight="1">
      <c r="GQ14746" s="171"/>
    </row>
    <row r="14747" spans="199:199" ht="12" customHeight="1">
      <c r="GQ14747" s="171"/>
    </row>
    <row r="14748" spans="199:199" ht="12" customHeight="1">
      <c r="GQ14748" s="171"/>
    </row>
    <row r="14749" spans="199:199" ht="12" customHeight="1">
      <c r="GQ14749" s="171"/>
    </row>
    <row r="14750" spans="199:199" ht="12" customHeight="1">
      <c r="GQ14750" s="171"/>
    </row>
    <row r="14751" spans="199:199" ht="12" customHeight="1">
      <c r="GQ14751" s="171"/>
    </row>
    <row r="14752" spans="199:199" ht="12" customHeight="1">
      <c r="GQ14752" s="171"/>
    </row>
    <row r="14753" spans="199:199" ht="12" customHeight="1">
      <c r="GQ14753" s="171"/>
    </row>
    <row r="14754" spans="199:199" ht="12" customHeight="1">
      <c r="GQ14754" s="171"/>
    </row>
    <row r="14755" spans="199:199" ht="12" customHeight="1">
      <c r="GQ14755" s="171"/>
    </row>
    <row r="14756" spans="199:199" ht="12" customHeight="1">
      <c r="GQ14756" s="171"/>
    </row>
    <row r="14757" spans="199:199" ht="12" customHeight="1">
      <c r="GQ14757" s="171"/>
    </row>
    <row r="14758" spans="199:199" ht="12" customHeight="1">
      <c r="GQ14758" s="171"/>
    </row>
    <row r="14759" spans="199:199" ht="12" customHeight="1">
      <c r="GQ14759" s="171"/>
    </row>
    <row r="14760" spans="199:199" ht="12" customHeight="1">
      <c r="GQ14760" s="171"/>
    </row>
    <row r="14761" spans="199:199" ht="12" customHeight="1">
      <c r="GQ14761" s="171"/>
    </row>
    <row r="14762" spans="199:199" ht="12" customHeight="1">
      <c r="GQ14762" s="171"/>
    </row>
    <row r="14763" spans="199:199" ht="12" customHeight="1">
      <c r="GQ14763" s="171"/>
    </row>
    <row r="14764" spans="199:199" ht="12" customHeight="1">
      <c r="GQ14764" s="171"/>
    </row>
    <row r="14765" spans="199:199" ht="12" customHeight="1">
      <c r="GQ14765" s="171"/>
    </row>
    <row r="14766" spans="199:199" ht="12" customHeight="1">
      <c r="GQ14766" s="171"/>
    </row>
    <row r="14767" spans="199:199" ht="12" customHeight="1">
      <c r="GQ14767" s="171"/>
    </row>
    <row r="14768" spans="199:199" ht="12" customHeight="1">
      <c r="GQ14768" s="171"/>
    </row>
    <row r="14769" spans="199:199" ht="12" customHeight="1">
      <c r="GQ14769" s="171"/>
    </row>
    <row r="14770" spans="199:199" ht="12" customHeight="1">
      <c r="GQ14770" s="171"/>
    </row>
    <row r="14771" spans="199:199" ht="12" customHeight="1">
      <c r="GQ14771" s="171"/>
    </row>
    <row r="14772" spans="199:199" ht="12" customHeight="1">
      <c r="GQ14772" s="171"/>
    </row>
    <row r="14773" spans="199:199" ht="12" customHeight="1">
      <c r="GQ14773" s="171"/>
    </row>
    <row r="14774" spans="199:199" ht="12" customHeight="1">
      <c r="GQ14774" s="171"/>
    </row>
    <row r="14775" spans="199:199" ht="12" customHeight="1">
      <c r="GQ14775" s="171"/>
    </row>
    <row r="14776" spans="199:199" ht="12" customHeight="1">
      <c r="GQ14776" s="171"/>
    </row>
    <row r="14777" spans="199:199" ht="12" customHeight="1">
      <c r="GQ14777" s="171"/>
    </row>
    <row r="14778" spans="199:199" ht="12" customHeight="1">
      <c r="GQ14778" s="171"/>
    </row>
    <row r="14779" spans="199:199" ht="12" customHeight="1">
      <c r="GQ14779" s="171"/>
    </row>
    <row r="14780" spans="199:199" ht="12" customHeight="1">
      <c r="GQ14780" s="171"/>
    </row>
    <row r="14781" spans="199:199" ht="12" customHeight="1">
      <c r="GQ14781" s="171"/>
    </row>
    <row r="14782" spans="199:199" ht="12" customHeight="1">
      <c r="GQ14782" s="171"/>
    </row>
    <row r="14783" spans="199:199" ht="12" customHeight="1">
      <c r="GQ14783" s="171"/>
    </row>
    <row r="14784" spans="199:199" ht="12" customHeight="1">
      <c r="GQ14784" s="171"/>
    </row>
    <row r="14785" spans="199:199" ht="12" customHeight="1">
      <c r="GQ14785" s="171"/>
    </row>
    <row r="14786" spans="199:199" ht="12" customHeight="1">
      <c r="GQ14786" s="171"/>
    </row>
    <row r="14787" spans="199:199" ht="12" customHeight="1">
      <c r="GQ14787" s="171"/>
    </row>
    <row r="14788" spans="199:199" ht="12" customHeight="1">
      <c r="GQ14788" s="171"/>
    </row>
    <row r="14789" spans="199:199" ht="12" customHeight="1">
      <c r="GQ14789" s="171"/>
    </row>
    <row r="14790" spans="199:199" ht="12" customHeight="1">
      <c r="GQ14790" s="171"/>
    </row>
    <row r="14791" spans="199:199" ht="12" customHeight="1">
      <c r="GQ14791" s="171"/>
    </row>
    <row r="14792" spans="199:199" ht="12" customHeight="1">
      <c r="GQ14792" s="171"/>
    </row>
    <row r="14793" spans="199:199" ht="12" customHeight="1">
      <c r="GQ14793" s="171"/>
    </row>
    <row r="14794" spans="199:199" ht="12" customHeight="1">
      <c r="GQ14794" s="171"/>
    </row>
    <row r="14795" spans="199:199" ht="12" customHeight="1">
      <c r="GQ14795" s="171"/>
    </row>
    <row r="14796" spans="199:199" ht="12" customHeight="1">
      <c r="GQ14796" s="171"/>
    </row>
    <row r="14797" spans="199:199" ht="12" customHeight="1">
      <c r="GQ14797" s="171"/>
    </row>
    <row r="14798" spans="199:199" ht="12" customHeight="1">
      <c r="GQ14798" s="171"/>
    </row>
    <row r="14799" spans="199:199" ht="12" customHeight="1">
      <c r="GQ14799" s="171"/>
    </row>
    <row r="14800" spans="199:199" ht="12" customHeight="1">
      <c r="GQ14800" s="171"/>
    </row>
    <row r="14801" spans="199:199" ht="12" customHeight="1">
      <c r="GQ14801" s="171"/>
    </row>
    <row r="14802" spans="199:199" ht="12" customHeight="1">
      <c r="GQ14802" s="171"/>
    </row>
    <row r="14803" spans="199:199" ht="12" customHeight="1">
      <c r="GQ14803" s="171"/>
    </row>
    <row r="14804" spans="199:199" ht="12" customHeight="1">
      <c r="GQ14804" s="171"/>
    </row>
    <row r="14805" spans="199:199" ht="12" customHeight="1">
      <c r="GQ14805" s="171"/>
    </row>
    <row r="14806" spans="199:199" ht="12" customHeight="1">
      <c r="GQ14806" s="171"/>
    </row>
    <row r="14807" spans="199:199" ht="12" customHeight="1">
      <c r="GQ14807" s="171"/>
    </row>
    <row r="14808" spans="199:199" ht="12" customHeight="1">
      <c r="GQ14808" s="171"/>
    </row>
    <row r="14809" spans="199:199" ht="12" customHeight="1">
      <c r="GQ14809" s="171"/>
    </row>
    <row r="14810" spans="199:199" ht="12" customHeight="1">
      <c r="GQ14810" s="171"/>
    </row>
    <row r="14811" spans="199:199" ht="12" customHeight="1">
      <c r="GQ14811" s="171"/>
    </row>
    <row r="14812" spans="199:199" ht="12" customHeight="1">
      <c r="GQ14812" s="171"/>
    </row>
    <row r="14813" spans="199:199" ht="12" customHeight="1">
      <c r="GQ14813" s="171"/>
    </row>
    <row r="14814" spans="199:199" ht="12" customHeight="1">
      <c r="GQ14814" s="171"/>
    </row>
    <row r="14815" spans="199:199" ht="12" customHeight="1">
      <c r="GQ14815" s="171"/>
    </row>
    <row r="14816" spans="199:199" ht="12" customHeight="1">
      <c r="GQ14816" s="171"/>
    </row>
    <row r="14817" spans="199:199" ht="12" customHeight="1">
      <c r="GQ14817" s="171"/>
    </row>
    <row r="14818" spans="199:199" ht="12" customHeight="1">
      <c r="GQ14818" s="171"/>
    </row>
    <row r="14819" spans="199:199" ht="12" customHeight="1">
      <c r="GQ14819" s="171"/>
    </row>
    <row r="14820" spans="199:199" ht="12" customHeight="1">
      <c r="GQ14820" s="171"/>
    </row>
    <row r="14821" spans="199:199" ht="12" customHeight="1">
      <c r="GQ14821" s="171"/>
    </row>
    <row r="14822" spans="199:199" ht="12" customHeight="1">
      <c r="GQ14822" s="171"/>
    </row>
    <row r="14823" spans="199:199" ht="12" customHeight="1">
      <c r="GQ14823" s="171"/>
    </row>
    <row r="14824" spans="199:199" ht="12" customHeight="1">
      <c r="GQ14824" s="171"/>
    </row>
    <row r="14825" spans="199:199" ht="12" customHeight="1">
      <c r="GQ14825" s="171"/>
    </row>
    <row r="14826" spans="199:199" ht="12" customHeight="1">
      <c r="GQ14826" s="171"/>
    </row>
    <row r="14827" spans="199:199" ht="12" customHeight="1">
      <c r="GQ14827" s="171"/>
    </row>
    <row r="14828" spans="199:199" ht="12" customHeight="1">
      <c r="GQ14828" s="171"/>
    </row>
    <row r="14829" spans="199:199" ht="12" customHeight="1">
      <c r="GQ14829" s="171"/>
    </row>
    <row r="14830" spans="199:199" ht="12" customHeight="1">
      <c r="GQ14830" s="171"/>
    </row>
    <row r="14831" spans="199:199" ht="12" customHeight="1">
      <c r="GQ14831" s="171"/>
    </row>
    <row r="14832" spans="199:199" ht="12" customHeight="1">
      <c r="GQ14832" s="171"/>
    </row>
    <row r="14833" spans="199:199" ht="12" customHeight="1">
      <c r="GQ14833" s="171"/>
    </row>
    <row r="14834" spans="199:199" ht="12" customHeight="1">
      <c r="GQ14834" s="171"/>
    </row>
    <row r="14835" spans="199:199" ht="12" customHeight="1">
      <c r="GQ14835" s="171"/>
    </row>
    <row r="14836" spans="199:199" ht="12" customHeight="1">
      <c r="GQ14836" s="171"/>
    </row>
    <row r="14837" spans="199:199" ht="12" customHeight="1">
      <c r="GQ14837" s="171"/>
    </row>
    <row r="14838" spans="199:199" ht="12" customHeight="1">
      <c r="GQ14838" s="171"/>
    </row>
    <row r="14839" spans="199:199" ht="12" customHeight="1">
      <c r="GQ14839" s="171"/>
    </row>
    <row r="14840" spans="199:199" ht="12" customHeight="1">
      <c r="GQ14840" s="171"/>
    </row>
    <row r="14841" spans="199:199" ht="12" customHeight="1">
      <c r="GQ14841" s="171"/>
    </row>
    <row r="14842" spans="199:199" ht="12" customHeight="1">
      <c r="GQ14842" s="171"/>
    </row>
    <row r="14843" spans="199:199" ht="12" customHeight="1">
      <c r="GQ14843" s="171"/>
    </row>
    <row r="14844" spans="199:199" ht="12" customHeight="1">
      <c r="GQ14844" s="171"/>
    </row>
    <row r="14845" spans="199:199" ht="12" customHeight="1">
      <c r="GQ14845" s="171"/>
    </row>
    <row r="14846" spans="199:199" ht="12" customHeight="1">
      <c r="GQ14846" s="171"/>
    </row>
    <row r="14847" spans="199:199" ht="12" customHeight="1">
      <c r="GQ14847" s="171"/>
    </row>
    <row r="14848" spans="199:199" ht="12" customHeight="1">
      <c r="GQ14848" s="171"/>
    </row>
    <row r="14849" spans="199:199" ht="12" customHeight="1">
      <c r="GQ14849" s="171"/>
    </row>
    <row r="14850" spans="199:199" ht="12" customHeight="1">
      <c r="GQ14850" s="171"/>
    </row>
    <row r="14851" spans="199:199" ht="12" customHeight="1">
      <c r="GQ14851" s="171"/>
    </row>
    <row r="14852" spans="199:199" ht="12" customHeight="1">
      <c r="GQ14852" s="171"/>
    </row>
    <row r="14853" spans="199:199" ht="12" customHeight="1">
      <c r="GQ14853" s="171"/>
    </row>
    <row r="14854" spans="199:199" ht="12" customHeight="1">
      <c r="GQ14854" s="171"/>
    </row>
    <row r="14855" spans="199:199" ht="12" customHeight="1">
      <c r="GQ14855" s="171"/>
    </row>
    <row r="14856" spans="199:199" ht="12" customHeight="1">
      <c r="GQ14856" s="171"/>
    </row>
    <row r="14857" spans="199:199" ht="12" customHeight="1">
      <c r="GQ14857" s="171"/>
    </row>
    <row r="14858" spans="199:199" ht="12" customHeight="1">
      <c r="GQ14858" s="171"/>
    </row>
    <row r="14859" spans="199:199" ht="12" customHeight="1">
      <c r="GQ14859" s="171"/>
    </row>
    <row r="14860" spans="199:199" ht="12" customHeight="1">
      <c r="GQ14860" s="171"/>
    </row>
    <row r="14861" spans="199:199" ht="12" customHeight="1">
      <c r="GQ14861" s="171"/>
    </row>
    <row r="14862" spans="199:199" ht="12" customHeight="1">
      <c r="GQ14862" s="171"/>
    </row>
    <row r="14863" spans="199:199" ht="12" customHeight="1">
      <c r="GQ14863" s="171"/>
    </row>
    <row r="14864" spans="199:199" ht="12" customHeight="1">
      <c r="GQ14864" s="171"/>
    </row>
    <row r="14865" spans="199:199" ht="12" customHeight="1">
      <c r="GQ14865" s="171"/>
    </row>
    <row r="14866" spans="199:199" ht="12" customHeight="1">
      <c r="GQ14866" s="171"/>
    </row>
    <row r="14867" spans="199:199" ht="12" customHeight="1">
      <c r="GQ14867" s="171"/>
    </row>
    <row r="14868" spans="199:199" ht="12" customHeight="1">
      <c r="GQ14868" s="171"/>
    </row>
    <row r="14869" spans="199:199" ht="12" customHeight="1">
      <c r="GQ14869" s="171"/>
    </row>
    <row r="14870" spans="199:199" ht="12" customHeight="1">
      <c r="GQ14870" s="171"/>
    </row>
    <row r="14871" spans="199:199" ht="12" customHeight="1">
      <c r="GQ14871" s="171"/>
    </row>
    <row r="14872" spans="199:199" ht="12" customHeight="1">
      <c r="GQ14872" s="171"/>
    </row>
    <row r="14873" spans="199:199" ht="12" customHeight="1">
      <c r="GQ14873" s="171"/>
    </row>
    <row r="14874" spans="199:199" ht="12" customHeight="1">
      <c r="GQ14874" s="171"/>
    </row>
    <row r="14875" spans="199:199" ht="12" customHeight="1">
      <c r="GQ14875" s="171"/>
    </row>
    <row r="14876" spans="199:199" ht="12" customHeight="1">
      <c r="GQ14876" s="171"/>
    </row>
    <row r="14877" spans="199:199" ht="12" customHeight="1">
      <c r="GQ14877" s="171"/>
    </row>
    <row r="14878" spans="199:199" ht="12" customHeight="1">
      <c r="GQ14878" s="171"/>
    </row>
    <row r="14879" spans="199:199" ht="12" customHeight="1">
      <c r="GQ14879" s="171"/>
    </row>
    <row r="14880" spans="199:199" ht="12" customHeight="1">
      <c r="GQ14880" s="171"/>
    </row>
    <row r="14881" spans="199:199" ht="12" customHeight="1">
      <c r="GQ14881" s="171"/>
    </row>
    <row r="14882" spans="199:199" ht="12" customHeight="1">
      <c r="GQ14882" s="171"/>
    </row>
    <row r="14883" spans="199:199" ht="12" customHeight="1">
      <c r="GQ14883" s="171"/>
    </row>
    <row r="14884" spans="199:199" ht="12" customHeight="1">
      <c r="GQ14884" s="171"/>
    </row>
    <row r="14885" spans="199:199" ht="12" customHeight="1">
      <c r="GQ14885" s="171"/>
    </row>
    <row r="14886" spans="199:199" ht="12" customHeight="1">
      <c r="GQ14886" s="171"/>
    </row>
    <row r="14887" spans="199:199" ht="12" customHeight="1">
      <c r="GQ14887" s="171"/>
    </row>
    <row r="14888" spans="199:199" ht="12" customHeight="1">
      <c r="GQ14888" s="171"/>
    </row>
    <row r="14889" spans="199:199" ht="12" customHeight="1">
      <c r="GQ14889" s="171"/>
    </row>
    <row r="14890" spans="199:199" ht="12" customHeight="1">
      <c r="GQ14890" s="171"/>
    </row>
    <row r="14891" spans="199:199" ht="12" customHeight="1">
      <c r="GQ14891" s="171"/>
    </row>
    <row r="14892" spans="199:199" ht="12" customHeight="1">
      <c r="GQ14892" s="171"/>
    </row>
    <row r="14893" spans="199:199" ht="12" customHeight="1">
      <c r="GQ14893" s="171"/>
    </row>
    <row r="14894" spans="199:199" ht="12" customHeight="1">
      <c r="GQ14894" s="171"/>
    </row>
    <row r="14895" spans="199:199" ht="12" customHeight="1">
      <c r="GQ14895" s="171"/>
    </row>
    <row r="14896" spans="199:199" ht="12" customHeight="1">
      <c r="GQ14896" s="171"/>
    </row>
    <row r="14897" spans="199:199" ht="12" customHeight="1">
      <c r="GQ14897" s="171"/>
    </row>
    <row r="14898" spans="199:199" ht="12" customHeight="1">
      <c r="GQ14898" s="171"/>
    </row>
    <row r="14899" spans="199:199" ht="12" customHeight="1">
      <c r="GQ14899" s="171"/>
    </row>
    <row r="14900" spans="199:199" ht="12" customHeight="1">
      <c r="GQ14900" s="171"/>
    </row>
    <row r="14901" spans="199:199" ht="12" customHeight="1">
      <c r="GQ14901" s="171"/>
    </row>
    <row r="14902" spans="199:199" ht="12" customHeight="1">
      <c r="GQ14902" s="171"/>
    </row>
    <row r="14903" spans="199:199" ht="12" customHeight="1">
      <c r="GQ14903" s="171"/>
    </row>
    <row r="14904" spans="199:199" ht="12" customHeight="1">
      <c r="GQ14904" s="171"/>
    </row>
    <row r="14905" spans="199:199" ht="12" customHeight="1">
      <c r="GQ14905" s="171"/>
    </row>
    <row r="14906" spans="199:199" ht="12" customHeight="1">
      <c r="GQ14906" s="171"/>
    </row>
    <row r="14907" spans="199:199" ht="12" customHeight="1">
      <c r="GQ14907" s="171"/>
    </row>
    <row r="14908" spans="199:199" ht="12" customHeight="1">
      <c r="GQ14908" s="171"/>
    </row>
    <row r="14909" spans="199:199" ht="12" customHeight="1">
      <c r="GQ14909" s="171"/>
    </row>
    <row r="14910" spans="199:199" ht="12" customHeight="1">
      <c r="GQ14910" s="171"/>
    </row>
    <row r="14911" spans="199:199" ht="12" customHeight="1">
      <c r="GQ14911" s="171"/>
    </row>
    <row r="14912" spans="199:199" ht="12" customHeight="1">
      <c r="GQ14912" s="171"/>
    </row>
    <row r="14913" spans="199:199" ht="12" customHeight="1">
      <c r="GQ14913" s="171"/>
    </row>
    <row r="14914" spans="199:199" ht="12" customHeight="1">
      <c r="GQ14914" s="171"/>
    </row>
    <row r="14915" spans="199:199" ht="12" customHeight="1">
      <c r="GQ14915" s="171"/>
    </row>
    <row r="14916" spans="199:199" ht="12" customHeight="1">
      <c r="GQ14916" s="171"/>
    </row>
    <row r="14917" spans="199:199" ht="12" customHeight="1">
      <c r="GQ14917" s="171"/>
    </row>
    <row r="14918" spans="199:199" ht="12" customHeight="1">
      <c r="GQ14918" s="171"/>
    </row>
    <row r="14919" spans="199:199" ht="12" customHeight="1">
      <c r="GQ14919" s="171"/>
    </row>
    <row r="14920" spans="199:199" ht="12" customHeight="1">
      <c r="GQ14920" s="171"/>
    </row>
    <row r="14921" spans="199:199" ht="12" customHeight="1">
      <c r="GQ14921" s="171"/>
    </row>
    <row r="14922" spans="199:199" ht="12" customHeight="1">
      <c r="GQ14922" s="171"/>
    </row>
    <row r="14923" spans="199:199" ht="12" customHeight="1">
      <c r="GQ14923" s="171"/>
    </row>
    <row r="14924" spans="199:199" ht="12" customHeight="1">
      <c r="GQ14924" s="171"/>
    </row>
    <row r="14925" spans="199:199" ht="12" customHeight="1">
      <c r="GQ14925" s="171"/>
    </row>
    <row r="14926" spans="199:199" ht="12" customHeight="1">
      <c r="GQ14926" s="171"/>
    </row>
    <row r="14927" spans="199:199" ht="12" customHeight="1">
      <c r="GQ14927" s="171"/>
    </row>
    <row r="14928" spans="199:199" ht="12" customHeight="1">
      <c r="GQ14928" s="171"/>
    </row>
    <row r="14929" spans="199:199" ht="12" customHeight="1">
      <c r="GQ14929" s="171"/>
    </row>
    <row r="14930" spans="199:199" ht="12" customHeight="1">
      <c r="GQ14930" s="171"/>
    </row>
    <row r="14931" spans="199:199" ht="12" customHeight="1">
      <c r="GQ14931" s="171"/>
    </row>
    <row r="14932" spans="199:199" ht="12" customHeight="1">
      <c r="GQ14932" s="171"/>
    </row>
    <row r="14933" spans="199:199" ht="12" customHeight="1">
      <c r="GQ14933" s="171"/>
    </row>
    <row r="14934" spans="199:199" ht="12" customHeight="1">
      <c r="GQ14934" s="171"/>
    </row>
    <row r="14935" spans="199:199" ht="12" customHeight="1">
      <c r="GQ14935" s="171"/>
    </row>
    <row r="14936" spans="199:199" ht="12" customHeight="1">
      <c r="GQ14936" s="171"/>
    </row>
    <row r="14937" spans="199:199" ht="12" customHeight="1">
      <c r="GQ14937" s="171"/>
    </row>
    <row r="14938" spans="199:199" ht="12" customHeight="1">
      <c r="GQ14938" s="171"/>
    </row>
    <row r="14939" spans="199:199" ht="12" customHeight="1">
      <c r="GQ14939" s="171"/>
    </row>
    <row r="14940" spans="199:199" ht="12" customHeight="1">
      <c r="GQ14940" s="171"/>
    </row>
    <row r="14941" spans="199:199" ht="12" customHeight="1">
      <c r="GQ14941" s="171"/>
    </row>
    <row r="14942" spans="199:199" ht="12" customHeight="1">
      <c r="GQ14942" s="171"/>
    </row>
    <row r="14943" spans="199:199" ht="12" customHeight="1">
      <c r="GQ14943" s="171"/>
    </row>
    <row r="14944" spans="199:199" ht="12" customHeight="1">
      <c r="GQ14944" s="171"/>
    </row>
    <row r="14945" spans="199:199" ht="12" customHeight="1">
      <c r="GQ14945" s="171"/>
    </row>
    <row r="14946" spans="199:199" ht="12" customHeight="1">
      <c r="GQ14946" s="171"/>
    </row>
    <row r="14947" spans="199:199" ht="12" customHeight="1">
      <c r="GQ14947" s="171"/>
    </row>
    <row r="14948" spans="199:199" ht="12" customHeight="1">
      <c r="GQ14948" s="171"/>
    </row>
    <row r="14949" spans="199:199" ht="12" customHeight="1">
      <c r="GQ14949" s="171"/>
    </row>
    <row r="14950" spans="199:199" ht="12" customHeight="1">
      <c r="GQ14950" s="171"/>
    </row>
    <row r="14951" spans="199:199" ht="12" customHeight="1">
      <c r="GQ14951" s="171"/>
    </row>
    <row r="14952" spans="199:199" ht="12" customHeight="1">
      <c r="GQ14952" s="171"/>
    </row>
    <row r="14953" spans="199:199" ht="12" customHeight="1">
      <c r="GQ14953" s="171"/>
    </row>
    <row r="14954" spans="199:199" ht="12" customHeight="1">
      <c r="GQ14954" s="171"/>
    </row>
    <row r="14955" spans="199:199" ht="12" customHeight="1">
      <c r="GQ14955" s="171"/>
    </row>
    <row r="14956" spans="199:199" ht="12" customHeight="1">
      <c r="GQ14956" s="171"/>
    </row>
    <row r="14957" spans="199:199" ht="12" customHeight="1">
      <c r="GQ14957" s="171"/>
    </row>
    <row r="14958" spans="199:199" ht="12" customHeight="1">
      <c r="GQ14958" s="171"/>
    </row>
    <row r="14959" spans="199:199" ht="12" customHeight="1">
      <c r="GQ14959" s="171"/>
    </row>
    <row r="14960" spans="199:199" ht="12" customHeight="1">
      <c r="GQ14960" s="171"/>
    </row>
    <row r="14961" spans="199:199" ht="12" customHeight="1">
      <c r="GQ14961" s="171"/>
    </row>
    <row r="14962" spans="199:199" ht="12" customHeight="1">
      <c r="GQ14962" s="171"/>
    </row>
    <row r="14963" spans="199:199" ht="12" customHeight="1">
      <c r="GQ14963" s="171"/>
    </row>
    <row r="14964" spans="199:199" ht="12" customHeight="1">
      <c r="GQ14964" s="171"/>
    </row>
    <row r="14965" spans="199:199" ht="12" customHeight="1">
      <c r="GQ14965" s="171"/>
    </row>
    <row r="14966" spans="199:199" ht="12" customHeight="1">
      <c r="GQ14966" s="171"/>
    </row>
    <row r="14967" spans="199:199" ht="12" customHeight="1">
      <c r="GQ14967" s="171"/>
    </row>
    <row r="14968" spans="199:199" ht="12" customHeight="1">
      <c r="GQ14968" s="171"/>
    </row>
    <row r="14969" spans="199:199" ht="12" customHeight="1">
      <c r="GQ14969" s="171"/>
    </row>
    <row r="14970" spans="199:199" ht="12" customHeight="1">
      <c r="GQ14970" s="171"/>
    </row>
    <row r="14971" spans="199:199" ht="12" customHeight="1">
      <c r="GQ14971" s="171"/>
    </row>
    <row r="14972" spans="199:199" ht="12" customHeight="1">
      <c r="GQ14972" s="171"/>
    </row>
    <row r="14973" spans="199:199" ht="12" customHeight="1">
      <c r="GQ14973" s="171"/>
    </row>
    <row r="14974" spans="199:199" ht="12" customHeight="1">
      <c r="GQ14974" s="171"/>
    </row>
    <row r="14975" spans="199:199" ht="12" customHeight="1">
      <c r="GQ14975" s="171"/>
    </row>
    <row r="14976" spans="199:199" ht="12" customHeight="1">
      <c r="GQ14976" s="171"/>
    </row>
    <row r="14977" spans="199:199" ht="12" customHeight="1">
      <c r="GQ14977" s="171"/>
    </row>
    <row r="14978" spans="199:199" ht="12" customHeight="1">
      <c r="GQ14978" s="171"/>
    </row>
    <row r="14979" spans="199:199" ht="12" customHeight="1">
      <c r="GQ14979" s="171"/>
    </row>
    <row r="14980" spans="199:199" ht="12" customHeight="1">
      <c r="GQ14980" s="171"/>
    </row>
    <row r="14981" spans="199:199" ht="12" customHeight="1">
      <c r="GQ14981" s="171"/>
    </row>
    <row r="14982" spans="199:199" ht="12" customHeight="1">
      <c r="GQ14982" s="171"/>
    </row>
    <row r="14983" spans="199:199" ht="12" customHeight="1">
      <c r="GQ14983" s="171"/>
    </row>
    <row r="14984" spans="199:199" ht="12" customHeight="1">
      <c r="GQ14984" s="171"/>
    </row>
    <row r="14985" spans="199:199" ht="12" customHeight="1">
      <c r="GQ14985" s="171"/>
    </row>
    <row r="14986" spans="199:199" ht="12" customHeight="1">
      <c r="GQ14986" s="171"/>
    </row>
    <row r="14987" spans="199:199" ht="12" customHeight="1">
      <c r="GQ14987" s="171"/>
    </row>
    <row r="14988" spans="199:199" ht="12" customHeight="1">
      <c r="GQ14988" s="171"/>
    </row>
    <row r="14989" spans="199:199" ht="12" customHeight="1">
      <c r="GQ14989" s="171"/>
    </row>
    <row r="14990" spans="199:199" ht="12" customHeight="1">
      <c r="GQ14990" s="171"/>
    </row>
    <row r="14991" spans="199:199" ht="12" customHeight="1">
      <c r="GQ14991" s="171"/>
    </row>
    <row r="14992" spans="199:199" ht="12" customHeight="1">
      <c r="GQ14992" s="171"/>
    </row>
    <row r="14993" spans="199:199" ht="12" customHeight="1">
      <c r="GQ14993" s="171"/>
    </row>
    <row r="14994" spans="199:199" ht="12" customHeight="1">
      <c r="GQ14994" s="171"/>
    </row>
    <row r="14995" spans="199:199" ht="12" customHeight="1">
      <c r="GQ14995" s="171"/>
    </row>
    <row r="14996" spans="199:199" ht="12" customHeight="1">
      <c r="GQ14996" s="171"/>
    </row>
    <row r="14997" spans="199:199" ht="12" customHeight="1">
      <c r="GQ14997" s="171"/>
    </row>
    <row r="14998" spans="199:199" ht="12" customHeight="1">
      <c r="GQ14998" s="171"/>
    </row>
    <row r="14999" spans="199:199" ht="12" customHeight="1">
      <c r="GQ14999" s="171"/>
    </row>
    <row r="15000" spans="199:199" ht="12" customHeight="1">
      <c r="GQ15000" s="171"/>
    </row>
    <row r="15001" spans="199:199" ht="12" customHeight="1">
      <c r="GQ15001" s="171"/>
    </row>
    <row r="15002" spans="199:199" ht="12" customHeight="1">
      <c r="GQ15002" s="171"/>
    </row>
    <row r="15003" spans="199:199" ht="12" customHeight="1">
      <c r="GQ15003" s="171"/>
    </row>
    <row r="15004" spans="199:199" ht="12" customHeight="1">
      <c r="GQ15004" s="171"/>
    </row>
    <row r="15005" spans="199:199" ht="12" customHeight="1">
      <c r="GQ15005" s="171"/>
    </row>
    <row r="15006" spans="199:199" ht="12" customHeight="1">
      <c r="GQ15006" s="171"/>
    </row>
    <row r="15007" spans="199:199" ht="12" customHeight="1">
      <c r="GQ15007" s="171"/>
    </row>
    <row r="15008" spans="199:199" ht="12" customHeight="1">
      <c r="GQ15008" s="171"/>
    </row>
    <row r="15009" spans="199:199" ht="12" customHeight="1">
      <c r="GQ15009" s="171"/>
    </row>
    <row r="15010" spans="199:199" ht="12" customHeight="1">
      <c r="GQ15010" s="171"/>
    </row>
    <row r="15011" spans="199:199" ht="12" customHeight="1">
      <c r="GQ15011" s="171"/>
    </row>
    <row r="15012" spans="199:199" ht="12" customHeight="1">
      <c r="GQ15012" s="171"/>
    </row>
    <row r="15013" spans="199:199" ht="12" customHeight="1">
      <c r="GQ15013" s="171"/>
    </row>
    <row r="15014" spans="199:199" ht="12" customHeight="1">
      <c r="GQ15014" s="171"/>
    </row>
    <row r="15015" spans="199:199" ht="12" customHeight="1">
      <c r="GQ15015" s="171"/>
    </row>
    <row r="15016" spans="199:199" ht="12" customHeight="1">
      <c r="GQ15016" s="171"/>
    </row>
    <row r="15017" spans="199:199" ht="12" customHeight="1">
      <c r="GQ15017" s="171"/>
    </row>
    <row r="15018" spans="199:199" ht="12" customHeight="1">
      <c r="GQ15018" s="171"/>
    </row>
    <row r="15019" spans="199:199" ht="12" customHeight="1">
      <c r="GQ15019" s="171"/>
    </row>
    <row r="15020" spans="199:199" ht="12" customHeight="1">
      <c r="GQ15020" s="171"/>
    </row>
    <row r="15021" spans="199:199" ht="12" customHeight="1">
      <c r="GQ15021" s="171"/>
    </row>
    <row r="15022" spans="199:199" ht="12" customHeight="1">
      <c r="GQ15022" s="171"/>
    </row>
    <row r="15023" spans="199:199" ht="12" customHeight="1">
      <c r="GQ15023" s="171"/>
    </row>
    <row r="15024" spans="199:199" ht="12" customHeight="1">
      <c r="GQ15024" s="171"/>
    </row>
    <row r="15025" spans="199:199" ht="12" customHeight="1">
      <c r="GQ15025" s="171"/>
    </row>
    <row r="15026" spans="199:199" ht="12" customHeight="1">
      <c r="GQ15026" s="171"/>
    </row>
    <row r="15027" spans="199:199" ht="12" customHeight="1">
      <c r="GQ15027" s="171"/>
    </row>
    <row r="15028" spans="199:199" ht="12" customHeight="1">
      <c r="GQ15028" s="171"/>
    </row>
    <row r="15029" spans="199:199" ht="12" customHeight="1">
      <c r="GQ15029" s="171"/>
    </row>
    <row r="15030" spans="199:199" ht="12" customHeight="1">
      <c r="GQ15030" s="171"/>
    </row>
    <row r="15031" spans="199:199" ht="12" customHeight="1">
      <c r="GQ15031" s="171"/>
    </row>
    <row r="15032" spans="199:199" ht="12" customHeight="1">
      <c r="GQ15032" s="171"/>
    </row>
    <row r="15033" spans="199:199" ht="12" customHeight="1">
      <c r="GQ15033" s="171"/>
    </row>
    <row r="15034" spans="199:199" ht="12" customHeight="1">
      <c r="GQ15034" s="171"/>
    </row>
    <row r="15035" spans="199:199" ht="12" customHeight="1">
      <c r="GQ15035" s="171"/>
    </row>
    <row r="15036" spans="199:199" ht="12" customHeight="1">
      <c r="GQ15036" s="171"/>
    </row>
    <row r="15037" spans="199:199" ht="12" customHeight="1">
      <c r="GQ15037" s="171"/>
    </row>
    <row r="15038" spans="199:199" ht="12" customHeight="1">
      <c r="GQ15038" s="171"/>
    </row>
    <row r="15039" spans="199:199" ht="12" customHeight="1">
      <c r="GQ15039" s="171"/>
    </row>
    <row r="15040" spans="199:199" ht="12" customHeight="1">
      <c r="GQ15040" s="171"/>
    </row>
    <row r="15041" spans="199:199" ht="12" customHeight="1">
      <c r="GQ15041" s="171"/>
    </row>
    <row r="15042" spans="199:199" ht="12" customHeight="1">
      <c r="GQ15042" s="171"/>
    </row>
    <row r="15043" spans="199:199" ht="12" customHeight="1">
      <c r="GQ15043" s="171"/>
    </row>
    <row r="15044" spans="199:199" ht="12" customHeight="1">
      <c r="GQ15044" s="171"/>
    </row>
    <row r="15045" spans="199:199" ht="12" customHeight="1">
      <c r="GQ15045" s="171"/>
    </row>
    <row r="15046" spans="199:199" ht="12" customHeight="1">
      <c r="GQ15046" s="171"/>
    </row>
    <row r="15047" spans="199:199" ht="12" customHeight="1">
      <c r="GQ15047" s="171"/>
    </row>
    <row r="15048" spans="199:199" ht="12" customHeight="1">
      <c r="GQ15048" s="171"/>
    </row>
    <row r="15049" spans="199:199" ht="12" customHeight="1">
      <c r="GQ15049" s="171"/>
    </row>
    <row r="15050" spans="199:199" ht="12" customHeight="1">
      <c r="GQ15050" s="171"/>
    </row>
    <row r="15051" spans="199:199" ht="12" customHeight="1">
      <c r="GQ15051" s="171"/>
    </row>
    <row r="15052" spans="199:199" ht="12" customHeight="1">
      <c r="GQ15052" s="171"/>
    </row>
    <row r="15053" spans="199:199" ht="12" customHeight="1">
      <c r="GQ15053" s="171"/>
    </row>
    <row r="15054" spans="199:199" ht="12" customHeight="1">
      <c r="GQ15054" s="171"/>
    </row>
    <row r="15055" spans="199:199" ht="12" customHeight="1">
      <c r="GQ15055" s="171"/>
    </row>
    <row r="15056" spans="199:199" ht="12" customHeight="1">
      <c r="GQ15056" s="171"/>
    </row>
    <row r="15057" spans="199:199" ht="12" customHeight="1">
      <c r="GQ15057" s="171"/>
    </row>
    <row r="15058" spans="199:199" ht="12" customHeight="1">
      <c r="GQ15058" s="171"/>
    </row>
    <row r="15059" spans="199:199" ht="12" customHeight="1">
      <c r="GQ15059" s="171"/>
    </row>
    <row r="15060" spans="199:199" ht="12" customHeight="1">
      <c r="GQ15060" s="171"/>
    </row>
    <row r="15061" spans="199:199" ht="12" customHeight="1">
      <c r="GQ15061" s="171"/>
    </row>
    <row r="15062" spans="199:199" ht="12" customHeight="1">
      <c r="GQ15062" s="171"/>
    </row>
    <row r="15063" spans="199:199" ht="12" customHeight="1">
      <c r="GQ15063" s="171"/>
    </row>
    <row r="15064" spans="199:199" ht="12" customHeight="1">
      <c r="GQ15064" s="171"/>
    </row>
    <row r="15065" spans="199:199" ht="12" customHeight="1">
      <c r="GQ15065" s="171"/>
    </row>
    <row r="15066" spans="199:199" ht="12" customHeight="1">
      <c r="GQ15066" s="171"/>
    </row>
    <row r="15067" spans="199:199" ht="12" customHeight="1">
      <c r="GQ15067" s="171"/>
    </row>
    <row r="15068" spans="199:199" ht="12" customHeight="1">
      <c r="GQ15068" s="171"/>
    </row>
    <row r="15069" spans="199:199" ht="12" customHeight="1">
      <c r="GQ15069" s="171"/>
    </row>
    <row r="15070" spans="199:199" ht="12" customHeight="1">
      <c r="GQ15070" s="171"/>
    </row>
    <row r="15071" spans="199:199" ht="12" customHeight="1">
      <c r="GQ15071" s="171"/>
    </row>
    <row r="15072" spans="199:199" ht="12" customHeight="1">
      <c r="GQ15072" s="171"/>
    </row>
    <row r="15073" spans="199:199" ht="12" customHeight="1">
      <c r="GQ15073" s="171"/>
    </row>
    <row r="15074" spans="199:199" ht="12" customHeight="1">
      <c r="GQ15074" s="171"/>
    </row>
    <row r="15075" spans="199:199" ht="12" customHeight="1">
      <c r="GQ15075" s="171"/>
    </row>
    <row r="15076" spans="199:199" ht="12" customHeight="1">
      <c r="GQ15076" s="171"/>
    </row>
    <row r="15077" spans="199:199" ht="12" customHeight="1">
      <c r="GQ15077" s="171"/>
    </row>
    <row r="15078" spans="199:199" ht="12" customHeight="1">
      <c r="GQ15078" s="171"/>
    </row>
    <row r="15079" spans="199:199" ht="12" customHeight="1">
      <c r="GQ15079" s="171"/>
    </row>
    <row r="15080" spans="199:199" ht="12" customHeight="1">
      <c r="GQ15080" s="171"/>
    </row>
    <row r="15081" spans="199:199" ht="12" customHeight="1">
      <c r="GQ15081" s="171"/>
    </row>
    <row r="15082" spans="199:199" ht="12" customHeight="1">
      <c r="GQ15082" s="171"/>
    </row>
    <row r="15083" spans="199:199" ht="12" customHeight="1">
      <c r="GQ15083" s="171"/>
    </row>
    <row r="15084" spans="199:199" ht="12" customHeight="1">
      <c r="GQ15084" s="171"/>
    </row>
    <row r="15085" spans="199:199" ht="12" customHeight="1">
      <c r="GQ15085" s="171"/>
    </row>
    <row r="15086" spans="199:199" ht="12" customHeight="1">
      <c r="GQ15086" s="171"/>
    </row>
    <row r="15087" spans="199:199" ht="12" customHeight="1">
      <c r="GQ15087" s="171"/>
    </row>
    <row r="15088" spans="199:199" ht="12" customHeight="1">
      <c r="GQ15088" s="171"/>
    </row>
    <row r="15089" spans="199:199" ht="12" customHeight="1">
      <c r="GQ15089" s="171"/>
    </row>
    <row r="15090" spans="199:199" ht="12" customHeight="1">
      <c r="GQ15090" s="171"/>
    </row>
    <row r="15091" spans="199:199" ht="12" customHeight="1">
      <c r="GQ15091" s="171"/>
    </row>
    <row r="15092" spans="199:199" ht="12" customHeight="1">
      <c r="GQ15092" s="171"/>
    </row>
    <row r="15093" spans="199:199" ht="12" customHeight="1">
      <c r="GQ15093" s="171"/>
    </row>
    <row r="15094" spans="199:199" ht="12" customHeight="1">
      <c r="GQ15094" s="171"/>
    </row>
    <row r="15095" spans="199:199" ht="12" customHeight="1">
      <c r="GQ15095" s="171"/>
    </row>
    <row r="15096" spans="199:199" ht="12" customHeight="1">
      <c r="GQ15096" s="171"/>
    </row>
    <row r="15097" spans="199:199" ht="12" customHeight="1">
      <c r="GQ15097" s="171"/>
    </row>
    <row r="15098" spans="199:199" ht="12" customHeight="1">
      <c r="GQ15098" s="171"/>
    </row>
    <row r="15099" spans="199:199" ht="12" customHeight="1">
      <c r="GQ15099" s="171"/>
    </row>
    <row r="15100" spans="199:199" ht="12" customHeight="1">
      <c r="GQ15100" s="171"/>
    </row>
    <row r="15101" spans="199:199" ht="12" customHeight="1">
      <c r="GQ15101" s="171"/>
    </row>
    <row r="15102" spans="199:199" ht="12" customHeight="1">
      <c r="GQ15102" s="171"/>
    </row>
    <row r="15103" spans="199:199" ht="12" customHeight="1">
      <c r="GQ15103" s="171"/>
    </row>
    <row r="15104" spans="199:199" ht="12" customHeight="1">
      <c r="GQ15104" s="171"/>
    </row>
    <row r="15105" spans="199:199" ht="12" customHeight="1">
      <c r="GQ15105" s="171"/>
    </row>
    <row r="15106" spans="199:199" ht="12" customHeight="1">
      <c r="GQ15106" s="171"/>
    </row>
    <row r="15107" spans="199:199" ht="12" customHeight="1">
      <c r="GQ15107" s="171"/>
    </row>
    <row r="15108" spans="199:199" ht="12" customHeight="1">
      <c r="GQ15108" s="171"/>
    </row>
    <row r="15109" spans="199:199" ht="12" customHeight="1">
      <c r="GQ15109" s="171"/>
    </row>
    <row r="15110" spans="199:199" ht="12" customHeight="1">
      <c r="GQ15110" s="171"/>
    </row>
    <row r="15111" spans="199:199" ht="12" customHeight="1">
      <c r="GQ15111" s="171"/>
    </row>
    <row r="15112" spans="199:199" ht="12" customHeight="1">
      <c r="GQ15112" s="171"/>
    </row>
    <row r="15113" spans="199:199" ht="12" customHeight="1">
      <c r="GQ15113" s="171"/>
    </row>
    <row r="15114" spans="199:199" ht="12" customHeight="1">
      <c r="GQ15114" s="171"/>
    </row>
    <row r="15115" spans="199:199" ht="12" customHeight="1">
      <c r="GQ15115" s="171"/>
    </row>
    <row r="15116" spans="199:199" ht="12" customHeight="1">
      <c r="GQ15116" s="171"/>
    </row>
    <row r="15117" spans="199:199" ht="12" customHeight="1">
      <c r="GQ15117" s="171"/>
    </row>
    <row r="15118" spans="199:199" ht="12" customHeight="1">
      <c r="GQ15118" s="171"/>
    </row>
    <row r="15119" spans="199:199" ht="12" customHeight="1">
      <c r="GQ15119" s="171"/>
    </row>
    <row r="15120" spans="199:199" ht="12" customHeight="1">
      <c r="GQ15120" s="171"/>
    </row>
    <row r="15121" spans="199:199" ht="12" customHeight="1">
      <c r="GQ15121" s="171"/>
    </row>
    <row r="15122" spans="199:199" ht="12" customHeight="1">
      <c r="GQ15122" s="171"/>
    </row>
    <row r="15123" spans="199:199" ht="12" customHeight="1">
      <c r="GQ15123" s="171"/>
    </row>
    <row r="15124" spans="199:199" ht="12" customHeight="1">
      <c r="GQ15124" s="171"/>
    </row>
    <row r="15125" spans="199:199" ht="12" customHeight="1">
      <c r="GQ15125" s="171"/>
    </row>
    <row r="15126" spans="199:199" ht="12" customHeight="1">
      <c r="GQ15126" s="171"/>
    </row>
    <row r="15127" spans="199:199" ht="12" customHeight="1">
      <c r="GQ15127" s="171"/>
    </row>
    <row r="15128" spans="199:199" ht="12" customHeight="1">
      <c r="GQ15128" s="171"/>
    </row>
    <row r="15129" spans="199:199" ht="12" customHeight="1">
      <c r="GQ15129" s="171"/>
    </row>
    <row r="15130" spans="199:199" ht="12" customHeight="1">
      <c r="GQ15130" s="171"/>
    </row>
    <row r="15131" spans="199:199" ht="12" customHeight="1">
      <c r="GQ15131" s="171"/>
    </row>
    <row r="15132" spans="199:199" ht="12" customHeight="1">
      <c r="GQ15132" s="171"/>
    </row>
    <row r="15133" spans="199:199" ht="12" customHeight="1">
      <c r="GQ15133" s="171"/>
    </row>
    <row r="15134" spans="199:199" ht="12" customHeight="1">
      <c r="GQ15134" s="171"/>
    </row>
    <row r="15135" spans="199:199" ht="12" customHeight="1">
      <c r="GQ15135" s="171"/>
    </row>
    <row r="15136" spans="199:199" ht="12" customHeight="1">
      <c r="GQ15136" s="171"/>
    </row>
    <row r="15137" spans="199:199" ht="12" customHeight="1">
      <c r="GQ15137" s="171"/>
    </row>
    <row r="15138" spans="199:199" ht="12" customHeight="1">
      <c r="GQ15138" s="171"/>
    </row>
    <row r="15139" spans="199:199" ht="12" customHeight="1">
      <c r="GQ15139" s="171"/>
    </row>
    <row r="15140" spans="199:199" ht="12" customHeight="1">
      <c r="GQ15140" s="171"/>
    </row>
    <row r="15141" spans="199:199" ht="12" customHeight="1">
      <c r="GQ15141" s="171"/>
    </row>
    <row r="15142" spans="199:199" ht="12" customHeight="1">
      <c r="GQ15142" s="171"/>
    </row>
    <row r="15143" spans="199:199" ht="12" customHeight="1">
      <c r="GQ15143" s="171"/>
    </row>
    <row r="15144" spans="199:199" ht="12" customHeight="1">
      <c r="GQ15144" s="171"/>
    </row>
    <row r="15145" spans="199:199" ht="12" customHeight="1">
      <c r="GQ15145" s="171"/>
    </row>
    <row r="15146" spans="199:199" ht="12" customHeight="1">
      <c r="GQ15146" s="171"/>
    </row>
    <row r="15147" spans="199:199" ht="12" customHeight="1">
      <c r="GQ15147" s="171"/>
    </row>
    <row r="15148" spans="199:199" ht="12" customHeight="1">
      <c r="GQ15148" s="171"/>
    </row>
    <row r="15149" spans="199:199" ht="12" customHeight="1">
      <c r="GQ15149" s="171"/>
    </row>
    <row r="15150" spans="199:199" ht="12" customHeight="1">
      <c r="GQ15150" s="171"/>
    </row>
    <row r="15151" spans="199:199" ht="12" customHeight="1">
      <c r="GQ15151" s="171"/>
    </row>
    <row r="15152" spans="199:199" ht="12" customHeight="1">
      <c r="GQ15152" s="171"/>
    </row>
    <row r="15153" spans="199:199" ht="12" customHeight="1">
      <c r="GQ15153" s="171"/>
    </row>
    <row r="15154" spans="199:199" ht="12" customHeight="1">
      <c r="GQ15154" s="171"/>
    </row>
    <row r="15155" spans="199:199" ht="12" customHeight="1">
      <c r="GQ15155" s="171"/>
    </row>
    <row r="15156" spans="199:199" ht="12" customHeight="1">
      <c r="GQ15156" s="171"/>
    </row>
    <row r="15157" spans="199:199" ht="12" customHeight="1">
      <c r="GQ15157" s="171"/>
    </row>
    <row r="15158" spans="199:199" ht="12" customHeight="1">
      <c r="GQ15158" s="171"/>
    </row>
    <row r="15159" spans="199:199" ht="12" customHeight="1">
      <c r="GQ15159" s="171"/>
    </row>
    <row r="15160" spans="199:199" ht="12" customHeight="1">
      <c r="GQ15160" s="171"/>
    </row>
    <row r="15161" spans="199:199" ht="12" customHeight="1">
      <c r="GQ15161" s="171"/>
    </row>
    <row r="15162" spans="199:199" ht="12" customHeight="1">
      <c r="GQ15162" s="171"/>
    </row>
    <row r="15163" spans="199:199" ht="12" customHeight="1">
      <c r="GQ15163" s="171"/>
    </row>
    <row r="15164" spans="199:199" ht="12" customHeight="1">
      <c r="GQ15164" s="171"/>
    </row>
    <row r="15165" spans="199:199" ht="12" customHeight="1">
      <c r="GQ15165" s="171"/>
    </row>
    <row r="15166" spans="199:199" ht="12" customHeight="1">
      <c r="GQ15166" s="171"/>
    </row>
    <row r="15167" spans="199:199" ht="12" customHeight="1">
      <c r="GQ15167" s="171"/>
    </row>
    <row r="15168" spans="199:199" ht="12" customHeight="1">
      <c r="GQ15168" s="171"/>
    </row>
    <row r="15169" spans="199:199" ht="12" customHeight="1">
      <c r="GQ15169" s="171"/>
    </row>
    <row r="15170" spans="199:199" ht="12" customHeight="1">
      <c r="GQ15170" s="171"/>
    </row>
    <row r="15171" spans="199:199" ht="12" customHeight="1">
      <c r="GQ15171" s="171"/>
    </row>
    <row r="15172" spans="199:199" ht="12" customHeight="1">
      <c r="GQ15172" s="171"/>
    </row>
    <row r="15173" spans="199:199" ht="12" customHeight="1">
      <c r="GQ15173" s="171"/>
    </row>
    <row r="15174" spans="199:199" ht="12" customHeight="1">
      <c r="GQ15174" s="171"/>
    </row>
    <row r="15175" spans="199:199" ht="12" customHeight="1">
      <c r="GQ15175" s="171"/>
    </row>
    <row r="15176" spans="199:199" ht="12" customHeight="1">
      <c r="GQ15176" s="171"/>
    </row>
    <row r="15177" spans="199:199" ht="12" customHeight="1">
      <c r="GQ15177" s="171"/>
    </row>
    <row r="15178" spans="199:199" ht="12" customHeight="1">
      <c r="GQ15178" s="171"/>
    </row>
    <row r="15179" spans="199:199" ht="12" customHeight="1">
      <c r="GQ15179" s="171"/>
    </row>
    <row r="15180" spans="199:199" ht="12" customHeight="1">
      <c r="GQ15180" s="171"/>
    </row>
    <row r="15181" spans="199:199" ht="12" customHeight="1">
      <c r="GQ15181" s="171"/>
    </row>
    <row r="15182" spans="199:199" ht="12" customHeight="1">
      <c r="GQ15182" s="171"/>
    </row>
    <row r="15183" spans="199:199" ht="12" customHeight="1">
      <c r="GQ15183" s="171"/>
    </row>
    <row r="15184" spans="199:199" ht="12" customHeight="1">
      <c r="GQ15184" s="171"/>
    </row>
    <row r="15185" spans="199:199" ht="12" customHeight="1">
      <c r="GQ15185" s="171"/>
    </row>
    <row r="15186" spans="199:199" ht="12" customHeight="1">
      <c r="GQ15186" s="171"/>
    </row>
    <row r="15187" spans="199:199" ht="12" customHeight="1">
      <c r="GQ15187" s="171"/>
    </row>
    <row r="15188" spans="199:199" ht="12" customHeight="1">
      <c r="GQ15188" s="171"/>
    </row>
    <row r="15189" spans="199:199" ht="12" customHeight="1">
      <c r="GQ15189" s="171"/>
    </row>
    <row r="15190" spans="199:199" ht="12" customHeight="1">
      <c r="GQ15190" s="171"/>
    </row>
    <row r="15191" spans="199:199" ht="12" customHeight="1">
      <c r="GQ15191" s="171"/>
    </row>
    <row r="15192" spans="199:199" ht="12" customHeight="1">
      <c r="GQ15192" s="171"/>
    </row>
    <row r="15193" spans="199:199" ht="12" customHeight="1">
      <c r="GQ15193" s="171"/>
    </row>
    <row r="15194" spans="199:199" ht="12" customHeight="1">
      <c r="GQ15194" s="171"/>
    </row>
    <row r="15195" spans="199:199" ht="12" customHeight="1">
      <c r="GQ15195" s="171"/>
    </row>
    <row r="15196" spans="199:199" ht="12" customHeight="1">
      <c r="GQ15196" s="171"/>
    </row>
    <row r="15197" spans="199:199" ht="12" customHeight="1">
      <c r="GQ15197" s="171"/>
    </row>
    <row r="15198" spans="199:199" ht="12" customHeight="1">
      <c r="GQ15198" s="171"/>
    </row>
    <row r="15199" spans="199:199" ht="12" customHeight="1">
      <c r="GQ15199" s="171"/>
    </row>
    <row r="15200" spans="199:199" ht="12" customHeight="1">
      <c r="GQ15200" s="171"/>
    </row>
    <row r="15201" spans="199:199" ht="12" customHeight="1">
      <c r="GQ15201" s="171"/>
    </row>
    <row r="15202" spans="199:199" ht="12" customHeight="1">
      <c r="GQ15202" s="171"/>
    </row>
    <row r="15203" spans="199:199" ht="12" customHeight="1">
      <c r="GQ15203" s="171"/>
    </row>
    <row r="15204" spans="199:199" ht="12" customHeight="1">
      <c r="GQ15204" s="171"/>
    </row>
    <row r="15205" spans="199:199" ht="12" customHeight="1">
      <c r="GQ15205" s="171"/>
    </row>
    <row r="15206" spans="199:199" ht="12" customHeight="1">
      <c r="GQ15206" s="171"/>
    </row>
    <row r="15207" spans="199:199" ht="12" customHeight="1">
      <c r="GQ15207" s="171"/>
    </row>
    <row r="15208" spans="199:199" ht="12" customHeight="1">
      <c r="GQ15208" s="171"/>
    </row>
    <row r="15209" spans="199:199" ht="12" customHeight="1">
      <c r="GQ15209" s="171"/>
    </row>
    <row r="15210" spans="199:199" ht="12" customHeight="1">
      <c r="GQ15210" s="171"/>
    </row>
    <row r="15211" spans="199:199" ht="12" customHeight="1">
      <c r="GQ15211" s="171"/>
    </row>
    <row r="15212" spans="199:199" ht="12" customHeight="1">
      <c r="GQ15212" s="171"/>
    </row>
    <row r="15213" spans="199:199" ht="12" customHeight="1">
      <c r="GQ15213" s="171"/>
    </row>
    <row r="15214" spans="199:199" ht="12" customHeight="1">
      <c r="GQ15214" s="171"/>
    </row>
    <row r="15215" spans="199:199" ht="12" customHeight="1">
      <c r="GQ15215" s="171"/>
    </row>
    <row r="15216" spans="199:199" ht="12" customHeight="1">
      <c r="GQ15216" s="171"/>
    </row>
    <row r="15217" spans="199:199" ht="12" customHeight="1">
      <c r="GQ15217" s="171"/>
    </row>
    <row r="15218" spans="199:199" ht="12" customHeight="1">
      <c r="GQ15218" s="171"/>
    </row>
    <row r="15219" spans="199:199" ht="12" customHeight="1">
      <c r="GQ15219" s="171"/>
    </row>
    <row r="15220" spans="199:199" ht="12" customHeight="1">
      <c r="GQ15220" s="171"/>
    </row>
    <row r="15221" spans="199:199" ht="12" customHeight="1">
      <c r="GQ15221" s="171"/>
    </row>
    <row r="15222" spans="199:199" ht="12" customHeight="1">
      <c r="GQ15222" s="171"/>
    </row>
    <row r="15223" spans="199:199" ht="12" customHeight="1">
      <c r="GQ15223" s="171"/>
    </row>
    <row r="15224" spans="199:199" ht="12" customHeight="1">
      <c r="GQ15224" s="171"/>
    </row>
    <row r="15225" spans="199:199" ht="12" customHeight="1">
      <c r="GQ15225" s="171"/>
    </row>
    <row r="15226" spans="199:199" ht="12" customHeight="1">
      <c r="GQ15226" s="171"/>
    </row>
    <row r="15227" spans="199:199" ht="12" customHeight="1">
      <c r="GQ15227" s="171"/>
    </row>
    <row r="15228" spans="199:199" ht="12" customHeight="1">
      <c r="GQ15228" s="171"/>
    </row>
    <row r="15229" spans="199:199" ht="12" customHeight="1">
      <c r="GQ15229" s="171"/>
    </row>
    <row r="15230" spans="199:199" ht="12" customHeight="1">
      <c r="GQ15230" s="171"/>
    </row>
    <row r="15231" spans="199:199" ht="12" customHeight="1">
      <c r="GQ15231" s="171"/>
    </row>
    <row r="15232" spans="199:199" ht="12" customHeight="1">
      <c r="GQ15232" s="171"/>
    </row>
    <row r="15233" spans="199:199" ht="12" customHeight="1">
      <c r="GQ15233" s="171"/>
    </row>
    <row r="15234" spans="199:199" ht="12" customHeight="1">
      <c r="GQ15234" s="171"/>
    </row>
    <row r="15235" spans="199:199" ht="12" customHeight="1">
      <c r="GQ15235" s="171"/>
    </row>
    <row r="15236" spans="199:199" ht="12" customHeight="1">
      <c r="GQ15236" s="171"/>
    </row>
    <row r="15237" spans="199:199" ht="12" customHeight="1">
      <c r="GQ15237" s="171"/>
    </row>
    <row r="15238" spans="199:199" ht="12" customHeight="1">
      <c r="GQ15238" s="171"/>
    </row>
    <row r="15239" spans="199:199" ht="12" customHeight="1">
      <c r="GQ15239" s="171"/>
    </row>
    <row r="15240" spans="199:199" ht="12" customHeight="1">
      <c r="GQ15240" s="171"/>
    </row>
    <row r="15241" spans="199:199" ht="12" customHeight="1">
      <c r="GQ15241" s="171"/>
    </row>
    <row r="15242" spans="199:199" ht="12" customHeight="1">
      <c r="GQ15242" s="171"/>
    </row>
    <row r="15243" spans="199:199" ht="12" customHeight="1">
      <c r="GQ15243" s="171"/>
    </row>
    <row r="15244" spans="199:199" ht="12" customHeight="1">
      <c r="GQ15244" s="171"/>
    </row>
    <row r="15245" spans="199:199" ht="12" customHeight="1">
      <c r="GQ15245" s="171"/>
    </row>
    <row r="15246" spans="199:199" ht="12" customHeight="1">
      <c r="GQ15246" s="171"/>
    </row>
    <row r="15247" spans="199:199" ht="12" customHeight="1">
      <c r="GQ15247" s="171"/>
    </row>
    <row r="15248" spans="199:199" ht="12" customHeight="1">
      <c r="GQ15248" s="171"/>
    </row>
    <row r="15249" spans="199:199" ht="12" customHeight="1">
      <c r="GQ15249" s="171"/>
    </row>
    <row r="15250" spans="199:199" ht="12" customHeight="1">
      <c r="GQ15250" s="171"/>
    </row>
    <row r="15251" spans="199:199" ht="12" customHeight="1">
      <c r="GQ15251" s="171"/>
    </row>
    <row r="15252" spans="199:199" ht="12" customHeight="1">
      <c r="GQ15252" s="171"/>
    </row>
    <row r="15253" spans="199:199" ht="12" customHeight="1">
      <c r="GQ15253" s="171"/>
    </row>
    <row r="15254" spans="199:199" ht="12" customHeight="1">
      <c r="GQ15254" s="171"/>
    </row>
    <row r="15255" spans="199:199" ht="12" customHeight="1">
      <c r="GQ15255" s="171"/>
    </row>
    <row r="15256" spans="199:199" ht="12" customHeight="1">
      <c r="GQ15256" s="171"/>
    </row>
    <row r="15257" spans="199:199" ht="12" customHeight="1">
      <c r="GQ15257" s="171"/>
    </row>
    <row r="15258" spans="199:199" ht="12" customHeight="1">
      <c r="GQ15258" s="171"/>
    </row>
    <row r="15259" spans="199:199" ht="12" customHeight="1">
      <c r="GQ15259" s="171"/>
    </row>
    <row r="15260" spans="199:199" ht="12" customHeight="1">
      <c r="GQ15260" s="171"/>
    </row>
    <row r="15261" spans="199:199" ht="12" customHeight="1">
      <c r="GQ15261" s="171"/>
    </row>
    <row r="15262" spans="199:199" ht="12" customHeight="1">
      <c r="GQ15262" s="171"/>
    </row>
    <row r="15263" spans="199:199" ht="12" customHeight="1">
      <c r="GQ15263" s="171"/>
    </row>
    <row r="15264" spans="199:199" ht="12" customHeight="1">
      <c r="GQ15264" s="171"/>
    </row>
    <row r="15265" spans="199:199" ht="12" customHeight="1">
      <c r="GQ15265" s="171"/>
    </row>
    <row r="15266" spans="199:199" ht="12" customHeight="1">
      <c r="GQ15266" s="171"/>
    </row>
    <row r="15267" spans="199:199" ht="12" customHeight="1">
      <c r="GQ15267" s="171"/>
    </row>
    <row r="15268" spans="199:199" ht="12" customHeight="1">
      <c r="GQ15268" s="171"/>
    </row>
    <row r="15269" spans="199:199" ht="12" customHeight="1">
      <c r="GQ15269" s="171"/>
    </row>
    <row r="15270" spans="199:199" ht="12" customHeight="1">
      <c r="GQ15270" s="171"/>
    </row>
    <row r="15271" spans="199:199" ht="12" customHeight="1">
      <c r="GQ15271" s="171"/>
    </row>
    <row r="15272" spans="199:199" ht="12" customHeight="1">
      <c r="GQ15272" s="171"/>
    </row>
    <row r="15273" spans="199:199" ht="12" customHeight="1">
      <c r="GQ15273" s="171"/>
    </row>
    <row r="15274" spans="199:199" ht="12" customHeight="1">
      <c r="GQ15274" s="171"/>
    </row>
    <row r="15275" spans="199:199" ht="12" customHeight="1">
      <c r="GQ15275" s="171"/>
    </row>
    <row r="15276" spans="199:199" ht="12" customHeight="1">
      <c r="GQ15276" s="171"/>
    </row>
    <row r="15277" spans="199:199" ht="12" customHeight="1">
      <c r="GQ15277" s="171"/>
    </row>
    <row r="15278" spans="199:199" ht="12" customHeight="1">
      <c r="GQ15278" s="171"/>
    </row>
    <row r="15279" spans="199:199" ht="12" customHeight="1">
      <c r="GQ15279" s="171"/>
    </row>
    <row r="15280" spans="199:199" ht="12" customHeight="1">
      <c r="GQ15280" s="171"/>
    </row>
    <row r="15281" spans="199:199" ht="12" customHeight="1">
      <c r="GQ15281" s="171"/>
    </row>
    <row r="15282" spans="199:199" ht="12" customHeight="1">
      <c r="GQ15282" s="171"/>
    </row>
    <row r="15283" spans="199:199" ht="12" customHeight="1">
      <c r="GQ15283" s="171"/>
    </row>
    <row r="15284" spans="199:199" ht="12" customHeight="1">
      <c r="GQ15284" s="171"/>
    </row>
    <row r="15285" spans="199:199" ht="12" customHeight="1">
      <c r="GQ15285" s="171"/>
    </row>
    <row r="15286" spans="199:199" ht="12" customHeight="1">
      <c r="GQ15286" s="171"/>
    </row>
    <row r="15287" spans="199:199" ht="12" customHeight="1">
      <c r="GQ15287" s="171"/>
    </row>
    <row r="15288" spans="199:199" ht="12" customHeight="1">
      <c r="GQ15288" s="171"/>
    </row>
    <row r="15289" spans="199:199" ht="12" customHeight="1">
      <c r="GQ15289" s="171"/>
    </row>
    <row r="15290" spans="199:199" ht="12" customHeight="1">
      <c r="GQ15290" s="171"/>
    </row>
    <row r="15291" spans="199:199" ht="12" customHeight="1">
      <c r="GQ15291" s="171"/>
    </row>
    <row r="15292" spans="199:199" ht="12" customHeight="1">
      <c r="GQ15292" s="171"/>
    </row>
    <row r="15293" spans="199:199" ht="12" customHeight="1">
      <c r="GQ15293" s="171"/>
    </row>
    <row r="15294" spans="199:199" ht="12" customHeight="1">
      <c r="GQ15294" s="171"/>
    </row>
    <row r="15295" spans="199:199" ht="12" customHeight="1">
      <c r="GQ15295" s="171"/>
    </row>
    <row r="15296" spans="199:199" ht="12" customHeight="1">
      <c r="GQ15296" s="171"/>
    </row>
    <row r="15297" spans="199:199" ht="12" customHeight="1">
      <c r="GQ15297" s="171"/>
    </row>
    <row r="15298" spans="199:199" ht="12" customHeight="1">
      <c r="GQ15298" s="171"/>
    </row>
    <row r="15299" spans="199:199" ht="12" customHeight="1">
      <c r="GQ15299" s="171"/>
    </row>
    <row r="15300" spans="199:199" ht="12" customHeight="1">
      <c r="GQ15300" s="171"/>
    </row>
    <row r="15301" spans="199:199" ht="12" customHeight="1">
      <c r="GQ15301" s="171"/>
    </row>
    <row r="15302" spans="199:199" ht="12" customHeight="1">
      <c r="GQ15302" s="171"/>
    </row>
    <row r="15303" spans="199:199" ht="12" customHeight="1">
      <c r="GQ15303" s="171"/>
    </row>
    <row r="15304" spans="199:199" ht="12" customHeight="1">
      <c r="GQ15304" s="171"/>
    </row>
    <row r="15305" spans="199:199" ht="12" customHeight="1">
      <c r="GQ15305" s="171"/>
    </row>
    <row r="15306" spans="199:199" ht="12" customHeight="1">
      <c r="GQ15306" s="171"/>
    </row>
    <row r="15307" spans="199:199" ht="12" customHeight="1">
      <c r="GQ15307" s="171"/>
    </row>
    <row r="15308" spans="199:199" ht="12" customHeight="1">
      <c r="GQ15308" s="171"/>
    </row>
    <row r="15309" spans="199:199" ht="12" customHeight="1">
      <c r="GQ15309" s="171"/>
    </row>
    <row r="15310" spans="199:199" ht="12" customHeight="1">
      <c r="GQ15310" s="171"/>
    </row>
    <row r="15311" spans="199:199" ht="12" customHeight="1">
      <c r="GQ15311" s="171"/>
    </row>
    <row r="15312" spans="199:199" ht="12" customHeight="1">
      <c r="GQ15312" s="171"/>
    </row>
    <row r="15313" spans="199:199" ht="12" customHeight="1">
      <c r="GQ15313" s="171"/>
    </row>
    <row r="15314" spans="199:199" ht="12" customHeight="1">
      <c r="GQ15314" s="171"/>
    </row>
    <row r="15315" spans="199:199" ht="12" customHeight="1">
      <c r="GQ15315" s="171"/>
    </row>
    <row r="15316" spans="199:199" ht="12" customHeight="1">
      <c r="GQ15316" s="171"/>
    </row>
    <row r="15317" spans="199:199" ht="12" customHeight="1">
      <c r="GQ15317" s="171"/>
    </row>
    <row r="15318" spans="199:199" ht="12" customHeight="1">
      <c r="GQ15318" s="171"/>
    </row>
    <row r="15319" spans="199:199" ht="12" customHeight="1">
      <c r="GQ15319" s="171"/>
    </row>
    <row r="15320" spans="199:199" ht="12" customHeight="1">
      <c r="GQ15320" s="171"/>
    </row>
    <row r="15321" spans="199:199" ht="12" customHeight="1">
      <c r="GQ15321" s="171"/>
    </row>
    <row r="15322" spans="199:199" ht="12" customHeight="1">
      <c r="GQ15322" s="171"/>
    </row>
    <row r="15323" spans="199:199" ht="12" customHeight="1">
      <c r="GQ15323" s="171"/>
    </row>
    <row r="15324" spans="199:199" ht="12" customHeight="1">
      <c r="GQ15324" s="171"/>
    </row>
    <row r="15325" spans="199:199" ht="12" customHeight="1">
      <c r="GQ15325" s="171"/>
    </row>
    <row r="15326" spans="199:199" ht="12" customHeight="1">
      <c r="GQ15326" s="171"/>
    </row>
    <row r="15327" spans="199:199" ht="12" customHeight="1">
      <c r="GQ15327" s="171"/>
    </row>
    <row r="15328" spans="199:199" ht="12" customHeight="1">
      <c r="GQ15328" s="171"/>
    </row>
    <row r="15329" spans="199:199" ht="12" customHeight="1">
      <c r="GQ15329" s="171"/>
    </row>
    <row r="15330" spans="199:199" ht="12" customHeight="1">
      <c r="GQ15330" s="171"/>
    </row>
    <row r="15331" spans="199:199" ht="12" customHeight="1">
      <c r="GQ15331" s="171"/>
    </row>
    <row r="15332" spans="199:199" ht="12" customHeight="1">
      <c r="GQ15332" s="171"/>
    </row>
    <row r="15333" spans="199:199" ht="12" customHeight="1">
      <c r="GQ15333" s="171"/>
    </row>
    <row r="15334" spans="199:199" ht="12" customHeight="1">
      <c r="GQ15334" s="171"/>
    </row>
    <row r="15335" spans="199:199" ht="12" customHeight="1">
      <c r="GQ15335" s="171"/>
    </row>
    <row r="15336" spans="199:199" ht="12" customHeight="1">
      <c r="GQ15336" s="171"/>
    </row>
    <row r="15337" spans="199:199" ht="12" customHeight="1">
      <c r="GQ15337" s="171"/>
    </row>
    <row r="15338" spans="199:199" ht="12" customHeight="1">
      <c r="GQ15338" s="171"/>
    </row>
    <row r="15339" spans="199:199" ht="12" customHeight="1">
      <c r="GQ15339" s="171"/>
    </row>
    <row r="15340" spans="199:199" ht="12" customHeight="1">
      <c r="GQ15340" s="171"/>
    </row>
    <row r="15341" spans="199:199" ht="12" customHeight="1">
      <c r="GQ15341" s="171"/>
    </row>
    <row r="15342" spans="199:199" ht="12" customHeight="1">
      <c r="GQ15342" s="171"/>
    </row>
    <row r="15343" spans="199:199" ht="12" customHeight="1">
      <c r="GQ15343" s="171"/>
    </row>
    <row r="15344" spans="199:199" ht="12" customHeight="1">
      <c r="GQ15344" s="171"/>
    </row>
    <row r="15345" spans="199:199" ht="12" customHeight="1">
      <c r="GQ15345" s="171"/>
    </row>
    <row r="15346" spans="199:199" ht="12" customHeight="1">
      <c r="GQ15346" s="171"/>
    </row>
    <row r="15347" spans="199:199" ht="12" customHeight="1">
      <c r="GQ15347" s="171"/>
    </row>
    <row r="15348" spans="199:199" ht="12" customHeight="1">
      <c r="GQ15348" s="171"/>
    </row>
    <row r="15349" spans="199:199" ht="12" customHeight="1">
      <c r="GQ15349" s="171"/>
    </row>
    <row r="15350" spans="199:199" ht="12" customHeight="1">
      <c r="GQ15350" s="171"/>
    </row>
    <row r="15351" spans="199:199" ht="12" customHeight="1">
      <c r="GQ15351" s="171"/>
    </row>
    <row r="15352" spans="199:199" ht="12" customHeight="1">
      <c r="GQ15352" s="171"/>
    </row>
    <row r="15353" spans="199:199" ht="12" customHeight="1">
      <c r="GQ15353" s="171"/>
    </row>
    <row r="15354" spans="199:199" ht="12" customHeight="1">
      <c r="GQ15354" s="171"/>
    </row>
    <row r="15355" spans="199:199" ht="12" customHeight="1">
      <c r="GQ15355" s="171"/>
    </row>
    <row r="15356" spans="199:199" ht="12" customHeight="1">
      <c r="GQ15356" s="171"/>
    </row>
    <row r="15357" spans="199:199" ht="12" customHeight="1">
      <c r="GQ15357" s="171"/>
    </row>
    <row r="15358" spans="199:199" ht="12" customHeight="1">
      <c r="GQ15358" s="171"/>
    </row>
    <row r="15359" spans="199:199" ht="12" customHeight="1">
      <c r="GQ15359" s="171"/>
    </row>
    <row r="15360" spans="199:199" ht="12" customHeight="1">
      <c r="GQ15360" s="171"/>
    </row>
    <row r="15361" spans="199:199" ht="12" customHeight="1">
      <c r="GQ15361" s="171"/>
    </row>
    <row r="15362" spans="199:199" ht="12" customHeight="1">
      <c r="GQ15362" s="171"/>
    </row>
    <row r="15363" spans="199:199" ht="12" customHeight="1">
      <c r="GQ15363" s="171"/>
    </row>
    <row r="15364" spans="199:199" ht="12" customHeight="1">
      <c r="GQ15364" s="171"/>
    </row>
    <row r="15365" spans="199:199" ht="12" customHeight="1">
      <c r="GQ15365" s="171"/>
    </row>
    <row r="15366" spans="199:199" ht="12" customHeight="1">
      <c r="GQ15366" s="171"/>
    </row>
    <row r="15367" spans="199:199" ht="12" customHeight="1">
      <c r="GQ15367" s="171"/>
    </row>
    <row r="15368" spans="199:199" ht="12" customHeight="1">
      <c r="GQ15368" s="171"/>
    </row>
    <row r="15369" spans="199:199" ht="12" customHeight="1">
      <c r="GQ15369" s="171"/>
    </row>
    <row r="15370" spans="199:199" ht="12" customHeight="1">
      <c r="GQ15370" s="171"/>
    </row>
    <row r="15371" spans="199:199" ht="12" customHeight="1">
      <c r="GQ15371" s="171"/>
    </row>
    <row r="15372" spans="199:199" ht="12" customHeight="1">
      <c r="GQ15372" s="171"/>
    </row>
    <row r="15373" spans="199:199" ht="12" customHeight="1">
      <c r="GQ15373" s="171"/>
    </row>
    <row r="15374" spans="199:199" ht="12" customHeight="1">
      <c r="GQ15374" s="171"/>
    </row>
    <row r="15375" spans="199:199" ht="12" customHeight="1">
      <c r="GQ15375" s="171"/>
    </row>
    <row r="15376" spans="199:199" ht="12" customHeight="1">
      <c r="GQ15376" s="171"/>
    </row>
    <row r="15377" spans="199:199" ht="12" customHeight="1">
      <c r="GQ15377" s="171"/>
    </row>
    <row r="15378" spans="199:199" ht="12" customHeight="1">
      <c r="GQ15378" s="171"/>
    </row>
    <row r="15379" spans="199:199" ht="12" customHeight="1">
      <c r="GQ15379" s="171"/>
    </row>
    <row r="15380" spans="199:199" ht="12" customHeight="1">
      <c r="GQ15380" s="171"/>
    </row>
    <row r="15381" spans="199:199" ht="12" customHeight="1">
      <c r="GQ15381" s="171"/>
    </row>
    <row r="15382" spans="199:199" ht="12" customHeight="1">
      <c r="GQ15382" s="171"/>
    </row>
    <row r="15383" spans="199:199" ht="12" customHeight="1">
      <c r="GQ15383" s="171"/>
    </row>
    <row r="15384" spans="199:199" ht="12" customHeight="1">
      <c r="GQ15384" s="171"/>
    </row>
    <row r="15385" spans="199:199" ht="12" customHeight="1">
      <c r="GQ15385" s="171"/>
    </row>
    <row r="15386" spans="199:199" ht="12" customHeight="1">
      <c r="GQ15386" s="171"/>
    </row>
    <row r="15387" spans="199:199" ht="12" customHeight="1">
      <c r="GQ15387" s="171"/>
    </row>
    <row r="15388" spans="199:199" ht="12" customHeight="1">
      <c r="GQ15388" s="171"/>
    </row>
    <row r="15389" spans="199:199" ht="12" customHeight="1">
      <c r="GQ15389" s="171"/>
    </row>
    <row r="15390" spans="199:199" ht="12" customHeight="1">
      <c r="GQ15390" s="171"/>
    </row>
    <row r="15391" spans="199:199" ht="12" customHeight="1">
      <c r="GQ15391" s="171"/>
    </row>
    <row r="15392" spans="199:199" ht="12" customHeight="1">
      <c r="GQ15392" s="171"/>
    </row>
    <row r="15393" spans="199:199" ht="12" customHeight="1">
      <c r="GQ15393" s="171"/>
    </row>
    <row r="15394" spans="199:199" ht="12" customHeight="1">
      <c r="GQ15394" s="171"/>
    </row>
    <row r="15395" spans="199:199" ht="12" customHeight="1">
      <c r="GQ15395" s="171"/>
    </row>
    <row r="15396" spans="199:199" ht="12" customHeight="1">
      <c r="GQ15396" s="171"/>
    </row>
    <row r="15397" spans="199:199" ht="12" customHeight="1">
      <c r="GQ15397" s="171"/>
    </row>
    <row r="15398" spans="199:199" ht="12" customHeight="1">
      <c r="GQ15398" s="171"/>
    </row>
    <row r="15399" spans="199:199" ht="12" customHeight="1">
      <c r="GQ15399" s="171"/>
    </row>
    <row r="15400" spans="199:199" ht="12" customHeight="1">
      <c r="GQ15400" s="171"/>
    </row>
    <row r="15401" spans="199:199" ht="12" customHeight="1">
      <c r="GQ15401" s="171"/>
    </row>
    <row r="15402" spans="199:199" ht="12" customHeight="1">
      <c r="GQ15402" s="171"/>
    </row>
    <row r="15403" spans="199:199" ht="12" customHeight="1">
      <c r="GQ15403" s="171"/>
    </row>
    <row r="15404" spans="199:199" ht="12" customHeight="1">
      <c r="GQ15404" s="171"/>
    </row>
    <row r="15405" spans="199:199" ht="12" customHeight="1">
      <c r="GQ15405" s="171"/>
    </row>
    <row r="15406" spans="199:199" ht="12" customHeight="1">
      <c r="GQ15406" s="171"/>
    </row>
    <row r="15407" spans="199:199" ht="12" customHeight="1">
      <c r="GQ15407" s="171"/>
    </row>
    <row r="15408" spans="199:199" ht="12" customHeight="1">
      <c r="GQ15408" s="171"/>
    </row>
    <row r="15409" spans="199:199" ht="12" customHeight="1">
      <c r="GQ15409" s="171"/>
    </row>
    <row r="15410" spans="199:199" ht="12" customHeight="1">
      <c r="GQ15410" s="171"/>
    </row>
    <row r="15411" spans="199:199" ht="12" customHeight="1">
      <c r="GQ15411" s="171"/>
    </row>
    <row r="15412" spans="199:199" ht="12" customHeight="1">
      <c r="GQ15412" s="171"/>
    </row>
    <row r="15413" spans="199:199" ht="12" customHeight="1">
      <c r="GQ15413" s="171"/>
    </row>
    <row r="15414" spans="199:199" ht="12" customHeight="1">
      <c r="GQ15414" s="171"/>
    </row>
    <row r="15415" spans="199:199" ht="12" customHeight="1">
      <c r="GQ15415" s="171"/>
    </row>
    <row r="15416" spans="199:199" ht="12" customHeight="1">
      <c r="GQ15416" s="171"/>
    </row>
    <row r="15417" spans="199:199" ht="12" customHeight="1">
      <c r="GQ15417" s="171"/>
    </row>
    <row r="15418" spans="199:199" ht="12" customHeight="1">
      <c r="GQ15418" s="171"/>
    </row>
    <row r="15419" spans="199:199" ht="12" customHeight="1">
      <c r="GQ15419" s="171"/>
    </row>
    <row r="15420" spans="199:199" ht="12" customHeight="1">
      <c r="GQ15420" s="171"/>
    </row>
    <row r="15421" spans="199:199" ht="12" customHeight="1">
      <c r="GQ15421" s="171"/>
    </row>
    <row r="15422" spans="199:199" ht="12" customHeight="1">
      <c r="GQ15422" s="171"/>
    </row>
    <row r="15423" spans="199:199" ht="12" customHeight="1">
      <c r="GQ15423" s="171"/>
    </row>
    <row r="15424" spans="199:199" ht="12" customHeight="1">
      <c r="GQ15424" s="171"/>
    </row>
    <row r="15425" spans="199:199" ht="12" customHeight="1">
      <c r="GQ15425" s="171"/>
    </row>
    <row r="15426" spans="199:199" ht="12" customHeight="1">
      <c r="GQ15426" s="171"/>
    </row>
    <row r="15427" spans="199:199" ht="12" customHeight="1">
      <c r="GQ15427" s="171"/>
    </row>
    <row r="15428" spans="199:199" ht="12" customHeight="1">
      <c r="GQ15428" s="171"/>
    </row>
    <row r="15429" spans="199:199" ht="12" customHeight="1">
      <c r="GQ15429" s="171"/>
    </row>
    <row r="15430" spans="199:199" ht="12" customHeight="1">
      <c r="GQ15430" s="171"/>
    </row>
    <row r="15431" spans="199:199" ht="12" customHeight="1">
      <c r="GQ15431" s="171"/>
    </row>
    <row r="15432" spans="199:199" ht="12" customHeight="1">
      <c r="GQ15432" s="171"/>
    </row>
    <row r="15433" spans="199:199" ht="12" customHeight="1">
      <c r="GQ15433" s="171"/>
    </row>
    <row r="15434" spans="199:199" ht="12" customHeight="1">
      <c r="GQ15434" s="171"/>
    </row>
    <row r="15435" spans="199:199" ht="12" customHeight="1">
      <c r="GQ15435" s="171"/>
    </row>
    <row r="15436" spans="199:199" ht="12" customHeight="1">
      <c r="GQ15436" s="171"/>
    </row>
    <row r="15437" spans="199:199" ht="12" customHeight="1">
      <c r="GQ15437" s="171"/>
    </row>
    <row r="15438" spans="199:199" ht="12" customHeight="1">
      <c r="GQ15438" s="171"/>
    </row>
    <row r="15439" spans="199:199" ht="12" customHeight="1">
      <c r="GQ15439" s="171"/>
    </row>
    <row r="15440" spans="199:199" ht="12" customHeight="1">
      <c r="GQ15440" s="171"/>
    </row>
    <row r="15441" spans="199:199" ht="12" customHeight="1">
      <c r="GQ15441" s="171"/>
    </row>
    <row r="15442" spans="199:199" ht="12" customHeight="1">
      <c r="GQ15442" s="171"/>
    </row>
    <row r="15443" spans="199:199" ht="12" customHeight="1">
      <c r="GQ15443" s="171"/>
    </row>
    <row r="15444" spans="199:199" ht="12" customHeight="1">
      <c r="GQ15444" s="171"/>
    </row>
    <row r="15445" spans="199:199" ht="12" customHeight="1">
      <c r="GQ15445" s="171"/>
    </row>
    <row r="15446" spans="199:199" ht="12" customHeight="1">
      <c r="GQ15446" s="171"/>
    </row>
    <row r="15447" spans="199:199" ht="12" customHeight="1">
      <c r="GQ15447" s="171"/>
    </row>
    <row r="15448" spans="199:199" ht="12" customHeight="1">
      <c r="GQ15448" s="171"/>
    </row>
    <row r="15449" spans="199:199" ht="12" customHeight="1">
      <c r="GQ15449" s="171"/>
    </row>
    <row r="15450" spans="199:199" ht="12" customHeight="1">
      <c r="GQ15450" s="171"/>
    </row>
    <row r="15451" spans="199:199" ht="12" customHeight="1">
      <c r="GQ15451" s="171"/>
    </row>
    <row r="15452" spans="199:199" ht="12" customHeight="1">
      <c r="GQ15452" s="171"/>
    </row>
    <row r="15453" spans="199:199" ht="12" customHeight="1">
      <c r="GQ15453" s="171"/>
    </row>
    <row r="15454" spans="199:199" ht="12" customHeight="1">
      <c r="GQ15454" s="171"/>
    </row>
    <row r="15455" spans="199:199" ht="12" customHeight="1">
      <c r="GQ15455" s="171"/>
    </row>
    <row r="15456" spans="199:199" ht="12" customHeight="1">
      <c r="GQ15456" s="171"/>
    </row>
    <row r="15457" spans="199:199" ht="12" customHeight="1">
      <c r="GQ15457" s="171"/>
    </row>
    <row r="15458" spans="199:199" ht="12" customHeight="1">
      <c r="GQ15458" s="171"/>
    </row>
    <row r="15459" spans="199:199" ht="12" customHeight="1">
      <c r="GQ15459" s="171"/>
    </row>
    <row r="15460" spans="199:199" ht="12" customHeight="1">
      <c r="GQ15460" s="171"/>
    </row>
    <row r="15461" spans="199:199" ht="12" customHeight="1">
      <c r="GQ15461" s="171"/>
    </row>
    <row r="15462" spans="199:199" ht="12" customHeight="1">
      <c r="GQ15462" s="171"/>
    </row>
    <row r="15463" spans="199:199" ht="12" customHeight="1">
      <c r="GQ15463" s="171"/>
    </row>
    <row r="15464" spans="199:199" ht="12" customHeight="1">
      <c r="GQ15464" s="171"/>
    </row>
    <row r="15465" spans="199:199" ht="12" customHeight="1">
      <c r="GQ15465" s="171"/>
    </row>
    <row r="15466" spans="199:199" ht="12" customHeight="1">
      <c r="GQ15466" s="171"/>
    </row>
    <row r="15467" spans="199:199" ht="12" customHeight="1">
      <c r="GQ15467" s="171"/>
    </row>
    <row r="15468" spans="199:199" ht="12" customHeight="1">
      <c r="GQ15468" s="171"/>
    </row>
    <row r="15469" spans="199:199" ht="12" customHeight="1">
      <c r="GQ15469" s="171"/>
    </row>
    <row r="15470" spans="199:199" ht="12" customHeight="1">
      <c r="GQ15470" s="171"/>
    </row>
    <row r="15471" spans="199:199" ht="12" customHeight="1">
      <c r="GQ15471" s="171"/>
    </row>
    <row r="15472" spans="199:199" ht="12" customHeight="1">
      <c r="GQ15472" s="171"/>
    </row>
    <row r="15473" spans="199:199" ht="12" customHeight="1">
      <c r="GQ15473" s="171"/>
    </row>
    <row r="15474" spans="199:199" ht="12" customHeight="1">
      <c r="GQ15474" s="171"/>
    </row>
    <row r="15475" spans="199:199" ht="12" customHeight="1">
      <c r="GQ15475" s="171"/>
    </row>
    <row r="15476" spans="199:199" ht="12" customHeight="1">
      <c r="GQ15476" s="171"/>
    </row>
    <row r="15477" spans="199:199" ht="12" customHeight="1">
      <c r="GQ15477" s="171"/>
    </row>
    <row r="15478" spans="199:199" ht="12" customHeight="1">
      <c r="GQ15478" s="171"/>
    </row>
    <row r="15479" spans="199:199" ht="12" customHeight="1">
      <c r="GQ15479" s="171"/>
    </row>
    <row r="15480" spans="199:199" ht="12" customHeight="1">
      <c r="GQ15480" s="171"/>
    </row>
    <row r="15481" spans="199:199" ht="12" customHeight="1">
      <c r="GQ15481" s="171"/>
    </row>
    <row r="15482" spans="199:199" ht="12" customHeight="1">
      <c r="GQ15482" s="171"/>
    </row>
    <row r="15483" spans="199:199" ht="12" customHeight="1">
      <c r="GQ15483" s="171"/>
    </row>
    <row r="15484" spans="199:199" ht="12" customHeight="1">
      <c r="GQ15484" s="171"/>
    </row>
    <row r="15485" spans="199:199" ht="12" customHeight="1">
      <c r="GQ15485" s="171"/>
    </row>
    <row r="15486" spans="199:199" ht="12" customHeight="1">
      <c r="GQ15486" s="171"/>
    </row>
    <row r="15487" spans="199:199" ht="12" customHeight="1">
      <c r="GQ15487" s="171"/>
    </row>
    <row r="15488" spans="199:199" ht="12" customHeight="1">
      <c r="GQ15488" s="171"/>
    </row>
    <row r="15489" spans="199:199" ht="12" customHeight="1">
      <c r="GQ15489" s="171"/>
    </row>
    <row r="15490" spans="199:199" ht="12" customHeight="1">
      <c r="GQ15490" s="171"/>
    </row>
    <row r="15491" spans="199:199" ht="12" customHeight="1">
      <c r="GQ15491" s="171"/>
    </row>
    <row r="15492" spans="199:199" ht="12" customHeight="1">
      <c r="GQ15492" s="171"/>
    </row>
    <row r="15493" spans="199:199" ht="12" customHeight="1">
      <c r="GQ15493" s="171"/>
    </row>
    <row r="15494" spans="199:199" ht="12" customHeight="1">
      <c r="GQ15494" s="171"/>
    </row>
    <row r="15495" spans="199:199" ht="12" customHeight="1">
      <c r="GQ15495" s="171"/>
    </row>
    <row r="15496" spans="199:199" ht="12" customHeight="1">
      <c r="GQ15496" s="171"/>
    </row>
    <row r="15497" spans="199:199" ht="12" customHeight="1">
      <c r="GQ15497" s="171"/>
    </row>
    <row r="15498" spans="199:199" ht="12" customHeight="1">
      <c r="GQ15498" s="171"/>
    </row>
    <row r="15499" spans="199:199" ht="12" customHeight="1">
      <c r="GQ15499" s="171"/>
    </row>
    <row r="15500" spans="199:199" ht="12" customHeight="1">
      <c r="GQ15500" s="171"/>
    </row>
    <row r="15501" spans="199:199" ht="12" customHeight="1">
      <c r="GQ15501" s="171"/>
    </row>
    <row r="15502" spans="199:199" ht="12" customHeight="1">
      <c r="GQ15502" s="171"/>
    </row>
    <row r="15503" spans="199:199" ht="12" customHeight="1">
      <c r="GQ15503" s="171"/>
    </row>
    <row r="15504" spans="199:199" ht="12" customHeight="1">
      <c r="GQ15504" s="171"/>
    </row>
    <row r="15505" spans="199:199" ht="12" customHeight="1">
      <c r="GQ15505" s="171"/>
    </row>
    <row r="15506" spans="199:199" ht="12" customHeight="1">
      <c r="GQ15506" s="171"/>
    </row>
    <row r="15507" spans="199:199" ht="12" customHeight="1">
      <c r="GQ15507" s="171"/>
    </row>
    <row r="15508" spans="199:199" ht="12" customHeight="1">
      <c r="GQ15508" s="171"/>
    </row>
    <row r="15509" spans="199:199" ht="12" customHeight="1">
      <c r="GQ15509" s="171"/>
    </row>
    <row r="15510" spans="199:199" ht="12" customHeight="1">
      <c r="GQ15510" s="171"/>
    </row>
    <row r="15511" spans="199:199" ht="12" customHeight="1">
      <c r="GQ15511" s="171"/>
    </row>
    <row r="15512" spans="199:199" ht="12" customHeight="1">
      <c r="GQ15512" s="171"/>
    </row>
    <row r="15513" spans="199:199" ht="12" customHeight="1">
      <c r="GQ15513" s="171"/>
    </row>
    <row r="15514" spans="199:199" ht="12" customHeight="1">
      <c r="GQ15514" s="171"/>
    </row>
    <row r="15515" spans="199:199" ht="12" customHeight="1">
      <c r="GQ15515" s="171"/>
    </row>
    <row r="15516" spans="199:199" ht="12" customHeight="1">
      <c r="GQ15516" s="171"/>
    </row>
    <row r="15517" spans="199:199" ht="12" customHeight="1">
      <c r="GQ15517" s="171"/>
    </row>
    <row r="15518" spans="199:199" ht="12" customHeight="1">
      <c r="GQ15518" s="171"/>
    </row>
    <row r="15519" spans="199:199" ht="12" customHeight="1">
      <c r="GQ15519" s="171"/>
    </row>
    <row r="15520" spans="199:199" ht="12" customHeight="1">
      <c r="GQ15520" s="171"/>
    </row>
    <row r="15521" spans="199:199" ht="12" customHeight="1">
      <c r="GQ15521" s="171"/>
    </row>
    <row r="15522" spans="199:199" ht="12" customHeight="1">
      <c r="GQ15522" s="171"/>
    </row>
    <row r="15523" spans="199:199" ht="12" customHeight="1">
      <c r="GQ15523" s="171"/>
    </row>
    <row r="15524" spans="199:199" ht="12" customHeight="1">
      <c r="GQ15524" s="171"/>
    </row>
    <row r="15525" spans="199:199" ht="12" customHeight="1">
      <c r="GQ15525" s="171"/>
    </row>
    <row r="15526" spans="199:199" ht="12" customHeight="1">
      <c r="GQ15526" s="171"/>
    </row>
    <row r="15527" spans="199:199" ht="12" customHeight="1">
      <c r="GQ15527" s="171"/>
    </row>
    <row r="15528" spans="199:199" ht="12" customHeight="1">
      <c r="GQ15528" s="171"/>
    </row>
    <row r="15529" spans="199:199" ht="12" customHeight="1">
      <c r="GQ15529" s="171"/>
    </row>
    <row r="15530" spans="199:199" ht="12" customHeight="1">
      <c r="GQ15530" s="171"/>
    </row>
    <row r="15531" spans="199:199" ht="12" customHeight="1">
      <c r="GQ15531" s="171"/>
    </row>
    <row r="15532" spans="199:199" ht="12" customHeight="1">
      <c r="GQ15532" s="171"/>
    </row>
    <row r="15533" spans="199:199" ht="12" customHeight="1">
      <c r="GQ15533" s="171"/>
    </row>
    <row r="15534" spans="199:199" ht="12" customHeight="1">
      <c r="GQ15534" s="171"/>
    </row>
    <row r="15535" spans="199:199" ht="12" customHeight="1">
      <c r="GQ15535" s="171"/>
    </row>
    <row r="15536" spans="199:199" ht="12" customHeight="1">
      <c r="GQ15536" s="171"/>
    </row>
    <row r="15537" spans="199:199" ht="12" customHeight="1">
      <c r="GQ15537" s="171"/>
    </row>
    <row r="15538" spans="199:199" ht="12" customHeight="1">
      <c r="GQ15538" s="171"/>
    </row>
    <row r="15539" spans="199:199" ht="12" customHeight="1">
      <c r="GQ15539" s="171"/>
    </row>
    <row r="15540" spans="199:199" ht="12" customHeight="1">
      <c r="GQ15540" s="171"/>
    </row>
    <row r="15541" spans="199:199" ht="12" customHeight="1">
      <c r="GQ15541" s="171"/>
    </row>
    <row r="15542" spans="199:199" ht="12" customHeight="1">
      <c r="GQ15542" s="171"/>
    </row>
    <row r="15543" spans="199:199" ht="12" customHeight="1">
      <c r="GQ15543" s="171"/>
    </row>
    <row r="15544" spans="199:199" ht="12" customHeight="1">
      <c r="GQ15544" s="171"/>
    </row>
    <row r="15545" spans="199:199" ht="12" customHeight="1">
      <c r="GQ15545" s="171"/>
    </row>
    <row r="15546" spans="199:199" ht="12" customHeight="1">
      <c r="GQ15546" s="171"/>
    </row>
    <row r="15547" spans="199:199" ht="12" customHeight="1">
      <c r="GQ15547" s="171"/>
    </row>
    <row r="15548" spans="199:199" ht="12" customHeight="1">
      <c r="GQ15548" s="171"/>
    </row>
    <row r="15549" spans="199:199" ht="12" customHeight="1">
      <c r="GQ15549" s="171"/>
    </row>
    <row r="15550" spans="199:199" ht="12" customHeight="1">
      <c r="GQ15550" s="171"/>
    </row>
    <row r="15551" spans="199:199" ht="12" customHeight="1">
      <c r="GQ15551" s="171"/>
    </row>
    <row r="15552" spans="199:199" ht="12" customHeight="1">
      <c r="GQ15552" s="171"/>
    </row>
    <row r="15553" spans="199:199" ht="12" customHeight="1">
      <c r="GQ15553" s="171"/>
    </row>
    <row r="15554" spans="199:199" ht="12" customHeight="1">
      <c r="GQ15554" s="171"/>
    </row>
    <row r="15555" spans="199:199" ht="12" customHeight="1">
      <c r="GQ15555" s="171"/>
    </row>
    <row r="15556" spans="199:199" ht="12" customHeight="1">
      <c r="GQ15556" s="171"/>
    </row>
    <row r="15557" spans="199:199" ht="12" customHeight="1">
      <c r="GQ15557" s="171"/>
    </row>
    <row r="15558" spans="199:199" ht="12" customHeight="1">
      <c r="GQ15558" s="171"/>
    </row>
    <row r="15559" spans="199:199" ht="12" customHeight="1">
      <c r="GQ15559" s="171"/>
    </row>
    <row r="15560" spans="199:199" ht="12" customHeight="1">
      <c r="GQ15560" s="171"/>
    </row>
    <row r="15561" spans="199:199" ht="12" customHeight="1">
      <c r="GQ15561" s="171"/>
    </row>
    <row r="15562" spans="199:199" ht="12" customHeight="1">
      <c r="GQ15562" s="171"/>
    </row>
    <row r="15563" spans="199:199" ht="12" customHeight="1">
      <c r="GQ15563" s="171"/>
    </row>
    <row r="15564" spans="199:199" ht="12" customHeight="1">
      <c r="GQ15564" s="171"/>
    </row>
    <row r="15565" spans="199:199" ht="12" customHeight="1">
      <c r="GQ15565" s="171"/>
    </row>
    <row r="15566" spans="199:199" ht="12" customHeight="1">
      <c r="GQ15566" s="171"/>
    </row>
    <row r="15567" spans="199:199" ht="12" customHeight="1">
      <c r="GQ15567" s="171"/>
    </row>
    <row r="15568" spans="199:199" ht="12" customHeight="1">
      <c r="GQ15568" s="171"/>
    </row>
    <row r="15569" spans="199:199" ht="12" customHeight="1">
      <c r="GQ15569" s="171"/>
    </row>
    <row r="15570" spans="199:199" ht="12" customHeight="1">
      <c r="GQ15570" s="171"/>
    </row>
    <row r="15571" spans="199:199" ht="12" customHeight="1">
      <c r="GQ15571" s="171"/>
    </row>
    <row r="15572" spans="199:199" ht="12" customHeight="1">
      <c r="GQ15572" s="171"/>
    </row>
    <row r="15573" spans="199:199" ht="12" customHeight="1">
      <c r="GQ15573" s="171"/>
    </row>
    <row r="15574" spans="199:199" ht="12" customHeight="1">
      <c r="GQ15574" s="171"/>
    </row>
    <row r="15575" spans="199:199" ht="12" customHeight="1">
      <c r="GQ15575" s="171"/>
    </row>
    <row r="15576" spans="199:199" ht="12" customHeight="1">
      <c r="GQ15576" s="171"/>
    </row>
    <row r="15577" spans="199:199" ht="12" customHeight="1">
      <c r="GQ15577" s="171"/>
    </row>
    <row r="15578" spans="199:199" ht="12" customHeight="1">
      <c r="GQ15578" s="171"/>
    </row>
    <row r="15579" spans="199:199" ht="12" customHeight="1">
      <c r="GQ15579" s="171"/>
    </row>
    <row r="15580" spans="199:199" ht="12" customHeight="1">
      <c r="GQ15580" s="171"/>
    </row>
    <row r="15581" spans="199:199" ht="12" customHeight="1">
      <c r="GQ15581" s="171"/>
    </row>
    <row r="15582" spans="199:199" ht="12" customHeight="1">
      <c r="GQ15582" s="171"/>
    </row>
    <row r="15583" spans="199:199" ht="12" customHeight="1">
      <c r="GQ15583" s="171"/>
    </row>
    <row r="15584" spans="199:199" ht="12" customHeight="1">
      <c r="GQ15584" s="171"/>
    </row>
    <row r="15585" spans="199:199" ht="12" customHeight="1">
      <c r="GQ15585" s="171"/>
    </row>
    <row r="15586" spans="199:199" ht="12" customHeight="1">
      <c r="GQ15586" s="171"/>
    </row>
    <row r="15587" spans="199:199" ht="12" customHeight="1">
      <c r="GQ15587" s="171"/>
    </row>
    <row r="15588" spans="199:199" ht="12" customHeight="1">
      <c r="GQ15588" s="171"/>
    </row>
    <row r="15589" spans="199:199" ht="12" customHeight="1">
      <c r="GQ15589" s="171"/>
    </row>
    <row r="15590" spans="199:199" ht="12" customHeight="1">
      <c r="GQ15590" s="171"/>
    </row>
    <row r="15591" spans="199:199" ht="12" customHeight="1">
      <c r="GQ15591" s="171"/>
    </row>
    <row r="15592" spans="199:199" ht="12" customHeight="1">
      <c r="GQ15592" s="171"/>
    </row>
    <row r="15593" spans="199:199" ht="12" customHeight="1">
      <c r="GQ15593" s="171"/>
    </row>
    <row r="15594" spans="199:199" ht="12" customHeight="1">
      <c r="GQ15594" s="171"/>
    </row>
    <row r="15595" spans="199:199" ht="12" customHeight="1">
      <c r="GQ15595" s="171"/>
    </row>
    <row r="15596" spans="199:199" ht="12" customHeight="1">
      <c r="GQ15596" s="171"/>
    </row>
    <row r="15597" spans="199:199" ht="12" customHeight="1">
      <c r="GQ15597" s="171"/>
    </row>
    <row r="15598" spans="199:199" ht="12" customHeight="1">
      <c r="GQ15598" s="171"/>
    </row>
    <row r="15599" spans="199:199" ht="12" customHeight="1">
      <c r="GQ15599" s="171"/>
    </row>
    <row r="15600" spans="199:199" ht="12" customHeight="1">
      <c r="GQ15600" s="171"/>
    </row>
    <row r="15601" spans="199:199" ht="12" customHeight="1">
      <c r="GQ15601" s="171"/>
    </row>
    <row r="15602" spans="199:199" ht="12" customHeight="1">
      <c r="GQ15602" s="171"/>
    </row>
    <row r="15603" spans="199:199" ht="12" customHeight="1">
      <c r="GQ15603" s="171"/>
    </row>
    <row r="15604" spans="199:199" ht="12" customHeight="1">
      <c r="GQ15604" s="171"/>
    </row>
    <row r="15605" spans="199:199" ht="12" customHeight="1">
      <c r="GQ15605" s="171"/>
    </row>
    <row r="15606" spans="199:199" ht="12" customHeight="1">
      <c r="GQ15606" s="171"/>
    </row>
    <row r="15607" spans="199:199" ht="12" customHeight="1">
      <c r="GQ15607" s="171"/>
    </row>
    <row r="15608" spans="199:199" ht="12" customHeight="1">
      <c r="GQ15608" s="171"/>
    </row>
    <row r="15609" spans="199:199" ht="12" customHeight="1">
      <c r="GQ15609" s="171"/>
    </row>
    <row r="15610" spans="199:199" ht="12" customHeight="1">
      <c r="GQ15610" s="171"/>
    </row>
    <row r="15611" spans="199:199" ht="12" customHeight="1">
      <c r="GQ15611" s="171"/>
    </row>
    <row r="15612" spans="199:199" ht="12" customHeight="1">
      <c r="GQ15612" s="171"/>
    </row>
    <row r="15613" spans="199:199" ht="12" customHeight="1">
      <c r="GQ15613" s="171"/>
    </row>
    <row r="15614" spans="199:199" ht="12" customHeight="1">
      <c r="GQ15614" s="171"/>
    </row>
    <row r="15615" spans="199:199" ht="12" customHeight="1">
      <c r="GQ15615" s="171"/>
    </row>
    <row r="15616" spans="199:199" ht="12" customHeight="1">
      <c r="GQ15616" s="171"/>
    </row>
    <row r="15617" spans="199:199" ht="12" customHeight="1">
      <c r="GQ15617" s="171"/>
    </row>
    <row r="15618" spans="199:199" ht="12" customHeight="1">
      <c r="GQ15618" s="171"/>
    </row>
    <row r="15619" spans="199:199" ht="12" customHeight="1">
      <c r="GQ15619" s="171"/>
    </row>
    <row r="15620" spans="199:199" ht="12" customHeight="1">
      <c r="GQ15620" s="171"/>
    </row>
    <row r="15621" spans="199:199" ht="12" customHeight="1">
      <c r="GQ15621" s="171"/>
    </row>
    <row r="15622" spans="199:199" ht="12" customHeight="1">
      <c r="GQ15622" s="171"/>
    </row>
    <row r="15623" spans="199:199" ht="12" customHeight="1">
      <c r="GQ15623" s="171"/>
    </row>
    <row r="15624" spans="199:199" ht="12" customHeight="1">
      <c r="GQ15624" s="171"/>
    </row>
    <row r="15625" spans="199:199" ht="12" customHeight="1">
      <c r="GQ15625" s="171"/>
    </row>
    <row r="15626" spans="199:199" ht="12" customHeight="1">
      <c r="GQ15626" s="171"/>
    </row>
    <row r="15627" spans="199:199" ht="12" customHeight="1">
      <c r="GQ15627" s="171"/>
    </row>
    <row r="15628" spans="199:199" ht="12" customHeight="1">
      <c r="GQ15628" s="171"/>
    </row>
    <row r="15629" spans="199:199" ht="12" customHeight="1">
      <c r="GQ15629" s="171"/>
    </row>
    <row r="15630" spans="199:199" ht="12" customHeight="1">
      <c r="GQ15630" s="171"/>
    </row>
    <row r="15631" spans="199:199" ht="12" customHeight="1">
      <c r="GQ15631" s="171"/>
    </row>
    <row r="15632" spans="199:199" ht="12" customHeight="1">
      <c r="GQ15632" s="171"/>
    </row>
    <row r="15633" spans="199:199" ht="12" customHeight="1">
      <c r="GQ15633" s="171"/>
    </row>
    <row r="15634" spans="199:199" ht="12" customHeight="1">
      <c r="GQ15634" s="171"/>
    </row>
    <row r="15635" spans="199:199" ht="12" customHeight="1">
      <c r="GQ15635" s="171"/>
    </row>
    <row r="15636" spans="199:199" ht="12" customHeight="1">
      <c r="GQ15636" s="171"/>
    </row>
    <row r="15637" spans="199:199" ht="12" customHeight="1">
      <c r="GQ15637" s="171"/>
    </row>
    <row r="15638" spans="199:199" ht="12" customHeight="1">
      <c r="GQ15638" s="171"/>
    </row>
    <row r="15639" spans="199:199" ht="12" customHeight="1">
      <c r="GQ15639" s="171"/>
    </row>
    <row r="15640" spans="199:199" ht="12" customHeight="1">
      <c r="GQ15640" s="171"/>
    </row>
    <row r="15641" spans="199:199" ht="12" customHeight="1">
      <c r="GQ15641" s="171"/>
    </row>
    <row r="15642" spans="199:199" ht="12" customHeight="1">
      <c r="GQ15642" s="171"/>
    </row>
    <row r="15643" spans="199:199" ht="12" customHeight="1">
      <c r="GQ15643" s="171"/>
    </row>
    <row r="15644" spans="199:199" ht="12" customHeight="1">
      <c r="GQ15644" s="171"/>
    </row>
    <row r="15645" spans="199:199" ht="12" customHeight="1">
      <c r="GQ15645" s="171"/>
    </row>
    <row r="15646" spans="199:199" ht="12" customHeight="1">
      <c r="GQ15646" s="171"/>
    </row>
    <row r="15647" spans="199:199" ht="12" customHeight="1">
      <c r="GQ15647" s="171"/>
    </row>
    <row r="15648" spans="199:199" ht="12" customHeight="1">
      <c r="GQ15648" s="171"/>
    </row>
    <row r="15649" spans="199:199" ht="12" customHeight="1">
      <c r="GQ15649" s="171"/>
    </row>
    <row r="15650" spans="199:199" ht="12" customHeight="1">
      <c r="GQ15650" s="171"/>
    </row>
    <row r="15651" spans="199:199" ht="12" customHeight="1">
      <c r="GQ15651" s="171"/>
    </row>
    <row r="15652" spans="199:199" ht="12" customHeight="1">
      <c r="GQ15652" s="171"/>
    </row>
    <row r="15653" spans="199:199" ht="12" customHeight="1">
      <c r="GQ15653" s="171"/>
    </row>
    <row r="15654" spans="199:199" ht="12" customHeight="1">
      <c r="GQ15654" s="171"/>
    </row>
    <row r="15655" spans="199:199" ht="12" customHeight="1">
      <c r="GQ15655" s="171"/>
    </row>
    <row r="15656" spans="199:199" ht="12" customHeight="1">
      <c r="GQ15656" s="171"/>
    </row>
    <row r="15657" spans="199:199" ht="12" customHeight="1">
      <c r="GQ15657" s="171"/>
    </row>
    <row r="15658" spans="199:199" ht="12" customHeight="1">
      <c r="GQ15658" s="171"/>
    </row>
    <row r="15659" spans="199:199" ht="12" customHeight="1">
      <c r="GQ15659" s="171"/>
    </row>
    <row r="15660" spans="199:199" ht="12" customHeight="1">
      <c r="GQ15660" s="171"/>
    </row>
    <row r="15661" spans="199:199" ht="12" customHeight="1">
      <c r="GQ15661" s="171"/>
    </row>
    <row r="15662" spans="199:199" ht="12" customHeight="1">
      <c r="GQ15662" s="171"/>
    </row>
    <row r="15663" spans="199:199" ht="12" customHeight="1">
      <c r="GQ15663" s="171"/>
    </row>
    <row r="15664" spans="199:199" ht="12" customHeight="1">
      <c r="GQ15664" s="171"/>
    </row>
    <row r="15665" spans="199:199" ht="12" customHeight="1">
      <c r="GQ15665" s="171"/>
    </row>
    <row r="15666" spans="199:199" ht="12" customHeight="1">
      <c r="GQ15666" s="171"/>
    </row>
    <row r="15667" spans="199:199" ht="12" customHeight="1">
      <c r="GQ15667" s="171"/>
    </row>
    <row r="15668" spans="199:199" ht="12" customHeight="1">
      <c r="GQ15668" s="171"/>
    </row>
    <row r="15669" spans="199:199" ht="12" customHeight="1">
      <c r="GQ15669" s="171"/>
    </row>
    <row r="15670" spans="199:199" ht="12" customHeight="1">
      <c r="GQ15670" s="171"/>
    </row>
    <row r="15671" spans="199:199" ht="12" customHeight="1">
      <c r="GQ15671" s="171"/>
    </row>
    <row r="15672" spans="199:199" ht="12" customHeight="1">
      <c r="GQ15672" s="171"/>
    </row>
    <row r="15673" spans="199:199" ht="12" customHeight="1">
      <c r="GQ15673" s="171"/>
    </row>
    <row r="15674" spans="199:199" ht="12" customHeight="1">
      <c r="GQ15674" s="171"/>
    </row>
    <row r="15675" spans="199:199" ht="12" customHeight="1">
      <c r="GQ15675" s="171"/>
    </row>
    <row r="15676" spans="199:199" ht="12" customHeight="1">
      <c r="GQ15676" s="171"/>
    </row>
    <row r="15677" spans="199:199" ht="12" customHeight="1">
      <c r="GQ15677" s="171"/>
    </row>
    <row r="15678" spans="199:199" ht="12" customHeight="1">
      <c r="GQ15678" s="171"/>
    </row>
    <row r="15679" spans="199:199" ht="12" customHeight="1">
      <c r="GQ15679" s="171"/>
    </row>
    <row r="15680" spans="199:199" ht="12" customHeight="1">
      <c r="GQ15680" s="171"/>
    </row>
    <row r="15681" spans="199:199" ht="12" customHeight="1">
      <c r="GQ15681" s="171"/>
    </row>
    <row r="15682" spans="199:199" ht="12" customHeight="1">
      <c r="GQ15682" s="171"/>
    </row>
    <row r="15683" spans="199:199" ht="12" customHeight="1">
      <c r="GQ15683" s="171"/>
    </row>
    <row r="15684" spans="199:199" ht="12" customHeight="1">
      <c r="GQ15684" s="171"/>
    </row>
    <row r="15685" spans="199:199" ht="12" customHeight="1">
      <c r="GQ15685" s="171"/>
    </row>
    <row r="15686" spans="199:199" ht="12" customHeight="1">
      <c r="GQ15686" s="171"/>
    </row>
    <row r="15687" spans="199:199" ht="12" customHeight="1">
      <c r="GQ15687" s="171"/>
    </row>
    <row r="15688" spans="199:199" ht="12" customHeight="1">
      <c r="GQ15688" s="171"/>
    </row>
    <row r="15689" spans="199:199" ht="12" customHeight="1">
      <c r="GQ15689" s="171"/>
    </row>
    <row r="15690" spans="199:199" ht="12" customHeight="1">
      <c r="GQ15690" s="171"/>
    </row>
    <row r="15691" spans="199:199" ht="12" customHeight="1">
      <c r="GQ15691" s="171"/>
    </row>
    <row r="15692" spans="199:199" ht="12" customHeight="1">
      <c r="GQ15692" s="171"/>
    </row>
    <row r="15693" spans="199:199" ht="12" customHeight="1">
      <c r="GQ15693" s="171"/>
    </row>
    <row r="15694" spans="199:199" ht="12" customHeight="1">
      <c r="GQ15694" s="171"/>
    </row>
    <row r="15695" spans="199:199" ht="12" customHeight="1">
      <c r="GQ15695" s="171"/>
    </row>
    <row r="15696" spans="199:199" ht="12" customHeight="1">
      <c r="GQ15696" s="171"/>
    </row>
    <row r="15697" spans="199:199" ht="12" customHeight="1">
      <c r="GQ15697" s="171"/>
    </row>
    <row r="15698" spans="199:199" ht="12" customHeight="1">
      <c r="GQ15698" s="171"/>
    </row>
    <row r="15699" spans="199:199" ht="12" customHeight="1">
      <c r="GQ15699" s="171"/>
    </row>
    <row r="15700" spans="199:199" ht="12" customHeight="1">
      <c r="GQ15700" s="171"/>
    </row>
    <row r="15701" spans="199:199" ht="12" customHeight="1">
      <c r="GQ15701" s="171"/>
    </row>
    <row r="15702" spans="199:199" ht="12" customHeight="1">
      <c r="GQ15702" s="171"/>
    </row>
    <row r="15703" spans="199:199" ht="12" customHeight="1">
      <c r="GQ15703" s="171"/>
    </row>
    <row r="15704" spans="199:199" ht="12" customHeight="1">
      <c r="GQ15704" s="171"/>
    </row>
    <row r="15705" spans="199:199" ht="12" customHeight="1">
      <c r="GQ15705" s="171"/>
    </row>
    <row r="15706" spans="199:199" ht="12" customHeight="1">
      <c r="GQ15706" s="171"/>
    </row>
    <row r="15707" spans="199:199" ht="12" customHeight="1">
      <c r="GQ15707" s="171"/>
    </row>
    <row r="15708" spans="199:199" ht="12" customHeight="1">
      <c r="GQ15708" s="171"/>
    </row>
    <row r="15709" spans="199:199" ht="12" customHeight="1">
      <c r="GQ15709" s="171"/>
    </row>
    <row r="15710" spans="199:199" ht="12" customHeight="1">
      <c r="GQ15710" s="171"/>
    </row>
    <row r="15711" spans="199:199" ht="12" customHeight="1">
      <c r="GQ15711" s="171"/>
    </row>
    <row r="15712" spans="199:199" ht="12" customHeight="1">
      <c r="GQ15712" s="171"/>
    </row>
    <row r="15713" spans="199:199" ht="12" customHeight="1">
      <c r="GQ15713" s="171"/>
    </row>
    <row r="15714" spans="199:199" ht="12" customHeight="1">
      <c r="GQ15714" s="171"/>
    </row>
    <row r="15715" spans="199:199" ht="12" customHeight="1">
      <c r="GQ15715" s="171"/>
    </row>
    <row r="15716" spans="199:199" ht="12" customHeight="1">
      <c r="GQ15716" s="171"/>
    </row>
    <row r="15717" spans="199:199" ht="12" customHeight="1">
      <c r="GQ15717" s="171"/>
    </row>
    <row r="15718" spans="199:199" ht="12" customHeight="1">
      <c r="GQ15718" s="171"/>
    </row>
    <row r="15719" spans="199:199" ht="12" customHeight="1">
      <c r="GQ15719" s="171"/>
    </row>
    <row r="15720" spans="199:199" ht="12" customHeight="1">
      <c r="GQ15720" s="171"/>
    </row>
    <row r="15721" spans="199:199" ht="12" customHeight="1">
      <c r="GQ15721" s="171"/>
    </row>
    <row r="15722" spans="199:199" ht="12" customHeight="1">
      <c r="GQ15722" s="171"/>
    </row>
    <row r="15723" spans="199:199" ht="12" customHeight="1">
      <c r="GQ15723" s="171"/>
    </row>
    <row r="15724" spans="199:199" ht="12" customHeight="1">
      <c r="GQ15724" s="171"/>
    </row>
    <row r="15725" spans="199:199" ht="12" customHeight="1">
      <c r="GQ15725" s="171"/>
    </row>
    <row r="15726" spans="199:199" ht="12" customHeight="1">
      <c r="GQ15726" s="171"/>
    </row>
    <row r="15727" spans="199:199" ht="12" customHeight="1">
      <c r="GQ15727" s="171"/>
    </row>
    <row r="15728" spans="199:199" ht="12" customHeight="1">
      <c r="GQ15728" s="171"/>
    </row>
    <row r="15729" spans="199:199" ht="12" customHeight="1">
      <c r="GQ15729" s="171"/>
    </row>
    <row r="15730" spans="199:199" ht="12" customHeight="1">
      <c r="GQ15730" s="171"/>
    </row>
    <row r="15731" spans="199:199" ht="12" customHeight="1">
      <c r="GQ15731" s="171"/>
    </row>
    <row r="15732" spans="199:199" ht="12" customHeight="1">
      <c r="GQ15732" s="171"/>
    </row>
    <row r="15733" spans="199:199" ht="12" customHeight="1">
      <c r="GQ15733" s="171"/>
    </row>
    <row r="15734" spans="199:199" ht="12" customHeight="1">
      <c r="GQ15734" s="171"/>
    </row>
    <row r="15735" spans="199:199" ht="12" customHeight="1">
      <c r="GQ15735" s="171"/>
    </row>
    <row r="15736" spans="199:199" ht="12" customHeight="1">
      <c r="GQ15736" s="171"/>
    </row>
    <row r="15737" spans="199:199" ht="12" customHeight="1">
      <c r="GQ15737" s="171"/>
    </row>
    <row r="15738" spans="199:199" ht="12" customHeight="1">
      <c r="GQ15738" s="171"/>
    </row>
    <row r="15739" spans="199:199" ht="12" customHeight="1">
      <c r="GQ15739" s="171"/>
    </row>
    <row r="15740" spans="199:199" ht="12" customHeight="1">
      <c r="GQ15740" s="171"/>
    </row>
    <row r="15741" spans="199:199" ht="12" customHeight="1">
      <c r="GQ15741" s="171"/>
    </row>
    <row r="15742" spans="199:199" ht="12" customHeight="1">
      <c r="GQ15742" s="171"/>
    </row>
    <row r="15743" spans="199:199" ht="12" customHeight="1">
      <c r="GQ15743" s="171"/>
    </row>
    <row r="15744" spans="199:199" ht="12" customHeight="1">
      <c r="GQ15744" s="171"/>
    </row>
    <row r="15745" spans="199:199" ht="12" customHeight="1">
      <c r="GQ15745" s="171"/>
    </row>
    <row r="15746" spans="199:199" ht="12" customHeight="1">
      <c r="GQ15746" s="171"/>
    </row>
    <row r="15747" spans="199:199" ht="12" customHeight="1">
      <c r="GQ15747" s="171"/>
    </row>
    <row r="15748" spans="199:199" ht="12" customHeight="1">
      <c r="GQ15748" s="171"/>
    </row>
    <row r="15749" spans="199:199" ht="12" customHeight="1">
      <c r="GQ15749" s="171"/>
    </row>
    <row r="15750" spans="199:199" ht="12" customHeight="1">
      <c r="GQ15750" s="171"/>
    </row>
    <row r="15751" spans="199:199" ht="12" customHeight="1">
      <c r="GQ15751" s="171"/>
    </row>
    <row r="15752" spans="199:199" ht="12" customHeight="1">
      <c r="GQ15752" s="171"/>
    </row>
    <row r="15753" spans="199:199" ht="12" customHeight="1">
      <c r="GQ15753" s="171"/>
    </row>
    <row r="15754" spans="199:199" ht="12" customHeight="1">
      <c r="GQ15754" s="171"/>
    </row>
    <row r="15755" spans="199:199" ht="12" customHeight="1">
      <c r="GQ15755" s="171"/>
    </row>
    <row r="15756" spans="199:199" ht="12" customHeight="1">
      <c r="GQ15756" s="171"/>
    </row>
    <row r="15757" spans="199:199" ht="12" customHeight="1">
      <c r="GQ15757" s="171"/>
    </row>
    <row r="15758" spans="199:199" ht="12" customHeight="1">
      <c r="GQ15758" s="171"/>
    </row>
    <row r="15759" spans="199:199" ht="12" customHeight="1">
      <c r="GQ15759" s="171"/>
    </row>
    <row r="15760" spans="199:199" ht="12" customHeight="1">
      <c r="GQ15760" s="171"/>
    </row>
    <row r="15761" spans="199:199" ht="12" customHeight="1">
      <c r="GQ15761" s="171"/>
    </row>
    <row r="15762" spans="199:199" ht="12" customHeight="1">
      <c r="GQ15762" s="171"/>
    </row>
    <row r="15763" spans="199:199" ht="12" customHeight="1">
      <c r="GQ15763" s="171"/>
    </row>
    <row r="15764" spans="199:199" ht="12" customHeight="1">
      <c r="GQ15764" s="171"/>
    </row>
    <row r="15765" spans="199:199" ht="12" customHeight="1">
      <c r="GQ15765" s="171"/>
    </row>
    <row r="15766" spans="199:199" ht="12" customHeight="1">
      <c r="GQ15766" s="171"/>
    </row>
    <row r="15767" spans="199:199" ht="12" customHeight="1">
      <c r="GQ15767" s="171"/>
    </row>
    <row r="15768" spans="199:199" ht="12" customHeight="1">
      <c r="GQ15768" s="171"/>
    </row>
    <row r="15769" spans="199:199" ht="12" customHeight="1">
      <c r="GQ15769" s="171"/>
    </row>
    <row r="15770" spans="199:199" ht="12" customHeight="1">
      <c r="GQ15770" s="171"/>
    </row>
    <row r="15771" spans="199:199" ht="12" customHeight="1">
      <c r="GQ15771" s="171"/>
    </row>
    <row r="15772" spans="199:199" ht="12" customHeight="1">
      <c r="GQ15772" s="171"/>
    </row>
    <row r="15773" spans="199:199" ht="12" customHeight="1">
      <c r="GQ15773" s="171"/>
    </row>
    <row r="15774" spans="199:199" ht="12" customHeight="1">
      <c r="GQ15774" s="171"/>
    </row>
    <row r="15775" spans="199:199" ht="12" customHeight="1">
      <c r="GQ15775" s="171"/>
    </row>
    <row r="15776" spans="199:199" ht="12" customHeight="1">
      <c r="GQ15776" s="171"/>
    </row>
    <row r="15777" spans="199:199" ht="12" customHeight="1">
      <c r="GQ15777" s="171"/>
    </row>
    <row r="15778" spans="199:199" ht="12" customHeight="1">
      <c r="GQ15778" s="171"/>
    </row>
    <row r="15779" spans="199:199" ht="12" customHeight="1">
      <c r="GQ15779" s="171"/>
    </row>
    <row r="15780" spans="199:199" ht="12" customHeight="1">
      <c r="GQ15780" s="171"/>
    </row>
    <row r="15781" spans="199:199" ht="12" customHeight="1">
      <c r="GQ15781" s="171"/>
    </row>
    <row r="15782" spans="199:199" ht="12" customHeight="1">
      <c r="GQ15782" s="171"/>
    </row>
    <row r="15783" spans="199:199" ht="12" customHeight="1">
      <c r="GQ15783" s="171"/>
    </row>
    <row r="15784" spans="199:199" ht="12" customHeight="1">
      <c r="GQ15784" s="171"/>
    </row>
    <row r="15785" spans="199:199" ht="12" customHeight="1">
      <c r="GQ15785" s="171"/>
    </row>
    <row r="15786" spans="199:199" ht="12" customHeight="1">
      <c r="GQ15786" s="171"/>
    </row>
    <row r="15787" spans="199:199" ht="12" customHeight="1">
      <c r="GQ15787" s="171"/>
    </row>
    <row r="15788" spans="199:199" ht="12" customHeight="1">
      <c r="GQ15788" s="171"/>
    </row>
    <row r="15789" spans="199:199" ht="12" customHeight="1">
      <c r="GQ15789" s="171"/>
    </row>
    <row r="15790" spans="199:199" ht="12" customHeight="1">
      <c r="GQ15790" s="171"/>
    </row>
    <row r="15791" spans="199:199" ht="12" customHeight="1">
      <c r="GQ15791" s="171"/>
    </row>
    <row r="15792" spans="199:199" ht="12" customHeight="1">
      <c r="GQ15792" s="171"/>
    </row>
    <row r="15793" spans="199:199" ht="12" customHeight="1">
      <c r="GQ15793" s="171"/>
    </row>
    <row r="15794" spans="199:199" ht="12" customHeight="1">
      <c r="GQ15794" s="171"/>
    </row>
    <row r="15795" spans="199:199" ht="12" customHeight="1">
      <c r="GQ15795" s="171"/>
    </row>
    <row r="15796" spans="199:199" ht="12" customHeight="1">
      <c r="GQ15796" s="171"/>
    </row>
    <row r="15797" spans="199:199" ht="12" customHeight="1">
      <c r="GQ15797" s="171"/>
    </row>
    <row r="15798" spans="199:199" ht="12" customHeight="1">
      <c r="GQ15798" s="171"/>
    </row>
    <row r="15799" spans="199:199" ht="12" customHeight="1">
      <c r="GQ15799" s="171"/>
    </row>
    <row r="15800" spans="199:199" ht="12" customHeight="1">
      <c r="GQ15800" s="171"/>
    </row>
    <row r="15801" spans="199:199" ht="12" customHeight="1">
      <c r="GQ15801" s="171"/>
    </row>
    <row r="15802" spans="199:199" ht="12" customHeight="1">
      <c r="GQ15802" s="171"/>
    </row>
    <row r="15803" spans="199:199" ht="12" customHeight="1">
      <c r="GQ15803" s="171"/>
    </row>
    <row r="15804" spans="199:199" ht="12" customHeight="1">
      <c r="GQ15804" s="171"/>
    </row>
    <row r="15805" spans="199:199" ht="12" customHeight="1">
      <c r="GQ15805" s="171"/>
    </row>
    <row r="15806" spans="199:199" ht="12" customHeight="1">
      <c r="GQ15806" s="171"/>
    </row>
    <row r="15807" spans="199:199" ht="12" customHeight="1">
      <c r="GQ15807" s="171"/>
    </row>
    <row r="15808" spans="199:199" ht="12" customHeight="1">
      <c r="GQ15808" s="171"/>
    </row>
    <row r="15809" spans="199:199" ht="12" customHeight="1">
      <c r="GQ15809" s="171"/>
    </row>
    <row r="15810" spans="199:199" ht="12" customHeight="1">
      <c r="GQ15810" s="171"/>
    </row>
    <row r="15811" spans="199:199" ht="12" customHeight="1">
      <c r="GQ15811" s="171"/>
    </row>
    <row r="15812" spans="199:199" ht="12" customHeight="1">
      <c r="GQ15812" s="171"/>
    </row>
    <row r="15813" spans="199:199" ht="12" customHeight="1">
      <c r="GQ15813" s="171"/>
    </row>
    <row r="15814" spans="199:199" ht="12" customHeight="1">
      <c r="GQ15814" s="171"/>
    </row>
    <row r="15815" spans="199:199" ht="12" customHeight="1">
      <c r="GQ15815" s="171"/>
    </row>
    <row r="15816" spans="199:199" ht="12" customHeight="1">
      <c r="GQ15816" s="171"/>
    </row>
    <row r="15817" spans="199:199" ht="12" customHeight="1">
      <c r="GQ15817" s="171"/>
    </row>
    <row r="15818" spans="199:199" ht="12" customHeight="1">
      <c r="GQ15818" s="171"/>
    </row>
    <row r="15819" spans="199:199" ht="12" customHeight="1">
      <c r="GQ15819" s="171"/>
    </row>
    <row r="15820" spans="199:199" ht="12" customHeight="1">
      <c r="GQ15820" s="171"/>
    </row>
    <row r="15821" spans="199:199" ht="12" customHeight="1">
      <c r="GQ15821" s="171"/>
    </row>
    <row r="15822" spans="199:199" ht="12" customHeight="1">
      <c r="GQ15822" s="171"/>
    </row>
    <row r="15823" spans="199:199" ht="12" customHeight="1">
      <c r="GQ15823" s="171"/>
    </row>
    <row r="15824" spans="199:199" ht="12" customHeight="1">
      <c r="GQ15824" s="171"/>
    </row>
    <row r="15825" spans="199:199" ht="12" customHeight="1">
      <c r="GQ15825" s="171"/>
    </row>
    <row r="15826" spans="199:199" ht="12" customHeight="1">
      <c r="GQ15826" s="171"/>
    </row>
    <row r="15827" spans="199:199" ht="12" customHeight="1">
      <c r="GQ15827" s="171"/>
    </row>
    <row r="15828" spans="199:199" ht="12" customHeight="1">
      <c r="GQ15828" s="171"/>
    </row>
    <row r="15829" spans="199:199" ht="12" customHeight="1">
      <c r="GQ15829" s="171"/>
    </row>
    <row r="15830" spans="199:199" ht="12" customHeight="1">
      <c r="GQ15830" s="171"/>
    </row>
    <row r="15831" spans="199:199" ht="12" customHeight="1">
      <c r="GQ15831" s="171"/>
    </row>
    <row r="15832" spans="199:199" ht="12" customHeight="1">
      <c r="GQ15832" s="171"/>
    </row>
    <row r="15833" spans="199:199" ht="12" customHeight="1">
      <c r="GQ15833" s="171"/>
    </row>
    <row r="15834" spans="199:199" ht="12" customHeight="1">
      <c r="GQ15834" s="171"/>
    </row>
    <row r="15835" spans="199:199" ht="12" customHeight="1">
      <c r="GQ15835" s="171"/>
    </row>
    <row r="15836" spans="199:199" ht="12" customHeight="1">
      <c r="GQ15836" s="171"/>
    </row>
    <row r="15837" spans="199:199" ht="12" customHeight="1">
      <c r="GQ15837" s="171"/>
    </row>
    <row r="15838" spans="199:199" ht="12" customHeight="1">
      <c r="GQ15838" s="171"/>
    </row>
    <row r="15839" spans="199:199" ht="12" customHeight="1">
      <c r="GQ15839" s="171"/>
    </row>
    <row r="15840" spans="199:199" ht="12" customHeight="1">
      <c r="GQ15840" s="171"/>
    </row>
    <row r="15841" spans="199:199" ht="12" customHeight="1">
      <c r="GQ15841" s="171"/>
    </row>
    <row r="15842" spans="199:199" ht="12" customHeight="1">
      <c r="GQ15842" s="171"/>
    </row>
    <row r="15843" spans="199:199" ht="12" customHeight="1">
      <c r="GQ15843" s="171"/>
    </row>
    <row r="15844" spans="199:199" ht="12" customHeight="1">
      <c r="GQ15844" s="171"/>
    </row>
    <row r="15845" spans="199:199" ht="12" customHeight="1">
      <c r="GQ15845" s="171"/>
    </row>
    <row r="15846" spans="199:199" ht="12" customHeight="1">
      <c r="GQ15846" s="171"/>
    </row>
    <row r="15847" spans="199:199" ht="12" customHeight="1">
      <c r="GQ15847" s="171"/>
    </row>
    <row r="15848" spans="199:199" ht="12" customHeight="1">
      <c r="GQ15848" s="171"/>
    </row>
    <row r="15849" spans="199:199" ht="12" customHeight="1">
      <c r="GQ15849" s="171"/>
    </row>
    <row r="15850" spans="199:199" ht="12" customHeight="1">
      <c r="GQ15850" s="171"/>
    </row>
    <row r="15851" spans="199:199" ht="12" customHeight="1">
      <c r="GQ15851" s="171"/>
    </row>
    <row r="15852" spans="199:199" ht="12" customHeight="1">
      <c r="GQ15852" s="171"/>
    </row>
    <row r="15853" spans="199:199" ht="12" customHeight="1">
      <c r="GQ15853" s="171"/>
    </row>
    <row r="15854" spans="199:199" ht="12" customHeight="1">
      <c r="GQ15854" s="171"/>
    </row>
    <row r="15855" spans="199:199" ht="12" customHeight="1">
      <c r="GQ15855" s="171"/>
    </row>
    <row r="15856" spans="199:199" ht="12" customHeight="1">
      <c r="GQ15856" s="171"/>
    </row>
    <row r="15857" spans="199:199" ht="12" customHeight="1">
      <c r="GQ15857" s="171"/>
    </row>
    <row r="15858" spans="199:199" ht="12" customHeight="1">
      <c r="GQ15858" s="171"/>
    </row>
    <row r="15859" spans="199:199" ht="12" customHeight="1">
      <c r="GQ15859" s="171"/>
    </row>
    <row r="15860" spans="199:199" ht="12" customHeight="1">
      <c r="GQ15860" s="171"/>
    </row>
    <row r="15861" spans="199:199" ht="12" customHeight="1">
      <c r="GQ15861" s="171"/>
    </row>
    <row r="15862" spans="199:199" ht="12" customHeight="1">
      <c r="GQ15862" s="171"/>
    </row>
    <row r="15863" spans="199:199" ht="12" customHeight="1">
      <c r="GQ15863" s="171"/>
    </row>
    <row r="15864" spans="199:199" ht="12" customHeight="1">
      <c r="GQ15864" s="171"/>
    </row>
    <row r="15865" spans="199:199" ht="12" customHeight="1">
      <c r="GQ15865" s="171"/>
    </row>
    <row r="15866" spans="199:199" ht="12" customHeight="1">
      <c r="GQ15866" s="171"/>
    </row>
    <row r="15867" spans="199:199" ht="12" customHeight="1">
      <c r="GQ15867" s="171"/>
    </row>
    <row r="15868" spans="199:199" ht="12" customHeight="1">
      <c r="GQ15868" s="171"/>
    </row>
    <row r="15869" spans="199:199" ht="12" customHeight="1">
      <c r="GQ15869" s="171"/>
    </row>
    <row r="15870" spans="199:199" ht="12" customHeight="1">
      <c r="GQ15870" s="171"/>
    </row>
    <row r="15871" spans="199:199" ht="12" customHeight="1">
      <c r="GQ15871" s="171"/>
    </row>
    <row r="15872" spans="199:199" ht="12" customHeight="1">
      <c r="GQ15872" s="171"/>
    </row>
    <row r="15873" spans="199:199" ht="12" customHeight="1">
      <c r="GQ15873" s="171"/>
    </row>
    <row r="15874" spans="199:199" ht="12" customHeight="1">
      <c r="GQ15874" s="171"/>
    </row>
    <row r="15875" spans="199:199" ht="12" customHeight="1">
      <c r="GQ15875" s="171"/>
    </row>
    <row r="15876" spans="199:199" ht="12" customHeight="1">
      <c r="GQ15876" s="171"/>
    </row>
    <row r="15877" spans="199:199" ht="12" customHeight="1">
      <c r="GQ15877" s="171"/>
    </row>
    <row r="15878" spans="199:199" ht="12" customHeight="1">
      <c r="GQ15878" s="171"/>
    </row>
    <row r="15879" spans="199:199" ht="12" customHeight="1">
      <c r="GQ15879" s="171"/>
    </row>
    <row r="15880" spans="199:199" ht="12" customHeight="1">
      <c r="GQ15880" s="171"/>
    </row>
    <row r="15881" spans="199:199" ht="12" customHeight="1">
      <c r="GQ15881" s="171"/>
    </row>
    <row r="15882" spans="199:199" ht="12" customHeight="1">
      <c r="GQ15882" s="171"/>
    </row>
    <row r="15883" spans="199:199" ht="12" customHeight="1">
      <c r="GQ15883" s="171"/>
    </row>
    <row r="15884" spans="199:199" ht="12" customHeight="1">
      <c r="GQ15884" s="171"/>
    </row>
    <row r="15885" spans="199:199" ht="12" customHeight="1">
      <c r="GQ15885" s="171"/>
    </row>
    <row r="15886" spans="199:199" ht="12" customHeight="1">
      <c r="GQ15886" s="171"/>
    </row>
    <row r="15887" spans="199:199" ht="12" customHeight="1">
      <c r="GQ15887" s="171"/>
    </row>
    <row r="15888" spans="199:199" ht="12" customHeight="1">
      <c r="GQ15888" s="171"/>
    </row>
    <row r="15889" spans="199:199" ht="12" customHeight="1">
      <c r="GQ15889" s="171"/>
    </row>
    <row r="15890" spans="199:199" ht="12" customHeight="1">
      <c r="GQ15890" s="171"/>
    </row>
    <row r="15891" spans="199:199" ht="12" customHeight="1">
      <c r="GQ15891" s="171"/>
    </row>
    <row r="15892" spans="199:199" ht="12" customHeight="1">
      <c r="GQ15892" s="171"/>
    </row>
    <row r="15893" spans="199:199" ht="12" customHeight="1">
      <c r="GQ15893" s="171"/>
    </row>
    <row r="15894" spans="199:199" ht="12" customHeight="1">
      <c r="GQ15894" s="171"/>
    </row>
    <row r="15895" spans="199:199" ht="12" customHeight="1">
      <c r="GQ15895" s="171"/>
    </row>
    <row r="15896" spans="199:199" ht="12" customHeight="1">
      <c r="GQ15896" s="171"/>
    </row>
    <row r="15897" spans="199:199" ht="12" customHeight="1">
      <c r="GQ15897" s="171"/>
    </row>
    <row r="15898" spans="199:199" ht="12" customHeight="1">
      <c r="GQ15898" s="171"/>
    </row>
    <row r="15899" spans="199:199" ht="12" customHeight="1">
      <c r="GQ15899" s="171"/>
    </row>
    <row r="15900" spans="199:199" ht="12" customHeight="1">
      <c r="GQ15900" s="171"/>
    </row>
    <row r="15901" spans="199:199" ht="12" customHeight="1">
      <c r="GQ15901" s="171"/>
    </row>
    <row r="15902" spans="199:199" ht="12" customHeight="1">
      <c r="GQ15902" s="171"/>
    </row>
    <row r="15903" spans="199:199" ht="12" customHeight="1">
      <c r="GQ15903" s="171"/>
    </row>
    <row r="15904" spans="199:199" ht="12" customHeight="1">
      <c r="GQ15904" s="171"/>
    </row>
    <row r="15905" spans="199:199" ht="12" customHeight="1">
      <c r="GQ15905" s="171"/>
    </row>
    <row r="15906" spans="199:199" ht="12" customHeight="1">
      <c r="GQ15906" s="171"/>
    </row>
    <row r="15907" spans="199:199" ht="12" customHeight="1">
      <c r="GQ15907" s="171"/>
    </row>
    <row r="15908" spans="199:199" ht="12" customHeight="1">
      <c r="GQ15908" s="171"/>
    </row>
    <row r="15909" spans="199:199" ht="12" customHeight="1">
      <c r="GQ15909" s="171"/>
    </row>
    <row r="15910" spans="199:199" ht="12" customHeight="1">
      <c r="GQ15910" s="171"/>
    </row>
    <row r="15911" spans="199:199" ht="12" customHeight="1">
      <c r="GQ15911" s="171"/>
    </row>
    <row r="15912" spans="199:199" ht="12" customHeight="1">
      <c r="GQ15912" s="171"/>
    </row>
    <row r="15913" spans="199:199" ht="12" customHeight="1">
      <c r="GQ15913" s="171"/>
    </row>
    <row r="15914" spans="199:199" ht="12" customHeight="1">
      <c r="GQ15914" s="171"/>
    </row>
    <row r="15915" spans="199:199" ht="12" customHeight="1">
      <c r="GQ15915" s="171"/>
    </row>
    <row r="15916" spans="199:199" ht="12" customHeight="1">
      <c r="GQ15916" s="171"/>
    </row>
    <row r="15917" spans="199:199" ht="12" customHeight="1">
      <c r="GQ15917" s="171"/>
    </row>
    <row r="15918" spans="199:199" ht="12" customHeight="1">
      <c r="GQ15918" s="171"/>
    </row>
    <row r="15919" spans="199:199" ht="12" customHeight="1">
      <c r="GQ15919" s="171"/>
    </row>
    <row r="15920" spans="199:199" ht="12" customHeight="1">
      <c r="GQ15920" s="171"/>
    </row>
    <row r="15921" spans="199:199" ht="12" customHeight="1">
      <c r="GQ15921" s="171"/>
    </row>
    <row r="15922" spans="199:199" ht="12" customHeight="1">
      <c r="GQ15922" s="171"/>
    </row>
    <row r="15923" spans="199:199" ht="12" customHeight="1">
      <c r="GQ15923" s="171"/>
    </row>
    <row r="15924" spans="199:199" ht="12" customHeight="1">
      <c r="GQ15924" s="171"/>
    </row>
    <row r="15925" spans="199:199" ht="12" customHeight="1">
      <c r="GQ15925" s="171"/>
    </row>
    <row r="15926" spans="199:199" ht="12" customHeight="1">
      <c r="GQ15926" s="171"/>
    </row>
    <row r="15927" spans="199:199" ht="12" customHeight="1">
      <c r="GQ15927" s="171"/>
    </row>
    <row r="15928" spans="199:199" ht="12" customHeight="1">
      <c r="GQ15928" s="171"/>
    </row>
    <row r="15929" spans="199:199" ht="12" customHeight="1">
      <c r="GQ15929" s="171"/>
    </row>
    <row r="15930" spans="199:199" ht="12" customHeight="1">
      <c r="GQ15930" s="171"/>
    </row>
    <row r="15931" spans="199:199" ht="12" customHeight="1">
      <c r="GQ15931" s="171"/>
    </row>
    <row r="15932" spans="199:199" ht="12" customHeight="1">
      <c r="GQ15932" s="171"/>
    </row>
    <row r="15933" spans="199:199" ht="12" customHeight="1">
      <c r="GQ15933" s="171"/>
    </row>
    <row r="15934" spans="199:199" ht="12" customHeight="1">
      <c r="GQ15934" s="171"/>
    </row>
    <row r="15935" spans="199:199" ht="12" customHeight="1">
      <c r="GQ15935" s="171"/>
    </row>
    <row r="15936" spans="199:199" ht="12" customHeight="1">
      <c r="GQ15936" s="171"/>
    </row>
    <row r="15937" spans="199:199" ht="12" customHeight="1">
      <c r="GQ15937" s="171"/>
    </row>
    <row r="15938" spans="199:199" ht="12" customHeight="1">
      <c r="GQ15938" s="171"/>
    </row>
    <row r="15939" spans="199:199" ht="12" customHeight="1">
      <c r="GQ15939" s="171"/>
    </row>
    <row r="15940" spans="199:199" ht="12" customHeight="1">
      <c r="GQ15940" s="171"/>
    </row>
    <row r="15941" spans="199:199" ht="12" customHeight="1">
      <c r="GQ15941" s="171"/>
    </row>
    <row r="15942" spans="199:199" ht="12" customHeight="1">
      <c r="GQ15942" s="171"/>
    </row>
    <row r="15943" spans="199:199" ht="12" customHeight="1">
      <c r="GQ15943" s="171"/>
    </row>
    <row r="15944" spans="199:199" ht="12" customHeight="1">
      <c r="GQ15944" s="171"/>
    </row>
    <row r="15945" spans="199:199" ht="12" customHeight="1">
      <c r="GQ15945" s="171"/>
    </row>
    <row r="15946" spans="199:199" ht="12" customHeight="1">
      <c r="GQ15946" s="171"/>
    </row>
    <row r="15947" spans="199:199" ht="12" customHeight="1">
      <c r="GQ15947" s="171"/>
    </row>
    <row r="15948" spans="199:199" ht="12" customHeight="1">
      <c r="GQ15948" s="171"/>
    </row>
    <row r="15949" spans="199:199" ht="12" customHeight="1">
      <c r="GQ15949" s="171"/>
    </row>
    <row r="15950" spans="199:199" ht="12" customHeight="1">
      <c r="GQ15950" s="171"/>
    </row>
    <row r="15951" spans="199:199" ht="12" customHeight="1">
      <c r="GQ15951" s="171"/>
    </row>
    <row r="15952" spans="199:199" ht="12" customHeight="1">
      <c r="GQ15952" s="171"/>
    </row>
    <row r="15953" spans="199:199" ht="12" customHeight="1">
      <c r="GQ15953" s="171"/>
    </row>
    <row r="15954" spans="199:199" ht="12" customHeight="1">
      <c r="GQ15954" s="171"/>
    </row>
    <row r="15955" spans="199:199" ht="12" customHeight="1">
      <c r="GQ15955" s="171"/>
    </row>
    <row r="15956" spans="199:199" ht="12" customHeight="1">
      <c r="GQ15956" s="171"/>
    </row>
    <row r="15957" spans="199:199" ht="12" customHeight="1">
      <c r="GQ15957" s="171"/>
    </row>
    <row r="15958" spans="199:199" ht="12" customHeight="1">
      <c r="GQ15958" s="171"/>
    </row>
    <row r="15959" spans="199:199" ht="12" customHeight="1">
      <c r="GQ15959" s="171"/>
    </row>
    <row r="15960" spans="199:199" ht="12" customHeight="1">
      <c r="GQ15960" s="171"/>
    </row>
    <row r="15961" spans="199:199" ht="12" customHeight="1">
      <c r="GQ15961" s="171"/>
    </row>
    <row r="15962" spans="199:199" ht="12" customHeight="1">
      <c r="GQ15962" s="171"/>
    </row>
    <row r="15963" spans="199:199" ht="12" customHeight="1">
      <c r="GQ15963" s="171"/>
    </row>
    <row r="15964" spans="199:199" ht="12" customHeight="1">
      <c r="GQ15964" s="171"/>
    </row>
    <row r="15965" spans="199:199" ht="12" customHeight="1">
      <c r="GQ15965" s="171"/>
    </row>
    <row r="15966" spans="199:199" ht="12" customHeight="1">
      <c r="GQ15966" s="171"/>
    </row>
    <row r="15967" spans="199:199" ht="12" customHeight="1">
      <c r="GQ15967" s="171"/>
    </row>
    <row r="15968" spans="199:199" ht="12" customHeight="1">
      <c r="GQ15968" s="171"/>
    </row>
    <row r="15969" spans="199:199" ht="12" customHeight="1">
      <c r="GQ15969" s="171"/>
    </row>
    <row r="15970" spans="199:199" ht="12" customHeight="1">
      <c r="GQ15970" s="171"/>
    </row>
    <row r="15971" spans="199:199" ht="12" customHeight="1">
      <c r="GQ15971" s="171"/>
    </row>
    <row r="15972" spans="199:199" ht="12" customHeight="1">
      <c r="GQ15972" s="171"/>
    </row>
    <row r="15973" spans="199:199" ht="12" customHeight="1">
      <c r="GQ15973" s="171"/>
    </row>
    <row r="15974" spans="199:199" ht="12" customHeight="1">
      <c r="GQ15974" s="171"/>
    </row>
    <row r="15975" spans="199:199" ht="12" customHeight="1">
      <c r="GQ15975" s="171"/>
    </row>
    <row r="15976" spans="199:199" ht="12" customHeight="1">
      <c r="GQ15976" s="171"/>
    </row>
    <row r="15977" spans="199:199" ht="12" customHeight="1">
      <c r="GQ15977" s="171"/>
    </row>
    <row r="15978" spans="199:199" ht="12" customHeight="1">
      <c r="GQ15978" s="171"/>
    </row>
    <row r="15979" spans="199:199" ht="12" customHeight="1">
      <c r="GQ15979" s="171"/>
    </row>
    <row r="15980" spans="199:199" ht="12" customHeight="1">
      <c r="GQ15980" s="171"/>
    </row>
    <row r="15981" spans="199:199" ht="12" customHeight="1">
      <c r="GQ15981" s="171"/>
    </row>
    <row r="15982" spans="199:199" ht="12" customHeight="1">
      <c r="GQ15982" s="171"/>
    </row>
    <row r="15983" spans="199:199" ht="12" customHeight="1">
      <c r="GQ15983" s="171"/>
    </row>
    <row r="15984" spans="199:199" ht="12" customHeight="1">
      <c r="GQ15984" s="171"/>
    </row>
    <row r="15985" spans="199:199" ht="12" customHeight="1">
      <c r="GQ15985" s="171"/>
    </row>
    <row r="15986" spans="199:199" ht="12" customHeight="1">
      <c r="GQ15986" s="171"/>
    </row>
    <row r="15987" spans="199:199" ht="12" customHeight="1">
      <c r="GQ15987" s="171"/>
    </row>
    <row r="15988" spans="199:199" ht="12" customHeight="1">
      <c r="GQ15988" s="171"/>
    </row>
    <row r="15989" spans="199:199" ht="12" customHeight="1">
      <c r="GQ15989" s="171"/>
    </row>
    <row r="15990" spans="199:199" ht="12" customHeight="1">
      <c r="GQ15990" s="171"/>
    </row>
    <row r="15991" spans="199:199" ht="12" customHeight="1">
      <c r="GQ15991" s="171"/>
    </row>
    <row r="15992" spans="199:199" ht="12" customHeight="1">
      <c r="GQ15992" s="171"/>
    </row>
    <row r="15993" spans="199:199" ht="12" customHeight="1">
      <c r="GQ15993" s="171"/>
    </row>
    <row r="15994" spans="199:199" ht="12" customHeight="1">
      <c r="GQ15994" s="171"/>
    </row>
    <row r="15995" spans="199:199" ht="12" customHeight="1">
      <c r="GQ15995" s="171"/>
    </row>
    <row r="15996" spans="199:199" ht="12" customHeight="1">
      <c r="GQ15996" s="171"/>
    </row>
    <row r="15997" spans="199:199" ht="12" customHeight="1">
      <c r="GQ15997" s="171"/>
    </row>
    <row r="15998" spans="199:199" ht="12" customHeight="1">
      <c r="GQ15998" s="171"/>
    </row>
    <row r="15999" spans="199:199" ht="12" customHeight="1">
      <c r="GQ15999" s="171"/>
    </row>
    <row r="16000" spans="199:199" ht="12" customHeight="1">
      <c r="GQ16000" s="171"/>
    </row>
    <row r="16001" spans="199:199" ht="12" customHeight="1">
      <c r="GQ16001" s="171"/>
    </row>
    <row r="16002" spans="199:199" ht="12" customHeight="1">
      <c r="GQ16002" s="171"/>
    </row>
    <row r="16003" spans="199:199" ht="12" customHeight="1">
      <c r="GQ16003" s="171"/>
    </row>
    <row r="16004" spans="199:199" ht="12" customHeight="1">
      <c r="GQ16004" s="171"/>
    </row>
    <row r="16005" spans="199:199" ht="12" customHeight="1">
      <c r="GQ16005" s="171"/>
    </row>
    <row r="16006" spans="199:199" ht="12" customHeight="1">
      <c r="GQ16006" s="171"/>
    </row>
    <row r="16007" spans="199:199" ht="12" customHeight="1">
      <c r="GQ16007" s="171"/>
    </row>
    <row r="16008" spans="199:199" ht="12" customHeight="1">
      <c r="GQ16008" s="171"/>
    </row>
    <row r="16009" spans="199:199" ht="12" customHeight="1">
      <c r="GQ16009" s="171"/>
    </row>
    <row r="16010" spans="199:199" ht="12" customHeight="1">
      <c r="GQ16010" s="171"/>
    </row>
    <row r="16011" spans="199:199" ht="12" customHeight="1">
      <c r="GQ16011" s="171"/>
    </row>
    <row r="16012" spans="199:199" ht="12" customHeight="1">
      <c r="GQ16012" s="171"/>
    </row>
    <row r="16013" spans="199:199" ht="12" customHeight="1">
      <c r="GQ16013" s="171"/>
    </row>
    <row r="16014" spans="199:199" ht="12" customHeight="1">
      <c r="GQ16014" s="171"/>
    </row>
    <row r="16015" spans="199:199" ht="12" customHeight="1">
      <c r="GQ16015" s="171"/>
    </row>
    <row r="16016" spans="199:199" ht="12" customHeight="1">
      <c r="GQ16016" s="171"/>
    </row>
    <row r="16017" spans="199:199" ht="12" customHeight="1">
      <c r="GQ16017" s="171"/>
    </row>
    <row r="16018" spans="199:199" ht="12" customHeight="1">
      <c r="GQ16018" s="171"/>
    </row>
    <row r="16019" spans="199:199" ht="12" customHeight="1">
      <c r="GQ16019" s="171"/>
    </row>
    <row r="16020" spans="199:199" ht="12" customHeight="1">
      <c r="GQ16020" s="171"/>
    </row>
    <row r="16021" spans="199:199" ht="12" customHeight="1">
      <c r="GQ16021" s="171"/>
    </row>
    <row r="16022" spans="199:199" ht="12" customHeight="1">
      <c r="GQ16022" s="171"/>
    </row>
    <row r="16023" spans="199:199" ht="12" customHeight="1">
      <c r="GQ16023" s="171"/>
    </row>
    <row r="16024" spans="199:199" ht="12" customHeight="1">
      <c r="GQ16024" s="171"/>
    </row>
    <row r="16025" spans="199:199" ht="12" customHeight="1">
      <c r="GQ16025" s="171"/>
    </row>
    <row r="16026" spans="199:199" ht="12" customHeight="1">
      <c r="GQ16026" s="171"/>
    </row>
    <row r="16027" spans="199:199" ht="12" customHeight="1">
      <c r="GQ16027" s="171"/>
    </row>
    <row r="16028" spans="199:199" ht="12" customHeight="1">
      <c r="GQ16028" s="171"/>
    </row>
    <row r="16029" spans="199:199" ht="12" customHeight="1">
      <c r="GQ16029" s="171"/>
    </row>
    <row r="16030" spans="199:199" ht="12" customHeight="1">
      <c r="GQ16030" s="171"/>
    </row>
    <row r="16031" spans="199:199" ht="12" customHeight="1">
      <c r="GQ16031" s="171"/>
    </row>
    <row r="16032" spans="199:199" ht="12" customHeight="1">
      <c r="GQ16032" s="171"/>
    </row>
    <row r="16033" spans="199:199" ht="12" customHeight="1">
      <c r="GQ16033" s="171"/>
    </row>
    <row r="16034" spans="199:199" ht="12" customHeight="1">
      <c r="GQ16034" s="171"/>
    </row>
    <row r="16035" spans="199:199" ht="12" customHeight="1">
      <c r="GQ16035" s="171"/>
    </row>
    <row r="16036" spans="199:199" ht="12" customHeight="1">
      <c r="GQ16036" s="171"/>
    </row>
    <row r="16037" spans="199:199" ht="12" customHeight="1">
      <c r="GQ16037" s="171"/>
    </row>
    <row r="16038" spans="199:199" ht="12" customHeight="1">
      <c r="GQ16038" s="171"/>
    </row>
    <row r="16039" spans="199:199" ht="12" customHeight="1">
      <c r="GQ16039" s="171"/>
    </row>
    <row r="16040" spans="199:199" ht="12" customHeight="1">
      <c r="GQ16040" s="171"/>
    </row>
    <row r="16041" spans="199:199" ht="12" customHeight="1">
      <c r="GQ16041" s="171"/>
    </row>
    <row r="16042" spans="199:199" ht="12" customHeight="1">
      <c r="GQ16042" s="171"/>
    </row>
    <row r="16043" spans="199:199" ht="12" customHeight="1">
      <c r="GQ16043" s="171"/>
    </row>
    <row r="16044" spans="199:199" ht="12" customHeight="1">
      <c r="GQ16044" s="171"/>
    </row>
    <row r="16045" spans="199:199" ht="12" customHeight="1">
      <c r="GQ16045" s="171"/>
    </row>
    <row r="16046" spans="199:199" ht="12" customHeight="1">
      <c r="GQ16046" s="171"/>
    </row>
    <row r="16047" spans="199:199" ht="12" customHeight="1">
      <c r="GQ16047" s="171"/>
    </row>
    <row r="16048" spans="199:199" ht="12" customHeight="1">
      <c r="GQ16048" s="171"/>
    </row>
    <row r="16049" spans="199:199" ht="12" customHeight="1">
      <c r="GQ16049" s="171"/>
    </row>
    <row r="16050" spans="199:199" ht="12" customHeight="1">
      <c r="GQ16050" s="171"/>
    </row>
    <row r="16051" spans="199:199" ht="12" customHeight="1">
      <c r="GQ16051" s="171"/>
    </row>
    <row r="16052" spans="199:199" ht="12" customHeight="1">
      <c r="GQ16052" s="171"/>
    </row>
    <row r="16053" spans="199:199" ht="12" customHeight="1">
      <c r="GQ16053" s="171"/>
    </row>
    <row r="16054" spans="199:199" ht="12" customHeight="1">
      <c r="GQ16054" s="171"/>
    </row>
    <row r="16055" spans="199:199" ht="12" customHeight="1">
      <c r="GQ16055" s="171"/>
    </row>
    <row r="16056" spans="199:199" ht="12" customHeight="1">
      <c r="GQ16056" s="171"/>
    </row>
    <row r="16057" spans="199:199" ht="12" customHeight="1">
      <c r="GQ16057" s="171"/>
    </row>
    <row r="16058" spans="199:199" ht="12" customHeight="1">
      <c r="GQ16058" s="171"/>
    </row>
    <row r="16059" spans="199:199" ht="12" customHeight="1">
      <c r="GQ16059" s="171"/>
    </row>
    <row r="16060" spans="199:199" ht="12" customHeight="1">
      <c r="GQ16060" s="171"/>
    </row>
    <row r="16061" spans="199:199" ht="12" customHeight="1">
      <c r="GQ16061" s="171"/>
    </row>
    <row r="16062" spans="199:199" ht="12" customHeight="1">
      <c r="GQ16062" s="171"/>
    </row>
    <row r="16063" spans="199:199" ht="12" customHeight="1">
      <c r="GQ16063" s="171"/>
    </row>
    <row r="16064" spans="199:199" ht="12" customHeight="1">
      <c r="GQ16064" s="171"/>
    </row>
    <row r="16065" spans="199:199" ht="12" customHeight="1">
      <c r="GQ16065" s="171"/>
    </row>
    <row r="16066" spans="199:199" ht="12" customHeight="1">
      <c r="GQ16066" s="171"/>
    </row>
    <row r="16067" spans="199:199" ht="12" customHeight="1">
      <c r="GQ16067" s="171"/>
    </row>
    <row r="16068" spans="199:199" ht="12" customHeight="1">
      <c r="GQ16068" s="171"/>
    </row>
    <row r="16069" spans="199:199" ht="12" customHeight="1">
      <c r="GQ16069" s="171"/>
    </row>
    <row r="16070" spans="199:199" ht="12" customHeight="1">
      <c r="GQ16070" s="171"/>
    </row>
    <row r="16071" spans="199:199" ht="12" customHeight="1">
      <c r="GQ16071" s="171"/>
    </row>
    <row r="16072" spans="199:199" ht="12" customHeight="1">
      <c r="GQ16072" s="171"/>
    </row>
    <row r="16073" spans="199:199" ht="12" customHeight="1">
      <c r="GQ16073" s="171"/>
    </row>
    <row r="16074" spans="199:199" ht="12" customHeight="1">
      <c r="GQ16074" s="171"/>
    </row>
    <row r="16075" spans="199:199" ht="12" customHeight="1">
      <c r="GQ16075" s="171"/>
    </row>
    <row r="16076" spans="199:199" ht="12" customHeight="1">
      <c r="GQ16076" s="171"/>
    </row>
    <row r="16077" spans="199:199" ht="12" customHeight="1">
      <c r="GQ16077" s="171"/>
    </row>
    <row r="16078" spans="199:199" ht="12" customHeight="1">
      <c r="GQ16078" s="171"/>
    </row>
    <row r="16079" spans="199:199" ht="12" customHeight="1">
      <c r="GQ16079" s="171"/>
    </row>
    <row r="16080" spans="199:199" ht="12" customHeight="1">
      <c r="GQ16080" s="171"/>
    </row>
    <row r="16081" spans="199:199" ht="12" customHeight="1">
      <c r="GQ16081" s="171"/>
    </row>
    <row r="16082" spans="199:199" ht="12" customHeight="1">
      <c r="GQ16082" s="171"/>
    </row>
    <row r="16083" spans="199:199" ht="12" customHeight="1">
      <c r="GQ16083" s="171"/>
    </row>
    <row r="16084" spans="199:199" ht="12" customHeight="1">
      <c r="GQ16084" s="171"/>
    </row>
    <row r="16085" spans="199:199" ht="12" customHeight="1">
      <c r="GQ16085" s="171"/>
    </row>
    <row r="16086" spans="199:199" ht="12" customHeight="1">
      <c r="GQ16086" s="171"/>
    </row>
    <row r="16087" spans="199:199" ht="12" customHeight="1">
      <c r="GQ16087" s="171"/>
    </row>
    <row r="16088" spans="199:199" ht="12" customHeight="1">
      <c r="GQ16088" s="171"/>
    </row>
    <row r="16089" spans="199:199" ht="12" customHeight="1">
      <c r="GQ16089" s="171"/>
    </row>
    <row r="16090" spans="199:199" ht="12" customHeight="1">
      <c r="GQ16090" s="171"/>
    </row>
    <row r="16091" spans="199:199" ht="12" customHeight="1">
      <c r="GQ16091" s="171"/>
    </row>
    <row r="16092" spans="199:199" ht="12" customHeight="1">
      <c r="GQ16092" s="171"/>
    </row>
    <row r="16093" spans="199:199" ht="12" customHeight="1">
      <c r="GQ16093" s="171"/>
    </row>
    <row r="16094" spans="199:199" ht="12" customHeight="1">
      <c r="GQ16094" s="171"/>
    </row>
    <row r="16095" spans="199:199" ht="12" customHeight="1">
      <c r="GQ16095" s="171"/>
    </row>
    <row r="16096" spans="199:199" ht="12" customHeight="1">
      <c r="GQ16096" s="171"/>
    </row>
    <row r="16097" spans="199:199" ht="12" customHeight="1">
      <c r="GQ16097" s="171"/>
    </row>
    <row r="16098" spans="199:199" ht="12" customHeight="1">
      <c r="GQ16098" s="171"/>
    </row>
    <row r="16099" spans="199:199" ht="12" customHeight="1">
      <c r="GQ16099" s="171"/>
    </row>
    <row r="16100" spans="199:199" ht="12" customHeight="1">
      <c r="GQ16100" s="171"/>
    </row>
    <row r="16101" spans="199:199" ht="12" customHeight="1">
      <c r="GQ16101" s="171"/>
    </row>
    <row r="16102" spans="199:199" ht="12" customHeight="1">
      <c r="GQ16102" s="171"/>
    </row>
    <row r="16103" spans="199:199" ht="12" customHeight="1">
      <c r="GQ16103" s="171"/>
    </row>
    <row r="16104" spans="199:199" ht="12" customHeight="1">
      <c r="GQ16104" s="171"/>
    </row>
    <row r="16105" spans="199:199" ht="12" customHeight="1">
      <c r="GQ16105" s="171"/>
    </row>
    <row r="16106" spans="199:199" ht="12" customHeight="1">
      <c r="GQ16106" s="171"/>
    </row>
    <row r="16107" spans="199:199" ht="12" customHeight="1">
      <c r="GQ16107" s="171"/>
    </row>
    <row r="16108" spans="199:199" ht="12" customHeight="1">
      <c r="GQ16108" s="171"/>
    </row>
    <row r="16109" spans="199:199" ht="12" customHeight="1">
      <c r="GQ16109" s="171"/>
    </row>
    <row r="16110" spans="199:199" ht="12" customHeight="1">
      <c r="GQ16110" s="171"/>
    </row>
    <row r="16111" spans="199:199" ht="12" customHeight="1">
      <c r="GQ16111" s="171"/>
    </row>
    <row r="16112" spans="199:199" ht="12" customHeight="1">
      <c r="GQ16112" s="171"/>
    </row>
    <row r="16113" spans="199:199" ht="12" customHeight="1">
      <c r="GQ16113" s="171"/>
    </row>
    <row r="16114" spans="199:199" ht="12" customHeight="1">
      <c r="GQ16114" s="171"/>
    </row>
    <row r="16115" spans="199:199" ht="12" customHeight="1">
      <c r="GQ16115" s="171"/>
    </row>
    <row r="16116" spans="199:199" ht="12" customHeight="1">
      <c r="GQ16116" s="171"/>
    </row>
    <row r="16117" spans="199:199" ht="12" customHeight="1">
      <c r="GQ16117" s="171"/>
    </row>
    <row r="16118" spans="199:199" ht="12" customHeight="1">
      <c r="GQ16118" s="171"/>
    </row>
    <row r="16119" spans="199:199" ht="12" customHeight="1">
      <c r="GQ16119" s="171"/>
    </row>
    <row r="16120" spans="199:199" ht="12" customHeight="1">
      <c r="GQ16120" s="171"/>
    </row>
    <row r="16121" spans="199:199" ht="12" customHeight="1">
      <c r="GQ16121" s="171"/>
    </row>
    <row r="16122" spans="199:199" ht="12" customHeight="1">
      <c r="GQ16122" s="171"/>
    </row>
    <row r="16123" spans="199:199" ht="12" customHeight="1">
      <c r="GQ16123" s="171"/>
    </row>
    <row r="16124" spans="199:199" ht="12" customHeight="1">
      <c r="GQ16124" s="171"/>
    </row>
    <row r="16125" spans="199:199" ht="12" customHeight="1">
      <c r="GQ16125" s="171"/>
    </row>
    <row r="16126" spans="199:199" ht="12" customHeight="1">
      <c r="GQ16126" s="171"/>
    </row>
    <row r="16127" spans="199:199" ht="12" customHeight="1">
      <c r="GQ16127" s="171"/>
    </row>
    <row r="16128" spans="199:199" ht="12" customHeight="1">
      <c r="GQ16128" s="171"/>
    </row>
    <row r="16129" spans="199:199" ht="12" customHeight="1">
      <c r="GQ16129" s="171"/>
    </row>
    <row r="16130" spans="199:199" ht="12" customHeight="1">
      <c r="GQ16130" s="171"/>
    </row>
    <row r="16131" spans="199:199" ht="12" customHeight="1">
      <c r="GQ16131" s="171"/>
    </row>
    <row r="16132" spans="199:199" ht="12" customHeight="1">
      <c r="GQ16132" s="171"/>
    </row>
    <row r="16133" spans="199:199" ht="12" customHeight="1">
      <c r="GQ16133" s="171"/>
    </row>
    <row r="16134" spans="199:199" ht="12" customHeight="1">
      <c r="GQ16134" s="171"/>
    </row>
    <row r="16135" spans="199:199" ht="12" customHeight="1">
      <c r="GQ16135" s="171"/>
    </row>
    <row r="16136" spans="199:199" ht="12" customHeight="1">
      <c r="GQ16136" s="171"/>
    </row>
    <row r="16137" spans="199:199" ht="12" customHeight="1">
      <c r="GQ16137" s="171"/>
    </row>
    <row r="16138" spans="199:199" ht="12" customHeight="1">
      <c r="GQ16138" s="171"/>
    </row>
    <row r="16139" spans="199:199" ht="12" customHeight="1">
      <c r="GQ16139" s="171"/>
    </row>
    <row r="16140" spans="199:199" ht="12" customHeight="1">
      <c r="GQ16140" s="171"/>
    </row>
    <row r="16141" spans="199:199" ht="12" customHeight="1">
      <c r="GQ16141" s="171"/>
    </row>
    <row r="16142" spans="199:199" ht="12" customHeight="1">
      <c r="GQ16142" s="171"/>
    </row>
    <row r="16143" spans="199:199" ht="12" customHeight="1">
      <c r="GQ16143" s="171"/>
    </row>
    <row r="16144" spans="199:199" ht="12" customHeight="1">
      <c r="GQ16144" s="171"/>
    </row>
    <row r="16145" spans="199:199" ht="12" customHeight="1">
      <c r="GQ16145" s="171"/>
    </row>
    <row r="16146" spans="199:199" ht="12" customHeight="1">
      <c r="GQ16146" s="171"/>
    </row>
    <row r="16147" spans="199:199" ht="12" customHeight="1">
      <c r="GQ16147" s="171"/>
    </row>
    <row r="16148" spans="199:199" ht="12" customHeight="1">
      <c r="GQ16148" s="171"/>
    </row>
    <row r="16149" spans="199:199" ht="12" customHeight="1">
      <c r="GQ16149" s="171"/>
    </row>
    <row r="16150" spans="199:199" ht="12" customHeight="1">
      <c r="GQ16150" s="171"/>
    </row>
    <row r="16151" spans="199:199" ht="12" customHeight="1">
      <c r="GQ16151" s="171"/>
    </row>
    <row r="16152" spans="199:199" ht="12" customHeight="1">
      <c r="GQ16152" s="171"/>
    </row>
    <row r="16153" spans="199:199" ht="12" customHeight="1">
      <c r="GQ16153" s="171"/>
    </row>
    <row r="16154" spans="199:199" ht="12" customHeight="1">
      <c r="GQ16154" s="171"/>
    </row>
    <row r="16155" spans="199:199" ht="12" customHeight="1">
      <c r="GQ16155" s="171"/>
    </row>
    <row r="16156" spans="199:199" ht="12" customHeight="1">
      <c r="GQ16156" s="171"/>
    </row>
    <row r="16157" spans="199:199" ht="12" customHeight="1">
      <c r="GQ16157" s="171"/>
    </row>
    <row r="16158" spans="199:199" ht="12" customHeight="1">
      <c r="GQ16158" s="171"/>
    </row>
    <row r="16159" spans="199:199" ht="12" customHeight="1">
      <c r="GQ16159" s="171"/>
    </row>
    <row r="16160" spans="199:199" ht="12" customHeight="1">
      <c r="GQ16160" s="171"/>
    </row>
    <row r="16161" spans="199:199" ht="12" customHeight="1">
      <c r="GQ16161" s="171"/>
    </row>
    <row r="16162" spans="199:199" ht="12" customHeight="1">
      <c r="GQ16162" s="171"/>
    </row>
    <row r="16163" spans="199:199" ht="12" customHeight="1">
      <c r="GQ16163" s="171"/>
    </row>
    <row r="16164" spans="199:199" ht="12" customHeight="1">
      <c r="GQ16164" s="171"/>
    </row>
    <row r="16165" spans="199:199" ht="12" customHeight="1">
      <c r="GQ16165" s="171"/>
    </row>
    <row r="16166" spans="199:199" ht="12" customHeight="1">
      <c r="GQ16166" s="171"/>
    </row>
    <row r="16167" spans="199:199" ht="12" customHeight="1">
      <c r="GQ16167" s="171"/>
    </row>
    <row r="16168" spans="199:199" ht="12" customHeight="1">
      <c r="GQ16168" s="171"/>
    </row>
    <row r="16169" spans="199:199" ht="12" customHeight="1">
      <c r="GQ16169" s="171"/>
    </row>
    <row r="16170" spans="199:199" ht="12" customHeight="1">
      <c r="GQ16170" s="171"/>
    </row>
    <row r="16171" spans="199:199" ht="12" customHeight="1">
      <c r="GQ16171" s="171"/>
    </row>
    <row r="16172" spans="199:199" ht="12" customHeight="1">
      <c r="GQ16172" s="171"/>
    </row>
    <row r="16173" spans="199:199" ht="12" customHeight="1">
      <c r="GQ16173" s="171"/>
    </row>
    <row r="16174" spans="199:199" ht="12" customHeight="1">
      <c r="GQ16174" s="171"/>
    </row>
    <row r="16175" spans="199:199" ht="12" customHeight="1">
      <c r="GQ16175" s="171"/>
    </row>
    <row r="16176" spans="199:199" ht="12" customHeight="1">
      <c r="GQ16176" s="171"/>
    </row>
    <row r="16177" spans="199:199" ht="12" customHeight="1">
      <c r="GQ16177" s="171"/>
    </row>
    <row r="16178" spans="199:199" ht="12" customHeight="1">
      <c r="GQ16178" s="171"/>
    </row>
    <row r="16179" spans="199:199" ht="12" customHeight="1">
      <c r="GQ16179" s="171"/>
    </row>
    <row r="16180" spans="199:199" ht="12" customHeight="1">
      <c r="GQ16180" s="171"/>
    </row>
    <row r="16181" spans="199:199" ht="12" customHeight="1">
      <c r="GQ16181" s="171"/>
    </row>
    <row r="16182" spans="199:199" ht="12" customHeight="1">
      <c r="GQ16182" s="171"/>
    </row>
    <row r="16183" spans="199:199" ht="12" customHeight="1">
      <c r="GQ16183" s="171"/>
    </row>
    <row r="16184" spans="199:199" ht="12" customHeight="1">
      <c r="GQ16184" s="171"/>
    </row>
    <row r="16185" spans="199:199" ht="12" customHeight="1">
      <c r="GQ16185" s="171"/>
    </row>
    <row r="16186" spans="199:199" ht="12" customHeight="1">
      <c r="GQ16186" s="171"/>
    </row>
    <row r="16187" spans="199:199" ht="12" customHeight="1">
      <c r="GQ16187" s="171"/>
    </row>
    <row r="16188" spans="199:199" ht="12" customHeight="1">
      <c r="GQ16188" s="171"/>
    </row>
    <row r="16189" spans="199:199" ht="12" customHeight="1">
      <c r="GQ16189" s="171"/>
    </row>
    <row r="16190" spans="199:199" ht="12" customHeight="1">
      <c r="GQ16190" s="171"/>
    </row>
    <row r="16191" spans="199:199" ht="12" customHeight="1">
      <c r="GQ16191" s="171"/>
    </row>
    <row r="16192" spans="199:199" ht="12" customHeight="1">
      <c r="GQ16192" s="171"/>
    </row>
    <row r="16193" spans="199:199" ht="12" customHeight="1">
      <c r="GQ16193" s="171"/>
    </row>
    <row r="16194" spans="199:199" ht="12" customHeight="1">
      <c r="GQ16194" s="171"/>
    </row>
    <row r="16195" spans="199:199" ht="12" customHeight="1">
      <c r="GQ16195" s="171"/>
    </row>
    <row r="16196" spans="199:199" ht="12" customHeight="1">
      <c r="GQ16196" s="171"/>
    </row>
    <row r="16197" spans="199:199" ht="12" customHeight="1">
      <c r="GQ16197" s="171"/>
    </row>
    <row r="16198" spans="199:199" ht="12" customHeight="1">
      <c r="GQ16198" s="171"/>
    </row>
    <row r="16199" spans="199:199" ht="12" customHeight="1">
      <c r="GQ16199" s="171"/>
    </row>
    <row r="16200" spans="199:199" ht="12" customHeight="1">
      <c r="GQ16200" s="171"/>
    </row>
    <row r="16201" spans="199:199" ht="12" customHeight="1">
      <c r="GQ16201" s="171"/>
    </row>
    <row r="16202" spans="199:199" ht="12" customHeight="1">
      <c r="GQ16202" s="171"/>
    </row>
    <row r="16203" spans="199:199" ht="12" customHeight="1">
      <c r="GQ16203" s="171"/>
    </row>
    <row r="16204" spans="199:199" ht="12" customHeight="1">
      <c r="GQ16204" s="171"/>
    </row>
    <row r="16205" spans="199:199" ht="12" customHeight="1">
      <c r="GQ16205" s="171"/>
    </row>
    <row r="16206" spans="199:199" ht="12" customHeight="1">
      <c r="GQ16206" s="171"/>
    </row>
    <row r="16207" spans="199:199" ht="12" customHeight="1">
      <c r="GQ16207" s="171"/>
    </row>
    <row r="16208" spans="199:199" ht="12" customHeight="1">
      <c r="GQ16208" s="171"/>
    </row>
    <row r="16209" spans="199:199" ht="12" customHeight="1">
      <c r="GQ16209" s="171"/>
    </row>
    <row r="16210" spans="199:199" ht="12" customHeight="1">
      <c r="GQ16210" s="171"/>
    </row>
    <row r="16211" spans="199:199" ht="12" customHeight="1">
      <c r="GQ16211" s="171"/>
    </row>
    <row r="16212" spans="199:199" ht="12" customHeight="1">
      <c r="GQ16212" s="171"/>
    </row>
    <row r="16213" spans="199:199" ht="12" customHeight="1">
      <c r="GQ16213" s="171"/>
    </row>
    <row r="16214" spans="199:199" ht="12" customHeight="1">
      <c r="GQ16214" s="171"/>
    </row>
    <row r="16215" spans="199:199" ht="12" customHeight="1">
      <c r="GQ16215" s="171"/>
    </row>
    <row r="16216" spans="199:199" ht="12" customHeight="1">
      <c r="GQ16216" s="171"/>
    </row>
    <row r="16217" spans="199:199" ht="12" customHeight="1">
      <c r="GQ16217" s="171"/>
    </row>
    <row r="16218" spans="199:199" ht="12" customHeight="1">
      <c r="GQ16218" s="171"/>
    </row>
    <row r="16219" spans="199:199" ht="12" customHeight="1">
      <c r="GQ16219" s="171"/>
    </row>
    <row r="16220" spans="199:199" ht="12" customHeight="1">
      <c r="GQ16220" s="171"/>
    </row>
    <row r="16221" spans="199:199" ht="12" customHeight="1">
      <c r="GQ16221" s="171"/>
    </row>
    <row r="16222" spans="199:199" ht="12" customHeight="1">
      <c r="GQ16222" s="171"/>
    </row>
    <row r="16223" spans="199:199" ht="12" customHeight="1">
      <c r="GQ16223" s="171"/>
    </row>
    <row r="16224" spans="199:199" ht="12" customHeight="1">
      <c r="GQ16224" s="171"/>
    </row>
    <row r="16225" spans="199:199" ht="12" customHeight="1">
      <c r="GQ16225" s="171"/>
    </row>
    <row r="16226" spans="199:199" ht="12" customHeight="1">
      <c r="GQ16226" s="171"/>
    </row>
    <row r="16227" spans="199:199" ht="12" customHeight="1">
      <c r="GQ16227" s="171"/>
    </row>
    <row r="16228" spans="199:199" ht="12" customHeight="1">
      <c r="GQ16228" s="171"/>
    </row>
    <row r="16229" spans="199:199" ht="12" customHeight="1">
      <c r="GQ16229" s="171"/>
    </row>
    <row r="16230" spans="199:199" ht="12" customHeight="1">
      <c r="GQ16230" s="171"/>
    </row>
    <row r="16231" spans="199:199" ht="12" customHeight="1">
      <c r="GQ16231" s="171"/>
    </row>
    <row r="16232" spans="199:199" ht="12" customHeight="1">
      <c r="GQ16232" s="171"/>
    </row>
    <row r="16233" spans="199:199" ht="12" customHeight="1">
      <c r="GQ16233" s="171"/>
    </row>
    <row r="16234" spans="199:199" ht="12" customHeight="1">
      <c r="GQ16234" s="171"/>
    </row>
    <row r="16235" spans="199:199" ht="12" customHeight="1">
      <c r="GQ16235" s="171"/>
    </row>
    <row r="16236" spans="199:199" ht="12" customHeight="1">
      <c r="GQ16236" s="171"/>
    </row>
    <row r="16237" spans="199:199" ht="12" customHeight="1">
      <c r="GQ16237" s="171"/>
    </row>
    <row r="16238" spans="199:199" ht="12" customHeight="1">
      <c r="GQ16238" s="171"/>
    </row>
    <row r="16239" spans="199:199" ht="12" customHeight="1">
      <c r="GQ16239" s="171"/>
    </row>
    <row r="16240" spans="199:199" ht="12" customHeight="1">
      <c r="GQ16240" s="171"/>
    </row>
    <row r="16241" spans="199:199" ht="12" customHeight="1">
      <c r="GQ16241" s="171"/>
    </row>
    <row r="16242" spans="199:199" ht="12" customHeight="1">
      <c r="GQ16242" s="171"/>
    </row>
    <row r="16243" spans="199:199" ht="12" customHeight="1">
      <c r="GQ16243" s="171"/>
    </row>
    <row r="16244" spans="199:199" ht="12" customHeight="1">
      <c r="GQ16244" s="171"/>
    </row>
    <row r="16245" spans="199:199" ht="12" customHeight="1">
      <c r="GQ16245" s="171"/>
    </row>
    <row r="16246" spans="199:199" ht="12" customHeight="1">
      <c r="GQ16246" s="171"/>
    </row>
    <row r="16247" spans="199:199" ht="12" customHeight="1">
      <c r="GQ16247" s="171"/>
    </row>
    <row r="16248" spans="199:199" ht="12" customHeight="1">
      <c r="GQ16248" s="171"/>
    </row>
    <row r="16249" spans="199:199" ht="12" customHeight="1">
      <c r="GQ16249" s="171"/>
    </row>
    <row r="16250" spans="199:199" ht="12" customHeight="1">
      <c r="GQ16250" s="171"/>
    </row>
    <row r="16251" spans="199:199" ht="12" customHeight="1">
      <c r="GQ16251" s="171"/>
    </row>
    <row r="16252" spans="199:199" ht="12" customHeight="1">
      <c r="GQ16252" s="171"/>
    </row>
    <row r="16253" spans="199:199" ht="12" customHeight="1">
      <c r="GQ16253" s="171"/>
    </row>
    <row r="16254" spans="199:199" ht="12" customHeight="1">
      <c r="GQ16254" s="171"/>
    </row>
    <row r="16255" spans="199:199" ht="12" customHeight="1">
      <c r="GQ16255" s="171"/>
    </row>
    <row r="16256" spans="199:199" ht="12" customHeight="1">
      <c r="GQ16256" s="171"/>
    </row>
    <row r="16257" spans="199:199" ht="12" customHeight="1">
      <c r="GQ16257" s="171"/>
    </row>
    <row r="16258" spans="199:199" ht="12" customHeight="1">
      <c r="GQ16258" s="171"/>
    </row>
    <row r="16259" spans="199:199" ht="12" customHeight="1">
      <c r="GQ16259" s="171"/>
    </row>
    <row r="16260" spans="199:199" ht="12" customHeight="1">
      <c r="GQ16260" s="171"/>
    </row>
    <row r="16261" spans="199:199" ht="12" customHeight="1">
      <c r="GQ16261" s="171"/>
    </row>
    <row r="16262" spans="199:199" ht="12" customHeight="1">
      <c r="GQ16262" s="171"/>
    </row>
    <row r="16263" spans="199:199" ht="12" customHeight="1">
      <c r="GQ16263" s="171"/>
    </row>
    <row r="16264" spans="199:199" ht="12" customHeight="1">
      <c r="GQ16264" s="171"/>
    </row>
    <row r="16265" spans="199:199" ht="12" customHeight="1">
      <c r="GQ16265" s="171"/>
    </row>
    <row r="16266" spans="199:199" ht="12" customHeight="1">
      <c r="GQ16266" s="171"/>
    </row>
    <row r="16267" spans="199:199" ht="12" customHeight="1">
      <c r="GQ16267" s="171"/>
    </row>
    <row r="16268" spans="199:199" ht="12" customHeight="1">
      <c r="GQ16268" s="171"/>
    </row>
    <row r="16269" spans="199:199" ht="12" customHeight="1">
      <c r="GQ16269" s="171"/>
    </row>
    <row r="16270" spans="199:199" ht="12" customHeight="1">
      <c r="GQ16270" s="171"/>
    </row>
    <row r="16271" spans="199:199" ht="12" customHeight="1">
      <c r="GQ16271" s="171"/>
    </row>
    <row r="16272" spans="199:199" ht="12" customHeight="1">
      <c r="GQ16272" s="171"/>
    </row>
    <row r="16273" spans="199:199" ht="12" customHeight="1">
      <c r="GQ16273" s="171"/>
    </row>
    <row r="16274" spans="199:199" ht="12" customHeight="1">
      <c r="GQ16274" s="171"/>
    </row>
    <row r="16275" spans="199:199" ht="12" customHeight="1">
      <c r="GQ16275" s="171"/>
    </row>
    <row r="16276" spans="199:199" ht="12" customHeight="1">
      <c r="GQ16276" s="171"/>
    </row>
    <row r="16277" spans="199:199" ht="12" customHeight="1">
      <c r="GQ16277" s="171"/>
    </row>
    <row r="16278" spans="199:199" ht="12" customHeight="1">
      <c r="GQ16278" s="171"/>
    </row>
    <row r="16279" spans="199:199" ht="12" customHeight="1">
      <c r="GQ16279" s="171"/>
    </row>
    <row r="16280" spans="199:199" ht="12" customHeight="1">
      <c r="GQ16280" s="171"/>
    </row>
    <row r="16281" spans="199:199" ht="12" customHeight="1">
      <c r="GQ16281" s="171"/>
    </row>
    <row r="16282" spans="199:199" ht="12" customHeight="1">
      <c r="GQ16282" s="171"/>
    </row>
    <row r="16283" spans="199:199" ht="12" customHeight="1">
      <c r="GQ16283" s="171"/>
    </row>
    <row r="16284" spans="199:199" ht="12" customHeight="1">
      <c r="GQ16284" s="171"/>
    </row>
    <row r="16285" spans="199:199" ht="12" customHeight="1">
      <c r="GQ16285" s="171"/>
    </row>
    <row r="16286" spans="199:199" ht="12" customHeight="1">
      <c r="GQ16286" s="171"/>
    </row>
    <row r="16287" spans="199:199" ht="12" customHeight="1">
      <c r="GQ16287" s="171"/>
    </row>
    <row r="16288" spans="199:199" ht="12" customHeight="1">
      <c r="GQ16288" s="171"/>
    </row>
    <row r="16289" spans="199:199" ht="12" customHeight="1">
      <c r="GQ16289" s="171"/>
    </row>
    <row r="16290" spans="199:199" ht="12" customHeight="1">
      <c r="GQ16290" s="171"/>
    </row>
    <row r="16291" spans="199:199" ht="12" customHeight="1">
      <c r="GQ16291" s="171"/>
    </row>
    <row r="16292" spans="199:199" ht="12" customHeight="1">
      <c r="GQ16292" s="171"/>
    </row>
    <row r="16293" spans="199:199" ht="12" customHeight="1">
      <c r="GQ16293" s="171"/>
    </row>
    <row r="16294" spans="199:199" ht="12" customHeight="1">
      <c r="GQ16294" s="171"/>
    </row>
    <row r="16295" spans="199:199" ht="12" customHeight="1">
      <c r="GQ16295" s="171"/>
    </row>
    <row r="16296" spans="199:199" ht="12" customHeight="1">
      <c r="GQ16296" s="171"/>
    </row>
    <row r="16297" spans="199:199" ht="12" customHeight="1">
      <c r="GQ16297" s="171"/>
    </row>
    <row r="16298" spans="199:199" ht="12" customHeight="1">
      <c r="GQ16298" s="171"/>
    </row>
    <row r="16299" spans="199:199" ht="12" customHeight="1">
      <c r="GQ16299" s="171"/>
    </row>
    <row r="16300" spans="199:199" ht="12" customHeight="1">
      <c r="GQ16300" s="171"/>
    </row>
    <row r="16301" spans="199:199" ht="12" customHeight="1">
      <c r="GQ16301" s="171"/>
    </row>
    <row r="16302" spans="199:199" ht="12" customHeight="1">
      <c r="GQ16302" s="171"/>
    </row>
    <row r="16303" spans="199:199" ht="12" customHeight="1">
      <c r="GQ16303" s="171"/>
    </row>
    <row r="16304" spans="199:199" ht="12" customHeight="1">
      <c r="GQ16304" s="171"/>
    </row>
    <row r="16305" spans="199:199" ht="12" customHeight="1">
      <c r="GQ16305" s="171"/>
    </row>
    <row r="16306" spans="199:199" ht="12" customHeight="1">
      <c r="GQ16306" s="171"/>
    </row>
    <row r="16307" spans="199:199" ht="12" customHeight="1">
      <c r="GQ16307" s="171"/>
    </row>
    <row r="16308" spans="199:199" ht="12" customHeight="1">
      <c r="GQ16308" s="171"/>
    </row>
    <row r="16309" spans="199:199" ht="12" customHeight="1">
      <c r="GQ16309" s="171"/>
    </row>
    <row r="16310" spans="199:199" ht="12" customHeight="1">
      <c r="GQ16310" s="171"/>
    </row>
    <row r="16311" spans="199:199" ht="12" customHeight="1">
      <c r="GQ16311" s="171"/>
    </row>
    <row r="16312" spans="199:199" ht="12" customHeight="1">
      <c r="GQ16312" s="171"/>
    </row>
    <row r="16313" spans="199:199" ht="12" customHeight="1">
      <c r="GQ16313" s="171"/>
    </row>
    <row r="16314" spans="199:199" ht="12" customHeight="1">
      <c r="GQ16314" s="171"/>
    </row>
    <row r="16315" spans="199:199" ht="12" customHeight="1">
      <c r="GQ16315" s="171"/>
    </row>
    <row r="16316" spans="199:199" ht="12" customHeight="1">
      <c r="GQ16316" s="171"/>
    </row>
    <row r="16317" spans="199:199" ht="12" customHeight="1">
      <c r="GQ16317" s="171"/>
    </row>
    <row r="16318" spans="199:199" ht="12" customHeight="1">
      <c r="GQ16318" s="171"/>
    </row>
    <row r="16319" spans="199:199" ht="12" customHeight="1">
      <c r="GQ16319" s="171"/>
    </row>
    <row r="16320" spans="199:199" ht="12" customHeight="1">
      <c r="GQ16320" s="171"/>
    </row>
    <row r="16321" spans="199:199" ht="12" customHeight="1">
      <c r="GQ16321" s="171"/>
    </row>
    <row r="16322" spans="199:199" ht="12" customHeight="1">
      <c r="GQ16322" s="171"/>
    </row>
    <row r="16323" spans="199:199" ht="12" customHeight="1">
      <c r="GQ16323" s="171"/>
    </row>
    <row r="16324" spans="199:199" ht="12" customHeight="1">
      <c r="GQ16324" s="171"/>
    </row>
    <row r="16325" spans="199:199" ht="12" customHeight="1">
      <c r="GQ16325" s="171"/>
    </row>
    <row r="16326" spans="199:199" ht="12" customHeight="1">
      <c r="GQ16326" s="171"/>
    </row>
    <row r="16327" spans="199:199" ht="12" customHeight="1">
      <c r="GQ16327" s="171"/>
    </row>
    <row r="16328" spans="199:199" ht="12" customHeight="1">
      <c r="GQ16328" s="171"/>
    </row>
    <row r="16329" spans="199:199" ht="12" customHeight="1">
      <c r="GQ16329" s="171"/>
    </row>
    <row r="16330" spans="199:199" ht="12" customHeight="1">
      <c r="GQ16330" s="171"/>
    </row>
    <row r="16331" spans="199:199" ht="12" customHeight="1">
      <c r="GQ16331" s="171"/>
    </row>
    <row r="16332" spans="199:199" ht="12" customHeight="1">
      <c r="GQ16332" s="171"/>
    </row>
    <row r="16333" spans="199:199" ht="12" customHeight="1">
      <c r="GQ16333" s="171"/>
    </row>
    <row r="16334" spans="199:199" ht="12" customHeight="1">
      <c r="GQ16334" s="171"/>
    </row>
    <row r="16335" spans="199:199" ht="12" customHeight="1">
      <c r="GQ16335" s="171"/>
    </row>
    <row r="16336" spans="199:199" ht="12" customHeight="1">
      <c r="GQ16336" s="171"/>
    </row>
    <row r="16337" spans="199:199" ht="12" customHeight="1">
      <c r="GQ16337" s="171"/>
    </row>
    <row r="16338" spans="199:199" ht="12" customHeight="1">
      <c r="GQ16338" s="171"/>
    </row>
    <row r="16339" spans="199:199" ht="12" customHeight="1">
      <c r="GQ16339" s="171"/>
    </row>
    <row r="16340" spans="199:199" ht="12" customHeight="1">
      <c r="GQ16340" s="171"/>
    </row>
    <row r="16341" spans="199:199" ht="12" customHeight="1">
      <c r="GQ16341" s="171"/>
    </row>
    <row r="16342" spans="199:199" ht="12" customHeight="1">
      <c r="GQ16342" s="171"/>
    </row>
    <row r="16343" spans="199:199" ht="12" customHeight="1">
      <c r="GQ16343" s="171"/>
    </row>
    <row r="16344" spans="199:199" ht="12" customHeight="1">
      <c r="GQ16344" s="171"/>
    </row>
    <row r="16345" spans="199:199" ht="12" customHeight="1">
      <c r="GQ16345" s="171"/>
    </row>
    <row r="16346" spans="199:199" ht="12" customHeight="1">
      <c r="GQ16346" s="171"/>
    </row>
    <row r="16347" spans="199:199" ht="12" customHeight="1">
      <c r="GQ16347" s="171"/>
    </row>
    <row r="16348" spans="199:199" ht="12" customHeight="1">
      <c r="GQ16348" s="171"/>
    </row>
    <row r="16349" spans="199:199" ht="12" customHeight="1">
      <c r="GQ16349" s="171"/>
    </row>
    <row r="16350" spans="199:199" ht="12" customHeight="1">
      <c r="GQ16350" s="171"/>
    </row>
    <row r="16351" spans="199:199" ht="12" customHeight="1">
      <c r="GQ16351" s="171"/>
    </row>
    <row r="16352" spans="199:199" ht="12" customHeight="1">
      <c r="GQ16352" s="171"/>
    </row>
    <row r="16353" spans="199:199" ht="12" customHeight="1">
      <c r="GQ16353" s="171"/>
    </row>
    <row r="16354" spans="199:199" ht="12" customHeight="1">
      <c r="GQ16354" s="171"/>
    </row>
    <row r="16355" spans="199:199" ht="12" customHeight="1">
      <c r="GQ16355" s="171"/>
    </row>
    <row r="16356" spans="199:199" ht="12" customHeight="1">
      <c r="GQ16356" s="171"/>
    </row>
    <row r="16357" spans="199:199" ht="12" customHeight="1">
      <c r="GQ16357" s="171"/>
    </row>
    <row r="16358" spans="199:199" ht="12" customHeight="1">
      <c r="GQ16358" s="171"/>
    </row>
    <row r="16359" spans="199:199" ht="12" customHeight="1">
      <c r="GQ16359" s="171"/>
    </row>
    <row r="16360" spans="199:199" ht="12" customHeight="1">
      <c r="GQ16360" s="171"/>
    </row>
    <row r="16361" spans="199:199" ht="12" customHeight="1">
      <c r="GQ16361" s="171"/>
    </row>
    <row r="16362" spans="199:199" ht="12" customHeight="1">
      <c r="GQ16362" s="171"/>
    </row>
    <row r="16363" spans="199:199" ht="12" customHeight="1">
      <c r="GQ16363" s="171"/>
    </row>
    <row r="16364" spans="199:199" ht="12" customHeight="1">
      <c r="GQ16364" s="171"/>
    </row>
    <row r="16365" spans="199:199" ht="12" customHeight="1">
      <c r="GQ16365" s="171"/>
    </row>
    <row r="16366" spans="199:199" ht="12" customHeight="1">
      <c r="GQ16366" s="171"/>
    </row>
    <row r="16367" spans="199:199" ht="12" customHeight="1">
      <c r="GQ16367" s="171"/>
    </row>
    <row r="16368" spans="199:199" ht="12" customHeight="1">
      <c r="GQ16368" s="171"/>
    </row>
    <row r="16369" spans="199:199" ht="12" customHeight="1">
      <c r="GQ16369" s="171"/>
    </row>
    <row r="16370" spans="199:199" ht="12" customHeight="1">
      <c r="GQ16370" s="171"/>
    </row>
    <row r="16371" spans="199:199" ht="12" customHeight="1">
      <c r="GQ16371" s="171"/>
    </row>
    <row r="16372" spans="199:199" ht="12" customHeight="1">
      <c r="GQ16372" s="171"/>
    </row>
    <row r="16373" spans="199:199" ht="12" customHeight="1">
      <c r="GQ16373" s="171"/>
    </row>
    <row r="16374" spans="199:199" ht="12" customHeight="1">
      <c r="GQ16374" s="171"/>
    </row>
    <row r="16375" spans="199:199" ht="12" customHeight="1">
      <c r="GQ16375" s="171"/>
    </row>
    <row r="16376" spans="199:199" ht="12" customHeight="1">
      <c r="GQ16376" s="171"/>
    </row>
    <row r="16377" spans="199:199" ht="12" customHeight="1">
      <c r="GQ16377" s="171"/>
    </row>
    <row r="16378" spans="199:199" ht="12" customHeight="1">
      <c r="GQ16378" s="171"/>
    </row>
    <row r="16379" spans="199:199" ht="12" customHeight="1">
      <c r="GQ16379" s="171"/>
    </row>
    <row r="16380" spans="199:199" ht="12" customHeight="1">
      <c r="GQ16380" s="171"/>
    </row>
    <row r="16381" spans="199:199" ht="12" customHeight="1">
      <c r="GQ16381" s="171"/>
    </row>
    <row r="16382" spans="199:199" ht="12" customHeight="1">
      <c r="GQ16382" s="171"/>
    </row>
    <row r="16383" spans="199:199" ht="12" customHeight="1">
      <c r="GQ16383" s="171"/>
    </row>
    <row r="16384" spans="199:199" ht="12" customHeight="1">
      <c r="GQ16384" s="171"/>
    </row>
    <row r="16385" spans="199:199" ht="12" customHeight="1">
      <c r="GQ16385" s="171"/>
    </row>
    <row r="16386" spans="199:199" ht="12" customHeight="1">
      <c r="GQ16386" s="171"/>
    </row>
    <row r="16387" spans="199:199" ht="12" customHeight="1">
      <c r="GQ16387" s="171"/>
    </row>
    <row r="16388" spans="199:199" ht="12" customHeight="1">
      <c r="GQ16388" s="171"/>
    </row>
    <row r="16389" spans="199:199" ht="12" customHeight="1">
      <c r="GQ16389" s="171"/>
    </row>
    <row r="16390" spans="199:199" ht="12" customHeight="1">
      <c r="GQ16390" s="171"/>
    </row>
    <row r="16391" spans="199:199" ht="12" customHeight="1">
      <c r="GQ16391" s="171"/>
    </row>
    <row r="16392" spans="199:199" ht="12" customHeight="1">
      <c r="GQ16392" s="171"/>
    </row>
    <row r="16393" spans="199:199" ht="12" customHeight="1">
      <c r="GQ16393" s="171"/>
    </row>
    <row r="16394" spans="199:199" ht="12" customHeight="1">
      <c r="GQ16394" s="171"/>
    </row>
    <row r="16395" spans="199:199" ht="12" customHeight="1">
      <c r="GQ16395" s="171"/>
    </row>
    <row r="16396" spans="199:199" ht="12" customHeight="1">
      <c r="GQ16396" s="171"/>
    </row>
    <row r="16397" spans="199:199" ht="12" customHeight="1">
      <c r="GQ16397" s="171"/>
    </row>
    <row r="16398" spans="199:199" ht="12" customHeight="1">
      <c r="GQ16398" s="171"/>
    </row>
    <row r="16399" spans="199:199" ht="12" customHeight="1">
      <c r="GQ16399" s="171"/>
    </row>
    <row r="16400" spans="199:199" ht="12" customHeight="1">
      <c r="GQ16400" s="171"/>
    </row>
    <row r="16401" spans="199:199" ht="12" customHeight="1">
      <c r="GQ16401" s="171"/>
    </row>
    <row r="16402" spans="199:199" ht="12" customHeight="1">
      <c r="GQ16402" s="171"/>
    </row>
    <row r="16403" spans="199:199" ht="12" customHeight="1">
      <c r="GQ16403" s="171"/>
    </row>
    <row r="16404" spans="199:199" ht="12" customHeight="1">
      <c r="GQ16404" s="171"/>
    </row>
    <row r="16405" spans="199:199" ht="12" customHeight="1">
      <c r="GQ16405" s="171"/>
    </row>
    <row r="16406" spans="199:199" ht="12" customHeight="1">
      <c r="GQ16406" s="171"/>
    </row>
    <row r="16407" spans="199:199" ht="12" customHeight="1">
      <c r="GQ16407" s="171"/>
    </row>
    <row r="16408" spans="199:199" ht="12" customHeight="1">
      <c r="GQ16408" s="171"/>
    </row>
    <row r="16409" spans="199:199" ht="12" customHeight="1">
      <c r="GQ16409" s="171"/>
    </row>
    <row r="16410" spans="199:199" ht="12" customHeight="1">
      <c r="GQ16410" s="171"/>
    </row>
    <row r="16411" spans="199:199" ht="12" customHeight="1">
      <c r="GQ16411" s="171"/>
    </row>
    <row r="16412" spans="199:199" ht="12" customHeight="1">
      <c r="GQ16412" s="171"/>
    </row>
    <row r="16413" spans="199:199" ht="12" customHeight="1">
      <c r="GQ16413" s="171"/>
    </row>
    <row r="16414" spans="199:199" ht="12" customHeight="1">
      <c r="GQ16414" s="171"/>
    </row>
    <row r="16415" spans="199:199" ht="12" customHeight="1">
      <c r="GQ16415" s="171"/>
    </row>
    <row r="16416" spans="199:199" ht="12" customHeight="1">
      <c r="GQ16416" s="171"/>
    </row>
    <row r="16417" spans="199:199" ht="12" customHeight="1">
      <c r="GQ16417" s="171"/>
    </row>
    <row r="16418" spans="199:199" ht="12" customHeight="1">
      <c r="GQ16418" s="171"/>
    </row>
    <row r="16419" spans="199:199" ht="12" customHeight="1">
      <c r="GQ16419" s="171"/>
    </row>
    <row r="16420" spans="199:199" ht="12" customHeight="1">
      <c r="GQ16420" s="171"/>
    </row>
    <row r="16421" spans="199:199" ht="12" customHeight="1">
      <c r="GQ16421" s="171"/>
    </row>
    <row r="16422" spans="199:199" ht="12" customHeight="1">
      <c r="GQ16422" s="171"/>
    </row>
    <row r="16423" spans="199:199" ht="12" customHeight="1">
      <c r="GQ16423" s="171"/>
    </row>
    <row r="16424" spans="199:199" ht="12" customHeight="1">
      <c r="GQ16424" s="171"/>
    </row>
    <row r="16425" spans="199:199" ht="12" customHeight="1">
      <c r="GQ16425" s="171"/>
    </row>
    <row r="16426" spans="199:199" ht="12" customHeight="1">
      <c r="GQ16426" s="171"/>
    </row>
    <row r="16427" spans="199:199" ht="12" customHeight="1">
      <c r="GQ16427" s="171"/>
    </row>
    <row r="16428" spans="199:199" ht="12" customHeight="1">
      <c r="GQ16428" s="171"/>
    </row>
    <row r="16429" spans="199:199" ht="12" customHeight="1">
      <c r="GQ16429" s="171"/>
    </row>
    <row r="16430" spans="199:199" ht="12" customHeight="1">
      <c r="GQ16430" s="171"/>
    </row>
    <row r="16431" spans="199:199" ht="12" customHeight="1">
      <c r="GQ16431" s="171"/>
    </row>
    <row r="16432" spans="199:199" ht="12" customHeight="1">
      <c r="GQ16432" s="171"/>
    </row>
    <row r="16433" spans="199:199" ht="12" customHeight="1">
      <c r="GQ16433" s="171"/>
    </row>
    <row r="16434" spans="199:199" ht="12" customHeight="1">
      <c r="GQ16434" s="171"/>
    </row>
    <row r="16435" spans="199:199" ht="12" customHeight="1">
      <c r="GQ16435" s="171"/>
    </row>
    <row r="16436" spans="199:199" ht="12" customHeight="1">
      <c r="GQ16436" s="171"/>
    </row>
    <row r="16437" spans="199:199" ht="12" customHeight="1">
      <c r="GQ16437" s="171"/>
    </row>
    <row r="16438" spans="199:199" ht="12" customHeight="1">
      <c r="GQ16438" s="171"/>
    </row>
    <row r="16439" spans="199:199" ht="12" customHeight="1">
      <c r="GQ16439" s="171"/>
    </row>
    <row r="16440" spans="199:199" ht="12" customHeight="1">
      <c r="GQ16440" s="171"/>
    </row>
    <row r="16441" spans="199:199" ht="12" customHeight="1">
      <c r="GQ16441" s="171"/>
    </row>
    <row r="16442" spans="199:199" ht="12" customHeight="1">
      <c r="GQ16442" s="171"/>
    </row>
    <row r="16443" spans="199:199" ht="12" customHeight="1">
      <c r="GQ16443" s="171"/>
    </row>
    <row r="16444" spans="199:199" ht="12" customHeight="1">
      <c r="GQ16444" s="171"/>
    </row>
    <row r="16445" spans="199:199" ht="12" customHeight="1">
      <c r="GQ16445" s="171"/>
    </row>
    <row r="16446" spans="199:199" ht="12" customHeight="1">
      <c r="GQ16446" s="171"/>
    </row>
    <row r="16447" spans="199:199" ht="12" customHeight="1">
      <c r="GQ16447" s="171"/>
    </row>
    <row r="16448" spans="199:199" ht="12" customHeight="1">
      <c r="GQ16448" s="171"/>
    </row>
    <row r="16449" spans="199:199" ht="12" customHeight="1">
      <c r="GQ16449" s="171"/>
    </row>
    <row r="16450" spans="199:199" ht="12" customHeight="1">
      <c r="GQ16450" s="171"/>
    </row>
    <row r="16451" spans="199:199" ht="12" customHeight="1">
      <c r="GQ16451" s="171"/>
    </row>
    <row r="16452" spans="199:199" ht="12" customHeight="1">
      <c r="GQ16452" s="171"/>
    </row>
    <row r="16453" spans="199:199" ht="12" customHeight="1">
      <c r="GQ16453" s="171"/>
    </row>
    <row r="16454" spans="199:199" ht="12" customHeight="1">
      <c r="GQ16454" s="171"/>
    </row>
    <row r="16455" spans="199:199" ht="12" customHeight="1">
      <c r="GQ16455" s="171"/>
    </row>
    <row r="16456" spans="199:199" ht="12" customHeight="1">
      <c r="GQ16456" s="171"/>
    </row>
    <row r="16457" spans="199:199" ht="12" customHeight="1">
      <c r="GQ16457" s="171"/>
    </row>
    <row r="16458" spans="199:199" ht="12" customHeight="1">
      <c r="GQ16458" s="171"/>
    </row>
    <row r="16459" spans="199:199" ht="12" customHeight="1">
      <c r="GQ16459" s="171"/>
    </row>
    <row r="16460" spans="199:199" ht="12" customHeight="1">
      <c r="GQ16460" s="171"/>
    </row>
    <row r="16461" spans="199:199" ht="12" customHeight="1">
      <c r="GQ16461" s="171"/>
    </row>
    <row r="16462" spans="199:199" ht="12" customHeight="1">
      <c r="GQ16462" s="171"/>
    </row>
    <row r="16463" spans="199:199" ht="12" customHeight="1">
      <c r="GQ16463" s="171"/>
    </row>
    <row r="16464" spans="199:199" ht="12" customHeight="1">
      <c r="GQ16464" s="171"/>
    </row>
    <row r="16465" spans="199:199" ht="12" customHeight="1">
      <c r="GQ16465" s="171"/>
    </row>
    <row r="16466" spans="199:199" ht="12" customHeight="1">
      <c r="GQ16466" s="171"/>
    </row>
    <row r="16467" spans="199:199" ht="12" customHeight="1">
      <c r="GQ16467" s="171"/>
    </row>
    <row r="16468" spans="199:199" ht="12" customHeight="1">
      <c r="GQ16468" s="171"/>
    </row>
    <row r="16469" spans="199:199" ht="12" customHeight="1">
      <c r="GQ16469" s="171"/>
    </row>
    <row r="16470" spans="199:199" ht="12" customHeight="1">
      <c r="GQ16470" s="171"/>
    </row>
    <row r="16471" spans="199:199" ht="12" customHeight="1">
      <c r="GQ16471" s="171"/>
    </row>
    <row r="16472" spans="199:199" ht="12" customHeight="1">
      <c r="GQ16472" s="171"/>
    </row>
    <row r="16473" spans="199:199" ht="12" customHeight="1">
      <c r="GQ16473" s="171"/>
    </row>
    <row r="16474" spans="199:199" ht="12" customHeight="1">
      <c r="GQ16474" s="171"/>
    </row>
    <row r="16475" spans="199:199" ht="12" customHeight="1">
      <c r="GQ16475" s="171"/>
    </row>
    <row r="16476" spans="199:199" ht="12" customHeight="1">
      <c r="GQ16476" s="171"/>
    </row>
    <row r="16477" spans="199:199" ht="12" customHeight="1">
      <c r="GQ16477" s="171"/>
    </row>
    <row r="16478" spans="199:199" ht="12" customHeight="1">
      <c r="GQ16478" s="171"/>
    </row>
    <row r="16479" spans="199:199" ht="12" customHeight="1">
      <c r="GQ16479" s="171"/>
    </row>
    <row r="16480" spans="199:199" ht="12" customHeight="1">
      <c r="GQ16480" s="171"/>
    </row>
    <row r="16481" spans="199:199" ht="12" customHeight="1">
      <c r="GQ16481" s="171"/>
    </row>
    <row r="16482" spans="199:199" ht="12" customHeight="1">
      <c r="GQ16482" s="171"/>
    </row>
    <row r="16483" spans="199:199" ht="12" customHeight="1">
      <c r="GQ16483" s="171"/>
    </row>
    <row r="16484" spans="199:199" ht="12" customHeight="1">
      <c r="GQ16484" s="171"/>
    </row>
    <row r="16485" spans="199:199" ht="12" customHeight="1">
      <c r="GQ16485" s="171"/>
    </row>
    <row r="16486" spans="199:199" ht="12" customHeight="1">
      <c r="GQ16486" s="171"/>
    </row>
    <row r="16487" spans="199:199" ht="12" customHeight="1">
      <c r="GQ16487" s="171"/>
    </row>
    <row r="16488" spans="199:199" ht="12" customHeight="1">
      <c r="GQ16488" s="171"/>
    </row>
    <row r="16489" spans="199:199" ht="12" customHeight="1">
      <c r="GQ16489" s="171"/>
    </row>
    <row r="16490" spans="199:199" ht="12" customHeight="1">
      <c r="GQ16490" s="171"/>
    </row>
    <row r="16491" spans="199:199" ht="12" customHeight="1">
      <c r="GQ16491" s="171"/>
    </row>
    <row r="16492" spans="199:199" ht="12" customHeight="1">
      <c r="GQ16492" s="171"/>
    </row>
    <row r="16493" spans="199:199" ht="12" customHeight="1">
      <c r="GQ16493" s="171"/>
    </row>
    <row r="16494" spans="199:199" ht="12" customHeight="1">
      <c r="GQ16494" s="171"/>
    </row>
    <row r="16495" spans="199:199" ht="12" customHeight="1">
      <c r="GQ16495" s="171"/>
    </row>
    <row r="16496" spans="199:199" ht="12" customHeight="1">
      <c r="GQ16496" s="171"/>
    </row>
    <row r="16497" spans="199:199" ht="12" customHeight="1">
      <c r="GQ16497" s="171"/>
    </row>
    <row r="16498" spans="199:199" ht="12" customHeight="1">
      <c r="GQ16498" s="171"/>
    </row>
    <row r="16499" spans="199:199" ht="12" customHeight="1">
      <c r="GQ16499" s="171"/>
    </row>
    <row r="16500" spans="199:199" ht="12" customHeight="1">
      <c r="GQ16500" s="171"/>
    </row>
    <row r="16501" spans="199:199" ht="12" customHeight="1">
      <c r="GQ16501" s="171"/>
    </row>
    <row r="16502" spans="199:199" ht="12" customHeight="1">
      <c r="GQ16502" s="171"/>
    </row>
    <row r="16503" spans="199:199" ht="12" customHeight="1">
      <c r="GQ16503" s="171"/>
    </row>
    <row r="16504" spans="199:199" ht="12" customHeight="1">
      <c r="GQ16504" s="171"/>
    </row>
    <row r="16505" spans="199:199" ht="12" customHeight="1">
      <c r="GQ16505" s="171"/>
    </row>
    <row r="16506" spans="199:199" ht="12" customHeight="1">
      <c r="GQ16506" s="171"/>
    </row>
    <row r="16507" spans="199:199" ht="12" customHeight="1">
      <c r="GQ16507" s="171"/>
    </row>
    <row r="16508" spans="199:199" ht="12" customHeight="1">
      <c r="GQ16508" s="171"/>
    </row>
    <row r="16509" spans="199:199" ht="12" customHeight="1">
      <c r="GQ16509" s="171"/>
    </row>
    <row r="16510" spans="199:199" ht="12" customHeight="1">
      <c r="GQ16510" s="171"/>
    </row>
    <row r="16511" spans="199:199" ht="12" customHeight="1">
      <c r="GQ16511" s="171"/>
    </row>
    <row r="16512" spans="199:199" ht="12" customHeight="1">
      <c r="GQ16512" s="171"/>
    </row>
    <row r="16513" spans="199:199" ht="12" customHeight="1">
      <c r="GQ16513" s="171"/>
    </row>
    <row r="16514" spans="199:199" ht="12" customHeight="1">
      <c r="GQ16514" s="171"/>
    </row>
    <row r="16515" spans="199:199" ht="12" customHeight="1">
      <c r="GQ16515" s="171"/>
    </row>
    <row r="16516" spans="199:199" ht="12" customHeight="1">
      <c r="GQ16516" s="171"/>
    </row>
    <row r="16517" spans="199:199" ht="12" customHeight="1">
      <c r="GQ16517" s="171"/>
    </row>
    <row r="16518" spans="199:199" ht="12" customHeight="1">
      <c r="GQ16518" s="171"/>
    </row>
    <row r="16519" spans="199:199" ht="12" customHeight="1">
      <c r="GQ16519" s="171"/>
    </row>
    <row r="16520" spans="199:199" ht="12" customHeight="1">
      <c r="GQ16520" s="171"/>
    </row>
    <row r="16521" spans="199:199" ht="12" customHeight="1">
      <c r="GQ16521" s="171"/>
    </row>
    <row r="16522" spans="199:199" ht="12" customHeight="1">
      <c r="GQ16522" s="171"/>
    </row>
    <row r="16523" spans="199:199" ht="12" customHeight="1">
      <c r="GQ16523" s="171"/>
    </row>
    <row r="16524" spans="199:199" ht="12" customHeight="1">
      <c r="GQ16524" s="171"/>
    </row>
    <row r="16525" spans="199:199" ht="12" customHeight="1">
      <c r="GQ16525" s="171"/>
    </row>
    <row r="16526" spans="199:199" ht="12" customHeight="1">
      <c r="GQ16526" s="171"/>
    </row>
    <row r="16527" spans="199:199" ht="12" customHeight="1">
      <c r="GQ16527" s="171"/>
    </row>
    <row r="16528" spans="199:199" ht="12" customHeight="1">
      <c r="GQ16528" s="171"/>
    </row>
    <row r="16529" spans="199:199" ht="12" customHeight="1">
      <c r="GQ16529" s="171"/>
    </row>
    <row r="16530" spans="199:199" ht="12" customHeight="1">
      <c r="GQ16530" s="171"/>
    </row>
    <row r="16531" spans="199:199" ht="12" customHeight="1">
      <c r="GQ16531" s="171"/>
    </row>
    <row r="16532" spans="199:199" ht="12" customHeight="1">
      <c r="GQ16532" s="171"/>
    </row>
    <row r="16533" spans="199:199" ht="12" customHeight="1">
      <c r="GQ16533" s="171"/>
    </row>
    <row r="16534" spans="199:199" ht="12" customHeight="1">
      <c r="GQ16534" s="171"/>
    </row>
    <row r="16535" spans="199:199" ht="12" customHeight="1">
      <c r="GQ16535" s="171"/>
    </row>
    <row r="16536" spans="199:199" ht="12" customHeight="1">
      <c r="GQ16536" s="171"/>
    </row>
    <row r="16537" spans="199:199" ht="12" customHeight="1">
      <c r="GQ16537" s="171"/>
    </row>
    <row r="16538" spans="199:199" ht="12" customHeight="1">
      <c r="GQ16538" s="171"/>
    </row>
    <row r="16539" spans="199:199" ht="12" customHeight="1">
      <c r="GQ16539" s="171"/>
    </row>
    <row r="16540" spans="199:199" ht="12" customHeight="1">
      <c r="GQ16540" s="171"/>
    </row>
    <row r="16541" spans="199:199" ht="12" customHeight="1">
      <c r="GQ16541" s="171"/>
    </row>
    <row r="16542" spans="199:199" ht="12" customHeight="1">
      <c r="GQ16542" s="171"/>
    </row>
    <row r="16543" spans="199:199" ht="12" customHeight="1">
      <c r="GQ16543" s="171"/>
    </row>
    <row r="16544" spans="199:199" ht="12" customHeight="1">
      <c r="GQ16544" s="171"/>
    </row>
    <row r="16545" spans="199:199" ht="12" customHeight="1">
      <c r="GQ16545" s="171"/>
    </row>
    <row r="16546" spans="199:199" ht="12" customHeight="1">
      <c r="GQ16546" s="171"/>
    </row>
    <row r="16547" spans="199:199" ht="12" customHeight="1">
      <c r="GQ16547" s="171"/>
    </row>
    <row r="16548" spans="199:199" ht="12" customHeight="1">
      <c r="GQ16548" s="171"/>
    </row>
    <row r="16549" spans="199:199" ht="12" customHeight="1">
      <c r="GQ16549" s="171"/>
    </row>
    <row r="16550" spans="199:199" ht="12" customHeight="1">
      <c r="GQ16550" s="171"/>
    </row>
    <row r="16551" spans="199:199" ht="12" customHeight="1">
      <c r="GQ16551" s="171"/>
    </row>
    <row r="16552" spans="199:199" ht="12" customHeight="1">
      <c r="GQ16552" s="171"/>
    </row>
    <row r="16553" spans="199:199" ht="12" customHeight="1">
      <c r="GQ16553" s="171"/>
    </row>
    <row r="16554" spans="199:199" ht="12" customHeight="1">
      <c r="GQ16554" s="171"/>
    </row>
    <row r="16555" spans="199:199" ht="12" customHeight="1">
      <c r="GQ16555" s="171"/>
    </row>
    <row r="16556" spans="199:199" ht="12" customHeight="1">
      <c r="GQ16556" s="171"/>
    </row>
    <row r="16557" spans="199:199" ht="12" customHeight="1">
      <c r="GQ16557" s="171"/>
    </row>
    <row r="16558" spans="199:199" ht="12" customHeight="1">
      <c r="GQ16558" s="171"/>
    </row>
    <row r="16559" spans="199:199" ht="12" customHeight="1">
      <c r="GQ16559" s="171"/>
    </row>
    <row r="16560" spans="199:199" ht="12" customHeight="1">
      <c r="GQ16560" s="171"/>
    </row>
    <row r="16561" spans="199:199" ht="12" customHeight="1">
      <c r="GQ16561" s="171"/>
    </row>
    <row r="16562" spans="199:199" ht="12" customHeight="1">
      <c r="GQ16562" s="171"/>
    </row>
    <row r="16563" spans="199:199" ht="12" customHeight="1">
      <c r="GQ16563" s="171"/>
    </row>
    <row r="16564" spans="199:199" ht="12" customHeight="1">
      <c r="GQ16564" s="171"/>
    </row>
    <row r="16565" spans="199:199" ht="12" customHeight="1">
      <c r="GQ16565" s="171"/>
    </row>
    <row r="16566" spans="199:199" ht="12" customHeight="1">
      <c r="GQ16566" s="171"/>
    </row>
    <row r="16567" spans="199:199" ht="12" customHeight="1">
      <c r="GQ16567" s="171"/>
    </row>
    <row r="16568" spans="199:199" ht="12" customHeight="1">
      <c r="GQ16568" s="171"/>
    </row>
    <row r="16569" spans="199:199" ht="12" customHeight="1">
      <c r="GQ16569" s="171"/>
    </row>
    <row r="16570" spans="199:199" ht="12" customHeight="1">
      <c r="GQ16570" s="171"/>
    </row>
    <row r="16571" spans="199:199" ht="12" customHeight="1">
      <c r="GQ16571" s="171"/>
    </row>
    <row r="16572" spans="199:199" ht="12" customHeight="1">
      <c r="GQ16572" s="171"/>
    </row>
    <row r="16573" spans="199:199" ht="12" customHeight="1">
      <c r="GQ16573" s="171"/>
    </row>
    <row r="16574" spans="199:199" ht="12" customHeight="1">
      <c r="GQ16574" s="171"/>
    </row>
    <row r="16575" spans="199:199" ht="12" customHeight="1">
      <c r="GQ16575" s="171"/>
    </row>
    <row r="16576" spans="199:199" ht="12" customHeight="1">
      <c r="GQ16576" s="171"/>
    </row>
    <row r="16577" spans="199:199" ht="12" customHeight="1">
      <c r="GQ16577" s="171"/>
    </row>
    <row r="16578" spans="199:199" ht="12" customHeight="1">
      <c r="GQ16578" s="171"/>
    </row>
    <row r="16579" spans="199:199" ht="12" customHeight="1">
      <c r="GQ16579" s="171"/>
    </row>
    <row r="16580" spans="199:199" ht="12" customHeight="1">
      <c r="GQ16580" s="171"/>
    </row>
    <row r="16581" spans="199:199" ht="12" customHeight="1">
      <c r="GQ16581" s="171"/>
    </row>
    <row r="16582" spans="199:199" ht="12" customHeight="1">
      <c r="GQ16582" s="171"/>
    </row>
    <row r="16583" spans="199:199" ht="12" customHeight="1">
      <c r="GQ16583" s="171"/>
    </row>
    <row r="16584" spans="199:199" ht="12" customHeight="1">
      <c r="GQ16584" s="171"/>
    </row>
    <row r="16585" spans="199:199" ht="12" customHeight="1">
      <c r="GQ16585" s="171"/>
    </row>
    <row r="16586" spans="199:199" ht="12" customHeight="1">
      <c r="GQ16586" s="171"/>
    </row>
    <row r="16587" spans="199:199" ht="12" customHeight="1">
      <c r="GQ16587" s="171"/>
    </row>
    <row r="16588" spans="199:199" ht="12" customHeight="1">
      <c r="GQ16588" s="171"/>
    </row>
    <row r="16589" spans="199:199" ht="12" customHeight="1">
      <c r="GQ16589" s="171"/>
    </row>
    <row r="16590" spans="199:199" ht="12" customHeight="1">
      <c r="GQ16590" s="171"/>
    </row>
    <row r="16591" spans="199:199" ht="12" customHeight="1">
      <c r="GQ16591" s="171"/>
    </row>
    <row r="16592" spans="199:199" ht="12" customHeight="1">
      <c r="GQ16592" s="171"/>
    </row>
    <row r="16593" spans="199:199" ht="12" customHeight="1">
      <c r="GQ16593" s="171"/>
    </row>
    <row r="16594" spans="199:199" ht="12" customHeight="1">
      <c r="GQ16594" s="171"/>
    </row>
    <row r="16595" spans="199:199" ht="12" customHeight="1">
      <c r="GQ16595" s="171"/>
    </row>
    <row r="16596" spans="199:199" ht="12" customHeight="1">
      <c r="GQ16596" s="171"/>
    </row>
    <row r="16597" spans="199:199" ht="12" customHeight="1">
      <c r="GQ16597" s="171"/>
    </row>
    <row r="16598" spans="199:199" ht="12" customHeight="1">
      <c r="GQ16598" s="171"/>
    </row>
    <row r="16599" spans="199:199" ht="12" customHeight="1">
      <c r="GQ16599" s="171"/>
    </row>
    <row r="16600" spans="199:199" ht="12" customHeight="1">
      <c r="GQ16600" s="171"/>
    </row>
    <row r="16601" spans="199:199" ht="12" customHeight="1">
      <c r="GQ16601" s="171"/>
    </row>
    <row r="16602" spans="199:199" ht="12" customHeight="1">
      <c r="GQ16602" s="171"/>
    </row>
    <row r="16603" spans="199:199" ht="12" customHeight="1">
      <c r="GQ16603" s="171"/>
    </row>
    <row r="16604" spans="199:199" ht="12" customHeight="1">
      <c r="GQ16604" s="171"/>
    </row>
    <row r="16605" spans="199:199" ht="12" customHeight="1">
      <c r="GQ16605" s="171"/>
    </row>
    <row r="16606" spans="199:199" ht="12" customHeight="1">
      <c r="GQ16606" s="171"/>
    </row>
    <row r="16607" spans="199:199" ht="12" customHeight="1">
      <c r="GQ16607" s="171"/>
    </row>
    <row r="16608" spans="199:199" ht="12" customHeight="1">
      <c r="GQ16608" s="171"/>
    </row>
    <row r="16609" spans="199:199" ht="12" customHeight="1">
      <c r="GQ16609" s="171"/>
    </row>
    <row r="16610" spans="199:199" ht="12" customHeight="1">
      <c r="GQ16610" s="171"/>
    </row>
    <row r="16611" spans="199:199" ht="12" customHeight="1">
      <c r="GQ16611" s="171"/>
    </row>
    <row r="16612" spans="199:199" ht="12" customHeight="1">
      <c r="GQ16612" s="171"/>
    </row>
    <row r="16613" spans="199:199" ht="12" customHeight="1">
      <c r="GQ16613" s="171"/>
    </row>
    <row r="16614" spans="199:199" ht="12" customHeight="1">
      <c r="GQ16614" s="171"/>
    </row>
    <row r="16615" spans="199:199" ht="12" customHeight="1">
      <c r="GQ16615" s="171"/>
    </row>
    <row r="16616" spans="199:199" ht="12" customHeight="1">
      <c r="GQ16616" s="171"/>
    </row>
    <row r="16617" spans="199:199" ht="12" customHeight="1">
      <c r="GQ16617" s="171"/>
    </row>
    <row r="16618" spans="199:199" ht="12" customHeight="1">
      <c r="GQ16618" s="171"/>
    </row>
    <row r="16619" spans="199:199" ht="12" customHeight="1">
      <c r="GQ16619" s="171"/>
    </row>
    <row r="16620" spans="199:199" ht="12" customHeight="1">
      <c r="GQ16620" s="171"/>
    </row>
    <row r="16621" spans="199:199" ht="12" customHeight="1">
      <c r="GQ16621" s="171"/>
    </row>
    <row r="16622" spans="199:199" ht="12" customHeight="1">
      <c r="GQ16622" s="171"/>
    </row>
    <row r="16623" spans="199:199" ht="12" customHeight="1">
      <c r="GQ16623" s="171"/>
    </row>
    <row r="16624" spans="199:199" ht="12" customHeight="1">
      <c r="GQ16624" s="171"/>
    </row>
    <row r="16625" spans="199:199" ht="12" customHeight="1">
      <c r="GQ16625" s="171"/>
    </row>
    <row r="16626" spans="199:199" ht="12" customHeight="1">
      <c r="GQ16626" s="171"/>
    </row>
    <row r="16627" spans="199:199" ht="12" customHeight="1">
      <c r="GQ16627" s="171"/>
    </row>
    <row r="16628" spans="199:199" ht="12" customHeight="1">
      <c r="GQ16628" s="171"/>
    </row>
    <row r="16629" spans="199:199" ht="12" customHeight="1">
      <c r="GQ16629" s="171"/>
    </row>
    <row r="16630" spans="199:199" ht="12" customHeight="1">
      <c r="GQ16630" s="171"/>
    </row>
    <row r="16631" spans="199:199" ht="12" customHeight="1">
      <c r="GQ16631" s="171"/>
    </row>
    <row r="16632" spans="199:199" ht="12" customHeight="1">
      <c r="GQ16632" s="171"/>
    </row>
    <row r="16633" spans="199:199" ht="12" customHeight="1">
      <c r="GQ16633" s="171"/>
    </row>
    <row r="16634" spans="199:199" ht="12" customHeight="1">
      <c r="GQ16634" s="171"/>
    </row>
    <row r="16635" spans="199:199" ht="12" customHeight="1">
      <c r="GQ16635" s="171"/>
    </row>
    <row r="16636" spans="199:199" ht="12" customHeight="1">
      <c r="GQ16636" s="171"/>
    </row>
    <row r="16637" spans="199:199" ht="12" customHeight="1">
      <c r="GQ16637" s="171"/>
    </row>
    <row r="16638" spans="199:199" ht="12" customHeight="1">
      <c r="GQ16638" s="171"/>
    </row>
    <row r="16639" spans="199:199" ht="12" customHeight="1">
      <c r="GQ16639" s="171"/>
    </row>
    <row r="16640" spans="199:199" ht="12" customHeight="1">
      <c r="GQ16640" s="171"/>
    </row>
    <row r="16641" spans="199:199" ht="12" customHeight="1">
      <c r="GQ16641" s="171"/>
    </row>
    <row r="16642" spans="199:199" ht="12" customHeight="1">
      <c r="GQ16642" s="171"/>
    </row>
    <row r="16643" spans="199:199" ht="12" customHeight="1">
      <c r="GQ16643" s="171"/>
    </row>
    <row r="16644" spans="199:199" ht="12" customHeight="1">
      <c r="GQ16644" s="171"/>
    </row>
    <row r="16645" spans="199:199" ht="12" customHeight="1">
      <c r="GQ16645" s="171"/>
    </row>
    <row r="16646" spans="199:199" ht="12" customHeight="1">
      <c r="GQ16646" s="171"/>
    </row>
    <row r="16647" spans="199:199" ht="12" customHeight="1">
      <c r="GQ16647" s="171"/>
    </row>
    <row r="16648" spans="199:199" ht="12" customHeight="1">
      <c r="GQ16648" s="171"/>
    </row>
    <row r="16649" spans="199:199" ht="12" customHeight="1">
      <c r="GQ16649" s="171"/>
    </row>
    <row r="16650" spans="199:199" ht="12" customHeight="1">
      <c r="GQ16650" s="171"/>
    </row>
    <row r="16651" spans="199:199" ht="12" customHeight="1">
      <c r="GQ16651" s="171"/>
    </row>
    <row r="16652" spans="199:199" ht="12" customHeight="1">
      <c r="GQ16652" s="171"/>
    </row>
    <row r="16653" spans="199:199" ht="12" customHeight="1">
      <c r="GQ16653" s="171"/>
    </row>
    <row r="16654" spans="199:199" ht="12" customHeight="1">
      <c r="GQ16654" s="171"/>
    </row>
    <row r="16655" spans="199:199" ht="12" customHeight="1">
      <c r="GQ16655" s="171"/>
    </row>
    <row r="16656" spans="199:199" ht="12" customHeight="1">
      <c r="GQ16656" s="171"/>
    </row>
    <row r="16657" spans="199:199" ht="12" customHeight="1">
      <c r="GQ16657" s="171"/>
    </row>
    <row r="16658" spans="199:199" ht="12" customHeight="1">
      <c r="GQ16658" s="171"/>
    </row>
    <row r="16659" spans="199:199" ht="12" customHeight="1">
      <c r="GQ16659" s="171"/>
    </row>
    <row r="16660" spans="199:199" ht="12" customHeight="1">
      <c r="GQ16660" s="171"/>
    </row>
    <row r="16661" spans="199:199" ht="12" customHeight="1">
      <c r="GQ16661" s="171"/>
    </row>
    <row r="16662" spans="199:199" ht="12" customHeight="1">
      <c r="GQ16662" s="171"/>
    </row>
    <row r="16663" spans="199:199" ht="12" customHeight="1">
      <c r="GQ16663" s="171"/>
    </row>
    <row r="16664" spans="199:199" ht="12" customHeight="1">
      <c r="GQ16664" s="171"/>
    </row>
    <row r="16665" spans="199:199" ht="12" customHeight="1">
      <c r="GQ16665" s="171"/>
    </row>
    <row r="16666" spans="199:199" ht="12" customHeight="1">
      <c r="GQ16666" s="171"/>
    </row>
    <row r="16667" spans="199:199" ht="12" customHeight="1">
      <c r="GQ16667" s="171"/>
    </row>
    <row r="16668" spans="199:199" ht="12" customHeight="1">
      <c r="GQ16668" s="171"/>
    </row>
    <row r="16669" spans="199:199" ht="12" customHeight="1">
      <c r="GQ16669" s="171"/>
    </row>
    <row r="16670" spans="199:199" ht="12" customHeight="1">
      <c r="GQ16670" s="171"/>
    </row>
    <row r="16671" spans="199:199" ht="12" customHeight="1">
      <c r="GQ16671" s="171"/>
    </row>
    <row r="16672" spans="199:199" ht="12" customHeight="1">
      <c r="GQ16672" s="171"/>
    </row>
    <row r="16673" spans="199:199" ht="12" customHeight="1">
      <c r="GQ16673" s="171"/>
    </row>
    <row r="16674" spans="199:199" ht="12" customHeight="1">
      <c r="GQ16674" s="171"/>
    </row>
    <row r="16675" spans="199:199" ht="12" customHeight="1">
      <c r="GQ16675" s="171"/>
    </row>
    <row r="16676" spans="199:199" ht="12" customHeight="1">
      <c r="GQ16676" s="171"/>
    </row>
    <row r="16677" spans="199:199" ht="12" customHeight="1">
      <c r="GQ16677" s="171"/>
    </row>
    <row r="16678" spans="199:199" ht="12" customHeight="1">
      <c r="GQ16678" s="171"/>
    </row>
    <row r="16679" spans="199:199" ht="12" customHeight="1">
      <c r="GQ16679" s="171"/>
    </row>
    <row r="16680" spans="199:199" ht="12" customHeight="1">
      <c r="GQ16680" s="171"/>
    </row>
    <row r="16681" spans="199:199" ht="12" customHeight="1">
      <c r="GQ16681" s="171"/>
    </row>
    <row r="16682" spans="199:199" ht="12" customHeight="1">
      <c r="GQ16682" s="171"/>
    </row>
    <row r="16683" spans="199:199" ht="12" customHeight="1">
      <c r="GQ16683" s="171"/>
    </row>
    <row r="16684" spans="199:199" ht="12" customHeight="1">
      <c r="GQ16684" s="171"/>
    </row>
    <row r="16685" spans="199:199" ht="12" customHeight="1">
      <c r="GQ16685" s="171"/>
    </row>
    <row r="16686" spans="199:199" ht="12" customHeight="1">
      <c r="GQ16686" s="171"/>
    </row>
    <row r="16687" spans="199:199" ht="12" customHeight="1">
      <c r="GQ16687" s="171"/>
    </row>
    <row r="16688" spans="199:199" ht="12" customHeight="1">
      <c r="GQ16688" s="171"/>
    </row>
    <row r="16689" spans="199:199" ht="12" customHeight="1">
      <c r="GQ16689" s="171"/>
    </row>
    <row r="16690" spans="199:199" ht="12" customHeight="1">
      <c r="GQ16690" s="171"/>
    </row>
    <row r="16691" spans="199:199" ht="12" customHeight="1">
      <c r="GQ16691" s="171"/>
    </row>
    <row r="16692" spans="199:199" ht="12" customHeight="1">
      <c r="GQ16692" s="171"/>
    </row>
    <row r="16693" spans="199:199" ht="12" customHeight="1">
      <c r="GQ16693" s="171"/>
    </row>
    <row r="16694" spans="199:199" ht="12" customHeight="1">
      <c r="GQ16694" s="171"/>
    </row>
    <row r="16695" spans="199:199" ht="12" customHeight="1">
      <c r="GQ16695" s="171"/>
    </row>
    <row r="16696" spans="199:199" ht="12" customHeight="1">
      <c r="GQ16696" s="171"/>
    </row>
    <row r="16697" spans="199:199" ht="12" customHeight="1">
      <c r="GQ16697" s="171"/>
    </row>
    <row r="16698" spans="199:199" ht="12" customHeight="1">
      <c r="GQ16698" s="171"/>
    </row>
    <row r="16699" spans="199:199" ht="12" customHeight="1">
      <c r="GQ16699" s="171"/>
    </row>
    <row r="16700" spans="199:199" ht="12" customHeight="1">
      <c r="GQ16700" s="171"/>
    </row>
    <row r="16701" spans="199:199" ht="12" customHeight="1">
      <c r="GQ16701" s="171"/>
    </row>
    <row r="16702" spans="199:199" ht="12" customHeight="1">
      <c r="GQ16702" s="171"/>
    </row>
    <row r="16703" spans="199:199" ht="12" customHeight="1">
      <c r="GQ16703" s="171"/>
    </row>
    <row r="16704" spans="199:199" ht="12" customHeight="1">
      <c r="GQ16704" s="171"/>
    </row>
    <row r="16705" spans="199:199" ht="12" customHeight="1">
      <c r="GQ16705" s="171"/>
    </row>
    <row r="16706" spans="199:199" ht="12" customHeight="1">
      <c r="GQ16706" s="171"/>
    </row>
    <row r="16707" spans="199:199" ht="12" customHeight="1">
      <c r="GQ16707" s="171"/>
    </row>
    <row r="16708" spans="199:199" ht="12" customHeight="1">
      <c r="GQ16708" s="171"/>
    </row>
    <row r="16709" spans="199:199" ht="12" customHeight="1">
      <c r="GQ16709" s="171"/>
    </row>
    <row r="16710" spans="199:199" ht="12" customHeight="1">
      <c r="GQ16710" s="171"/>
    </row>
    <row r="16711" spans="199:199" ht="12" customHeight="1">
      <c r="GQ16711" s="171"/>
    </row>
    <row r="16712" spans="199:199" ht="12" customHeight="1">
      <c r="GQ16712" s="171"/>
    </row>
    <row r="16713" spans="199:199" ht="12" customHeight="1">
      <c r="GQ16713" s="171"/>
    </row>
    <row r="16714" spans="199:199" ht="12" customHeight="1">
      <c r="GQ16714" s="171"/>
    </row>
    <row r="16715" spans="199:199" ht="12" customHeight="1">
      <c r="GQ16715" s="171"/>
    </row>
    <row r="16716" spans="199:199" ht="12" customHeight="1">
      <c r="GQ16716" s="171"/>
    </row>
    <row r="16717" spans="199:199" ht="12" customHeight="1">
      <c r="GQ16717" s="171"/>
    </row>
    <row r="16718" spans="199:199" ht="12" customHeight="1">
      <c r="GQ16718" s="171"/>
    </row>
    <row r="16719" spans="199:199" ht="12" customHeight="1">
      <c r="GQ16719" s="171"/>
    </row>
    <row r="16720" spans="199:199" ht="12" customHeight="1">
      <c r="GQ16720" s="171"/>
    </row>
    <row r="16721" spans="199:199" ht="12" customHeight="1">
      <c r="GQ16721" s="171"/>
    </row>
    <row r="16722" spans="199:199" ht="12" customHeight="1">
      <c r="GQ16722" s="171"/>
    </row>
    <row r="16723" spans="199:199" ht="12" customHeight="1">
      <c r="GQ16723" s="171"/>
    </row>
    <row r="16724" spans="199:199" ht="12" customHeight="1">
      <c r="GQ16724" s="171"/>
    </row>
    <row r="16725" spans="199:199" ht="12" customHeight="1">
      <c r="GQ16725" s="171"/>
    </row>
    <row r="16726" spans="199:199" ht="12" customHeight="1">
      <c r="GQ16726" s="171"/>
    </row>
    <row r="16727" spans="199:199" ht="12" customHeight="1">
      <c r="GQ16727" s="171"/>
    </row>
    <row r="16728" spans="199:199" ht="12" customHeight="1">
      <c r="GQ16728" s="171"/>
    </row>
    <row r="16729" spans="199:199" ht="12" customHeight="1">
      <c r="GQ16729" s="171"/>
    </row>
    <row r="16730" spans="199:199" ht="12" customHeight="1">
      <c r="GQ16730" s="171"/>
    </row>
    <row r="16731" spans="199:199" ht="12" customHeight="1">
      <c r="GQ16731" s="171"/>
    </row>
    <row r="16732" spans="199:199" ht="12" customHeight="1">
      <c r="GQ16732" s="171"/>
    </row>
    <row r="16733" spans="199:199" ht="12" customHeight="1">
      <c r="GQ16733" s="171"/>
    </row>
    <row r="16734" spans="199:199" ht="12" customHeight="1">
      <c r="GQ16734" s="171"/>
    </row>
    <row r="16735" spans="199:199" ht="12" customHeight="1">
      <c r="GQ16735" s="171"/>
    </row>
    <row r="16736" spans="199:199" ht="12" customHeight="1">
      <c r="GQ16736" s="171"/>
    </row>
    <row r="16737" spans="199:199" ht="12" customHeight="1">
      <c r="GQ16737" s="171"/>
    </row>
    <row r="16738" spans="199:199" ht="12" customHeight="1">
      <c r="GQ16738" s="171"/>
    </row>
    <row r="16739" spans="199:199" ht="12" customHeight="1">
      <c r="GQ16739" s="171"/>
    </row>
    <row r="16740" spans="199:199" ht="12" customHeight="1">
      <c r="GQ16740" s="171"/>
    </row>
    <row r="16741" spans="199:199" ht="12" customHeight="1">
      <c r="GQ16741" s="171"/>
    </row>
    <row r="16742" spans="199:199" ht="12" customHeight="1">
      <c r="GQ16742" s="171"/>
    </row>
    <row r="16743" spans="199:199" ht="12" customHeight="1">
      <c r="GQ16743" s="171"/>
    </row>
    <row r="16744" spans="199:199" ht="12" customHeight="1">
      <c r="GQ16744" s="171"/>
    </row>
    <row r="16745" spans="199:199" ht="12" customHeight="1">
      <c r="GQ16745" s="171"/>
    </row>
    <row r="16746" spans="199:199" ht="12" customHeight="1">
      <c r="GQ16746" s="171"/>
    </row>
    <row r="16747" spans="199:199" ht="12" customHeight="1">
      <c r="GQ16747" s="171"/>
    </row>
    <row r="16748" spans="199:199" ht="12" customHeight="1">
      <c r="GQ16748" s="171"/>
    </row>
    <row r="16749" spans="199:199" ht="12" customHeight="1">
      <c r="GQ16749" s="171"/>
    </row>
    <row r="16750" spans="199:199" ht="12" customHeight="1">
      <c r="GQ16750" s="171"/>
    </row>
    <row r="16751" spans="199:199" ht="12" customHeight="1">
      <c r="GQ16751" s="171"/>
    </row>
    <row r="16752" spans="199:199" ht="12" customHeight="1">
      <c r="GQ16752" s="171"/>
    </row>
    <row r="16753" spans="199:199" ht="12" customHeight="1">
      <c r="GQ16753" s="171"/>
    </row>
    <row r="16754" spans="199:199" ht="12" customHeight="1">
      <c r="GQ16754" s="171"/>
    </row>
    <row r="16755" spans="199:199" ht="12" customHeight="1">
      <c r="GQ16755" s="171"/>
    </row>
    <row r="16756" spans="199:199" ht="12" customHeight="1">
      <c r="GQ16756" s="171"/>
    </row>
    <row r="16757" spans="199:199" ht="12" customHeight="1">
      <c r="GQ16757" s="171"/>
    </row>
    <row r="16758" spans="199:199" ht="12" customHeight="1">
      <c r="GQ16758" s="171"/>
    </row>
    <row r="16759" spans="199:199" ht="12" customHeight="1">
      <c r="GQ16759" s="171"/>
    </row>
    <row r="16760" spans="199:199" ht="12" customHeight="1">
      <c r="GQ16760" s="171"/>
    </row>
    <row r="16761" spans="199:199" ht="12" customHeight="1">
      <c r="GQ16761" s="171"/>
    </row>
    <row r="16762" spans="199:199" ht="12" customHeight="1">
      <c r="GQ16762" s="171"/>
    </row>
    <row r="16763" spans="199:199" ht="12" customHeight="1">
      <c r="GQ16763" s="171"/>
    </row>
    <row r="16764" spans="199:199" ht="12" customHeight="1">
      <c r="GQ16764" s="171"/>
    </row>
    <row r="16765" spans="199:199" ht="12" customHeight="1">
      <c r="GQ16765" s="171"/>
    </row>
    <row r="16766" spans="199:199" ht="12" customHeight="1">
      <c r="GQ16766" s="171"/>
    </row>
    <row r="16767" spans="199:199" ht="12" customHeight="1">
      <c r="GQ16767" s="171"/>
    </row>
    <row r="16768" spans="199:199" ht="12" customHeight="1">
      <c r="GQ16768" s="171"/>
    </row>
    <row r="16769" spans="199:199" ht="12" customHeight="1">
      <c r="GQ16769" s="171"/>
    </row>
    <row r="16770" spans="199:199" ht="12" customHeight="1">
      <c r="GQ16770" s="171"/>
    </row>
    <row r="16771" spans="199:199" ht="12" customHeight="1">
      <c r="GQ16771" s="171"/>
    </row>
    <row r="16772" spans="199:199" ht="12" customHeight="1">
      <c r="GQ16772" s="171"/>
    </row>
    <row r="16773" spans="199:199" ht="12" customHeight="1">
      <c r="GQ16773" s="171"/>
    </row>
    <row r="16774" spans="199:199" ht="12" customHeight="1">
      <c r="GQ16774" s="171"/>
    </row>
    <row r="16775" spans="199:199" ht="12" customHeight="1">
      <c r="GQ16775" s="171"/>
    </row>
    <row r="16776" spans="199:199" ht="12" customHeight="1">
      <c r="GQ16776" s="171"/>
    </row>
    <row r="16777" spans="199:199" ht="12" customHeight="1">
      <c r="GQ16777" s="171"/>
    </row>
    <row r="16778" spans="199:199" ht="12" customHeight="1">
      <c r="GQ16778" s="171"/>
    </row>
    <row r="16779" spans="199:199" ht="12" customHeight="1">
      <c r="GQ16779" s="171"/>
    </row>
    <row r="16780" spans="199:199" ht="12" customHeight="1">
      <c r="GQ16780" s="171"/>
    </row>
    <row r="16781" spans="199:199" ht="12" customHeight="1">
      <c r="GQ16781" s="171"/>
    </row>
    <row r="16782" spans="199:199" ht="12" customHeight="1">
      <c r="GQ16782" s="171"/>
    </row>
    <row r="16783" spans="199:199" ht="12" customHeight="1">
      <c r="GQ16783" s="171"/>
    </row>
    <row r="16784" spans="199:199" ht="12" customHeight="1">
      <c r="GQ16784" s="171"/>
    </row>
    <row r="16785" spans="199:199" ht="12" customHeight="1">
      <c r="GQ16785" s="171"/>
    </row>
    <row r="16786" spans="199:199" ht="12" customHeight="1">
      <c r="GQ16786" s="171"/>
    </row>
    <row r="16787" spans="199:199" ht="12" customHeight="1">
      <c r="GQ16787" s="171"/>
    </row>
    <row r="16788" spans="199:199" ht="12" customHeight="1">
      <c r="GQ16788" s="171"/>
    </row>
    <row r="16789" spans="199:199" ht="12" customHeight="1">
      <c r="GQ16789" s="171"/>
    </row>
    <row r="16790" spans="199:199" ht="12" customHeight="1">
      <c r="GQ16790" s="171"/>
    </row>
    <row r="16791" spans="199:199" ht="12" customHeight="1">
      <c r="GQ16791" s="171"/>
    </row>
    <row r="16792" spans="199:199" ht="12" customHeight="1">
      <c r="GQ16792" s="171"/>
    </row>
    <row r="16793" spans="199:199" ht="12" customHeight="1">
      <c r="GQ16793" s="171"/>
    </row>
    <row r="16794" spans="199:199" ht="12" customHeight="1">
      <c r="GQ16794" s="171"/>
    </row>
    <row r="16795" spans="199:199" ht="12" customHeight="1">
      <c r="GQ16795" s="171"/>
    </row>
    <row r="16796" spans="199:199" ht="12" customHeight="1">
      <c r="GQ16796" s="171"/>
    </row>
    <row r="16797" spans="199:199" ht="12" customHeight="1">
      <c r="GQ16797" s="171"/>
    </row>
    <row r="16798" spans="199:199" ht="12" customHeight="1">
      <c r="GQ16798" s="171"/>
    </row>
    <row r="16799" spans="199:199" ht="12" customHeight="1">
      <c r="GQ16799" s="171"/>
    </row>
    <row r="16800" spans="199:199" ht="12" customHeight="1">
      <c r="GQ16800" s="171"/>
    </row>
    <row r="16801" spans="199:199" ht="12" customHeight="1">
      <c r="GQ16801" s="171"/>
    </row>
    <row r="16802" spans="199:199" ht="12" customHeight="1">
      <c r="GQ16802" s="171"/>
    </row>
    <row r="16803" spans="199:199" ht="12" customHeight="1">
      <c r="GQ16803" s="171"/>
    </row>
    <row r="16804" spans="199:199" ht="12" customHeight="1">
      <c r="GQ16804" s="171"/>
    </row>
    <row r="16805" spans="199:199" ht="12" customHeight="1">
      <c r="GQ16805" s="171"/>
    </row>
    <row r="16806" spans="199:199" ht="12" customHeight="1">
      <c r="GQ16806" s="171"/>
    </row>
    <row r="16807" spans="199:199" ht="12" customHeight="1">
      <c r="GQ16807" s="171"/>
    </row>
    <row r="16808" spans="199:199" ht="12" customHeight="1">
      <c r="GQ16808" s="171"/>
    </row>
    <row r="16809" spans="199:199" ht="12" customHeight="1">
      <c r="GQ16809" s="171"/>
    </row>
    <row r="16810" spans="199:199" ht="12" customHeight="1">
      <c r="GQ16810" s="171"/>
    </row>
    <row r="16811" spans="199:199" ht="12" customHeight="1">
      <c r="GQ16811" s="171"/>
    </row>
    <row r="16812" spans="199:199" ht="12" customHeight="1">
      <c r="GQ16812" s="171"/>
    </row>
    <row r="16813" spans="199:199" ht="12" customHeight="1">
      <c r="GQ16813" s="171"/>
    </row>
    <row r="16814" spans="199:199" ht="12" customHeight="1">
      <c r="GQ16814" s="171"/>
    </row>
    <row r="16815" spans="199:199" ht="12" customHeight="1">
      <c r="GQ16815" s="171"/>
    </row>
    <row r="16816" spans="199:199" ht="12" customHeight="1">
      <c r="GQ16816" s="171"/>
    </row>
    <row r="16817" spans="199:199" ht="12" customHeight="1">
      <c r="GQ16817" s="171"/>
    </row>
    <row r="16818" spans="199:199" ht="12" customHeight="1">
      <c r="GQ16818" s="171"/>
    </row>
    <row r="16819" spans="199:199" ht="12" customHeight="1">
      <c r="GQ16819" s="171"/>
    </row>
    <row r="16820" spans="199:199" ht="12" customHeight="1">
      <c r="GQ16820" s="171"/>
    </row>
    <row r="16821" spans="199:199" ht="12" customHeight="1">
      <c r="GQ16821" s="171"/>
    </row>
    <row r="16822" spans="199:199" ht="12" customHeight="1">
      <c r="GQ16822" s="171"/>
    </row>
    <row r="16823" spans="199:199" ht="12" customHeight="1">
      <c r="GQ16823" s="171"/>
    </row>
    <row r="16824" spans="199:199" ht="12" customHeight="1">
      <c r="GQ16824" s="171"/>
    </row>
    <row r="16825" spans="199:199" ht="12" customHeight="1">
      <c r="GQ16825" s="171"/>
    </row>
    <row r="16826" spans="199:199" ht="12" customHeight="1">
      <c r="GQ16826" s="171"/>
    </row>
    <row r="16827" spans="199:199" ht="12" customHeight="1">
      <c r="GQ16827" s="171"/>
    </row>
    <row r="16828" spans="199:199" ht="12" customHeight="1">
      <c r="GQ16828" s="171"/>
    </row>
    <row r="16829" spans="199:199" ht="12" customHeight="1">
      <c r="GQ16829" s="171"/>
    </row>
    <row r="16830" spans="199:199" ht="12" customHeight="1">
      <c r="GQ16830" s="171"/>
    </row>
    <row r="16831" spans="199:199" ht="12" customHeight="1">
      <c r="GQ16831" s="171"/>
    </row>
    <row r="16832" spans="199:199" ht="12" customHeight="1">
      <c r="GQ16832" s="171"/>
    </row>
    <row r="16833" spans="199:199" ht="12" customHeight="1">
      <c r="GQ16833" s="171"/>
    </row>
    <row r="16834" spans="199:199" ht="12" customHeight="1">
      <c r="GQ16834" s="171"/>
    </row>
    <row r="16835" spans="199:199" ht="12" customHeight="1">
      <c r="GQ16835" s="171"/>
    </row>
    <row r="16836" spans="199:199" ht="12" customHeight="1">
      <c r="GQ16836" s="171"/>
    </row>
    <row r="16837" spans="199:199" ht="12" customHeight="1">
      <c r="GQ16837" s="171"/>
    </row>
    <row r="16838" spans="199:199" ht="12" customHeight="1">
      <c r="GQ16838" s="171"/>
    </row>
    <row r="16839" spans="199:199" ht="12" customHeight="1">
      <c r="GQ16839" s="171"/>
    </row>
    <row r="16840" spans="199:199" ht="12" customHeight="1">
      <c r="GQ16840" s="171"/>
    </row>
    <row r="16841" spans="199:199" ht="12" customHeight="1">
      <c r="GQ16841" s="171"/>
    </row>
    <row r="16842" spans="199:199" ht="12" customHeight="1">
      <c r="GQ16842" s="171"/>
    </row>
    <row r="16843" spans="199:199" ht="12" customHeight="1">
      <c r="GQ16843" s="171"/>
    </row>
    <row r="16844" spans="199:199" ht="12" customHeight="1">
      <c r="GQ16844" s="171"/>
    </row>
    <row r="16845" spans="199:199" ht="12" customHeight="1">
      <c r="GQ16845" s="171"/>
    </row>
    <row r="16846" spans="199:199" ht="12" customHeight="1">
      <c r="GQ16846" s="171"/>
    </row>
    <row r="16847" spans="199:199" ht="12" customHeight="1">
      <c r="GQ16847" s="171"/>
    </row>
    <row r="16848" spans="199:199" ht="12" customHeight="1">
      <c r="GQ16848" s="171"/>
    </row>
    <row r="16849" spans="199:199" ht="12" customHeight="1">
      <c r="GQ16849" s="171"/>
    </row>
    <row r="16850" spans="199:199" ht="12" customHeight="1">
      <c r="GQ16850" s="171"/>
    </row>
    <row r="16851" spans="199:199" ht="12" customHeight="1">
      <c r="GQ16851" s="171"/>
    </row>
    <row r="16852" spans="199:199" ht="12" customHeight="1">
      <c r="GQ16852" s="171"/>
    </row>
    <row r="16853" spans="199:199" ht="12" customHeight="1">
      <c r="GQ16853" s="171"/>
    </row>
    <row r="16854" spans="199:199" ht="12" customHeight="1">
      <c r="GQ16854" s="171"/>
    </row>
    <row r="16855" spans="199:199" ht="12" customHeight="1">
      <c r="GQ16855" s="171"/>
    </row>
    <row r="16856" spans="199:199" ht="12" customHeight="1">
      <c r="GQ16856" s="171"/>
    </row>
    <row r="16857" spans="199:199" ht="12" customHeight="1">
      <c r="GQ16857" s="171"/>
    </row>
    <row r="16858" spans="199:199" ht="12" customHeight="1">
      <c r="GQ16858" s="171"/>
    </row>
    <row r="16859" spans="199:199" ht="12" customHeight="1">
      <c r="GQ16859" s="171"/>
    </row>
    <row r="16860" spans="199:199" ht="12" customHeight="1">
      <c r="GQ16860" s="171"/>
    </row>
    <row r="16861" spans="199:199" ht="12" customHeight="1">
      <c r="GQ16861" s="171"/>
    </row>
    <row r="16862" spans="199:199" ht="12" customHeight="1">
      <c r="GQ16862" s="171"/>
    </row>
    <row r="16863" spans="199:199" ht="12" customHeight="1">
      <c r="GQ16863" s="171"/>
    </row>
    <row r="16864" spans="199:199" ht="12" customHeight="1">
      <c r="GQ16864" s="171"/>
    </row>
    <row r="16865" spans="199:199" ht="12" customHeight="1">
      <c r="GQ16865" s="171"/>
    </row>
    <row r="16866" spans="199:199" ht="12" customHeight="1">
      <c r="GQ16866" s="171"/>
    </row>
    <row r="16867" spans="199:199" ht="12" customHeight="1">
      <c r="GQ16867" s="171"/>
    </row>
    <row r="16868" spans="199:199" ht="12" customHeight="1">
      <c r="GQ16868" s="171"/>
    </row>
    <row r="16869" spans="199:199" ht="12" customHeight="1">
      <c r="GQ16869" s="171"/>
    </row>
    <row r="16870" spans="199:199" ht="12" customHeight="1">
      <c r="GQ16870" s="171"/>
    </row>
    <row r="16871" spans="199:199" ht="12" customHeight="1">
      <c r="GQ16871" s="171"/>
    </row>
    <row r="16872" spans="199:199" ht="12" customHeight="1">
      <c r="GQ16872" s="171"/>
    </row>
    <row r="16873" spans="199:199" ht="12" customHeight="1">
      <c r="GQ16873" s="171"/>
    </row>
    <row r="16874" spans="199:199" ht="12" customHeight="1">
      <c r="GQ16874" s="171"/>
    </row>
    <row r="16875" spans="199:199" ht="12" customHeight="1">
      <c r="GQ16875" s="171"/>
    </row>
    <row r="16876" spans="199:199" ht="12" customHeight="1">
      <c r="GQ16876" s="171"/>
    </row>
    <row r="16877" spans="199:199" ht="12" customHeight="1">
      <c r="GQ16877" s="171"/>
    </row>
    <row r="16878" spans="199:199" ht="12" customHeight="1">
      <c r="GQ16878" s="171"/>
    </row>
    <row r="16879" spans="199:199" ht="12" customHeight="1">
      <c r="GQ16879" s="171"/>
    </row>
    <row r="16880" spans="199:199" ht="12" customHeight="1">
      <c r="GQ16880" s="171"/>
    </row>
    <row r="16881" spans="199:199" ht="12" customHeight="1">
      <c r="GQ16881" s="171"/>
    </row>
    <row r="16882" spans="199:199" ht="12" customHeight="1">
      <c r="GQ16882" s="171"/>
    </row>
    <row r="16883" spans="199:199" ht="12" customHeight="1">
      <c r="GQ16883" s="171"/>
    </row>
    <row r="16884" spans="199:199" ht="12" customHeight="1">
      <c r="GQ16884" s="171"/>
    </row>
    <row r="16885" spans="199:199" ht="12" customHeight="1">
      <c r="GQ16885" s="171"/>
    </row>
    <row r="16886" spans="199:199" ht="12" customHeight="1">
      <c r="GQ16886" s="171"/>
    </row>
    <row r="16887" spans="199:199" ht="12" customHeight="1">
      <c r="GQ16887" s="171"/>
    </row>
    <row r="16888" spans="199:199" ht="12" customHeight="1">
      <c r="GQ16888" s="171"/>
    </row>
    <row r="16889" spans="199:199" ht="12" customHeight="1">
      <c r="GQ16889" s="171"/>
    </row>
    <row r="16890" spans="199:199" ht="12" customHeight="1">
      <c r="GQ16890" s="171"/>
    </row>
    <row r="16891" spans="199:199" ht="12" customHeight="1">
      <c r="GQ16891" s="171"/>
    </row>
    <row r="16892" spans="199:199" ht="12" customHeight="1">
      <c r="GQ16892" s="171"/>
    </row>
    <row r="16893" spans="199:199" ht="12" customHeight="1">
      <c r="GQ16893" s="171"/>
    </row>
    <row r="16894" spans="199:199" ht="12" customHeight="1">
      <c r="GQ16894" s="171"/>
    </row>
    <row r="16895" spans="199:199" ht="12" customHeight="1">
      <c r="GQ16895" s="171"/>
    </row>
    <row r="16896" spans="199:199" ht="12" customHeight="1">
      <c r="GQ16896" s="171"/>
    </row>
    <row r="16897" spans="199:199" ht="12" customHeight="1">
      <c r="GQ16897" s="171"/>
    </row>
    <row r="16898" spans="199:199" ht="12" customHeight="1">
      <c r="GQ16898" s="171"/>
    </row>
    <row r="16899" spans="199:199" ht="12" customHeight="1">
      <c r="GQ16899" s="171"/>
    </row>
    <row r="16900" spans="199:199" ht="12" customHeight="1">
      <c r="GQ16900" s="171"/>
    </row>
    <row r="16901" spans="199:199" ht="12" customHeight="1">
      <c r="GQ16901" s="171"/>
    </row>
    <row r="16902" spans="199:199" ht="12" customHeight="1">
      <c r="GQ16902" s="171"/>
    </row>
    <row r="16903" spans="199:199" ht="12" customHeight="1">
      <c r="GQ16903" s="171"/>
    </row>
    <row r="16904" spans="199:199" ht="12" customHeight="1">
      <c r="GQ16904" s="171"/>
    </row>
    <row r="16905" spans="199:199" ht="12" customHeight="1">
      <c r="GQ16905" s="171"/>
    </row>
    <row r="16906" spans="199:199" ht="12" customHeight="1">
      <c r="GQ16906" s="171"/>
    </row>
    <row r="16907" spans="199:199" ht="12" customHeight="1">
      <c r="GQ16907" s="171"/>
    </row>
    <row r="16908" spans="199:199" ht="12" customHeight="1">
      <c r="GQ16908" s="171"/>
    </row>
    <row r="16909" spans="199:199" ht="12" customHeight="1">
      <c r="GQ16909" s="171"/>
    </row>
    <row r="16910" spans="199:199" ht="12" customHeight="1">
      <c r="GQ16910" s="171"/>
    </row>
    <row r="16911" spans="199:199" ht="12" customHeight="1">
      <c r="GQ16911" s="171"/>
    </row>
    <row r="16912" spans="199:199" ht="12" customHeight="1">
      <c r="GQ16912" s="171"/>
    </row>
    <row r="16913" spans="199:199" ht="12" customHeight="1">
      <c r="GQ16913" s="171"/>
    </row>
    <row r="16914" spans="199:199" ht="12" customHeight="1">
      <c r="GQ16914" s="171"/>
    </row>
    <row r="16915" spans="199:199" ht="12" customHeight="1">
      <c r="GQ16915" s="171"/>
    </row>
    <row r="16916" spans="199:199" ht="12" customHeight="1">
      <c r="GQ16916" s="171"/>
    </row>
    <row r="16917" spans="199:199" ht="12" customHeight="1">
      <c r="GQ16917" s="171"/>
    </row>
    <row r="16918" spans="199:199" ht="12" customHeight="1">
      <c r="GQ16918" s="171"/>
    </row>
    <row r="16919" spans="199:199" ht="12" customHeight="1">
      <c r="GQ16919" s="171"/>
    </row>
    <row r="16920" spans="199:199" ht="12" customHeight="1">
      <c r="GQ16920" s="171"/>
    </row>
    <row r="16921" spans="199:199" ht="12" customHeight="1">
      <c r="GQ16921" s="171"/>
    </row>
    <row r="16922" spans="199:199" ht="12" customHeight="1">
      <c r="GQ16922" s="171"/>
    </row>
    <row r="16923" spans="199:199" ht="12" customHeight="1">
      <c r="GQ16923" s="171"/>
    </row>
    <row r="16924" spans="199:199" ht="12" customHeight="1">
      <c r="GQ16924" s="171"/>
    </row>
    <row r="16925" spans="199:199" ht="12" customHeight="1">
      <c r="GQ16925" s="171"/>
    </row>
    <row r="16926" spans="199:199" ht="12" customHeight="1">
      <c r="GQ16926" s="171"/>
    </row>
    <row r="16927" spans="199:199" ht="12" customHeight="1">
      <c r="GQ16927" s="171"/>
    </row>
    <row r="16928" spans="199:199" ht="12" customHeight="1">
      <c r="GQ16928" s="171"/>
    </row>
    <row r="16929" spans="199:199" ht="12" customHeight="1">
      <c r="GQ16929" s="171"/>
    </row>
    <row r="16930" spans="199:199" ht="12" customHeight="1">
      <c r="GQ16930" s="171"/>
    </row>
    <row r="16931" spans="199:199" ht="12" customHeight="1">
      <c r="GQ16931" s="171"/>
    </row>
    <row r="16932" spans="199:199" ht="12" customHeight="1">
      <c r="GQ16932" s="171"/>
    </row>
    <row r="16933" spans="199:199" ht="12" customHeight="1">
      <c r="GQ16933" s="171"/>
    </row>
    <row r="16934" spans="199:199" ht="12" customHeight="1">
      <c r="GQ16934" s="171"/>
    </row>
    <row r="16935" spans="199:199" ht="12" customHeight="1">
      <c r="GQ16935" s="171"/>
    </row>
    <row r="16936" spans="199:199" ht="12" customHeight="1">
      <c r="GQ16936" s="171"/>
    </row>
    <row r="16937" spans="199:199" ht="12" customHeight="1">
      <c r="GQ16937" s="171"/>
    </row>
    <row r="16938" spans="199:199" ht="12" customHeight="1">
      <c r="GQ16938" s="171"/>
    </row>
    <row r="16939" spans="199:199" ht="12" customHeight="1">
      <c r="GQ16939" s="171"/>
    </row>
    <row r="16940" spans="199:199" ht="12" customHeight="1">
      <c r="GQ16940" s="171"/>
    </row>
    <row r="16941" spans="199:199" ht="12" customHeight="1">
      <c r="GQ16941" s="171"/>
    </row>
    <row r="16942" spans="199:199" ht="12" customHeight="1">
      <c r="GQ16942" s="171"/>
    </row>
    <row r="16943" spans="199:199" ht="12" customHeight="1">
      <c r="GQ16943" s="171"/>
    </row>
    <row r="16944" spans="199:199" ht="12" customHeight="1">
      <c r="GQ16944" s="171"/>
    </row>
    <row r="16945" spans="199:199" ht="12" customHeight="1">
      <c r="GQ16945" s="171"/>
    </row>
    <row r="16946" spans="199:199" ht="12" customHeight="1">
      <c r="GQ16946" s="171"/>
    </row>
    <row r="16947" spans="199:199" ht="12" customHeight="1">
      <c r="GQ16947" s="171"/>
    </row>
    <row r="16948" spans="199:199" ht="12" customHeight="1">
      <c r="GQ16948" s="171"/>
    </row>
    <row r="16949" spans="199:199" ht="12" customHeight="1">
      <c r="GQ16949" s="171"/>
    </row>
    <row r="16950" spans="199:199" ht="12" customHeight="1">
      <c r="GQ16950" s="171"/>
    </row>
    <row r="16951" spans="199:199" ht="12" customHeight="1">
      <c r="GQ16951" s="171"/>
    </row>
    <row r="16952" spans="199:199" ht="12" customHeight="1">
      <c r="GQ16952" s="171"/>
    </row>
    <row r="16953" spans="199:199" ht="12" customHeight="1">
      <c r="GQ16953" s="171"/>
    </row>
    <row r="16954" spans="199:199" ht="12" customHeight="1">
      <c r="GQ16954" s="171"/>
    </row>
    <row r="16955" spans="199:199" ht="12" customHeight="1">
      <c r="GQ16955" s="171"/>
    </row>
    <row r="16956" spans="199:199" ht="12" customHeight="1">
      <c r="GQ16956" s="171"/>
    </row>
    <row r="16957" spans="199:199" ht="12" customHeight="1">
      <c r="GQ16957" s="171"/>
    </row>
    <row r="16958" spans="199:199" ht="12" customHeight="1">
      <c r="GQ16958" s="171"/>
    </row>
    <row r="16959" spans="199:199" ht="12" customHeight="1">
      <c r="GQ16959" s="171"/>
    </row>
    <row r="16960" spans="199:199" ht="12" customHeight="1">
      <c r="GQ16960" s="171"/>
    </row>
    <row r="16961" spans="199:199" ht="12" customHeight="1">
      <c r="GQ16961" s="171"/>
    </row>
    <row r="16962" spans="199:199" ht="12" customHeight="1">
      <c r="GQ16962" s="171"/>
    </row>
    <row r="16963" spans="199:199" ht="12" customHeight="1">
      <c r="GQ16963" s="171"/>
    </row>
    <row r="16964" spans="199:199" ht="12" customHeight="1">
      <c r="GQ16964" s="171"/>
    </row>
    <row r="16965" spans="199:199" ht="12" customHeight="1">
      <c r="GQ16965" s="171"/>
    </row>
    <row r="16966" spans="199:199" ht="12" customHeight="1">
      <c r="GQ16966" s="171"/>
    </row>
    <row r="16967" spans="199:199" ht="12" customHeight="1">
      <c r="GQ16967" s="171"/>
    </row>
    <row r="16968" spans="199:199" ht="12" customHeight="1">
      <c r="GQ16968" s="171"/>
    </row>
    <row r="16969" spans="199:199" ht="12" customHeight="1">
      <c r="GQ16969" s="171"/>
    </row>
    <row r="16970" spans="199:199" ht="12" customHeight="1">
      <c r="GQ16970" s="171"/>
    </row>
    <row r="16971" spans="199:199" ht="12" customHeight="1">
      <c r="GQ16971" s="171"/>
    </row>
    <row r="16972" spans="199:199" ht="12" customHeight="1">
      <c r="GQ16972" s="171"/>
    </row>
    <row r="16973" spans="199:199" ht="12" customHeight="1">
      <c r="GQ16973" s="171"/>
    </row>
    <row r="16974" spans="199:199" ht="12" customHeight="1">
      <c r="GQ16974" s="171"/>
    </row>
    <row r="16975" spans="199:199" ht="12" customHeight="1">
      <c r="GQ16975" s="171"/>
    </row>
    <row r="16976" spans="199:199" ht="12" customHeight="1">
      <c r="GQ16976" s="171"/>
    </row>
    <row r="16977" spans="199:199" ht="12" customHeight="1">
      <c r="GQ16977" s="171"/>
    </row>
    <row r="16978" spans="199:199" ht="12" customHeight="1">
      <c r="GQ16978" s="171"/>
    </row>
    <row r="16979" spans="199:199" ht="12" customHeight="1">
      <c r="GQ16979" s="171"/>
    </row>
    <row r="16980" spans="199:199" ht="12" customHeight="1">
      <c r="GQ16980" s="171"/>
    </row>
    <row r="16981" spans="199:199" ht="12" customHeight="1">
      <c r="GQ16981" s="171"/>
    </row>
    <row r="16982" spans="199:199" ht="12" customHeight="1">
      <c r="GQ16982" s="171"/>
    </row>
    <row r="16983" spans="199:199" ht="12" customHeight="1">
      <c r="GQ16983" s="171"/>
    </row>
    <row r="16984" spans="199:199" ht="12" customHeight="1">
      <c r="GQ16984" s="171"/>
    </row>
    <row r="16985" spans="199:199" ht="12" customHeight="1">
      <c r="GQ16985" s="171"/>
    </row>
    <row r="16986" spans="199:199" ht="12" customHeight="1">
      <c r="GQ16986" s="171"/>
    </row>
    <row r="16987" spans="199:199" ht="12" customHeight="1">
      <c r="GQ16987" s="171"/>
    </row>
    <row r="16988" spans="199:199" ht="12" customHeight="1">
      <c r="GQ16988" s="171"/>
    </row>
    <row r="16989" spans="199:199" ht="12" customHeight="1">
      <c r="GQ16989" s="171"/>
    </row>
    <row r="16990" spans="199:199" ht="12" customHeight="1">
      <c r="GQ16990" s="171"/>
    </row>
    <row r="16991" spans="199:199" ht="12" customHeight="1">
      <c r="GQ16991" s="171"/>
    </row>
    <row r="16992" spans="199:199" ht="12" customHeight="1">
      <c r="GQ16992" s="171"/>
    </row>
    <row r="16993" spans="199:199" ht="12" customHeight="1">
      <c r="GQ16993" s="171"/>
    </row>
    <row r="16994" spans="199:199" ht="12" customHeight="1">
      <c r="GQ16994" s="171"/>
    </row>
    <row r="16995" spans="199:199" ht="12" customHeight="1">
      <c r="GQ16995" s="171"/>
    </row>
    <row r="16996" spans="199:199" ht="12" customHeight="1">
      <c r="GQ16996" s="171"/>
    </row>
    <row r="16997" spans="199:199" ht="12" customHeight="1">
      <c r="GQ16997" s="171"/>
    </row>
    <row r="16998" spans="199:199" ht="12" customHeight="1">
      <c r="GQ16998" s="171"/>
    </row>
    <row r="16999" spans="199:199" ht="12" customHeight="1">
      <c r="GQ16999" s="171"/>
    </row>
    <row r="17000" spans="199:199" ht="12" customHeight="1">
      <c r="GQ17000" s="171"/>
    </row>
    <row r="17001" spans="199:199" ht="12" customHeight="1">
      <c r="GQ17001" s="171"/>
    </row>
    <row r="17002" spans="199:199" ht="12" customHeight="1">
      <c r="GQ17002" s="171"/>
    </row>
    <row r="17003" spans="199:199" ht="12" customHeight="1">
      <c r="GQ17003" s="171"/>
    </row>
    <row r="17004" spans="199:199" ht="12" customHeight="1">
      <c r="GQ17004" s="171"/>
    </row>
    <row r="17005" spans="199:199" ht="12" customHeight="1">
      <c r="GQ17005" s="171"/>
    </row>
    <row r="17006" spans="199:199" ht="12" customHeight="1">
      <c r="GQ17006" s="171"/>
    </row>
    <row r="17007" spans="199:199" ht="12" customHeight="1">
      <c r="GQ17007" s="171"/>
    </row>
    <row r="17008" spans="199:199" ht="12" customHeight="1">
      <c r="GQ17008" s="171"/>
    </row>
    <row r="17009" spans="199:199" ht="12" customHeight="1">
      <c r="GQ17009" s="171"/>
    </row>
    <row r="17010" spans="199:199" ht="12" customHeight="1">
      <c r="GQ17010" s="171"/>
    </row>
    <row r="17011" spans="199:199" ht="12" customHeight="1">
      <c r="GQ17011" s="171"/>
    </row>
    <row r="17012" spans="199:199" ht="12" customHeight="1">
      <c r="GQ17012" s="171"/>
    </row>
    <row r="17013" spans="199:199" ht="12" customHeight="1">
      <c r="GQ17013" s="171"/>
    </row>
    <row r="17014" spans="199:199" ht="12" customHeight="1">
      <c r="GQ17014" s="171"/>
    </row>
    <row r="17015" spans="199:199" ht="12" customHeight="1">
      <c r="GQ17015" s="171"/>
    </row>
    <row r="17016" spans="199:199" ht="12" customHeight="1">
      <c r="GQ17016" s="171"/>
    </row>
    <row r="17017" spans="199:199" ht="12" customHeight="1">
      <c r="GQ17017" s="171"/>
    </row>
    <row r="17018" spans="199:199" ht="12" customHeight="1">
      <c r="GQ17018" s="171"/>
    </row>
    <row r="17019" spans="199:199" ht="12" customHeight="1">
      <c r="GQ17019" s="171"/>
    </row>
    <row r="17020" spans="199:199" ht="12" customHeight="1">
      <c r="GQ17020" s="171"/>
    </row>
    <row r="17021" spans="199:199" ht="12" customHeight="1">
      <c r="GQ17021" s="171"/>
    </row>
    <row r="17022" spans="199:199" ht="12" customHeight="1">
      <c r="GQ17022" s="171"/>
    </row>
    <row r="17023" spans="199:199" ht="12" customHeight="1">
      <c r="GQ17023" s="171"/>
    </row>
    <row r="17024" spans="199:199" ht="12" customHeight="1">
      <c r="GQ17024" s="171"/>
    </row>
    <row r="17025" spans="199:199" ht="12" customHeight="1">
      <c r="GQ17025" s="171"/>
    </row>
    <row r="17026" spans="199:199" ht="12" customHeight="1">
      <c r="GQ17026" s="171"/>
    </row>
    <row r="17027" spans="199:199" ht="12" customHeight="1">
      <c r="GQ17027" s="171"/>
    </row>
    <row r="17028" spans="199:199" ht="12" customHeight="1">
      <c r="GQ17028" s="171"/>
    </row>
    <row r="17029" spans="199:199" ht="12" customHeight="1">
      <c r="GQ17029" s="171"/>
    </row>
    <row r="17030" spans="199:199" ht="12" customHeight="1">
      <c r="GQ17030" s="171"/>
    </row>
    <row r="17031" spans="199:199" ht="12" customHeight="1">
      <c r="GQ17031" s="171"/>
    </row>
    <row r="17032" spans="199:199" ht="12" customHeight="1">
      <c r="GQ17032" s="171"/>
    </row>
    <row r="17033" spans="199:199" ht="12" customHeight="1">
      <c r="GQ17033" s="171"/>
    </row>
    <row r="17034" spans="199:199" ht="12" customHeight="1">
      <c r="GQ17034" s="171"/>
    </row>
    <row r="17035" spans="199:199" ht="12" customHeight="1">
      <c r="GQ17035" s="171"/>
    </row>
    <row r="17036" spans="199:199" ht="12" customHeight="1">
      <c r="GQ17036" s="171"/>
    </row>
    <row r="17037" spans="199:199" ht="12" customHeight="1">
      <c r="GQ17037" s="171"/>
    </row>
    <row r="17038" spans="199:199" ht="12" customHeight="1">
      <c r="GQ17038" s="171"/>
    </row>
    <row r="17039" spans="199:199" ht="12" customHeight="1">
      <c r="GQ17039" s="171"/>
    </row>
    <row r="17040" spans="199:199" ht="12" customHeight="1">
      <c r="GQ17040" s="171"/>
    </row>
    <row r="17041" spans="199:199" ht="12" customHeight="1">
      <c r="GQ17041" s="171"/>
    </row>
    <row r="17042" spans="199:199" ht="12" customHeight="1">
      <c r="GQ17042" s="171"/>
    </row>
    <row r="17043" spans="199:199" ht="12" customHeight="1">
      <c r="GQ17043" s="171"/>
    </row>
    <row r="17044" spans="199:199" ht="12" customHeight="1">
      <c r="GQ17044" s="171"/>
    </row>
    <row r="17045" spans="199:199" ht="12" customHeight="1">
      <c r="GQ17045" s="171"/>
    </row>
    <row r="17046" spans="199:199" ht="12" customHeight="1">
      <c r="GQ17046" s="171"/>
    </row>
    <row r="17047" spans="199:199" ht="12" customHeight="1">
      <c r="GQ17047" s="171"/>
    </row>
    <row r="17048" spans="199:199" ht="12" customHeight="1">
      <c r="GQ17048" s="171"/>
    </row>
    <row r="17049" spans="199:199" ht="12" customHeight="1">
      <c r="GQ17049" s="171"/>
    </row>
    <row r="17050" spans="199:199" ht="12" customHeight="1">
      <c r="GQ17050" s="171"/>
    </row>
    <row r="17051" spans="199:199" ht="12" customHeight="1">
      <c r="GQ17051" s="171"/>
    </row>
    <row r="17052" spans="199:199" ht="12" customHeight="1">
      <c r="GQ17052" s="171"/>
    </row>
    <row r="17053" spans="199:199" ht="12" customHeight="1">
      <c r="GQ17053" s="171"/>
    </row>
    <row r="17054" spans="199:199" ht="12" customHeight="1">
      <c r="GQ17054" s="171"/>
    </row>
    <row r="17055" spans="199:199" ht="12" customHeight="1">
      <c r="GQ17055" s="171"/>
    </row>
    <row r="17056" spans="199:199" ht="12" customHeight="1">
      <c r="GQ17056" s="171"/>
    </row>
    <row r="17057" spans="199:199" ht="12" customHeight="1">
      <c r="GQ17057" s="171"/>
    </row>
    <row r="17058" spans="199:199" ht="12" customHeight="1">
      <c r="GQ17058" s="171"/>
    </row>
    <row r="17059" spans="199:199" ht="12" customHeight="1">
      <c r="GQ17059" s="171"/>
    </row>
    <row r="17060" spans="199:199" ht="12" customHeight="1">
      <c r="GQ17060" s="171"/>
    </row>
    <row r="17061" spans="199:199" ht="12" customHeight="1">
      <c r="GQ17061" s="171"/>
    </row>
    <row r="17062" spans="199:199" ht="12" customHeight="1">
      <c r="GQ17062" s="171"/>
    </row>
    <row r="17063" spans="199:199" ht="12" customHeight="1">
      <c r="GQ17063" s="171"/>
    </row>
    <row r="17064" spans="199:199" ht="12" customHeight="1">
      <c r="GQ17064" s="171"/>
    </row>
    <row r="17065" spans="199:199" ht="12" customHeight="1">
      <c r="GQ17065" s="171"/>
    </row>
    <row r="17066" spans="199:199" ht="12" customHeight="1">
      <c r="GQ17066" s="171"/>
    </row>
    <row r="17067" spans="199:199" ht="12" customHeight="1">
      <c r="GQ17067" s="171"/>
    </row>
    <row r="17068" spans="199:199" ht="12" customHeight="1">
      <c r="GQ17068" s="171"/>
    </row>
    <row r="17069" spans="199:199" ht="12" customHeight="1">
      <c r="GQ17069" s="171"/>
    </row>
    <row r="17070" spans="199:199" ht="12" customHeight="1">
      <c r="GQ17070" s="171"/>
    </row>
    <row r="17071" spans="199:199" ht="12" customHeight="1">
      <c r="GQ17071" s="171"/>
    </row>
    <row r="17072" spans="199:199" ht="12" customHeight="1">
      <c r="GQ17072" s="171"/>
    </row>
    <row r="17073" spans="199:199" ht="12" customHeight="1">
      <c r="GQ17073" s="171"/>
    </row>
    <row r="17074" spans="199:199" ht="12" customHeight="1">
      <c r="GQ17074" s="171"/>
    </row>
    <row r="17075" spans="199:199" ht="12" customHeight="1">
      <c r="GQ17075" s="171"/>
    </row>
    <row r="17076" spans="199:199" ht="12" customHeight="1">
      <c r="GQ17076" s="171"/>
    </row>
    <row r="17077" spans="199:199" ht="12" customHeight="1">
      <c r="GQ17077" s="171"/>
    </row>
    <row r="17078" spans="199:199" ht="12" customHeight="1">
      <c r="GQ17078" s="171"/>
    </row>
    <row r="17079" spans="199:199" ht="12" customHeight="1">
      <c r="GQ17079" s="171"/>
    </row>
    <row r="17080" spans="199:199" ht="12" customHeight="1">
      <c r="GQ17080" s="171"/>
    </row>
    <row r="17081" spans="199:199" ht="12" customHeight="1">
      <c r="GQ17081" s="171"/>
    </row>
    <row r="17082" spans="199:199" ht="12" customHeight="1">
      <c r="GQ17082" s="171"/>
    </row>
    <row r="17083" spans="199:199" ht="12" customHeight="1">
      <c r="GQ17083" s="171"/>
    </row>
    <row r="17084" spans="199:199" ht="12" customHeight="1">
      <c r="GQ17084" s="171"/>
    </row>
    <row r="17085" spans="199:199" ht="12" customHeight="1">
      <c r="GQ17085" s="171"/>
    </row>
    <row r="17086" spans="199:199" ht="12" customHeight="1">
      <c r="GQ17086" s="171"/>
    </row>
    <row r="17087" spans="199:199" ht="12" customHeight="1">
      <c r="GQ17087" s="171"/>
    </row>
    <row r="17088" spans="199:199" ht="12" customHeight="1">
      <c r="GQ17088" s="171"/>
    </row>
    <row r="17089" spans="199:199" ht="12" customHeight="1">
      <c r="GQ17089" s="171"/>
    </row>
    <row r="17090" spans="199:199" ht="12" customHeight="1">
      <c r="GQ17090" s="171"/>
    </row>
    <row r="17091" spans="199:199" ht="12" customHeight="1">
      <c r="GQ17091" s="171"/>
    </row>
    <row r="17092" spans="199:199" ht="12" customHeight="1">
      <c r="GQ17092" s="171"/>
    </row>
    <row r="17093" spans="199:199" ht="12" customHeight="1">
      <c r="GQ17093" s="171"/>
    </row>
    <row r="17094" spans="199:199" ht="12" customHeight="1">
      <c r="GQ17094" s="171"/>
    </row>
    <row r="17095" spans="199:199" ht="12" customHeight="1">
      <c r="GQ17095" s="171"/>
    </row>
    <row r="17096" spans="199:199" ht="12" customHeight="1">
      <c r="GQ17096" s="171"/>
    </row>
    <row r="17097" spans="199:199" ht="12" customHeight="1">
      <c r="GQ17097" s="171"/>
    </row>
    <row r="17098" spans="199:199" ht="12" customHeight="1">
      <c r="GQ17098" s="171"/>
    </row>
    <row r="17099" spans="199:199" ht="12" customHeight="1">
      <c r="GQ17099" s="171"/>
    </row>
    <row r="17100" spans="199:199" ht="12" customHeight="1">
      <c r="GQ17100" s="171"/>
    </row>
    <row r="17101" spans="199:199" ht="12" customHeight="1">
      <c r="GQ17101" s="171"/>
    </row>
    <row r="17102" spans="199:199" ht="12" customHeight="1">
      <c r="GQ17102" s="171"/>
    </row>
    <row r="17103" spans="199:199" ht="12" customHeight="1">
      <c r="GQ17103" s="171"/>
    </row>
    <row r="17104" spans="199:199" ht="12" customHeight="1">
      <c r="GQ17104" s="171"/>
    </row>
    <row r="17105" spans="199:199" ht="12" customHeight="1">
      <c r="GQ17105" s="171"/>
    </row>
    <row r="17106" spans="199:199" ht="12" customHeight="1">
      <c r="GQ17106" s="171"/>
    </row>
    <row r="17107" spans="199:199" ht="12" customHeight="1">
      <c r="GQ17107" s="171"/>
    </row>
    <row r="17108" spans="199:199" ht="12" customHeight="1">
      <c r="GQ17108" s="171"/>
    </row>
    <row r="17109" spans="199:199" ht="12" customHeight="1">
      <c r="GQ17109" s="171"/>
    </row>
    <row r="17110" spans="199:199" ht="12" customHeight="1">
      <c r="GQ17110" s="171"/>
    </row>
    <row r="17111" spans="199:199" ht="12" customHeight="1">
      <c r="GQ17111" s="171"/>
    </row>
    <row r="17112" spans="199:199" ht="12" customHeight="1">
      <c r="GQ17112" s="171"/>
    </row>
    <row r="17113" spans="199:199" ht="12" customHeight="1">
      <c r="GQ17113" s="171"/>
    </row>
    <row r="17114" spans="199:199" ht="12" customHeight="1">
      <c r="GQ17114" s="171"/>
    </row>
    <row r="17115" spans="199:199" ht="12" customHeight="1">
      <c r="GQ17115" s="171"/>
    </row>
    <row r="17116" spans="199:199" ht="12" customHeight="1">
      <c r="GQ17116" s="171"/>
    </row>
    <row r="17117" spans="199:199" ht="12" customHeight="1">
      <c r="GQ17117" s="171"/>
    </row>
    <row r="17118" spans="199:199" ht="12" customHeight="1">
      <c r="GQ17118" s="171"/>
    </row>
    <row r="17119" spans="199:199" ht="12" customHeight="1">
      <c r="GQ17119" s="171"/>
    </row>
    <row r="17120" spans="199:199" ht="12" customHeight="1">
      <c r="GQ17120" s="171"/>
    </row>
    <row r="17121" spans="199:199" ht="12" customHeight="1">
      <c r="GQ17121" s="171"/>
    </row>
    <row r="17122" spans="199:199" ht="12" customHeight="1">
      <c r="GQ17122" s="171"/>
    </row>
    <row r="17123" spans="199:199" ht="12" customHeight="1">
      <c r="GQ17123" s="171"/>
    </row>
    <row r="17124" spans="199:199" ht="12" customHeight="1">
      <c r="GQ17124" s="171"/>
    </row>
    <row r="17125" spans="199:199" ht="12" customHeight="1">
      <c r="GQ17125" s="171"/>
    </row>
    <row r="17126" spans="199:199" ht="12" customHeight="1">
      <c r="GQ17126" s="171"/>
    </row>
    <row r="17127" spans="199:199" ht="12" customHeight="1">
      <c r="GQ17127" s="171"/>
    </row>
    <row r="17128" spans="199:199" ht="12" customHeight="1">
      <c r="GQ17128" s="171"/>
    </row>
    <row r="17129" spans="199:199" ht="12" customHeight="1">
      <c r="GQ17129" s="171"/>
    </row>
    <row r="17130" spans="199:199" ht="12" customHeight="1">
      <c r="GQ17130" s="171"/>
    </row>
    <row r="17131" spans="199:199" ht="12" customHeight="1">
      <c r="GQ17131" s="171"/>
    </row>
    <row r="17132" spans="199:199" ht="12" customHeight="1">
      <c r="GQ17132" s="171"/>
    </row>
    <row r="17133" spans="199:199" ht="12" customHeight="1">
      <c r="GQ17133" s="171"/>
    </row>
    <row r="17134" spans="199:199" ht="12" customHeight="1">
      <c r="GQ17134" s="171"/>
    </row>
    <row r="17135" spans="199:199" ht="12" customHeight="1">
      <c r="GQ17135" s="171"/>
    </row>
    <row r="17136" spans="199:199" ht="12" customHeight="1">
      <c r="GQ17136" s="171"/>
    </row>
    <row r="17137" spans="199:199" ht="12" customHeight="1">
      <c r="GQ17137" s="171"/>
    </row>
    <row r="17138" spans="199:199" ht="12" customHeight="1">
      <c r="GQ17138" s="171"/>
    </row>
    <row r="17139" spans="199:199" ht="12" customHeight="1">
      <c r="GQ17139" s="171"/>
    </row>
    <row r="17140" spans="199:199" ht="12" customHeight="1">
      <c r="GQ17140" s="171"/>
    </row>
    <row r="17141" spans="199:199" ht="12" customHeight="1">
      <c r="GQ17141" s="171"/>
    </row>
    <row r="17142" spans="199:199" ht="12" customHeight="1">
      <c r="GQ17142" s="171"/>
    </row>
    <row r="17143" spans="199:199" ht="12" customHeight="1">
      <c r="GQ17143" s="171"/>
    </row>
    <row r="17144" spans="199:199" ht="12" customHeight="1">
      <c r="GQ17144" s="171"/>
    </row>
    <row r="17145" spans="199:199" ht="12" customHeight="1">
      <c r="GQ17145" s="171"/>
    </row>
    <row r="17146" spans="199:199" ht="12" customHeight="1">
      <c r="GQ17146" s="171"/>
    </row>
    <row r="17147" spans="199:199" ht="12" customHeight="1">
      <c r="GQ17147" s="171"/>
    </row>
    <row r="17148" spans="199:199" ht="12" customHeight="1">
      <c r="GQ17148" s="171"/>
    </row>
    <row r="17149" spans="199:199" ht="12" customHeight="1">
      <c r="GQ17149" s="171"/>
    </row>
    <row r="17150" spans="199:199" ht="12" customHeight="1">
      <c r="GQ17150" s="171"/>
    </row>
    <row r="17151" spans="199:199" ht="12" customHeight="1">
      <c r="GQ17151" s="171"/>
    </row>
    <row r="17152" spans="199:199" ht="12" customHeight="1">
      <c r="GQ17152" s="171"/>
    </row>
    <row r="17153" spans="199:199" ht="12" customHeight="1">
      <c r="GQ17153" s="171"/>
    </row>
    <row r="17154" spans="199:199" ht="12" customHeight="1">
      <c r="GQ17154" s="171"/>
    </row>
    <row r="17155" spans="199:199" ht="12" customHeight="1">
      <c r="GQ17155" s="171"/>
    </row>
    <row r="17156" spans="199:199" ht="12" customHeight="1">
      <c r="GQ17156" s="171"/>
    </row>
    <row r="17157" spans="199:199" ht="12" customHeight="1">
      <c r="GQ17157" s="171"/>
    </row>
    <row r="17158" spans="199:199" ht="12" customHeight="1">
      <c r="GQ17158" s="171"/>
    </row>
    <row r="17159" spans="199:199" ht="12" customHeight="1">
      <c r="GQ17159" s="171"/>
    </row>
    <row r="17160" spans="199:199" ht="12" customHeight="1">
      <c r="GQ17160" s="171"/>
    </row>
    <row r="17161" spans="199:199" ht="12" customHeight="1">
      <c r="GQ17161" s="171"/>
    </row>
    <row r="17162" spans="199:199" ht="12" customHeight="1">
      <c r="GQ17162" s="171"/>
    </row>
    <row r="17163" spans="199:199" ht="12" customHeight="1">
      <c r="GQ17163" s="171"/>
    </row>
    <row r="17164" spans="199:199" ht="12" customHeight="1">
      <c r="GQ17164" s="171"/>
    </row>
    <row r="17165" spans="199:199" ht="12" customHeight="1">
      <c r="GQ17165" s="171"/>
    </row>
    <row r="17166" spans="199:199" ht="12" customHeight="1">
      <c r="GQ17166" s="171"/>
    </row>
    <row r="17167" spans="199:199" ht="12" customHeight="1">
      <c r="GQ17167" s="171"/>
    </row>
    <row r="17168" spans="199:199" ht="12" customHeight="1">
      <c r="GQ17168" s="171"/>
    </row>
    <row r="17169" spans="199:199" ht="12" customHeight="1">
      <c r="GQ17169" s="171"/>
    </row>
    <row r="17170" spans="199:199" ht="12" customHeight="1">
      <c r="GQ17170" s="171"/>
    </row>
    <row r="17171" spans="199:199" ht="12" customHeight="1">
      <c r="GQ17171" s="171"/>
    </row>
    <row r="17172" spans="199:199" ht="12" customHeight="1">
      <c r="GQ17172" s="171"/>
    </row>
    <row r="17173" spans="199:199" ht="12" customHeight="1">
      <c r="GQ17173" s="171"/>
    </row>
    <row r="17174" spans="199:199" ht="12" customHeight="1">
      <c r="GQ17174" s="171"/>
    </row>
    <row r="17175" spans="199:199" ht="12" customHeight="1">
      <c r="GQ17175" s="171"/>
    </row>
    <row r="17176" spans="199:199" ht="12" customHeight="1">
      <c r="GQ17176" s="171"/>
    </row>
    <row r="17177" spans="199:199" ht="12" customHeight="1">
      <c r="GQ17177" s="171"/>
    </row>
    <row r="17178" spans="199:199" ht="12" customHeight="1">
      <c r="GQ17178" s="171"/>
    </row>
    <row r="17179" spans="199:199" ht="12" customHeight="1">
      <c r="GQ17179" s="171"/>
    </row>
    <row r="17180" spans="199:199" ht="12" customHeight="1">
      <c r="GQ17180" s="171"/>
    </row>
    <row r="17181" spans="199:199" ht="12" customHeight="1">
      <c r="GQ17181" s="171"/>
    </row>
    <row r="17182" spans="199:199" ht="12" customHeight="1">
      <c r="GQ17182" s="171"/>
    </row>
    <row r="17183" spans="199:199" ht="12" customHeight="1">
      <c r="GQ17183" s="171"/>
    </row>
    <row r="17184" spans="199:199" ht="12" customHeight="1">
      <c r="GQ17184" s="171"/>
    </row>
    <row r="17185" spans="199:199" ht="12" customHeight="1">
      <c r="GQ17185" s="171"/>
    </row>
    <row r="17186" spans="199:199" ht="12" customHeight="1">
      <c r="GQ17186" s="171"/>
    </row>
    <row r="17187" spans="199:199" ht="12" customHeight="1">
      <c r="GQ17187" s="171"/>
    </row>
    <row r="17188" spans="199:199" ht="12" customHeight="1">
      <c r="GQ17188" s="171"/>
    </row>
    <row r="17189" spans="199:199" ht="12" customHeight="1">
      <c r="GQ17189" s="171"/>
    </row>
    <row r="17190" spans="199:199" ht="12" customHeight="1">
      <c r="GQ17190" s="171"/>
    </row>
    <row r="17191" spans="199:199" ht="12" customHeight="1">
      <c r="GQ17191" s="171"/>
    </row>
    <row r="17192" spans="199:199" ht="12" customHeight="1">
      <c r="GQ17192" s="171"/>
    </row>
    <row r="17193" spans="199:199" ht="12" customHeight="1">
      <c r="GQ17193" s="171"/>
    </row>
    <row r="17194" spans="199:199" ht="12" customHeight="1">
      <c r="GQ17194" s="171"/>
    </row>
    <row r="17195" spans="199:199" ht="12" customHeight="1">
      <c r="GQ17195" s="171"/>
    </row>
    <row r="17196" spans="199:199" ht="12" customHeight="1">
      <c r="GQ17196" s="171"/>
    </row>
    <row r="17197" spans="199:199" ht="12" customHeight="1">
      <c r="GQ17197" s="171"/>
    </row>
    <row r="17198" spans="199:199" ht="12" customHeight="1">
      <c r="GQ17198" s="171"/>
    </row>
    <row r="17199" spans="199:199" ht="12" customHeight="1">
      <c r="GQ17199" s="171"/>
    </row>
    <row r="17200" spans="199:199" ht="12" customHeight="1">
      <c r="GQ17200" s="171"/>
    </row>
    <row r="17201" spans="199:199" ht="12" customHeight="1">
      <c r="GQ17201" s="171"/>
    </row>
    <row r="17202" spans="199:199" ht="12" customHeight="1">
      <c r="GQ17202" s="171"/>
    </row>
    <row r="17203" spans="199:199" ht="12" customHeight="1">
      <c r="GQ17203" s="171"/>
    </row>
    <row r="17204" spans="199:199" ht="12" customHeight="1">
      <c r="GQ17204" s="171"/>
    </row>
    <row r="17205" spans="199:199" ht="12" customHeight="1">
      <c r="GQ17205" s="171"/>
    </row>
    <row r="17206" spans="199:199" ht="12" customHeight="1">
      <c r="GQ17206" s="171"/>
    </row>
    <row r="17207" spans="199:199" ht="12" customHeight="1">
      <c r="GQ17207" s="171"/>
    </row>
    <row r="17208" spans="199:199" ht="12" customHeight="1">
      <c r="GQ17208" s="171"/>
    </row>
    <row r="17209" spans="199:199" ht="12" customHeight="1">
      <c r="GQ17209" s="171"/>
    </row>
    <row r="17210" spans="199:199" ht="12" customHeight="1">
      <c r="GQ17210" s="171"/>
    </row>
    <row r="17211" spans="199:199" ht="12" customHeight="1">
      <c r="GQ17211" s="171"/>
    </row>
    <row r="17212" spans="199:199" ht="12" customHeight="1">
      <c r="GQ17212" s="171"/>
    </row>
    <row r="17213" spans="199:199" ht="12" customHeight="1">
      <c r="GQ17213" s="171"/>
    </row>
    <row r="17214" spans="199:199" ht="12" customHeight="1">
      <c r="GQ17214" s="171"/>
    </row>
    <row r="17215" spans="199:199" ht="12" customHeight="1">
      <c r="GQ17215" s="171"/>
    </row>
    <row r="17216" spans="199:199" ht="12" customHeight="1">
      <c r="GQ17216" s="171"/>
    </row>
    <row r="17217" spans="199:199" ht="12" customHeight="1">
      <c r="GQ17217" s="171"/>
    </row>
    <row r="17218" spans="199:199" ht="12" customHeight="1">
      <c r="GQ17218" s="171"/>
    </row>
    <row r="17219" spans="199:199" ht="12" customHeight="1">
      <c r="GQ17219" s="171"/>
    </row>
    <row r="17220" spans="199:199" ht="12" customHeight="1">
      <c r="GQ17220" s="171"/>
    </row>
    <row r="17221" spans="199:199" ht="12" customHeight="1">
      <c r="GQ17221" s="171"/>
    </row>
    <row r="17222" spans="199:199" ht="12" customHeight="1">
      <c r="GQ17222" s="171"/>
    </row>
    <row r="17223" spans="199:199" ht="12" customHeight="1">
      <c r="GQ17223" s="171"/>
    </row>
    <row r="17224" spans="199:199" ht="12" customHeight="1">
      <c r="GQ17224" s="171"/>
    </row>
    <row r="17225" spans="199:199" ht="12" customHeight="1">
      <c r="GQ17225" s="171"/>
    </row>
    <row r="17226" spans="199:199" ht="12" customHeight="1">
      <c r="GQ17226" s="171"/>
    </row>
    <row r="17227" spans="199:199" ht="12" customHeight="1">
      <c r="GQ17227" s="171"/>
    </row>
    <row r="17228" spans="199:199" ht="12" customHeight="1">
      <c r="GQ17228" s="171"/>
    </row>
    <row r="17229" spans="199:199" ht="12" customHeight="1">
      <c r="GQ17229" s="171"/>
    </row>
    <row r="17230" spans="199:199" ht="12" customHeight="1">
      <c r="GQ17230" s="171"/>
    </row>
    <row r="17231" spans="199:199" ht="12" customHeight="1">
      <c r="GQ17231" s="171"/>
    </row>
    <row r="17232" spans="199:199" ht="12" customHeight="1">
      <c r="GQ17232" s="171"/>
    </row>
    <row r="17233" spans="199:199" ht="12" customHeight="1">
      <c r="GQ17233" s="171"/>
    </row>
    <row r="17234" spans="199:199" ht="12" customHeight="1">
      <c r="GQ17234" s="171"/>
    </row>
    <row r="17235" spans="199:199" ht="12" customHeight="1">
      <c r="GQ17235" s="171"/>
    </row>
    <row r="17236" spans="199:199" ht="12" customHeight="1">
      <c r="GQ17236" s="171"/>
    </row>
    <row r="17237" spans="199:199" ht="12" customHeight="1">
      <c r="GQ17237" s="171"/>
    </row>
    <row r="17238" spans="199:199" ht="12" customHeight="1">
      <c r="GQ17238" s="171"/>
    </row>
    <row r="17239" spans="199:199" ht="12" customHeight="1">
      <c r="GQ17239" s="171"/>
    </row>
    <row r="17240" spans="199:199" ht="12" customHeight="1">
      <c r="GQ17240" s="171"/>
    </row>
    <row r="17241" spans="199:199" ht="12" customHeight="1">
      <c r="GQ17241" s="171"/>
    </row>
    <row r="17242" spans="199:199" ht="12" customHeight="1">
      <c r="GQ17242" s="171"/>
    </row>
    <row r="17243" spans="199:199" ht="12" customHeight="1">
      <c r="GQ17243" s="171"/>
    </row>
    <row r="17244" spans="199:199" ht="12" customHeight="1">
      <c r="GQ17244" s="171"/>
    </row>
    <row r="17245" spans="199:199" ht="12" customHeight="1">
      <c r="GQ17245" s="171"/>
    </row>
    <row r="17246" spans="199:199" ht="12" customHeight="1">
      <c r="GQ17246" s="171"/>
    </row>
    <row r="17247" spans="199:199" ht="12" customHeight="1">
      <c r="GQ17247" s="171"/>
    </row>
    <row r="17248" spans="199:199" ht="12" customHeight="1">
      <c r="GQ17248" s="171"/>
    </row>
    <row r="17249" spans="199:199" ht="12" customHeight="1">
      <c r="GQ17249" s="171"/>
    </row>
    <row r="17250" spans="199:199" ht="12" customHeight="1">
      <c r="GQ17250" s="171"/>
    </row>
    <row r="17251" spans="199:199" ht="12" customHeight="1">
      <c r="GQ17251" s="171"/>
    </row>
    <row r="17252" spans="199:199" ht="12" customHeight="1">
      <c r="GQ17252" s="171"/>
    </row>
    <row r="17253" spans="199:199" ht="12" customHeight="1">
      <c r="GQ17253" s="171"/>
    </row>
    <row r="17254" spans="199:199" ht="12" customHeight="1">
      <c r="GQ17254" s="171"/>
    </row>
    <row r="17255" spans="199:199" ht="12" customHeight="1">
      <c r="GQ17255" s="171"/>
    </row>
    <row r="17256" spans="199:199" ht="12" customHeight="1">
      <c r="GQ17256" s="171"/>
    </row>
    <row r="17257" spans="199:199" ht="12" customHeight="1">
      <c r="GQ17257" s="171"/>
    </row>
    <row r="17258" spans="199:199" ht="12" customHeight="1">
      <c r="GQ17258" s="171"/>
    </row>
    <row r="17259" spans="199:199" ht="12" customHeight="1">
      <c r="GQ17259" s="171"/>
    </row>
    <row r="17260" spans="199:199" ht="12" customHeight="1">
      <c r="GQ17260" s="171"/>
    </row>
    <row r="17261" spans="199:199" ht="12" customHeight="1">
      <c r="GQ17261" s="171"/>
    </row>
    <row r="17262" spans="199:199" ht="12" customHeight="1">
      <c r="GQ17262" s="171"/>
    </row>
    <row r="17263" spans="199:199" ht="12" customHeight="1">
      <c r="GQ17263" s="171"/>
    </row>
    <row r="17264" spans="199:199" ht="12" customHeight="1">
      <c r="GQ17264" s="171"/>
    </row>
    <row r="17265" spans="199:199" ht="12" customHeight="1">
      <c r="GQ17265" s="171"/>
    </row>
    <row r="17266" spans="199:199" ht="12" customHeight="1">
      <c r="GQ17266" s="171"/>
    </row>
    <row r="17267" spans="199:199" ht="12" customHeight="1">
      <c r="GQ17267" s="171"/>
    </row>
    <row r="17268" spans="199:199" ht="12" customHeight="1">
      <c r="GQ17268" s="171"/>
    </row>
    <row r="17269" spans="199:199" ht="12" customHeight="1">
      <c r="GQ17269" s="171"/>
    </row>
    <row r="17270" spans="199:199" ht="12" customHeight="1">
      <c r="GQ17270" s="171"/>
    </row>
    <row r="17271" spans="199:199" ht="12" customHeight="1">
      <c r="GQ17271" s="171"/>
    </row>
    <row r="17272" spans="199:199" ht="12" customHeight="1">
      <c r="GQ17272" s="171"/>
    </row>
    <row r="17273" spans="199:199" ht="12" customHeight="1">
      <c r="GQ17273" s="171"/>
    </row>
    <row r="17274" spans="199:199" ht="12" customHeight="1">
      <c r="GQ17274" s="171"/>
    </row>
    <row r="17275" spans="199:199" ht="12" customHeight="1">
      <c r="GQ17275" s="171"/>
    </row>
    <row r="17276" spans="199:199" ht="12" customHeight="1">
      <c r="GQ17276" s="171"/>
    </row>
    <row r="17277" spans="199:199" ht="12" customHeight="1">
      <c r="GQ17277" s="171"/>
    </row>
    <row r="17278" spans="199:199" ht="12" customHeight="1">
      <c r="GQ17278" s="171"/>
    </row>
    <row r="17279" spans="199:199" ht="12" customHeight="1">
      <c r="GQ17279" s="171"/>
    </row>
    <row r="17280" spans="199:199" ht="12" customHeight="1">
      <c r="GQ17280" s="171"/>
    </row>
    <row r="17281" spans="199:199" ht="12" customHeight="1">
      <c r="GQ17281" s="171"/>
    </row>
    <row r="17282" spans="199:199" ht="12" customHeight="1">
      <c r="GQ17282" s="171"/>
    </row>
    <row r="17283" spans="199:199" ht="12" customHeight="1">
      <c r="GQ17283" s="171"/>
    </row>
    <row r="17284" spans="199:199" ht="12" customHeight="1">
      <c r="GQ17284" s="171"/>
    </row>
    <row r="17285" spans="199:199" ht="12" customHeight="1">
      <c r="GQ17285" s="171"/>
    </row>
    <row r="17286" spans="199:199" ht="12" customHeight="1">
      <c r="GQ17286" s="171"/>
    </row>
    <row r="17287" spans="199:199" ht="12" customHeight="1">
      <c r="GQ17287" s="171"/>
    </row>
    <row r="17288" spans="199:199" ht="12" customHeight="1">
      <c r="GQ17288" s="171"/>
    </row>
    <row r="17289" spans="199:199" ht="12" customHeight="1">
      <c r="GQ17289" s="171"/>
    </row>
    <row r="17290" spans="199:199" ht="12" customHeight="1">
      <c r="GQ17290" s="171"/>
    </row>
    <row r="17291" spans="199:199" ht="12" customHeight="1">
      <c r="GQ17291" s="171"/>
    </row>
    <row r="17292" spans="199:199" ht="12" customHeight="1">
      <c r="GQ17292" s="171"/>
    </row>
    <row r="17293" spans="199:199" ht="12" customHeight="1">
      <c r="GQ17293" s="171"/>
    </row>
    <row r="17294" spans="199:199" ht="12" customHeight="1">
      <c r="GQ17294" s="171"/>
    </row>
    <row r="17295" spans="199:199" ht="12" customHeight="1">
      <c r="GQ17295" s="171"/>
    </row>
    <row r="17296" spans="199:199" ht="12" customHeight="1">
      <c r="GQ17296" s="171"/>
    </row>
    <row r="17297" spans="199:199" ht="12" customHeight="1">
      <c r="GQ17297" s="171"/>
    </row>
    <row r="17298" spans="199:199" ht="12" customHeight="1">
      <c r="GQ17298" s="171"/>
    </row>
    <row r="17299" spans="199:199" ht="12" customHeight="1">
      <c r="GQ17299" s="171"/>
    </row>
    <row r="17300" spans="199:199" ht="12" customHeight="1">
      <c r="GQ17300" s="171"/>
    </row>
    <row r="17301" spans="199:199" ht="12" customHeight="1">
      <c r="GQ17301" s="171"/>
    </row>
    <row r="17302" spans="199:199" ht="12" customHeight="1">
      <c r="GQ17302" s="171"/>
    </row>
    <row r="17303" spans="199:199" ht="12" customHeight="1">
      <c r="GQ17303" s="171"/>
    </row>
    <row r="17304" spans="199:199" ht="12" customHeight="1">
      <c r="GQ17304" s="171"/>
    </row>
    <row r="17305" spans="199:199" ht="12" customHeight="1">
      <c r="GQ17305" s="171"/>
    </row>
    <row r="17306" spans="199:199" ht="12" customHeight="1">
      <c r="GQ17306" s="171"/>
    </row>
    <row r="17307" spans="199:199" ht="12" customHeight="1">
      <c r="GQ17307" s="171"/>
    </row>
    <row r="17308" spans="199:199" ht="12" customHeight="1">
      <c r="GQ17308" s="171"/>
    </row>
    <row r="17309" spans="199:199" ht="12" customHeight="1">
      <c r="GQ17309" s="171"/>
    </row>
    <row r="17310" spans="199:199" ht="12" customHeight="1">
      <c r="GQ17310" s="171"/>
    </row>
    <row r="17311" spans="199:199" ht="12" customHeight="1">
      <c r="GQ17311" s="171"/>
    </row>
    <row r="17312" spans="199:199" ht="12" customHeight="1">
      <c r="GQ17312" s="171"/>
    </row>
    <row r="17313" spans="199:199" ht="12" customHeight="1">
      <c r="GQ17313" s="171"/>
    </row>
    <row r="17314" spans="199:199" ht="12" customHeight="1">
      <c r="GQ17314" s="171"/>
    </row>
    <row r="17315" spans="199:199" ht="12" customHeight="1">
      <c r="GQ17315" s="171"/>
    </row>
    <row r="17316" spans="199:199" ht="12" customHeight="1">
      <c r="GQ17316" s="171"/>
    </row>
    <row r="17317" spans="199:199" ht="12" customHeight="1">
      <c r="GQ17317" s="171"/>
    </row>
    <row r="17318" spans="199:199" ht="12" customHeight="1">
      <c r="GQ17318" s="171"/>
    </row>
    <row r="17319" spans="199:199" ht="12" customHeight="1">
      <c r="GQ17319" s="171"/>
    </row>
    <row r="17320" spans="199:199" ht="12" customHeight="1">
      <c r="GQ17320" s="171"/>
    </row>
    <row r="17321" spans="199:199" ht="12" customHeight="1">
      <c r="GQ17321" s="171"/>
    </row>
    <row r="17322" spans="199:199" ht="12" customHeight="1">
      <c r="GQ17322" s="171"/>
    </row>
    <row r="17323" spans="199:199" ht="12" customHeight="1">
      <c r="GQ17323" s="171"/>
    </row>
    <row r="17324" spans="199:199" ht="12" customHeight="1">
      <c r="GQ17324" s="171"/>
    </row>
    <row r="17325" spans="199:199" ht="12" customHeight="1">
      <c r="GQ17325" s="171"/>
    </row>
    <row r="17326" spans="199:199" ht="12" customHeight="1">
      <c r="GQ17326" s="171"/>
    </row>
    <row r="17327" spans="199:199" ht="12" customHeight="1">
      <c r="GQ17327" s="171"/>
    </row>
    <row r="17328" spans="199:199" ht="12" customHeight="1">
      <c r="GQ17328" s="171"/>
    </row>
    <row r="17329" spans="199:199" ht="12" customHeight="1">
      <c r="GQ17329" s="171"/>
    </row>
    <row r="17330" spans="199:199" ht="12" customHeight="1">
      <c r="GQ17330" s="171"/>
    </row>
    <row r="17331" spans="199:199" ht="12" customHeight="1">
      <c r="GQ17331" s="171"/>
    </row>
    <row r="17332" spans="199:199" ht="12" customHeight="1">
      <c r="GQ17332" s="171"/>
    </row>
    <row r="17333" spans="199:199" ht="12" customHeight="1">
      <c r="GQ17333" s="171"/>
    </row>
    <row r="17334" spans="199:199" ht="12" customHeight="1">
      <c r="GQ17334" s="171"/>
    </row>
    <row r="17335" spans="199:199" ht="12" customHeight="1">
      <c r="GQ17335" s="171"/>
    </row>
    <row r="17336" spans="199:199" ht="12" customHeight="1">
      <c r="GQ17336" s="171"/>
    </row>
    <row r="17337" spans="199:199" ht="12" customHeight="1">
      <c r="GQ17337" s="171"/>
    </row>
    <row r="17338" spans="199:199" ht="12" customHeight="1">
      <c r="GQ17338" s="171"/>
    </row>
    <row r="17339" spans="199:199" ht="12" customHeight="1">
      <c r="GQ17339" s="171"/>
    </row>
    <row r="17340" spans="199:199" ht="12" customHeight="1">
      <c r="GQ17340" s="171"/>
    </row>
    <row r="17341" spans="199:199" ht="12" customHeight="1">
      <c r="GQ17341" s="171"/>
    </row>
    <row r="17342" spans="199:199" ht="12" customHeight="1">
      <c r="GQ17342" s="171"/>
    </row>
    <row r="17343" spans="199:199" ht="12" customHeight="1">
      <c r="GQ17343" s="171"/>
    </row>
    <row r="17344" spans="199:199" ht="12" customHeight="1">
      <c r="GQ17344" s="171"/>
    </row>
    <row r="17345" spans="199:199" ht="12" customHeight="1">
      <c r="GQ17345" s="171"/>
    </row>
    <row r="17346" spans="199:199" ht="12" customHeight="1">
      <c r="GQ17346" s="171"/>
    </row>
    <row r="17347" spans="199:199" ht="12" customHeight="1">
      <c r="GQ17347" s="171"/>
    </row>
    <row r="17348" spans="199:199" ht="12" customHeight="1">
      <c r="GQ17348" s="171"/>
    </row>
    <row r="17349" spans="199:199" ht="12" customHeight="1">
      <c r="GQ17349" s="171"/>
    </row>
    <row r="17350" spans="199:199" ht="12" customHeight="1">
      <c r="GQ17350" s="171"/>
    </row>
    <row r="17351" spans="199:199" ht="12" customHeight="1">
      <c r="GQ17351" s="171"/>
    </row>
    <row r="17352" spans="199:199" ht="12" customHeight="1">
      <c r="GQ17352" s="171"/>
    </row>
    <row r="17353" spans="199:199" ht="12" customHeight="1">
      <c r="GQ17353" s="171"/>
    </row>
    <row r="17354" spans="199:199" ht="12" customHeight="1">
      <c r="GQ17354" s="171"/>
    </row>
    <row r="17355" spans="199:199" ht="12" customHeight="1">
      <c r="GQ17355" s="171"/>
    </row>
    <row r="17356" spans="199:199" ht="12" customHeight="1">
      <c r="GQ17356" s="171"/>
    </row>
    <row r="17357" spans="199:199" ht="12" customHeight="1">
      <c r="GQ17357" s="171"/>
    </row>
    <row r="17358" spans="199:199" ht="12" customHeight="1">
      <c r="GQ17358" s="171"/>
    </row>
    <row r="17359" spans="199:199" ht="12" customHeight="1">
      <c r="GQ17359" s="171"/>
    </row>
    <row r="17360" spans="199:199" ht="12" customHeight="1">
      <c r="GQ17360" s="171"/>
    </row>
    <row r="17361" spans="199:199" ht="12" customHeight="1">
      <c r="GQ17361" s="171"/>
    </row>
    <row r="17362" spans="199:199" ht="12" customHeight="1">
      <c r="GQ17362" s="171"/>
    </row>
    <row r="17363" spans="199:199" ht="12" customHeight="1">
      <c r="GQ17363" s="171"/>
    </row>
    <row r="17364" spans="199:199" ht="12" customHeight="1">
      <c r="GQ17364" s="171"/>
    </row>
    <row r="17365" spans="199:199" ht="12" customHeight="1">
      <c r="GQ17365" s="171"/>
    </row>
    <row r="17366" spans="199:199" ht="12" customHeight="1">
      <c r="GQ17366" s="171"/>
    </row>
    <row r="17367" spans="199:199" ht="12" customHeight="1">
      <c r="GQ17367" s="171"/>
    </row>
    <row r="17368" spans="199:199" ht="12" customHeight="1">
      <c r="GQ17368" s="171"/>
    </row>
    <row r="17369" spans="199:199" ht="12" customHeight="1">
      <c r="GQ17369" s="171"/>
    </row>
    <row r="17370" spans="199:199" ht="12" customHeight="1">
      <c r="GQ17370" s="171"/>
    </row>
    <row r="17371" spans="199:199" ht="12" customHeight="1">
      <c r="GQ17371" s="171"/>
    </row>
    <row r="17372" spans="199:199" ht="12" customHeight="1">
      <c r="GQ17372" s="171"/>
    </row>
    <row r="17373" spans="199:199" ht="12" customHeight="1">
      <c r="GQ17373" s="171"/>
    </row>
    <row r="17374" spans="199:199" ht="12" customHeight="1">
      <c r="GQ17374" s="171"/>
    </row>
    <row r="17375" spans="199:199" ht="12" customHeight="1">
      <c r="GQ17375" s="171"/>
    </row>
    <row r="17376" spans="199:199" ht="12" customHeight="1">
      <c r="GQ17376" s="171"/>
    </row>
    <row r="17377" spans="199:199" ht="12" customHeight="1">
      <c r="GQ17377" s="171"/>
    </row>
    <row r="17378" spans="199:199" ht="12" customHeight="1">
      <c r="GQ17378" s="171"/>
    </row>
    <row r="17379" spans="199:199" ht="12" customHeight="1">
      <c r="GQ17379" s="171"/>
    </row>
    <row r="17380" spans="199:199" ht="12" customHeight="1">
      <c r="GQ17380" s="171"/>
    </row>
    <row r="17381" spans="199:199" ht="12" customHeight="1">
      <c r="GQ17381" s="171"/>
    </row>
    <row r="17382" spans="199:199" ht="12" customHeight="1">
      <c r="GQ17382" s="171"/>
    </row>
    <row r="17383" spans="199:199" ht="12" customHeight="1">
      <c r="GQ17383" s="171"/>
    </row>
    <row r="17384" spans="199:199" ht="12" customHeight="1">
      <c r="GQ17384" s="171"/>
    </row>
    <row r="17385" spans="199:199" ht="12" customHeight="1">
      <c r="GQ17385" s="171"/>
    </row>
    <row r="17386" spans="199:199" ht="12" customHeight="1">
      <c r="GQ17386" s="171"/>
    </row>
    <row r="17387" spans="199:199" ht="12" customHeight="1">
      <c r="GQ17387" s="171"/>
    </row>
    <row r="17388" spans="199:199" ht="12" customHeight="1">
      <c r="GQ17388" s="171"/>
    </row>
    <row r="17389" spans="199:199" ht="12" customHeight="1">
      <c r="GQ17389" s="171"/>
    </row>
    <row r="17390" spans="199:199" ht="12" customHeight="1">
      <c r="GQ17390" s="171"/>
    </row>
    <row r="17391" spans="199:199" ht="12" customHeight="1">
      <c r="GQ17391" s="171"/>
    </row>
    <row r="17392" spans="199:199" ht="12" customHeight="1">
      <c r="GQ17392" s="171"/>
    </row>
    <row r="17393" spans="199:199" ht="12" customHeight="1">
      <c r="GQ17393" s="171"/>
    </row>
    <row r="17394" spans="199:199" ht="12" customHeight="1">
      <c r="GQ17394" s="171"/>
    </row>
    <row r="17395" spans="199:199" ht="12" customHeight="1">
      <c r="GQ17395" s="171"/>
    </row>
    <row r="17396" spans="199:199" ht="12" customHeight="1">
      <c r="GQ17396" s="171"/>
    </row>
    <row r="17397" spans="199:199" ht="12" customHeight="1">
      <c r="GQ17397" s="171"/>
    </row>
    <row r="17398" spans="199:199" ht="12" customHeight="1">
      <c r="GQ17398" s="171"/>
    </row>
    <row r="17399" spans="199:199" ht="12" customHeight="1">
      <c r="GQ17399" s="171"/>
    </row>
    <row r="17400" spans="199:199" ht="12" customHeight="1">
      <c r="GQ17400" s="171"/>
    </row>
    <row r="17401" spans="199:199" ht="12" customHeight="1">
      <c r="GQ17401" s="171"/>
    </row>
    <row r="17402" spans="199:199" ht="12" customHeight="1">
      <c r="GQ17402" s="171"/>
    </row>
    <row r="17403" spans="199:199" ht="12" customHeight="1">
      <c r="GQ17403" s="171"/>
    </row>
    <row r="17404" spans="199:199" ht="12" customHeight="1">
      <c r="GQ17404" s="171"/>
    </row>
    <row r="17405" spans="199:199" ht="12" customHeight="1">
      <c r="GQ17405" s="171"/>
    </row>
    <row r="17406" spans="199:199" ht="12" customHeight="1">
      <c r="GQ17406" s="171"/>
    </row>
    <row r="17407" spans="199:199" ht="12" customHeight="1">
      <c r="GQ17407" s="171"/>
    </row>
    <row r="17408" spans="199:199" ht="12" customHeight="1">
      <c r="GQ17408" s="171"/>
    </row>
    <row r="17409" spans="199:199" ht="12" customHeight="1">
      <c r="GQ17409" s="171"/>
    </row>
    <row r="17410" spans="199:199" ht="12" customHeight="1">
      <c r="GQ17410" s="171"/>
    </row>
    <row r="17411" spans="199:199" ht="12" customHeight="1">
      <c r="GQ17411" s="171"/>
    </row>
    <row r="17412" spans="199:199" ht="12" customHeight="1">
      <c r="GQ17412" s="171"/>
    </row>
    <row r="17413" spans="199:199" ht="12" customHeight="1">
      <c r="GQ17413" s="171"/>
    </row>
    <row r="17414" spans="199:199" ht="12" customHeight="1">
      <c r="GQ17414" s="171"/>
    </row>
    <row r="17415" spans="199:199" ht="12" customHeight="1">
      <c r="GQ17415" s="171"/>
    </row>
    <row r="17416" spans="199:199" ht="12" customHeight="1">
      <c r="GQ17416" s="171"/>
    </row>
    <row r="17417" spans="199:199" ht="12" customHeight="1">
      <c r="GQ17417" s="171"/>
    </row>
    <row r="17418" spans="199:199" ht="12" customHeight="1">
      <c r="GQ17418" s="171"/>
    </row>
    <row r="17419" spans="199:199" ht="12" customHeight="1">
      <c r="GQ17419" s="171"/>
    </row>
    <row r="17420" spans="199:199" ht="12" customHeight="1">
      <c r="GQ17420" s="171"/>
    </row>
    <row r="17421" spans="199:199" ht="12" customHeight="1">
      <c r="GQ17421" s="171"/>
    </row>
    <row r="17422" spans="199:199" ht="12" customHeight="1">
      <c r="GQ17422" s="171"/>
    </row>
    <row r="17423" spans="199:199" ht="12" customHeight="1">
      <c r="GQ17423" s="171"/>
    </row>
    <row r="17424" spans="199:199" ht="12" customHeight="1">
      <c r="GQ17424" s="171"/>
    </row>
    <row r="17425" spans="199:199" ht="12" customHeight="1">
      <c r="GQ17425" s="171"/>
    </row>
    <row r="17426" spans="199:199" ht="12" customHeight="1">
      <c r="GQ17426" s="171"/>
    </row>
    <row r="17427" spans="199:199" ht="12" customHeight="1">
      <c r="GQ17427" s="171"/>
    </row>
    <row r="17428" spans="199:199" ht="12" customHeight="1">
      <c r="GQ17428" s="171"/>
    </row>
    <row r="17429" spans="199:199" ht="12" customHeight="1">
      <c r="GQ17429" s="171"/>
    </row>
    <row r="17430" spans="199:199" ht="12" customHeight="1">
      <c r="GQ17430" s="171"/>
    </row>
    <row r="17431" spans="199:199" ht="12" customHeight="1">
      <c r="GQ17431" s="171"/>
    </row>
    <row r="17432" spans="199:199" ht="12" customHeight="1">
      <c r="GQ17432" s="171"/>
    </row>
    <row r="17433" spans="199:199" ht="12" customHeight="1">
      <c r="GQ17433" s="171"/>
    </row>
    <row r="17434" spans="199:199" ht="12" customHeight="1">
      <c r="GQ17434" s="171"/>
    </row>
    <row r="17435" spans="199:199" ht="12" customHeight="1">
      <c r="GQ17435" s="171"/>
    </row>
    <row r="17436" spans="199:199" ht="12" customHeight="1">
      <c r="GQ17436" s="171"/>
    </row>
    <row r="17437" spans="199:199" ht="12" customHeight="1">
      <c r="GQ17437" s="171"/>
    </row>
    <row r="17438" spans="199:199" ht="12" customHeight="1">
      <c r="GQ17438" s="171"/>
    </row>
    <row r="17439" spans="199:199" ht="12" customHeight="1">
      <c r="GQ17439" s="171"/>
    </row>
    <row r="17440" spans="199:199" ht="12" customHeight="1">
      <c r="GQ17440" s="171"/>
    </row>
    <row r="17441" spans="199:199" ht="12" customHeight="1">
      <c r="GQ17441" s="171"/>
    </row>
    <row r="17442" spans="199:199" ht="12" customHeight="1">
      <c r="GQ17442" s="171"/>
    </row>
    <row r="17443" spans="199:199" ht="12" customHeight="1">
      <c r="GQ17443" s="171"/>
    </row>
    <row r="17444" spans="199:199" ht="12" customHeight="1">
      <c r="GQ17444" s="171"/>
    </row>
    <row r="17445" spans="199:199" ht="12" customHeight="1">
      <c r="GQ17445" s="171"/>
    </row>
    <row r="17446" spans="199:199" ht="12" customHeight="1">
      <c r="GQ17446" s="171"/>
    </row>
    <row r="17447" spans="199:199" ht="12" customHeight="1">
      <c r="GQ17447" s="171"/>
    </row>
    <row r="17448" spans="199:199" ht="12" customHeight="1">
      <c r="GQ17448" s="171"/>
    </row>
    <row r="17449" spans="199:199" ht="12" customHeight="1">
      <c r="GQ17449" s="171"/>
    </row>
    <row r="17450" spans="199:199" ht="12" customHeight="1">
      <c r="GQ17450" s="171"/>
    </row>
    <row r="17451" spans="199:199" ht="12" customHeight="1">
      <c r="GQ17451" s="171"/>
    </row>
    <row r="17452" spans="199:199" ht="12" customHeight="1">
      <c r="GQ17452" s="171"/>
    </row>
    <row r="17453" spans="199:199" ht="12" customHeight="1">
      <c r="GQ17453" s="171"/>
    </row>
    <row r="17454" spans="199:199" ht="12" customHeight="1">
      <c r="GQ17454" s="171"/>
    </row>
    <row r="17455" spans="199:199" ht="12" customHeight="1">
      <c r="GQ17455" s="171"/>
    </row>
    <row r="17456" spans="199:199" ht="12" customHeight="1">
      <c r="GQ17456" s="171"/>
    </row>
    <row r="17457" spans="199:199" ht="12" customHeight="1">
      <c r="GQ17457" s="171"/>
    </row>
    <row r="17458" spans="199:199" ht="12" customHeight="1">
      <c r="GQ17458" s="171"/>
    </row>
    <row r="17459" spans="199:199" ht="12" customHeight="1">
      <c r="GQ17459" s="171"/>
    </row>
    <row r="17460" spans="199:199" ht="12" customHeight="1">
      <c r="GQ17460" s="171"/>
    </row>
    <row r="17461" spans="199:199" ht="12" customHeight="1">
      <c r="GQ17461" s="171"/>
    </row>
    <row r="17462" spans="199:199" ht="12" customHeight="1">
      <c r="GQ17462" s="171"/>
    </row>
    <row r="17463" spans="199:199" ht="12" customHeight="1">
      <c r="GQ17463" s="171"/>
    </row>
    <row r="17464" spans="199:199" ht="12" customHeight="1">
      <c r="GQ17464" s="171"/>
    </row>
    <row r="17465" spans="199:199" ht="12" customHeight="1">
      <c r="GQ17465" s="171"/>
    </row>
    <row r="17466" spans="199:199" ht="12" customHeight="1">
      <c r="GQ17466" s="171"/>
    </row>
    <row r="17467" spans="199:199" ht="12" customHeight="1">
      <c r="GQ17467" s="171"/>
    </row>
    <row r="17468" spans="199:199" ht="12" customHeight="1">
      <c r="GQ17468" s="171"/>
    </row>
    <row r="17469" spans="199:199" ht="12" customHeight="1">
      <c r="GQ17469" s="171"/>
    </row>
    <row r="17470" spans="199:199" ht="12" customHeight="1">
      <c r="GQ17470" s="171"/>
    </row>
    <row r="17471" spans="199:199" ht="12" customHeight="1">
      <c r="GQ17471" s="171"/>
    </row>
    <row r="17472" spans="199:199" ht="12" customHeight="1">
      <c r="GQ17472" s="171"/>
    </row>
    <row r="17473" spans="199:199" ht="12" customHeight="1">
      <c r="GQ17473" s="171"/>
    </row>
    <row r="17474" spans="199:199" ht="12" customHeight="1">
      <c r="GQ17474" s="171"/>
    </row>
    <row r="17475" spans="199:199" ht="12" customHeight="1">
      <c r="GQ17475" s="171"/>
    </row>
    <row r="17476" spans="199:199" ht="12" customHeight="1">
      <c r="GQ17476" s="171"/>
    </row>
    <row r="17477" spans="199:199" ht="12" customHeight="1">
      <c r="GQ17477" s="171"/>
    </row>
    <row r="17478" spans="199:199" ht="12" customHeight="1">
      <c r="GQ17478" s="171"/>
    </row>
    <row r="17479" spans="199:199" ht="12" customHeight="1">
      <c r="GQ17479" s="171"/>
    </row>
    <row r="17480" spans="199:199" ht="12" customHeight="1">
      <c r="GQ17480" s="171"/>
    </row>
    <row r="17481" spans="199:199" ht="12" customHeight="1">
      <c r="GQ17481" s="171"/>
    </row>
    <row r="17482" spans="199:199" ht="12" customHeight="1">
      <c r="GQ17482" s="171"/>
    </row>
    <row r="17483" spans="199:199" ht="12" customHeight="1">
      <c r="GQ17483" s="171"/>
    </row>
    <row r="17484" spans="199:199" ht="12" customHeight="1">
      <c r="GQ17484" s="171"/>
    </row>
    <row r="17485" spans="199:199" ht="12" customHeight="1">
      <c r="GQ17485" s="171"/>
    </row>
    <row r="17486" spans="199:199" ht="12" customHeight="1">
      <c r="GQ17486" s="171"/>
    </row>
    <row r="17487" spans="199:199" ht="12" customHeight="1">
      <c r="GQ17487" s="171"/>
    </row>
    <row r="17488" spans="199:199" ht="12" customHeight="1">
      <c r="GQ17488" s="171"/>
    </row>
    <row r="17489" spans="199:199" ht="12" customHeight="1">
      <c r="GQ17489" s="171"/>
    </row>
    <row r="17490" spans="199:199" ht="12" customHeight="1">
      <c r="GQ17490" s="171"/>
    </row>
    <row r="17491" spans="199:199" ht="12" customHeight="1">
      <c r="GQ17491" s="171"/>
    </row>
    <row r="17492" spans="199:199" ht="12" customHeight="1">
      <c r="GQ17492" s="171"/>
    </row>
    <row r="17493" spans="199:199" ht="12" customHeight="1">
      <c r="GQ17493" s="171"/>
    </row>
    <row r="17494" spans="199:199" ht="12" customHeight="1">
      <c r="GQ17494" s="171"/>
    </row>
    <row r="17495" spans="199:199" ht="12" customHeight="1">
      <c r="GQ17495" s="171"/>
    </row>
    <row r="17496" spans="199:199" ht="12" customHeight="1">
      <c r="GQ17496" s="171"/>
    </row>
    <row r="17497" spans="199:199" ht="12" customHeight="1">
      <c r="GQ17497" s="171"/>
    </row>
    <row r="17498" spans="199:199" ht="12" customHeight="1">
      <c r="GQ17498" s="171"/>
    </row>
    <row r="17499" spans="199:199" ht="12" customHeight="1">
      <c r="GQ17499" s="171"/>
    </row>
    <row r="17500" spans="199:199" ht="12" customHeight="1">
      <c r="GQ17500" s="171"/>
    </row>
    <row r="17501" spans="199:199" ht="12" customHeight="1">
      <c r="GQ17501" s="171"/>
    </row>
    <row r="17502" spans="199:199" ht="12" customHeight="1">
      <c r="GQ17502" s="171"/>
    </row>
    <row r="17503" spans="199:199" ht="12" customHeight="1">
      <c r="GQ17503" s="171"/>
    </row>
    <row r="17504" spans="199:199" ht="12" customHeight="1">
      <c r="GQ17504" s="171"/>
    </row>
    <row r="17505" spans="199:199" ht="12" customHeight="1">
      <c r="GQ17505" s="171"/>
    </row>
    <row r="17506" spans="199:199" ht="12" customHeight="1">
      <c r="GQ17506" s="171"/>
    </row>
    <row r="17507" spans="199:199" ht="12" customHeight="1">
      <c r="GQ17507" s="171"/>
    </row>
    <row r="17508" spans="199:199" ht="12" customHeight="1">
      <c r="GQ17508" s="171"/>
    </row>
    <row r="17509" spans="199:199" ht="12" customHeight="1">
      <c r="GQ17509" s="171"/>
    </row>
    <row r="17510" spans="199:199" ht="12" customHeight="1">
      <c r="GQ17510" s="171"/>
    </row>
    <row r="17511" spans="199:199" ht="12" customHeight="1">
      <c r="GQ17511" s="171"/>
    </row>
    <row r="17512" spans="199:199" ht="12" customHeight="1">
      <c r="GQ17512" s="171"/>
    </row>
    <row r="17513" spans="199:199" ht="12" customHeight="1">
      <c r="GQ17513" s="171"/>
    </row>
    <row r="17514" spans="199:199" ht="12" customHeight="1">
      <c r="GQ17514" s="171"/>
    </row>
    <row r="17515" spans="199:199" ht="12" customHeight="1">
      <c r="GQ17515" s="171"/>
    </row>
    <row r="17516" spans="199:199" ht="12" customHeight="1">
      <c r="GQ17516" s="171"/>
    </row>
    <row r="17517" spans="199:199" ht="12" customHeight="1">
      <c r="GQ17517" s="171"/>
    </row>
    <row r="17518" spans="199:199" ht="12" customHeight="1">
      <c r="GQ17518" s="171"/>
    </row>
    <row r="17519" spans="199:199" ht="12" customHeight="1">
      <c r="GQ17519" s="171"/>
    </row>
    <row r="17520" spans="199:199" ht="12" customHeight="1">
      <c r="GQ17520" s="171"/>
    </row>
    <row r="17521" spans="199:199" ht="12" customHeight="1">
      <c r="GQ17521" s="171"/>
    </row>
    <row r="17522" spans="199:199" ht="12" customHeight="1">
      <c r="GQ17522" s="171"/>
    </row>
    <row r="17523" spans="199:199" ht="12" customHeight="1">
      <c r="GQ17523" s="171"/>
    </row>
    <row r="17524" spans="199:199" ht="12" customHeight="1">
      <c r="GQ17524" s="171"/>
    </row>
    <row r="17525" spans="199:199" ht="12" customHeight="1">
      <c r="GQ17525" s="171"/>
    </row>
    <row r="17526" spans="199:199" ht="12" customHeight="1">
      <c r="GQ17526" s="171"/>
    </row>
    <row r="17527" spans="199:199" ht="12" customHeight="1">
      <c r="GQ17527" s="171"/>
    </row>
    <row r="17528" spans="199:199" ht="12" customHeight="1">
      <c r="GQ17528" s="171"/>
    </row>
    <row r="17529" spans="199:199" ht="12" customHeight="1">
      <c r="GQ17529" s="171"/>
    </row>
    <row r="17530" spans="199:199" ht="12" customHeight="1">
      <c r="GQ17530" s="171"/>
    </row>
    <row r="17531" spans="199:199" ht="12" customHeight="1">
      <c r="GQ17531" s="171"/>
    </row>
    <row r="17532" spans="199:199" ht="12" customHeight="1">
      <c r="GQ17532" s="171"/>
    </row>
    <row r="17533" spans="199:199" ht="12" customHeight="1">
      <c r="GQ17533" s="171"/>
    </row>
    <row r="17534" spans="199:199" ht="12" customHeight="1">
      <c r="GQ17534" s="171"/>
    </row>
    <row r="17535" spans="199:199" ht="12" customHeight="1">
      <c r="GQ17535" s="171"/>
    </row>
    <row r="17536" spans="199:199" ht="12" customHeight="1">
      <c r="GQ17536" s="171"/>
    </row>
    <row r="17537" spans="199:199" ht="12" customHeight="1">
      <c r="GQ17537" s="171"/>
    </row>
    <row r="17538" spans="199:199" ht="12" customHeight="1">
      <c r="GQ17538" s="171"/>
    </row>
    <row r="17539" spans="199:199" ht="12" customHeight="1">
      <c r="GQ17539" s="171"/>
    </row>
    <row r="17540" spans="199:199" ht="12" customHeight="1">
      <c r="GQ17540" s="171"/>
    </row>
    <row r="17541" spans="199:199" ht="12" customHeight="1">
      <c r="GQ17541" s="171"/>
    </row>
    <row r="17542" spans="199:199" ht="12" customHeight="1">
      <c r="GQ17542" s="171"/>
    </row>
    <row r="17543" spans="199:199" ht="12" customHeight="1">
      <c r="GQ17543" s="171"/>
    </row>
    <row r="17544" spans="199:199" ht="12" customHeight="1">
      <c r="GQ17544" s="171"/>
    </row>
    <row r="17545" spans="199:199" ht="12" customHeight="1">
      <c r="GQ17545" s="171"/>
    </row>
    <row r="17546" spans="199:199" ht="12" customHeight="1">
      <c r="GQ17546" s="171"/>
    </row>
    <row r="17547" spans="199:199" ht="12" customHeight="1">
      <c r="GQ17547" s="171"/>
    </row>
    <row r="17548" spans="199:199" ht="12" customHeight="1">
      <c r="GQ17548" s="171"/>
    </row>
    <row r="17549" spans="199:199" ht="12" customHeight="1">
      <c r="GQ17549" s="171"/>
    </row>
    <row r="17550" spans="199:199" ht="12" customHeight="1">
      <c r="GQ17550" s="171"/>
    </row>
    <row r="17551" spans="199:199" ht="12" customHeight="1">
      <c r="GQ17551" s="171"/>
    </row>
    <row r="17552" spans="199:199" ht="12" customHeight="1">
      <c r="GQ17552" s="171"/>
    </row>
    <row r="17553" spans="199:199" ht="12" customHeight="1">
      <c r="GQ17553" s="171"/>
    </row>
    <row r="17554" spans="199:199" ht="12" customHeight="1">
      <c r="GQ17554" s="171"/>
    </row>
    <row r="17555" spans="199:199" ht="12" customHeight="1">
      <c r="GQ17555" s="171"/>
    </row>
    <row r="17556" spans="199:199" ht="12" customHeight="1">
      <c r="GQ17556" s="171"/>
    </row>
    <row r="17557" spans="199:199" ht="12" customHeight="1">
      <c r="GQ17557" s="171"/>
    </row>
    <row r="17558" spans="199:199" ht="12" customHeight="1">
      <c r="GQ17558" s="171"/>
    </row>
    <row r="17559" spans="199:199" ht="12" customHeight="1">
      <c r="GQ17559" s="171"/>
    </row>
    <row r="17560" spans="199:199" ht="12" customHeight="1">
      <c r="GQ17560" s="171"/>
    </row>
    <row r="17561" spans="199:199" ht="12" customHeight="1">
      <c r="GQ17561" s="171"/>
    </row>
    <row r="17562" spans="199:199" ht="12" customHeight="1">
      <c r="GQ17562" s="171"/>
    </row>
    <row r="17563" spans="199:199" ht="12" customHeight="1">
      <c r="GQ17563" s="171"/>
    </row>
    <row r="17564" spans="199:199" ht="12" customHeight="1">
      <c r="GQ17564" s="171"/>
    </row>
    <row r="17565" spans="199:199" ht="12" customHeight="1">
      <c r="GQ17565" s="171"/>
    </row>
    <row r="17566" spans="199:199" ht="12" customHeight="1">
      <c r="GQ17566" s="171"/>
    </row>
    <row r="17567" spans="199:199" ht="12" customHeight="1">
      <c r="GQ17567" s="171"/>
    </row>
    <row r="17568" spans="199:199" ht="12" customHeight="1">
      <c r="GQ17568" s="171"/>
    </row>
    <row r="17569" spans="199:199" ht="12" customHeight="1">
      <c r="GQ17569" s="171"/>
    </row>
    <row r="17570" spans="199:199" ht="12" customHeight="1">
      <c r="GQ17570" s="171"/>
    </row>
    <row r="17571" spans="199:199" ht="12" customHeight="1">
      <c r="GQ17571" s="171"/>
    </row>
    <row r="17572" spans="199:199" ht="12" customHeight="1">
      <c r="GQ17572" s="171"/>
    </row>
    <row r="17573" spans="199:199" ht="12" customHeight="1">
      <c r="GQ17573" s="171"/>
    </row>
    <row r="17574" spans="199:199" ht="12" customHeight="1">
      <c r="GQ17574" s="171"/>
    </row>
    <row r="17575" spans="199:199" ht="12" customHeight="1">
      <c r="GQ17575" s="171"/>
    </row>
    <row r="17576" spans="199:199" ht="12" customHeight="1">
      <c r="GQ17576" s="171"/>
    </row>
    <row r="17577" spans="199:199" ht="12" customHeight="1">
      <c r="GQ17577" s="171"/>
    </row>
    <row r="17578" spans="199:199" ht="12" customHeight="1">
      <c r="GQ17578" s="171"/>
    </row>
    <row r="17579" spans="199:199" ht="12" customHeight="1">
      <c r="GQ17579" s="171"/>
    </row>
    <row r="17580" spans="199:199" ht="12" customHeight="1">
      <c r="GQ17580" s="171"/>
    </row>
    <row r="17581" spans="199:199" ht="12" customHeight="1">
      <c r="GQ17581" s="171"/>
    </row>
    <row r="17582" spans="199:199" ht="12" customHeight="1">
      <c r="GQ17582" s="171"/>
    </row>
    <row r="17583" spans="199:199" ht="12" customHeight="1">
      <c r="GQ17583" s="171"/>
    </row>
    <row r="17584" spans="199:199" ht="12" customHeight="1">
      <c r="GQ17584" s="171"/>
    </row>
    <row r="17585" spans="199:199" ht="12" customHeight="1">
      <c r="GQ17585" s="171"/>
    </row>
    <row r="17586" spans="199:199" ht="12" customHeight="1">
      <c r="GQ17586" s="171"/>
    </row>
    <row r="17587" spans="199:199" ht="12" customHeight="1">
      <c r="GQ17587" s="171"/>
    </row>
    <row r="17588" spans="199:199" ht="12" customHeight="1">
      <c r="GQ17588" s="171"/>
    </row>
    <row r="17589" spans="199:199" ht="12" customHeight="1">
      <c r="GQ17589" s="171"/>
    </row>
    <row r="17590" spans="199:199" ht="12" customHeight="1">
      <c r="GQ17590" s="171"/>
    </row>
    <row r="17591" spans="199:199" ht="12" customHeight="1">
      <c r="GQ17591" s="171"/>
    </row>
    <row r="17592" spans="199:199" ht="12" customHeight="1">
      <c r="GQ17592" s="171"/>
    </row>
    <row r="17593" spans="199:199" ht="12" customHeight="1">
      <c r="GQ17593" s="171"/>
    </row>
    <row r="17594" spans="199:199" ht="12" customHeight="1">
      <c r="GQ17594" s="171"/>
    </row>
    <row r="17595" spans="199:199" ht="12" customHeight="1">
      <c r="GQ17595" s="171"/>
    </row>
    <row r="17596" spans="199:199" ht="12" customHeight="1">
      <c r="GQ17596" s="171"/>
    </row>
    <row r="17597" spans="199:199" ht="12" customHeight="1">
      <c r="GQ17597" s="171"/>
    </row>
    <row r="17598" spans="199:199" ht="12" customHeight="1">
      <c r="GQ17598" s="171"/>
    </row>
    <row r="17599" spans="199:199" ht="12" customHeight="1">
      <c r="GQ17599" s="171"/>
    </row>
    <row r="17600" spans="199:199" ht="12" customHeight="1">
      <c r="GQ17600" s="171"/>
    </row>
    <row r="17601" spans="199:199" ht="12" customHeight="1">
      <c r="GQ17601" s="171"/>
    </row>
    <row r="17602" spans="199:199" ht="12" customHeight="1">
      <c r="GQ17602" s="171"/>
    </row>
    <row r="17603" spans="199:199" ht="12" customHeight="1">
      <c r="GQ17603" s="171"/>
    </row>
    <row r="17604" spans="199:199" ht="12" customHeight="1">
      <c r="GQ17604" s="171"/>
    </row>
    <row r="17605" spans="199:199" ht="12" customHeight="1">
      <c r="GQ17605" s="171"/>
    </row>
    <row r="17606" spans="199:199" ht="12" customHeight="1">
      <c r="GQ17606" s="171"/>
    </row>
    <row r="17607" spans="199:199" ht="12" customHeight="1">
      <c r="GQ17607" s="171"/>
    </row>
    <row r="17608" spans="199:199" ht="12" customHeight="1">
      <c r="GQ17608" s="171"/>
    </row>
    <row r="17609" spans="199:199" ht="12" customHeight="1">
      <c r="GQ17609" s="171"/>
    </row>
    <row r="17610" spans="199:199" ht="12" customHeight="1">
      <c r="GQ17610" s="171"/>
    </row>
    <row r="17611" spans="199:199" ht="12" customHeight="1">
      <c r="GQ17611" s="171"/>
    </row>
    <row r="17612" spans="199:199" ht="12" customHeight="1">
      <c r="GQ17612" s="171"/>
    </row>
    <row r="17613" spans="199:199" ht="12" customHeight="1">
      <c r="GQ17613" s="171"/>
    </row>
    <row r="17614" spans="199:199" ht="12" customHeight="1">
      <c r="GQ17614" s="171"/>
    </row>
    <row r="17615" spans="199:199" ht="12" customHeight="1">
      <c r="GQ17615" s="171"/>
    </row>
    <row r="17616" spans="199:199" ht="12" customHeight="1">
      <c r="GQ17616" s="171"/>
    </row>
    <row r="17617" spans="199:199" ht="12" customHeight="1">
      <c r="GQ17617" s="171"/>
    </row>
    <row r="17618" spans="199:199" ht="12" customHeight="1">
      <c r="GQ17618" s="171"/>
    </row>
    <row r="17619" spans="199:199" ht="12" customHeight="1">
      <c r="GQ17619" s="171"/>
    </row>
    <row r="17620" spans="199:199" ht="12" customHeight="1">
      <c r="GQ17620" s="171"/>
    </row>
    <row r="17621" spans="199:199" ht="12" customHeight="1">
      <c r="GQ17621" s="171"/>
    </row>
    <row r="17622" spans="199:199" ht="12" customHeight="1">
      <c r="GQ17622" s="171"/>
    </row>
    <row r="17623" spans="199:199" ht="12" customHeight="1">
      <c r="GQ17623" s="171"/>
    </row>
    <row r="17624" spans="199:199" ht="12" customHeight="1">
      <c r="GQ17624" s="171"/>
    </row>
    <row r="17625" spans="199:199" ht="12" customHeight="1">
      <c r="GQ17625" s="171"/>
    </row>
    <row r="17626" spans="199:199" ht="12" customHeight="1">
      <c r="GQ17626" s="171"/>
    </row>
    <row r="17627" spans="199:199" ht="12" customHeight="1">
      <c r="GQ17627" s="171"/>
    </row>
    <row r="17628" spans="199:199" ht="12" customHeight="1">
      <c r="GQ17628" s="171"/>
    </row>
    <row r="17629" spans="199:199" ht="12" customHeight="1">
      <c r="GQ17629" s="171"/>
    </row>
    <row r="17630" spans="199:199" ht="12" customHeight="1">
      <c r="GQ17630" s="171"/>
    </row>
    <row r="17631" spans="199:199" ht="12" customHeight="1">
      <c r="GQ17631" s="171"/>
    </row>
    <row r="17632" spans="199:199" ht="12" customHeight="1">
      <c r="GQ17632" s="171"/>
    </row>
    <row r="17633" spans="199:199" ht="12" customHeight="1">
      <c r="GQ17633" s="171"/>
    </row>
    <row r="17634" spans="199:199" ht="12" customHeight="1">
      <c r="GQ17634" s="171"/>
    </row>
    <row r="17635" spans="199:199" ht="12" customHeight="1">
      <c r="GQ17635" s="171"/>
    </row>
    <row r="17636" spans="199:199" ht="12" customHeight="1">
      <c r="GQ17636" s="171"/>
    </row>
    <row r="17637" spans="199:199" ht="12" customHeight="1">
      <c r="GQ17637" s="171"/>
    </row>
    <row r="17638" spans="199:199" ht="12" customHeight="1">
      <c r="GQ17638" s="171"/>
    </row>
    <row r="17639" spans="199:199" ht="12" customHeight="1">
      <c r="GQ17639" s="171"/>
    </row>
    <row r="17640" spans="199:199" ht="12" customHeight="1">
      <c r="GQ17640" s="171"/>
    </row>
    <row r="17641" spans="199:199" ht="12" customHeight="1">
      <c r="GQ17641" s="171"/>
    </row>
    <row r="17642" spans="199:199" ht="12" customHeight="1">
      <c r="GQ17642" s="171"/>
    </row>
    <row r="17643" spans="199:199" ht="12" customHeight="1">
      <c r="GQ17643" s="171"/>
    </row>
    <row r="17644" spans="199:199" ht="12" customHeight="1">
      <c r="GQ17644" s="171"/>
    </row>
    <row r="17645" spans="199:199" ht="12" customHeight="1">
      <c r="GQ17645" s="171"/>
    </row>
    <row r="17646" spans="199:199" ht="12" customHeight="1">
      <c r="GQ17646" s="171"/>
    </row>
    <row r="17647" spans="199:199" ht="12" customHeight="1">
      <c r="GQ17647" s="171"/>
    </row>
    <row r="17648" spans="199:199" ht="12" customHeight="1">
      <c r="GQ17648" s="171"/>
    </row>
    <row r="17649" spans="199:199" ht="12" customHeight="1">
      <c r="GQ17649" s="171"/>
    </row>
    <row r="17650" spans="199:199" ht="12" customHeight="1">
      <c r="GQ17650" s="171"/>
    </row>
    <row r="17651" spans="199:199" ht="12" customHeight="1">
      <c r="GQ17651" s="171"/>
    </row>
    <row r="17652" spans="199:199" ht="12" customHeight="1">
      <c r="GQ17652" s="171"/>
    </row>
    <row r="17653" spans="199:199" ht="12" customHeight="1">
      <c r="GQ17653" s="171"/>
    </row>
    <row r="17654" spans="199:199" ht="12" customHeight="1">
      <c r="GQ17654" s="171"/>
    </row>
    <row r="17655" spans="199:199" ht="12" customHeight="1">
      <c r="GQ17655" s="171"/>
    </row>
    <row r="17656" spans="199:199" ht="12" customHeight="1">
      <c r="GQ17656" s="171"/>
    </row>
    <row r="17657" spans="199:199" ht="12" customHeight="1">
      <c r="GQ17657" s="171"/>
    </row>
    <row r="17658" spans="199:199" ht="12" customHeight="1">
      <c r="GQ17658" s="171"/>
    </row>
    <row r="17659" spans="199:199" ht="12" customHeight="1">
      <c r="GQ17659" s="171"/>
    </row>
    <row r="17660" spans="199:199" ht="12" customHeight="1">
      <c r="GQ17660" s="171"/>
    </row>
    <row r="17661" spans="199:199" ht="12" customHeight="1">
      <c r="GQ17661" s="171"/>
    </row>
    <row r="17662" spans="199:199" ht="12" customHeight="1">
      <c r="GQ17662" s="171"/>
    </row>
    <row r="17663" spans="199:199" ht="12" customHeight="1">
      <c r="GQ17663" s="171"/>
    </row>
    <row r="17664" spans="199:199" ht="12" customHeight="1">
      <c r="GQ17664" s="171"/>
    </row>
    <row r="17665" spans="199:199" ht="12" customHeight="1">
      <c r="GQ17665" s="171"/>
    </row>
    <row r="17666" spans="199:199" ht="12" customHeight="1">
      <c r="GQ17666" s="171"/>
    </row>
    <row r="17667" spans="199:199" ht="12" customHeight="1">
      <c r="GQ17667" s="171"/>
    </row>
    <row r="17668" spans="199:199" ht="12" customHeight="1">
      <c r="GQ17668" s="171"/>
    </row>
    <row r="17669" spans="199:199" ht="12" customHeight="1">
      <c r="GQ17669" s="171"/>
    </row>
    <row r="17670" spans="199:199" ht="12" customHeight="1">
      <c r="GQ17670" s="171"/>
    </row>
    <row r="17671" spans="199:199" ht="12" customHeight="1">
      <c r="GQ17671" s="171"/>
    </row>
    <row r="17672" spans="199:199" ht="12" customHeight="1">
      <c r="GQ17672" s="171"/>
    </row>
    <row r="17673" spans="199:199" ht="12" customHeight="1">
      <c r="GQ17673" s="171"/>
    </row>
    <row r="17674" spans="199:199" ht="12" customHeight="1">
      <c r="GQ17674" s="171"/>
    </row>
    <row r="17675" spans="199:199" ht="12" customHeight="1">
      <c r="GQ17675" s="171"/>
    </row>
    <row r="17676" spans="199:199" ht="12" customHeight="1">
      <c r="GQ17676" s="171"/>
    </row>
    <row r="17677" spans="199:199" ht="12" customHeight="1">
      <c r="GQ17677" s="171"/>
    </row>
    <row r="17678" spans="199:199" ht="12" customHeight="1">
      <c r="GQ17678" s="171"/>
    </row>
    <row r="17679" spans="199:199" ht="12" customHeight="1">
      <c r="GQ17679" s="171"/>
    </row>
    <row r="17680" spans="199:199" ht="12" customHeight="1">
      <c r="GQ17680" s="171"/>
    </row>
    <row r="17681" spans="199:199" ht="12" customHeight="1">
      <c r="GQ17681" s="171"/>
    </row>
    <row r="17682" spans="199:199" ht="12" customHeight="1">
      <c r="GQ17682" s="171"/>
    </row>
    <row r="17683" spans="199:199" ht="12" customHeight="1">
      <c r="GQ17683" s="171"/>
    </row>
    <row r="17684" spans="199:199" ht="12" customHeight="1">
      <c r="GQ17684" s="171"/>
    </row>
    <row r="17685" spans="199:199" ht="12" customHeight="1">
      <c r="GQ17685" s="171"/>
    </row>
    <row r="17686" spans="199:199" ht="12" customHeight="1">
      <c r="GQ17686" s="171"/>
    </row>
    <row r="17687" spans="199:199" ht="12" customHeight="1">
      <c r="GQ17687" s="171"/>
    </row>
    <row r="17688" spans="199:199" ht="12" customHeight="1">
      <c r="GQ17688" s="171"/>
    </row>
    <row r="17689" spans="199:199" ht="12" customHeight="1">
      <c r="GQ17689" s="171"/>
    </row>
    <row r="17690" spans="199:199" ht="12" customHeight="1">
      <c r="GQ17690" s="171"/>
    </row>
    <row r="17691" spans="199:199" ht="12" customHeight="1">
      <c r="GQ17691" s="171"/>
    </row>
    <row r="17692" spans="199:199" ht="12" customHeight="1">
      <c r="GQ17692" s="171"/>
    </row>
    <row r="17693" spans="199:199" ht="12" customHeight="1">
      <c r="GQ17693" s="171"/>
    </row>
    <row r="17694" spans="199:199" ht="12" customHeight="1">
      <c r="GQ17694" s="171"/>
    </row>
    <row r="17695" spans="199:199" ht="12" customHeight="1">
      <c r="GQ17695" s="171"/>
    </row>
    <row r="17696" spans="199:199" ht="12" customHeight="1">
      <c r="GQ17696" s="171"/>
    </row>
    <row r="17697" spans="199:199" ht="12" customHeight="1">
      <c r="GQ17697" s="171"/>
    </row>
    <row r="17698" spans="199:199" ht="12" customHeight="1">
      <c r="GQ17698" s="171"/>
    </row>
    <row r="17699" spans="199:199" ht="12" customHeight="1">
      <c r="GQ17699" s="171"/>
    </row>
    <row r="17700" spans="199:199" ht="12" customHeight="1">
      <c r="GQ17700" s="171"/>
    </row>
    <row r="17701" spans="199:199" ht="12" customHeight="1">
      <c r="GQ17701" s="171"/>
    </row>
    <row r="17702" spans="199:199" ht="12" customHeight="1">
      <c r="GQ17702" s="171"/>
    </row>
    <row r="17703" spans="199:199" ht="12" customHeight="1">
      <c r="GQ17703" s="171"/>
    </row>
    <row r="17704" spans="199:199" ht="12" customHeight="1">
      <c r="GQ17704" s="171"/>
    </row>
    <row r="17705" spans="199:199" ht="12" customHeight="1">
      <c r="GQ17705" s="171"/>
    </row>
    <row r="17706" spans="199:199" ht="12" customHeight="1">
      <c r="GQ17706" s="171"/>
    </row>
    <row r="17707" spans="199:199" ht="12" customHeight="1">
      <c r="GQ17707" s="171"/>
    </row>
    <row r="17708" spans="199:199" ht="12" customHeight="1">
      <c r="GQ17708" s="171"/>
    </row>
    <row r="17709" spans="199:199" ht="12" customHeight="1">
      <c r="GQ17709" s="171"/>
    </row>
    <row r="17710" spans="199:199" ht="12" customHeight="1">
      <c r="GQ17710" s="171"/>
    </row>
    <row r="17711" spans="199:199" ht="12" customHeight="1">
      <c r="GQ17711" s="171"/>
    </row>
    <row r="17712" spans="199:199" ht="12" customHeight="1">
      <c r="GQ17712" s="171"/>
    </row>
    <row r="17713" spans="199:199" ht="12" customHeight="1">
      <c r="GQ17713" s="171"/>
    </row>
    <row r="17714" spans="199:199" ht="12" customHeight="1">
      <c r="GQ17714" s="171"/>
    </row>
    <row r="17715" spans="199:199" ht="12" customHeight="1">
      <c r="GQ17715" s="171"/>
    </row>
    <row r="17716" spans="199:199" ht="12" customHeight="1">
      <c r="GQ17716" s="171"/>
    </row>
    <row r="17717" spans="199:199" ht="12" customHeight="1">
      <c r="GQ17717" s="171"/>
    </row>
    <row r="17718" spans="199:199" ht="12" customHeight="1">
      <c r="GQ17718" s="171"/>
    </row>
    <row r="17719" spans="199:199" ht="12" customHeight="1">
      <c r="GQ17719" s="171"/>
    </row>
    <row r="17720" spans="199:199" ht="12" customHeight="1">
      <c r="GQ17720" s="171"/>
    </row>
    <row r="17721" spans="199:199" ht="12" customHeight="1">
      <c r="GQ17721" s="171"/>
    </row>
    <row r="17722" spans="199:199" ht="12" customHeight="1">
      <c r="GQ17722" s="171"/>
    </row>
    <row r="17723" spans="199:199" ht="12" customHeight="1">
      <c r="GQ17723" s="171"/>
    </row>
    <row r="17724" spans="199:199" ht="12" customHeight="1">
      <c r="GQ17724" s="171"/>
    </row>
    <row r="17725" spans="199:199" ht="12" customHeight="1">
      <c r="GQ17725" s="171"/>
    </row>
    <row r="17726" spans="199:199" ht="12" customHeight="1">
      <c r="GQ17726" s="171"/>
    </row>
    <row r="17727" spans="199:199" ht="12" customHeight="1">
      <c r="GQ17727" s="171"/>
    </row>
    <row r="17728" spans="199:199" ht="12" customHeight="1">
      <c r="GQ17728" s="171"/>
    </row>
    <row r="17729" spans="199:199" ht="12" customHeight="1">
      <c r="GQ17729" s="171"/>
    </row>
    <row r="17730" spans="199:199" ht="12" customHeight="1">
      <c r="GQ17730" s="171"/>
    </row>
    <row r="17731" spans="199:199" ht="12" customHeight="1">
      <c r="GQ17731" s="171"/>
    </row>
    <row r="17732" spans="199:199" ht="12" customHeight="1">
      <c r="GQ17732" s="171"/>
    </row>
    <row r="17733" spans="199:199" ht="12" customHeight="1">
      <c r="GQ17733" s="171"/>
    </row>
    <row r="17734" spans="199:199" ht="12" customHeight="1">
      <c r="GQ17734" s="171"/>
    </row>
    <row r="17735" spans="199:199" ht="12" customHeight="1">
      <c r="GQ17735" s="171"/>
    </row>
    <row r="17736" spans="199:199" ht="12" customHeight="1">
      <c r="GQ17736" s="171"/>
    </row>
    <row r="17737" spans="199:199" ht="12" customHeight="1">
      <c r="GQ17737" s="171"/>
    </row>
    <row r="17738" spans="199:199" ht="12" customHeight="1">
      <c r="GQ17738" s="171"/>
    </row>
    <row r="17739" spans="199:199" ht="12" customHeight="1">
      <c r="GQ17739" s="171"/>
    </row>
    <row r="17740" spans="199:199" ht="12" customHeight="1">
      <c r="GQ17740" s="171"/>
    </row>
    <row r="17741" spans="199:199" ht="12" customHeight="1">
      <c r="GQ17741" s="171"/>
    </row>
    <row r="17742" spans="199:199" ht="12" customHeight="1">
      <c r="GQ17742" s="171"/>
    </row>
    <row r="17743" spans="199:199" ht="12" customHeight="1">
      <c r="GQ17743" s="171"/>
    </row>
    <row r="17744" spans="199:199" ht="12" customHeight="1">
      <c r="GQ17744" s="171"/>
    </row>
    <row r="17745" spans="199:199" ht="12" customHeight="1">
      <c r="GQ17745" s="171"/>
    </row>
    <row r="17746" spans="199:199" ht="12" customHeight="1">
      <c r="GQ17746" s="171"/>
    </row>
    <row r="17747" spans="199:199" ht="12" customHeight="1">
      <c r="GQ17747" s="171"/>
    </row>
    <row r="17748" spans="199:199" ht="12" customHeight="1">
      <c r="GQ17748" s="171"/>
    </row>
    <row r="17749" spans="199:199" ht="12" customHeight="1">
      <c r="GQ17749" s="171"/>
    </row>
    <row r="17750" spans="199:199" ht="12" customHeight="1">
      <c r="GQ17750" s="171"/>
    </row>
    <row r="17751" spans="199:199" ht="12" customHeight="1">
      <c r="GQ17751" s="171"/>
    </row>
    <row r="17752" spans="199:199" ht="12" customHeight="1">
      <c r="GQ17752" s="171"/>
    </row>
    <row r="17753" spans="199:199" ht="12" customHeight="1">
      <c r="GQ17753" s="171"/>
    </row>
    <row r="17754" spans="199:199" ht="12" customHeight="1">
      <c r="GQ17754" s="171"/>
    </row>
    <row r="17755" spans="199:199" ht="12" customHeight="1">
      <c r="GQ17755" s="171"/>
    </row>
    <row r="17756" spans="199:199" ht="12" customHeight="1">
      <c r="GQ17756" s="171"/>
    </row>
    <row r="17757" spans="199:199" ht="12" customHeight="1">
      <c r="GQ17757" s="171"/>
    </row>
    <row r="17758" spans="199:199" ht="12" customHeight="1">
      <c r="GQ17758" s="171"/>
    </row>
    <row r="17759" spans="199:199" ht="12" customHeight="1">
      <c r="GQ17759" s="171"/>
    </row>
    <row r="17760" spans="199:199" ht="12" customHeight="1">
      <c r="GQ17760" s="171"/>
    </row>
    <row r="17761" spans="199:199" ht="12" customHeight="1">
      <c r="GQ17761" s="171"/>
    </row>
    <row r="17762" spans="199:199" ht="12" customHeight="1">
      <c r="GQ17762" s="171"/>
    </row>
    <row r="17763" spans="199:199" ht="12" customHeight="1">
      <c r="GQ17763" s="171"/>
    </row>
    <row r="17764" spans="199:199" ht="12" customHeight="1">
      <c r="GQ17764" s="171"/>
    </row>
    <row r="17765" spans="199:199" ht="12" customHeight="1">
      <c r="GQ17765" s="171"/>
    </row>
    <row r="17766" spans="199:199" ht="12" customHeight="1">
      <c r="GQ17766" s="171"/>
    </row>
    <row r="17767" spans="199:199" ht="12" customHeight="1">
      <c r="GQ17767" s="171"/>
    </row>
    <row r="17768" spans="199:199" ht="12" customHeight="1">
      <c r="GQ17768" s="171"/>
    </row>
    <row r="17769" spans="199:199" ht="12" customHeight="1">
      <c r="GQ17769" s="171"/>
    </row>
    <row r="17770" spans="199:199" ht="12" customHeight="1">
      <c r="GQ17770" s="171"/>
    </row>
    <row r="17771" spans="199:199" ht="12" customHeight="1">
      <c r="GQ17771" s="171"/>
    </row>
    <row r="17772" spans="199:199" ht="12" customHeight="1">
      <c r="GQ17772" s="171"/>
    </row>
    <row r="17773" spans="199:199" ht="12" customHeight="1">
      <c r="GQ17773" s="171"/>
    </row>
    <row r="17774" spans="199:199" ht="12" customHeight="1">
      <c r="GQ17774" s="171"/>
    </row>
    <row r="17775" spans="199:199" ht="12" customHeight="1">
      <c r="GQ17775" s="171"/>
    </row>
    <row r="17776" spans="199:199" ht="12" customHeight="1">
      <c r="GQ17776" s="171"/>
    </row>
    <row r="17777" spans="199:199" ht="12" customHeight="1">
      <c r="GQ17777" s="171"/>
    </row>
    <row r="17778" spans="199:199" ht="12" customHeight="1">
      <c r="GQ17778" s="171"/>
    </row>
    <row r="17779" spans="199:199" ht="12" customHeight="1">
      <c r="GQ17779" s="171"/>
    </row>
    <row r="17780" spans="199:199" ht="12" customHeight="1">
      <c r="GQ17780" s="171"/>
    </row>
    <row r="17781" spans="199:199" ht="12" customHeight="1">
      <c r="GQ17781" s="171"/>
    </row>
    <row r="17782" spans="199:199" ht="12" customHeight="1">
      <c r="GQ17782" s="171"/>
    </row>
    <row r="17783" spans="199:199" ht="12" customHeight="1">
      <c r="GQ17783" s="171"/>
    </row>
    <row r="17784" spans="199:199" ht="12" customHeight="1">
      <c r="GQ17784" s="171"/>
    </row>
    <row r="17785" spans="199:199" ht="12" customHeight="1">
      <c r="GQ17785" s="171"/>
    </row>
    <row r="17786" spans="199:199" ht="12" customHeight="1">
      <c r="GQ17786" s="171"/>
    </row>
    <row r="17787" spans="199:199" ht="12" customHeight="1">
      <c r="GQ17787" s="171"/>
    </row>
    <row r="17788" spans="199:199" ht="12" customHeight="1">
      <c r="GQ17788" s="171"/>
    </row>
    <row r="17789" spans="199:199" ht="12" customHeight="1">
      <c r="GQ17789" s="171"/>
    </row>
    <row r="17790" spans="199:199" ht="12" customHeight="1">
      <c r="GQ17790" s="171"/>
    </row>
    <row r="17791" spans="199:199" ht="12" customHeight="1">
      <c r="GQ17791" s="171"/>
    </row>
    <row r="17792" spans="199:199" ht="12" customHeight="1">
      <c r="GQ17792" s="171"/>
    </row>
    <row r="17793" spans="199:199" ht="12" customHeight="1">
      <c r="GQ17793" s="171"/>
    </row>
    <row r="17794" spans="199:199" ht="12" customHeight="1">
      <c r="GQ17794" s="171"/>
    </row>
    <row r="17795" spans="199:199" ht="12" customHeight="1">
      <c r="GQ17795" s="171"/>
    </row>
    <row r="17796" spans="199:199" ht="12" customHeight="1">
      <c r="GQ17796" s="171"/>
    </row>
    <row r="17797" spans="199:199" ht="12" customHeight="1">
      <c r="GQ17797" s="171"/>
    </row>
    <row r="17798" spans="199:199" ht="12" customHeight="1">
      <c r="GQ17798" s="171"/>
    </row>
    <row r="17799" spans="199:199" ht="12" customHeight="1">
      <c r="GQ17799" s="171"/>
    </row>
    <row r="17800" spans="199:199" ht="12" customHeight="1">
      <c r="GQ17800" s="171"/>
    </row>
    <row r="17801" spans="199:199" ht="12" customHeight="1">
      <c r="GQ17801" s="171"/>
    </row>
    <row r="17802" spans="199:199" ht="12" customHeight="1">
      <c r="GQ17802" s="171"/>
    </row>
    <row r="17803" spans="199:199" ht="12" customHeight="1">
      <c r="GQ17803" s="171"/>
    </row>
    <row r="17804" spans="199:199" ht="12" customHeight="1">
      <c r="GQ17804" s="171"/>
    </row>
    <row r="17805" spans="199:199" ht="12" customHeight="1">
      <c r="GQ17805" s="171"/>
    </row>
    <row r="17806" spans="199:199" ht="12" customHeight="1">
      <c r="GQ17806" s="171"/>
    </row>
    <row r="17807" spans="199:199" ht="12" customHeight="1">
      <c r="GQ17807" s="171"/>
    </row>
    <row r="17808" spans="199:199" ht="12" customHeight="1">
      <c r="GQ17808" s="171"/>
    </row>
    <row r="17809" spans="199:199" ht="12" customHeight="1">
      <c r="GQ17809" s="171"/>
    </row>
    <row r="17810" spans="199:199" ht="12" customHeight="1">
      <c r="GQ17810" s="171"/>
    </row>
    <row r="17811" spans="199:199" ht="12" customHeight="1">
      <c r="GQ17811" s="171"/>
    </row>
    <row r="17812" spans="199:199" ht="12" customHeight="1">
      <c r="GQ17812" s="171"/>
    </row>
    <row r="17813" spans="199:199" ht="12" customHeight="1">
      <c r="GQ17813" s="171"/>
    </row>
    <row r="17814" spans="199:199" ht="12" customHeight="1">
      <c r="GQ17814" s="171"/>
    </row>
    <row r="17815" spans="199:199" ht="12" customHeight="1">
      <c r="GQ17815" s="171"/>
    </row>
    <row r="17816" spans="199:199" ht="12" customHeight="1">
      <c r="GQ17816" s="171"/>
    </row>
    <row r="17817" spans="199:199" ht="12" customHeight="1">
      <c r="GQ17817" s="171"/>
    </row>
    <row r="17818" spans="199:199" ht="12" customHeight="1">
      <c r="GQ17818" s="171"/>
    </row>
    <row r="17819" spans="199:199" ht="12" customHeight="1">
      <c r="GQ17819" s="171"/>
    </row>
    <row r="17820" spans="199:199" ht="12" customHeight="1">
      <c r="GQ17820" s="171"/>
    </row>
    <row r="17821" spans="199:199" ht="12" customHeight="1">
      <c r="GQ17821" s="171"/>
    </row>
    <row r="17822" spans="199:199" ht="12" customHeight="1">
      <c r="GQ17822" s="171"/>
    </row>
    <row r="17823" spans="199:199" ht="12" customHeight="1">
      <c r="GQ17823" s="171"/>
    </row>
    <row r="17824" spans="199:199" ht="12" customHeight="1">
      <c r="GQ17824" s="171"/>
    </row>
    <row r="17825" spans="199:199" ht="12" customHeight="1">
      <c r="GQ17825" s="171"/>
    </row>
    <row r="17826" spans="199:199" ht="12" customHeight="1">
      <c r="GQ17826" s="171"/>
    </row>
    <row r="17827" spans="199:199" ht="12" customHeight="1">
      <c r="GQ17827" s="171"/>
    </row>
    <row r="17828" spans="199:199" ht="12" customHeight="1">
      <c r="GQ17828" s="171"/>
    </row>
    <row r="17829" spans="199:199" ht="12" customHeight="1">
      <c r="GQ17829" s="171"/>
    </row>
    <row r="17830" spans="199:199" ht="12" customHeight="1">
      <c r="GQ17830" s="171"/>
    </row>
    <row r="17831" spans="199:199" ht="12" customHeight="1">
      <c r="GQ17831" s="171"/>
    </row>
    <row r="17832" spans="199:199" ht="12" customHeight="1">
      <c r="GQ17832" s="171"/>
    </row>
    <row r="17833" spans="199:199" ht="12" customHeight="1">
      <c r="GQ17833" s="171"/>
    </row>
    <row r="17834" spans="199:199" ht="12" customHeight="1">
      <c r="GQ17834" s="171"/>
    </row>
    <row r="17835" spans="199:199" ht="12" customHeight="1">
      <c r="GQ17835" s="171"/>
    </row>
    <row r="17836" spans="199:199" ht="12" customHeight="1">
      <c r="GQ17836" s="171"/>
    </row>
    <row r="17837" spans="199:199" ht="12" customHeight="1">
      <c r="GQ17837" s="171"/>
    </row>
    <row r="17838" spans="199:199" ht="12" customHeight="1">
      <c r="GQ17838" s="171"/>
    </row>
    <row r="17839" spans="199:199" ht="12" customHeight="1">
      <c r="GQ17839" s="171"/>
    </row>
    <row r="17840" spans="199:199" ht="12" customHeight="1">
      <c r="GQ17840" s="171"/>
    </row>
    <row r="17841" spans="199:199" ht="12" customHeight="1">
      <c r="GQ17841" s="171"/>
    </row>
    <row r="17842" spans="199:199" ht="12" customHeight="1">
      <c r="GQ17842" s="171"/>
    </row>
    <row r="17843" spans="199:199" ht="12" customHeight="1">
      <c r="GQ17843" s="171"/>
    </row>
    <row r="17844" spans="199:199" ht="12" customHeight="1">
      <c r="GQ17844" s="171"/>
    </row>
    <row r="17845" spans="199:199" ht="12" customHeight="1">
      <c r="GQ17845" s="171"/>
    </row>
    <row r="17846" spans="199:199" ht="12" customHeight="1">
      <c r="GQ17846" s="171"/>
    </row>
    <row r="17847" spans="199:199" ht="12" customHeight="1">
      <c r="GQ17847" s="171"/>
    </row>
    <row r="17848" spans="199:199" ht="12" customHeight="1">
      <c r="GQ17848" s="171"/>
    </row>
    <row r="17849" spans="199:199" ht="12" customHeight="1">
      <c r="GQ17849" s="171"/>
    </row>
    <row r="17850" spans="199:199" ht="12" customHeight="1">
      <c r="GQ17850" s="171"/>
    </row>
    <row r="17851" spans="199:199" ht="12" customHeight="1">
      <c r="GQ17851" s="171"/>
    </row>
    <row r="17852" spans="199:199" ht="12" customHeight="1">
      <c r="GQ17852" s="171"/>
    </row>
    <row r="17853" spans="199:199" ht="12" customHeight="1">
      <c r="GQ17853" s="171"/>
    </row>
    <row r="17854" spans="199:199" ht="12" customHeight="1">
      <c r="GQ17854" s="171"/>
    </row>
    <row r="17855" spans="199:199" ht="12" customHeight="1">
      <c r="GQ17855" s="171"/>
    </row>
    <row r="17856" spans="199:199" ht="12" customHeight="1">
      <c r="GQ17856" s="171"/>
    </row>
    <row r="17857" spans="199:199" ht="12" customHeight="1">
      <c r="GQ17857" s="171"/>
    </row>
    <row r="17858" spans="199:199" ht="12" customHeight="1">
      <c r="GQ17858" s="171"/>
    </row>
    <row r="17859" spans="199:199" ht="12" customHeight="1">
      <c r="GQ17859" s="171"/>
    </row>
    <row r="17860" spans="199:199" ht="12" customHeight="1">
      <c r="GQ17860" s="171"/>
    </row>
    <row r="17861" spans="199:199" ht="12" customHeight="1">
      <c r="GQ17861" s="171"/>
    </row>
    <row r="17862" spans="199:199" ht="12" customHeight="1">
      <c r="GQ17862" s="171"/>
    </row>
    <row r="17863" spans="199:199" ht="12" customHeight="1">
      <c r="GQ17863" s="171"/>
    </row>
    <row r="17864" spans="199:199" ht="12" customHeight="1">
      <c r="GQ17864" s="171"/>
    </row>
    <row r="17865" spans="199:199" ht="12" customHeight="1">
      <c r="GQ17865" s="171"/>
    </row>
    <row r="17866" spans="199:199" ht="12" customHeight="1">
      <c r="GQ17866" s="171"/>
    </row>
    <row r="17867" spans="199:199" ht="12" customHeight="1">
      <c r="GQ17867" s="171"/>
    </row>
    <row r="17868" spans="199:199" ht="12" customHeight="1">
      <c r="GQ17868" s="171"/>
    </row>
    <row r="17869" spans="199:199" ht="12" customHeight="1">
      <c r="GQ17869" s="171"/>
    </row>
    <row r="17870" spans="199:199" ht="12" customHeight="1">
      <c r="GQ17870" s="171"/>
    </row>
    <row r="17871" spans="199:199" ht="12" customHeight="1">
      <c r="GQ17871" s="171"/>
    </row>
    <row r="17872" spans="199:199" ht="12" customHeight="1">
      <c r="GQ17872" s="171"/>
    </row>
    <row r="17873" spans="199:199" ht="12" customHeight="1">
      <c r="GQ17873" s="171"/>
    </row>
    <row r="17874" spans="199:199" ht="12" customHeight="1">
      <c r="GQ17874" s="171"/>
    </row>
    <row r="17875" spans="199:199" ht="12" customHeight="1">
      <c r="GQ17875" s="171"/>
    </row>
    <row r="17876" spans="199:199" ht="12" customHeight="1">
      <c r="GQ17876" s="171"/>
    </row>
    <row r="17877" spans="199:199" ht="12" customHeight="1">
      <c r="GQ17877" s="171"/>
    </row>
    <row r="17878" spans="199:199" ht="12" customHeight="1">
      <c r="GQ17878" s="171"/>
    </row>
    <row r="17879" spans="199:199" ht="12" customHeight="1">
      <c r="GQ17879" s="171"/>
    </row>
    <row r="17880" spans="199:199" ht="12" customHeight="1">
      <c r="GQ17880" s="171"/>
    </row>
    <row r="17881" spans="199:199" ht="12" customHeight="1">
      <c r="GQ17881" s="171"/>
    </row>
    <row r="17882" spans="199:199" ht="12" customHeight="1">
      <c r="GQ17882" s="171"/>
    </row>
    <row r="17883" spans="199:199" ht="12" customHeight="1">
      <c r="GQ17883" s="171"/>
    </row>
    <row r="17884" spans="199:199" ht="12" customHeight="1">
      <c r="GQ17884" s="171"/>
    </row>
    <row r="17885" spans="199:199" ht="12" customHeight="1">
      <c r="GQ17885" s="171"/>
    </row>
    <row r="17886" spans="199:199" ht="12" customHeight="1">
      <c r="GQ17886" s="171"/>
    </row>
    <row r="17887" spans="199:199" ht="12" customHeight="1">
      <c r="GQ17887" s="171"/>
    </row>
    <row r="17888" spans="199:199" ht="12" customHeight="1">
      <c r="GQ17888" s="171"/>
    </row>
    <row r="17889" spans="199:199" ht="12" customHeight="1">
      <c r="GQ17889" s="171"/>
    </row>
    <row r="17890" spans="199:199" ht="12" customHeight="1">
      <c r="GQ17890" s="171"/>
    </row>
    <row r="17891" spans="199:199" ht="12" customHeight="1">
      <c r="GQ17891" s="171"/>
    </row>
    <row r="17892" spans="199:199" ht="12" customHeight="1">
      <c r="GQ17892" s="171"/>
    </row>
    <row r="17893" spans="199:199" ht="12" customHeight="1">
      <c r="GQ17893" s="171"/>
    </row>
    <row r="17894" spans="199:199" ht="12" customHeight="1">
      <c r="GQ17894" s="171"/>
    </row>
    <row r="17895" spans="199:199" ht="12" customHeight="1">
      <c r="GQ17895" s="171"/>
    </row>
    <row r="17896" spans="199:199" ht="12" customHeight="1">
      <c r="GQ17896" s="171"/>
    </row>
    <row r="17897" spans="199:199" ht="12" customHeight="1">
      <c r="GQ17897" s="171"/>
    </row>
    <row r="17898" spans="199:199" ht="12" customHeight="1">
      <c r="GQ17898" s="171"/>
    </row>
    <row r="17899" spans="199:199" ht="12" customHeight="1">
      <c r="GQ17899" s="171"/>
    </row>
    <row r="17900" spans="199:199" ht="12" customHeight="1">
      <c r="GQ17900" s="171"/>
    </row>
    <row r="17901" spans="199:199" ht="12" customHeight="1">
      <c r="GQ17901" s="171"/>
    </row>
    <row r="17902" spans="199:199" ht="12" customHeight="1">
      <c r="GQ17902" s="171"/>
    </row>
    <row r="17903" spans="199:199" ht="12" customHeight="1">
      <c r="GQ17903" s="171"/>
    </row>
    <row r="17904" spans="199:199" ht="12" customHeight="1">
      <c r="GQ17904" s="171"/>
    </row>
    <row r="17905" spans="199:199" ht="12" customHeight="1">
      <c r="GQ17905" s="171"/>
    </row>
    <row r="17906" spans="199:199" ht="12" customHeight="1">
      <c r="GQ17906" s="171"/>
    </row>
    <row r="17907" spans="199:199" ht="12" customHeight="1">
      <c r="GQ17907" s="171"/>
    </row>
    <row r="17908" spans="199:199" ht="12" customHeight="1">
      <c r="GQ17908" s="171"/>
    </row>
    <row r="17909" spans="199:199" ht="12" customHeight="1">
      <c r="GQ17909" s="171"/>
    </row>
    <row r="17910" spans="199:199" ht="12" customHeight="1">
      <c r="GQ17910" s="171"/>
    </row>
    <row r="17911" spans="199:199" ht="12" customHeight="1">
      <c r="GQ17911" s="171"/>
    </row>
    <row r="17912" spans="199:199" ht="12" customHeight="1">
      <c r="GQ17912" s="171"/>
    </row>
    <row r="17913" spans="199:199" ht="12" customHeight="1">
      <c r="GQ17913" s="171"/>
    </row>
    <row r="17914" spans="199:199" ht="12" customHeight="1">
      <c r="GQ17914" s="171"/>
    </row>
    <row r="17915" spans="199:199" ht="12" customHeight="1">
      <c r="GQ17915" s="171"/>
    </row>
    <row r="17916" spans="199:199" ht="12" customHeight="1">
      <c r="GQ17916" s="171"/>
    </row>
    <row r="17917" spans="199:199" ht="12" customHeight="1">
      <c r="GQ17917" s="171"/>
    </row>
    <row r="17918" spans="199:199" ht="12" customHeight="1">
      <c r="GQ17918" s="171"/>
    </row>
    <row r="17919" spans="199:199" ht="12" customHeight="1">
      <c r="GQ17919" s="171"/>
    </row>
    <row r="17920" spans="199:199" ht="12" customHeight="1">
      <c r="GQ17920" s="171"/>
    </row>
    <row r="17921" spans="199:199" ht="12" customHeight="1">
      <c r="GQ17921" s="171"/>
    </row>
    <row r="17922" spans="199:199" ht="12" customHeight="1">
      <c r="GQ17922" s="171"/>
    </row>
    <row r="17923" spans="199:199" ht="12" customHeight="1">
      <c r="GQ17923" s="171"/>
    </row>
    <row r="17924" spans="199:199" ht="12" customHeight="1">
      <c r="GQ17924" s="171"/>
    </row>
    <row r="17925" spans="199:199" ht="12" customHeight="1">
      <c r="GQ17925" s="171"/>
    </row>
    <row r="17926" spans="199:199" ht="12" customHeight="1">
      <c r="GQ17926" s="171"/>
    </row>
    <row r="17927" spans="199:199" ht="12" customHeight="1">
      <c r="GQ17927" s="171"/>
    </row>
    <row r="17928" spans="199:199" ht="12" customHeight="1">
      <c r="GQ17928" s="171"/>
    </row>
    <row r="17929" spans="199:199" ht="12" customHeight="1">
      <c r="GQ17929" s="171"/>
    </row>
    <row r="17930" spans="199:199" ht="12" customHeight="1">
      <c r="GQ17930" s="171"/>
    </row>
    <row r="17931" spans="199:199" ht="12" customHeight="1">
      <c r="GQ17931" s="171"/>
    </row>
    <row r="17932" spans="199:199" ht="12" customHeight="1">
      <c r="GQ17932" s="171"/>
    </row>
    <row r="17933" spans="199:199" ht="12" customHeight="1">
      <c r="GQ17933" s="171"/>
    </row>
    <row r="17934" spans="199:199" ht="12" customHeight="1">
      <c r="GQ17934" s="171"/>
    </row>
    <row r="17935" spans="199:199" ht="12" customHeight="1">
      <c r="GQ17935" s="171"/>
    </row>
    <row r="17936" spans="199:199" ht="12" customHeight="1">
      <c r="GQ17936" s="171"/>
    </row>
    <row r="17937" spans="199:199" ht="12" customHeight="1">
      <c r="GQ17937" s="171"/>
    </row>
    <row r="17938" spans="199:199" ht="12" customHeight="1">
      <c r="GQ17938" s="171"/>
    </row>
    <row r="17939" spans="199:199" ht="12" customHeight="1">
      <c r="GQ17939" s="171"/>
    </row>
    <row r="17940" spans="199:199" ht="12" customHeight="1">
      <c r="GQ17940" s="171"/>
    </row>
    <row r="17941" spans="199:199" ht="12" customHeight="1">
      <c r="GQ17941" s="171"/>
    </row>
    <row r="17942" spans="199:199" ht="12" customHeight="1">
      <c r="GQ17942" s="171"/>
    </row>
    <row r="17943" spans="199:199" ht="12" customHeight="1">
      <c r="GQ17943" s="171"/>
    </row>
    <row r="17944" spans="199:199" ht="12" customHeight="1">
      <c r="GQ17944" s="171"/>
    </row>
    <row r="17945" spans="199:199" ht="12" customHeight="1">
      <c r="GQ17945" s="171"/>
    </row>
    <row r="17946" spans="199:199" ht="12" customHeight="1">
      <c r="GQ17946" s="171"/>
    </row>
    <row r="17947" spans="199:199" ht="12" customHeight="1">
      <c r="GQ17947" s="171"/>
    </row>
    <row r="17948" spans="199:199" ht="12" customHeight="1">
      <c r="GQ17948" s="171"/>
    </row>
    <row r="17949" spans="199:199" ht="12" customHeight="1">
      <c r="GQ17949" s="171"/>
    </row>
    <row r="17950" spans="199:199" ht="12" customHeight="1">
      <c r="GQ17950" s="171"/>
    </row>
    <row r="17951" spans="199:199" ht="12" customHeight="1">
      <c r="GQ17951" s="171"/>
    </row>
    <row r="17952" spans="199:199" ht="12" customHeight="1">
      <c r="GQ17952" s="171"/>
    </row>
    <row r="17953" spans="199:199" ht="12" customHeight="1">
      <c r="GQ17953" s="171"/>
    </row>
    <row r="17954" spans="199:199" ht="12" customHeight="1">
      <c r="GQ17954" s="171"/>
    </row>
    <row r="17955" spans="199:199" ht="12" customHeight="1">
      <c r="GQ17955" s="171"/>
    </row>
    <row r="17956" spans="199:199" ht="12" customHeight="1">
      <c r="GQ17956" s="171"/>
    </row>
    <row r="17957" spans="199:199" ht="12" customHeight="1">
      <c r="GQ17957" s="171"/>
    </row>
    <row r="17958" spans="199:199" ht="12" customHeight="1">
      <c r="GQ17958" s="171"/>
    </row>
    <row r="17959" spans="199:199" ht="12" customHeight="1">
      <c r="GQ17959" s="171"/>
    </row>
    <row r="17960" spans="199:199" ht="12" customHeight="1">
      <c r="GQ17960" s="171"/>
    </row>
    <row r="17961" spans="199:199" ht="12" customHeight="1">
      <c r="GQ17961" s="171"/>
    </row>
    <row r="17962" spans="199:199" ht="12" customHeight="1">
      <c r="GQ17962" s="171"/>
    </row>
    <row r="17963" spans="199:199" ht="12" customHeight="1">
      <c r="GQ17963" s="171"/>
    </row>
    <row r="17964" spans="199:199" ht="12" customHeight="1">
      <c r="GQ17964" s="171"/>
    </row>
    <row r="17965" spans="199:199" ht="12" customHeight="1">
      <c r="GQ17965" s="171"/>
    </row>
    <row r="17966" spans="199:199" ht="12" customHeight="1">
      <c r="GQ17966" s="171"/>
    </row>
    <row r="17967" spans="199:199" ht="12" customHeight="1">
      <c r="GQ17967" s="171"/>
    </row>
    <row r="17968" spans="199:199" ht="12" customHeight="1">
      <c r="GQ17968" s="171"/>
    </row>
    <row r="17969" spans="199:199" ht="12" customHeight="1">
      <c r="GQ17969" s="171"/>
    </row>
    <row r="17970" spans="199:199" ht="12" customHeight="1">
      <c r="GQ17970" s="171"/>
    </row>
    <row r="17971" spans="199:199" ht="12" customHeight="1">
      <c r="GQ17971" s="171"/>
    </row>
    <row r="17972" spans="199:199" ht="12" customHeight="1">
      <c r="GQ17972" s="171"/>
    </row>
    <row r="17973" spans="199:199" ht="12" customHeight="1">
      <c r="GQ17973" s="171"/>
    </row>
    <row r="17974" spans="199:199" ht="12" customHeight="1">
      <c r="GQ17974" s="171"/>
    </row>
    <row r="17975" spans="199:199" ht="12" customHeight="1">
      <c r="GQ17975" s="171"/>
    </row>
    <row r="17976" spans="199:199" ht="12" customHeight="1">
      <c r="GQ17976" s="171"/>
    </row>
    <row r="17977" spans="199:199" ht="12" customHeight="1">
      <c r="GQ17977" s="171"/>
    </row>
    <row r="17978" spans="199:199" ht="12" customHeight="1">
      <c r="GQ17978" s="171"/>
    </row>
    <row r="17979" spans="199:199" ht="12" customHeight="1">
      <c r="GQ17979" s="171"/>
    </row>
    <row r="17980" spans="199:199" ht="12" customHeight="1">
      <c r="GQ17980" s="171"/>
    </row>
    <row r="17981" spans="199:199" ht="12" customHeight="1">
      <c r="GQ17981" s="171"/>
    </row>
    <row r="17982" spans="199:199" ht="12" customHeight="1">
      <c r="GQ17982" s="171"/>
    </row>
    <row r="17983" spans="199:199" ht="12" customHeight="1">
      <c r="GQ17983" s="171"/>
    </row>
    <row r="17984" spans="199:199" ht="12" customHeight="1">
      <c r="GQ17984" s="171"/>
    </row>
    <row r="17985" spans="199:199" ht="12" customHeight="1">
      <c r="GQ17985" s="171"/>
    </row>
    <row r="17986" spans="199:199" ht="12" customHeight="1">
      <c r="GQ17986" s="171"/>
    </row>
    <row r="17987" spans="199:199" ht="12" customHeight="1">
      <c r="GQ17987" s="171"/>
    </row>
    <row r="17988" spans="199:199" ht="12" customHeight="1">
      <c r="GQ17988" s="171"/>
    </row>
    <row r="17989" spans="199:199" ht="12" customHeight="1">
      <c r="GQ17989" s="171"/>
    </row>
    <row r="17990" spans="199:199" ht="12" customHeight="1">
      <c r="GQ17990" s="171"/>
    </row>
    <row r="17991" spans="199:199" ht="12" customHeight="1">
      <c r="GQ17991" s="171"/>
    </row>
    <row r="17992" spans="199:199" ht="12" customHeight="1">
      <c r="GQ17992" s="171"/>
    </row>
    <row r="17993" spans="199:199" ht="12" customHeight="1">
      <c r="GQ17993" s="171"/>
    </row>
    <row r="17994" spans="199:199" ht="12" customHeight="1">
      <c r="GQ17994" s="171"/>
    </row>
    <row r="17995" spans="199:199" ht="12" customHeight="1">
      <c r="GQ17995" s="171"/>
    </row>
    <row r="17996" spans="199:199" ht="12" customHeight="1">
      <c r="GQ17996" s="171"/>
    </row>
    <row r="17997" spans="199:199" ht="12" customHeight="1">
      <c r="GQ17997" s="171"/>
    </row>
    <row r="17998" spans="199:199" ht="12" customHeight="1">
      <c r="GQ17998" s="171"/>
    </row>
    <row r="17999" spans="199:199" ht="12" customHeight="1">
      <c r="GQ17999" s="171"/>
    </row>
    <row r="18000" spans="199:199" ht="12" customHeight="1">
      <c r="GQ18000" s="171"/>
    </row>
    <row r="18001" spans="199:199" ht="12" customHeight="1">
      <c r="GQ18001" s="171"/>
    </row>
    <row r="18002" spans="199:199" ht="12" customHeight="1">
      <c r="GQ18002" s="171"/>
    </row>
    <row r="18003" spans="199:199" ht="12" customHeight="1">
      <c r="GQ18003" s="171"/>
    </row>
    <row r="18004" spans="199:199" ht="12" customHeight="1">
      <c r="GQ18004" s="171"/>
    </row>
    <row r="18005" spans="199:199" ht="12" customHeight="1">
      <c r="GQ18005" s="171"/>
    </row>
    <row r="18006" spans="199:199" ht="12" customHeight="1">
      <c r="GQ18006" s="171"/>
    </row>
    <row r="18007" spans="199:199" ht="12" customHeight="1">
      <c r="GQ18007" s="171"/>
    </row>
    <row r="18008" spans="199:199" ht="12" customHeight="1">
      <c r="GQ18008" s="171"/>
    </row>
    <row r="18009" spans="199:199" ht="12" customHeight="1">
      <c r="GQ18009" s="171"/>
    </row>
    <row r="18010" spans="199:199" ht="12" customHeight="1">
      <c r="GQ18010" s="171"/>
    </row>
    <row r="18011" spans="199:199" ht="12" customHeight="1">
      <c r="GQ18011" s="171"/>
    </row>
    <row r="18012" spans="199:199" ht="12" customHeight="1">
      <c r="GQ18012" s="171"/>
    </row>
    <row r="18013" spans="199:199" ht="12" customHeight="1">
      <c r="GQ18013" s="171"/>
    </row>
    <row r="18014" spans="199:199" ht="12" customHeight="1">
      <c r="GQ18014" s="171"/>
    </row>
    <row r="18015" spans="199:199" ht="12" customHeight="1">
      <c r="GQ18015" s="171"/>
    </row>
    <row r="18016" spans="199:199" ht="12" customHeight="1">
      <c r="GQ18016" s="171"/>
    </row>
    <row r="18017" spans="199:199" ht="12" customHeight="1">
      <c r="GQ18017" s="171"/>
    </row>
    <row r="18018" spans="199:199" ht="12" customHeight="1">
      <c r="GQ18018" s="171"/>
    </row>
    <row r="18019" spans="199:199" ht="12" customHeight="1">
      <c r="GQ18019" s="171"/>
    </row>
    <row r="18020" spans="199:199" ht="12" customHeight="1">
      <c r="GQ18020" s="171"/>
    </row>
    <row r="18021" spans="199:199" ht="12" customHeight="1">
      <c r="GQ18021" s="171"/>
    </row>
    <row r="18022" spans="199:199" ht="12" customHeight="1">
      <c r="GQ18022" s="171"/>
    </row>
    <row r="18023" spans="199:199" ht="12" customHeight="1">
      <c r="GQ18023" s="171"/>
    </row>
    <row r="18024" spans="199:199" ht="12" customHeight="1">
      <c r="GQ18024" s="171"/>
    </row>
    <row r="18025" spans="199:199" ht="12" customHeight="1">
      <c r="GQ18025" s="171"/>
    </row>
    <row r="18026" spans="199:199" ht="12" customHeight="1">
      <c r="GQ18026" s="171"/>
    </row>
    <row r="18027" spans="199:199" ht="12" customHeight="1">
      <c r="GQ18027" s="171"/>
    </row>
    <row r="18028" spans="199:199" ht="12" customHeight="1">
      <c r="GQ18028" s="171"/>
    </row>
    <row r="18029" spans="199:199" ht="12" customHeight="1">
      <c r="GQ18029" s="171"/>
    </row>
    <row r="18030" spans="199:199" ht="12" customHeight="1">
      <c r="GQ18030" s="171"/>
    </row>
    <row r="18031" spans="199:199" ht="12" customHeight="1">
      <c r="GQ18031" s="171"/>
    </row>
    <row r="18032" spans="199:199" ht="12" customHeight="1">
      <c r="GQ18032" s="171"/>
    </row>
    <row r="18033" spans="199:199" ht="12" customHeight="1">
      <c r="GQ18033" s="171"/>
    </row>
    <row r="18034" spans="199:199" ht="12" customHeight="1">
      <c r="GQ18034" s="171"/>
    </row>
    <row r="18035" spans="199:199" ht="12" customHeight="1">
      <c r="GQ18035" s="171"/>
    </row>
    <row r="18036" spans="199:199" ht="12" customHeight="1">
      <c r="GQ18036" s="171"/>
    </row>
    <row r="18037" spans="199:199" ht="12" customHeight="1">
      <c r="GQ18037" s="171"/>
    </row>
    <row r="18038" spans="199:199" ht="12" customHeight="1">
      <c r="GQ18038" s="171"/>
    </row>
    <row r="18039" spans="199:199" ht="12" customHeight="1">
      <c r="GQ18039" s="171"/>
    </row>
    <row r="18040" spans="199:199" ht="12" customHeight="1">
      <c r="GQ18040" s="171"/>
    </row>
    <row r="18041" spans="199:199" ht="12" customHeight="1">
      <c r="GQ18041" s="171"/>
    </row>
    <row r="18042" spans="199:199" ht="12" customHeight="1">
      <c r="GQ18042" s="171"/>
    </row>
    <row r="18043" spans="199:199" ht="12" customHeight="1">
      <c r="GQ18043" s="171"/>
    </row>
    <row r="18044" spans="199:199" ht="12" customHeight="1">
      <c r="GQ18044" s="171"/>
    </row>
    <row r="18045" spans="199:199" ht="12" customHeight="1">
      <c r="GQ18045" s="171"/>
    </row>
    <row r="18046" spans="199:199" ht="12" customHeight="1">
      <c r="GQ18046" s="171"/>
    </row>
    <row r="18047" spans="199:199" ht="12" customHeight="1">
      <c r="GQ18047" s="171"/>
    </row>
    <row r="18048" spans="199:199" ht="12" customHeight="1">
      <c r="GQ18048" s="171"/>
    </row>
    <row r="18049" spans="199:199" ht="12" customHeight="1">
      <c r="GQ18049" s="171"/>
    </row>
    <row r="18050" spans="199:199" ht="12" customHeight="1">
      <c r="GQ18050" s="171"/>
    </row>
    <row r="18051" spans="199:199" ht="12" customHeight="1">
      <c r="GQ18051" s="171"/>
    </row>
    <row r="18052" spans="199:199" ht="12" customHeight="1">
      <c r="GQ18052" s="171"/>
    </row>
    <row r="18053" spans="199:199" ht="12" customHeight="1">
      <c r="GQ18053" s="171"/>
    </row>
    <row r="18054" spans="199:199" ht="12" customHeight="1">
      <c r="GQ18054" s="171"/>
    </row>
    <row r="18055" spans="199:199" ht="12" customHeight="1">
      <c r="GQ18055" s="171"/>
    </row>
    <row r="18056" spans="199:199" ht="12" customHeight="1">
      <c r="GQ18056" s="171"/>
    </row>
    <row r="18057" spans="199:199" ht="12" customHeight="1">
      <c r="GQ18057" s="171"/>
    </row>
    <row r="18058" spans="199:199" ht="12" customHeight="1">
      <c r="GQ18058" s="171"/>
    </row>
    <row r="18059" spans="199:199" ht="12" customHeight="1">
      <c r="GQ18059" s="171"/>
    </row>
    <row r="18060" spans="199:199" ht="12" customHeight="1">
      <c r="GQ18060" s="171"/>
    </row>
    <row r="18061" spans="199:199" ht="12" customHeight="1">
      <c r="GQ18061" s="171"/>
    </row>
    <row r="18062" spans="199:199" ht="12" customHeight="1">
      <c r="GQ18062" s="171"/>
    </row>
    <row r="18063" spans="199:199" ht="12" customHeight="1">
      <c r="GQ18063" s="171"/>
    </row>
    <row r="18064" spans="199:199" ht="12" customHeight="1">
      <c r="GQ18064" s="171"/>
    </row>
    <row r="18065" spans="199:199" ht="12" customHeight="1">
      <c r="GQ18065" s="171"/>
    </row>
    <row r="18066" spans="199:199" ht="12" customHeight="1">
      <c r="GQ18066" s="171"/>
    </row>
    <row r="18067" spans="199:199" ht="12" customHeight="1">
      <c r="GQ18067" s="171"/>
    </row>
    <row r="18068" spans="199:199" ht="12" customHeight="1">
      <c r="GQ18068" s="171"/>
    </row>
    <row r="18069" spans="199:199" ht="12" customHeight="1">
      <c r="GQ18069" s="171"/>
    </row>
    <row r="18070" spans="199:199" ht="12" customHeight="1">
      <c r="GQ18070" s="171"/>
    </row>
    <row r="18071" spans="199:199" ht="12" customHeight="1">
      <c r="GQ18071" s="171"/>
    </row>
    <row r="18072" spans="199:199" ht="12" customHeight="1">
      <c r="GQ18072" s="171"/>
    </row>
    <row r="18073" spans="199:199" ht="12" customHeight="1">
      <c r="GQ18073" s="171"/>
    </row>
    <row r="18074" spans="199:199" ht="12" customHeight="1">
      <c r="GQ18074" s="171"/>
    </row>
    <row r="18075" spans="199:199" ht="12" customHeight="1">
      <c r="GQ18075" s="171"/>
    </row>
    <row r="18076" spans="199:199" ht="12" customHeight="1">
      <c r="GQ18076" s="171"/>
    </row>
    <row r="18077" spans="199:199" ht="12" customHeight="1">
      <c r="GQ18077" s="171"/>
    </row>
    <row r="18078" spans="199:199" ht="12" customHeight="1">
      <c r="GQ18078" s="171"/>
    </row>
    <row r="18079" spans="199:199" ht="12" customHeight="1">
      <c r="GQ18079" s="171"/>
    </row>
    <row r="18080" spans="199:199" ht="12" customHeight="1">
      <c r="GQ18080" s="171"/>
    </row>
    <row r="18081" spans="199:199" ht="12" customHeight="1">
      <c r="GQ18081" s="171"/>
    </row>
    <row r="18082" spans="199:199" ht="12" customHeight="1">
      <c r="GQ18082" s="171"/>
    </row>
    <row r="18083" spans="199:199" ht="12" customHeight="1">
      <c r="GQ18083" s="171"/>
    </row>
    <row r="18084" spans="199:199" ht="12" customHeight="1">
      <c r="GQ18084" s="171"/>
    </row>
    <row r="18085" spans="199:199" ht="12" customHeight="1">
      <c r="GQ18085" s="171"/>
    </row>
    <row r="18086" spans="199:199" ht="12" customHeight="1">
      <c r="GQ18086" s="171"/>
    </row>
    <row r="18087" spans="199:199" ht="12" customHeight="1">
      <c r="GQ18087" s="171"/>
    </row>
    <row r="18088" spans="199:199" ht="12" customHeight="1">
      <c r="GQ18088" s="171"/>
    </row>
    <row r="18089" spans="199:199" ht="12" customHeight="1">
      <c r="GQ18089" s="171"/>
    </row>
    <row r="18090" spans="199:199" ht="12" customHeight="1">
      <c r="GQ18090" s="171"/>
    </row>
    <row r="18091" spans="199:199" ht="12" customHeight="1">
      <c r="GQ18091" s="171"/>
    </row>
    <row r="18092" spans="199:199" ht="12" customHeight="1">
      <c r="GQ18092" s="171"/>
    </row>
    <row r="18093" spans="199:199" ht="12" customHeight="1">
      <c r="GQ18093" s="171"/>
    </row>
    <row r="18094" spans="199:199" ht="12" customHeight="1">
      <c r="GQ18094" s="171"/>
    </row>
    <row r="18095" spans="199:199" ht="12" customHeight="1">
      <c r="GQ18095" s="171"/>
    </row>
    <row r="18096" spans="199:199" ht="12" customHeight="1">
      <c r="GQ18096" s="171"/>
    </row>
    <row r="18097" spans="199:199" ht="12" customHeight="1">
      <c r="GQ18097" s="171"/>
    </row>
    <row r="18098" spans="199:199" ht="12" customHeight="1">
      <c r="GQ18098" s="171"/>
    </row>
    <row r="18099" spans="199:199" ht="12" customHeight="1">
      <c r="GQ18099" s="171"/>
    </row>
    <row r="18100" spans="199:199" ht="12" customHeight="1">
      <c r="GQ18100" s="171"/>
    </row>
    <row r="18101" spans="199:199" ht="12" customHeight="1">
      <c r="GQ18101" s="171"/>
    </row>
    <row r="18102" spans="199:199" ht="12" customHeight="1">
      <c r="GQ18102" s="171"/>
    </row>
    <row r="18103" spans="199:199" ht="12" customHeight="1">
      <c r="GQ18103" s="171"/>
    </row>
    <row r="18104" spans="199:199" ht="12" customHeight="1">
      <c r="GQ18104" s="171"/>
    </row>
    <row r="18105" spans="199:199" ht="12" customHeight="1">
      <c r="GQ18105" s="171"/>
    </row>
    <row r="18106" spans="199:199" ht="12" customHeight="1">
      <c r="GQ18106" s="171"/>
    </row>
    <row r="18107" spans="199:199" ht="12" customHeight="1">
      <c r="GQ18107" s="171"/>
    </row>
    <row r="18108" spans="199:199" ht="12" customHeight="1">
      <c r="GQ18108" s="171"/>
    </row>
    <row r="18109" spans="199:199" ht="12" customHeight="1">
      <c r="GQ18109" s="171"/>
    </row>
    <row r="18110" spans="199:199" ht="12" customHeight="1">
      <c r="GQ18110" s="171"/>
    </row>
    <row r="18111" spans="199:199" ht="12" customHeight="1">
      <c r="GQ18111" s="171"/>
    </row>
    <row r="18112" spans="199:199" ht="12" customHeight="1">
      <c r="GQ18112" s="171"/>
    </row>
    <row r="18113" spans="199:199" ht="12" customHeight="1">
      <c r="GQ18113" s="171"/>
    </row>
    <row r="18114" spans="199:199" ht="12" customHeight="1">
      <c r="GQ18114" s="171"/>
    </row>
    <row r="18115" spans="199:199" ht="12" customHeight="1">
      <c r="GQ18115" s="171"/>
    </row>
    <row r="18116" spans="199:199" ht="12" customHeight="1">
      <c r="GQ18116" s="171"/>
    </row>
    <row r="18117" spans="199:199" ht="12" customHeight="1">
      <c r="GQ18117" s="171"/>
    </row>
    <row r="18118" spans="199:199" ht="12" customHeight="1">
      <c r="GQ18118" s="171"/>
    </row>
    <row r="18119" spans="199:199" ht="12" customHeight="1">
      <c r="GQ18119" s="171"/>
    </row>
    <row r="18120" spans="199:199" ht="12" customHeight="1">
      <c r="GQ18120" s="171"/>
    </row>
    <row r="18121" spans="199:199" ht="12" customHeight="1">
      <c r="GQ18121" s="171"/>
    </row>
    <row r="18122" spans="199:199" ht="12" customHeight="1">
      <c r="GQ18122" s="171"/>
    </row>
    <row r="18123" spans="199:199" ht="12" customHeight="1">
      <c r="GQ18123" s="171"/>
    </row>
    <row r="18124" spans="199:199" ht="12" customHeight="1">
      <c r="GQ18124" s="171"/>
    </row>
    <row r="18125" spans="199:199" ht="12" customHeight="1">
      <c r="GQ18125" s="171"/>
    </row>
    <row r="18126" spans="199:199" ht="12" customHeight="1">
      <c r="GQ18126" s="171"/>
    </row>
    <row r="18127" spans="199:199" ht="12" customHeight="1">
      <c r="GQ18127" s="171"/>
    </row>
    <row r="18128" spans="199:199" ht="12" customHeight="1">
      <c r="GQ18128" s="171"/>
    </row>
    <row r="18129" spans="199:199" ht="12" customHeight="1">
      <c r="GQ18129" s="171"/>
    </row>
    <row r="18130" spans="199:199" ht="12" customHeight="1">
      <c r="GQ18130" s="171"/>
    </row>
    <row r="18131" spans="199:199" ht="12" customHeight="1">
      <c r="GQ18131" s="171"/>
    </row>
    <row r="18132" spans="199:199" ht="12" customHeight="1">
      <c r="GQ18132" s="171"/>
    </row>
    <row r="18133" spans="199:199" ht="12" customHeight="1">
      <c r="GQ18133" s="171"/>
    </row>
    <row r="18134" spans="199:199" ht="12" customHeight="1">
      <c r="GQ18134" s="171"/>
    </row>
    <row r="18135" spans="199:199" ht="12" customHeight="1">
      <c r="GQ18135" s="171"/>
    </row>
    <row r="18136" spans="199:199" ht="12" customHeight="1">
      <c r="GQ18136" s="171"/>
    </row>
    <row r="18137" spans="199:199" ht="12" customHeight="1">
      <c r="GQ18137" s="171"/>
    </row>
    <row r="18138" spans="199:199" ht="12" customHeight="1">
      <c r="GQ18138" s="171"/>
    </row>
    <row r="18139" spans="199:199" ht="12" customHeight="1">
      <c r="GQ18139" s="171"/>
    </row>
    <row r="18140" spans="199:199" ht="12" customHeight="1">
      <c r="GQ18140" s="171"/>
    </row>
    <row r="18141" spans="199:199" ht="12" customHeight="1">
      <c r="GQ18141" s="171"/>
    </row>
    <row r="18142" spans="199:199" ht="12" customHeight="1">
      <c r="GQ18142" s="171"/>
    </row>
    <row r="18143" spans="199:199" ht="12" customHeight="1">
      <c r="GQ18143" s="171"/>
    </row>
    <row r="18144" spans="199:199" ht="12" customHeight="1">
      <c r="GQ18144" s="171"/>
    </row>
    <row r="18145" spans="199:199" ht="12" customHeight="1">
      <c r="GQ18145" s="171"/>
    </row>
    <row r="18146" spans="199:199" ht="12" customHeight="1">
      <c r="GQ18146" s="171"/>
    </row>
    <row r="18147" spans="199:199" ht="12" customHeight="1">
      <c r="GQ18147" s="171"/>
    </row>
    <row r="18148" spans="199:199" ht="12" customHeight="1">
      <c r="GQ18148" s="171"/>
    </row>
    <row r="18149" spans="199:199" ht="12" customHeight="1">
      <c r="GQ18149" s="171"/>
    </row>
    <row r="18150" spans="199:199" ht="12" customHeight="1">
      <c r="GQ18150" s="171"/>
    </row>
    <row r="18151" spans="199:199" ht="12" customHeight="1">
      <c r="GQ18151" s="171"/>
    </row>
    <row r="18152" spans="199:199" ht="12" customHeight="1">
      <c r="GQ18152" s="171"/>
    </row>
    <row r="18153" spans="199:199" ht="12" customHeight="1">
      <c r="GQ18153" s="171"/>
    </row>
    <row r="18154" spans="199:199" ht="12" customHeight="1">
      <c r="GQ18154" s="171"/>
    </row>
    <row r="18155" spans="199:199" ht="12" customHeight="1">
      <c r="GQ18155" s="171"/>
    </row>
    <row r="18156" spans="199:199" ht="12" customHeight="1">
      <c r="GQ18156" s="171"/>
    </row>
    <row r="18157" spans="199:199" ht="12" customHeight="1">
      <c r="GQ18157" s="171"/>
    </row>
    <row r="18158" spans="199:199" ht="12" customHeight="1">
      <c r="GQ18158" s="171"/>
    </row>
    <row r="18159" spans="199:199" ht="12" customHeight="1">
      <c r="GQ18159" s="171"/>
    </row>
    <row r="18160" spans="199:199" ht="12" customHeight="1">
      <c r="GQ18160" s="171"/>
    </row>
    <row r="18161" spans="199:199" ht="12" customHeight="1">
      <c r="GQ18161" s="171"/>
    </row>
    <row r="18162" spans="199:199" ht="12" customHeight="1">
      <c r="GQ18162" s="171"/>
    </row>
    <row r="18163" spans="199:199" ht="12" customHeight="1">
      <c r="GQ18163" s="171"/>
    </row>
    <row r="18164" spans="199:199" ht="12" customHeight="1">
      <c r="GQ18164" s="171"/>
    </row>
    <row r="18165" spans="199:199" ht="12" customHeight="1">
      <c r="GQ18165" s="171"/>
    </row>
    <row r="18166" spans="199:199" ht="12" customHeight="1">
      <c r="GQ18166" s="171"/>
    </row>
    <row r="18167" spans="199:199" ht="12" customHeight="1">
      <c r="GQ18167" s="171"/>
    </row>
    <row r="18168" spans="199:199" ht="12" customHeight="1">
      <c r="GQ18168" s="171"/>
    </row>
    <row r="18169" spans="199:199" ht="12" customHeight="1">
      <c r="GQ18169" s="171"/>
    </row>
    <row r="18170" spans="199:199" ht="12" customHeight="1">
      <c r="GQ18170" s="171"/>
    </row>
    <row r="18171" spans="199:199" ht="12" customHeight="1">
      <c r="GQ18171" s="171"/>
    </row>
    <row r="18172" spans="199:199" ht="12" customHeight="1">
      <c r="GQ18172" s="171"/>
    </row>
    <row r="18173" spans="199:199" ht="12" customHeight="1">
      <c r="GQ18173" s="171"/>
    </row>
    <row r="18174" spans="199:199" ht="12" customHeight="1">
      <c r="GQ18174" s="171"/>
    </row>
    <row r="18175" spans="199:199" ht="12" customHeight="1">
      <c r="GQ18175" s="171"/>
    </row>
    <row r="18176" spans="199:199" ht="12" customHeight="1">
      <c r="GQ18176" s="171"/>
    </row>
    <row r="18177" spans="199:199" ht="12" customHeight="1">
      <c r="GQ18177" s="171"/>
    </row>
    <row r="18178" spans="199:199" ht="12" customHeight="1">
      <c r="GQ18178" s="171"/>
    </row>
    <row r="18179" spans="199:199" ht="12" customHeight="1">
      <c r="GQ18179" s="171"/>
    </row>
    <row r="18180" spans="199:199" ht="12" customHeight="1">
      <c r="GQ18180" s="171"/>
    </row>
    <row r="18181" spans="199:199" ht="12" customHeight="1">
      <c r="GQ18181" s="171"/>
    </row>
    <row r="18182" spans="199:199" ht="12" customHeight="1">
      <c r="GQ18182" s="171"/>
    </row>
    <row r="18183" spans="199:199" ht="12" customHeight="1">
      <c r="GQ18183" s="171"/>
    </row>
    <row r="18184" spans="199:199" ht="12" customHeight="1">
      <c r="GQ18184" s="171"/>
    </row>
    <row r="18185" spans="199:199" ht="12" customHeight="1">
      <c r="GQ18185" s="171"/>
    </row>
    <row r="18186" spans="199:199" ht="12" customHeight="1">
      <c r="GQ18186" s="171"/>
    </row>
    <row r="18187" spans="199:199" ht="12" customHeight="1">
      <c r="GQ18187" s="171"/>
    </row>
    <row r="18188" spans="199:199" ht="12" customHeight="1">
      <c r="GQ18188" s="171"/>
    </row>
    <row r="18189" spans="199:199" ht="12" customHeight="1">
      <c r="GQ18189" s="171"/>
    </row>
    <row r="18190" spans="199:199" ht="12" customHeight="1">
      <c r="GQ18190" s="171"/>
    </row>
    <row r="18191" spans="199:199" ht="12" customHeight="1">
      <c r="GQ18191" s="171"/>
    </row>
    <row r="18192" spans="199:199" ht="12" customHeight="1">
      <c r="GQ18192" s="171"/>
    </row>
    <row r="18193" spans="199:199" ht="12" customHeight="1">
      <c r="GQ18193" s="171"/>
    </row>
    <row r="18194" spans="199:199" ht="12" customHeight="1">
      <c r="GQ18194" s="171"/>
    </row>
    <row r="18195" spans="199:199" ht="12" customHeight="1">
      <c r="GQ18195" s="171"/>
    </row>
    <row r="18196" spans="199:199" ht="12" customHeight="1">
      <c r="GQ18196" s="171"/>
    </row>
    <row r="18197" spans="199:199" ht="12" customHeight="1">
      <c r="GQ18197" s="171"/>
    </row>
    <row r="18198" spans="199:199" ht="12" customHeight="1">
      <c r="GQ18198" s="171"/>
    </row>
    <row r="18199" spans="199:199" ht="12" customHeight="1">
      <c r="GQ18199" s="171"/>
    </row>
    <row r="18200" spans="199:199" ht="12" customHeight="1">
      <c r="GQ18200" s="171"/>
    </row>
    <row r="18201" spans="199:199" ht="12" customHeight="1">
      <c r="GQ18201" s="171"/>
    </row>
    <row r="18202" spans="199:199" ht="12" customHeight="1">
      <c r="GQ18202" s="171"/>
    </row>
    <row r="18203" spans="199:199" ht="12" customHeight="1">
      <c r="GQ18203" s="171"/>
    </row>
    <row r="18204" spans="199:199" ht="12" customHeight="1">
      <c r="GQ18204" s="171"/>
    </row>
    <row r="18205" spans="199:199" ht="12" customHeight="1">
      <c r="GQ18205" s="171"/>
    </row>
    <row r="18206" spans="199:199" ht="12" customHeight="1">
      <c r="GQ18206" s="171"/>
    </row>
    <row r="18207" spans="199:199" ht="12" customHeight="1">
      <c r="GQ18207" s="171"/>
    </row>
    <row r="18208" spans="199:199" ht="12" customHeight="1">
      <c r="GQ18208" s="171"/>
    </row>
    <row r="18209" spans="199:199" ht="12" customHeight="1">
      <c r="GQ18209" s="171"/>
    </row>
    <row r="18210" spans="199:199" ht="12" customHeight="1">
      <c r="GQ18210" s="171"/>
    </row>
    <row r="18211" spans="199:199" ht="12" customHeight="1">
      <c r="GQ18211" s="171"/>
    </row>
    <row r="18212" spans="199:199" ht="12" customHeight="1">
      <c r="GQ18212" s="171"/>
    </row>
    <row r="18213" spans="199:199" ht="12" customHeight="1">
      <c r="GQ18213" s="171"/>
    </row>
    <row r="18214" spans="199:199" ht="12" customHeight="1">
      <c r="GQ18214" s="171"/>
    </row>
    <row r="18215" spans="199:199" ht="12" customHeight="1">
      <c r="GQ18215" s="171"/>
    </row>
    <row r="18216" spans="199:199" ht="12" customHeight="1">
      <c r="GQ18216" s="171"/>
    </row>
    <row r="18217" spans="199:199" ht="12" customHeight="1">
      <c r="GQ18217" s="171"/>
    </row>
    <row r="18218" spans="199:199" ht="12" customHeight="1">
      <c r="GQ18218" s="171"/>
    </row>
    <row r="18219" spans="199:199" ht="12" customHeight="1">
      <c r="GQ18219" s="171"/>
    </row>
    <row r="18220" spans="199:199" ht="12" customHeight="1">
      <c r="GQ18220" s="171"/>
    </row>
    <row r="18221" spans="199:199" ht="12" customHeight="1">
      <c r="GQ18221" s="171"/>
    </row>
    <row r="18222" spans="199:199" ht="12" customHeight="1">
      <c r="GQ18222" s="171"/>
    </row>
    <row r="18223" spans="199:199" ht="12" customHeight="1">
      <c r="GQ18223" s="171"/>
    </row>
    <row r="18224" spans="199:199" ht="12" customHeight="1">
      <c r="GQ18224" s="171"/>
    </row>
    <row r="18225" spans="199:199" ht="12" customHeight="1">
      <c r="GQ18225" s="171"/>
    </row>
    <row r="18226" spans="199:199" ht="12" customHeight="1">
      <c r="GQ18226" s="171"/>
    </row>
    <row r="18227" spans="199:199" ht="12" customHeight="1">
      <c r="GQ18227" s="171"/>
    </row>
    <row r="18228" spans="199:199" ht="12" customHeight="1">
      <c r="GQ18228" s="171"/>
    </row>
    <row r="18229" spans="199:199" ht="12" customHeight="1">
      <c r="GQ18229" s="171"/>
    </row>
    <row r="18230" spans="199:199" ht="12" customHeight="1">
      <c r="GQ18230" s="171"/>
    </row>
    <row r="18231" spans="199:199" ht="12" customHeight="1">
      <c r="GQ18231" s="171"/>
    </row>
    <row r="18232" spans="199:199" ht="12" customHeight="1">
      <c r="GQ18232" s="171"/>
    </row>
    <row r="18233" spans="199:199" ht="12" customHeight="1">
      <c r="GQ18233" s="171"/>
    </row>
    <row r="18234" spans="199:199" ht="12" customHeight="1">
      <c r="GQ18234" s="171"/>
    </row>
    <row r="18235" spans="199:199" ht="12" customHeight="1">
      <c r="GQ18235" s="171"/>
    </row>
    <row r="18236" spans="199:199" ht="12" customHeight="1">
      <c r="GQ18236" s="171"/>
    </row>
    <row r="18237" spans="199:199" ht="12" customHeight="1">
      <c r="GQ18237" s="171"/>
    </row>
    <row r="18238" spans="199:199" ht="12" customHeight="1">
      <c r="GQ18238" s="171"/>
    </row>
    <row r="18239" spans="199:199" ht="12" customHeight="1">
      <c r="GQ18239" s="171"/>
    </row>
    <row r="18240" spans="199:199" ht="12" customHeight="1">
      <c r="GQ18240" s="171"/>
    </row>
    <row r="18241" spans="199:199" ht="12" customHeight="1">
      <c r="GQ18241" s="171"/>
    </row>
    <row r="18242" spans="199:199" ht="12" customHeight="1">
      <c r="GQ18242" s="171"/>
    </row>
    <row r="18243" spans="199:199" ht="12" customHeight="1">
      <c r="GQ18243" s="171"/>
    </row>
    <row r="18244" spans="199:199" ht="12" customHeight="1">
      <c r="GQ18244" s="171"/>
    </row>
    <row r="18245" spans="199:199" ht="12" customHeight="1">
      <c r="GQ18245" s="171"/>
    </row>
    <row r="18246" spans="199:199" ht="12" customHeight="1">
      <c r="GQ18246" s="171"/>
    </row>
    <row r="18247" spans="199:199" ht="12" customHeight="1">
      <c r="GQ18247" s="171"/>
    </row>
    <row r="18248" spans="199:199" ht="12" customHeight="1">
      <c r="GQ18248" s="171"/>
    </row>
    <row r="18249" spans="199:199" ht="12" customHeight="1">
      <c r="GQ18249" s="171"/>
    </row>
    <row r="18250" spans="199:199" ht="12" customHeight="1">
      <c r="GQ18250" s="171"/>
    </row>
    <row r="18251" spans="199:199" ht="12" customHeight="1">
      <c r="GQ18251" s="171"/>
    </row>
    <row r="18252" spans="199:199" ht="12" customHeight="1">
      <c r="GQ18252" s="171"/>
    </row>
    <row r="18253" spans="199:199" ht="12" customHeight="1">
      <c r="GQ18253" s="171"/>
    </row>
    <row r="18254" spans="199:199" ht="12" customHeight="1">
      <c r="GQ18254" s="171"/>
    </row>
    <row r="18255" spans="199:199" ht="12" customHeight="1">
      <c r="GQ18255" s="171"/>
    </row>
    <row r="18256" spans="199:199" ht="12" customHeight="1">
      <c r="GQ18256" s="171"/>
    </row>
    <row r="18257" spans="199:199" ht="12" customHeight="1">
      <c r="GQ18257" s="171"/>
    </row>
    <row r="18258" spans="199:199" ht="12" customHeight="1">
      <c r="GQ18258" s="171"/>
    </row>
    <row r="18259" spans="199:199" ht="12" customHeight="1">
      <c r="GQ18259" s="171"/>
    </row>
    <row r="18260" spans="199:199" ht="12" customHeight="1">
      <c r="GQ18260" s="171"/>
    </row>
    <row r="18261" spans="199:199" ht="12" customHeight="1">
      <c r="GQ18261" s="171"/>
    </row>
    <row r="18262" spans="199:199" ht="12" customHeight="1">
      <c r="GQ18262" s="171"/>
    </row>
    <row r="18263" spans="199:199" ht="12" customHeight="1">
      <c r="GQ18263" s="171"/>
    </row>
    <row r="18264" spans="199:199" ht="12" customHeight="1">
      <c r="GQ18264" s="171"/>
    </row>
    <row r="18265" spans="199:199" ht="12" customHeight="1">
      <c r="GQ18265" s="171"/>
    </row>
    <row r="18266" spans="199:199" ht="12" customHeight="1">
      <c r="GQ18266" s="171"/>
    </row>
    <row r="18267" spans="199:199" ht="12" customHeight="1">
      <c r="GQ18267" s="171"/>
    </row>
    <row r="18268" spans="199:199" ht="12" customHeight="1">
      <c r="GQ18268" s="171"/>
    </row>
    <row r="18269" spans="199:199" ht="12" customHeight="1">
      <c r="GQ18269" s="171"/>
    </row>
    <row r="18270" spans="199:199" ht="12" customHeight="1">
      <c r="GQ18270" s="171"/>
    </row>
    <row r="18271" spans="199:199" ht="12" customHeight="1">
      <c r="GQ18271" s="171"/>
    </row>
    <row r="18272" spans="199:199" ht="12" customHeight="1">
      <c r="GQ18272" s="171"/>
    </row>
    <row r="18273" spans="199:199" ht="12" customHeight="1">
      <c r="GQ18273" s="171"/>
    </row>
    <row r="18274" spans="199:199" ht="12" customHeight="1">
      <c r="GQ18274" s="171"/>
    </row>
    <row r="18275" spans="199:199" ht="12" customHeight="1">
      <c r="GQ18275" s="171"/>
    </row>
    <row r="18276" spans="199:199" ht="12" customHeight="1">
      <c r="GQ18276" s="171"/>
    </row>
    <row r="18277" spans="199:199" ht="12" customHeight="1">
      <c r="GQ18277" s="171"/>
    </row>
    <row r="18278" spans="199:199" ht="12" customHeight="1">
      <c r="GQ18278" s="171"/>
    </row>
    <row r="18279" spans="199:199" ht="12" customHeight="1">
      <c r="GQ18279" s="171"/>
    </row>
    <row r="18280" spans="199:199" ht="12" customHeight="1">
      <c r="GQ18280" s="171"/>
    </row>
    <row r="18281" spans="199:199" ht="12" customHeight="1">
      <c r="GQ18281" s="171"/>
    </row>
    <row r="18282" spans="199:199" ht="12" customHeight="1">
      <c r="GQ18282" s="171"/>
    </row>
    <row r="18283" spans="199:199" ht="12" customHeight="1">
      <c r="GQ18283" s="171"/>
    </row>
    <row r="18284" spans="199:199" ht="12" customHeight="1">
      <c r="GQ18284" s="171"/>
    </row>
    <row r="18285" spans="199:199" ht="12" customHeight="1">
      <c r="GQ18285" s="171"/>
    </row>
    <row r="18286" spans="199:199" ht="12" customHeight="1">
      <c r="GQ18286" s="171"/>
    </row>
    <row r="18287" spans="199:199" ht="12" customHeight="1">
      <c r="GQ18287" s="171"/>
    </row>
    <row r="18288" spans="199:199" ht="12" customHeight="1">
      <c r="GQ18288" s="171"/>
    </row>
    <row r="18289" spans="199:199" ht="12" customHeight="1">
      <c r="GQ18289" s="171"/>
    </row>
    <row r="18290" spans="199:199" ht="12" customHeight="1">
      <c r="GQ18290" s="171"/>
    </row>
    <row r="18291" spans="199:199" ht="12" customHeight="1">
      <c r="GQ18291" s="171"/>
    </row>
    <row r="18292" spans="199:199" ht="12" customHeight="1">
      <c r="GQ18292" s="171"/>
    </row>
    <row r="18293" spans="199:199" ht="12" customHeight="1">
      <c r="GQ18293" s="171"/>
    </row>
    <row r="18294" spans="199:199" ht="12" customHeight="1">
      <c r="GQ18294" s="171"/>
    </row>
    <row r="18295" spans="199:199" ht="12" customHeight="1">
      <c r="GQ18295" s="171"/>
    </row>
    <row r="18296" spans="199:199" ht="12" customHeight="1">
      <c r="GQ18296" s="171"/>
    </row>
    <row r="18297" spans="199:199" ht="12" customHeight="1">
      <c r="GQ18297" s="171"/>
    </row>
    <row r="18298" spans="199:199" ht="12" customHeight="1">
      <c r="GQ18298" s="171"/>
    </row>
    <row r="18299" spans="199:199" ht="12" customHeight="1">
      <c r="GQ18299" s="171"/>
    </row>
    <row r="18300" spans="199:199" ht="12" customHeight="1">
      <c r="GQ18300" s="171"/>
    </row>
    <row r="18301" spans="199:199" ht="12" customHeight="1">
      <c r="GQ18301" s="171"/>
    </row>
    <row r="18302" spans="199:199" ht="12" customHeight="1">
      <c r="GQ18302" s="171"/>
    </row>
    <row r="18303" spans="199:199" ht="12" customHeight="1">
      <c r="GQ18303" s="171"/>
    </row>
    <row r="18304" spans="199:199" ht="12" customHeight="1">
      <c r="GQ18304" s="171"/>
    </row>
    <row r="18305" spans="199:199" ht="12" customHeight="1">
      <c r="GQ18305" s="171"/>
    </row>
    <row r="18306" spans="199:199" ht="12" customHeight="1">
      <c r="GQ18306" s="171"/>
    </row>
    <row r="18307" spans="199:199" ht="12" customHeight="1">
      <c r="GQ18307" s="171"/>
    </row>
    <row r="18308" spans="199:199" ht="12" customHeight="1">
      <c r="GQ18308" s="171"/>
    </row>
    <row r="18309" spans="199:199" ht="12" customHeight="1">
      <c r="GQ18309" s="171"/>
    </row>
    <row r="18310" spans="199:199" ht="12" customHeight="1">
      <c r="GQ18310" s="171"/>
    </row>
    <row r="18311" spans="199:199" ht="12" customHeight="1">
      <c r="GQ18311" s="171"/>
    </row>
    <row r="18312" spans="199:199" ht="12" customHeight="1">
      <c r="GQ18312" s="171"/>
    </row>
    <row r="18313" spans="199:199" ht="12" customHeight="1">
      <c r="GQ18313" s="171"/>
    </row>
    <row r="18314" spans="199:199" ht="12" customHeight="1">
      <c r="GQ18314" s="171"/>
    </row>
    <row r="18315" spans="199:199" ht="12" customHeight="1">
      <c r="GQ18315" s="171"/>
    </row>
    <row r="18316" spans="199:199" ht="12" customHeight="1">
      <c r="GQ18316" s="171"/>
    </row>
    <row r="18317" spans="199:199" ht="12" customHeight="1">
      <c r="GQ18317" s="171"/>
    </row>
    <row r="18318" spans="199:199" ht="12" customHeight="1">
      <c r="GQ18318" s="171"/>
    </row>
    <row r="18319" spans="199:199" ht="12" customHeight="1">
      <c r="GQ18319" s="171"/>
    </row>
    <row r="18320" spans="199:199" ht="12" customHeight="1">
      <c r="GQ18320" s="171"/>
    </row>
    <row r="18321" spans="199:199" ht="12" customHeight="1">
      <c r="GQ18321" s="171"/>
    </row>
    <row r="18322" spans="199:199" ht="12" customHeight="1">
      <c r="GQ18322" s="171"/>
    </row>
    <row r="18323" spans="199:199" ht="12" customHeight="1">
      <c r="GQ18323" s="171"/>
    </row>
    <row r="18324" spans="199:199" ht="12" customHeight="1">
      <c r="GQ18324" s="171"/>
    </row>
    <row r="18325" spans="199:199" ht="12" customHeight="1">
      <c r="GQ18325" s="171"/>
    </row>
    <row r="18326" spans="199:199" ht="12" customHeight="1">
      <c r="GQ18326" s="171"/>
    </row>
    <row r="18327" spans="199:199" ht="12" customHeight="1">
      <c r="GQ18327" s="171"/>
    </row>
    <row r="18328" spans="199:199" ht="12" customHeight="1">
      <c r="GQ18328" s="171"/>
    </row>
    <row r="18329" spans="199:199" ht="12" customHeight="1">
      <c r="GQ18329" s="171"/>
    </row>
    <row r="18330" spans="199:199" ht="12" customHeight="1">
      <c r="GQ18330" s="171"/>
    </row>
    <row r="18331" spans="199:199" ht="12" customHeight="1">
      <c r="GQ18331" s="171"/>
    </row>
    <row r="18332" spans="199:199" ht="12" customHeight="1">
      <c r="GQ18332" s="171"/>
    </row>
    <row r="18333" spans="199:199" ht="12" customHeight="1">
      <c r="GQ18333" s="171"/>
    </row>
    <row r="18334" spans="199:199" ht="12" customHeight="1">
      <c r="GQ18334" s="171"/>
    </row>
    <row r="18335" spans="199:199" ht="12" customHeight="1">
      <c r="GQ18335" s="171"/>
    </row>
    <row r="18336" spans="199:199" ht="12" customHeight="1">
      <c r="GQ18336" s="171"/>
    </row>
    <row r="18337" spans="199:199" ht="12" customHeight="1">
      <c r="GQ18337" s="171"/>
    </row>
    <row r="18338" spans="199:199" ht="12" customHeight="1">
      <c r="GQ18338" s="171"/>
    </row>
    <row r="18339" spans="199:199" ht="12" customHeight="1">
      <c r="GQ18339" s="171"/>
    </row>
    <row r="18340" spans="199:199" ht="12" customHeight="1">
      <c r="GQ18340" s="171"/>
    </row>
    <row r="18341" spans="199:199" ht="12" customHeight="1">
      <c r="GQ18341" s="171"/>
    </row>
    <row r="18342" spans="199:199" ht="12" customHeight="1">
      <c r="GQ18342" s="171"/>
    </row>
    <row r="18343" spans="199:199" ht="12" customHeight="1">
      <c r="GQ18343" s="171"/>
    </row>
    <row r="18344" spans="199:199" ht="12" customHeight="1">
      <c r="GQ18344" s="171"/>
    </row>
    <row r="18345" spans="199:199" ht="12" customHeight="1">
      <c r="GQ18345" s="171"/>
    </row>
    <row r="18346" spans="199:199" ht="12" customHeight="1">
      <c r="GQ18346" s="171"/>
    </row>
    <row r="18347" spans="199:199" ht="12" customHeight="1">
      <c r="GQ18347" s="171"/>
    </row>
    <row r="18348" spans="199:199" ht="12" customHeight="1">
      <c r="GQ18348" s="171"/>
    </row>
    <row r="18349" spans="199:199" ht="12" customHeight="1">
      <c r="GQ18349" s="171"/>
    </row>
    <row r="18350" spans="199:199" ht="12" customHeight="1">
      <c r="GQ18350" s="171"/>
    </row>
    <row r="18351" spans="199:199" ht="12" customHeight="1">
      <c r="GQ18351" s="171"/>
    </row>
    <row r="18352" spans="199:199" ht="12" customHeight="1">
      <c r="GQ18352" s="171"/>
    </row>
    <row r="18353" spans="199:199" ht="12" customHeight="1">
      <c r="GQ18353" s="171"/>
    </row>
    <row r="18354" spans="199:199" ht="12" customHeight="1">
      <c r="GQ18354" s="171"/>
    </row>
    <row r="18355" spans="199:199" ht="12" customHeight="1">
      <c r="GQ18355" s="171"/>
    </row>
    <row r="18356" spans="199:199" ht="12" customHeight="1">
      <c r="GQ18356" s="171"/>
    </row>
    <row r="18357" spans="199:199" ht="12" customHeight="1">
      <c r="GQ18357" s="171"/>
    </row>
    <row r="18358" spans="199:199" ht="12" customHeight="1">
      <c r="GQ18358" s="171"/>
    </row>
    <row r="18359" spans="199:199" ht="12" customHeight="1">
      <c r="GQ18359" s="171"/>
    </row>
    <row r="18360" spans="199:199" ht="12" customHeight="1">
      <c r="GQ18360" s="171"/>
    </row>
    <row r="18361" spans="199:199" ht="12" customHeight="1">
      <c r="GQ18361" s="171"/>
    </row>
    <row r="18362" spans="199:199" ht="12" customHeight="1">
      <c r="GQ18362" s="171"/>
    </row>
    <row r="18363" spans="199:199" ht="12" customHeight="1">
      <c r="GQ18363" s="171"/>
    </row>
    <row r="18364" spans="199:199" ht="12" customHeight="1">
      <c r="GQ18364" s="171"/>
    </row>
    <row r="18365" spans="199:199" ht="12" customHeight="1">
      <c r="GQ18365" s="171"/>
    </row>
    <row r="18366" spans="199:199" ht="12" customHeight="1">
      <c r="GQ18366" s="171"/>
    </row>
    <row r="18367" spans="199:199" ht="12" customHeight="1">
      <c r="GQ18367" s="171"/>
    </row>
    <row r="18368" spans="199:199" ht="12" customHeight="1">
      <c r="GQ18368" s="171"/>
    </row>
    <row r="18369" spans="199:199" ht="12" customHeight="1">
      <c r="GQ18369" s="171"/>
    </row>
    <row r="18370" spans="199:199" ht="12" customHeight="1">
      <c r="GQ18370" s="171"/>
    </row>
    <row r="18371" spans="199:199" ht="12" customHeight="1">
      <c r="GQ18371" s="171"/>
    </row>
    <row r="18372" spans="199:199" ht="12" customHeight="1">
      <c r="GQ18372" s="171"/>
    </row>
    <row r="18373" spans="199:199" ht="12" customHeight="1">
      <c r="GQ18373" s="171"/>
    </row>
    <row r="18374" spans="199:199" ht="12" customHeight="1">
      <c r="GQ18374" s="171"/>
    </row>
    <row r="18375" spans="199:199" ht="12" customHeight="1">
      <c r="GQ18375" s="171"/>
    </row>
    <row r="18376" spans="199:199" ht="12" customHeight="1">
      <c r="GQ18376" s="171"/>
    </row>
    <row r="18377" spans="199:199" ht="12" customHeight="1">
      <c r="GQ18377" s="171"/>
    </row>
    <row r="18378" spans="199:199" ht="12" customHeight="1">
      <c r="GQ18378" s="171"/>
    </row>
    <row r="18379" spans="199:199" ht="12" customHeight="1">
      <c r="GQ18379" s="171"/>
    </row>
    <row r="18380" spans="199:199" ht="12" customHeight="1">
      <c r="GQ18380" s="171"/>
    </row>
    <row r="18381" spans="199:199" ht="12" customHeight="1">
      <c r="GQ18381" s="171"/>
    </row>
    <row r="18382" spans="199:199" ht="12" customHeight="1">
      <c r="GQ18382" s="171"/>
    </row>
    <row r="18383" spans="199:199" ht="12" customHeight="1">
      <c r="GQ18383" s="171"/>
    </row>
    <row r="18384" spans="199:199" ht="12" customHeight="1">
      <c r="GQ18384" s="171"/>
    </row>
    <row r="18385" spans="199:199" ht="12" customHeight="1">
      <c r="GQ18385" s="171"/>
    </row>
    <row r="18386" spans="199:199" ht="12" customHeight="1">
      <c r="GQ18386" s="171"/>
    </row>
    <row r="18387" spans="199:199" ht="12" customHeight="1">
      <c r="GQ18387" s="171"/>
    </row>
    <row r="18388" spans="199:199" ht="12" customHeight="1">
      <c r="GQ18388" s="171"/>
    </row>
    <row r="18389" spans="199:199" ht="12" customHeight="1">
      <c r="GQ18389" s="171"/>
    </row>
    <row r="18390" spans="199:199" ht="12" customHeight="1">
      <c r="GQ18390" s="171"/>
    </row>
    <row r="18391" spans="199:199" ht="12" customHeight="1">
      <c r="GQ18391" s="171"/>
    </row>
    <row r="18392" spans="199:199" ht="12" customHeight="1">
      <c r="GQ18392" s="171"/>
    </row>
    <row r="18393" spans="199:199" ht="12" customHeight="1">
      <c r="GQ18393" s="171"/>
    </row>
    <row r="18394" spans="199:199" ht="12" customHeight="1">
      <c r="GQ18394" s="171"/>
    </row>
    <row r="18395" spans="199:199" ht="12" customHeight="1">
      <c r="GQ18395" s="171"/>
    </row>
    <row r="18396" spans="199:199" ht="12" customHeight="1">
      <c r="GQ18396" s="171"/>
    </row>
    <row r="18397" spans="199:199" ht="12" customHeight="1">
      <c r="GQ18397" s="171"/>
    </row>
    <row r="18398" spans="199:199" ht="12" customHeight="1">
      <c r="GQ18398" s="171"/>
    </row>
    <row r="18399" spans="199:199" ht="12" customHeight="1">
      <c r="GQ18399" s="171"/>
    </row>
    <row r="18400" spans="199:199" ht="12" customHeight="1">
      <c r="GQ18400" s="171"/>
    </row>
    <row r="18401" spans="199:199" ht="12" customHeight="1">
      <c r="GQ18401" s="171"/>
    </row>
    <row r="18402" spans="199:199" ht="12" customHeight="1">
      <c r="GQ18402" s="171"/>
    </row>
    <row r="18403" spans="199:199" ht="12" customHeight="1">
      <c r="GQ18403" s="171"/>
    </row>
    <row r="18404" spans="199:199" ht="12" customHeight="1">
      <c r="GQ18404" s="171"/>
    </row>
    <row r="18405" spans="199:199" ht="12" customHeight="1">
      <c r="GQ18405" s="171"/>
    </row>
    <row r="18406" spans="199:199" ht="12" customHeight="1">
      <c r="GQ18406" s="171"/>
    </row>
    <row r="18407" spans="199:199" ht="12" customHeight="1">
      <c r="GQ18407" s="171"/>
    </row>
    <row r="18408" spans="199:199" ht="12" customHeight="1">
      <c r="GQ18408" s="171"/>
    </row>
    <row r="18409" spans="199:199" ht="12" customHeight="1">
      <c r="GQ18409" s="171"/>
    </row>
    <row r="18410" spans="199:199" ht="12" customHeight="1">
      <c r="GQ18410" s="171"/>
    </row>
    <row r="18411" spans="199:199" ht="12" customHeight="1">
      <c r="GQ18411" s="171"/>
    </row>
    <row r="18412" spans="199:199" ht="12" customHeight="1">
      <c r="GQ18412" s="171"/>
    </row>
    <row r="18413" spans="199:199" ht="12" customHeight="1">
      <c r="GQ18413" s="171"/>
    </row>
    <row r="18414" spans="199:199" ht="12" customHeight="1">
      <c r="GQ18414" s="171"/>
    </row>
    <row r="18415" spans="199:199" ht="12" customHeight="1">
      <c r="GQ18415" s="171"/>
    </row>
    <row r="18416" spans="199:199" ht="12" customHeight="1">
      <c r="GQ18416" s="171"/>
    </row>
    <row r="18417" spans="199:199" ht="12" customHeight="1">
      <c r="GQ18417" s="171"/>
    </row>
    <row r="18418" spans="199:199" ht="12" customHeight="1">
      <c r="GQ18418" s="171"/>
    </row>
    <row r="18419" spans="199:199" ht="12" customHeight="1">
      <c r="GQ18419" s="171"/>
    </row>
    <row r="18420" spans="199:199" ht="12" customHeight="1">
      <c r="GQ18420" s="171"/>
    </row>
    <row r="18421" spans="199:199" ht="12" customHeight="1">
      <c r="GQ18421" s="171"/>
    </row>
    <row r="18422" spans="199:199" ht="12" customHeight="1">
      <c r="GQ18422" s="171"/>
    </row>
    <row r="18423" spans="199:199" ht="12" customHeight="1">
      <c r="GQ18423" s="171"/>
    </row>
    <row r="18424" spans="199:199" ht="12" customHeight="1">
      <c r="GQ18424" s="171"/>
    </row>
    <row r="18425" spans="199:199" ht="12" customHeight="1">
      <c r="GQ18425" s="171"/>
    </row>
    <row r="18426" spans="199:199" ht="12" customHeight="1">
      <c r="GQ18426" s="171"/>
    </row>
    <row r="18427" spans="199:199" ht="12" customHeight="1">
      <c r="GQ18427" s="171"/>
    </row>
    <row r="18428" spans="199:199" ht="12" customHeight="1">
      <c r="GQ18428" s="171"/>
    </row>
    <row r="18429" spans="199:199" ht="12" customHeight="1">
      <c r="GQ18429" s="171"/>
    </row>
    <row r="18430" spans="199:199" ht="12" customHeight="1">
      <c r="GQ18430" s="171"/>
    </row>
    <row r="18431" spans="199:199" ht="12" customHeight="1">
      <c r="GQ18431" s="171"/>
    </row>
    <row r="18432" spans="199:199" ht="12" customHeight="1">
      <c r="GQ18432" s="171"/>
    </row>
    <row r="18433" spans="199:199" ht="12" customHeight="1">
      <c r="GQ18433" s="171"/>
    </row>
    <row r="18434" spans="199:199" ht="12" customHeight="1">
      <c r="GQ18434" s="171"/>
    </row>
    <row r="18435" spans="199:199" ht="12" customHeight="1">
      <c r="GQ18435" s="171"/>
    </row>
    <row r="18436" spans="199:199" ht="12" customHeight="1">
      <c r="GQ18436" s="171"/>
    </row>
    <row r="18437" spans="199:199" ht="12" customHeight="1">
      <c r="GQ18437" s="171"/>
    </row>
    <row r="18438" spans="199:199" ht="12" customHeight="1">
      <c r="GQ18438" s="171"/>
    </row>
    <row r="18439" spans="199:199" ht="12" customHeight="1">
      <c r="GQ18439" s="171"/>
    </row>
    <row r="18440" spans="199:199" ht="12" customHeight="1">
      <c r="GQ18440" s="171"/>
    </row>
    <row r="18441" spans="199:199" ht="12" customHeight="1">
      <c r="GQ18441" s="171"/>
    </row>
    <row r="18442" spans="199:199" ht="12" customHeight="1">
      <c r="GQ18442" s="171"/>
    </row>
    <row r="18443" spans="199:199" ht="12" customHeight="1">
      <c r="GQ18443" s="171"/>
    </row>
    <row r="18444" spans="199:199" ht="12" customHeight="1">
      <c r="GQ18444" s="171"/>
    </row>
    <row r="18445" spans="199:199" ht="12" customHeight="1">
      <c r="GQ18445" s="171"/>
    </row>
    <row r="18446" spans="199:199" ht="12" customHeight="1">
      <c r="GQ18446" s="171"/>
    </row>
    <row r="18447" spans="199:199" ht="12" customHeight="1">
      <c r="GQ18447" s="171"/>
    </row>
    <row r="18448" spans="199:199" ht="12" customHeight="1">
      <c r="GQ18448" s="171"/>
    </row>
    <row r="18449" spans="199:199" ht="12" customHeight="1">
      <c r="GQ18449" s="171"/>
    </row>
    <row r="18450" spans="199:199" ht="12" customHeight="1">
      <c r="GQ18450" s="171"/>
    </row>
    <row r="18451" spans="199:199" ht="12" customHeight="1">
      <c r="GQ18451" s="171"/>
    </row>
    <row r="18452" spans="199:199" ht="12" customHeight="1">
      <c r="GQ18452" s="171"/>
    </row>
    <row r="18453" spans="199:199" ht="12" customHeight="1">
      <c r="GQ18453" s="171"/>
    </row>
    <row r="18454" spans="199:199" ht="12" customHeight="1">
      <c r="GQ18454" s="171"/>
    </row>
    <row r="18455" spans="199:199" ht="12" customHeight="1">
      <c r="GQ18455" s="171"/>
    </row>
    <row r="18456" spans="199:199" ht="12" customHeight="1">
      <c r="GQ18456" s="171"/>
    </row>
    <row r="18457" spans="199:199" ht="12" customHeight="1">
      <c r="GQ18457" s="171"/>
    </row>
    <row r="18458" spans="199:199" ht="12" customHeight="1">
      <c r="GQ18458" s="171"/>
    </row>
    <row r="18459" spans="199:199" ht="12" customHeight="1">
      <c r="GQ18459" s="171"/>
    </row>
    <row r="18460" spans="199:199" ht="12" customHeight="1">
      <c r="GQ18460" s="171"/>
    </row>
    <row r="18461" spans="199:199" ht="12" customHeight="1">
      <c r="GQ18461" s="171"/>
    </row>
    <row r="18462" spans="199:199" ht="12" customHeight="1">
      <c r="GQ18462" s="171"/>
    </row>
    <row r="18463" spans="199:199" ht="12" customHeight="1">
      <c r="GQ18463" s="171"/>
    </row>
    <row r="18464" spans="199:199" ht="12" customHeight="1">
      <c r="GQ18464" s="171"/>
    </row>
    <row r="18465" spans="199:199" ht="12" customHeight="1">
      <c r="GQ18465" s="171"/>
    </row>
    <row r="18466" spans="199:199" ht="12" customHeight="1">
      <c r="GQ18466" s="171"/>
    </row>
    <row r="18467" spans="199:199" ht="12" customHeight="1">
      <c r="GQ18467" s="171"/>
    </row>
    <row r="18468" spans="199:199" ht="12" customHeight="1">
      <c r="GQ18468" s="171"/>
    </row>
    <row r="18469" spans="199:199" ht="12" customHeight="1">
      <c r="GQ18469" s="171"/>
    </row>
    <row r="18470" spans="199:199" ht="12" customHeight="1">
      <c r="GQ18470" s="171"/>
    </row>
    <row r="18471" spans="199:199" ht="12" customHeight="1">
      <c r="GQ18471" s="171"/>
    </row>
    <row r="18472" spans="199:199" ht="12" customHeight="1">
      <c r="GQ18472" s="171"/>
    </row>
    <row r="18473" spans="199:199" ht="12" customHeight="1">
      <c r="GQ18473" s="171"/>
    </row>
    <row r="18474" spans="199:199" ht="12" customHeight="1">
      <c r="GQ18474" s="171"/>
    </row>
    <row r="18475" spans="199:199" ht="12" customHeight="1">
      <c r="GQ18475" s="171"/>
    </row>
    <row r="18476" spans="199:199" ht="12" customHeight="1">
      <c r="GQ18476" s="171"/>
    </row>
    <row r="18477" spans="199:199" ht="12" customHeight="1">
      <c r="GQ18477" s="171"/>
    </row>
    <row r="18478" spans="199:199" ht="12" customHeight="1">
      <c r="GQ18478" s="171"/>
    </row>
    <row r="18479" spans="199:199" ht="12" customHeight="1">
      <c r="GQ18479" s="171"/>
    </row>
    <row r="18480" spans="199:199" ht="12" customHeight="1">
      <c r="GQ18480" s="171"/>
    </row>
    <row r="18481" spans="199:199" ht="12" customHeight="1">
      <c r="GQ18481" s="171"/>
    </row>
    <row r="18482" spans="199:199" ht="12" customHeight="1">
      <c r="GQ18482" s="171"/>
    </row>
    <row r="18483" spans="199:199" ht="12" customHeight="1">
      <c r="GQ18483" s="171"/>
    </row>
    <row r="18484" spans="199:199" ht="12" customHeight="1">
      <c r="GQ18484" s="171"/>
    </row>
    <row r="18485" spans="199:199" ht="12" customHeight="1">
      <c r="GQ18485" s="171"/>
    </row>
    <row r="18486" spans="199:199" ht="12" customHeight="1">
      <c r="GQ18486" s="171"/>
    </row>
    <row r="18487" spans="199:199" ht="12" customHeight="1">
      <c r="GQ18487" s="171"/>
    </row>
    <row r="18488" spans="199:199" ht="12" customHeight="1">
      <c r="GQ18488" s="171"/>
    </row>
    <row r="18489" spans="199:199" ht="12" customHeight="1">
      <c r="GQ18489" s="171"/>
    </row>
    <row r="18490" spans="199:199" ht="12" customHeight="1">
      <c r="GQ18490" s="171"/>
    </row>
    <row r="18491" spans="199:199" ht="12" customHeight="1">
      <c r="GQ18491" s="171"/>
    </row>
    <row r="18492" spans="199:199" ht="12" customHeight="1">
      <c r="GQ18492" s="171"/>
    </row>
    <row r="18493" spans="199:199" ht="12" customHeight="1">
      <c r="GQ18493" s="171"/>
    </row>
    <row r="18494" spans="199:199" ht="12" customHeight="1">
      <c r="GQ18494" s="171"/>
    </row>
    <row r="18495" spans="199:199" ht="12" customHeight="1">
      <c r="GQ18495" s="171"/>
    </row>
    <row r="18496" spans="199:199" ht="12" customHeight="1">
      <c r="GQ18496" s="171"/>
    </row>
    <row r="18497" spans="199:199" ht="12" customHeight="1">
      <c r="GQ18497" s="171"/>
    </row>
    <row r="18498" spans="199:199" ht="12" customHeight="1">
      <c r="GQ18498" s="171"/>
    </row>
    <row r="18499" spans="199:199" ht="12" customHeight="1">
      <c r="GQ18499" s="171"/>
    </row>
    <row r="18500" spans="199:199" ht="12" customHeight="1">
      <c r="GQ18500" s="171"/>
    </row>
    <row r="18501" spans="199:199" ht="12" customHeight="1">
      <c r="GQ18501" s="171"/>
    </row>
    <row r="18502" spans="199:199" ht="12" customHeight="1">
      <c r="GQ18502" s="171"/>
    </row>
    <row r="18503" spans="199:199" ht="12" customHeight="1">
      <c r="GQ18503" s="171"/>
    </row>
    <row r="18504" spans="199:199" ht="12" customHeight="1">
      <c r="GQ18504" s="171"/>
    </row>
    <row r="18505" spans="199:199" ht="12" customHeight="1">
      <c r="GQ18505" s="171"/>
    </row>
    <row r="18506" spans="199:199" ht="12" customHeight="1">
      <c r="GQ18506" s="171"/>
    </row>
    <row r="18507" spans="199:199" ht="12" customHeight="1">
      <c r="GQ18507" s="171"/>
    </row>
    <row r="18508" spans="199:199" ht="12" customHeight="1">
      <c r="GQ18508" s="171"/>
    </row>
    <row r="18509" spans="199:199" ht="12" customHeight="1">
      <c r="GQ18509" s="171"/>
    </row>
    <row r="18510" spans="199:199" ht="12" customHeight="1">
      <c r="GQ18510" s="171"/>
    </row>
    <row r="18511" spans="199:199" ht="12" customHeight="1">
      <c r="GQ18511" s="171"/>
    </row>
    <row r="18512" spans="199:199" ht="12" customHeight="1">
      <c r="GQ18512" s="171"/>
    </row>
    <row r="18513" spans="199:199" ht="12" customHeight="1">
      <c r="GQ18513" s="171"/>
    </row>
    <row r="18514" spans="199:199" ht="12" customHeight="1">
      <c r="GQ18514" s="171"/>
    </row>
    <row r="18515" spans="199:199" ht="12" customHeight="1">
      <c r="GQ18515" s="171"/>
    </row>
    <row r="18516" spans="199:199" ht="12" customHeight="1">
      <c r="GQ18516" s="171"/>
    </row>
    <row r="18517" spans="199:199" ht="12" customHeight="1">
      <c r="GQ18517" s="171"/>
    </row>
    <row r="18518" spans="199:199" ht="12" customHeight="1">
      <c r="GQ18518" s="171"/>
    </row>
    <row r="18519" spans="199:199" ht="12" customHeight="1">
      <c r="GQ18519" s="171"/>
    </row>
    <row r="18520" spans="199:199" ht="12" customHeight="1">
      <c r="GQ18520" s="171"/>
    </row>
    <row r="18521" spans="199:199" ht="12" customHeight="1">
      <c r="GQ18521" s="171"/>
    </row>
    <row r="18522" spans="199:199" ht="12" customHeight="1">
      <c r="GQ18522" s="171"/>
    </row>
    <row r="18523" spans="199:199" ht="12" customHeight="1">
      <c r="GQ18523" s="171"/>
    </row>
    <row r="18524" spans="199:199" ht="12" customHeight="1">
      <c r="GQ18524" s="171"/>
    </row>
    <row r="18525" spans="199:199" ht="12" customHeight="1">
      <c r="GQ18525" s="171"/>
    </row>
    <row r="18526" spans="199:199" ht="12" customHeight="1">
      <c r="GQ18526" s="171"/>
    </row>
    <row r="18527" spans="199:199" ht="12" customHeight="1">
      <c r="GQ18527" s="171"/>
    </row>
    <row r="18528" spans="199:199" ht="12" customHeight="1">
      <c r="GQ18528" s="171"/>
    </row>
    <row r="18529" spans="199:199" ht="12" customHeight="1">
      <c r="GQ18529" s="171"/>
    </row>
    <row r="18530" spans="199:199" ht="12" customHeight="1">
      <c r="GQ18530" s="171"/>
    </row>
    <row r="18531" spans="199:199" ht="12" customHeight="1">
      <c r="GQ18531" s="171"/>
    </row>
    <row r="18532" spans="199:199" ht="12" customHeight="1">
      <c r="GQ18532" s="171"/>
    </row>
    <row r="18533" spans="199:199" ht="12" customHeight="1">
      <c r="GQ18533" s="171"/>
    </row>
    <row r="18534" spans="199:199" ht="12" customHeight="1">
      <c r="GQ18534" s="171"/>
    </row>
    <row r="18535" spans="199:199" ht="12" customHeight="1">
      <c r="GQ18535" s="171"/>
    </row>
    <row r="18536" spans="199:199" ht="12" customHeight="1">
      <c r="GQ18536" s="171"/>
    </row>
    <row r="18537" spans="199:199" ht="12" customHeight="1">
      <c r="GQ18537" s="171"/>
    </row>
    <row r="18538" spans="199:199" ht="12" customHeight="1">
      <c r="GQ18538" s="171"/>
    </row>
    <row r="18539" spans="199:199" ht="12" customHeight="1">
      <c r="GQ18539" s="171"/>
    </row>
    <row r="18540" spans="199:199" ht="12" customHeight="1">
      <c r="GQ18540" s="171"/>
    </row>
    <row r="18541" spans="199:199" ht="12" customHeight="1">
      <c r="GQ18541" s="171"/>
    </row>
    <row r="18542" spans="199:199" ht="12" customHeight="1">
      <c r="GQ18542" s="171"/>
    </row>
    <row r="18543" spans="199:199" ht="12" customHeight="1">
      <c r="GQ18543" s="171"/>
    </row>
    <row r="18544" spans="199:199" ht="12" customHeight="1">
      <c r="GQ18544" s="171"/>
    </row>
    <row r="18545" spans="199:199" ht="12" customHeight="1">
      <c r="GQ18545" s="171"/>
    </row>
    <row r="18546" spans="199:199" ht="12" customHeight="1">
      <c r="GQ18546" s="171"/>
    </row>
    <row r="18547" spans="199:199" ht="12" customHeight="1">
      <c r="GQ18547" s="171"/>
    </row>
    <row r="18548" spans="199:199" ht="12" customHeight="1">
      <c r="GQ18548" s="171"/>
    </row>
    <row r="18549" spans="199:199" ht="12" customHeight="1">
      <c r="GQ18549" s="171"/>
    </row>
    <row r="18550" spans="199:199" ht="12" customHeight="1">
      <c r="GQ18550" s="171"/>
    </row>
    <row r="18551" spans="199:199" ht="12" customHeight="1">
      <c r="GQ18551" s="171"/>
    </row>
    <row r="18552" spans="199:199" ht="12" customHeight="1">
      <c r="GQ18552" s="171"/>
    </row>
    <row r="18553" spans="199:199" ht="12" customHeight="1">
      <c r="GQ18553" s="171"/>
    </row>
    <row r="18554" spans="199:199" ht="12" customHeight="1">
      <c r="GQ18554" s="171"/>
    </row>
    <row r="18555" spans="199:199" ht="12" customHeight="1">
      <c r="GQ18555" s="171"/>
    </row>
    <row r="18556" spans="199:199" ht="12" customHeight="1">
      <c r="GQ18556" s="171"/>
    </row>
    <row r="18557" spans="199:199" ht="12" customHeight="1">
      <c r="GQ18557" s="171"/>
    </row>
    <row r="18558" spans="199:199" ht="12" customHeight="1">
      <c r="GQ18558" s="171"/>
    </row>
    <row r="18559" spans="199:199" ht="12" customHeight="1">
      <c r="GQ18559" s="171"/>
    </row>
    <row r="18560" spans="199:199" ht="12" customHeight="1">
      <c r="GQ18560" s="171"/>
    </row>
    <row r="18561" spans="199:199" ht="12" customHeight="1">
      <c r="GQ18561" s="171"/>
    </row>
    <row r="18562" spans="199:199" ht="12" customHeight="1">
      <c r="GQ18562" s="171"/>
    </row>
    <row r="18563" spans="199:199" ht="12" customHeight="1">
      <c r="GQ18563" s="171"/>
    </row>
    <row r="18564" spans="199:199" ht="12" customHeight="1">
      <c r="GQ18564" s="171"/>
    </row>
    <row r="18565" spans="199:199" ht="12" customHeight="1">
      <c r="GQ18565" s="171"/>
    </row>
    <row r="18566" spans="199:199" ht="12" customHeight="1">
      <c r="GQ18566" s="171"/>
    </row>
    <row r="18567" spans="199:199" ht="12" customHeight="1">
      <c r="GQ18567" s="171"/>
    </row>
    <row r="18568" spans="199:199" ht="12" customHeight="1">
      <c r="GQ18568" s="171"/>
    </row>
    <row r="18569" spans="199:199" ht="12" customHeight="1">
      <c r="GQ18569" s="171"/>
    </row>
    <row r="18570" spans="199:199" ht="12" customHeight="1">
      <c r="GQ18570" s="171"/>
    </row>
    <row r="18571" spans="199:199" ht="12" customHeight="1">
      <c r="GQ18571" s="171"/>
    </row>
    <row r="18572" spans="199:199" ht="12" customHeight="1">
      <c r="GQ18572" s="171"/>
    </row>
    <row r="18573" spans="199:199" ht="12" customHeight="1">
      <c r="GQ18573" s="171"/>
    </row>
    <row r="18574" spans="199:199" ht="12" customHeight="1">
      <c r="GQ18574" s="171"/>
    </row>
    <row r="18575" spans="199:199" ht="12" customHeight="1">
      <c r="GQ18575" s="171"/>
    </row>
    <row r="18576" spans="199:199" ht="12" customHeight="1">
      <c r="GQ18576" s="171"/>
    </row>
    <row r="18577" spans="199:199" ht="12" customHeight="1">
      <c r="GQ18577" s="171"/>
    </row>
    <row r="18578" spans="199:199" ht="12" customHeight="1">
      <c r="GQ18578" s="171"/>
    </row>
    <row r="18579" spans="199:199" ht="12" customHeight="1">
      <c r="GQ18579" s="171"/>
    </row>
    <row r="18580" spans="199:199" ht="12" customHeight="1">
      <c r="GQ18580" s="171"/>
    </row>
    <row r="18581" spans="199:199" ht="12" customHeight="1">
      <c r="GQ18581" s="171"/>
    </row>
    <row r="18582" spans="199:199" ht="12" customHeight="1">
      <c r="GQ18582" s="171"/>
    </row>
    <row r="18583" spans="199:199" ht="12" customHeight="1">
      <c r="GQ18583" s="171"/>
    </row>
    <row r="18584" spans="199:199" ht="12" customHeight="1">
      <c r="GQ18584" s="171"/>
    </row>
    <row r="18585" spans="199:199" ht="12" customHeight="1">
      <c r="GQ18585" s="171"/>
    </row>
    <row r="18586" spans="199:199" ht="12" customHeight="1">
      <c r="GQ18586" s="171"/>
    </row>
    <row r="18587" spans="199:199" ht="12" customHeight="1">
      <c r="GQ18587" s="171"/>
    </row>
    <row r="18588" spans="199:199" ht="12" customHeight="1">
      <c r="GQ18588" s="171"/>
    </row>
    <row r="18589" spans="199:199" ht="12" customHeight="1">
      <c r="GQ18589" s="171"/>
    </row>
    <row r="18590" spans="199:199" ht="12" customHeight="1">
      <c r="GQ18590" s="171"/>
    </row>
    <row r="18591" spans="199:199" ht="12" customHeight="1">
      <c r="GQ18591" s="171"/>
    </row>
    <row r="18592" spans="199:199" ht="12" customHeight="1">
      <c r="GQ18592" s="171"/>
    </row>
    <row r="18593" spans="199:199" ht="12" customHeight="1">
      <c r="GQ18593" s="171"/>
    </row>
    <row r="18594" spans="199:199" ht="12" customHeight="1">
      <c r="GQ18594" s="171"/>
    </row>
    <row r="18595" spans="199:199" ht="12" customHeight="1">
      <c r="GQ18595" s="171"/>
    </row>
    <row r="18596" spans="199:199" ht="12" customHeight="1">
      <c r="GQ18596" s="171"/>
    </row>
    <row r="18597" spans="199:199" ht="12" customHeight="1">
      <c r="GQ18597" s="171"/>
    </row>
    <row r="18598" spans="199:199" ht="12" customHeight="1">
      <c r="GQ18598" s="171"/>
    </row>
    <row r="18599" spans="199:199" ht="12" customHeight="1">
      <c r="GQ18599" s="171"/>
    </row>
    <row r="18600" spans="199:199" ht="12" customHeight="1">
      <c r="GQ18600" s="171"/>
    </row>
    <row r="18601" spans="199:199" ht="12" customHeight="1">
      <c r="GQ18601" s="171"/>
    </row>
    <row r="18602" spans="199:199" ht="12" customHeight="1">
      <c r="GQ18602" s="171"/>
    </row>
    <row r="18603" spans="199:199" ht="12" customHeight="1">
      <c r="GQ18603" s="171"/>
    </row>
    <row r="18604" spans="199:199" ht="12" customHeight="1">
      <c r="GQ18604" s="171"/>
    </row>
    <row r="18605" spans="199:199" ht="12" customHeight="1">
      <c r="GQ18605" s="171"/>
    </row>
    <row r="18606" spans="199:199" ht="12" customHeight="1">
      <c r="GQ18606" s="171"/>
    </row>
    <row r="18607" spans="199:199" ht="12" customHeight="1">
      <c r="GQ18607" s="171"/>
    </row>
    <row r="18608" spans="199:199" ht="12" customHeight="1">
      <c r="GQ18608" s="171"/>
    </row>
    <row r="18609" spans="199:199" ht="12" customHeight="1">
      <c r="GQ18609" s="171"/>
    </row>
    <row r="18610" spans="199:199" ht="12" customHeight="1">
      <c r="GQ18610" s="171"/>
    </row>
    <row r="18611" spans="199:199" ht="12" customHeight="1">
      <c r="GQ18611" s="171"/>
    </row>
    <row r="18612" spans="199:199" ht="12" customHeight="1">
      <c r="GQ18612" s="171"/>
    </row>
    <row r="18613" spans="199:199" ht="12" customHeight="1">
      <c r="GQ18613" s="171"/>
    </row>
    <row r="18614" spans="199:199" ht="12" customHeight="1">
      <c r="GQ18614" s="171"/>
    </row>
    <row r="18615" spans="199:199" ht="12" customHeight="1">
      <c r="GQ18615" s="171"/>
    </row>
    <row r="18616" spans="199:199" ht="12" customHeight="1">
      <c r="GQ18616" s="171"/>
    </row>
    <row r="18617" spans="199:199" ht="12" customHeight="1">
      <c r="GQ18617" s="171"/>
    </row>
    <row r="18618" spans="199:199" ht="12" customHeight="1">
      <c r="GQ18618" s="171"/>
    </row>
    <row r="18619" spans="199:199" ht="12" customHeight="1">
      <c r="GQ18619" s="171"/>
    </row>
    <row r="18620" spans="199:199" ht="12" customHeight="1">
      <c r="GQ18620" s="171"/>
    </row>
    <row r="18621" spans="199:199" ht="12" customHeight="1">
      <c r="GQ18621" s="171"/>
    </row>
    <row r="18622" spans="199:199" ht="12" customHeight="1">
      <c r="GQ18622" s="171"/>
    </row>
    <row r="18623" spans="199:199" ht="12" customHeight="1">
      <c r="GQ18623" s="171"/>
    </row>
    <row r="18624" spans="199:199" ht="12" customHeight="1">
      <c r="GQ18624" s="171"/>
    </row>
    <row r="18625" spans="199:199" ht="12" customHeight="1">
      <c r="GQ18625" s="171"/>
    </row>
    <row r="18626" spans="199:199" ht="12" customHeight="1">
      <c r="GQ18626" s="171"/>
    </row>
    <row r="18627" spans="199:199" ht="12" customHeight="1">
      <c r="GQ18627" s="171"/>
    </row>
    <row r="18628" spans="199:199" ht="12" customHeight="1">
      <c r="GQ18628" s="171"/>
    </row>
    <row r="18629" spans="199:199" ht="12" customHeight="1">
      <c r="GQ18629" s="171"/>
    </row>
    <row r="18630" spans="199:199" ht="12" customHeight="1">
      <c r="GQ18630" s="171"/>
    </row>
    <row r="18631" spans="199:199" ht="12" customHeight="1">
      <c r="GQ18631" s="171"/>
    </row>
    <row r="18632" spans="199:199" ht="12" customHeight="1">
      <c r="GQ18632" s="171"/>
    </row>
    <row r="18633" spans="199:199" ht="12" customHeight="1">
      <c r="GQ18633" s="171"/>
    </row>
    <row r="18634" spans="199:199" ht="12" customHeight="1">
      <c r="GQ18634" s="171"/>
    </row>
    <row r="18635" spans="199:199" ht="12" customHeight="1">
      <c r="GQ18635" s="171"/>
    </row>
    <row r="18636" spans="199:199" ht="12" customHeight="1">
      <c r="GQ18636" s="171"/>
    </row>
    <row r="18637" spans="199:199" ht="12" customHeight="1">
      <c r="GQ18637" s="171"/>
    </row>
    <row r="18638" spans="199:199" ht="12" customHeight="1">
      <c r="GQ18638" s="171"/>
    </row>
    <row r="18639" spans="199:199" ht="12" customHeight="1">
      <c r="GQ18639" s="171"/>
    </row>
    <row r="18640" spans="199:199" ht="12" customHeight="1">
      <c r="GQ18640" s="171"/>
    </row>
    <row r="18641" spans="199:199" ht="12" customHeight="1">
      <c r="GQ18641" s="171"/>
    </row>
    <row r="18642" spans="199:199" ht="12" customHeight="1">
      <c r="GQ18642" s="171"/>
    </row>
    <row r="18643" spans="199:199" ht="12" customHeight="1">
      <c r="GQ18643" s="171"/>
    </row>
    <row r="18644" spans="199:199" ht="12" customHeight="1">
      <c r="GQ18644" s="171"/>
    </row>
    <row r="18645" spans="199:199" ht="12" customHeight="1">
      <c r="GQ18645" s="171"/>
    </row>
    <row r="18646" spans="199:199" ht="12" customHeight="1">
      <c r="GQ18646" s="171"/>
    </row>
    <row r="18647" spans="199:199" ht="12" customHeight="1">
      <c r="GQ18647" s="171"/>
    </row>
    <row r="18648" spans="199:199" ht="12" customHeight="1">
      <c r="GQ18648" s="171"/>
    </row>
    <row r="18649" spans="199:199" ht="12" customHeight="1">
      <c r="GQ18649" s="171"/>
    </row>
    <row r="18650" spans="199:199" ht="12" customHeight="1">
      <c r="GQ18650" s="171"/>
    </row>
    <row r="18651" spans="199:199" ht="12" customHeight="1">
      <c r="GQ18651" s="171"/>
    </row>
    <row r="18652" spans="199:199" ht="12" customHeight="1">
      <c r="GQ18652" s="171"/>
    </row>
    <row r="18653" spans="199:199" ht="12" customHeight="1">
      <c r="GQ18653" s="171"/>
    </row>
    <row r="18654" spans="199:199" ht="12" customHeight="1">
      <c r="GQ18654" s="171"/>
    </row>
    <row r="18655" spans="199:199" ht="12" customHeight="1">
      <c r="GQ18655" s="171"/>
    </row>
    <row r="18656" spans="199:199" ht="12" customHeight="1">
      <c r="GQ18656" s="171"/>
    </row>
    <row r="18657" spans="199:199" ht="12" customHeight="1">
      <c r="GQ18657" s="171"/>
    </row>
    <row r="18658" spans="199:199" ht="12" customHeight="1">
      <c r="GQ18658" s="171"/>
    </row>
    <row r="18659" spans="199:199" ht="12" customHeight="1">
      <c r="GQ18659" s="171"/>
    </row>
    <row r="18660" spans="199:199" ht="12" customHeight="1">
      <c r="GQ18660" s="171"/>
    </row>
    <row r="18661" spans="199:199" ht="12" customHeight="1">
      <c r="GQ18661" s="171"/>
    </row>
    <row r="18662" spans="199:199" ht="12" customHeight="1">
      <c r="GQ18662" s="171"/>
    </row>
    <row r="18663" spans="199:199" ht="12" customHeight="1">
      <c r="GQ18663" s="171"/>
    </row>
    <row r="18664" spans="199:199" ht="12" customHeight="1">
      <c r="GQ18664" s="171"/>
    </row>
    <row r="18665" spans="199:199" ht="12" customHeight="1">
      <c r="GQ18665" s="171"/>
    </row>
    <row r="18666" spans="199:199" ht="12" customHeight="1">
      <c r="GQ18666" s="171"/>
    </row>
    <row r="18667" spans="199:199" ht="12" customHeight="1">
      <c r="GQ18667" s="171"/>
    </row>
    <row r="18668" spans="199:199" ht="12" customHeight="1">
      <c r="GQ18668" s="171"/>
    </row>
    <row r="18669" spans="199:199" ht="12" customHeight="1">
      <c r="GQ18669" s="171"/>
    </row>
    <row r="18670" spans="199:199" ht="12" customHeight="1">
      <c r="GQ18670" s="171"/>
    </row>
    <row r="18671" spans="199:199" ht="12" customHeight="1">
      <c r="GQ18671" s="171"/>
    </row>
    <row r="18672" spans="199:199" ht="12" customHeight="1">
      <c r="GQ18672" s="171"/>
    </row>
    <row r="18673" spans="199:199" ht="12" customHeight="1">
      <c r="GQ18673" s="171"/>
    </row>
    <row r="18674" spans="199:199" ht="12" customHeight="1">
      <c r="GQ18674" s="171"/>
    </row>
    <row r="18675" spans="199:199" ht="12" customHeight="1">
      <c r="GQ18675" s="171"/>
    </row>
    <row r="18676" spans="199:199" ht="12" customHeight="1">
      <c r="GQ18676" s="171"/>
    </row>
    <row r="18677" spans="199:199" ht="12" customHeight="1">
      <c r="GQ18677" s="171"/>
    </row>
    <row r="18678" spans="199:199" ht="12" customHeight="1">
      <c r="GQ18678" s="171"/>
    </row>
    <row r="18679" spans="199:199" ht="12" customHeight="1">
      <c r="GQ18679" s="171"/>
    </row>
    <row r="18680" spans="199:199" ht="12" customHeight="1">
      <c r="GQ18680" s="171"/>
    </row>
    <row r="18681" spans="199:199" ht="12" customHeight="1">
      <c r="GQ18681" s="171"/>
    </row>
    <row r="18682" spans="199:199" ht="12" customHeight="1">
      <c r="GQ18682" s="171"/>
    </row>
    <row r="18683" spans="199:199" ht="12" customHeight="1">
      <c r="GQ18683" s="171"/>
    </row>
    <row r="18684" spans="199:199" ht="12" customHeight="1">
      <c r="GQ18684" s="171"/>
    </row>
    <row r="18685" spans="199:199" ht="12" customHeight="1">
      <c r="GQ18685" s="171"/>
    </row>
    <row r="18686" spans="199:199" ht="12" customHeight="1">
      <c r="GQ18686" s="171"/>
    </row>
    <row r="18687" spans="199:199" ht="12" customHeight="1">
      <c r="GQ18687" s="171"/>
    </row>
    <row r="18688" spans="199:199" ht="12" customHeight="1">
      <c r="GQ18688" s="171"/>
    </row>
    <row r="18689" spans="199:199" ht="12" customHeight="1">
      <c r="GQ18689" s="171"/>
    </row>
    <row r="18690" spans="199:199" ht="12" customHeight="1">
      <c r="GQ18690" s="171"/>
    </row>
    <row r="18691" spans="199:199" ht="12" customHeight="1">
      <c r="GQ18691" s="171"/>
    </row>
    <row r="18692" spans="199:199" ht="12" customHeight="1">
      <c r="GQ18692" s="171"/>
    </row>
    <row r="18693" spans="199:199" ht="12" customHeight="1">
      <c r="GQ18693" s="171"/>
    </row>
    <row r="18694" spans="199:199" ht="12" customHeight="1">
      <c r="GQ18694" s="171"/>
    </row>
    <row r="18695" spans="199:199" ht="12" customHeight="1">
      <c r="GQ18695" s="171"/>
    </row>
    <row r="18696" spans="199:199" ht="12" customHeight="1">
      <c r="GQ18696" s="171"/>
    </row>
    <row r="18697" spans="199:199" ht="12" customHeight="1">
      <c r="GQ18697" s="171"/>
    </row>
    <row r="18698" spans="199:199" ht="12" customHeight="1">
      <c r="GQ18698" s="171"/>
    </row>
    <row r="18699" spans="199:199" ht="12" customHeight="1">
      <c r="GQ18699" s="171"/>
    </row>
    <row r="18700" spans="199:199" ht="12" customHeight="1">
      <c r="GQ18700" s="171"/>
    </row>
    <row r="18701" spans="199:199" ht="12" customHeight="1">
      <c r="GQ18701" s="171"/>
    </row>
    <row r="18702" spans="199:199" ht="12" customHeight="1">
      <c r="GQ18702" s="171"/>
    </row>
    <row r="18703" spans="199:199" ht="12" customHeight="1">
      <c r="GQ18703" s="171"/>
    </row>
    <row r="18704" spans="199:199" ht="12" customHeight="1">
      <c r="GQ18704" s="171"/>
    </row>
    <row r="18705" spans="199:199" ht="12" customHeight="1">
      <c r="GQ18705" s="171"/>
    </row>
    <row r="18706" spans="199:199" ht="12" customHeight="1">
      <c r="GQ18706" s="171"/>
    </row>
    <row r="18707" spans="199:199" ht="12" customHeight="1">
      <c r="GQ18707" s="171"/>
    </row>
    <row r="18708" spans="199:199" ht="12" customHeight="1">
      <c r="GQ18708" s="171"/>
    </row>
    <row r="18709" spans="199:199" ht="12" customHeight="1">
      <c r="GQ18709" s="171"/>
    </row>
    <row r="18710" spans="199:199" ht="12" customHeight="1">
      <c r="GQ18710" s="171"/>
    </row>
    <row r="18711" spans="199:199" ht="12" customHeight="1">
      <c r="GQ18711" s="171"/>
    </row>
    <row r="18712" spans="199:199" ht="12" customHeight="1">
      <c r="GQ18712" s="171"/>
    </row>
    <row r="18713" spans="199:199" ht="12" customHeight="1">
      <c r="GQ18713" s="171"/>
    </row>
    <row r="18714" spans="199:199" ht="12" customHeight="1">
      <c r="GQ18714" s="171"/>
    </row>
    <row r="18715" spans="199:199" ht="12" customHeight="1">
      <c r="GQ18715" s="171"/>
    </row>
    <row r="18716" spans="199:199" ht="12" customHeight="1">
      <c r="GQ18716" s="171"/>
    </row>
    <row r="18717" spans="199:199" ht="12" customHeight="1">
      <c r="GQ18717" s="171"/>
    </row>
    <row r="18718" spans="199:199" ht="12" customHeight="1">
      <c r="GQ18718" s="171"/>
    </row>
    <row r="18719" spans="199:199" ht="12" customHeight="1">
      <c r="GQ18719" s="171"/>
    </row>
    <row r="18720" spans="199:199" ht="12" customHeight="1">
      <c r="GQ18720" s="171"/>
    </row>
    <row r="18721" spans="199:199" ht="12" customHeight="1">
      <c r="GQ18721" s="171"/>
    </row>
    <row r="18722" spans="199:199" ht="12" customHeight="1">
      <c r="GQ18722" s="171"/>
    </row>
    <row r="18723" spans="199:199" ht="12" customHeight="1">
      <c r="GQ18723" s="171"/>
    </row>
    <row r="18724" spans="199:199" ht="12" customHeight="1">
      <c r="GQ18724" s="171"/>
    </row>
    <row r="18725" spans="199:199" ht="12" customHeight="1">
      <c r="GQ18725" s="171"/>
    </row>
    <row r="18726" spans="199:199" ht="12" customHeight="1">
      <c r="GQ18726" s="171"/>
    </row>
    <row r="18727" spans="199:199" ht="12" customHeight="1">
      <c r="GQ18727" s="171"/>
    </row>
    <row r="18728" spans="199:199" ht="12" customHeight="1">
      <c r="GQ18728" s="171"/>
    </row>
    <row r="18729" spans="199:199" ht="12" customHeight="1">
      <c r="GQ18729" s="171"/>
    </row>
    <row r="18730" spans="199:199" ht="12" customHeight="1">
      <c r="GQ18730" s="171"/>
    </row>
    <row r="18731" spans="199:199" ht="12" customHeight="1">
      <c r="GQ18731" s="171"/>
    </row>
    <row r="18732" spans="199:199" ht="12" customHeight="1">
      <c r="GQ18732" s="171"/>
    </row>
    <row r="18733" spans="199:199" ht="12" customHeight="1">
      <c r="GQ18733" s="171"/>
    </row>
    <row r="18734" spans="199:199" ht="12" customHeight="1">
      <c r="GQ18734" s="171"/>
    </row>
    <row r="18735" spans="199:199" ht="12" customHeight="1">
      <c r="GQ18735" s="171"/>
    </row>
    <row r="18736" spans="199:199" ht="12" customHeight="1">
      <c r="GQ18736" s="171"/>
    </row>
    <row r="18737" spans="199:199" ht="12" customHeight="1">
      <c r="GQ18737" s="171"/>
    </row>
    <row r="18738" spans="199:199" ht="12" customHeight="1">
      <c r="GQ18738" s="171"/>
    </row>
    <row r="18739" spans="199:199" ht="12" customHeight="1">
      <c r="GQ18739" s="171"/>
    </row>
    <row r="18740" spans="199:199" ht="12" customHeight="1">
      <c r="GQ18740" s="171"/>
    </row>
    <row r="18741" spans="199:199" ht="12" customHeight="1">
      <c r="GQ18741" s="171"/>
    </row>
    <row r="18742" spans="199:199" ht="12" customHeight="1">
      <c r="GQ18742" s="171"/>
    </row>
    <row r="18743" spans="199:199" ht="12" customHeight="1">
      <c r="GQ18743" s="171"/>
    </row>
    <row r="18744" spans="199:199" ht="12" customHeight="1">
      <c r="GQ18744" s="171"/>
    </row>
    <row r="18745" spans="199:199" ht="12" customHeight="1">
      <c r="GQ18745" s="171"/>
    </row>
    <row r="18746" spans="199:199" ht="12" customHeight="1">
      <c r="GQ18746" s="171"/>
    </row>
    <row r="18747" spans="199:199" ht="12" customHeight="1">
      <c r="GQ18747" s="171"/>
    </row>
    <row r="18748" spans="199:199" ht="12" customHeight="1">
      <c r="GQ18748" s="171"/>
    </row>
    <row r="18749" spans="199:199" ht="12" customHeight="1">
      <c r="GQ18749" s="171"/>
    </row>
    <row r="18750" spans="199:199" ht="12" customHeight="1">
      <c r="GQ18750" s="171"/>
    </row>
    <row r="18751" spans="199:199" ht="12" customHeight="1">
      <c r="GQ18751" s="171"/>
    </row>
    <row r="18752" spans="199:199" ht="12" customHeight="1">
      <c r="GQ18752" s="171"/>
    </row>
    <row r="18753" spans="199:199" ht="12" customHeight="1">
      <c r="GQ18753" s="171"/>
    </row>
    <row r="18754" spans="199:199" ht="12" customHeight="1">
      <c r="GQ18754" s="171"/>
    </row>
    <row r="18755" spans="199:199" ht="12" customHeight="1">
      <c r="GQ18755" s="171"/>
    </row>
    <row r="18756" spans="199:199" ht="12" customHeight="1">
      <c r="GQ18756" s="171"/>
    </row>
    <row r="18757" spans="199:199" ht="12" customHeight="1">
      <c r="GQ18757" s="171"/>
    </row>
    <row r="18758" spans="199:199" ht="12" customHeight="1">
      <c r="GQ18758" s="171"/>
    </row>
    <row r="18759" spans="199:199" ht="12" customHeight="1">
      <c r="GQ18759" s="171"/>
    </row>
    <row r="18760" spans="199:199" ht="12" customHeight="1">
      <c r="GQ18760" s="171"/>
    </row>
    <row r="18761" spans="199:199" ht="12" customHeight="1">
      <c r="GQ18761" s="171"/>
    </row>
    <row r="18762" spans="199:199" ht="12" customHeight="1">
      <c r="GQ18762" s="171"/>
    </row>
    <row r="18763" spans="199:199" ht="12" customHeight="1">
      <c r="GQ18763" s="171"/>
    </row>
    <row r="18764" spans="199:199" ht="12" customHeight="1">
      <c r="GQ18764" s="171"/>
    </row>
    <row r="18765" spans="199:199" ht="12" customHeight="1">
      <c r="GQ18765" s="171"/>
    </row>
    <row r="18766" spans="199:199" ht="12" customHeight="1">
      <c r="GQ18766" s="171"/>
    </row>
    <row r="18767" spans="199:199" ht="12" customHeight="1">
      <c r="GQ18767" s="171"/>
    </row>
    <row r="18768" spans="199:199" ht="12" customHeight="1">
      <c r="GQ18768" s="171"/>
    </row>
    <row r="18769" spans="199:199" ht="12" customHeight="1">
      <c r="GQ18769" s="171"/>
    </row>
    <row r="18770" spans="199:199" ht="12" customHeight="1">
      <c r="GQ18770" s="171"/>
    </row>
    <row r="18771" spans="199:199" ht="12" customHeight="1">
      <c r="GQ18771" s="171"/>
    </row>
    <row r="18772" spans="199:199" ht="12" customHeight="1">
      <c r="GQ18772" s="171"/>
    </row>
    <row r="18773" spans="199:199" ht="12" customHeight="1">
      <c r="GQ18773" s="171"/>
    </row>
    <row r="18774" spans="199:199" ht="12" customHeight="1">
      <c r="GQ18774" s="171"/>
    </row>
    <row r="18775" spans="199:199" ht="12" customHeight="1">
      <c r="GQ18775" s="171"/>
    </row>
    <row r="18776" spans="199:199" ht="12" customHeight="1">
      <c r="GQ18776" s="171"/>
    </row>
    <row r="18777" spans="199:199" ht="12" customHeight="1">
      <c r="GQ18777" s="171"/>
    </row>
    <row r="18778" spans="199:199" ht="12" customHeight="1">
      <c r="GQ18778" s="171"/>
    </row>
    <row r="18779" spans="199:199" ht="12" customHeight="1">
      <c r="GQ18779" s="171"/>
    </row>
    <row r="18780" spans="199:199" ht="12" customHeight="1">
      <c r="GQ18780" s="171"/>
    </row>
    <row r="18781" spans="199:199" ht="12" customHeight="1">
      <c r="GQ18781" s="171"/>
    </row>
    <row r="18782" spans="199:199" ht="12" customHeight="1">
      <c r="GQ18782" s="171"/>
    </row>
    <row r="18783" spans="199:199" ht="12" customHeight="1">
      <c r="GQ18783" s="171"/>
    </row>
    <row r="18784" spans="199:199" ht="12" customHeight="1">
      <c r="GQ18784" s="171"/>
    </row>
    <row r="18785" spans="199:199" ht="12" customHeight="1">
      <c r="GQ18785" s="171"/>
    </row>
    <row r="18786" spans="199:199" ht="12" customHeight="1">
      <c r="GQ18786" s="171"/>
    </row>
    <row r="18787" spans="199:199" ht="12" customHeight="1">
      <c r="GQ18787" s="171"/>
    </row>
    <row r="18788" spans="199:199" ht="12" customHeight="1">
      <c r="GQ18788" s="171"/>
    </row>
    <row r="18789" spans="199:199" ht="12" customHeight="1">
      <c r="GQ18789" s="171"/>
    </row>
    <row r="18790" spans="199:199" ht="12" customHeight="1">
      <c r="GQ18790" s="171"/>
    </row>
    <row r="18791" spans="199:199" ht="12" customHeight="1">
      <c r="GQ18791" s="171"/>
    </row>
    <row r="18792" spans="199:199" ht="12" customHeight="1">
      <c r="GQ18792" s="171"/>
    </row>
    <row r="18793" spans="199:199" ht="12" customHeight="1">
      <c r="GQ18793" s="171"/>
    </row>
    <row r="18794" spans="199:199" ht="12" customHeight="1">
      <c r="GQ18794" s="171"/>
    </row>
    <row r="18795" spans="199:199" ht="12" customHeight="1">
      <c r="GQ18795" s="171"/>
    </row>
    <row r="18796" spans="199:199" ht="12" customHeight="1">
      <c r="GQ18796" s="171"/>
    </row>
    <row r="18797" spans="199:199" ht="12" customHeight="1">
      <c r="GQ18797" s="171"/>
    </row>
    <row r="18798" spans="199:199" ht="12" customHeight="1">
      <c r="GQ18798" s="171"/>
    </row>
    <row r="18799" spans="199:199" ht="12" customHeight="1">
      <c r="GQ18799" s="171"/>
    </row>
    <row r="18800" spans="199:199" ht="12" customHeight="1">
      <c r="GQ18800" s="171"/>
    </row>
    <row r="18801" spans="199:199" ht="12" customHeight="1">
      <c r="GQ18801" s="171"/>
    </row>
    <row r="18802" spans="199:199" ht="12" customHeight="1">
      <c r="GQ18802" s="171"/>
    </row>
    <row r="18803" spans="199:199" ht="12" customHeight="1">
      <c r="GQ18803" s="171"/>
    </row>
    <row r="18804" spans="199:199" ht="12" customHeight="1">
      <c r="GQ18804" s="171"/>
    </row>
    <row r="18805" spans="199:199" ht="12" customHeight="1">
      <c r="GQ18805" s="171"/>
    </row>
    <row r="18806" spans="199:199" ht="12" customHeight="1">
      <c r="GQ18806" s="171"/>
    </row>
    <row r="18807" spans="199:199" ht="12" customHeight="1">
      <c r="GQ18807" s="171"/>
    </row>
    <row r="18808" spans="199:199" ht="12" customHeight="1">
      <c r="GQ18808" s="171"/>
    </row>
    <row r="18809" spans="199:199" ht="12" customHeight="1">
      <c r="GQ18809" s="171"/>
    </row>
    <row r="18810" spans="199:199" ht="12" customHeight="1">
      <c r="GQ18810" s="171"/>
    </row>
    <row r="18811" spans="199:199" ht="12" customHeight="1">
      <c r="GQ18811" s="171"/>
    </row>
    <row r="18812" spans="199:199" ht="12" customHeight="1">
      <c r="GQ18812" s="171"/>
    </row>
    <row r="18813" spans="199:199" ht="12" customHeight="1">
      <c r="GQ18813" s="171"/>
    </row>
    <row r="18814" spans="199:199" ht="12" customHeight="1">
      <c r="GQ18814" s="171"/>
    </row>
    <row r="18815" spans="199:199" ht="12" customHeight="1">
      <c r="GQ18815" s="171"/>
    </row>
    <row r="18816" spans="199:199" ht="12" customHeight="1">
      <c r="GQ18816" s="171"/>
    </row>
    <row r="18817" spans="199:199" ht="12" customHeight="1">
      <c r="GQ18817" s="171"/>
    </row>
    <row r="18818" spans="199:199" ht="12" customHeight="1">
      <c r="GQ18818" s="171"/>
    </row>
    <row r="18819" spans="199:199" ht="12" customHeight="1">
      <c r="GQ18819" s="171"/>
    </row>
    <row r="18820" spans="199:199" ht="12" customHeight="1">
      <c r="GQ18820" s="171"/>
    </row>
    <row r="18821" spans="199:199" ht="12" customHeight="1">
      <c r="GQ18821" s="171"/>
    </row>
    <row r="18822" spans="199:199" ht="12" customHeight="1">
      <c r="GQ18822" s="171"/>
    </row>
    <row r="18823" spans="199:199" ht="12" customHeight="1">
      <c r="GQ18823" s="171"/>
    </row>
    <row r="18824" spans="199:199" ht="12" customHeight="1">
      <c r="GQ18824" s="171"/>
    </row>
    <row r="18825" spans="199:199" ht="12" customHeight="1">
      <c r="GQ18825" s="171"/>
    </row>
    <row r="18826" spans="199:199" ht="12" customHeight="1">
      <c r="GQ18826" s="171"/>
    </row>
    <row r="18827" spans="199:199" ht="12" customHeight="1">
      <c r="GQ18827" s="171"/>
    </row>
    <row r="18828" spans="199:199" ht="12" customHeight="1">
      <c r="GQ18828" s="171"/>
    </row>
    <row r="18829" spans="199:199" ht="12" customHeight="1">
      <c r="GQ18829" s="171"/>
    </row>
    <row r="18830" spans="199:199" ht="12" customHeight="1">
      <c r="GQ18830" s="171"/>
    </row>
    <row r="18831" spans="199:199" ht="12" customHeight="1">
      <c r="GQ18831" s="171"/>
    </row>
    <row r="18832" spans="199:199" ht="12" customHeight="1">
      <c r="GQ18832" s="171"/>
    </row>
    <row r="18833" spans="199:199" ht="12" customHeight="1">
      <c r="GQ18833" s="171"/>
    </row>
    <row r="18834" spans="199:199" ht="12" customHeight="1">
      <c r="GQ18834" s="171"/>
    </row>
    <row r="18835" spans="199:199" ht="12" customHeight="1">
      <c r="GQ18835" s="171"/>
    </row>
    <row r="18836" spans="199:199" ht="12" customHeight="1">
      <c r="GQ18836" s="171"/>
    </row>
    <row r="18837" spans="199:199" ht="12" customHeight="1">
      <c r="GQ18837" s="171"/>
    </row>
    <row r="18838" spans="199:199" ht="12" customHeight="1">
      <c r="GQ18838" s="171"/>
    </row>
    <row r="18839" spans="199:199" ht="12" customHeight="1">
      <c r="GQ18839" s="171"/>
    </row>
    <row r="18840" spans="199:199" ht="12" customHeight="1">
      <c r="GQ18840" s="171"/>
    </row>
    <row r="18841" spans="199:199" ht="12" customHeight="1">
      <c r="GQ18841" s="171"/>
    </row>
    <row r="18842" spans="199:199" ht="12" customHeight="1">
      <c r="GQ18842" s="171"/>
    </row>
    <row r="18843" spans="199:199" ht="12" customHeight="1">
      <c r="GQ18843" s="171"/>
    </row>
    <row r="18844" spans="199:199" ht="12" customHeight="1">
      <c r="GQ18844" s="171"/>
    </row>
    <row r="18845" spans="199:199" ht="12" customHeight="1">
      <c r="GQ18845" s="171"/>
    </row>
    <row r="18846" spans="199:199" ht="12" customHeight="1">
      <c r="GQ18846" s="171"/>
    </row>
    <row r="18847" spans="199:199" ht="12" customHeight="1">
      <c r="GQ18847" s="171"/>
    </row>
    <row r="18848" spans="199:199" ht="12" customHeight="1">
      <c r="GQ18848" s="171"/>
    </row>
    <row r="18849" spans="199:199" ht="12" customHeight="1">
      <c r="GQ18849" s="171"/>
    </row>
    <row r="18850" spans="199:199" ht="12" customHeight="1">
      <c r="GQ18850" s="171"/>
    </row>
    <row r="18851" spans="199:199" ht="12" customHeight="1">
      <c r="GQ18851" s="171"/>
    </row>
    <row r="18852" spans="199:199" ht="12" customHeight="1">
      <c r="GQ18852" s="171"/>
    </row>
    <row r="18853" spans="199:199" ht="12" customHeight="1">
      <c r="GQ18853" s="171"/>
    </row>
    <row r="18854" spans="199:199" ht="12" customHeight="1">
      <c r="GQ18854" s="171"/>
    </row>
    <row r="18855" spans="199:199" ht="12" customHeight="1">
      <c r="GQ18855" s="171"/>
    </row>
    <row r="18856" spans="199:199" ht="12" customHeight="1">
      <c r="GQ18856" s="171"/>
    </row>
    <row r="18857" spans="199:199" ht="12" customHeight="1">
      <c r="GQ18857" s="171"/>
    </row>
    <row r="18858" spans="199:199" ht="12" customHeight="1">
      <c r="GQ18858" s="171"/>
    </row>
    <row r="18859" spans="199:199" ht="12" customHeight="1">
      <c r="GQ18859" s="171"/>
    </row>
    <row r="18860" spans="199:199" ht="12" customHeight="1">
      <c r="GQ18860" s="171"/>
    </row>
    <row r="18861" spans="199:199" ht="12" customHeight="1">
      <c r="GQ18861" s="171"/>
    </row>
    <row r="18862" spans="199:199" ht="12" customHeight="1">
      <c r="GQ18862" s="171"/>
    </row>
    <row r="18863" spans="199:199" ht="12" customHeight="1">
      <c r="GQ18863" s="171"/>
    </row>
    <row r="18864" spans="199:199" ht="12" customHeight="1">
      <c r="GQ18864" s="171"/>
    </row>
    <row r="18865" spans="199:199" ht="12" customHeight="1">
      <c r="GQ18865" s="171"/>
    </row>
    <row r="18866" spans="199:199" ht="12" customHeight="1">
      <c r="GQ18866" s="171"/>
    </row>
    <row r="18867" spans="199:199" ht="12" customHeight="1">
      <c r="GQ18867" s="171"/>
    </row>
    <row r="18868" spans="199:199" ht="12" customHeight="1">
      <c r="GQ18868" s="171"/>
    </row>
    <row r="18869" spans="199:199" ht="12" customHeight="1">
      <c r="GQ18869" s="171"/>
    </row>
    <row r="18870" spans="199:199" ht="12" customHeight="1">
      <c r="GQ18870" s="171"/>
    </row>
    <row r="18871" spans="199:199" ht="12" customHeight="1">
      <c r="GQ18871" s="171"/>
    </row>
    <row r="18872" spans="199:199" ht="12" customHeight="1">
      <c r="GQ18872" s="171"/>
    </row>
    <row r="18873" spans="199:199" ht="12" customHeight="1">
      <c r="GQ18873" s="171"/>
    </row>
    <row r="18874" spans="199:199" ht="12" customHeight="1">
      <c r="GQ18874" s="171"/>
    </row>
    <row r="18875" spans="199:199" ht="12" customHeight="1">
      <c r="GQ18875" s="171"/>
    </row>
    <row r="18876" spans="199:199" ht="12" customHeight="1">
      <c r="GQ18876" s="171"/>
    </row>
    <row r="18877" spans="199:199" ht="12" customHeight="1">
      <c r="GQ18877" s="171"/>
    </row>
    <row r="18878" spans="199:199" ht="12" customHeight="1">
      <c r="GQ18878" s="171"/>
    </row>
    <row r="18879" spans="199:199" ht="12" customHeight="1">
      <c r="GQ18879" s="171"/>
    </row>
    <row r="18880" spans="199:199" ht="12" customHeight="1">
      <c r="GQ18880" s="171"/>
    </row>
    <row r="18881" spans="199:199" ht="12" customHeight="1">
      <c r="GQ18881" s="171"/>
    </row>
    <row r="18882" spans="199:199" ht="12" customHeight="1">
      <c r="GQ18882" s="171"/>
    </row>
    <row r="18883" spans="199:199" ht="12" customHeight="1">
      <c r="GQ18883" s="171"/>
    </row>
    <row r="18884" spans="199:199" ht="12" customHeight="1">
      <c r="GQ18884" s="171"/>
    </row>
    <row r="18885" spans="199:199" ht="12" customHeight="1">
      <c r="GQ18885" s="171"/>
    </row>
    <row r="18886" spans="199:199" ht="12" customHeight="1">
      <c r="GQ18886" s="171"/>
    </row>
    <row r="18887" spans="199:199" ht="12" customHeight="1">
      <c r="GQ18887" s="171"/>
    </row>
    <row r="18888" spans="199:199" ht="12" customHeight="1">
      <c r="GQ18888" s="171"/>
    </row>
    <row r="18889" spans="199:199" ht="12" customHeight="1">
      <c r="GQ18889" s="171"/>
    </row>
    <row r="18890" spans="199:199" ht="12" customHeight="1">
      <c r="GQ18890" s="171"/>
    </row>
    <row r="18891" spans="199:199" ht="12" customHeight="1">
      <c r="GQ18891" s="171"/>
    </row>
    <row r="18892" spans="199:199" ht="12" customHeight="1">
      <c r="GQ18892" s="171"/>
    </row>
    <row r="18893" spans="199:199" ht="12" customHeight="1">
      <c r="GQ18893" s="171"/>
    </row>
    <row r="18894" spans="199:199" ht="12" customHeight="1">
      <c r="GQ18894" s="171"/>
    </row>
    <row r="18895" spans="199:199" ht="12" customHeight="1">
      <c r="GQ18895" s="171"/>
    </row>
    <row r="18896" spans="199:199" ht="12" customHeight="1">
      <c r="GQ18896" s="171"/>
    </row>
    <row r="18897" spans="199:199" ht="12" customHeight="1">
      <c r="GQ18897" s="171"/>
    </row>
    <row r="18898" spans="199:199" ht="12" customHeight="1">
      <c r="GQ18898" s="171"/>
    </row>
    <row r="18899" spans="199:199" ht="12" customHeight="1">
      <c r="GQ18899" s="171"/>
    </row>
    <row r="18900" spans="199:199" ht="12" customHeight="1">
      <c r="GQ18900" s="171"/>
    </row>
    <row r="18901" spans="199:199" ht="12" customHeight="1">
      <c r="GQ18901" s="171"/>
    </row>
    <row r="18902" spans="199:199" ht="12" customHeight="1">
      <c r="GQ18902" s="171"/>
    </row>
    <row r="18903" spans="199:199" ht="12" customHeight="1">
      <c r="GQ18903" s="171"/>
    </row>
    <row r="18904" spans="199:199" ht="12" customHeight="1">
      <c r="GQ18904" s="171"/>
    </row>
    <row r="18905" spans="199:199" ht="12" customHeight="1">
      <c r="GQ18905" s="171"/>
    </row>
    <row r="18906" spans="199:199" ht="12" customHeight="1">
      <c r="GQ18906" s="171"/>
    </row>
    <row r="18907" spans="199:199" ht="12" customHeight="1">
      <c r="GQ18907" s="171"/>
    </row>
    <row r="18908" spans="199:199" ht="12" customHeight="1">
      <c r="GQ18908" s="171"/>
    </row>
    <row r="18909" spans="199:199" ht="12" customHeight="1">
      <c r="GQ18909" s="171"/>
    </row>
    <row r="18910" spans="199:199" ht="12" customHeight="1">
      <c r="GQ18910" s="171"/>
    </row>
    <row r="18911" spans="199:199" ht="12" customHeight="1">
      <c r="GQ18911" s="171"/>
    </row>
    <row r="18912" spans="199:199" ht="12" customHeight="1">
      <c r="GQ18912" s="171"/>
    </row>
    <row r="18913" spans="199:199" ht="12" customHeight="1">
      <c r="GQ18913" s="171"/>
    </row>
    <row r="18914" spans="199:199" ht="12" customHeight="1">
      <c r="GQ18914" s="171"/>
    </row>
    <row r="18915" spans="199:199" ht="12" customHeight="1">
      <c r="GQ18915" s="171"/>
    </row>
    <row r="18916" spans="199:199" ht="12" customHeight="1">
      <c r="GQ18916" s="171"/>
    </row>
    <row r="18917" spans="199:199" ht="12" customHeight="1">
      <c r="GQ18917" s="171"/>
    </row>
    <row r="18918" spans="199:199" ht="12" customHeight="1">
      <c r="GQ18918" s="171"/>
    </row>
    <row r="18919" spans="199:199" ht="12" customHeight="1">
      <c r="GQ18919" s="171"/>
    </row>
    <row r="18920" spans="199:199" ht="12" customHeight="1">
      <c r="GQ18920" s="171"/>
    </row>
    <row r="18921" spans="199:199" ht="12" customHeight="1">
      <c r="GQ18921" s="171"/>
    </row>
    <row r="18922" spans="199:199" ht="12" customHeight="1">
      <c r="GQ18922" s="171"/>
    </row>
    <row r="18923" spans="199:199" ht="12" customHeight="1">
      <c r="GQ18923" s="171"/>
    </row>
    <row r="18924" spans="199:199" ht="12" customHeight="1">
      <c r="GQ18924" s="171"/>
    </row>
    <row r="18925" spans="199:199" ht="12" customHeight="1">
      <c r="GQ18925" s="171"/>
    </row>
    <row r="18926" spans="199:199" ht="12" customHeight="1">
      <c r="GQ18926" s="171"/>
    </row>
    <row r="18927" spans="199:199" ht="12" customHeight="1">
      <c r="GQ18927" s="171"/>
    </row>
    <row r="18928" spans="199:199" ht="12" customHeight="1">
      <c r="GQ18928" s="171"/>
    </row>
    <row r="18929" spans="199:199" ht="12" customHeight="1">
      <c r="GQ18929" s="171"/>
    </row>
    <row r="18930" spans="199:199" ht="12" customHeight="1">
      <c r="GQ18930" s="171"/>
    </row>
    <row r="18931" spans="199:199" ht="12" customHeight="1">
      <c r="GQ18931" s="171"/>
    </row>
    <row r="18932" spans="199:199" ht="12" customHeight="1">
      <c r="GQ18932" s="171"/>
    </row>
    <row r="18933" spans="199:199" ht="12" customHeight="1">
      <c r="GQ18933" s="171"/>
    </row>
    <row r="18934" spans="199:199" ht="12" customHeight="1">
      <c r="GQ18934" s="171"/>
    </row>
    <row r="18935" spans="199:199" ht="12" customHeight="1">
      <c r="GQ18935" s="171"/>
    </row>
    <row r="18936" spans="199:199" ht="12" customHeight="1">
      <c r="GQ18936" s="171"/>
    </row>
    <row r="18937" spans="199:199" ht="12" customHeight="1">
      <c r="GQ18937" s="171"/>
    </row>
    <row r="18938" spans="199:199" ht="12" customHeight="1">
      <c r="GQ18938" s="171"/>
    </row>
    <row r="18939" spans="199:199" ht="12" customHeight="1">
      <c r="GQ18939" s="171"/>
    </row>
    <row r="18940" spans="199:199" ht="12" customHeight="1">
      <c r="GQ18940" s="171"/>
    </row>
    <row r="18941" spans="199:199" ht="12" customHeight="1">
      <c r="GQ18941" s="171"/>
    </row>
    <row r="18942" spans="199:199" ht="12" customHeight="1">
      <c r="GQ18942" s="171"/>
    </row>
    <row r="18943" spans="199:199" ht="12" customHeight="1">
      <c r="GQ18943" s="171"/>
    </row>
    <row r="18944" spans="199:199" ht="12" customHeight="1">
      <c r="GQ18944" s="171"/>
    </row>
    <row r="18945" spans="199:199" ht="12" customHeight="1">
      <c r="GQ18945" s="171"/>
    </row>
    <row r="18946" spans="199:199" ht="12" customHeight="1">
      <c r="GQ18946" s="171"/>
    </row>
    <row r="18947" spans="199:199" ht="12" customHeight="1">
      <c r="GQ18947" s="171"/>
    </row>
    <row r="18948" spans="199:199" ht="12" customHeight="1">
      <c r="GQ18948" s="171"/>
    </row>
    <row r="18949" spans="199:199" ht="12" customHeight="1">
      <c r="GQ18949" s="171"/>
    </row>
    <row r="18950" spans="199:199" ht="12" customHeight="1">
      <c r="GQ18950" s="171"/>
    </row>
    <row r="18951" spans="199:199" ht="12" customHeight="1">
      <c r="GQ18951" s="171"/>
    </row>
    <row r="18952" spans="199:199" ht="12" customHeight="1">
      <c r="GQ18952" s="171"/>
    </row>
    <row r="18953" spans="199:199" ht="12" customHeight="1">
      <c r="GQ18953" s="171"/>
    </row>
    <row r="18954" spans="199:199" ht="12" customHeight="1">
      <c r="GQ18954" s="171"/>
    </row>
    <row r="18955" spans="199:199" ht="12" customHeight="1">
      <c r="GQ18955" s="171"/>
    </row>
    <row r="18956" spans="199:199" ht="12" customHeight="1">
      <c r="GQ18956" s="171"/>
    </row>
    <row r="18957" spans="199:199" ht="12" customHeight="1">
      <c r="GQ18957" s="171"/>
    </row>
    <row r="18958" spans="199:199" ht="12" customHeight="1">
      <c r="GQ18958" s="171"/>
    </row>
    <row r="18959" spans="199:199" ht="12" customHeight="1">
      <c r="GQ18959" s="171"/>
    </row>
    <row r="18960" spans="199:199" ht="12" customHeight="1">
      <c r="GQ18960" s="171"/>
    </row>
    <row r="18961" spans="199:199" ht="12" customHeight="1">
      <c r="GQ18961" s="171"/>
    </row>
    <row r="18962" spans="199:199" ht="12" customHeight="1">
      <c r="GQ18962" s="171"/>
    </row>
    <row r="18963" spans="199:199" ht="12" customHeight="1">
      <c r="GQ18963" s="171"/>
    </row>
    <row r="18964" spans="199:199" ht="12" customHeight="1">
      <c r="GQ18964" s="171"/>
    </row>
    <row r="18965" spans="199:199" ht="12" customHeight="1">
      <c r="GQ18965" s="171"/>
    </row>
    <row r="18966" spans="199:199" ht="12" customHeight="1">
      <c r="GQ18966" s="171"/>
    </row>
    <row r="18967" spans="199:199" ht="12" customHeight="1">
      <c r="GQ18967" s="171"/>
    </row>
    <row r="18968" spans="199:199" ht="12" customHeight="1">
      <c r="GQ18968" s="171"/>
    </row>
    <row r="18969" spans="199:199" ht="12" customHeight="1">
      <c r="GQ18969" s="171"/>
    </row>
    <row r="18970" spans="199:199" ht="12" customHeight="1">
      <c r="GQ18970" s="171"/>
    </row>
    <row r="18971" spans="199:199" ht="12" customHeight="1">
      <c r="GQ18971" s="171"/>
    </row>
    <row r="18972" spans="199:199" ht="12" customHeight="1">
      <c r="GQ18972" s="171"/>
    </row>
    <row r="18973" spans="199:199" ht="12" customHeight="1">
      <c r="GQ18973" s="171"/>
    </row>
    <row r="18974" spans="199:199" ht="12" customHeight="1">
      <c r="GQ18974" s="171"/>
    </row>
    <row r="18975" spans="199:199" ht="12" customHeight="1">
      <c r="GQ18975" s="171"/>
    </row>
    <row r="18976" spans="199:199" ht="12" customHeight="1">
      <c r="GQ18976" s="171"/>
    </row>
    <row r="18977" spans="199:199" ht="12" customHeight="1">
      <c r="GQ18977" s="171"/>
    </row>
    <row r="18978" spans="199:199" ht="12" customHeight="1">
      <c r="GQ18978" s="171"/>
    </row>
    <row r="18979" spans="199:199" ht="12" customHeight="1">
      <c r="GQ18979" s="171"/>
    </row>
    <row r="18980" spans="199:199" ht="12" customHeight="1">
      <c r="GQ18980" s="171"/>
    </row>
    <row r="18981" spans="199:199" ht="12" customHeight="1">
      <c r="GQ18981" s="171"/>
    </row>
    <row r="18982" spans="199:199" ht="12" customHeight="1">
      <c r="GQ18982" s="171"/>
    </row>
    <row r="18983" spans="199:199" ht="12" customHeight="1">
      <c r="GQ18983" s="171"/>
    </row>
    <row r="18984" spans="199:199" ht="12" customHeight="1">
      <c r="GQ18984" s="171"/>
    </row>
    <row r="18985" spans="199:199" ht="12" customHeight="1">
      <c r="GQ18985" s="171"/>
    </row>
    <row r="18986" spans="199:199" ht="12" customHeight="1">
      <c r="GQ18986" s="171"/>
    </row>
    <row r="18987" spans="199:199" ht="12" customHeight="1">
      <c r="GQ18987" s="171"/>
    </row>
    <row r="18988" spans="199:199" ht="12" customHeight="1">
      <c r="GQ18988" s="171"/>
    </row>
    <row r="18989" spans="199:199" ht="12" customHeight="1">
      <c r="GQ18989" s="171"/>
    </row>
    <row r="18990" spans="199:199" ht="12" customHeight="1">
      <c r="GQ18990" s="171"/>
    </row>
    <row r="18991" spans="199:199" ht="12" customHeight="1">
      <c r="GQ18991" s="171"/>
    </row>
    <row r="18992" spans="199:199" ht="12" customHeight="1">
      <c r="GQ18992" s="171"/>
    </row>
    <row r="18993" spans="199:199" ht="12" customHeight="1">
      <c r="GQ18993" s="171"/>
    </row>
    <row r="18994" spans="199:199" ht="12" customHeight="1">
      <c r="GQ18994" s="171"/>
    </row>
    <row r="18995" spans="199:199" ht="12" customHeight="1">
      <c r="GQ18995" s="171"/>
    </row>
    <row r="18996" spans="199:199" ht="12" customHeight="1">
      <c r="GQ18996" s="171"/>
    </row>
    <row r="18997" spans="199:199" ht="12" customHeight="1">
      <c r="GQ18997" s="171"/>
    </row>
    <row r="18998" spans="199:199" ht="12" customHeight="1">
      <c r="GQ18998" s="171"/>
    </row>
    <row r="18999" spans="199:199" ht="12" customHeight="1">
      <c r="GQ18999" s="171"/>
    </row>
    <row r="19000" spans="199:199" ht="12" customHeight="1">
      <c r="GQ19000" s="171"/>
    </row>
    <row r="19001" spans="199:199" ht="12" customHeight="1">
      <c r="GQ19001" s="171"/>
    </row>
    <row r="19002" spans="199:199" ht="12" customHeight="1">
      <c r="GQ19002" s="171"/>
    </row>
    <row r="19003" spans="199:199" ht="12" customHeight="1">
      <c r="GQ19003" s="171"/>
    </row>
    <row r="19004" spans="199:199" ht="12" customHeight="1">
      <c r="GQ19004" s="171"/>
    </row>
    <row r="19005" spans="199:199" ht="12" customHeight="1">
      <c r="GQ19005" s="171"/>
    </row>
    <row r="19006" spans="199:199" ht="12" customHeight="1">
      <c r="GQ19006" s="171"/>
    </row>
    <row r="19007" spans="199:199" ht="12" customHeight="1">
      <c r="GQ19007" s="171"/>
    </row>
    <row r="19008" spans="199:199" ht="12" customHeight="1">
      <c r="GQ19008" s="171"/>
    </row>
    <row r="19009" spans="199:199" ht="12" customHeight="1">
      <c r="GQ19009" s="171"/>
    </row>
    <row r="19010" spans="199:199" ht="12" customHeight="1">
      <c r="GQ19010" s="171"/>
    </row>
    <row r="19011" spans="199:199" ht="12" customHeight="1">
      <c r="GQ19011" s="171"/>
    </row>
    <row r="19012" spans="199:199" ht="12" customHeight="1">
      <c r="GQ19012" s="171"/>
    </row>
    <row r="19013" spans="199:199" ht="12" customHeight="1">
      <c r="GQ19013" s="171"/>
    </row>
    <row r="19014" spans="199:199" ht="12" customHeight="1">
      <c r="GQ19014" s="171"/>
    </row>
    <row r="19015" spans="199:199" ht="12" customHeight="1">
      <c r="GQ19015" s="171"/>
    </row>
    <row r="19016" spans="199:199" ht="12" customHeight="1">
      <c r="GQ19016" s="171"/>
    </row>
    <row r="19017" spans="199:199" ht="12" customHeight="1">
      <c r="GQ19017" s="171"/>
    </row>
    <row r="19018" spans="199:199" ht="12" customHeight="1">
      <c r="GQ19018" s="171"/>
    </row>
    <row r="19019" spans="199:199" ht="12" customHeight="1">
      <c r="GQ19019" s="171"/>
    </row>
    <row r="19020" spans="199:199" ht="12" customHeight="1">
      <c r="GQ19020" s="171"/>
    </row>
    <row r="19021" spans="199:199" ht="12" customHeight="1">
      <c r="GQ19021" s="171"/>
    </row>
    <row r="19022" spans="199:199" ht="12" customHeight="1">
      <c r="GQ19022" s="171"/>
    </row>
    <row r="19023" spans="199:199" ht="12" customHeight="1">
      <c r="GQ19023" s="171"/>
    </row>
    <row r="19024" spans="199:199" ht="12" customHeight="1">
      <c r="GQ19024" s="171"/>
    </row>
    <row r="19025" spans="199:199" ht="12" customHeight="1">
      <c r="GQ19025" s="171"/>
    </row>
    <row r="19026" spans="199:199" ht="12" customHeight="1">
      <c r="GQ19026" s="171"/>
    </row>
    <row r="19027" spans="199:199" ht="12" customHeight="1">
      <c r="GQ19027" s="171"/>
    </row>
    <row r="19028" spans="199:199" ht="12" customHeight="1">
      <c r="GQ19028" s="171"/>
    </row>
    <row r="19029" spans="199:199" ht="12" customHeight="1">
      <c r="GQ19029" s="171"/>
    </row>
    <row r="19030" spans="199:199" ht="12" customHeight="1">
      <c r="GQ19030" s="171"/>
    </row>
    <row r="19031" spans="199:199" ht="12" customHeight="1">
      <c r="GQ19031" s="171"/>
    </row>
    <row r="19032" spans="199:199" ht="12" customHeight="1">
      <c r="GQ19032" s="171"/>
    </row>
    <row r="19033" spans="199:199" ht="12" customHeight="1">
      <c r="GQ19033" s="171"/>
    </row>
    <row r="19034" spans="199:199" ht="12" customHeight="1">
      <c r="GQ19034" s="171"/>
    </row>
    <row r="19035" spans="199:199" ht="12" customHeight="1">
      <c r="GQ19035" s="171"/>
    </row>
    <row r="19036" spans="199:199" ht="12" customHeight="1">
      <c r="GQ19036" s="171"/>
    </row>
    <row r="19037" spans="199:199" ht="12" customHeight="1">
      <c r="GQ19037" s="171"/>
    </row>
    <row r="19038" spans="199:199" ht="12" customHeight="1">
      <c r="GQ19038" s="171"/>
    </row>
    <row r="19039" spans="199:199" ht="12" customHeight="1">
      <c r="GQ19039" s="171"/>
    </row>
    <row r="19040" spans="199:199" ht="12" customHeight="1">
      <c r="GQ19040" s="171"/>
    </row>
    <row r="19041" spans="199:199" ht="12" customHeight="1">
      <c r="GQ19041" s="171"/>
    </row>
    <row r="19042" spans="199:199" ht="12" customHeight="1">
      <c r="GQ19042" s="171"/>
    </row>
    <row r="19043" spans="199:199" ht="12" customHeight="1">
      <c r="GQ19043" s="171"/>
    </row>
    <row r="19044" spans="199:199" ht="12" customHeight="1">
      <c r="GQ19044" s="171"/>
    </row>
    <row r="19045" spans="199:199" ht="12" customHeight="1">
      <c r="GQ19045" s="171"/>
    </row>
    <row r="19046" spans="199:199" ht="12" customHeight="1">
      <c r="GQ19046" s="171"/>
    </row>
    <row r="19047" spans="199:199" ht="12" customHeight="1">
      <c r="GQ19047" s="171"/>
    </row>
    <row r="19048" spans="199:199" ht="12" customHeight="1">
      <c r="GQ19048" s="171"/>
    </row>
    <row r="19049" spans="199:199" ht="12" customHeight="1">
      <c r="GQ19049" s="171"/>
    </row>
    <row r="19050" spans="199:199" ht="12" customHeight="1">
      <c r="GQ19050" s="171"/>
    </row>
    <row r="19051" spans="199:199" ht="12" customHeight="1">
      <c r="GQ19051" s="171"/>
    </row>
    <row r="19052" spans="199:199" ht="12" customHeight="1">
      <c r="GQ19052" s="171"/>
    </row>
    <row r="19053" spans="199:199" ht="12" customHeight="1">
      <c r="GQ19053" s="171"/>
    </row>
    <row r="19054" spans="199:199" ht="12" customHeight="1">
      <c r="GQ19054" s="171"/>
    </row>
    <row r="19055" spans="199:199" ht="12" customHeight="1">
      <c r="GQ19055" s="171"/>
    </row>
    <row r="19056" spans="199:199" ht="12" customHeight="1">
      <c r="GQ19056" s="171"/>
    </row>
    <row r="19057" spans="199:199" ht="12" customHeight="1">
      <c r="GQ19057" s="171"/>
    </row>
    <row r="19058" spans="199:199" ht="12" customHeight="1">
      <c r="GQ19058" s="171"/>
    </row>
    <row r="19059" spans="199:199" ht="12" customHeight="1">
      <c r="GQ19059" s="171"/>
    </row>
    <row r="19060" spans="199:199" ht="12" customHeight="1">
      <c r="GQ19060" s="171"/>
    </row>
    <row r="19061" spans="199:199" ht="12" customHeight="1">
      <c r="GQ19061" s="171"/>
    </row>
    <row r="19062" spans="199:199" ht="12" customHeight="1">
      <c r="GQ19062" s="171"/>
    </row>
    <row r="19063" spans="199:199" ht="12" customHeight="1">
      <c r="GQ19063" s="171"/>
    </row>
    <row r="19064" spans="199:199" ht="12" customHeight="1">
      <c r="GQ19064" s="171"/>
    </row>
    <row r="19065" spans="199:199" ht="12" customHeight="1">
      <c r="GQ19065" s="171"/>
    </row>
    <row r="19066" spans="199:199" ht="12" customHeight="1">
      <c r="GQ19066" s="171"/>
    </row>
    <row r="19067" spans="199:199" ht="12" customHeight="1">
      <c r="GQ19067" s="171"/>
    </row>
    <row r="19068" spans="199:199" ht="12" customHeight="1">
      <c r="GQ19068" s="171"/>
    </row>
    <row r="19069" spans="199:199" ht="12" customHeight="1">
      <c r="GQ19069" s="171"/>
    </row>
    <row r="19070" spans="199:199" ht="12" customHeight="1">
      <c r="GQ19070" s="171"/>
    </row>
    <row r="19071" spans="199:199" ht="12" customHeight="1">
      <c r="GQ19071" s="171"/>
    </row>
    <row r="19072" spans="199:199" ht="12" customHeight="1">
      <c r="GQ19072" s="171"/>
    </row>
    <row r="19073" spans="199:199" ht="12" customHeight="1">
      <c r="GQ19073" s="171"/>
    </row>
    <row r="19074" spans="199:199" ht="12" customHeight="1">
      <c r="GQ19074" s="171"/>
    </row>
    <row r="19075" spans="199:199" ht="12" customHeight="1">
      <c r="GQ19075" s="171"/>
    </row>
    <row r="19076" spans="199:199" ht="12" customHeight="1">
      <c r="GQ19076" s="171"/>
    </row>
    <row r="19077" spans="199:199" ht="12" customHeight="1">
      <c r="GQ19077" s="171"/>
    </row>
    <row r="19078" spans="199:199" ht="12" customHeight="1">
      <c r="GQ19078" s="171"/>
    </row>
    <row r="19079" spans="199:199" ht="12" customHeight="1">
      <c r="GQ19079" s="171"/>
    </row>
    <row r="19080" spans="199:199" ht="12" customHeight="1">
      <c r="GQ19080" s="171"/>
    </row>
    <row r="19081" spans="199:199" ht="12" customHeight="1">
      <c r="GQ19081" s="171"/>
    </row>
    <row r="19082" spans="199:199" ht="12" customHeight="1">
      <c r="GQ19082" s="171"/>
    </row>
    <row r="19083" spans="199:199" ht="12" customHeight="1">
      <c r="GQ19083" s="171"/>
    </row>
    <row r="19084" spans="199:199" ht="12" customHeight="1">
      <c r="GQ19084" s="171"/>
    </row>
    <row r="19085" spans="199:199" ht="12" customHeight="1">
      <c r="GQ19085" s="171"/>
    </row>
    <row r="19086" spans="199:199" ht="12" customHeight="1">
      <c r="GQ19086" s="171"/>
    </row>
    <row r="19087" spans="199:199" ht="12" customHeight="1">
      <c r="GQ19087" s="171"/>
    </row>
    <row r="19088" spans="199:199" ht="12" customHeight="1">
      <c r="GQ19088" s="171"/>
    </row>
    <row r="19089" spans="199:199" ht="12" customHeight="1">
      <c r="GQ19089" s="171"/>
    </row>
    <row r="19090" spans="199:199" ht="12" customHeight="1">
      <c r="GQ19090" s="171"/>
    </row>
    <row r="19091" spans="199:199" ht="12" customHeight="1">
      <c r="GQ19091" s="171"/>
    </row>
    <row r="19092" spans="199:199" ht="12" customHeight="1">
      <c r="GQ19092" s="171"/>
    </row>
    <row r="19093" spans="199:199" ht="12" customHeight="1">
      <c r="GQ19093" s="171"/>
    </row>
    <row r="19094" spans="199:199" ht="12" customHeight="1">
      <c r="GQ19094" s="171"/>
    </row>
    <row r="19095" spans="199:199" ht="12" customHeight="1">
      <c r="GQ19095" s="171"/>
    </row>
    <row r="19096" spans="199:199" ht="12" customHeight="1">
      <c r="GQ19096" s="171"/>
    </row>
    <row r="19097" spans="199:199" ht="12" customHeight="1">
      <c r="GQ19097" s="171"/>
    </row>
    <row r="19098" spans="199:199" ht="12" customHeight="1">
      <c r="GQ19098" s="171"/>
    </row>
    <row r="19099" spans="199:199" ht="12" customHeight="1">
      <c r="GQ19099" s="171"/>
    </row>
    <row r="19100" spans="199:199" ht="12" customHeight="1">
      <c r="GQ19100" s="171"/>
    </row>
    <row r="19101" spans="199:199" ht="12" customHeight="1">
      <c r="GQ19101" s="171"/>
    </row>
    <row r="19102" spans="199:199" ht="12" customHeight="1">
      <c r="GQ19102" s="171"/>
    </row>
    <row r="19103" spans="199:199" ht="12" customHeight="1">
      <c r="GQ19103" s="171"/>
    </row>
    <row r="19104" spans="199:199" ht="12" customHeight="1">
      <c r="GQ19104" s="171"/>
    </row>
    <row r="19105" spans="199:199" ht="12" customHeight="1">
      <c r="GQ19105" s="171"/>
    </row>
    <row r="19106" spans="199:199" ht="12" customHeight="1">
      <c r="GQ19106" s="171"/>
    </row>
    <row r="19107" spans="199:199" ht="12" customHeight="1">
      <c r="GQ19107" s="171"/>
    </row>
    <row r="19108" spans="199:199" ht="12" customHeight="1">
      <c r="GQ19108" s="171"/>
    </row>
    <row r="19109" spans="199:199" ht="12" customHeight="1">
      <c r="GQ19109" s="171"/>
    </row>
    <row r="19110" spans="199:199" ht="12" customHeight="1">
      <c r="GQ19110" s="171"/>
    </row>
    <row r="19111" spans="199:199" ht="12" customHeight="1">
      <c r="GQ19111" s="171"/>
    </row>
    <row r="19112" spans="199:199" ht="12" customHeight="1">
      <c r="GQ19112" s="171"/>
    </row>
    <row r="19113" spans="199:199" ht="12" customHeight="1">
      <c r="GQ19113" s="171"/>
    </row>
    <row r="19114" spans="199:199" ht="12" customHeight="1">
      <c r="GQ19114" s="171"/>
    </row>
    <row r="19115" spans="199:199" ht="12" customHeight="1">
      <c r="GQ19115" s="171"/>
    </row>
    <row r="19116" spans="199:199" ht="12" customHeight="1">
      <c r="GQ19116" s="171"/>
    </row>
    <row r="19117" spans="199:199" ht="12" customHeight="1">
      <c r="GQ19117" s="171"/>
    </row>
    <row r="19118" spans="199:199" ht="12" customHeight="1">
      <c r="GQ19118" s="171"/>
    </row>
    <row r="19119" spans="199:199" ht="12" customHeight="1">
      <c r="GQ19119" s="171"/>
    </row>
    <row r="19120" spans="199:199" ht="12" customHeight="1">
      <c r="GQ19120" s="171"/>
    </row>
    <row r="19121" spans="199:199" ht="12" customHeight="1">
      <c r="GQ19121" s="171"/>
    </row>
    <row r="19122" spans="199:199" ht="12" customHeight="1">
      <c r="GQ19122" s="171"/>
    </row>
    <row r="19123" spans="199:199" ht="12" customHeight="1">
      <c r="GQ19123" s="171"/>
    </row>
    <row r="19124" spans="199:199" ht="12" customHeight="1">
      <c r="GQ19124" s="171"/>
    </row>
    <row r="19125" spans="199:199" ht="12" customHeight="1">
      <c r="GQ19125" s="171"/>
    </row>
    <row r="19126" spans="199:199" ht="12" customHeight="1">
      <c r="GQ19126" s="171"/>
    </row>
    <row r="19127" spans="199:199" ht="12" customHeight="1">
      <c r="GQ19127" s="171"/>
    </row>
    <row r="19128" spans="199:199" ht="12" customHeight="1">
      <c r="GQ19128" s="171"/>
    </row>
    <row r="19129" spans="199:199" ht="12" customHeight="1">
      <c r="GQ19129" s="171"/>
    </row>
    <row r="19130" spans="199:199" ht="12" customHeight="1">
      <c r="GQ19130" s="171"/>
    </row>
    <row r="19131" spans="199:199" ht="12" customHeight="1">
      <c r="GQ19131" s="171"/>
    </row>
    <row r="19132" spans="199:199" ht="12" customHeight="1">
      <c r="GQ19132" s="171"/>
    </row>
    <row r="19133" spans="199:199" ht="12" customHeight="1">
      <c r="GQ19133" s="171"/>
    </row>
    <row r="19134" spans="199:199" ht="12" customHeight="1">
      <c r="GQ19134" s="171"/>
    </row>
    <row r="19135" spans="199:199" ht="12" customHeight="1">
      <c r="GQ19135" s="171"/>
    </row>
    <row r="19136" spans="199:199" ht="12" customHeight="1">
      <c r="GQ19136" s="171"/>
    </row>
    <row r="19137" spans="199:199" ht="12" customHeight="1">
      <c r="GQ19137" s="171"/>
    </row>
    <row r="19138" spans="199:199" ht="12" customHeight="1">
      <c r="GQ19138" s="171"/>
    </row>
    <row r="19139" spans="199:199" ht="12" customHeight="1">
      <c r="GQ19139" s="171"/>
    </row>
    <row r="19140" spans="199:199" ht="12" customHeight="1">
      <c r="GQ19140" s="171"/>
    </row>
    <row r="19141" spans="199:199" ht="12" customHeight="1">
      <c r="GQ19141" s="171"/>
    </row>
    <row r="19142" spans="199:199" ht="12" customHeight="1">
      <c r="GQ19142" s="171"/>
    </row>
    <row r="19143" spans="199:199" ht="12" customHeight="1">
      <c r="GQ19143" s="171"/>
    </row>
    <row r="19144" spans="199:199" ht="12" customHeight="1">
      <c r="GQ19144" s="171"/>
    </row>
    <row r="19145" spans="199:199" ht="12" customHeight="1">
      <c r="GQ19145" s="171"/>
    </row>
    <row r="19146" spans="199:199" ht="12" customHeight="1">
      <c r="GQ19146" s="171"/>
    </row>
    <row r="19147" spans="199:199" ht="12" customHeight="1">
      <c r="GQ19147" s="171"/>
    </row>
    <row r="19148" spans="199:199" ht="12" customHeight="1">
      <c r="GQ19148" s="171"/>
    </row>
    <row r="19149" spans="199:199" ht="12" customHeight="1">
      <c r="GQ19149" s="171"/>
    </row>
    <row r="19150" spans="199:199" ht="12" customHeight="1">
      <c r="GQ19150" s="171"/>
    </row>
    <row r="19151" spans="199:199" ht="12" customHeight="1">
      <c r="GQ19151" s="171"/>
    </row>
    <row r="19152" spans="199:199" ht="12" customHeight="1">
      <c r="GQ19152" s="171"/>
    </row>
    <row r="19153" spans="199:199" ht="12" customHeight="1">
      <c r="GQ19153" s="171"/>
    </row>
    <row r="19154" spans="199:199" ht="12" customHeight="1">
      <c r="GQ19154" s="171"/>
    </row>
    <row r="19155" spans="199:199" ht="12" customHeight="1">
      <c r="GQ19155" s="171"/>
    </row>
    <row r="19156" spans="199:199" ht="12" customHeight="1">
      <c r="GQ19156" s="171"/>
    </row>
    <row r="19157" spans="199:199" ht="12" customHeight="1">
      <c r="GQ19157" s="171"/>
    </row>
    <row r="19158" spans="199:199" ht="12" customHeight="1">
      <c r="GQ19158" s="171"/>
    </row>
    <row r="19159" spans="199:199" ht="12" customHeight="1">
      <c r="GQ19159" s="171"/>
    </row>
    <row r="19160" spans="199:199" ht="12" customHeight="1">
      <c r="GQ19160" s="171"/>
    </row>
    <row r="19161" spans="199:199" ht="12" customHeight="1">
      <c r="GQ19161" s="171"/>
    </row>
    <row r="19162" spans="199:199" ht="12" customHeight="1">
      <c r="GQ19162" s="171"/>
    </row>
    <row r="19163" spans="199:199" ht="12" customHeight="1">
      <c r="GQ19163" s="171"/>
    </row>
    <row r="19164" spans="199:199" ht="12" customHeight="1">
      <c r="GQ19164" s="171"/>
    </row>
    <row r="19165" spans="199:199" ht="12" customHeight="1">
      <c r="GQ19165" s="171"/>
    </row>
    <row r="19166" spans="199:199" ht="12" customHeight="1">
      <c r="GQ19166" s="171"/>
    </row>
    <row r="19167" spans="199:199" ht="12" customHeight="1">
      <c r="GQ19167" s="171"/>
    </row>
    <row r="19168" spans="199:199" ht="12" customHeight="1">
      <c r="GQ19168" s="171"/>
    </row>
    <row r="19169" spans="199:199" ht="12" customHeight="1">
      <c r="GQ19169" s="171"/>
    </row>
    <row r="19170" spans="199:199" ht="12" customHeight="1">
      <c r="GQ19170" s="171"/>
    </row>
    <row r="19171" spans="199:199" ht="12" customHeight="1">
      <c r="GQ19171" s="171"/>
    </row>
    <row r="19172" spans="199:199" ht="12" customHeight="1">
      <c r="GQ19172" s="171"/>
    </row>
    <row r="19173" spans="199:199" ht="12" customHeight="1">
      <c r="GQ19173" s="171"/>
    </row>
    <row r="19174" spans="199:199" ht="12" customHeight="1">
      <c r="GQ19174" s="171"/>
    </row>
    <row r="19175" spans="199:199" ht="12" customHeight="1">
      <c r="GQ19175" s="171"/>
    </row>
    <row r="19176" spans="199:199" ht="12" customHeight="1">
      <c r="GQ19176" s="171"/>
    </row>
    <row r="19177" spans="199:199" ht="12" customHeight="1">
      <c r="GQ19177" s="171"/>
    </row>
    <row r="19178" spans="199:199" ht="12" customHeight="1">
      <c r="GQ19178" s="171"/>
    </row>
    <row r="19179" spans="199:199" ht="12" customHeight="1">
      <c r="GQ19179" s="171"/>
    </row>
    <row r="19180" spans="199:199" ht="12" customHeight="1">
      <c r="GQ19180" s="171"/>
    </row>
    <row r="19181" spans="199:199" ht="12" customHeight="1">
      <c r="GQ19181" s="171"/>
    </row>
    <row r="19182" spans="199:199" ht="12" customHeight="1">
      <c r="GQ19182" s="171"/>
    </row>
    <row r="19183" spans="199:199" ht="12" customHeight="1">
      <c r="GQ19183" s="171"/>
    </row>
    <row r="19184" spans="199:199" ht="12" customHeight="1">
      <c r="GQ19184" s="171"/>
    </row>
    <row r="19185" spans="199:199" ht="12" customHeight="1">
      <c r="GQ19185" s="171"/>
    </row>
    <row r="19186" spans="199:199" ht="12" customHeight="1">
      <c r="GQ19186" s="171"/>
    </row>
    <row r="19187" spans="199:199" ht="12" customHeight="1">
      <c r="GQ19187" s="171"/>
    </row>
    <row r="19188" spans="199:199" ht="12" customHeight="1">
      <c r="GQ19188" s="171"/>
    </row>
    <row r="19189" spans="199:199" ht="12" customHeight="1">
      <c r="GQ19189" s="171"/>
    </row>
    <row r="19190" spans="199:199" ht="12" customHeight="1">
      <c r="GQ19190" s="171"/>
    </row>
    <row r="19191" spans="199:199" ht="12" customHeight="1">
      <c r="GQ19191" s="171"/>
    </row>
    <row r="19192" spans="199:199" ht="12" customHeight="1">
      <c r="GQ19192" s="171"/>
    </row>
    <row r="19193" spans="199:199" ht="12" customHeight="1">
      <c r="GQ19193" s="171"/>
    </row>
    <row r="19194" spans="199:199" ht="12" customHeight="1">
      <c r="GQ19194" s="171"/>
    </row>
    <row r="19195" spans="199:199" ht="12" customHeight="1">
      <c r="GQ19195" s="171"/>
    </row>
    <row r="19196" spans="199:199" ht="12" customHeight="1">
      <c r="GQ19196" s="171"/>
    </row>
    <row r="19197" spans="199:199" ht="12" customHeight="1">
      <c r="GQ19197" s="171"/>
    </row>
    <row r="19198" spans="199:199" ht="12" customHeight="1">
      <c r="GQ19198" s="171"/>
    </row>
    <row r="19199" spans="199:199" ht="12" customHeight="1">
      <c r="GQ19199" s="171"/>
    </row>
    <row r="19200" spans="199:199" ht="12" customHeight="1">
      <c r="GQ19200" s="171"/>
    </row>
    <row r="19201" spans="199:199" ht="12" customHeight="1">
      <c r="GQ19201" s="171"/>
    </row>
    <row r="19202" spans="199:199" ht="12" customHeight="1">
      <c r="GQ19202" s="171"/>
    </row>
    <row r="19203" spans="199:199" ht="12" customHeight="1">
      <c r="GQ19203" s="171"/>
    </row>
    <row r="19204" spans="199:199" ht="12" customHeight="1">
      <c r="GQ19204" s="171"/>
    </row>
    <row r="19205" spans="199:199" ht="12" customHeight="1">
      <c r="GQ19205" s="171"/>
    </row>
    <row r="19206" spans="199:199" ht="12" customHeight="1">
      <c r="GQ19206" s="171"/>
    </row>
    <row r="19207" spans="199:199" ht="12" customHeight="1">
      <c r="GQ19207" s="171"/>
    </row>
    <row r="19208" spans="199:199" ht="12" customHeight="1">
      <c r="GQ19208" s="171"/>
    </row>
    <row r="19209" spans="199:199" ht="12" customHeight="1">
      <c r="GQ19209" s="171"/>
    </row>
    <row r="19210" spans="199:199" ht="12" customHeight="1">
      <c r="GQ19210" s="171"/>
    </row>
    <row r="19211" spans="199:199" ht="12" customHeight="1">
      <c r="GQ19211" s="171"/>
    </row>
    <row r="19212" spans="199:199" ht="12" customHeight="1">
      <c r="GQ19212" s="171"/>
    </row>
    <row r="19213" spans="199:199" ht="12" customHeight="1">
      <c r="GQ19213" s="171"/>
    </row>
    <row r="19214" spans="199:199" ht="12" customHeight="1">
      <c r="GQ19214" s="171"/>
    </row>
    <row r="19215" spans="199:199" ht="12" customHeight="1">
      <c r="GQ19215" s="171"/>
    </row>
    <row r="19216" spans="199:199" ht="12" customHeight="1">
      <c r="GQ19216" s="171"/>
    </row>
    <row r="19217" spans="199:199" ht="12" customHeight="1">
      <c r="GQ19217" s="171"/>
    </row>
    <row r="19218" spans="199:199" ht="12" customHeight="1">
      <c r="GQ19218" s="171"/>
    </row>
    <row r="19219" spans="199:199" ht="12" customHeight="1">
      <c r="GQ19219" s="171"/>
    </row>
    <row r="19220" spans="199:199" ht="12" customHeight="1">
      <c r="GQ19220" s="171"/>
    </row>
    <row r="19221" spans="199:199" ht="12" customHeight="1">
      <c r="GQ19221" s="171"/>
    </row>
    <row r="19222" spans="199:199" ht="12" customHeight="1">
      <c r="GQ19222" s="171"/>
    </row>
    <row r="19223" spans="199:199" ht="12" customHeight="1">
      <c r="GQ19223" s="171"/>
    </row>
    <row r="19224" spans="199:199" ht="12" customHeight="1">
      <c r="GQ19224" s="171"/>
    </row>
    <row r="19225" spans="199:199" ht="12" customHeight="1">
      <c r="GQ19225" s="171"/>
    </row>
    <row r="19226" spans="199:199" ht="12" customHeight="1">
      <c r="GQ19226" s="171"/>
    </row>
    <row r="19227" spans="199:199" ht="12" customHeight="1">
      <c r="GQ19227" s="171"/>
    </row>
    <row r="19228" spans="199:199" ht="12" customHeight="1">
      <c r="GQ19228" s="171"/>
    </row>
    <row r="19229" spans="199:199" ht="12" customHeight="1">
      <c r="GQ19229" s="171"/>
    </row>
    <row r="19230" spans="199:199" ht="12" customHeight="1">
      <c r="GQ19230" s="171"/>
    </row>
    <row r="19231" spans="199:199" ht="12" customHeight="1">
      <c r="GQ19231" s="171"/>
    </row>
    <row r="19232" spans="199:199" ht="12" customHeight="1">
      <c r="GQ19232" s="171"/>
    </row>
    <row r="19233" spans="199:199" ht="12" customHeight="1">
      <c r="GQ19233" s="171"/>
    </row>
    <row r="19234" spans="199:199" ht="12" customHeight="1">
      <c r="GQ19234" s="171"/>
    </row>
    <row r="19235" spans="199:199" ht="12" customHeight="1">
      <c r="GQ19235" s="171"/>
    </row>
    <row r="19236" spans="199:199" ht="12" customHeight="1">
      <c r="GQ19236" s="171"/>
    </row>
    <row r="19237" spans="199:199" ht="12" customHeight="1">
      <c r="GQ19237" s="171"/>
    </row>
    <row r="19238" spans="199:199" ht="12" customHeight="1">
      <c r="GQ19238" s="171"/>
    </row>
    <row r="19239" spans="199:199" ht="12" customHeight="1">
      <c r="GQ19239" s="171"/>
    </row>
    <row r="19240" spans="199:199" ht="12" customHeight="1">
      <c r="GQ19240" s="171"/>
    </row>
    <row r="19241" spans="199:199" ht="12" customHeight="1">
      <c r="GQ19241" s="171"/>
    </row>
    <row r="19242" spans="199:199" ht="12" customHeight="1">
      <c r="GQ19242" s="171"/>
    </row>
    <row r="19243" spans="199:199" ht="12" customHeight="1">
      <c r="GQ19243" s="171"/>
    </row>
    <row r="19244" spans="199:199" ht="12" customHeight="1">
      <c r="GQ19244" s="171"/>
    </row>
    <row r="19245" spans="199:199" ht="12" customHeight="1">
      <c r="GQ19245" s="171"/>
    </row>
    <row r="19246" spans="199:199" ht="12" customHeight="1">
      <c r="GQ19246" s="171"/>
    </row>
    <row r="19247" spans="199:199" ht="12" customHeight="1">
      <c r="GQ19247" s="171"/>
    </row>
    <row r="19248" spans="199:199" ht="12" customHeight="1">
      <c r="GQ19248" s="171"/>
    </row>
    <row r="19249" spans="199:199" ht="12" customHeight="1">
      <c r="GQ19249" s="171"/>
    </row>
    <row r="19250" spans="199:199" ht="12" customHeight="1">
      <c r="GQ19250" s="171"/>
    </row>
    <row r="19251" spans="199:199" ht="12" customHeight="1">
      <c r="GQ19251" s="171"/>
    </row>
    <row r="19252" spans="199:199" ht="12" customHeight="1">
      <c r="GQ19252" s="171"/>
    </row>
    <row r="19253" spans="199:199" ht="12" customHeight="1">
      <c r="GQ19253" s="171"/>
    </row>
    <row r="19254" spans="199:199" ht="12" customHeight="1">
      <c r="GQ19254" s="171"/>
    </row>
    <row r="19255" spans="199:199" ht="12" customHeight="1">
      <c r="GQ19255" s="171"/>
    </row>
    <row r="19256" spans="199:199" ht="12" customHeight="1">
      <c r="GQ19256" s="171"/>
    </row>
    <row r="19257" spans="199:199" ht="12" customHeight="1">
      <c r="GQ19257" s="171"/>
    </row>
    <row r="19258" spans="199:199" ht="12" customHeight="1">
      <c r="GQ19258" s="171"/>
    </row>
    <row r="19259" spans="199:199" ht="12" customHeight="1">
      <c r="GQ19259" s="171"/>
    </row>
    <row r="19260" spans="199:199" ht="12" customHeight="1">
      <c r="GQ19260" s="171"/>
    </row>
    <row r="19261" spans="199:199" ht="12" customHeight="1">
      <c r="GQ19261" s="171"/>
    </row>
    <row r="19262" spans="199:199" ht="12" customHeight="1">
      <c r="GQ19262" s="171"/>
    </row>
    <row r="19263" spans="199:199" ht="12" customHeight="1">
      <c r="GQ19263" s="171"/>
    </row>
    <row r="19264" spans="199:199" ht="12" customHeight="1">
      <c r="GQ19264" s="171"/>
    </row>
    <row r="19265" spans="199:199" ht="12" customHeight="1">
      <c r="GQ19265" s="171"/>
    </row>
    <row r="19266" spans="199:199" ht="12" customHeight="1">
      <c r="GQ19266" s="171"/>
    </row>
    <row r="19267" spans="199:199" ht="12" customHeight="1">
      <c r="GQ19267" s="171"/>
    </row>
    <row r="19268" spans="199:199" ht="12" customHeight="1">
      <c r="GQ19268" s="171"/>
    </row>
    <row r="19269" spans="199:199" ht="12" customHeight="1">
      <c r="GQ19269" s="171"/>
    </row>
    <row r="19270" spans="199:199" ht="12" customHeight="1">
      <c r="GQ19270" s="171"/>
    </row>
    <row r="19271" spans="199:199" ht="12" customHeight="1">
      <c r="GQ19271" s="171"/>
    </row>
    <row r="19272" spans="199:199" ht="12" customHeight="1">
      <c r="GQ19272" s="171"/>
    </row>
    <row r="19273" spans="199:199" ht="12" customHeight="1">
      <c r="GQ19273" s="171"/>
    </row>
    <row r="19274" spans="199:199" ht="12" customHeight="1">
      <c r="GQ19274" s="171"/>
    </row>
    <row r="19275" spans="199:199" ht="12" customHeight="1">
      <c r="GQ19275" s="171"/>
    </row>
    <row r="19276" spans="199:199" ht="12" customHeight="1">
      <c r="GQ19276" s="171"/>
    </row>
    <row r="19277" spans="199:199" ht="12" customHeight="1">
      <c r="GQ19277" s="171"/>
    </row>
    <row r="19278" spans="199:199" ht="12" customHeight="1">
      <c r="GQ19278" s="171"/>
    </row>
    <row r="19279" spans="199:199" ht="12" customHeight="1">
      <c r="GQ19279" s="171"/>
    </row>
    <row r="19280" spans="199:199" ht="12" customHeight="1">
      <c r="GQ19280" s="171"/>
    </row>
    <row r="19281" spans="199:199" ht="12" customHeight="1">
      <c r="GQ19281" s="171"/>
    </row>
    <row r="19282" spans="199:199" ht="12" customHeight="1">
      <c r="GQ19282" s="171"/>
    </row>
    <row r="19283" spans="199:199" ht="12" customHeight="1">
      <c r="GQ19283" s="171"/>
    </row>
    <row r="19284" spans="199:199" ht="12" customHeight="1">
      <c r="GQ19284" s="171"/>
    </row>
    <row r="19285" spans="199:199" ht="12" customHeight="1">
      <c r="GQ19285" s="171"/>
    </row>
    <row r="19286" spans="199:199" ht="12" customHeight="1">
      <c r="GQ19286" s="171"/>
    </row>
    <row r="19287" spans="199:199" ht="12" customHeight="1">
      <c r="GQ19287" s="171"/>
    </row>
    <row r="19288" spans="199:199" ht="12" customHeight="1">
      <c r="GQ19288" s="171"/>
    </row>
    <row r="19289" spans="199:199" ht="12" customHeight="1">
      <c r="GQ19289" s="171"/>
    </row>
    <row r="19290" spans="199:199" ht="12" customHeight="1">
      <c r="GQ19290" s="171"/>
    </row>
    <row r="19291" spans="199:199" ht="12" customHeight="1">
      <c r="GQ19291" s="171"/>
    </row>
    <row r="19292" spans="199:199" ht="12" customHeight="1">
      <c r="GQ19292" s="171"/>
    </row>
    <row r="19293" spans="199:199" ht="12" customHeight="1">
      <c r="GQ19293" s="171"/>
    </row>
    <row r="19294" spans="199:199" ht="12" customHeight="1">
      <c r="GQ19294" s="171"/>
    </row>
    <row r="19295" spans="199:199" ht="12" customHeight="1">
      <c r="GQ19295" s="171"/>
    </row>
    <row r="19296" spans="199:199" ht="12" customHeight="1">
      <c r="GQ19296" s="171"/>
    </row>
    <row r="19297" spans="199:199" ht="12" customHeight="1">
      <c r="GQ19297" s="171"/>
    </row>
    <row r="19298" spans="199:199" ht="12" customHeight="1">
      <c r="GQ19298" s="171"/>
    </row>
    <row r="19299" spans="199:199" ht="12" customHeight="1">
      <c r="GQ19299" s="171"/>
    </row>
    <row r="19300" spans="199:199" ht="12" customHeight="1">
      <c r="GQ19300" s="171"/>
    </row>
    <row r="19301" spans="199:199" ht="12" customHeight="1">
      <c r="GQ19301" s="171"/>
    </row>
    <row r="19302" spans="199:199" ht="12" customHeight="1">
      <c r="GQ19302" s="171"/>
    </row>
    <row r="19303" spans="199:199" ht="12" customHeight="1">
      <c r="GQ19303" s="171"/>
    </row>
    <row r="19304" spans="199:199" ht="12" customHeight="1">
      <c r="GQ19304" s="171"/>
    </row>
    <row r="19305" spans="199:199" ht="12" customHeight="1">
      <c r="GQ19305" s="171"/>
    </row>
    <row r="19306" spans="199:199" ht="12" customHeight="1">
      <c r="GQ19306" s="171"/>
    </row>
    <row r="19307" spans="199:199" ht="12" customHeight="1">
      <c r="GQ19307" s="171"/>
    </row>
    <row r="19308" spans="199:199" ht="12" customHeight="1">
      <c r="GQ19308" s="171"/>
    </row>
    <row r="19309" spans="199:199" ht="12" customHeight="1">
      <c r="GQ19309" s="171"/>
    </row>
    <row r="19310" spans="199:199" ht="12" customHeight="1">
      <c r="GQ19310" s="171"/>
    </row>
    <row r="19311" spans="199:199" ht="12" customHeight="1">
      <c r="GQ19311" s="171"/>
    </row>
    <row r="19312" spans="199:199" ht="12" customHeight="1">
      <c r="GQ19312" s="171"/>
    </row>
    <row r="19313" spans="199:199" ht="12" customHeight="1">
      <c r="GQ19313" s="171"/>
    </row>
    <row r="19314" spans="199:199" ht="12" customHeight="1">
      <c r="GQ19314" s="171"/>
    </row>
    <row r="19315" spans="199:199" ht="12" customHeight="1">
      <c r="GQ19315" s="171"/>
    </row>
    <row r="19316" spans="199:199" ht="12" customHeight="1">
      <c r="GQ19316" s="171"/>
    </row>
    <row r="19317" spans="199:199" ht="12" customHeight="1">
      <c r="GQ19317" s="171"/>
    </row>
    <row r="19318" spans="199:199" ht="12" customHeight="1">
      <c r="GQ19318" s="171"/>
    </row>
    <row r="19319" spans="199:199" ht="12" customHeight="1">
      <c r="GQ19319" s="171"/>
    </row>
    <row r="19320" spans="199:199" ht="12" customHeight="1">
      <c r="GQ19320" s="171"/>
    </row>
    <row r="19321" spans="199:199" ht="12" customHeight="1">
      <c r="GQ19321" s="171"/>
    </row>
    <row r="19322" spans="199:199" ht="12" customHeight="1">
      <c r="GQ19322" s="171"/>
    </row>
    <row r="19323" spans="199:199" ht="12" customHeight="1">
      <c r="GQ19323" s="171"/>
    </row>
    <row r="19324" spans="199:199" ht="12" customHeight="1">
      <c r="GQ19324" s="171"/>
    </row>
    <row r="19325" spans="199:199" ht="12" customHeight="1">
      <c r="GQ19325" s="171"/>
    </row>
    <row r="19326" spans="199:199" ht="12" customHeight="1">
      <c r="GQ19326" s="171"/>
    </row>
    <row r="19327" spans="199:199" ht="12" customHeight="1">
      <c r="GQ19327" s="171"/>
    </row>
    <row r="19328" spans="199:199" ht="12" customHeight="1">
      <c r="GQ19328" s="171"/>
    </row>
    <row r="19329" spans="199:199" ht="12" customHeight="1">
      <c r="GQ19329" s="171"/>
    </row>
    <row r="19330" spans="199:199" ht="12" customHeight="1">
      <c r="GQ19330" s="171"/>
    </row>
    <row r="19331" spans="199:199" ht="12" customHeight="1">
      <c r="GQ19331" s="171"/>
    </row>
    <row r="19332" spans="199:199" ht="12" customHeight="1">
      <c r="GQ19332" s="171"/>
    </row>
    <row r="19333" spans="199:199" ht="12" customHeight="1">
      <c r="GQ19333" s="171"/>
    </row>
    <row r="19334" spans="199:199" ht="12" customHeight="1">
      <c r="GQ19334" s="171"/>
    </row>
    <row r="19335" spans="199:199" ht="12" customHeight="1">
      <c r="GQ19335" s="171"/>
    </row>
    <row r="19336" spans="199:199" ht="12" customHeight="1">
      <c r="GQ19336" s="171"/>
    </row>
    <row r="19337" spans="199:199" ht="12" customHeight="1">
      <c r="GQ19337" s="171"/>
    </row>
    <row r="19338" spans="199:199" ht="12" customHeight="1">
      <c r="GQ19338" s="171"/>
    </row>
    <row r="19339" spans="199:199" ht="12" customHeight="1">
      <c r="GQ19339" s="171"/>
    </row>
    <row r="19340" spans="199:199" ht="12" customHeight="1">
      <c r="GQ19340" s="171"/>
    </row>
    <row r="19341" spans="199:199" ht="12" customHeight="1">
      <c r="GQ19341" s="171"/>
    </row>
    <row r="19342" spans="199:199" ht="12" customHeight="1">
      <c r="GQ19342" s="171"/>
    </row>
    <row r="19343" spans="199:199" ht="12" customHeight="1">
      <c r="GQ19343" s="171"/>
    </row>
    <row r="19344" spans="199:199" ht="12" customHeight="1">
      <c r="GQ19344" s="171"/>
    </row>
    <row r="19345" spans="199:199" ht="12" customHeight="1">
      <c r="GQ19345" s="171"/>
    </row>
    <row r="19346" spans="199:199" ht="12" customHeight="1">
      <c r="GQ19346" s="171"/>
    </row>
    <row r="19347" spans="199:199" ht="12" customHeight="1">
      <c r="GQ19347" s="171"/>
    </row>
    <row r="19348" spans="199:199" ht="12" customHeight="1">
      <c r="GQ19348" s="171"/>
    </row>
    <row r="19349" spans="199:199" ht="12" customHeight="1">
      <c r="GQ19349" s="171"/>
    </row>
    <row r="19350" spans="199:199" ht="12" customHeight="1">
      <c r="GQ19350" s="171"/>
    </row>
    <row r="19351" spans="199:199" ht="12" customHeight="1">
      <c r="GQ19351" s="171"/>
    </row>
    <row r="19352" spans="199:199" ht="12" customHeight="1">
      <c r="GQ19352" s="171"/>
    </row>
    <row r="19353" spans="199:199" ht="12" customHeight="1">
      <c r="GQ19353" s="171"/>
    </row>
    <row r="19354" spans="199:199" ht="12" customHeight="1">
      <c r="GQ19354" s="171"/>
    </row>
    <row r="19355" spans="199:199" ht="12" customHeight="1">
      <c r="GQ19355" s="171"/>
    </row>
    <row r="19356" spans="199:199" ht="12" customHeight="1">
      <c r="GQ19356" s="171"/>
    </row>
    <row r="19357" spans="199:199" ht="12" customHeight="1">
      <c r="GQ19357" s="171"/>
    </row>
    <row r="19358" spans="199:199" ht="12" customHeight="1">
      <c r="GQ19358" s="171"/>
    </row>
    <row r="19359" spans="199:199" ht="12" customHeight="1">
      <c r="GQ19359" s="171"/>
    </row>
    <row r="19360" spans="199:199" ht="12" customHeight="1">
      <c r="GQ19360" s="171"/>
    </row>
    <row r="19361" spans="199:199" ht="12" customHeight="1">
      <c r="GQ19361" s="171"/>
    </row>
    <row r="19362" spans="199:199" ht="12" customHeight="1">
      <c r="GQ19362" s="171"/>
    </row>
    <row r="19363" spans="199:199" ht="12" customHeight="1">
      <c r="GQ19363" s="171"/>
    </row>
    <row r="19364" spans="199:199" ht="12" customHeight="1">
      <c r="GQ19364" s="171"/>
    </row>
    <row r="19365" spans="199:199" ht="12" customHeight="1">
      <c r="GQ19365" s="171"/>
    </row>
    <row r="19366" spans="199:199" ht="12" customHeight="1">
      <c r="GQ19366" s="171"/>
    </row>
    <row r="19367" spans="199:199" ht="12" customHeight="1">
      <c r="GQ19367" s="171"/>
    </row>
    <row r="19368" spans="199:199" ht="12" customHeight="1">
      <c r="GQ19368" s="171"/>
    </row>
    <row r="19369" spans="199:199" ht="12" customHeight="1">
      <c r="GQ19369" s="171"/>
    </row>
    <row r="19370" spans="199:199" ht="12" customHeight="1">
      <c r="GQ19370" s="171"/>
    </row>
    <row r="19371" spans="199:199" ht="12" customHeight="1">
      <c r="GQ19371" s="171"/>
    </row>
    <row r="19372" spans="199:199" ht="12" customHeight="1">
      <c r="GQ19372" s="171"/>
    </row>
    <row r="19373" spans="199:199" ht="12" customHeight="1">
      <c r="GQ19373" s="171"/>
    </row>
    <row r="19374" spans="199:199" ht="12" customHeight="1">
      <c r="GQ19374" s="171"/>
    </row>
    <row r="19375" spans="199:199" ht="12" customHeight="1">
      <c r="GQ19375" s="171"/>
    </row>
    <row r="19376" spans="199:199" ht="12" customHeight="1">
      <c r="GQ19376" s="171"/>
    </row>
    <row r="19377" spans="199:199" ht="12" customHeight="1">
      <c r="GQ19377" s="171"/>
    </row>
    <row r="19378" spans="199:199" ht="12" customHeight="1">
      <c r="GQ19378" s="171"/>
    </row>
    <row r="19379" spans="199:199" ht="12" customHeight="1">
      <c r="GQ19379" s="171"/>
    </row>
    <row r="19380" spans="199:199" ht="12" customHeight="1">
      <c r="GQ19380" s="171"/>
    </row>
    <row r="19381" spans="199:199" ht="12" customHeight="1">
      <c r="GQ19381" s="171"/>
    </row>
    <row r="19382" spans="199:199" ht="12" customHeight="1">
      <c r="GQ19382" s="171"/>
    </row>
    <row r="19383" spans="199:199" ht="12" customHeight="1">
      <c r="GQ19383" s="171"/>
    </row>
    <row r="19384" spans="199:199" ht="12" customHeight="1">
      <c r="GQ19384" s="171"/>
    </row>
    <row r="19385" spans="199:199" ht="12" customHeight="1">
      <c r="GQ19385" s="171"/>
    </row>
    <row r="19386" spans="199:199" ht="12" customHeight="1">
      <c r="GQ19386" s="171"/>
    </row>
    <row r="19387" spans="199:199" ht="12" customHeight="1">
      <c r="GQ19387" s="171"/>
    </row>
    <row r="19388" spans="199:199" ht="12" customHeight="1">
      <c r="GQ19388" s="171"/>
    </row>
    <row r="19389" spans="199:199" ht="12" customHeight="1">
      <c r="GQ19389" s="171"/>
    </row>
    <row r="19390" spans="199:199" ht="12" customHeight="1">
      <c r="GQ19390" s="171"/>
    </row>
    <row r="19391" spans="199:199" ht="12" customHeight="1">
      <c r="GQ19391" s="171"/>
    </row>
    <row r="19392" spans="199:199" ht="12" customHeight="1">
      <c r="GQ19392" s="171"/>
    </row>
    <row r="19393" spans="199:199" ht="12" customHeight="1">
      <c r="GQ19393" s="171"/>
    </row>
    <row r="19394" spans="199:199" ht="12" customHeight="1">
      <c r="GQ19394" s="171"/>
    </row>
    <row r="19395" spans="199:199" ht="12" customHeight="1">
      <c r="GQ19395" s="171"/>
    </row>
    <row r="19396" spans="199:199" ht="12" customHeight="1">
      <c r="GQ19396" s="171"/>
    </row>
    <row r="19397" spans="199:199" ht="12" customHeight="1">
      <c r="GQ19397" s="171"/>
    </row>
    <row r="19398" spans="199:199" ht="12" customHeight="1">
      <c r="GQ19398" s="171"/>
    </row>
    <row r="19399" spans="199:199" ht="12" customHeight="1">
      <c r="GQ19399" s="171"/>
    </row>
    <row r="19400" spans="199:199" ht="12" customHeight="1">
      <c r="GQ19400" s="171"/>
    </row>
    <row r="19401" spans="199:199" ht="12" customHeight="1">
      <c r="GQ19401" s="171"/>
    </row>
    <row r="19402" spans="199:199" ht="12" customHeight="1">
      <c r="GQ19402" s="171"/>
    </row>
    <row r="19403" spans="199:199" ht="12" customHeight="1">
      <c r="GQ19403" s="171"/>
    </row>
    <row r="19404" spans="199:199" ht="12" customHeight="1">
      <c r="GQ19404" s="171"/>
    </row>
    <row r="19405" spans="199:199" ht="12" customHeight="1">
      <c r="GQ19405" s="171"/>
    </row>
    <row r="19406" spans="199:199" ht="12" customHeight="1">
      <c r="GQ19406" s="171"/>
    </row>
    <row r="19407" spans="199:199" ht="12" customHeight="1">
      <c r="GQ19407" s="171"/>
    </row>
    <row r="19408" spans="199:199" ht="12" customHeight="1">
      <c r="GQ19408" s="171"/>
    </row>
    <row r="19409" spans="199:199" ht="12" customHeight="1">
      <c r="GQ19409" s="171"/>
    </row>
    <row r="19410" spans="199:199" ht="12" customHeight="1">
      <c r="GQ19410" s="171"/>
    </row>
    <row r="19411" spans="199:199" ht="12" customHeight="1">
      <c r="GQ19411" s="171"/>
    </row>
    <row r="19412" spans="199:199" ht="12" customHeight="1">
      <c r="GQ19412" s="171"/>
    </row>
    <row r="19413" spans="199:199" ht="12" customHeight="1">
      <c r="GQ19413" s="171"/>
    </row>
    <row r="19414" spans="199:199" ht="12" customHeight="1">
      <c r="GQ19414" s="171"/>
    </row>
    <row r="19415" spans="199:199" ht="12" customHeight="1">
      <c r="GQ19415" s="171"/>
    </row>
    <row r="19416" spans="199:199" ht="12" customHeight="1">
      <c r="GQ19416" s="171"/>
    </row>
    <row r="19417" spans="199:199" ht="12" customHeight="1">
      <c r="GQ19417" s="171"/>
    </row>
    <row r="19418" spans="199:199" ht="12" customHeight="1">
      <c r="GQ19418" s="171"/>
    </row>
    <row r="19419" spans="199:199" ht="12" customHeight="1">
      <c r="GQ19419" s="171"/>
    </row>
    <row r="19420" spans="199:199" ht="12" customHeight="1">
      <c r="GQ19420" s="171"/>
    </row>
    <row r="19421" spans="199:199" ht="12" customHeight="1">
      <c r="GQ19421" s="171"/>
    </row>
    <row r="19422" spans="199:199" ht="12" customHeight="1">
      <c r="GQ19422" s="171"/>
    </row>
    <row r="19423" spans="199:199" ht="12" customHeight="1">
      <c r="GQ19423" s="171"/>
    </row>
    <row r="19424" spans="199:199" ht="12" customHeight="1">
      <c r="GQ19424" s="171"/>
    </row>
    <row r="19425" spans="199:199" ht="12" customHeight="1">
      <c r="GQ19425" s="171"/>
    </row>
    <row r="19426" spans="199:199" ht="12" customHeight="1">
      <c r="GQ19426" s="171"/>
    </row>
    <row r="19427" spans="199:199" ht="12" customHeight="1">
      <c r="GQ19427" s="171"/>
    </row>
    <row r="19428" spans="199:199" ht="12" customHeight="1">
      <c r="GQ19428" s="171"/>
    </row>
    <row r="19429" spans="199:199" ht="12" customHeight="1">
      <c r="GQ19429" s="171"/>
    </row>
    <row r="19430" spans="199:199" ht="12" customHeight="1">
      <c r="GQ19430" s="171"/>
    </row>
    <row r="19431" spans="199:199" ht="12" customHeight="1">
      <c r="GQ19431" s="171"/>
    </row>
    <row r="19432" spans="199:199" ht="12" customHeight="1">
      <c r="GQ19432" s="171"/>
    </row>
    <row r="19433" spans="199:199" ht="12" customHeight="1">
      <c r="GQ19433" s="171"/>
    </row>
    <row r="19434" spans="199:199" ht="12" customHeight="1">
      <c r="GQ19434" s="171"/>
    </row>
    <row r="19435" spans="199:199" ht="12" customHeight="1">
      <c r="GQ19435" s="171"/>
    </row>
    <row r="19436" spans="199:199" ht="12" customHeight="1">
      <c r="GQ19436" s="171"/>
    </row>
    <row r="19437" spans="199:199" ht="12" customHeight="1">
      <c r="GQ19437" s="171"/>
    </row>
    <row r="19438" spans="199:199" ht="12" customHeight="1">
      <c r="GQ19438" s="171"/>
    </row>
    <row r="19439" spans="199:199" ht="12" customHeight="1">
      <c r="GQ19439" s="171"/>
    </row>
    <row r="19440" spans="199:199" ht="12" customHeight="1">
      <c r="GQ19440" s="171"/>
    </row>
    <row r="19441" spans="199:199" ht="12" customHeight="1">
      <c r="GQ19441" s="171"/>
    </row>
    <row r="19442" spans="199:199" ht="12" customHeight="1">
      <c r="GQ19442" s="171"/>
    </row>
    <row r="19443" spans="199:199" ht="12" customHeight="1">
      <c r="GQ19443" s="171"/>
    </row>
    <row r="19444" spans="199:199" ht="12" customHeight="1">
      <c r="GQ19444" s="171"/>
    </row>
    <row r="19445" spans="199:199" ht="12" customHeight="1">
      <c r="GQ19445" s="171"/>
    </row>
    <row r="19446" spans="199:199" ht="12" customHeight="1">
      <c r="GQ19446" s="171"/>
    </row>
    <row r="19447" spans="199:199" ht="12" customHeight="1">
      <c r="GQ19447" s="171"/>
    </row>
    <row r="19448" spans="199:199" ht="12" customHeight="1">
      <c r="GQ19448" s="171"/>
    </row>
    <row r="19449" spans="199:199" ht="12" customHeight="1">
      <c r="GQ19449" s="171"/>
    </row>
    <row r="19450" spans="199:199" ht="12" customHeight="1">
      <c r="GQ19450" s="171"/>
    </row>
    <row r="19451" spans="199:199" ht="12" customHeight="1">
      <c r="GQ19451" s="171"/>
    </row>
    <row r="19452" spans="199:199" ht="12" customHeight="1">
      <c r="GQ19452" s="171"/>
    </row>
    <row r="19453" spans="199:199" ht="12" customHeight="1">
      <c r="GQ19453" s="171"/>
    </row>
    <row r="19454" spans="199:199" ht="12" customHeight="1">
      <c r="GQ19454" s="171"/>
    </row>
    <row r="19455" spans="199:199" ht="12" customHeight="1">
      <c r="GQ19455" s="171"/>
    </row>
    <row r="19456" spans="199:199" ht="12" customHeight="1">
      <c r="GQ19456" s="171"/>
    </row>
    <row r="19457" spans="199:199" ht="12" customHeight="1">
      <c r="GQ19457" s="171"/>
    </row>
    <row r="19458" spans="199:199" ht="12" customHeight="1">
      <c r="GQ19458" s="171"/>
    </row>
    <row r="19459" spans="199:199" ht="12" customHeight="1">
      <c r="GQ19459" s="171"/>
    </row>
    <row r="19460" spans="199:199" ht="12" customHeight="1">
      <c r="GQ19460" s="171"/>
    </row>
    <row r="19461" spans="199:199" ht="12" customHeight="1">
      <c r="GQ19461" s="171"/>
    </row>
    <row r="19462" spans="199:199" ht="12" customHeight="1">
      <c r="GQ19462" s="171"/>
    </row>
    <row r="19463" spans="199:199" ht="12" customHeight="1">
      <c r="GQ19463" s="171"/>
    </row>
    <row r="19464" spans="199:199" ht="12" customHeight="1">
      <c r="GQ19464" s="171"/>
    </row>
    <row r="19465" spans="199:199" ht="12" customHeight="1">
      <c r="GQ19465" s="171"/>
    </row>
    <row r="19466" spans="199:199" ht="12" customHeight="1">
      <c r="GQ19466" s="171"/>
    </row>
    <row r="19467" spans="199:199" ht="12" customHeight="1">
      <c r="GQ19467" s="171"/>
    </row>
    <row r="19468" spans="199:199" ht="12" customHeight="1">
      <c r="GQ19468" s="171"/>
    </row>
    <row r="19469" spans="199:199" ht="12" customHeight="1">
      <c r="GQ19469" s="171"/>
    </row>
    <row r="19470" spans="199:199" ht="12" customHeight="1">
      <c r="GQ19470" s="171"/>
    </row>
    <row r="19471" spans="199:199" ht="12" customHeight="1">
      <c r="GQ19471" s="171"/>
    </row>
    <row r="19472" spans="199:199" ht="12" customHeight="1">
      <c r="GQ19472" s="171"/>
    </row>
    <row r="19473" spans="199:199" ht="12" customHeight="1">
      <c r="GQ19473" s="171"/>
    </row>
    <row r="19474" spans="199:199" ht="12" customHeight="1">
      <c r="GQ19474" s="171"/>
    </row>
    <row r="19475" spans="199:199" ht="12" customHeight="1">
      <c r="GQ19475" s="171"/>
    </row>
    <row r="19476" spans="199:199" ht="12" customHeight="1">
      <c r="GQ19476" s="171"/>
    </row>
    <row r="19477" spans="199:199" ht="12" customHeight="1">
      <c r="GQ19477" s="171"/>
    </row>
    <row r="19478" spans="199:199" ht="12" customHeight="1">
      <c r="GQ19478" s="171"/>
    </row>
    <row r="19479" spans="199:199" ht="12" customHeight="1">
      <c r="GQ19479" s="171"/>
    </row>
    <row r="19480" spans="199:199" ht="12" customHeight="1">
      <c r="GQ19480" s="171"/>
    </row>
    <row r="19481" spans="199:199" ht="12" customHeight="1">
      <c r="GQ19481" s="171"/>
    </row>
    <row r="19482" spans="199:199" ht="12" customHeight="1">
      <c r="GQ19482" s="171"/>
    </row>
    <row r="19483" spans="199:199" ht="12" customHeight="1">
      <c r="GQ19483" s="171"/>
    </row>
    <row r="19484" spans="199:199" ht="12" customHeight="1">
      <c r="GQ19484" s="171"/>
    </row>
    <row r="19485" spans="199:199" ht="12" customHeight="1">
      <c r="GQ19485" s="171"/>
    </row>
    <row r="19486" spans="199:199" ht="12" customHeight="1">
      <c r="GQ19486" s="171"/>
    </row>
    <row r="19487" spans="199:199" ht="12" customHeight="1">
      <c r="GQ19487" s="171"/>
    </row>
    <row r="19488" spans="199:199" ht="12" customHeight="1">
      <c r="GQ19488" s="171"/>
    </row>
    <row r="19489" spans="199:199" ht="12" customHeight="1">
      <c r="GQ19489" s="171"/>
    </row>
    <row r="19490" spans="199:199" ht="12" customHeight="1">
      <c r="GQ19490" s="171"/>
    </row>
    <row r="19491" spans="199:199" ht="12" customHeight="1">
      <c r="GQ19491" s="171"/>
    </row>
    <row r="19492" spans="199:199" ht="12" customHeight="1">
      <c r="GQ19492" s="171"/>
    </row>
    <row r="19493" spans="199:199" ht="12" customHeight="1">
      <c r="GQ19493" s="171"/>
    </row>
    <row r="19494" spans="199:199" ht="12" customHeight="1">
      <c r="GQ19494" s="171"/>
    </row>
    <row r="19495" spans="199:199" ht="12" customHeight="1">
      <c r="GQ19495" s="171"/>
    </row>
    <row r="19496" spans="199:199" ht="12" customHeight="1">
      <c r="GQ19496" s="171"/>
    </row>
    <row r="19497" spans="199:199" ht="12" customHeight="1">
      <c r="GQ19497" s="171"/>
    </row>
    <row r="19498" spans="199:199" ht="12" customHeight="1">
      <c r="GQ19498" s="171"/>
    </row>
    <row r="19499" spans="199:199" ht="12" customHeight="1">
      <c r="GQ19499" s="171"/>
    </row>
    <row r="19500" spans="199:199" ht="12" customHeight="1">
      <c r="GQ19500" s="171"/>
    </row>
    <row r="19501" spans="199:199" ht="12" customHeight="1">
      <c r="GQ19501" s="171"/>
    </row>
    <row r="19502" spans="199:199" ht="12" customHeight="1">
      <c r="GQ19502" s="171"/>
    </row>
    <row r="19503" spans="199:199" ht="12" customHeight="1">
      <c r="GQ19503" s="171"/>
    </row>
    <row r="19504" spans="199:199" ht="12" customHeight="1">
      <c r="GQ19504" s="171"/>
    </row>
    <row r="19505" spans="199:199" ht="12" customHeight="1">
      <c r="GQ19505" s="171"/>
    </row>
    <row r="19506" spans="199:199" ht="12" customHeight="1">
      <c r="GQ19506" s="171"/>
    </row>
    <row r="19507" spans="199:199" ht="12" customHeight="1">
      <c r="GQ19507" s="171"/>
    </row>
    <row r="19508" spans="199:199" ht="12" customHeight="1">
      <c r="GQ19508" s="171"/>
    </row>
    <row r="19509" spans="199:199" ht="12" customHeight="1">
      <c r="GQ19509" s="171"/>
    </row>
    <row r="19510" spans="199:199" ht="12" customHeight="1">
      <c r="GQ19510" s="171"/>
    </row>
    <row r="19511" spans="199:199" ht="12" customHeight="1">
      <c r="GQ19511" s="171"/>
    </row>
    <row r="19512" spans="199:199" ht="12" customHeight="1">
      <c r="GQ19512" s="171"/>
    </row>
    <row r="19513" spans="199:199" ht="12" customHeight="1">
      <c r="GQ19513" s="171"/>
    </row>
    <row r="19514" spans="199:199" ht="12" customHeight="1">
      <c r="GQ19514" s="171"/>
    </row>
    <row r="19515" spans="199:199" ht="12" customHeight="1">
      <c r="GQ19515" s="171"/>
    </row>
    <row r="19516" spans="199:199" ht="12" customHeight="1">
      <c r="GQ19516" s="171"/>
    </row>
    <row r="19517" spans="199:199" ht="12" customHeight="1">
      <c r="GQ19517" s="171"/>
    </row>
    <row r="19518" spans="199:199" ht="12" customHeight="1">
      <c r="GQ19518" s="171"/>
    </row>
    <row r="19519" spans="199:199" ht="12" customHeight="1">
      <c r="GQ19519" s="171"/>
    </row>
    <row r="19520" spans="199:199" ht="12" customHeight="1">
      <c r="GQ19520" s="171"/>
    </row>
    <row r="19521" spans="199:199" ht="12" customHeight="1">
      <c r="GQ19521" s="171"/>
    </row>
    <row r="19522" spans="199:199" ht="12" customHeight="1">
      <c r="GQ19522" s="171"/>
    </row>
    <row r="19523" spans="199:199" ht="12" customHeight="1">
      <c r="GQ19523" s="171"/>
    </row>
    <row r="19524" spans="199:199" ht="12" customHeight="1">
      <c r="GQ19524" s="171"/>
    </row>
    <row r="19525" spans="199:199" ht="12" customHeight="1">
      <c r="GQ19525" s="171"/>
    </row>
    <row r="19526" spans="199:199" ht="12" customHeight="1">
      <c r="GQ19526" s="171"/>
    </row>
    <row r="19527" spans="199:199" ht="12" customHeight="1">
      <c r="GQ19527" s="171"/>
    </row>
    <row r="19528" spans="199:199" ht="12" customHeight="1">
      <c r="GQ19528" s="171"/>
    </row>
    <row r="19529" spans="199:199" ht="12" customHeight="1">
      <c r="GQ19529" s="171"/>
    </row>
    <row r="19530" spans="199:199" ht="12" customHeight="1">
      <c r="GQ19530" s="171"/>
    </row>
    <row r="19531" spans="199:199" ht="12" customHeight="1">
      <c r="GQ19531" s="171"/>
    </row>
    <row r="19532" spans="199:199" ht="12" customHeight="1">
      <c r="GQ19532" s="171"/>
    </row>
    <row r="19533" spans="199:199" ht="12" customHeight="1">
      <c r="GQ19533" s="171"/>
    </row>
    <row r="19534" spans="199:199" ht="12" customHeight="1">
      <c r="GQ19534" s="171"/>
    </row>
    <row r="19535" spans="199:199" ht="12" customHeight="1">
      <c r="GQ19535" s="171"/>
    </row>
    <row r="19536" spans="199:199" ht="12" customHeight="1">
      <c r="GQ19536" s="171"/>
    </row>
    <row r="19537" spans="199:199" ht="12" customHeight="1">
      <c r="GQ19537" s="171"/>
    </row>
    <row r="19538" spans="199:199" ht="12" customHeight="1">
      <c r="GQ19538" s="171"/>
    </row>
    <row r="19539" spans="199:199" ht="12" customHeight="1">
      <c r="GQ19539" s="171"/>
    </row>
    <row r="19540" spans="199:199" ht="12" customHeight="1">
      <c r="GQ19540" s="171"/>
    </row>
    <row r="19541" spans="199:199" ht="12" customHeight="1">
      <c r="GQ19541" s="171"/>
    </row>
    <row r="19542" spans="199:199" ht="12" customHeight="1">
      <c r="GQ19542" s="171"/>
    </row>
    <row r="19543" spans="199:199" ht="12" customHeight="1">
      <c r="GQ19543" s="171"/>
    </row>
    <row r="19544" spans="199:199" ht="12" customHeight="1">
      <c r="GQ19544" s="171"/>
    </row>
    <row r="19545" spans="199:199" ht="12" customHeight="1">
      <c r="GQ19545" s="171"/>
    </row>
    <row r="19546" spans="199:199" ht="12" customHeight="1">
      <c r="GQ19546" s="171"/>
    </row>
    <row r="19547" spans="199:199" ht="12" customHeight="1">
      <c r="GQ19547" s="171"/>
    </row>
    <row r="19548" spans="199:199" ht="12" customHeight="1">
      <c r="GQ19548" s="171"/>
    </row>
    <row r="19549" spans="199:199" ht="12" customHeight="1">
      <c r="GQ19549" s="171"/>
    </row>
    <row r="19550" spans="199:199" ht="12" customHeight="1">
      <c r="GQ19550" s="171"/>
    </row>
    <row r="19551" spans="199:199" ht="12" customHeight="1">
      <c r="GQ19551" s="171"/>
    </row>
    <row r="19552" spans="199:199" ht="12" customHeight="1">
      <c r="GQ19552" s="171"/>
    </row>
    <row r="19553" spans="199:199" ht="12" customHeight="1">
      <c r="GQ19553" s="171"/>
    </row>
    <row r="19554" spans="199:199" ht="12" customHeight="1">
      <c r="GQ19554" s="171"/>
    </row>
    <row r="19555" spans="199:199" ht="12" customHeight="1">
      <c r="GQ19555" s="171"/>
    </row>
    <row r="19556" spans="199:199" ht="12" customHeight="1">
      <c r="GQ19556" s="171"/>
    </row>
    <row r="19557" spans="199:199" ht="12" customHeight="1">
      <c r="GQ19557" s="171"/>
    </row>
    <row r="19558" spans="199:199" ht="12" customHeight="1">
      <c r="GQ19558" s="171"/>
    </row>
    <row r="19559" spans="199:199" ht="12" customHeight="1">
      <c r="GQ19559" s="171"/>
    </row>
    <row r="19560" spans="199:199" ht="12" customHeight="1">
      <c r="GQ19560" s="171"/>
    </row>
    <row r="19561" spans="199:199" ht="12" customHeight="1">
      <c r="GQ19561" s="171"/>
    </row>
    <row r="19562" spans="199:199" ht="12" customHeight="1">
      <c r="GQ19562" s="171"/>
    </row>
    <row r="19563" spans="199:199" ht="12" customHeight="1">
      <c r="GQ19563" s="171"/>
    </row>
    <row r="19564" spans="199:199" ht="12" customHeight="1">
      <c r="GQ19564" s="171"/>
    </row>
    <row r="19565" spans="199:199" ht="12" customHeight="1">
      <c r="GQ19565" s="171"/>
    </row>
    <row r="19566" spans="199:199" ht="12" customHeight="1">
      <c r="GQ19566" s="171"/>
    </row>
    <row r="19567" spans="199:199" ht="12" customHeight="1">
      <c r="GQ19567" s="171"/>
    </row>
    <row r="19568" spans="199:199" ht="12" customHeight="1">
      <c r="GQ19568" s="171"/>
    </row>
    <row r="19569" spans="199:199" ht="12" customHeight="1">
      <c r="GQ19569" s="171"/>
    </row>
    <row r="19570" spans="199:199" ht="12" customHeight="1">
      <c r="GQ19570" s="171"/>
    </row>
    <row r="19571" spans="199:199" ht="12" customHeight="1">
      <c r="GQ19571" s="171"/>
    </row>
    <row r="19572" spans="199:199" ht="12" customHeight="1">
      <c r="GQ19572" s="171"/>
    </row>
    <row r="19573" spans="199:199" ht="12" customHeight="1">
      <c r="GQ19573" s="171"/>
    </row>
    <row r="19574" spans="199:199" ht="12" customHeight="1">
      <c r="GQ19574" s="171"/>
    </row>
    <row r="19575" spans="199:199" ht="12" customHeight="1">
      <c r="GQ19575" s="171"/>
    </row>
    <row r="19576" spans="199:199" ht="12" customHeight="1">
      <c r="GQ19576" s="171"/>
    </row>
    <row r="19577" spans="199:199" ht="12" customHeight="1">
      <c r="GQ19577" s="171"/>
    </row>
    <row r="19578" spans="199:199" ht="12" customHeight="1">
      <c r="GQ19578" s="171"/>
    </row>
    <row r="19579" spans="199:199" ht="12" customHeight="1">
      <c r="GQ19579" s="171"/>
    </row>
    <row r="19580" spans="199:199" ht="12" customHeight="1">
      <c r="GQ19580" s="171"/>
    </row>
    <row r="19581" spans="199:199" ht="12" customHeight="1">
      <c r="GQ19581" s="171"/>
    </row>
    <row r="19582" spans="199:199" ht="12" customHeight="1">
      <c r="GQ19582" s="171"/>
    </row>
    <row r="19583" spans="199:199" ht="12" customHeight="1">
      <c r="GQ19583" s="171"/>
    </row>
    <row r="19584" spans="199:199" ht="12" customHeight="1">
      <c r="GQ19584" s="171"/>
    </row>
    <row r="19585" spans="199:199" ht="12" customHeight="1">
      <c r="GQ19585" s="171"/>
    </row>
    <row r="19586" spans="199:199" ht="12" customHeight="1">
      <c r="GQ19586" s="171"/>
    </row>
    <row r="19587" spans="199:199" ht="12" customHeight="1">
      <c r="GQ19587" s="171"/>
    </row>
    <row r="19588" spans="199:199" ht="12" customHeight="1">
      <c r="GQ19588" s="171"/>
    </row>
    <row r="19589" spans="199:199" ht="12" customHeight="1">
      <c r="GQ19589" s="171"/>
    </row>
    <row r="19590" spans="199:199" ht="12" customHeight="1">
      <c r="GQ19590" s="171"/>
    </row>
    <row r="19591" spans="199:199" ht="12" customHeight="1">
      <c r="GQ19591" s="171"/>
    </row>
    <row r="19592" spans="199:199" ht="12" customHeight="1">
      <c r="GQ19592" s="171"/>
    </row>
    <row r="19593" spans="199:199" ht="12" customHeight="1">
      <c r="GQ19593" s="171"/>
    </row>
    <row r="19594" spans="199:199" ht="12" customHeight="1">
      <c r="GQ19594" s="171"/>
    </row>
    <row r="19595" spans="199:199" ht="12" customHeight="1">
      <c r="GQ19595" s="171"/>
    </row>
    <row r="19596" spans="199:199" ht="12" customHeight="1">
      <c r="GQ19596" s="171"/>
    </row>
    <row r="19597" spans="199:199" ht="12" customHeight="1">
      <c r="GQ19597" s="171"/>
    </row>
    <row r="19598" spans="199:199" ht="12" customHeight="1">
      <c r="GQ19598" s="171"/>
    </row>
    <row r="19599" spans="199:199" ht="12" customHeight="1">
      <c r="GQ19599" s="171"/>
    </row>
    <row r="19600" spans="199:199" ht="12" customHeight="1">
      <c r="GQ19600" s="171"/>
    </row>
    <row r="19601" spans="199:199" ht="12" customHeight="1">
      <c r="GQ19601" s="171"/>
    </row>
    <row r="19602" spans="199:199" ht="12" customHeight="1">
      <c r="GQ19602" s="171"/>
    </row>
    <row r="19603" spans="199:199" ht="12" customHeight="1">
      <c r="GQ19603" s="171"/>
    </row>
    <row r="19604" spans="199:199" ht="12" customHeight="1">
      <c r="GQ19604" s="171"/>
    </row>
    <row r="19605" spans="199:199" ht="12" customHeight="1">
      <c r="GQ19605" s="171"/>
    </row>
    <row r="19606" spans="199:199" ht="12" customHeight="1">
      <c r="GQ19606" s="171"/>
    </row>
    <row r="19607" spans="199:199" ht="12" customHeight="1">
      <c r="GQ19607" s="171"/>
    </row>
    <row r="19608" spans="199:199" ht="12" customHeight="1">
      <c r="GQ19608" s="171"/>
    </row>
    <row r="19609" spans="199:199" ht="12" customHeight="1">
      <c r="GQ19609" s="171"/>
    </row>
    <row r="19610" spans="199:199" ht="12" customHeight="1">
      <c r="GQ19610" s="171"/>
    </row>
    <row r="19611" spans="199:199" ht="12" customHeight="1">
      <c r="GQ19611" s="171"/>
    </row>
    <row r="19612" spans="199:199" ht="12" customHeight="1">
      <c r="GQ19612" s="171"/>
    </row>
    <row r="19613" spans="199:199" ht="12" customHeight="1">
      <c r="GQ19613" s="171"/>
    </row>
    <row r="19614" spans="199:199" ht="12" customHeight="1">
      <c r="GQ19614" s="171"/>
    </row>
    <row r="19615" spans="199:199" ht="12" customHeight="1">
      <c r="GQ19615" s="171"/>
    </row>
    <row r="19616" spans="199:199" ht="12" customHeight="1">
      <c r="GQ19616" s="171"/>
    </row>
    <row r="19617" spans="199:199" ht="12" customHeight="1">
      <c r="GQ19617" s="171"/>
    </row>
    <row r="19618" spans="199:199" ht="12" customHeight="1">
      <c r="GQ19618" s="171"/>
    </row>
    <row r="19619" spans="199:199" ht="12" customHeight="1">
      <c r="GQ19619" s="171"/>
    </row>
    <row r="19620" spans="199:199" ht="12" customHeight="1">
      <c r="GQ19620" s="171"/>
    </row>
    <row r="19621" spans="199:199" ht="12" customHeight="1">
      <c r="GQ19621" s="171"/>
    </row>
    <row r="19622" spans="199:199" ht="12" customHeight="1">
      <c r="GQ19622" s="171"/>
    </row>
    <row r="19623" spans="199:199" ht="12" customHeight="1">
      <c r="GQ19623" s="171"/>
    </row>
    <row r="19624" spans="199:199" ht="12" customHeight="1">
      <c r="GQ19624" s="171"/>
    </row>
    <row r="19625" spans="199:199" ht="12" customHeight="1">
      <c r="GQ19625" s="171"/>
    </row>
    <row r="19626" spans="199:199" ht="12" customHeight="1">
      <c r="GQ19626" s="171"/>
    </row>
    <row r="19627" spans="199:199" ht="12" customHeight="1">
      <c r="GQ19627" s="171"/>
    </row>
    <row r="19628" spans="199:199" ht="12" customHeight="1">
      <c r="GQ19628" s="171"/>
    </row>
    <row r="19629" spans="199:199" ht="12" customHeight="1">
      <c r="GQ19629" s="171"/>
    </row>
    <row r="19630" spans="199:199" ht="12" customHeight="1">
      <c r="GQ19630" s="171"/>
    </row>
    <row r="19631" spans="199:199" ht="12" customHeight="1">
      <c r="GQ19631" s="171"/>
    </row>
    <row r="19632" spans="199:199" ht="12" customHeight="1">
      <c r="GQ19632" s="171"/>
    </row>
    <row r="19633" spans="199:199" ht="12" customHeight="1">
      <c r="GQ19633" s="171"/>
    </row>
    <row r="19634" spans="199:199" ht="12" customHeight="1">
      <c r="GQ19634" s="171"/>
    </row>
    <row r="19635" spans="199:199" ht="12" customHeight="1">
      <c r="GQ19635" s="171"/>
    </row>
    <row r="19636" spans="199:199" ht="12" customHeight="1">
      <c r="GQ19636" s="171"/>
    </row>
    <row r="19637" spans="199:199" ht="12" customHeight="1">
      <c r="GQ19637" s="171"/>
    </row>
    <row r="19638" spans="199:199" ht="12" customHeight="1">
      <c r="GQ19638" s="171"/>
    </row>
    <row r="19639" spans="199:199" ht="12" customHeight="1">
      <c r="GQ19639" s="171"/>
    </row>
    <row r="19640" spans="199:199" ht="12" customHeight="1">
      <c r="GQ19640" s="171"/>
    </row>
    <row r="19641" spans="199:199" ht="12" customHeight="1">
      <c r="GQ19641" s="171"/>
    </row>
    <row r="19642" spans="199:199" ht="12" customHeight="1">
      <c r="GQ19642" s="171"/>
    </row>
    <row r="19643" spans="199:199" ht="12" customHeight="1">
      <c r="GQ19643" s="171"/>
    </row>
    <row r="19644" spans="199:199" ht="12" customHeight="1">
      <c r="GQ19644" s="171"/>
    </row>
    <row r="19645" spans="199:199" ht="12" customHeight="1">
      <c r="GQ19645" s="171"/>
    </row>
    <row r="19646" spans="199:199" ht="12" customHeight="1">
      <c r="GQ19646" s="171"/>
    </row>
    <row r="19647" spans="199:199" ht="12" customHeight="1">
      <c r="GQ19647" s="171"/>
    </row>
    <row r="19648" spans="199:199" ht="12" customHeight="1">
      <c r="GQ19648" s="171"/>
    </row>
    <row r="19649" spans="199:199" ht="12" customHeight="1">
      <c r="GQ19649" s="171"/>
    </row>
    <row r="19650" spans="199:199" ht="12" customHeight="1">
      <c r="GQ19650" s="171"/>
    </row>
    <row r="19651" spans="199:199" ht="12" customHeight="1">
      <c r="GQ19651" s="171"/>
    </row>
    <row r="19652" spans="199:199" ht="12" customHeight="1">
      <c r="GQ19652" s="171"/>
    </row>
    <row r="19653" spans="199:199" ht="12" customHeight="1">
      <c r="GQ19653" s="171"/>
    </row>
    <row r="19654" spans="199:199" ht="12" customHeight="1">
      <c r="GQ19654" s="171"/>
    </row>
    <row r="19655" spans="199:199" ht="12" customHeight="1">
      <c r="GQ19655" s="171"/>
    </row>
    <row r="19656" spans="199:199" ht="12" customHeight="1">
      <c r="GQ19656" s="171"/>
    </row>
    <row r="19657" spans="199:199" ht="12" customHeight="1">
      <c r="GQ19657" s="171"/>
    </row>
    <row r="19658" spans="199:199" ht="12" customHeight="1">
      <c r="GQ19658" s="171"/>
    </row>
    <row r="19659" spans="199:199" ht="12" customHeight="1">
      <c r="GQ19659" s="171"/>
    </row>
    <row r="19660" spans="199:199" ht="12" customHeight="1">
      <c r="GQ19660" s="171"/>
    </row>
    <row r="19661" spans="199:199" ht="12" customHeight="1">
      <c r="GQ19661" s="171"/>
    </row>
    <row r="19662" spans="199:199" ht="12" customHeight="1">
      <c r="GQ19662" s="171"/>
    </row>
    <row r="19663" spans="199:199" ht="12" customHeight="1">
      <c r="GQ19663" s="171"/>
    </row>
    <row r="19664" spans="199:199" ht="12" customHeight="1">
      <c r="GQ19664" s="171"/>
    </row>
    <row r="19665" spans="199:199" ht="12" customHeight="1">
      <c r="GQ19665" s="171"/>
    </row>
    <row r="19666" spans="199:199" ht="12" customHeight="1">
      <c r="GQ19666" s="171"/>
    </row>
    <row r="19667" spans="199:199" ht="12" customHeight="1">
      <c r="GQ19667" s="171"/>
    </row>
    <row r="19668" spans="199:199" ht="12" customHeight="1">
      <c r="GQ19668" s="171"/>
    </row>
    <row r="19669" spans="199:199" ht="12" customHeight="1">
      <c r="GQ19669" s="171"/>
    </row>
    <row r="19670" spans="199:199" ht="12" customHeight="1">
      <c r="GQ19670" s="171"/>
    </row>
    <row r="19671" spans="199:199" ht="12" customHeight="1">
      <c r="GQ19671" s="171"/>
    </row>
    <row r="19672" spans="199:199" ht="12" customHeight="1">
      <c r="GQ19672" s="171"/>
    </row>
    <row r="19673" spans="199:199" ht="12" customHeight="1">
      <c r="GQ19673" s="171"/>
    </row>
    <row r="19674" spans="199:199" ht="12" customHeight="1">
      <c r="GQ19674" s="171"/>
    </row>
    <row r="19675" spans="199:199" ht="12" customHeight="1">
      <c r="GQ19675" s="171"/>
    </row>
    <row r="19676" spans="199:199" ht="12" customHeight="1">
      <c r="GQ19676" s="171"/>
    </row>
    <row r="19677" spans="199:199" ht="12" customHeight="1">
      <c r="GQ19677" s="171"/>
    </row>
    <row r="19678" spans="199:199" ht="12" customHeight="1">
      <c r="GQ19678" s="171"/>
    </row>
    <row r="19679" spans="199:199" ht="12" customHeight="1">
      <c r="GQ19679" s="171"/>
    </row>
    <row r="19680" spans="199:199" ht="12" customHeight="1">
      <c r="GQ19680" s="171"/>
    </row>
    <row r="19681" spans="199:199" ht="12" customHeight="1">
      <c r="GQ19681" s="171"/>
    </row>
    <row r="19682" spans="199:199" ht="12" customHeight="1">
      <c r="GQ19682" s="171"/>
    </row>
    <row r="19683" spans="199:199" ht="12" customHeight="1">
      <c r="GQ19683" s="171"/>
    </row>
    <row r="19684" spans="199:199" ht="12" customHeight="1">
      <c r="GQ19684" s="171"/>
    </row>
    <row r="19685" spans="199:199" ht="12" customHeight="1">
      <c r="GQ19685" s="171"/>
    </row>
    <row r="19686" spans="199:199" ht="12" customHeight="1">
      <c r="GQ19686" s="171"/>
    </row>
    <row r="19687" spans="199:199" ht="12" customHeight="1">
      <c r="GQ19687" s="171"/>
    </row>
    <row r="19688" spans="199:199" ht="12" customHeight="1">
      <c r="GQ19688" s="171"/>
    </row>
    <row r="19689" spans="199:199" ht="12" customHeight="1">
      <c r="GQ19689" s="171"/>
    </row>
    <row r="19690" spans="199:199" ht="12" customHeight="1">
      <c r="GQ19690" s="171"/>
    </row>
    <row r="19691" spans="199:199" ht="12" customHeight="1">
      <c r="GQ19691" s="171"/>
    </row>
    <row r="19692" spans="199:199" ht="12" customHeight="1">
      <c r="GQ19692" s="171"/>
    </row>
    <row r="19693" spans="199:199" ht="12" customHeight="1">
      <c r="GQ19693" s="171"/>
    </row>
    <row r="19694" spans="199:199" ht="12" customHeight="1">
      <c r="GQ19694" s="171"/>
    </row>
    <row r="19695" spans="199:199" ht="12" customHeight="1">
      <c r="GQ19695" s="171"/>
    </row>
    <row r="19696" spans="199:199" ht="12" customHeight="1">
      <c r="GQ19696" s="171"/>
    </row>
    <row r="19697" spans="199:199" ht="12" customHeight="1">
      <c r="GQ19697" s="171"/>
    </row>
    <row r="19698" spans="199:199" ht="12" customHeight="1">
      <c r="GQ19698" s="171"/>
    </row>
    <row r="19699" spans="199:199" ht="12" customHeight="1">
      <c r="GQ19699" s="171"/>
    </row>
    <row r="19700" spans="199:199" ht="12" customHeight="1">
      <c r="GQ19700" s="171"/>
    </row>
    <row r="19701" spans="199:199" ht="12" customHeight="1">
      <c r="GQ19701" s="171"/>
    </row>
    <row r="19702" spans="199:199" ht="12" customHeight="1">
      <c r="GQ19702" s="171"/>
    </row>
    <row r="19703" spans="199:199" ht="12" customHeight="1">
      <c r="GQ19703" s="171"/>
    </row>
    <row r="19704" spans="199:199" ht="12" customHeight="1">
      <c r="GQ19704" s="171"/>
    </row>
    <row r="19705" spans="199:199" ht="12" customHeight="1">
      <c r="GQ19705" s="171"/>
    </row>
    <row r="19706" spans="199:199" ht="12" customHeight="1">
      <c r="GQ19706" s="171"/>
    </row>
    <row r="19707" spans="199:199" ht="12" customHeight="1">
      <c r="GQ19707" s="171"/>
    </row>
    <row r="19708" spans="199:199" ht="12" customHeight="1">
      <c r="GQ19708" s="171"/>
    </row>
    <row r="19709" spans="199:199" ht="12" customHeight="1">
      <c r="GQ19709" s="171"/>
    </row>
    <row r="19710" spans="199:199" ht="12" customHeight="1">
      <c r="GQ19710" s="171"/>
    </row>
    <row r="19711" spans="199:199" ht="12" customHeight="1">
      <c r="GQ19711" s="171"/>
    </row>
    <row r="19712" spans="199:199" ht="12" customHeight="1">
      <c r="GQ19712" s="171"/>
    </row>
    <row r="19713" spans="199:199" ht="12" customHeight="1">
      <c r="GQ19713" s="171"/>
    </row>
    <row r="19714" spans="199:199" ht="12" customHeight="1">
      <c r="GQ19714" s="171"/>
    </row>
    <row r="19715" spans="199:199" ht="12" customHeight="1">
      <c r="GQ19715" s="171"/>
    </row>
    <row r="19716" spans="199:199" ht="12" customHeight="1">
      <c r="GQ19716" s="171"/>
    </row>
    <row r="19717" spans="199:199" ht="12" customHeight="1">
      <c r="GQ19717" s="171"/>
    </row>
    <row r="19718" spans="199:199" ht="12" customHeight="1">
      <c r="GQ19718" s="171"/>
    </row>
    <row r="19719" spans="199:199" ht="12" customHeight="1">
      <c r="GQ19719" s="171"/>
    </row>
    <row r="19720" spans="199:199" ht="12" customHeight="1">
      <c r="GQ19720" s="171"/>
    </row>
    <row r="19721" spans="199:199" ht="12" customHeight="1">
      <c r="GQ19721" s="171"/>
    </row>
    <row r="19722" spans="199:199" ht="12" customHeight="1">
      <c r="GQ19722" s="171"/>
    </row>
    <row r="19723" spans="199:199" ht="12" customHeight="1">
      <c r="GQ19723" s="171"/>
    </row>
    <row r="19724" spans="199:199" ht="12" customHeight="1">
      <c r="GQ19724" s="171"/>
    </row>
    <row r="19725" spans="199:199" ht="12" customHeight="1">
      <c r="GQ19725" s="171"/>
    </row>
    <row r="19726" spans="199:199" ht="12" customHeight="1">
      <c r="GQ19726" s="171"/>
    </row>
    <row r="19727" spans="199:199" ht="12" customHeight="1">
      <c r="GQ19727" s="171"/>
    </row>
    <row r="19728" spans="199:199" ht="12" customHeight="1">
      <c r="GQ19728" s="171"/>
    </row>
    <row r="19729" spans="199:199" ht="12" customHeight="1">
      <c r="GQ19729" s="171"/>
    </row>
    <row r="19730" spans="199:199" ht="12" customHeight="1">
      <c r="GQ19730" s="171"/>
    </row>
    <row r="19731" spans="199:199" ht="12" customHeight="1">
      <c r="GQ19731" s="171"/>
    </row>
    <row r="19732" spans="199:199" ht="12" customHeight="1">
      <c r="GQ19732" s="171"/>
    </row>
    <row r="19733" spans="199:199" ht="12" customHeight="1">
      <c r="GQ19733" s="171"/>
    </row>
    <row r="19734" spans="199:199" ht="12" customHeight="1">
      <c r="GQ19734" s="171"/>
    </row>
    <row r="19735" spans="199:199" ht="12" customHeight="1">
      <c r="GQ19735" s="171"/>
    </row>
    <row r="19736" spans="199:199" ht="12" customHeight="1">
      <c r="GQ19736" s="171"/>
    </row>
    <row r="19737" spans="199:199" ht="12" customHeight="1">
      <c r="GQ19737" s="171"/>
    </row>
    <row r="19738" spans="199:199" ht="12" customHeight="1">
      <c r="GQ19738" s="171"/>
    </row>
    <row r="19739" spans="199:199" ht="12" customHeight="1">
      <c r="GQ19739" s="171"/>
    </row>
    <row r="19740" spans="199:199" ht="12" customHeight="1">
      <c r="GQ19740" s="171"/>
    </row>
    <row r="19741" spans="199:199" ht="12" customHeight="1">
      <c r="GQ19741" s="171"/>
    </row>
    <row r="19742" spans="199:199" ht="12" customHeight="1">
      <c r="GQ19742" s="171"/>
    </row>
    <row r="19743" spans="199:199" ht="12" customHeight="1">
      <c r="GQ19743" s="171"/>
    </row>
    <row r="19744" spans="199:199" ht="12" customHeight="1">
      <c r="GQ19744" s="171"/>
    </row>
    <row r="19745" spans="199:199" ht="12" customHeight="1">
      <c r="GQ19745" s="171"/>
    </row>
    <row r="19746" spans="199:199" ht="12" customHeight="1">
      <c r="GQ19746" s="171"/>
    </row>
    <row r="19747" spans="199:199" ht="12" customHeight="1">
      <c r="GQ19747" s="171"/>
    </row>
    <row r="19748" spans="199:199" ht="12" customHeight="1">
      <c r="GQ19748" s="171"/>
    </row>
    <row r="19749" spans="199:199" ht="12" customHeight="1">
      <c r="GQ19749" s="171"/>
    </row>
    <row r="19750" spans="199:199" ht="12" customHeight="1">
      <c r="GQ19750" s="171"/>
    </row>
    <row r="19751" spans="199:199" ht="12" customHeight="1">
      <c r="GQ19751" s="171"/>
    </row>
    <row r="19752" spans="199:199" ht="12" customHeight="1">
      <c r="GQ19752" s="171"/>
    </row>
    <row r="19753" spans="199:199" ht="12" customHeight="1">
      <c r="GQ19753" s="171"/>
    </row>
    <row r="19754" spans="199:199" ht="12" customHeight="1">
      <c r="GQ19754" s="171"/>
    </row>
    <row r="19755" spans="199:199" ht="12" customHeight="1">
      <c r="GQ19755" s="171"/>
    </row>
    <row r="19756" spans="199:199" ht="12" customHeight="1">
      <c r="GQ19756" s="171"/>
    </row>
    <row r="19757" spans="199:199" ht="12" customHeight="1">
      <c r="GQ19757" s="171"/>
    </row>
    <row r="19758" spans="199:199" ht="12" customHeight="1">
      <c r="GQ19758" s="171"/>
    </row>
    <row r="19759" spans="199:199" ht="12" customHeight="1">
      <c r="GQ19759" s="171"/>
    </row>
    <row r="19760" spans="199:199" ht="12" customHeight="1">
      <c r="GQ19760" s="171"/>
    </row>
    <row r="19761" spans="199:199" ht="12" customHeight="1">
      <c r="GQ19761" s="171"/>
    </row>
    <row r="19762" spans="199:199" ht="12" customHeight="1">
      <c r="GQ19762" s="171"/>
    </row>
    <row r="19763" spans="199:199" ht="12" customHeight="1">
      <c r="GQ19763" s="171"/>
    </row>
    <row r="19764" spans="199:199" ht="12" customHeight="1">
      <c r="GQ19764" s="171"/>
    </row>
    <row r="19765" spans="199:199" ht="12" customHeight="1">
      <c r="GQ19765" s="171"/>
    </row>
    <row r="19766" spans="199:199" ht="12" customHeight="1">
      <c r="GQ19766" s="171"/>
    </row>
    <row r="19767" spans="199:199" ht="12" customHeight="1">
      <c r="GQ19767" s="171"/>
    </row>
    <row r="19768" spans="199:199" ht="12" customHeight="1">
      <c r="GQ19768" s="171"/>
    </row>
    <row r="19769" spans="199:199" ht="12" customHeight="1">
      <c r="GQ19769" s="171"/>
    </row>
    <row r="19770" spans="199:199" ht="12" customHeight="1">
      <c r="GQ19770" s="171"/>
    </row>
    <row r="19771" spans="199:199" ht="12" customHeight="1">
      <c r="GQ19771" s="171"/>
    </row>
    <row r="19772" spans="199:199" ht="12" customHeight="1">
      <c r="GQ19772" s="171"/>
    </row>
    <row r="19773" spans="199:199" ht="12" customHeight="1">
      <c r="GQ19773" s="171"/>
    </row>
    <row r="19774" spans="199:199" ht="12" customHeight="1">
      <c r="GQ19774" s="171"/>
    </row>
    <row r="19775" spans="199:199" ht="12" customHeight="1">
      <c r="GQ19775" s="171"/>
    </row>
    <row r="19776" spans="199:199" ht="12" customHeight="1">
      <c r="GQ19776" s="171"/>
    </row>
    <row r="19777" spans="199:199" ht="12" customHeight="1">
      <c r="GQ19777" s="171"/>
    </row>
    <row r="19778" spans="199:199" ht="12" customHeight="1">
      <c r="GQ19778" s="171"/>
    </row>
    <row r="19779" spans="199:199" ht="12" customHeight="1">
      <c r="GQ19779" s="171"/>
    </row>
    <row r="19780" spans="199:199" ht="12" customHeight="1">
      <c r="GQ19780" s="171"/>
    </row>
    <row r="19781" spans="199:199" ht="12" customHeight="1">
      <c r="GQ19781" s="171"/>
    </row>
    <row r="19782" spans="199:199" ht="12" customHeight="1">
      <c r="GQ19782" s="171"/>
    </row>
    <row r="19783" spans="199:199" ht="12" customHeight="1">
      <c r="GQ19783" s="171"/>
    </row>
    <row r="19784" spans="199:199" ht="12" customHeight="1">
      <c r="GQ19784" s="171"/>
    </row>
    <row r="19785" spans="199:199" ht="12" customHeight="1">
      <c r="GQ19785" s="171"/>
    </row>
    <row r="19786" spans="199:199" ht="12" customHeight="1">
      <c r="GQ19786" s="171"/>
    </row>
    <row r="19787" spans="199:199" ht="12" customHeight="1">
      <c r="GQ19787" s="171"/>
    </row>
    <row r="19788" spans="199:199" ht="12" customHeight="1">
      <c r="GQ19788" s="171"/>
    </row>
    <row r="19789" spans="199:199" ht="12" customHeight="1">
      <c r="GQ19789" s="171"/>
    </row>
    <row r="19790" spans="199:199" ht="12" customHeight="1">
      <c r="GQ19790" s="171"/>
    </row>
    <row r="19791" spans="199:199" ht="12" customHeight="1">
      <c r="GQ19791" s="171"/>
    </row>
    <row r="19792" spans="199:199" ht="12" customHeight="1">
      <c r="GQ19792" s="171"/>
    </row>
    <row r="19793" spans="199:199" ht="12" customHeight="1">
      <c r="GQ19793" s="171"/>
    </row>
    <row r="19794" spans="199:199" ht="12" customHeight="1">
      <c r="GQ19794" s="171"/>
    </row>
    <row r="19795" spans="199:199" ht="12" customHeight="1">
      <c r="GQ19795" s="171"/>
    </row>
    <row r="19796" spans="199:199" ht="12" customHeight="1">
      <c r="GQ19796" s="171"/>
    </row>
    <row r="19797" spans="199:199" ht="12" customHeight="1">
      <c r="GQ19797" s="171"/>
    </row>
    <row r="19798" spans="199:199" ht="12" customHeight="1">
      <c r="GQ19798" s="171"/>
    </row>
    <row r="19799" spans="199:199" ht="12" customHeight="1">
      <c r="GQ19799" s="171"/>
    </row>
    <row r="19800" spans="199:199" ht="12" customHeight="1">
      <c r="GQ19800" s="171"/>
    </row>
    <row r="19801" spans="199:199" ht="12" customHeight="1">
      <c r="GQ19801" s="171"/>
    </row>
    <row r="19802" spans="199:199" ht="12" customHeight="1">
      <c r="GQ19802" s="171"/>
    </row>
    <row r="19803" spans="199:199" ht="12" customHeight="1">
      <c r="GQ19803" s="171"/>
    </row>
    <row r="19804" spans="199:199" ht="12" customHeight="1">
      <c r="GQ19804" s="171"/>
    </row>
    <row r="19805" spans="199:199" ht="12" customHeight="1">
      <c r="GQ19805" s="171"/>
    </row>
    <row r="19806" spans="199:199" ht="12" customHeight="1">
      <c r="GQ19806" s="171"/>
    </row>
    <row r="19807" spans="199:199" ht="12" customHeight="1">
      <c r="GQ19807" s="171"/>
    </row>
    <row r="19808" spans="199:199" ht="12" customHeight="1">
      <c r="GQ19808" s="171"/>
    </row>
    <row r="19809" spans="199:199" ht="12" customHeight="1">
      <c r="GQ19809" s="171"/>
    </row>
    <row r="19810" spans="199:199" ht="12" customHeight="1">
      <c r="GQ19810" s="171"/>
    </row>
    <row r="19811" spans="199:199" ht="12" customHeight="1">
      <c r="GQ19811" s="171"/>
    </row>
    <row r="19812" spans="199:199" ht="12" customHeight="1">
      <c r="GQ19812" s="171"/>
    </row>
    <row r="19813" spans="199:199" ht="12" customHeight="1">
      <c r="GQ19813" s="171"/>
    </row>
    <row r="19814" spans="199:199" ht="12" customHeight="1">
      <c r="GQ19814" s="171"/>
    </row>
    <row r="19815" spans="199:199" ht="12" customHeight="1">
      <c r="GQ19815" s="171"/>
    </row>
    <row r="19816" spans="199:199" ht="12" customHeight="1">
      <c r="GQ19816" s="171"/>
    </row>
    <row r="19817" spans="199:199" ht="12" customHeight="1">
      <c r="GQ19817" s="171"/>
    </row>
    <row r="19818" spans="199:199" ht="12" customHeight="1">
      <c r="GQ19818" s="171"/>
    </row>
    <row r="19819" spans="199:199" ht="12" customHeight="1">
      <c r="GQ19819" s="171"/>
    </row>
    <row r="19820" spans="199:199" ht="12" customHeight="1">
      <c r="GQ19820" s="171"/>
    </row>
    <row r="19821" spans="199:199" ht="12" customHeight="1">
      <c r="GQ19821" s="171"/>
    </row>
    <row r="19822" spans="199:199" ht="12" customHeight="1">
      <c r="GQ19822" s="171"/>
    </row>
    <row r="19823" spans="199:199" ht="12" customHeight="1">
      <c r="GQ19823" s="171"/>
    </row>
    <row r="19824" spans="199:199" ht="12" customHeight="1">
      <c r="GQ19824" s="171"/>
    </row>
    <row r="19825" spans="199:199" ht="12" customHeight="1">
      <c r="GQ19825" s="171"/>
    </row>
    <row r="19826" spans="199:199" ht="12" customHeight="1">
      <c r="GQ19826" s="171"/>
    </row>
    <row r="19827" spans="199:199" ht="12" customHeight="1">
      <c r="GQ19827" s="171"/>
    </row>
    <row r="19828" spans="199:199" ht="12" customHeight="1">
      <c r="GQ19828" s="171"/>
    </row>
    <row r="19829" spans="199:199" ht="12" customHeight="1">
      <c r="GQ19829" s="171"/>
    </row>
    <row r="19830" spans="199:199" ht="12" customHeight="1">
      <c r="GQ19830" s="171"/>
    </row>
    <row r="19831" spans="199:199" ht="12" customHeight="1">
      <c r="GQ19831" s="171"/>
    </row>
    <row r="19832" spans="199:199" ht="12" customHeight="1">
      <c r="GQ19832" s="171"/>
    </row>
    <row r="19833" spans="199:199" ht="12" customHeight="1">
      <c r="GQ19833" s="171"/>
    </row>
    <row r="19834" spans="199:199" ht="12" customHeight="1">
      <c r="GQ19834" s="171"/>
    </row>
    <row r="19835" spans="199:199" ht="12" customHeight="1">
      <c r="GQ19835" s="171"/>
    </row>
    <row r="19836" spans="199:199" ht="12" customHeight="1">
      <c r="GQ19836" s="171"/>
    </row>
    <row r="19837" spans="199:199" ht="12" customHeight="1">
      <c r="GQ19837" s="171"/>
    </row>
    <row r="19838" spans="199:199" ht="12" customHeight="1">
      <c r="GQ19838" s="171"/>
    </row>
    <row r="19839" spans="199:199" ht="12" customHeight="1">
      <c r="GQ19839" s="171"/>
    </row>
    <row r="19840" spans="199:199" ht="12" customHeight="1">
      <c r="GQ19840" s="171"/>
    </row>
    <row r="19841" spans="199:199" ht="12" customHeight="1">
      <c r="GQ19841" s="171"/>
    </row>
    <row r="19842" spans="199:199" ht="12" customHeight="1">
      <c r="GQ19842" s="171"/>
    </row>
    <row r="19843" spans="199:199" ht="12" customHeight="1">
      <c r="GQ19843" s="171"/>
    </row>
    <row r="19844" spans="199:199" ht="12" customHeight="1">
      <c r="GQ19844" s="171"/>
    </row>
    <row r="19845" spans="199:199" ht="12" customHeight="1">
      <c r="GQ19845" s="171"/>
    </row>
    <row r="19846" spans="199:199" ht="12" customHeight="1">
      <c r="GQ19846" s="171"/>
    </row>
    <row r="19847" spans="199:199" ht="12" customHeight="1">
      <c r="GQ19847" s="171"/>
    </row>
    <row r="19848" spans="199:199" ht="12" customHeight="1">
      <c r="GQ19848" s="171"/>
    </row>
    <row r="19849" spans="199:199" ht="12" customHeight="1">
      <c r="GQ19849" s="171"/>
    </row>
    <row r="19850" spans="199:199" ht="12" customHeight="1">
      <c r="GQ19850" s="171"/>
    </row>
    <row r="19851" spans="199:199" ht="12" customHeight="1">
      <c r="GQ19851" s="171"/>
    </row>
    <row r="19852" spans="199:199" ht="12" customHeight="1">
      <c r="GQ19852" s="171"/>
    </row>
    <row r="19853" spans="199:199" ht="12" customHeight="1">
      <c r="GQ19853" s="171"/>
    </row>
    <row r="19854" spans="199:199" ht="12" customHeight="1">
      <c r="GQ19854" s="171"/>
    </row>
    <row r="19855" spans="199:199" ht="12" customHeight="1">
      <c r="GQ19855" s="171"/>
    </row>
    <row r="19856" spans="199:199" ht="12" customHeight="1">
      <c r="GQ19856" s="171"/>
    </row>
    <row r="19857" spans="199:199" ht="12" customHeight="1">
      <c r="GQ19857" s="171"/>
    </row>
    <row r="19858" spans="199:199" ht="12" customHeight="1">
      <c r="GQ19858" s="171"/>
    </row>
    <row r="19859" spans="199:199" ht="12" customHeight="1">
      <c r="GQ19859" s="171"/>
    </row>
    <row r="19860" spans="199:199" ht="12" customHeight="1">
      <c r="GQ19860" s="171"/>
    </row>
    <row r="19861" spans="199:199" ht="12" customHeight="1">
      <c r="GQ19861" s="171"/>
    </row>
    <row r="19862" spans="199:199" ht="12" customHeight="1">
      <c r="GQ19862" s="171"/>
    </row>
    <row r="19863" spans="199:199" ht="12" customHeight="1">
      <c r="GQ19863" s="171"/>
    </row>
    <row r="19864" spans="199:199" ht="12" customHeight="1">
      <c r="GQ19864" s="171"/>
    </row>
    <row r="19865" spans="199:199" ht="12" customHeight="1">
      <c r="GQ19865" s="171"/>
    </row>
    <row r="19866" spans="199:199" ht="12" customHeight="1">
      <c r="GQ19866" s="171"/>
    </row>
    <row r="19867" spans="199:199" ht="12" customHeight="1">
      <c r="GQ19867" s="171"/>
    </row>
    <row r="19868" spans="199:199" ht="12" customHeight="1">
      <c r="GQ19868" s="171"/>
    </row>
    <row r="19869" spans="199:199" ht="12" customHeight="1">
      <c r="GQ19869" s="171"/>
    </row>
    <row r="19870" spans="199:199" ht="12" customHeight="1">
      <c r="GQ19870" s="171"/>
    </row>
    <row r="19871" spans="199:199" ht="12" customHeight="1">
      <c r="GQ19871" s="171"/>
    </row>
    <row r="19872" spans="199:199" ht="12" customHeight="1">
      <c r="GQ19872" s="171"/>
    </row>
    <row r="19873" spans="199:199" ht="12" customHeight="1">
      <c r="GQ19873" s="171"/>
    </row>
    <row r="19874" spans="199:199" ht="12" customHeight="1">
      <c r="GQ19874" s="171"/>
    </row>
    <row r="19875" spans="199:199" ht="12" customHeight="1">
      <c r="GQ19875" s="171"/>
    </row>
    <row r="19876" spans="199:199" ht="12" customHeight="1">
      <c r="GQ19876" s="171"/>
    </row>
    <row r="19877" spans="199:199" ht="12" customHeight="1">
      <c r="GQ19877" s="171"/>
    </row>
    <row r="19878" spans="199:199" ht="12" customHeight="1">
      <c r="GQ19878" s="171"/>
    </row>
    <row r="19879" spans="199:199" ht="12" customHeight="1">
      <c r="GQ19879" s="171"/>
    </row>
    <row r="19880" spans="199:199" ht="12" customHeight="1">
      <c r="GQ19880" s="171"/>
    </row>
    <row r="19881" spans="199:199" ht="12" customHeight="1">
      <c r="GQ19881" s="171"/>
    </row>
    <row r="19882" spans="199:199" ht="12" customHeight="1">
      <c r="GQ19882" s="171"/>
    </row>
    <row r="19883" spans="199:199" ht="12" customHeight="1">
      <c r="GQ19883" s="171"/>
    </row>
    <row r="19884" spans="199:199" ht="12" customHeight="1">
      <c r="GQ19884" s="171"/>
    </row>
    <row r="19885" spans="199:199" ht="12" customHeight="1">
      <c r="GQ19885" s="171"/>
    </row>
    <row r="19886" spans="199:199" ht="12" customHeight="1">
      <c r="GQ19886" s="171"/>
    </row>
    <row r="19887" spans="199:199" ht="12" customHeight="1">
      <c r="GQ19887" s="171"/>
    </row>
    <row r="19888" spans="199:199" ht="12" customHeight="1">
      <c r="GQ19888" s="171"/>
    </row>
    <row r="19889" spans="199:199" ht="12" customHeight="1">
      <c r="GQ19889" s="171"/>
    </row>
    <row r="19890" spans="199:199" ht="12" customHeight="1">
      <c r="GQ19890" s="171"/>
    </row>
    <row r="19891" spans="199:199" ht="12" customHeight="1">
      <c r="GQ19891" s="171"/>
    </row>
    <row r="19892" spans="199:199" ht="12" customHeight="1">
      <c r="GQ19892" s="171"/>
    </row>
    <row r="19893" spans="199:199" ht="12" customHeight="1">
      <c r="GQ19893" s="171"/>
    </row>
    <row r="19894" spans="199:199" ht="12" customHeight="1">
      <c r="GQ19894" s="171"/>
    </row>
    <row r="19895" spans="199:199" ht="12" customHeight="1">
      <c r="GQ19895" s="171"/>
    </row>
    <row r="19896" spans="199:199" ht="12" customHeight="1">
      <c r="GQ19896" s="171"/>
    </row>
    <row r="19897" spans="199:199" ht="12" customHeight="1">
      <c r="GQ19897" s="171"/>
    </row>
    <row r="19898" spans="199:199" ht="12" customHeight="1">
      <c r="GQ19898" s="171"/>
    </row>
    <row r="19899" spans="199:199" ht="12" customHeight="1">
      <c r="GQ19899" s="171"/>
    </row>
    <row r="19900" spans="199:199" ht="12" customHeight="1">
      <c r="GQ19900" s="171"/>
    </row>
    <row r="19901" spans="199:199" ht="12" customHeight="1">
      <c r="GQ19901" s="171"/>
    </row>
    <row r="19902" spans="199:199" ht="12" customHeight="1">
      <c r="GQ19902" s="171"/>
    </row>
    <row r="19903" spans="199:199" ht="12" customHeight="1">
      <c r="GQ19903" s="171"/>
    </row>
    <row r="19904" spans="199:199" ht="12" customHeight="1">
      <c r="GQ19904" s="171"/>
    </row>
    <row r="19905" spans="199:199" ht="12" customHeight="1">
      <c r="GQ19905" s="171"/>
    </row>
    <row r="19906" spans="199:199" ht="12" customHeight="1">
      <c r="GQ19906" s="171"/>
    </row>
    <row r="19907" spans="199:199" ht="12" customHeight="1">
      <c r="GQ19907" s="171"/>
    </row>
    <row r="19908" spans="199:199" ht="12" customHeight="1">
      <c r="GQ19908" s="171"/>
    </row>
    <row r="19909" spans="199:199" ht="12" customHeight="1">
      <c r="GQ19909" s="171"/>
    </row>
    <row r="19910" spans="199:199" ht="12" customHeight="1">
      <c r="GQ19910" s="171"/>
    </row>
    <row r="19911" spans="199:199" ht="12" customHeight="1">
      <c r="GQ19911" s="171"/>
    </row>
    <row r="19912" spans="199:199" ht="12" customHeight="1">
      <c r="GQ19912" s="171"/>
    </row>
    <row r="19913" spans="199:199" ht="12" customHeight="1">
      <c r="GQ19913" s="171"/>
    </row>
    <row r="19914" spans="199:199" ht="12" customHeight="1">
      <c r="GQ19914" s="171"/>
    </row>
    <row r="19915" spans="199:199" ht="12" customHeight="1">
      <c r="GQ19915" s="171"/>
    </row>
    <row r="19916" spans="199:199" ht="12" customHeight="1">
      <c r="GQ19916" s="171"/>
    </row>
    <row r="19917" spans="199:199" ht="12" customHeight="1">
      <c r="GQ19917" s="171"/>
    </row>
    <row r="19918" spans="199:199" ht="12" customHeight="1">
      <c r="GQ19918" s="171"/>
    </row>
    <row r="19919" spans="199:199" ht="12" customHeight="1">
      <c r="GQ19919" s="171"/>
    </row>
    <row r="19920" spans="199:199" ht="12" customHeight="1">
      <c r="GQ19920" s="171"/>
    </row>
    <row r="19921" spans="199:199" ht="12" customHeight="1">
      <c r="GQ19921" s="171"/>
    </row>
    <row r="19922" spans="199:199" ht="12" customHeight="1">
      <c r="GQ19922" s="171"/>
    </row>
    <row r="19923" spans="199:199" ht="12" customHeight="1">
      <c r="GQ19923" s="171"/>
    </row>
    <row r="19924" spans="199:199" ht="12" customHeight="1">
      <c r="GQ19924" s="171"/>
    </row>
    <row r="19925" spans="199:199" ht="12" customHeight="1">
      <c r="GQ19925" s="171"/>
    </row>
    <row r="19926" spans="199:199" ht="12" customHeight="1">
      <c r="GQ19926" s="171"/>
    </row>
    <row r="19927" spans="199:199" ht="12" customHeight="1">
      <c r="GQ19927" s="171"/>
    </row>
    <row r="19928" spans="199:199" ht="12" customHeight="1">
      <c r="GQ19928" s="171"/>
    </row>
    <row r="19929" spans="199:199" ht="12" customHeight="1">
      <c r="GQ19929" s="171"/>
    </row>
    <row r="19930" spans="199:199" ht="12" customHeight="1">
      <c r="GQ19930" s="171"/>
    </row>
    <row r="19931" spans="199:199" ht="12" customHeight="1">
      <c r="GQ19931" s="171"/>
    </row>
    <row r="19932" spans="199:199" ht="12" customHeight="1">
      <c r="GQ19932" s="171"/>
    </row>
    <row r="19933" spans="199:199" ht="12" customHeight="1">
      <c r="GQ19933" s="171"/>
    </row>
    <row r="19934" spans="199:199" ht="12" customHeight="1">
      <c r="GQ19934" s="171"/>
    </row>
    <row r="19935" spans="199:199" ht="12" customHeight="1">
      <c r="GQ19935" s="171"/>
    </row>
    <row r="19936" spans="199:199" ht="12" customHeight="1">
      <c r="GQ19936" s="171"/>
    </row>
    <row r="19937" spans="199:199" ht="12" customHeight="1">
      <c r="GQ19937" s="171"/>
    </row>
    <row r="19938" spans="199:199" ht="12" customHeight="1">
      <c r="GQ19938" s="171"/>
    </row>
    <row r="19939" spans="199:199" ht="12" customHeight="1">
      <c r="GQ19939" s="171"/>
    </row>
    <row r="19940" spans="199:199" ht="12" customHeight="1">
      <c r="GQ19940" s="171"/>
    </row>
    <row r="19941" spans="199:199" ht="12" customHeight="1">
      <c r="GQ19941" s="171"/>
    </row>
    <row r="19942" spans="199:199" ht="12" customHeight="1">
      <c r="GQ19942" s="171"/>
    </row>
    <row r="19943" spans="199:199" ht="12" customHeight="1">
      <c r="GQ19943" s="171"/>
    </row>
    <row r="19944" spans="199:199" ht="12" customHeight="1">
      <c r="GQ19944" s="171"/>
    </row>
    <row r="19945" spans="199:199" ht="12" customHeight="1">
      <c r="GQ19945" s="171"/>
    </row>
    <row r="19946" spans="199:199" ht="12" customHeight="1">
      <c r="GQ19946" s="171"/>
    </row>
    <row r="19947" spans="199:199" ht="12" customHeight="1">
      <c r="GQ19947" s="171"/>
    </row>
    <row r="19948" spans="199:199" ht="12" customHeight="1">
      <c r="GQ19948" s="171"/>
    </row>
    <row r="19949" spans="199:199" ht="12" customHeight="1">
      <c r="GQ19949" s="171"/>
    </row>
    <row r="19950" spans="199:199" ht="12" customHeight="1">
      <c r="GQ19950" s="171"/>
    </row>
    <row r="19951" spans="199:199" ht="12" customHeight="1">
      <c r="GQ19951" s="171"/>
    </row>
    <row r="19952" spans="199:199" ht="12" customHeight="1">
      <c r="GQ19952" s="171"/>
    </row>
    <row r="19953" spans="199:199" ht="12" customHeight="1">
      <c r="GQ19953" s="171"/>
    </row>
    <row r="19954" spans="199:199" ht="12" customHeight="1">
      <c r="GQ19954" s="171"/>
    </row>
    <row r="19955" spans="199:199" ht="12" customHeight="1">
      <c r="GQ19955" s="171"/>
    </row>
    <row r="19956" spans="199:199" ht="12" customHeight="1">
      <c r="GQ19956" s="171"/>
    </row>
    <row r="19957" spans="199:199" ht="12" customHeight="1">
      <c r="GQ19957" s="171"/>
    </row>
    <row r="19958" spans="199:199" ht="12" customHeight="1">
      <c r="GQ19958" s="171"/>
    </row>
    <row r="19959" spans="199:199" ht="12" customHeight="1">
      <c r="GQ19959" s="171"/>
    </row>
    <row r="19960" spans="199:199" ht="12" customHeight="1">
      <c r="GQ19960" s="171"/>
    </row>
    <row r="19961" spans="199:199" ht="12" customHeight="1">
      <c r="GQ19961" s="171"/>
    </row>
    <row r="19962" spans="199:199" ht="12" customHeight="1">
      <c r="GQ19962" s="171"/>
    </row>
    <row r="19963" spans="199:199" ht="12" customHeight="1">
      <c r="GQ19963" s="171"/>
    </row>
    <row r="19964" spans="199:199" ht="12" customHeight="1">
      <c r="GQ19964" s="171"/>
    </row>
    <row r="19965" spans="199:199" ht="12" customHeight="1">
      <c r="GQ19965" s="171"/>
    </row>
    <row r="19966" spans="199:199" ht="12" customHeight="1">
      <c r="GQ19966" s="171"/>
    </row>
    <row r="19967" spans="199:199" ht="12" customHeight="1">
      <c r="GQ19967" s="171"/>
    </row>
    <row r="19968" spans="199:199" ht="12" customHeight="1">
      <c r="GQ19968" s="171"/>
    </row>
    <row r="19969" spans="199:199" ht="12" customHeight="1">
      <c r="GQ19969" s="171"/>
    </row>
    <row r="19970" spans="199:199" ht="12" customHeight="1">
      <c r="GQ19970" s="171"/>
    </row>
    <row r="19971" spans="199:199" ht="12" customHeight="1">
      <c r="GQ19971" s="171"/>
    </row>
    <row r="19972" spans="199:199" ht="12" customHeight="1">
      <c r="GQ19972" s="171"/>
    </row>
    <row r="19973" spans="199:199" ht="12" customHeight="1">
      <c r="GQ19973" s="171"/>
    </row>
    <row r="19974" spans="199:199" ht="12" customHeight="1">
      <c r="GQ19974" s="171"/>
    </row>
    <row r="19975" spans="199:199" ht="12" customHeight="1">
      <c r="GQ19975" s="171"/>
    </row>
    <row r="19976" spans="199:199" ht="12" customHeight="1">
      <c r="GQ19976" s="171"/>
    </row>
    <row r="19977" spans="199:199" ht="12" customHeight="1">
      <c r="GQ19977" s="171"/>
    </row>
    <row r="19978" spans="199:199" ht="12" customHeight="1">
      <c r="GQ19978" s="171"/>
    </row>
    <row r="19979" spans="199:199" ht="12" customHeight="1">
      <c r="GQ19979" s="171"/>
    </row>
    <row r="19980" spans="199:199" ht="12" customHeight="1">
      <c r="GQ19980" s="171"/>
    </row>
    <row r="19981" spans="199:199" ht="12" customHeight="1">
      <c r="GQ19981" s="171"/>
    </row>
    <row r="19982" spans="199:199" ht="12" customHeight="1">
      <c r="GQ19982" s="171"/>
    </row>
    <row r="19983" spans="199:199" ht="12" customHeight="1">
      <c r="GQ19983" s="171"/>
    </row>
    <row r="19984" spans="199:199" ht="12" customHeight="1">
      <c r="GQ19984" s="171"/>
    </row>
    <row r="19985" spans="199:199" ht="12" customHeight="1">
      <c r="GQ19985" s="171"/>
    </row>
    <row r="19986" spans="199:199" ht="12" customHeight="1">
      <c r="GQ19986" s="171"/>
    </row>
    <row r="19987" spans="199:199" ht="12" customHeight="1">
      <c r="GQ19987" s="171"/>
    </row>
    <row r="19988" spans="199:199" ht="12" customHeight="1">
      <c r="GQ19988" s="171"/>
    </row>
    <row r="19989" spans="199:199" ht="12" customHeight="1">
      <c r="GQ19989" s="171"/>
    </row>
    <row r="19990" spans="199:199" ht="12" customHeight="1">
      <c r="GQ19990" s="171"/>
    </row>
    <row r="19991" spans="199:199" ht="12" customHeight="1">
      <c r="GQ19991" s="171"/>
    </row>
    <row r="19992" spans="199:199" ht="12" customHeight="1">
      <c r="GQ19992" s="171"/>
    </row>
    <row r="19993" spans="199:199" ht="12" customHeight="1">
      <c r="GQ19993" s="171"/>
    </row>
    <row r="19994" spans="199:199" ht="12" customHeight="1">
      <c r="GQ19994" s="171"/>
    </row>
    <row r="19995" spans="199:199" ht="12" customHeight="1">
      <c r="GQ19995" s="171"/>
    </row>
    <row r="19996" spans="199:199" ht="12" customHeight="1">
      <c r="GQ19996" s="171"/>
    </row>
    <row r="19997" spans="199:199" ht="12" customHeight="1">
      <c r="GQ19997" s="171"/>
    </row>
    <row r="19998" spans="199:199" ht="12" customHeight="1">
      <c r="GQ19998" s="171"/>
    </row>
    <row r="19999" spans="199:199" ht="12" customHeight="1">
      <c r="GQ19999" s="171"/>
    </row>
    <row r="20000" spans="199:199" ht="12" customHeight="1">
      <c r="GQ20000" s="171"/>
    </row>
    <row r="20001" spans="199:199" ht="12" customHeight="1">
      <c r="GQ20001" s="171"/>
    </row>
    <row r="20002" spans="199:199" ht="12" customHeight="1">
      <c r="GQ20002" s="171"/>
    </row>
    <row r="20003" spans="199:199" ht="12" customHeight="1">
      <c r="GQ20003" s="171"/>
    </row>
    <row r="20004" spans="199:199" ht="12" customHeight="1">
      <c r="GQ20004" s="171"/>
    </row>
    <row r="20005" spans="199:199" ht="12" customHeight="1">
      <c r="GQ20005" s="171"/>
    </row>
    <row r="20006" spans="199:199" ht="12" customHeight="1">
      <c r="GQ20006" s="171"/>
    </row>
    <row r="20007" spans="199:199" ht="12" customHeight="1">
      <c r="GQ20007" s="171"/>
    </row>
    <row r="20008" spans="199:199" ht="12" customHeight="1">
      <c r="GQ20008" s="171"/>
    </row>
    <row r="20009" spans="199:199" ht="12" customHeight="1">
      <c r="GQ20009" s="171"/>
    </row>
    <row r="20010" spans="199:199" ht="12" customHeight="1">
      <c r="GQ20010" s="171"/>
    </row>
    <row r="20011" spans="199:199" ht="12" customHeight="1">
      <c r="GQ20011" s="171"/>
    </row>
    <row r="20012" spans="199:199" ht="12" customHeight="1">
      <c r="GQ20012" s="171"/>
    </row>
    <row r="20013" spans="199:199" ht="12" customHeight="1">
      <c r="GQ20013" s="171"/>
    </row>
    <row r="20014" spans="199:199" ht="12" customHeight="1">
      <c r="GQ20014" s="171"/>
    </row>
    <row r="20015" spans="199:199" ht="12" customHeight="1">
      <c r="GQ20015" s="171"/>
    </row>
    <row r="20016" spans="199:199" ht="12" customHeight="1">
      <c r="GQ20016" s="171"/>
    </row>
    <row r="20017" spans="199:199" ht="12" customHeight="1">
      <c r="GQ20017" s="171"/>
    </row>
    <row r="20018" spans="199:199" ht="12" customHeight="1">
      <c r="GQ20018" s="171"/>
    </row>
    <row r="20019" spans="199:199" ht="12" customHeight="1">
      <c r="GQ20019" s="171"/>
    </row>
    <row r="20020" spans="199:199" ht="12" customHeight="1">
      <c r="GQ20020" s="171"/>
    </row>
    <row r="20021" spans="199:199" ht="12" customHeight="1">
      <c r="GQ20021" s="171"/>
    </row>
    <row r="20022" spans="199:199" ht="12" customHeight="1">
      <c r="GQ20022" s="171"/>
    </row>
    <row r="20023" spans="199:199" ht="12" customHeight="1">
      <c r="GQ20023" s="171"/>
    </row>
    <row r="20024" spans="199:199" ht="12" customHeight="1">
      <c r="GQ20024" s="171"/>
    </row>
    <row r="20025" spans="199:199" ht="12" customHeight="1">
      <c r="GQ20025" s="171"/>
    </row>
    <row r="20026" spans="199:199" ht="12" customHeight="1">
      <c r="GQ20026" s="171"/>
    </row>
    <row r="20027" spans="199:199" ht="12" customHeight="1">
      <c r="GQ20027" s="171"/>
    </row>
    <row r="20028" spans="199:199" ht="12" customHeight="1">
      <c r="GQ20028" s="171"/>
    </row>
    <row r="20029" spans="199:199" ht="12" customHeight="1">
      <c r="GQ20029" s="171"/>
    </row>
    <row r="20030" spans="199:199" ht="12" customHeight="1">
      <c r="GQ20030" s="171"/>
    </row>
    <row r="20031" spans="199:199" ht="12" customHeight="1">
      <c r="GQ20031" s="171"/>
    </row>
    <row r="20032" spans="199:199" ht="12" customHeight="1">
      <c r="GQ20032" s="171"/>
    </row>
    <row r="20033" spans="199:199" ht="12" customHeight="1">
      <c r="GQ20033" s="171"/>
    </row>
    <row r="20034" spans="199:199" ht="12" customHeight="1">
      <c r="GQ20034" s="171"/>
    </row>
    <row r="20035" spans="199:199" ht="12" customHeight="1">
      <c r="GQ20035" s="171"/>
    </row>
    <row r="20036" spans="199:199" ht="12" customHeight="1">
      <c r="GQ20036" s="171"/>
    </row>
    <row r="20037" spans="199:199" ht="12" customHeight="1">
      <c r="GQ20037" s="171"/>
    </row>
    <row r="20038" spans="199:199" ht="12" customHeight="1">
      <c r="GQ20038" s="171"/>
    </row>
    <row r="20039" spans="199:199" ht="12" customHeight="1">
      <c r="GQ20039" s="171"/>
    </row>
    <row r="20040" spans="199:199" ht="12" customHeight="1">
      <c r="GQ20040" s="171"/>
    </row>
    <row r="20041" spans="199:199" ht="12" customHeight="1">
      <c r="GQ20041" s="171"/>
    </row>
    <row r="20042" spans="199:199" ht="12" customHeight="1">
      <c r="GQ20042" s="171"/>
    </row>
    <row r="20043" spans="199:199" ht="12" customHeight="1">
      <c r="GQ20043" s="171"/>
    </row>
    <row r="20044" spans="199:199" ht="12" customHeight="1">
      <c r="GQ20044" s="171"/>
    </row>
    <row r="20045" spans="199:199" ht="12" customHeight="1">
      <c r="GQ20045" s="171"/>
    </row>
    <row r="20046" spans="199:199" ht="12" customHeight="1">
      <c r="GQ20046" s="171"/>
    </row>
    <row r="20047" spans="199:199" ht="12" customHeight="1">
      <c r="GQ20047" s="171"/>
    </row>
    <row r="20048" spans="199:199" ht="12" customHeight="1">
      <c r="GQ20048" s="171"/>
    </row>
    <row r="20049" spans="199:199" ht="12" customHeight="1">
      <c r="GQ20049" s="171"/>
    </row>
    <row r="20050" spans="199:199" ht="12" customHeight="1">
      <c r="GQ20050" s="171"/>
    </row>
    <row r="20051" spans="199:199" ht="12" customHeight="1">
      <c r="GQ20051" s="171"/>
    </row>
    <row r="20052" spans="199:199" ht="12" customHeight="1">
      <c r="GQ20052" s="171"/>
    </row>
    <row r="20053" spans="199:199" ht="12" customHeight="1">
      <c r="GQ20053" s="171"/>
    </row>
    <row r="20054" spans="199:199" ht="12" customHeight="1">
      <c r="GQ20054" s="171"/>
    </row>
    <row r="20055" spans="199:199" ht="12" customHeight="1">
      <c r="GQ20055" s="171"/>
    </row>
    <row r="20056" spans="199:199" ht="12" customHeight="1">
      <c r="GQ20056" s="171"/>
    </row>
    <row r="20057" spans="199:199" ht="12" customHeight="1">
      <c r="GQ20057" s="171"/>
    </row>
    <row r="20058" spans="199:199" ht="12" customHeight="1">
      <c r="GQ20058" s="171"/>
    </row>
    <row r="20059" spans="199:199" ht="12" customHeight="1">
      <c r="GQ20059" s="171"/>
    </row>
    <row r="20060" spans="199:199" ht="12" customHeight="1">
      <c r="GQ20060" s="171"/>
    </row>
    <row r="20061" spans="199:199" ht="12" customHeight="1">
      <c r="GQ20061" s="171"/>
    </row>
    <row r="20062" spans="199:199" ht="12" customHeight="1">
      <c r="GQ20062" s="171"/>
    </row>
    <row r="20063" spans="199:199" ht="12" customHeight="1">
      <c r="GQ20063" s="171"/>
    </row>
    <row r="20064" spans="199:199" ht="12" customHeight="1">
      <c r="GQ20064" s="171"/>
    </row>
    <row r="20065" spans="199:199" ht="12" customHeight="1">
      <c r="GQ20065" s="171"/>
    </row>
    <row r="20066" spans="199:199" ht="12" customHeight="1">
      <c r="GQ20066" s="171"/>
    </row>
    <row r="20067" spans="199:199" ht="12" customHeight="1">
      <c r="GQ20067" s="171"/>
    </row>
    <row r="20068" spans="199:199" ht="12" customHeight="1">
      <c r="GQ20068" s="171"/>
    </row>
    <row r="20069" spans="199:199" ht="12" customHeight="1">
      <c r="GQ20069" s="171"/>
    </row>
    <row r="20070" spans="199:199" ht="12" customHeight="1">
      <c r="GQ20070" s="171"/>
    </row>
    <row r="20071" spans="199:199" ht="12" customHeight="1">
      <c r="GQ20071" s="171"/>
    </row>
    <row r="20072" spans="199:199" ht="12" customHeight="1">
      <c r="GQ20072" s="171"/>
    </row>
    <row r="20073" spans="199:199" ht="12" customHeight="1">
      <c r="GQ20073" s="171"/>
    </row>
    <row r="20074" spans="199:199" ht="12" customHeight="1">
      <c r="GQ20074" s="171"/>
    </row>
    <row r="20075" spans="199:199" ht="12" customHeight="1">
      <c r="GQ20075" s="171"/>
    </row>
    <row r="20076" spans="199:199" ht="12" customHeight="1">
      <c r="GQ20076" s="171"/>
    </row>
    <row r="20077" spans="199:199" ht="12" customHeight="1">
      <c r="GQ20077" s="171"/>
    </row>
    <row r="20078" spans="199:199" ht="12" customHeight="1">
      <c r="GQ20078" s="171"/>
    </row>
    <row r="20079" spans="199:199" ht="12" customHeight="1">
      <c r="GQ20079" s="171"/>
    </row>
    <row r="20080" spans="199:199" ht="12" customHeight="1">
      <c r="GQ20080" s="171"/>
    </row>
    <row r="20081" spans="199:199" ht="12" customHeight="1">
      <c r="GQ20081" s="171"/>
    </row>
    <row r="20082" spans="199:199" ht="12" customHeight="1">
      <c r="GQ20082" s="171"/>
    </row>
    <row r="20083" spans="199:199" ht="12" customHeight="1">
      <c r="GQ20083" s="171"/>
    </row>
    <row r="20084" spans="199:199" ht="12" customHeight="1">
      <c r="GQ20084" s="171"/>
    </row>
    <row r="20085" spans="199:199" ht="12" customHeight="1">
      <c r="GQ20085" s="171"/>
    </row>
    <row r="20086" spans="199:199" ht="12" customHeight="1">
      <c r="GQ20086" s="171"/>
    </row>
    <row r="20087" spans="199:199" ht="12" customHeight="1">
      <c r="GQ20087" s="171"/>
    </row>
    <row r="20088" spans="199:199" ht="12" customHeight="1">
      <c r="GQ20088" s="171"/>
    </row>
    <row r="20089" spans="199:199" ht="12" customHeight="1">
      <c r="GQ20089" s="171"/>
    </row>
    <row r="20090" spans="199:199" ht="12" customHeight="1">
      <c r="GQ20090" s="171"/>
    </row>
    <row r="20091" spans="199:199" ht="12" customHeight="1">
      <c r="GQ20091" s="171"/>
    </row>
    <row r="20092" spans="199:199" ht="12" customHeight="1">
      <c r="GQ20092" s="171"/>
    </row>
    <row r="20093" spans="199:199" ht="12" customHeight="1">
      <c r="GQ20093" s="171"/>
    </row>
    <row r="20094" spans="199:199" ht="12" customHeight="1">
      <c r="GQ20094" s="171"/>
    </row>
    <row r="20095" spans="199:199" ht="12" customHeight="1">
      <c r="GQ20095" s="171"/>
    </row>
    <row r="20096" spans="199:199" ht="12" customHeight="1">
      <c r="GQ20096" s="171"/>
    </row>
    <row r="20097" spans="199:199" ht="12" customHeight="1">
      <c r="GQ20097" s="171"/>
    </row>
    <row r="20098" spans="199:199" ht="12" customHeight="1">
      <c r="GQ20098" s="171"/>
    </row>
    <row r="20099" spans="199:199" ht="12" customHeight="1">
      <c r="GQ20099" s="171"/>
    </row>
    <row r="20100" spans="199:199" ht="12" customHeight="1">
      <c r="GQ20100" s="171"/>
    </row>
    <row r="20101" spans="199:199" ht="12" customHeight="1">
      <c r="GQ20101" s="171"/>
    </row>
    <row r="20102" spans="199:199" ht="12" customHeight="1">
      <c r="GQ20102" s="171"/>
    </row>
    <row r="20103" spans="199:199" ht="12" customHeight="1">
      <c r="GQ20103" s="171"/>
    </row>
    <row r="20104" spans="199:199" ht="12" customHeight="1">
      <c r="GQ20104" s="171"/>
    </row>
    <row r="20105" spans="199:199" ht="12" customHeight="1">
      <c r="GQ20105" s="171"/>
    </row>
    <row r="20106" spans="199:199" ht="12" customHeight="1">
      <c r="GQ20106" s="171"/>
    </row>
    <row r="20107" spans="199:199" ht="12" customHeight="1">
      <c r="GQ20107" s="171"/>
    </row>
    <row r="20108" spans="199:199" ht="12" customHeight="1">
      <c r="GQ20108" s="171"/>
    </row>
    <row r="20109" spans="199:199" ht="12" customHeight="1">
      <c r="GQ20109" s="171"/>
    </row>
    <row r="20110" spans="199:199" ht="12" customHeight="1">
      <c r="GQ20110" s="171"/>
    </row>
    <row r="20111" spans="199:199" ht="12" customHeight="1">
      <c r="GQ20111" s="171"/>
    </row>
    <row r="20112" spans="199:199" ht="12" customHeight="1">
      <c r="GQ20112" s="171"/>
    </row>
    <row r="20113" spans="199:199" ht="12" customHeight="1">
      <c r="GQ20113" s="171"/>
    </row>
    <row r="20114" spans="199:199" ht="12" customHeight="1">
      <c r="GQ20114" s="171"/>
    </row>
    <row r="20115" spans="199:199" ht="12" customHeight="1">
      <c r="GQ20115" s="171"/>
    </row>
    <row r="20116" spans="199:199" ht="12" customHeight="1">
      <c r="GQ20116" s="171"/>
    </row>
    <row r="20117" spans="199:199" ht="12" customHeight="1">
      <c r="GQ20117" s="171"/>
    </row>
    <row r="20118" spans="199:199" ht="12" customHeight="1">
      <c r="GQ20118" s="171"/>
    </row>
    <row r="20119" spans="199:199" ht="12" customHeight="1">
      <c r="GQ20119" s="171"/>
    </row>
    <row r="20120" spans="199:199" ht="12" customHeight="1">
      <c r="GQ20120" s="171"/>
    </row>
    <row r="20121" spans="199:199" ht="12" customHeight="1">
      <c r="GQ20121" s="171"/>
    </row>
    <row r="20122" spans="199:199" ht="12" customHeight="1">
      <c r="GQ20122" s="171"/>
    </row>
    <row r="20123" spans="199:199" ht="12" customHeight="1">
      <c r="GQ20123" s="171"/>
    </row>
    <row r="20124" spans="199:199" ht="12" customHeight="1">
      <c r="GQ20124" s="171"/>
    </row>
    <row r="20125" spans="199:199" ht="12" customHeight="1">
      <c r="GQ20125" s="171"/>
    </row>
    <row r="20126" spans="199:199" ht="12" customHeight="1">
      <c r="GQ20126" s="171"/>
    </row>
    <row r="20127" spans="199:199" ht="12" customHeight="1">
      <c r="GQ20127" s="171"/>
    </row>
    <row r="20128" spans="199:199" ht="12" customHeight="1">
      <c r="GQ20128" s="171"/>
    </row>
    <row r="20129" spans="199:199" ht="12" customHeight="1">
      <c r="GQ20129" s="171"/>
    </row>
    <row r="20130" spans="199:199" ht="12" customHeight="1">
      <c r="GQ20130" s="171"/>
    </row>
    <row r="20131" spans="199:199" ht="12" customHeight="1">
      <c r="GQ20131" s="171"/>
    </row>
    <row r="20132" spans="199:199" ht="12" customHeight="1">
      <c r="GQ20132" s="171"/>
    </row>
    <row r="20133" spans="199:199" ht="12" customHeight="1">
      <c r="GQ20133" s="171"/>
    </row>
    <row r="20134" spans="199:199" ht="12" customHeight="1">
      <c r="GQ20134" s="171"/>
    </row>
    <row r="20135" spans="199:199" ht="12" customHeight="1">
      <c r="GQ20135" s="171"/>
    </row>
    <row r="20136" spans="199:199" ht="12" customHeight="1">
      <c r="GQ20136" s="171"/>
    </row>
    <row r="20137" spans="199:199" ht="12" customHeight="1">
      <c r="GQ20137" s="171"/>
    </row>
    <row r="20138" spans="199:199" ht="12" customHeight="1">
      <c r="GQ20138" s="171"/>
    </row>
    <row r="20139" spans="199:199" ht="12" customHeight="1">
      <c r="GQ20139" s="171"/>
    </row>
    <row r="20140" spans="199:199" ht="12" customHeight="1">
      <c r="GQ20140" s="171"/>
    </row>
    <row r="20141" spans="199:199" ht="12" customHeight="1">
      <c r="GQ20141" s="171"/>
    </row>
    <row r="20142" spans="199:199" ht="12" customHeight="1">
      <c r="GQ20142" s="171"/>
    </row>
    <row r="20143" spans="199:199" ht="12" customHeight="1">
      <c r="GQ20143" s="171"/>
    </row>
    <row r="20144" spans="199:199" ht="12" customHeight="1">
      <c r="GQ20144" s="171"/>
    </row>
    <row r="20145" spans="199:199" ht="12" customHeight="1">
      <c r="GQ20145" s="171"/>
    </row>
    <row r="20146" spans="199:199" ht="12" customHeight="1">
      <c r="GQ20146" s="171"/>
    </row>
    <row r="20147" spans="199:199" ht="12" customHeight="1">
      <c r="GQ20147" s="171"/>
    </row>
    <row r="20148" spans="199:199" ht="12" customHeight="1">
      <c r="GQ20148" s="171"/>
    </row>
    <row r="20149" spans="199:199" ht="12" customHeight="1">
      <c r="GQ20149" s="171"/>
    </row>
    <row r="20150" spans="199:199" ht="12" customHeight="1">
      <c r="GQ20150" s="171"/>
    </row>
    <row r="20151" spans="199:199" ht="12" customHeight="1">
      <c r="GQ20151" s="171"/>
    </row>
    <row r="20152" spans="199:199" ht="12" customHeight="1">
      <c r="GQ20152" s="171"/>
    </row>
    <row r="20153" spans="199:199" ht="12" customHeight="1">
      <c r="GQ20153" s="171"/>
    </row>
    <row r="20154" spans="199:199" ht="12" customHeight="1">
      <c r="GQ20154" s="171"/>
    </row>
    <row r="20155" spans="199:199" ht="12" customHeight="1">
      <c r="GQ20155" s="171"/>
    </row>
    <row r="20156" spans="199:199" ht="12" customHeight="1">
      <c r="GQ20156" s="171"/>
    </row>
    <row r="20157" spans="199:199" ht="12" customHeight="1">
      <c r="GQ20157" s="171"/>
    </row>
    <row r="20158" spans="199:199" ht="12" customHeight="1">
      <c r="GQ20158" s="171"/>
    </row>
    <row r="20159" spans="199:199" ht="12" customHeight="1">
      <c r="GQ20159" s="171"/>
    </row>
    <row r="20160" spans="199:199" ht="12" customHeight="1">
      <c r="GQ20160" s="171"/>
    </row>
    <row r="20161" spans="199:199" ht="12" customHeight="1">
      <c r="GQ20161" s="171"/>
    </row>
    <row r="20162" spans="199:199" ht="12" customHeight="1">
      <c r="GQ20162" s="171"/>
    </row>
    <row r="20163" spans="199:199" ht="12" customHeight="1">
      <c r="GQ20163" s="171"/>
    </row>
    <row r="20164" spans="199:199" ht="12" customHeight="1">
      <c r="GQ20164" s="171"/>
    </row>
    <row r="20165" spans="199:199" ht="12" customHeight="1">
      <c r="GQ20165" s="171"/>
    </row>
    <row r="20166" spans="199:199" ht="12" customHeight="1">
      <c r="GQ20166" s="171"/>
    </row>
    <row r="20167" spans="199:199" ht="12" customHeight="1">
      <c r="GQ20167" s="171"/>
    </row>
    <row r="20168" spans="199:199" ht="12" customHeight="1">
      <c r="GQ20168" s="171"/>
    </row>
    <row r="20169" spans="199:199" ht="12" customHeight="1">
      <c r="GQ20169" s="171"/>
    </row>
    <row r="20170" spans="199:199" ht="12" customHeight="1">
      <c r="GQ20170" s="171"/>
    </row>
    <row r="20171" spans="199:199" ht="12" customHeight="1">
      <c r="GQ20171" s="171"/>
    </row>
    <row r="20172" spans="199:199" ht="12" customHeight="1">
      <c r="GQ20172" s="171"/>
    </row>
    <row r="20173" spans="199:199" ht="12" customHeight="1">
      <c r="GQ20173" s="171"/>
    </row>
    <row r="20174" spans="199:199" ht="12" customHeight="1">
      <c r="GQ20174" s="171"/>
    </row>
    <row r="20175" spans="199:199" ht="12" customHeight="1">
      <c r="GQ20175" s="171"/>
    </row>
    <row r="20176" spans="199:199" ht="12" customHeight="1">
      <c r="GQ20176" s="171"/>
    </row>
    <row r="20177" spans="199:199" ht="12" customHeight="1">
      <c r="GQ20177" s="171"/>
    </row>
    <row r="20178" spans="199:199" ht="12" customHeight="1">
      <c r="GQ20178" s="171"/>
    </row>
    <row r="20179" spans="199:199" ht="12" customHeight="1">
      <c r="GQ20179" s="171"/>
    </row>
    <row r="20180" spans="199:199" ht="12" customHeight="1">
      <c r="GQ20180" s="171"/>
    </row>
    <row r="20181" spans="199:199" ht="12" customHeight="1">
      <c r="GQ20181" s="171"/>
    </row>
    <row r="20182" spans="199:199" ht="12" customHeight="1">
      <c r="GQ20182" s="171"/>
    </row>
    <row r="20183" spans="199:199" ht="12" customHeight="1">
      <c r="GQ20183" s="171"/>
    </row>
    <row r="20184" spans="199:199" ht="12" customHeight="1">
      <c r="GQ20184" s="171"/>
    </row>
    <row r="20185" spans="199:199" ht="12" customHeight="1">
      <c r="GQ20185" s="171"/>
    </row>
    <row r="20186" spans="199:199" ht="12" customHeight="1">
      <c r="GQ20186" s="171"/>
    </row>
    <row r="20187" spans="199:199" ht="12" customHeight="1">
      <c r="GQ20187" s="171"/>
    </row>
    <row r="20188" spans="199:199" ht="12" customHeight="1">
      <c r="GQ20188" s="171"/>
    </row>
    <row r="20189" spans="199:199" ht="12" customHeight="1">
      <c r="GQ20189" s="171"/>
    </row>
    <row r="20190" spans="199:199" ht="12" customHeight="1">
      <c r="GQ20190" s="171"/>
    </row>
    <row r="20191" spans="199:199" ht="12" customHeight="1">
      <c r="GQ20191" s="171"/>
    </row>
    <row r="20192" spans="199:199" ht="12" customHeight="1">
      <c r="GQ20192" s="171"/>
    </row>
    <row r="20193" spans="199:199" ht="12" customHeight="1">
      <c r="GQ20193" s="171"/>
    </row>
    <row r="20194" spans="199:199" ht="12" customHeight="1">
      <c r="GQ20194" s="171"/>
    </row>
    <row r="20195" spans="199:199" ht="12" customHeight="1">
      <c r="GQ20195" s="171"/>
    </row>
    <row r="20196" spans="199:199" ht="12" customHeight="1">
      <c r="GQ20196" s="171"/>
    </row>
    <row r="20197" spans="199:199" ht="12" customHeight="1">
      <c r="GQ20197" s="171"/>
    </row>
    <row r="20198" spans="199:199" ht="12" customHeight="1">
      <c r="GQ20198" s="171"/>
    </row>
    <row r="20199" spans="199:199" ht="12" customHeight="1">
      <c r="GQ20199" s="171"/>
    </row>
    <row r="20200" spans="199:199" ht="12" customHeight="1">
      <c r="GQ20200" s="171"/>
    </row>
    <row r="20201" spans="199:199" ht="12" customHeight="1">
      <c r="GQ20201" s="171"/>
    </row>
    <row r="20202" spans="199:199" ht="12" customHeight="1">
      <c r="GQ20202" s="171"/>
    </row>
    <row r="20203" spans="199:199" ht="12" customHeight="1">
      <c r="GQ20203" s="171"/>
    </row>
    <row r="20204" spans="199:199" ht="12" customHeight="1">
      <c r="GQ20204" s="171"/>
    </row>
    <row r="20205" spans="199:199" ht="12" customHeight="1">
      <c r="GQ20205" s="171"/>
    </row>
    <row r="20206" spans="199:199" ht="12" customHeight="1">
      <c r="GQ20206" s="171"/>
    </row>
    <row r="20207" spans="199:199" ht="12" customHeight="1">
      <c r="GQ20207" s="171"/>
    </row>
    <row r="20208" spans="199:199" ht="12" customHeight="1">
      <c r="GQ20208" s="171"/>
    </row>
    <row r="20209" spans="199:199" ht="12" customHeight="1">
      <c r="GQ20209" s="171"/>
    </row>
    <row r="20210" spans="199:199" ht="12" customHeight="1">
      <c r="GQ20210" s="171"/>
    </row>
    <row r="20211" spans="199:199" ht="12" customHeight="1">
      <c r="GQ20211" s="171"/>
    </row>
    <row r="20212" spans="199:199" ht="12" customHeight="1">
      <c r="GQ20212" s="171"/>
    </row>
    <row r="20213" spans="199:199" ht="12" customHeight="1">
      <c r="GQ20213" s="171"/>
    </row>
    <row r="20214" spans="199:199" ht="12" customHeight="1">
      <c r="GQ20214" s="171"/>
    </row>
    <row r="20215" spans="199:199" ht="12" customHeight="1">
      <c r="GQ20215" s="171"/>
    </row>
    <row r="20216" spans="199:199" ht="12" customHeight="1">
      <c r="GQ20216" s="171"/>
    </row>
    <row r="20217" spans="199:199" ht="12" customHeight="1">
      <c r="GQ20217" s="171"/>
    </row>
    <row r="20218" spans="199:199" ht="12" customHeight="1">
      <c r="GQ20218" s="171"/>
    </row>
    <row r="20219" spans="199:199" ht="12" customHeight="1">
      <c r="GQ20219" s="171"/>
    </row>
    <row r="20220" spans="199:199" ht="12" customHeight="1">
      <c r="GQ20220" s="171"/>
    </row>
    <row r="20221" spans="199:199" ht="12" customHeight="1">
      <c r="GQ20221" s="171"/>
    </row>
    <row r="20222" spans="199:199" ht="12" customHeight="1">
      <c r="GQ20222" s="171"/>
    </row>
    <row r="20223" spans="199:199" ht="12" customHeight="1">
      <c r="GQ20223" s="171"/>
    </row>
    <row r="20224" spans="199:199" ht="12" customHeight="1">
      <c r="GQ20224" s="171"/>
    </row>
    <row r="20225" spans="199:199" ht="12" customHeight="1">
      <c r="GQ20225" s="171"/>
    </row>
    <row r="20226" spans="199:199" ht="12" customHeight="1">
      <c r="GQ20226" s="171"/>
    </row>
    <row r="20227" spans="199:199" ht="12" customHeight="1">
      <c r="GQ20227" s="171"/>
    </row>
    <row r="20228" spans="199:199" ht="12" customHeight="1">
      <c r="GQ20228" s="171"/>
    </row>
    <row r="20229" spans="199:199" ht="12" customHeight="1">
      <c r="GQ20229" s="171"/>
    </row>
    <row r="20230" spans="199:199" ht="12" customHeight="1">
      <c r="GQ20230" s="171"/>
    </row>
    <row r="20231" spans="199:199" ht="12" customHeight="1">
      <c r="GQ20231" s="171"/>
    </row>
    <row r="20232" spans="199:199" ht="12" customHeight="1">
      <c r="GQ20232" s="171"/>
    </row>
    <row r="20233" spans="199:199" ht="12" customHeight="1">
      <c r="GQ20233" s="171"/>
    </row>
    <row r="20234" spans="199:199" ht="12" customHeight="1">
      <c r="GQ20234" s="171"/>
    </row>
    <row r="20235" spans="199:199" ht="12" customHeight="1">
      <c r="GQ20235" s="171"/>
    </row>
    <row r="20236" spans="199:199" ht="12" customHeight="1">
      <c r="GQ20236" s="171"/>
    </row>
    <row r="20237" spans="199:199" ht="12" customHeight="1">
      <c r="GQ20237" s="171"/>
    </row>
    <row r="20238" spans="199:199" ht="12" customHeight="1">
      <c r="GQ20238" s="171"/>
    </row>
    <row r="20239" spans="199:199" ht="12" customHeight="1">
      <c r="GQ20239" s="171"/>
    </row>
    <row r="20240" spans="199:199" ht="12" customHeight="1">
      <c r="GQ20240" s="171"/>
    </row>
    <row r="20241" spans="199:199" ht="12" customHeight="1">
      <c r="GQ20241" s="171"/>
    </row>
    <row r="20242" spans="199:199" ht="12" customHeight="1">
      <c r="GQ20242" s="171"/>
    </row>
    <row r="20243" spans="199:199" ht="12" customHeight="1">
      <c r="GQ20243" s="171"/>
    </row>
    <row r="20244" spans="199:199" ht="12" customHeight="1">
      <c r="GQ20244" s="171"/>
    </row>
    <row r="20245" spans="199:199" ht="12" customHeight="1">
      <c r="GQ20245" s="171"/>
    </row>
    <row r="20246" spans="199:199" ht="12" customHeight="1">
      <c r="GQ20246" s="171"/>
    </row>
    <row r="20247" spans="199:199" ht="12" customHeight="1">
      <c r="GQ20247" s="171"/>
    </row>
    <row r="20248" spans="199:199" ht="12" customHeight="1">
      <c r="GQ20248" s="171"/>
    </row>
    <row r="20249" spans="199:199" ht="12" customHeight="1">
      <c r="GQ20249" s="171"/>
    </row>
    <row r="20250" spans="199:199" ht="12" customHeight="1">
      <c r="GQ20250" s="171"/>
    </row>
    <row r="20251" spans="199:199" ht="12" customHeight="1">
      <c r="GQ20251" s="171"/>
    </row>
    <row r="20252" spans="199:199" ht="12" customHeight="1">
      <c r="GQ20252" s="171"/>
    </row>
    <row r="20253" spans="199:199" ht="12" customHeight="1">
      <c r="GQ20253" s="171"/>
    </row>
    <row r="20254" spans="199:199" ht="12" customHeight="1">
      <c r="GQ20254" s="171"/>
    </row>
    <row r="20255" spans="199:199" ht="12" customHeight="1">
      <c r="GQ20255" s="171"/>
    </row>
    <row r="20256" spans="199:199" ht="12" customHeight="1">
      <c r="GQ20256" s="171"/>
    </row>
    <row r="20257" spans="199:199" ht="12" customHeight="1">
      <c r="GQ20257" s="171"/>
    </row>
    <row r="20258" spans="199:199" ht="12" customHeight="1">
      <c r="GQ20258" s="171"/>
    </row>
    <row r="20259" spans="199:199" ht="12" customHeight="1">
      <c r="GQ20259" s="171"/>
    </row>
    <row r="20260" spans="199:199" ht="12" customHeight="1">
      <c r="GQ20260" s="171"/>
    </row>
    <row r="20261" spans="199:199" ht="12" customHeight="1">
      <c r="GQ20261" s="171"/>
    </row>
    <row r="20262" spans="199:199" ht="12" customHeight="1">
      <c r="GQ20262" s="171"/>
    </row>
    <row r="20263" spans="199:199" ht="12" customHeight="1">
      <c r="GQ20263" s="171"/>
    </row>
    <row r="20264" spans="199:199" ht="12" customHeight="1">
      <c r="GQ20264" s="171"/>
    </row>
    <row r="20265" spans="199:199" ht="12" customHeight="1">
      <c r="GQ20265" s="171"/>
    </row>
    <row r="20266" spans="199:199" ht="12" customHeight="1">
      <c r="GQ20266" s="171"/>
    </row>
    <row r="20267" spans="199:199" ht="12" customHeight="1">
      <c r="GQ20267" s="171"/>
    </row>
    <row r="20268" spans="199:199" ht="12" customHeight="1">
      <c r="GQ20268" s="171"/>
    </row>
    <row r="20269" spans="199:199" ht="12" customHeight="1">
      <c r="GQ20269" s="171"/>
    </row>
    <row r="20270" spans="199:199" ht="12" customHeight="1">
      <c r="GQ20270" s="171"/>
    </row>
    <row r="20271" spans="199:199" ht="12" customHeight="1">
      <c r="GQ20271" s="171"/>
    </row>
    <row r="20272" spans="199:199" ht="12" customHeight="1">
      <c r="GQ20272" s="171"/>
    </row>
    <row r="20273" spans="199:199" ht="12" customHeight="1">
      <c r="GQ20273" s="171"/>
    </row>
    <row r="20274" spans="199:199" ht="12" customHeight="1">
      <c r="GQ20274" s="171"/>
    </row>
    <row r="20275" spans="199:199" ht="12" customHeight="1">
      <c r="GQ20275" s="171"/>
    </row>
    <row r="20276" spans="199:199" ht="12" customHeight="1">
      <c r="GQ20276" s="171"/>
    </row>
    <row r="20277" spans="199:199" ht="12" customHeight="1">
      <c r="GQ20277" s="171"/>
    </row>
    <row r="20278" spans="199:199" ht="12" customHeight="1">
      <c r="GQ20278" s="171"/>
    </row>
    <row r="20279" spans="199:199" ht="12" customHeight="1">
      <c r="GQ20279" s="171"/>
    </row>
    <row r="20280" spans="199:199" ht="12" customHeight="1">
      <c r="GQ20280" s="171"/>
    </row>
    <row r="20281" spans="199:199" ht="12" customHeight="1">
      <c r="GQ20281" s="171"/>
    </row>
    <row r="20282" spans="199:199" ht="12" customHeight="1">
      <c r="GQ20282" s="171"/>
    </row>
    <row r="20283" spans="199:199" ht="12" customHeight="1">
      <c r="GQ20283" s="171"/>
    </row>
    <row r="20284" spans="199:199" ht="12" customHeight="1">
      <c r="GQ20284" s="171"/>
    </row>
    <row r="20285" spans="199:199" ht="12" customHeight="1">
      <c r="GQ20285" s="171"/>
    </row>
    <row r="20286" spans="199:199" ht="12" customHeight="1">
      <c r="GQ20286" s="171"/>
    </row>
    <row r="20287" spans="199:199" ht="12" customHeight="1">
      <c r="GQ20287" s="171"/>
    </row>
    <row r="20288" spans="199:199" ht="12" customHeight="1">
      <c r="GQ20288" s="171"/>
    </row>
    <row r="20289" spans="199:199" ht="12" customHeight="1">
      <c r="GQ20289" s="171"/>
    </row>
    <row r="20290" spans="199:199" ht="12" customHeight="1">
      <c r="GQ20290" s="171"/>
    </row>
    <row r="20291" spans="199:199" ht="12" customHeight="1">
      <c r="GQ20291" s="171"/>
    </row>
    <row r="20292" spans="199:199" ht="12" customHeight="1">
      <c r="GQ20292" s="171"/>
    </row>
    <row r="20293" spans="199:199" ht="12" customHeight="1">
      <c r="GQ20293" s="171"/>
    </row>
    <row r="20294" spans="199:199" ht="12" customHeight="1">
      <c r="GQ20294" s="171"/>
    </row>
    <row r="20295" spans="199:199" ht="12" customHeight="1">
      <c r="GQ20295" s="171"/>
    </row>
    <row r="20296" spans="199:199" ht="12" customHeight="1">
      <c r="GQ20296" s="171"/>
    </row>
    <row r="20297" spans="199:199" ht="12" customHeight="1">
      <c r="GQ20297" s="171"/>
    </row>
    <row r="20298" spans="199:199" ht="12" customHeight="1">
      <c r="GQ20298" s="171"/>
    </row>
    <row r="20299" spans="199:199" ht="12" customHeight="1">
      <c r="GQ20299" s="171"/>
    </row>
    <row r="20300" spans="199:199" ht="12" customHeight="1">
      <c r="GQ20300" s="171"/>
    </row>
    <row r="20301" spans="199:199" ht="12" customHeight="1">
      <c r="GQ20301" s="171"/>
    </row>
    <row r="20302" spans="199:199" ht="12" customHeight="1">
      <c r="GQ20302" s="171"/>
    </row>
    <row r="20303" spans="199:199" ht="12" customHeight="1">
      <c r="GQ20303" s="171"/>
    </row>
    <row r="20304" spans="199:199" ht="12" customHeight="1">
      <c r="GQ20304" s="171"/>
    </row>
    <row r="20305" spans="199:199" ht="12" customHeight="1">
      <c r="GQ20305" s="171"/>
    </row>
    <row r="20306" spans="199:199" ht="12" customHeight="1">
      <c r="GQ20306" s="171"/>
    </row>
    <row r="20307" spans="199:199" ht="12" customHeight="1">
      <c r="GQ20307" s="171"/>
    </row>
    <row r="20308" spans="199:199" ht="12" customHeight="1">
      <c r="GQ20308" s="171"/>
    </row>
    <row r="20309" spans="199:199" ht="12" customHeight="1">
      <c r="GQ20309" s="171"/>
    </row>
    <row r="20310" spans="199:199" ht="12" customHeight="1">
      <c r="GQ20310" s="171"/>
    </row>
    <row r="20311" spans="199:199" ht="12" customHeight="1">
      <c r="GQ20311" s="171"/>
    </row>
    <row r="20312" spans="199:199" ht="12" customHeight="1">
      <c r="GQ20312" s="171"/>
    </row>
    <row r="20313" spans="199:199" ht="12" customHeight="1">
      <c r="GQ20313" s="171"/>
    </row>
    <row r="20314" spans="199:199" ht="12" customHeight="1">
      <c r="GQ20314" s="171"/>
    </row>
    <row r="20315" spans="199:199" ht="12" customHeight="1">
      <c r="GQ20315" s="171"/>
    </row>
    <row r="20316" spans="199:199" ht="12" customHeight="1">
      <c r="GQ20316" s="171"/>
    </row>
    <row r="20317" spans="199:199" ht="12" customHeight="1">
      <c r="GQ20317" s="171"/>
    </row>
    <row r="20318" spans="199:199" ht="12" customHeight="1">
      <c r="GQ20318" s="171"/>
    </row>
    <row r="20319" spans="199:199" ht="12" customHeight="1">
      <c r="GQ20319" s="171"/>
    </row>
    <row r="20320" spans="199:199" ht="12" customHeight="1">
      <c r="GQ20320" s="171"/>
    </row>
    <row r="20321" spans="199:199" ht="12" customHeight="1">
      <c r="GQ20321" s="171"/>
    </row>
    <row r="20322" spans="199:199" ht="12" customHeight="1">
      <c r="GQ20322" s="171"/>
    </row>
    <row r="20323" spans="199:199" ht="12" customHeight="1">
      <c r="GQ20323" s="171"/>
    </row>
    <row r="20324" spans="199:199" ht="12" customHeight="1">
      <c r="GQ20324" s="171"/>
    </row>
    <row r="20325" spans="199:199" ht="12" customHeight="1">
      <c r="GQ20325" s="171"/>
    </row>
    <row r="20326" spans="199:199" ht="12" customHeight="1">
      <c r="GQ20326" s="171"/>
    </row>
    <row r="20327" spans="199:199" ht="12" customHeight="1">
      <c r="GQ20327" s="171"/>
    </row>
    <row r="20328" spans="199:199" ht="12" customHeight="1">
      <c r="GQ20328" s="171"/>
    </row>
    <row r="20329" spans="199:199" ht="12" customHeight="1">
      <c r="GQ20329" s="171"/>
    </row>
    <row r="20330" spans="199:199" ht="12" customHeight="1">
      <c r="GQ20330" s="171"/>
    </row>
    <row r="20331" spans="199:199" ht="12" customHeight="1">
      <c r="GQ20331" s="171"/>
    </row>
    <row r="20332" spans="199:199" ht="12" customHeight="1">
      <c r="GQ20332" s="171"/>
    </row>
    <row r="20333" spans="199:199" ht="12" customHeight="1">
      <c r="GQ20333" s="171"/>
    </row>
    <row r="20334" spans="199:199" ht="12" customHeight="1">
      <c r="GQ20334" s="171"/>
    </row>
    <row r="20335" spans="199:199" ht="12" customHeight="1">
      <c r="GQ20335" s="171"/>
    </row>
    <row r="20336" spans="199:199" ht="12" customHeight="1">
      <c r="GQ20336" s="171"/>
    </row>
    <row r="20337" spans="199:199" ht="12" customHeight="1">
      <c r="GQ20337" s="171"/>
    </row>
    <row r="20338" spans="199:199" ht="12" customHeight="1">
      <c r="GQ20338" s="171"/>
    </row>
    <row r="20339" spans="199:199" ht="12" customHeight="1">
      <c r="GQ20339" s="171"/>
    </row>
    <row r="20340" spans="199:199" ht="12" customHeight="1">
      <c r="GQ20340" s="171"/>
    </row>
    <row r="20341" spans="199:199" ht="12" customHeight="1">
      <c r="GQ20341" s="171"/>
    </row>
    <row r="20342" spans="199:199" ht="12" customHeight="1">
      <c r="GQ20342" s="171"/>
    </row>
    <row r="20343" spans="199:199" ht="12" customHeight="1">
      <c r="GQ20343" s="171"/>
    </row>
    <row r="20344" spans="199:199" ht="12" customHeight="1">
      <c r="GQ20344" s="171"/>
    </row>
    <row r="20345" spans="199:199" ht="12" customHeight="1">
      <c r="GQ20345" s="171"/>
    </row>
    <row r="20346" spans="199:199" ht="12" customHeight="1">
      <c r="GQ20346" s="171"/>
    </row>
    <row r="20347" spans="199:199" ht="12" customHeight="1">
      <c r="GQ20347" s="171"/>
    </row>
    <row r="20348" spans="199:199" ht="12" customHeight="1">
      <c r="GQ20348" s="171"/>
    </row>
    <row r="20349" spans="199:199" ht="12" customHeight="1">
      <c r="GQ20349" s="171"/>
    </row>
    <row r="20350" spans="199:199" ht="12" customHeight="1">
      <c r="GQ20350" s="171"/>
    </row>
    <row r="20351" spans="199:199" ht="12" customHeight="1">
      <c r="GQ20351" s="171"/>
    </row>
    <row r="20352" spans="199:199" ht="12" customHeight="1">
      <c r="GQ20352" s="171"/>
    </row>
    <row r="20353" spans="199:199" ht="12" customHeight="1">
      <c r="GQ20353" s="171"/>
    </row>
    <row r="20354" spans="199:199" ht="12" customHeight="1">
      <c r="GQ20354" s="171"/>
    </row>
    <row r="20355" spans="199:199" ht="12" customHeight="1">
      <c r="GQ20355" s="171"/>
    </row>
    <row r="20356" spans="199:199" ht="12" customHeight="1">
      <c r="GQ20356" s="171"/>
    </row>
    <row r="20357" spans="199:199" ht="12" customHeight="1">
      <c r="GQ20357" s="171"/>
    </row>
    <row r="20358" spans="199:199" ht="12" customHeight="1">
      <c r="GQ20358" s="171"/>
    </row>
    <row r="20359" spans="199:199" ht="12" customHeight="1">
      <c r="GQ20359" s="171"/>
    </row>
    <row r="20360" spans="199:199" ht="12" customHeight="1">
      <c r="GQ20360" s="171"/>
    </row>
    <row r="20361" spans="199:199" ht="12" customHeight="1">
      <c r="GQ20361" s="171"/>
    </row>
    <row r="20362" spans="199:199" ht="12" customHeight="1">
      <c r="GQ20362" s="171"/>
    </row>
    <row r="20363" spans="199:199" ht="12" customHeight="1">
      <c r="GQ20363" s="171"/>
    </row>
    <row r="20364" spans="199:199" ht="12" customHeight="1">
      <c r="GQ20364" s="171"/>
    </row>
    <row r="20365" spans="199:199" ht="12" customHeight="1">
      <c r="GQ20365" s="171"/>
    </row>
    <row r="20366" spans="199:199" ht="12" customHeight="1">
      <c r="GQ20366" s="171"/>
    </row>
    <row r="20367" spans="199:199" ht="12" customHeight="1">
      <c r="GQ20367" s="171"/>
    </row>
    <row r="20368" spans="199:199" ht="12" customHeight="1">
      <c r="GQ20368" s="171"/>
    </row>
    <row r="20369" spans="199:199" ht="12" customHeight="1">
      <c r="GQ20369" s="171"/>
    </row>
    <row r="20370" spans="199:199" ht="12" customHeight="1">
      <c r="GQ20370" s="171"/>
    </row>
    <row r="20371" spans="199:199" ht="12" customHeight="1">
      <c r="GQ20371" s="171"/>
    </row>
    <row r="20372" spans="199:199" ht="12" customHeight="1">
      <c r="GQ20372" s="171"/>
    </row>
    <row r="20373" spans="199:199" ht="12" customHeight="1">
      <c r="GQ20373" s="171"/>
    </row>
    <row r="20374" spans="199:199" ht="12" customHeight="1">
      <c r="GQ20374" s="171"/>
    </row>
    <row r="20375" spans="199:199" ht="12" customHeight="1">
      <c r="GQ20375" s="171"/>
    </row>
    <row r="20376" spans="199:199" ht="12" customHeight="1">
      <c r="GQ20376" s="171"/>
    </row>
    <row r="20377" spans="199:199" ht="12" customHeight="1">
      <c r="GQ20377" s="171"/>
    </row>
    <row r="20378" spans="199:199" ht="12" customHeight="1">
      <c r="GQ20378" s="171"/>
    </row>
    <row r="20379" spans="199:199" ht="12" customHeight="1">
      <c r="GQ20379" s="171"/>
    </row>
    <row r="20380" spans="199:199" ht="12" customHeight="1">
      <c r="GQ20380" s="171"/>
    </row>
    <row r="20381" spans="199:199" ht="12" customHeight="1">
      <c r="GQ20381" s="171"/>
    </row>
    <row r="20382" spans="199:199" ht="12" customHeight="1">
      <c r="GQ20382" s="171"/>
    </row>
    <row r="20383" spans="199:199" ht="12" customHeight="1">
      <c r="GQ20383" s="171"/>
    </row>
    <row r="20384" spans="199:199" ht="12" customHeight="1">
      <c r="GQ20384" s="171"/>
    </row>
    <row r="20385" spans="199:199" ht="12" customHeight="1">
      <c r="GQ20385" s="171"/>
    </row>
    <row r="20386" spans="199:199" ht="12" customHeight="1">
      <c r="GQ20386" s="171"/>
    </row>
    <row r="20387" spans="199:199" ht="12" customHeight="1">
      <c r="GQ20387" s="171"/>
    </row>
    <row r="20388" spans="199:199" ht="12" customHeight="1">
      <c r="GQ20388" s="171"/>
    </row>
    <row r="20389" spans="199:199" ht="12" customHeight="1">
      <c r="GQ20389" s="171"/>
    </row>
    <row r="20390" spans="199:199" ht="12" customHeight="1">
      <c r="GQ20390" s="171"/>
    </row>
    <row r="20391" spans="199:199" ht="12" customHeight="1">
      <c r="GQ20391" s="171"/>
    </row>
    <row r="20392" spans="199:199" ht="12" customHeight="1">
      <c r="GQ20392" s="171"/>
    </row>
    <row r="20393" spans="199:199" ht="12" customHeight="1">
      <c r="GQ20393" s="171"/>
    </row>
    <row r="20394" spans="199:199" ht="12" customHeight="1">
      <c r="GQ20394" s="171"/>
    </row>
    <row r="20395" spans="199:199" ht="12" customHeight="1">
      <c r="GQ20395" s="171"/>
    </row>
    <row r="20396" spans="199:199" ht="12" customHeight="1">
      <c r="GQ20396" s="171"/>
    </row>
    <row r="20397" spans="199:199" ht="12" customHeight="1">
      <c r="GQ20397" s="171"/>
    </row>
    <row r="20398" spans="199:199" ht="12" customHeight="1">
      <c r="GQ20398" s="171"/>
    </row>
    <row r="20399" spans="199:199" ht="12" customHeight="1">
      <c r="GQ20399" s="171"/>
    </row>
    <row r="20400" spans="199:199" ht="12" customHeight="1">
      <c r="GQ20400" s="171"/>
    </row>
    <row r="20401" spans="199:199" ht="12" customHeight="1">
      <c r="GQ20401" s="171"/>
    </row>
    <row r="20402" spans="199:199" ht="12" customHeight="1">
      <c r="GQ20402" s="171"/>
    </row>
    <row r="20403" spans="199:199" ht="12" customHeight="1">
      <c r="GQ20403" s="171"/>
    </row>
    <row r="20404" spans="199:199" ht="12" customHeight="1">
      <c r="GQ20404" s="171"/>
    </row>
    <row r="20405" spans="199:199" ht="12" customHeight="1">
      <c r="GQ20405" s="171"/>
    </row>
    <row r="20406" spans="199:199" ht="12" customHeight="1">
      <c r="GQ20406" s="171"/>
    </row>
    <row r="20407" spans="199:199" ht="12" customHeight="1">
      <c r="GQ20407" s="171"/>
    </row>
    <row r="20408" spans="199:199" ht="12" customHeight="1">
      <c r="GQ20408" s="171"/>
    </row>
    <row r="20409" spans="199:199" ht="12" customHeight="1">
      <c r="GQ20409" s="171"/>
    </row>
    <row r="20410" spans="199:199" ht="12" customHeight="1">
      <c r="GQ20410" s="171"/>
    </row>
    <row r="20411" spans="199:199" ht="12" customHeight="1">
      <c r="GQ20411" s="171"/>
    </row>
    <row r="20412" spans="199:199" ht="12" customHeight="1">
      <c r="GQ20412" s="171"/>
    </row>
    <row r="20413" spans="199:199" ht="12" customHeight="1">
      <c r="GQ20413" s="171"/>
    </row>
    <row r="20414" spans="199:199" ht="12" customHeight="1">
      <c r="GQ20414" s="171"/>
    </row>
    <row r="20415" spans="199:199" ht="12" customHeight="1">
      <c r="GQ20415" s="171"/>
    </row>
    <row r="20416" spans="199:199" ht="12" customHeight="1">
      <c r="GQ20416" s="171"/>
    </row>
    <row r="20417" spans="199:199" ht="12" customHeight="1">
      <c r="GQ20417" s="171"/>
    </row>
    <row r="20418" spans="199:199" ht="12" customHeight="1">
      <c r="GQ20418" s="171"/>
    </row>
    <row r="20419" spans="199:199" ht="12" customHeight="1">
      <c r="GQ20419" s="171"/>
    </row>
    <row r="20420" spans="199:199" ht="12" customHeight="1">
      <c r="GQ20420" s="171"/>
    </row>
    <row r="20421" spans="199:199" ht="12" customHeight="1">
      <c r="GQ20421" s="171"/>
    </row>
    <row r="20422" spans="199:199" ht="12" customHeight="1">
      <c r="GQ20422" s="171"/>
    </row>
    <row r="20423" spans="199:199" ht="12" customHeight="1">
      <c r="GQ20423" s="171"/>
    </row>
    <row r="20424" spans="199:199" ht="12" customHeight="1">
      <c r="GQ20424" s="171"/>
    </row>
    <row r="20425" spans="199:199" ht="12" customHeight="1">
      <c r="GQ20425" s="171"/>
    </row>
    <row r="20426" spans="199:199" ht="12" customHeight="1">
      <c r="GQ20426" s="171"/>
    </row>
    <row r="20427" spans="199:199" ht="12" customHeight="1">
      <c r="GQ20427" s="171"/>
    </row>
    <row r="20428" spans="199:199" ht="12" customHeight="1">
      <c r="GQ20428" s="171"/>
    </row>
    <row r="20429" spans="199:199" ht="12" customHeight="1">
      <c r="GQ20429" s="171"/>
    </row>
    <row r="20430" spans="199:199" ht="12" customHeight="1">
      <c r="GQ20430" s="171"/>
    </row>
    <row r="20431" spans="199:199" ht="12" customHeight="1">
      <c r="GQ20431" s="171"/>
    </row>
    <row r="20432" spans="199:199" ht="12" customHeight="1">
      <c r="GQ20432" s="171"/>
    </row>
    <row r="20433" spans="199:199" ht="12" customHeight="1">
      <c r="GQ20433" s="171"/>
    </row>
    <row r="20434" spans="199:199" ht="12" customHeight="1">
      <c r="GQ20434" s="171"/>
    </row>
    <row r="20435" spans="199:199" ht="12" customHeight="1">
      <c r="GQ20435" s="171"/>
    </row>
    <row r="20436" spans="199:199" ht="12" customHeight="1">
      <c r="GQ20436" s="171"/>
    </row>
    <row r="20437" spans="199:199" ht="12" customHeight="1">
      <c r="GQ20437" s="171"/>
    </row>
    <row r="20438" spans="199:199" ht="12" customHeight="1">
      <c r="GQ20438" s="171"/>
    </row>
    <row r="20439" spans="199:199" ht="12" customHeight="1">
      <c r="GQ20439" s="171"/>
    </row>
    <row r="20440" spans="199:199" ht="12" customHeight="1">
      <c r="GQ20440" s="171"/>
    </row>
    <row r="20441" spans="199:199" ht="12" customHeight="1">
      <c r="GQ20441" s="171"/>
    </row>
    <row r="20442" spans="199:199" ht="12" customHeight="1">
      <c r="GQ20442" s="171"/>
    </row>
    <row r="20443" spans="199:199" ht="12" customHeight="1">
      <c r="GQ20443" s="171"/>
    </row>
    <row r="20444" spans="199:199" ht="12" customHeight="1">
      <c r="GQ20444" s="171"/>
    </row>
    <row r="20445" spans="199:199" ht="12" customHeight="1">
      <c r="GQ20445" s="171"/>
    </row>
    <row r="20446" spans="199:199" ht="12" customHeight="1">
      <c r="GQ20446" s="171"/>
    </row>
    <row r="20447" spans="199:199" ht="12" customHeight="1">
      <c r="GQ20447" s="171"/>
    </row>
    <row r="20448" spans="199:199" ht="12" customHeight="1">
      <c r="GQ20448" s="171"/>
    </row>
    <row r="20449" spans="199:199" ht="12" customHeight="1">
      <c r="GQ20449" s="171"/>
    </row>
    <row r="20450" spans="199:199" ht="12" customHeight="1">
      <c r="GQ20450" s="171"/>
    </row>
    <row r="20451" spans="199:199" ht="12" customHeight="1">
      <c r="GQ20451" s="171"/>
    </row>
    <row r="20452" spans="199:199" ht="12" customHeight="1">
      <c r="GQ20452" s="171"/>
    </row>
    <row r="20453" spans="199:199" ht="12" customHeight="1">
      <c r="GQ20453" s="171"/>
    </row>
    <row r="20454" spans="199:199" ht="12" customHeight="1">
      <c r="GQ20454" s="171"/>
    </row>
    <row r="20455" spans="199:199" ht="12" customHeight="1">
      <c r="GQ20455" s="171"/>
    </row>
    <row r="20456" spans="199:199" ht="12" customHeight="1">
      <c r="GQ20456" s="171"/>
    </row>
    <row r="20457" spans="199:199" ht="12" customHeight="1">
      <c r="GQ20457" s="171"/>
    </row>
    <row r="20458" spans="199:199" ht="12" customHeight="1">
      <c r="GQ20458" s="171"/>
    </row>
    <row r="20459" spans="199:199" ht="12" customHeight="1">
      <c r="GQ20459" s="171"/>
    </row>
    <row r="20460" spans="199:199" ht="12" customHeight="1">
      <c r="GQ20460" s="171"/>
    </row>
    <row r="20461" spans="199:199" ht="12" customHeight="1">
      <c r="GQ20461" s="171"/>
    </row>
    <row r="20462" spans="199:199" ht="12" customHeight="1">
      <c r="GQ20462" s="171"/>
    </row>
    <row r="20463" spans="199:199" ht="12" customHeight="1">
      <c r="GQ20463" s="171"/>
    </row>
    <row r="20464" spans="199:199" ht="12" customHeight="1">
      <c r="GQ20464" s="171"/>
    </row>
    <row r="20465" spans="199:199" ht="12" customHeight="1">
      <c r="GQ20465" s="171"/>
    </row>
    <row r="20466" spans="199:199" ht="12" customHeight="1">
      <c r="GQ20466" s="171"/>
    </row>
    <row r="20467" spans="199:199" ht="12" customHeight="1">
      <c r="GQ20467" s="171"/>
    </row>
    <row r="20468" spans="199:199" ht="12" customHeight="1">
      <c r="GQ20468" s="171"/>
    </row>
    <row r="20469" spans="199:199" ht="12" customHeight="1">
      <c r="GQ20469" s="171"/>
    </row>
    <row r="20470" spans="199:199" ht="12" customHeight="1">
      <c r="GQ20470" s="171"/>
    </row>
    <row r="20471" spans="199:199" ht="12" customHeight="1">
      <c r="GQ20471" s="171"/>
    </row>
    <row r="20472" spans="199:199" ht="12" customHeight="1">
      <c r="GQ20472" s="171"/>
    </row>
    <row r="20473" spans="199:199" ht="12" customHeight="1">
      <c r="GQ20473" s="171"/>
    </row>
    <row r="20474" spans="199:199" ht="12" customHeight="1">
      <c r="GQ20474" s="171"/>
    </row>
    <row r="20475" spans="199:199" ht="12" customHeight="1">
      <c r="GQ20475" s="171"/>
    </row>
    <row r="20476" spans="199:199" ht="12" customHeight="1">
      <c r="GQ20476" s="171"/>
    </row>
    <row r="20477" spans="199:199" ht="12" customHeight="1">
      <c r="GQ20477" s="171"/>
    </row>
    <row r="20478" spans="199:199" ht="12" customHeight="1">
      <c r="GQ20478" s="171"/>
    </row>
    <row r="20479" spans="199:199" ht="12" customHeight="1">
      <c r="GQ20479" s="171"/>
    </row>
    <row r="20480" spans="199:199" ht="12" customHeight="1">
      <c r="GQ20480" s="171"/>
    </row>
    <row r="20481" spans="199:199" ht="12" customHeight="1">
      <c r="GQ20481" s="171"/>
    </row>
    <row r="20482" spans="199:199" ht="12" customHeight="1">
      <c r="GQ20482" s="171"/>
    </row>
    <row r="20483" spans="199:199" ht="12" customHeight="1">
      <c r="GQ20483" s="171"/>
    </row>
    <row r="20484" spans="199:199" ht="12" customHeight="1">
      <c r="GQ20484" s="171"/>
    </row>
    <row r="20485" spans="199:199" ht="12" customHeight="1">
      <c r="GQ20485" s="171"/>
    </row>
    <row r="20486" spans="199:199" ht="12" customHeight="1">
      <c r="GQ20486" s="171"/>
    </row>
    <row r="20487" spans="199:199" ht="12" customHeight="1">
      <c r="GQ20487" s="171"/>
    </row>
    <row r="20488" spans="199:199" ht="12" customHeight="1">
      <c r="GQ20488" s="171"/>
    </row>
    <row r="20489" spans="199:199" ht="12" customHeight="1">
      <c r="GQ20489" s="171"/>
    </row>
    <row r="20490" spans="199:199" ht="12" customHeight="1">
      <c r="GQ20490" s="171"/>
    </row>
    <row r="20491" spans="199:199" ht="12" customHeight="1">
      <c r="GQ20491" s="171"/>
    </row>
    <row r="20492" spans="199:199" ht="12" customHeight="1">
      <c r="GQ20492" s="171"/>
    </row>
    <row r="20493" spans="199:199" ht="12" customHeight="1">
      <c r="GQ20493" s="171"/>
    </row>
    <row r="20494" spans="199:199" ht="12" customHeight="1">
      <c r="GQ20494" s="171"/>
    </row>
    <row r="20495" spans="199:199" ht="12" customHeight="1">
      <c r="GQ20495" s="171"/>
    </row>
    <row r="20496" spans="199:199" ht="12" customHeight="1">
      <c r="GQ20496" s="171"/>
    </row>
    <row r="20497" spans="199:199" ht="12" customHeight="1">
      <c r="GQ20497" s="171"/>
    </row>
    <row r="20498" spans="199:199" ht="12" customHeight="1">
      <c r="GQ20498" s="171"/>
    </row>
    <row r="20499" spans="199:199" ht="12" customHeight="1">
      <c r="GQ20499" s="171"/>
    </row>
    <row r="20500" spans="199:199" ht="12" customHeight="1">
      <c r="GQ20500" s="171"/>
    </row>
    <row r="20501" spans="199:199" ht="12" customHeight="1">
      <c r="GQ20501" s="171"/>
    </row>
    <row r="20502" spans="199:199" ht="12" customHeight="1">
      <c r="GQ20502" s="171"/>
    </row>
    <row r="20503" spans="199:199" ht="12" customHeight="1">
      <c r="GQ20503" s="171"/>
    </row>
    <row r="20504" spans="199:199" ht="12" customHeight="1">
      <c r="GQ20504" s="171"/>
    </row>
    <row r="20505" spans="199:199" ht="12" customHeight="1">
      <c r="GQ20505" s="171"/>
    </row>
    <row r="20506" spans="199:199" ht="12" customHeight="1">
      <c r="GQ20506" s="171"/>
    </row>
    <row r="20507" spans="199:199" ht="12" customHeight="1">
      <c r="GQ20507" s="171"/>
    </row>
    <row r="20508" spans="199:199" ht="12" customHeight="1">
      <c r="GQ20508" s="171"/>
    </row>
    <row r="20509" spans="199:199" ht="12" customHeight="1">
      <c r="GQ20509" s="171"/>
    </row>
    <row r="20510" spans="199:199" ht="12" customHeight="1">
      <c r="GQ20510" s="171"/>
    </row>
    <row r="20511" spans="199:199" ht="12" customHeight="1">
      <c r="GQ20511" s="171"/>
    </row>
    <row r="20512" spans="199:199" ht="12" customHeight="1">
      <c r="GQ20512" s="171"/>
    </row>
    <row r="20513" spans="199:199" ht="12" customHeight="1">
      <c r="GQ20513" s="171"/>
    </row>
    <row r="20514" spans="199:199" ht="12" customHeight="1">
      <c r="GQ20514" s="171"/>
    </row>
    <row r="20515" spans="199:199" ht="12" customHeight="1">
      <c r="GQ20515" s="171"/>
    </row>
    <row r="20516" spans="199:199" ht="12" customHeight="1">
      <c r="GQ20516" s="171"/>
    </row>
    <row r="20517" spans="199:199" ht="12" customHeight="1">
      <c r="GQ20517" s="171"/>
    </row>
    <row r="20518" spans="199:199" ht="12" customHeight="1">
      <c r="GQ20518" s="171"/>
    </row>
    <row r="20519" spans="199:199" ht="12" customHeight="1">
      <c r="GQ20519" s="171"/>
    </row>
    <row r="20520" spans="199:199" ht="12" customHeight="1">
      <c r="GQ20520" s="171"/>
    </row>
    <row r="20521" spans="199:199" ht="12" customHeight="1">
      <c r="GQ20521" s="171"/>
    </row>
    <row r="20522" spans="199:199" ht="12" customHeight="1">
      <c r="GQ20522" s="171"/>
    </row>
    <row r="20523" spans="199:199" ht="12" customHeight="1">
      <c r="GQ20523" s="171"/>
    </row>
    <row r="20524" spans="199:199" ht="12" customHeight="1">
      <c r="GQ20524" s="171"/>
    </row>
    <row r="20525" spans="199:199" ht="12" customHeight="1">
      <c r="GQ20525" s="171"/>
    </row>
    <row r="20526" spans="199:199" ht="12" customHeight="1">
      <c r="GQ20526" s="171"/>
    </row>
    <row r="20527" spans="199:199" ht="12" customHeight="1">
      <c r="GQ20527" s="171"/>
    </row>
    <row r="20528" spans="199:199" ht="12" customHeight="1">
      <c r="GQ20528" s="171"/>
    </row>
    <row r="20529" spans="199:199" ht="12" customHeight="1">
      <c r="GQ20529" s="171"/>
    </row>
    <row r="20530" spans="199:199" ht="12" customHeight="1">
      <c r="GQ20530" s="171"/>
    </row>
    <row r="20531" spans="199:199" ht="12" customHeight="1">
      <c r="GQ20531" s="171"/>
    </row>
    <row r="20532" spans="199:199" ht="12" customHeight="1">
      <c r="GQ20532" s="171"/>
    </row>
    <row r="20533" spans="199:199" ht="12" customHeight="1">
      <c r="GQ20533" s="171"/>
    </row>
    <row r="20534" spans="199:199" ht="12" customHeight="1">
      <c r="GQ20534" s="171"/>
    </row>
    <row r="20535" spans="199:199" ht="12" customHeight="1">
      <c r="GQ20535" s="171"/>
    </row>
    <row r="20536" spans="199:199" ht="12" customHeight="1">
      <c r="GQ20536" s="171"/>
    </row>
    <row r="20537" spans="199:199" ht="12" customHeight="1">
      <c r="GQ20537" s="171"/>
    </row>
    <row r="20538" spans="199:199" ht="12" customHeight="1">
      <c r="GQ20538" s="171"/>
    </row>
    <row r="20539" spans="199:199" ht="12" customHeight="1">
      <c r="GQ20539" s="171"/>
    </row>
    <row r="20540" spans="199:199" ht="12" customHeight="1">
      <c r="GQ20540" s="171"/>
    </row>
    <row r="20541" spans="199:199" ht="12" customHeight="1">
      <c r="GQ20541" s="171"/>
    </row>
    <row r="20542" spans="199:199" ht="12" customHeight="1">
      <c r="GQ20542" s="171"/>
    </row>
    <row r="20543" spans="199:199" ht="12" customHeight="1">
      <c r="GQ20543" s="171"/>
    </row>
    <row r="20544" spans="199:199" ht="12" customHeight="1">
      <c r="GQ20544" s="171"/>
    </row>
    <row r="20545" spans="199:199" ht="12" customHeight="1">
      <c r="GQ20545" s="171"/>
    </row>
    <row r="20546" spans="199:199" ht="12" customHeight="1">
      <c r="GQ20546" s="171"/>
    </row>
    <row r="20547" spans="199:199" ht="12" customHeight="1">
      <c r="GQ20547" s="171"/>
    </row>
    <row r="20548" spans="199:199" ht="12" customHeight="1">
      <c r="GQ20548" s="171"/>
    </row>
    <row r="20549" spans="199:199" ht="12" customHeight="1">
      <c r="GQ20549" s="171"/>
    </row>
    <row r="20550" spans="199:199" ht="12" customHeight="1">
      <c r="GQ20550" s="171"/>
    </row>
    <row r="20551" spans="199:199" ht="12" customHeight="1">
      <c r="GQ20551" s="171"/>
    </row>
    <row r="20552" spans="199:199" ht="12" customHeight="1">
      <c r="GQ20552" s="171"/>
    </row>
    <row r="20553" spans="199:199" ht="12" customHeight="1">
      <c r="GQ20553" s="171"/>
    </row>
    <row r="20554" spans="199:199" ht="12" customHeight="1">
      <c r="GQ20554" s="171"/>
    </row>
    <row r="20555" spans="199:199" ht="12" customHeight="1">
      <c r="GQ20555" s="171"/>
    </row>
    <row r="20556" spans="199:199" ht="12" customHeight="1">
      <c r="GQ20556" s="171"/>
    </row>
    <row r="20557" spans="199:199" ht="12" customHeight="1">
      <c r="GQ20557" s="171"/>
    </row>
    <row r="20558" spans="199:199" ht="12" customHeight="1">
      <c r="GQ20558" s="171"/>
    </row>
    <row r="20559" spans="199:199" ht="12" customHeight="1">
      <c r="GQ20559" s="171"/>
    </row>
    <row r="20560" spans="199:199" ht="12" customHeight="1">
      <c r="GQ20560" s="171"/>
    </row>
    <row r="20561" spans="199:199" ht="12" customHeight="1">
      <c r="GQ20561" s="171"/>
    </row>
    <row r="20562" spans="199:199" ht="12" customHeight="1">
      <c r="GQ20562" s="171"/>
    </row>
    <row r="20563" spans="199:199" ht="12" customHeight="1">
      <c r="GQ20563" s="171"/>
    </row>
    <row r="20564" spans="199:199" ht="12" customHeight="1">
      <c r="GQ20564" s="171"/>
    </row>
    <row r="20565" spans="199:199" ht="12" customHeight="1">
      <c r="GQ20565" s="171"/>
    </row>
    <row r="20566" spans="199:199" ht="12" customHeight="1">
      <c r="GQ20566" s="171"/>
    </row>
    <row r="20567" spans="199:199" ht="12" customHeight="1">
      <c r="GQ20567" s="171"/>
    </row>
    <row r="20568" spans="199:199" ht="12" customHeight="1">
      <c r="GQ20568" s="171"/>
    </row>
    <row r="20569" spans="199:199" ht="12" customHeight="1">
      <c r="GQ20569" s="171"/>
    </row>
    <row r="20570" spans="199:199" ht="12" customHeight="1">
      <c r="GQ20570" s="171"/>
    </row>
    <row r="20571" spans="199:199" ht="12" customHeight="1">
      <c r="GQ20571" s="171"/>
    </row>
    <row r="20572" spans="199:199" ht="12" customHeight="1">
      <c r="GQ20572" s="171"/>
    </row>
    <row r="20573" spans="199:199" ht="12" customHeight="1">
      <c r="GQ20573" s="171"/>
    </row>
    <row r="20574" spans="199:199" ht="12" customHeight="1">
      <c r="GQ20574" s="171"/>
    </row>
    <row r="20575" spans="199:199" ht="12" customHeight="1">
      <c r="GQ20575" s="171"/>
    </row>
    <row r="20576" spans="199:199" ht="12" customHeight="1">
      <c r="GQ20576" s="171"/>
    </row>
    <row r="20577" spans="199:199" ht="12" customHeight="1">
      <c r="GQ20577" s="171"/>
    </row>
    <row r="20578" spans="199:199" ht="12" customHeight="1">
      <c r="GQ20578" s="171"/>
    </row>
    <row r="20579" spans="199:199" ht="12" customHeight="1">
      <c r="GQ20579" s="171"/>
    </row>
    <row r="20580" spans="199:199" ht="12" customHeight="1">
      <c r="GQ20580" s="171"/>
    </row>
    <row r="20581" spans="199:199" ht="12" customHeight="1">
      <c r="GQ20581" s="171"/>
    </row>
    <row r="20582" spans="199:199" ht="12" customHeight="1">
      <c r="GQ20582" s="171"/>
    </row>
    <row r="20583" spans="199:199" ht="12" customHeight="1">
      <c r="GQ20583" s="171"/>
    </row>
    <row r="20584" spans="199:199" ht="12" customHeight="1">
      <c r="GQ20584" s="171"/>
    </row>
    <row r="20585" spans="199:199" ht="12" customHeight="1">
      <c r="GQ20585" s="171"/>
    </row>
    <row r="20586" spans="199:199" ht="12" customHeight="1">
      <c r="GQ20586" s="171"/>
    </row>
    <row r="20587" spans="199:199" ht="12" customHeight="1">
      <c r="GQ20587" s="171"/>
    </row>
    <row r="20588" spans="199:199" ht="12" customHeight="1">
      <c r="GQ20588" s="171"/>
    </row>
    <row r="20589" spans="199:199" ht="12" customHeight="1">
      <c r="GQ20589" s="171"/>
    </row>
    <row r="20590" spans="199:199" ht="12" customHeight="1">
      <c r="GQ20590" s="171"/>
    </row>
    <row r="20591" spans="199:199" ht="12" customHeight="1">
      <c r="GQ20591" s="171"/>
    </row>
    <row r="20592" spans="199:199" ht="12" customHeight="1">
      <c r="GQ20592" s="171"/>
    </row>
    <row r="20593" spans="199:199" ht="12" customHeight="1">
      <c r="GQ20593" s="171"/>
    </row>
    <row r="20594" spans="199:199" ht="12" customHeight="1">
      <c r="GQ20594" s="171"/>
    </row>
    <row r="20595" spans="199:199" ht="12" customHeight="1">
      <c r="GQ20595" s="171"/>
    </row>
    <row r="20596" spans="199:199" ht="12" customHeight="1">
      <c r="GQ20596" s="171"/>
    </row>
    <row r="20597" spans="199:199" ht="12" customHeight="1">
      <c r="GQ20597" s="171"/>
    </row>
    <row r="20598" spans="199:199" ht="12" customHeight="1">
      <c r="GQ20598" s="171"/>
    </row>
    <row r="20599" spans="199:199" ht="12" customHeight="1">
      <c r="GQ20599" s="171"/>
    </row>
    <row r="20600" spans="199:199" ht="12" customHeight="1">
      <c r="GQ20600" s="171"/>
    </row>
    <row r="20601" spans="199:199" ht="12" customHeight="1">
      <c r="GQ20601" s="171"/>
    </row>
    <row r="20602" spans="199:199" ht="12" customHeight="1">
      <c r="GQ20602" s="171"/>
    </row>
    <row r="20603" spans="199:199" ht="12" customHeight="1">
      <c r="GQ20603" s="171"/>
    </row>
    <row r="20604" spans="199:199" ht="12" customHeight="1">
      <c r="GQ20604" s="171"/>
    </row>
    <row r="20605" spans="199:199" ht="12" customHeight="1">
      <c r="GQ20605" s="171"/>
    </row>
    <row r="20606" spans="199:199" ht="12" customHeight="1">
      <c r="GQ20606" s="171"/>
    </row>
    <row r="20607" spans="199:199" ht="12" customHeight="1">
      <c r="GQ20607" s="171"/>
    </row>
    <row r="20608" spans="199:199" ht="12" customHeight="1">
      <c r="GQ20608" s="171"/>
    </row>
    <row r="20609" spans="199:199" ht="12" customHeight="1">
      <c r="GQ20609" s="171"/>
    </row>
    <row r="20610" spans="199:199" ht="12" customHeight="1">
      <c r="GQ20610" s="171"/>
    </row>
    <row r="20611" spans="199:199" ht="12" customHeight="1">
      <c r="GQ20611" s="171"/>
    </row>
    <row r="20612" spans="199:199" ht="12" customHeight="1">
      <c r="GQ20612" s="171"/>
    </row>
    <row r="20613" spans="199:199" ht="12" customHeight="1">
      <c r="GQ20613" s="171"/>
    </row>
    <row r="20614" spans="199:199" ht="12" customHeight="1">
      <c r="GQ20614" s="171"/>
    </row>
    <row r="20615" spans="199:199" ht="12" customHeight="1">
      <c r="GQ20615" s="171"/>
    </row>
    <row r="20616" spans="199:199" ht="12" customHeight="1">
      <c r="GQ20616" s="171"/>
    </row>
    <row r="20617" spans="199:199" ht="12" customHeight="1">
      <c r="GQ20617" s="171"/>
    </row>
    <row r="20618" spans="199:199" ht="12" customHeight="1">
      <c r="GQ20618" s="171"/>
    </row>
    <row r="20619" spans="199:199" ht="12" customHeight="1">
      <c r="GQ20619" s="171"/>
    </row>
    <row r="20620" spans="199:199" ht="12" customHeight="1">
      <c r="GQ20620" s="171"/>
    </row>
    <row r="20621" spans="199:199" ht="12" customHeight="1">
      <c r="GQ20621" s="171"/>
    </row>
    <row r="20622" spans="199:199" ht="12" customHeight="1">
      <c r="GQ20622" s="171"/>
    </row>
    <row r="20623" spans="199:199" ht="12" customHeight="1">
      <c r="GQ20623" s="171"/>
    </row>
    <row r="20624" spans="199:199" ht="12" customHeight="1">
      <c r="GQ20624" s="171"/>
    </row>
    <row r="20625" spans="199:199" ht="12" customHeight="1">
      <c r="GQ20625" s="171"/>
    </row>
    <row r="20626" spans="199:199" ht="12" customHeight="1">
      <c r="GQ20626" s="171"/>
    </row>
    <row r="20627" spans="199:199" ht="12" customHeight="1">
      <c r="GQ20627" s="171"/>
    </row>
    <row r="20628" spans="199:199" ht="12" customHeight="1">
      <c r="GQ20628" s="171"/>
    </row>
    <row r="20629" spans="199:199" ht="12" customHeight="1">
      <c r="GQ20629" s="171"/>
    </row>
    <row r="20630" spans="199:199" ht="12" customHeight="1">
      <c r="GQ20630" s="171"/>
    </row>
    <row r="20631" spans="199:199" ht="12" customHeight="1">
      <c r="GQ20631" s="171"/>
    </row>
    <row r="20632" spans="199:199" ht="12" customHeight="1">
      <c r="GQ20632" s="171"/>
    </row>
    <row r="20633" spans="199:199" ht="12" customHeight="1">
      <c r="GQ20633" s="171"/>
    </row>
    <row r="20634" spans="199:199" ht="12" customHeight="1">
      <c r="GQ20634" s="171"/>
    </row>
    <row r="20635" spans="199:199" ht="12" customHeight="1">
      <c r="GQ20635" s="171"/>
    </row>
    <row r="20636" spans="199:199" ht="12" customHeight="1">
      <c r="GQ20636" s="171"/>
    </row>
    <row r="20637" spans="199:199" ht="12" customHeight="1">
      <c r="GQ20637" s="171"/>
    </row>
    <row r="20638" spans="199:199" ht="12" customHeight="1">
      <c r="GQ20638" s="171"/>
    </row>
    <row r="20639" spans="199:199" ht="12" customHeight="1">
      <c r="GQ20639" s="171"/>
    </row>
    <row r="20640" spans="199:199" ht="12" customHeight="1">
      <c r="GQ20640" s="171"/>
    </row>
    <row r="20641" spans="199:199" ht="12" customHeight="1">
      <c r="GQ20641" s="171"/>
    </row>
    <row r="20642" spans="199:199" ht="12" customHeight="1">
      <c r="GQ20642" s="171"/>
    </row>
    <row r="20643" spans="199:199" ht="12" customHeight="1">
      <c r="GQ20643" s="171"/>
    </row>
    <row r="20644" spans="199:199" ht="12" customHeight="1">
      <c r="GQ20644" s="171"/>
    </row>
    <row r="20645" spans="199:199" ht="12" customHeight="1">
      <c r="GQ20645" s="171"/>
    </row>
    <row r="20646" spans="199:199" ht="12" customHeight="1">
      <c r="GQ20646" s="171"/>
    </row>
    <row r="20647" spans="199:199" ht="12" customHeight="1">
      <c r="GQ20647" s="171"/>
    </row>
    <row r="20648" spans="199:199" ht="12" customHeight="1">
      <c r="GQ20648" s="171"/>
    </row>
    <row r="20649" spans="199:199" ht="12" customHeight="1">
      <c r="GQ20649" s="171"/>
    </row>
    <row r="20650" spans="199:199" ht="12" customHeight="1">
      <c r="GQ20650" s="171"/>
    </row>
    <row r="20651" spans="199:199" ht="12" customHeight="1">
      <c r="GQ20651" s="171"/>
    </row>
    <row r="20652" spans="199:199" ht="12" customHeight="1">
      <c r="GQ20652" s="171"/>
    </row>
    <row r="20653" spans="199:199" ht="12" customHeight="1">
      <c r="GQ20653" s="171"/>
    </row>
    <row r="20654" spans="199:199" ht="12" customHeight="1">
      <c r="GQ20654" s="171"/>
    </row>
    <row r="20655" spans="199:199" ht="12" customHeight="1">
      <c r="GQ20655" s="171"/>
    </row>
    <row r="20656" spans="199:199" ht="12" customHeight="1">
      <c r="GQ20656" s="171"/>
    </row>
    <row r="20657" spans="199:199" ht="12" customHeight="1">
      <c r="GQ20657" s="171"/>
    </row>
    <row r="20658" spans="199:199" ht="12" customHeight="1">
      <c r="GQ20658" s="171"/>
    </row>
    <row r="20659" spans="199:199" ht="12" customHeight="1">
      <c r="GQ20659" s="171"/>
    </row>
    <row r="20660" spans="199:199" ht="12" customHeight="1">
      <c r="GQ20660" s="171"/>
    </row>
    <row r="20661" spans="199:199" ht="12" customHeight="1">
      <c r="GQ20661" s="171"/>
    </row>
    <row r="20662" spans="199:199" ht="12" customHeight="1">
      <c r="GQ20662" s="171"/>
    </row>
    <row r="20663" spans="199:199" ht="12" customHeight="1">
      <c r="GQ20663" s="171"/>
    </row>
    <row r="20664" spans="199:199" ht="12" customHeight="1">
      <c r="GQ20664" s="171"/>
    </row>
    <row r="20665" spans="199:199" ht="12" customHeight="1">
      <c r="GQ20665" s="171"/>
    </row>
    <row r="20666" spans="199:199" ht="12" customHeight="1">
      <c r="GQ20666" s="171"/>
    </row>
    <row r="20667" spans="199:199" ht="12" customHeight="1">
      <c r="GQ20667" s="171"/>
    </row>
    <row r="20668" spans="199:199" ht="12" customHeight="1">
      <c r="GQ20668" s="171"/>
    </row>
    <row r="20669" spans="199:199" ht="12" customHeight="1">
      <c r="GQ20669" s="171"/>
    </row>
    <row r="20670" spans="199:199" ht="12" customHeight="1">
      <c r="GQ20670" s="171"/>
    </row>
    <row r="20671" spans="199:199" ht="12" customHeight="1">
      <c r="GQ20671" s="171"/>
    </row>
    <row r="20672" spans="199:199" ht="12" customHeight="1">
      <c r="GQ20672" s="171"/>
    </row>
    <row r="20673" spans="199:199" ht="12" customHeight="1">
      <c r="GQ20673" s="171"/>
    </row>
    <row r="20674" spans="199:199" ht="12" customHeight="1">
      <c r="GQ20674" s="171"/>
    </row>
    <row r="20675" spans="199:199" ht="12" customHeight="1">
      <c r="GQ20675" s="171"/>
    </row>
    <row r="20676" spans="199:199" ht="12" customHeight="1">
      <c r="GQ20676" s="171"/>
    </row>
    <row r="20677" spans="199:199" ht="12" customHeight="1">
      <c r="GQ20677" s="171"/>
    </row>
    <row r="20678" spans="199:199" ht="12" customHeight="1">
      <c r="GQ20678" s="171"/>
    </row>
    <row r="20679" spans="199:199" ht="12" customHeight="1">
      <c r="GQ20679" s="171"/>
    </row>
    <row r="20680" spans="199:199" ht="12" customHeight="1">
      <c r="GQ20680" s="171"/>
    </row>
    <row r="20681" spans="199:199" ht="12" customHeight="1">
      <c r="GQ20681" s="171"/>
    </row>
    <row r="20682" spans="199:199" ht="12" customHeight="1">
      <c r="GQ20682" s="171"/>
    </row>
    <row r="20683" spans="199:199" ht="12" customHeight="1">
      <c r="GQ20683" s="171"/>
    </row>
    <row r="20684" spans="199:199" ht="12" customHeight="1">
      <c r="GQ20684" s="171"/>
    </row>
    <row r="20685" spans="199:199" ht="12" customHeight="1">
      <c r="GQ20685" s="171"/>
    </row>
    <row r="20686" spans="199:199" ht="12" customHeight="1">
      <c r="GQ20686" s="171"/>
    </row>
    <row r="20687" spans="199:199" ht="12" customHeight="1">
      <c r="GQ20687" s="171"/>
    </row>
    <row r="20688" spans="199:199" ht="12" customHeight="1">
      <c r="GQ20688" s="171"/>
    </row>
    <row r="20689" spans="199:199" ht="12" customHeight="1">
      <c r="GQ20689" s="171"/>
    </row>
    <row r="20690" spans="199:199" ht="12" customHeight="1">
      <c r="GQ20690" s="171"/>
    </row>
    <row r="20691" spans="199:199" ht="12" customHeight="1">
      <c r="GQ20691" s="171"/>
    </row>
    <row r="20692" spans="199:199" ht="12" customHeight="1">
      <c r="GQ20692" s="171"/>
    </row>
    <row r="20693" spans="199:199" ht="12" customHeight="1">
      <c r="GQ20693" s="171"/>
    </row>
    <row r="20694" spans="199:199" ht="12" customHeight="1">
      <c r="GQ20694" s="171"/>
    </row>
    <row r="20695" spans="199:199" ht="12" customHeight="1">
      <c r="GQ20695" s="171"/>
    </row>
    <row r="20696" spans="199:199" ht="12" customHeight="1">
      <c r="GQ20696" s="171"/>
    </row>
    <row r="20697" spans="199:199" ht="12" customHeight="1">
      <c r="GQ20697" s="171"/>
    </row>
    <row r="20698" spans="199:199" ht="12" customHeight="1">
      <c r="GQ20698" s="171"/>
    </row>
    <row r="20699" spans="199:199" ht="12" customHeight="1">
      <c r="GQ20699" s="171"/>
    </row>
    <row r="20700" spans="199:199" ht="12" customHeight="1">
      <c r="GQ20700" s="171"/>
    </row>
    <row r="20701" spans="199:199" ht="12" customHeight="1">
      <c r="GQ20701" s="171"/>
    </row>
    <row r="20702" spans="199:199" ht="12" customHeight="1">
      <c r="GQ20702" s="171"/>
    </row>
    <row r="20703" spans="199:199" ht="12" customHeight="1">
      <c r="GQ20703" s="171"/>
    </row>
    <row r="20704" spans="199:199" ht="12" customHeight="1">
      <c r="GQ20704" s="171"/>
    </row>
    <row r="20705" spans="199:199" ht="12" customHeight="1">
      <c r="GQ20705" s="171"/>
    </row>
    <row r="20706" spans="199:199" ht="12" customHeight="1">
      <c r="GQ20706" s="171"/>
    </row>
    <row r="20707" spans="199:199" ht="12" customHeight="1">
      <c r="GQ20707" s="171"/>
    </row>
    <row r="20708" spans="199:199" ht="12" customHeight="1">
      <c r="GQ20708" s="171"/>
    </row>
    <row r="20709" spans="199:199" ht="12" customHeight="1">
      <c r="GQ20709" s="171"/>
    </row>
    <row r="20710" spans="199:199" ht="12" customHeight="1">
      <c r="GQ20710" s="171"/>
    </row>
    <row r="20711" spans="199:199" ht="12" customHeight="1">
      <c r="GQ20711" s="171"/>
    </row>
    <row r="20712" spans="199:199" ht="12" customHeight="1">
      <c r="GQ20712" s="171"/>
    </row>
    <row r="20713" spans="199:199" ht="12" customHeight="1">
      <c r="GQ20713" s="171"/>
    </row>
    <row r="20714" spans="199:199" ht="12" customHeight="1">
      <c r="GQ20714" s="171"/>
    </row>
    <row r="20715" spans="199:199" ht="12" customHeight="1">
      <c r="GQ20715" s="171"/>
    </row>
    <row r="20716" spans="199:199" ht="12" customHeight="1">
      <c r="GQ20716" s="171"/>
    </row>
    <row r="20717" spans="199:199" ht="12" customHeight="1">
      <c r="GQ20717" s="171"/>
    </row>
    <row r="20718" spans="199:199" ht="12" customHeight="1">
      <c r="GQ20718" s="171"/>
    </row>
    <row r="20719" spans="199:199" ht="12" customHeight="1">
      <c r="GQ20719" s="171"/>
    </row>
    <row r="20720" spans="199:199" ht="12" customHeight="1">
      <c r="GQ20720" s="171"/>
    </row>
    <row r="20721" spans="199:199" ht="12" customHeight="1">
      <c r="GQ20721" s="171"/>
    </row>
    <row r="20722" spans="199:199" ht="12" customHeight="1">
      <c r="GQ20722" s="171"/>
    </row>
    <row r="20723" spans="199:199" ht="12" customHeight="1">
      <c r="GQ20723" s="171"/>
    </row>
    <row r="20724" spans="199:199" ht="12" customHeight="1">
      <c r="GQ20724" s="171"/>
    </row>
    <row r="20725" spans="199:199" ht="12" customHeight="1">
      <c r="GQ20725" s="171"/>
    </row>
    <row r="20726" spans="199:199" ht="12" customHeight="1">
      <c r="GQ20726" s="171"/>
    </row>
    <row r="20727" spans="199:199" ht="12" customHeight="1">
      <c r="GQ20727" s="171"/>
    </row>
    <row r="20728" spans="199:199" ht="12" customHeight="1">
      <c r="GQ20728" s="171"/>
    </row>
    <row r="20729" spans="199:199" ht="12" customHeight="1">
      <c r="GQ20729" s="171"/>
    </row>
    <row r="20730" spans="199:199" ht="12" customHeight="1">
      <c r="GQ20730" s="171"/>
    </row>
    <row r="20731" spans="199:199" ht="12" customHeight="1">
      <c r="GQ20731" s="171"/>
    </row>
    <row r="20732" spans="199:199" ht="12" customHeight="1">
      <c r="GQ20732" s="171"/>
    </row>
    <row r="20733" spans="199:199" ht="12" customHeight="1">
      <c r="GQ20733" s="171"/>
    </row>
    <row r="20734" spans="199:199" ht="12" customHeight="1">
      <c r="GQ20734" s="171"/>
    </row>
    <row r="20735" spans="199:199" ht="12" customHeight="1">
      <c r="GQ20735" s="171"/>
    </row>
    <row r="20736" spans="199:199" ht="12" customHeight="1">
      <c r="GQ20736" s="171"/>
    </row>
    <row r="20737" spans="199:199" ht="12" customHeight="1">
      <c r="GQ20737" s="171"/>
    </row>
    <row r="20738" spans="199:199" ht="12" customHeight="1">
      <c r="GQ20738" s="171"/>
    </row>
    <row r="20739" spans="199:199" ht="12" customHeight="1">
      <c r="GQ20739" s="171"/>
    </row>
    <row r="20740" spans="199:199" ht="12" customHeight="1">
      <c r="GQ20740" s="171"/>
    </row>
    <row r="20741" spans="199:199" ht="12" customHeight="1">
      <c r="GQ20741" s="171"/>
    </row>
    <row r="20742" spans="199:199" ht="12" customHeight="1">
      <c r="GQ20742" s="171"/>
    </row>
    <row r="20743" spans="199:199" ht="12" customHeight="1">
      <c r="GQ20743" s="171"/>
    </row>
    <row r="20744" spans="199:199" ht="12" customHeight="1">
      <c r="GQ20744" s="171"/>
    </row>
    <row r="20745" spans="199:199" ht="12" customHeight="1">
      <c r="GQ20745" s="171"/>
    </row>
    <row r="20746" spans="199:199" ht="12" customHeight="1">
      <c r="GQ20746" s="171"/>
    </row>
    <row r="20747" spans="199:199" ht="12" customHeight="1">
      <c r="GQ20747" s="171"/>
    </row>
    <row r="20748" spans="199:199" ht="12" customHeight="1">
      <c r="GQ20748" s="171"/>
    </row>
    <row r="20749" spans="199:199" ht="12" customHeight="1">
      <c r="GQ20749" s="171"/>
    </row>
    <row r="20750" spans="199:199" ht="12" customHeight="1">
      <c r="GQ20750" s="171"/>
    </row>
    <row r="20751" spans="199:199" ht="12" customHeight="1">
      <c r="GQ20751" s="171"/>
    </row>
    <row r="20752" spans="199:199" ht="12" customHeight="1">
      <c r="GQ20752" s="171"/>
    </row>
    <row r="20753" spans="199:199" ht="12" customHeight="1">
      <c r="GQ20753" s="171"/>
    </row>
    <row r="20754" spans="199:199" ht="12" customHeight="1">
      <c r="GQ20754" s="171"/>
    </row>
    <row r="20755" spans="199:199" ht="12" customHeight="1">
      <c r="GQ20755" s="171"/>
    </row>
    <row r="20756" spans="199:199" ht="12" customHeight="1">
      <c r="GQ20756" s="171"/>
    </row>
    <row r="20757" spans="199:199" ht="12" customHeight="1">
      <c r="GQ20757" s="171"/>
    </row>
    <row r="20758" spans="199:199" ht="12" customHeight="1">
      <c r="GQ20758" s="171"/>
    </row>
    <row r="20759" spans="199:199" ht="12" customHeight="1">
      <c r="GQ20759" s="171"/>
    </row>
    <row r="20760" spans="199:199" ht="12" customHeight="1">
      <c r="GQ20760" s="171"/>
    </row>
    <row r="20761" spans="199:199" ht="12" customHeight="1">
      <c r="GQ20761" s="171"/>
    </row>
    <row r="20762" spans="199:199" ht="12" customHeight="1">
      <c r="GQ20762" s="171"/>
    </row>
    <row r="20763" spans="199:199" ht="12" customHeight="1">
      <c r="GQ20763" s="171"/>
    </row>
    <row r="20764" spans="199:199" ht="12" customHeight="1">
      <c r="GQ20764" s="171"/>
    </row>
    <row r="20765" spans="199:199" ht="12" customHeight="1">
      <c r="GQ20765" s="171"/>
    </row>
    <row r="20766" spans="199:199" ht="12" customHeight="1">
      <c r="GQ20766" s="171"/>
    </row>
    <row r="20767" spans="199:199" ht="12" customHeight="1">
      <c r="GQ20767" s="171"/>
    </row>
    <row r="20768" spans="199:199" ht="12" customHeight="1">
      <c r="GQ20768" s="171"/>
    </row>
    <row r="20769" spans="199:199" ht="12" customHeight="1">
      <c r="GQ20769" s="171"/>
    </row>
    <row r="20770" spans="199:199" ht="12" customHeight="1">
      <c r="GQ20770" s="171"/>
    </row>
    <row r="20771" spans="199:199" ht="12" customHeight="1">
      <c r="GQ20771" s="171"/>
    </row>
    <row r="20772" spans="199:199" ht="12" customHeight="1">
      <c r="GQ20772" s="171"/>
    </row>
    <row r="20773" spans="199:199" ht="12" customHeight="1">
      <c r="GQ20773" s="171"/>
    </row>
    <row r="20774" spans="199:199" ht="12" customHeight="1">
      <c r="GQ20774" s="171"/>
    </row>
    <row r="20775" spans="199:199" ht="12" customHeight="1">
      <c r="GQ20775" s="171"/>
    </row>
    <row r="20776" spans="199:199" ht="12" customHeight="1">
      <c r="GQ20776" s="171"/>
    </row>
    <row r="20777" spans="199:199" ht="12" customHeight="1">
      <c r="GQ20777" s="171"/>
    </row>
    <row r="20778" spans="199:199" ht="12" customHeight="1">
      <c r="GQ20778" s="171"/>
    </row>
    <row r="20779" spans="199:199" ht="12" customHeight="1">
      <c r="GQ20779" s="171"/>
    </row>
    <row r="20780" spans="199:199" ht="12" customHeight="1">
      <c r="GQ20780" s="171"/>
    </row>
    <row r="20781" spans="199:199" ht="12" customHeight="1">
      <c r="GQ20781" s="171"/>
    </row>
    <row r="20782" spans="199:199" ht="12" customHeight="1">
      <c r="GQ20782" s="171"/>
    </row>
    <row r="20783" spans="199:199" ht="12" customHeight="1">
      <c r="GQ20783" s="171"/>
    </row>
    <row r="20784" spans="199:199" ht="12" customHeight="1">
      <c r="GQ20784" s="171"/>
    </row>
    <row r="20785" spans="199:199" ht="12" customHeight="1">
      <c r="GQ20785" s="171"/>
    </row>
    <row r="20786" spans="199:199" ht="12" customHeight="1">
      <c r="GQ20786" s="171"/>
    </row>
    <row r="20787" spans="199:199" ht="12" customHeight="1">
      <c r="GQ20787" s="171"/>
    </row>
    <row r="20788" spans="199:199" ht="12" customHeight="1">
      <c r="GQ20788" s="171"/>
    </row>
    <row r="20789" spans="199:199" ht="12" customHeight="1">
      <c r="GQ20789" s="171"/>
    </row>
    <row r="20790" spans="199:199" ht="12" customHeight="1">
      <c r="GQ20790" s="171"/>
    </row>
    <row r="20791" spans="199:199" ht="12" customHeight="1">
      <c r="GQ20791" s="171"/>
    </row>
    <row r="20792" spans="199:199" ht="12" customHeight="1">
      <c r="GQ20792" s="171"/>
    </row>
    <row r="20793" spans="199:199" ht="12" customHeight="1">
      <c r="GQ20793" s="171"/>
    </row>
    <row r="20794" spans="199:199" ht="12" customHeight="1">
      <c r="GQ20794" s="171"/>
    </row>
    <row r="20795" spans="199:199" ht="12" customHeight="1">
      <c r="GQ20795" s="171"/>
    </row>
    <row r="20796" spans="199:199" ht="12" customHeight="1">
      <c r="GQ20796" s="171"/>
    </row>
    <row r="20797" spans="199:199" ht="12" customHeight="1">
      <c r="GQ20797" s="171"/>
    </row>
    <row r="20798" spans="199:199" ht="12" customHeight="1">
      <c r="GQ20798" s="171"/>
    </row>
    <row r="20799" spans="199:199" ht="12" customHeight="1">
      <c r="GQ20799" s="171"/>
    </row>
    <row r="20800" spans="199:199" ht="12" customHeight="1">
      <c r="GQ20800" s="171"/>
    </row>
    <row r="20801" spans="199:199" ht="12" customHeight="1">
      <c r="GQ20801" s="171"/>
    </row>
    <row r="20802" spans="199:199" ht="12" customHeight="1">
      <c r="GQ20802" s="171"/>
    </row>
    <row r="20803" spans="199:199" ht="12" customHeight="1">
      <c r="GQ20803" s="171"/>
    </row>
    <row r="20804" spans="199:199" ht="12" customHeight="1">
      <c r="GQ20804" s="171"/>
    </row>
    <row r="20805" spans="199:199" ht="12" customHeight="1">
      <c r="GQ20805" s="171"/>
    </row>
    <row r="20806" spans="199:199" ht="12" customHeight="1">
      <c r="GQ20806" s="171"/>
    </row>
    <row r="20807" spans="199:199" ht="12" customHeight="1">
      <c r="GQ20807" s="171"/>
    </row>
    <row r="20808" spans="199:199" ht="12" customHeight="1">
      <c r="GQ20808" s="171"/>
    </row>
    <row r="20809" spans="199:199" ht="12" customHeight="1">
      <c r="GQ20809" s="171"/>
    </row>
    <row r="20810" spans="199:199" ht="12" customHeight="1">
      <c r="GQ20810" s="171"/>
    </row>
    <row r="20811" spans="199:199" ht="12" customHeight="1">
      <c r="GQ20811" s="171"/>
    </row>
    <row r="20812" spans="199:199" ht="12" customHeight="1">
      <c r="GQ20812" s="171"/>
    </row>
    <row r="20813" spans="199:199" ht="12" customHeight="1">
      <c r="GQ20813" s="171"/>
    </row>
    <row r="20814" spans="199:199" ht="12" customHeight="1">
      <c r="GQ20814" s="171"/>
    </row>
    <row r="20815" spans="199:199" ht="12" customHeight="1">
      <c r="GQ20815" s="171"/>
    </row>
    <row r="20816" spans="199:199" ht="12" customHeight="1">
      <c r="GQ20816" s="171"/>
    </row>
    <row r="20817" spans="199:199" ht="12" customHeight="1">
      <c r="GQ20817" s="171"/>
    </row>
    <row r="20818" spans="199:199" ht="12" customHeight="1">
      <c r="GQ20818" s="171"/>
    </row>
    <row r="20819" spans="199:199" ht="12" customHeight="1">
      <c r="GQ20819" s="171"/>
    </row>
    <row r="20820" spans="199:199" ht="12" customHeight="1">
      <c r="GQ20820" s="171"/>
    </row>
    <row r="20821" spans="199:199" ht="12" customHeight="1">
      <c r="GQ20821" s="171"/>
    </row>
    <row r="20822" spans="199:199" ht="12" customHeight="1">
      <c r="GQ20822" s="171"/>
    </row>
    <row r="20823" spans="199:199" ht="12" customHeight="1">
      <c r="GQ20823" s="171"/>
    </row>
    <row r="20824" spans="199:199" ht="12" customHeight="1">
      <c r="GQ20824" s="171"/>
    </row>
    <row r="20825" spans="199:199" ht="12" customHeight="1">
      <c r="GQ20825" s="171"/>
    </row>
    <row r="20826" spans="199:199" ht="12" customHeight="1">
      <c r="GQ20826" s="171"/>
    </row>
    <row r="20827" spans="199:199" ht="12" customHeight="1">
      <c r="GQ20827" s="171"/>
    </row>
    <row r="20828" spans="199:199" ht="12" customHeight="1">
      <c r="GQ20828" s="171"/>
    </row>
    <row r="20829" spans="199:199" ht="12" customHeight="1">
      <c r="GQ20829" s="171"/>
    </row>
    <row r="20830" spans="199:199" ht="12" customHeight="1">
      <c r="GQ20830" s="171"/>
    </row>
    <row r="20831" spans="199:199" ht="12" customHeight="1">
      <c r="GQ20831" s="171"/>
    </row>
    <row r="20832" spans="199:199" ht="12" customHeight="1">
      <c r="GQ20832" s="171"/>
    </row>
    <row r="20833" spans="199:199" ht="12" customHeight="1">
      <c r="GQ20833" s="171"/>
    </row>
    <row r="20834" spans="199:199" ht="12" customHeight="1">
      <c r="GQ20834" s="171"/>
    </row>
    <row r="20835" spans="199:199" ht="12" customHeight="1">
      <c r="GQ20835" s="171"/>
    </row>
    <row r="20836" spans="199:199" ht="12" customHeight="1">
      <c r="GQ20836" s="171"/>
    </row>
    <row r="20837" spans="199:199" ht="12" customHeight="1">
      <c r="GQ20837" s="171"/>
    </row>
    <row r="20838" spans="199:199" ht="12" customHeight="1">
      <c r="GQ20838" s="171"/>
    </row>
    <row r="20839" spans="199:199" ht="12" customHeight="1">
      <c r="GQ20839" s="171"/>
    </row>
    <row r="20840" spans="199:199" ht="12" customHeight="1">
      <c r="GQ20840" s="171"/>
    </row>
    <row r="20841" spans="199:199" ht="12" customHeight="1">
      <c r="GQ20841" s="171"/>
    </row>
    <row r="20842" spans="199:199" ht="12" customHeight="1">
      <c r="GQ20842" s="171"/>
    </row>
    <row r="20843" spans="199:199" ht="12" customHeight="1">
      <c r="GQ20843" s="171"/>
    </row>
    <row r="20844" spans="199:199" ht="12" customHeight="1">
      <c r="GQ20844" s="171"/>
    </row>
    <row r="20845" spans="199:199" ht="12" customHeight="1">
      <c r="GQ20845" s="171"/>
    </row>
    <row r="20846" spans="199:199" ht="12" customHeight="1">
      <c r="GQ20846" s="171"/>
    </row>
    <row r="20847" spans="199:199" ht="12" customHeight="1">
      <c r="GQ20847" s="171"/>
    </row>
    <row r="20848" spans="199:199" ht="12" customHeight="1">
      <c r="GQ20848" s="171"/>
    </row>
    <row r="20849" spans="199:199" ht="12" customHeight="1">
      <c r="GQ20849" s="171"/>
    </row>
    <row r="20850" spans="199:199" ht="12" customHeight="1">
      <c r="GQ20850" s="171"/>
    </row>
    <row r="20851" spans="199:199" ht="12" customHeight="1">
      <c r="GQ20851" s="171"/>
    </row>
    <row r="20852" spans="199:199" ht="12" customHeight="1">
      <c r="GQ20852" s="171"/>
    </row>
    <row r="20853" spans="199:199" ht="12" customHeight="1">
      <c r="GQ20853" s="171"/>
    </row>
    <row r="20854" spans="199:199" ht="12" customHeight="1">
      <c r="GQ20854" s="171"/>
    </row>
    <row r="20855" spans="199:199" ht="12" customHeight="1">
      <c r="GQ20855" s="171"/>
    </row>
    <row r="20856" spans="199:199" ht="12" customHeight="1">
      <c r="GQ20856" s="171"/>
    </row>
    <row r="20857" spans="199:199" ht="12" customHeight="1">
      <c r="GQ20857" s="171"/>
    </row>
    <row r="20858" spans="199:199" ht="12" customHeight="1">
      <c r="GQ20858" s="171"/>
    </row>
    <row r="20859" spans="199:199" ht="12" customHeight="1">
      <c r="GQ20859" s="171"/>
    </row>
    <row r="20860" spans="199:199" ht="12" customHeight="1">
      <c r="GQ20860" s="171"/>
    </row>
    <row r="20861" spans="199:199" ht="12" customHeight="1">
      <c r="GQ20861" s="171"/>
    </row>
    <row r="20862" spans="199:199" ht="12" customHeight="1">
      <c r="GQ20862" s="171"/>
    </row>
    <row r="20863" spans="199:199" ht="12" customHeight="1">
      <c r="GQ20863" s="171"/>
    </row>
    <row r="20864" spans="199:199" ht="12" customHeight="1">
      <c r="GQ20864" s="171"/>
    </row>
    <row r="20865" spans="199:199" ht="12" customHeight="1">
      <c r="GQ20865" s="171"/>
    </row>
    <row r="20866" spans="199:199" ht="12" customHeight="1">
      <c r="GQ20866" s="171"/>
    </row>
    <row r="20867" spans="199:199" ht="12" customHeight="1">
      <c r="GQ20867" s="171"/>
    </row>
    <row r="20868" spans="199:199" ht="12" customHeight="1">
      <c r="GQ20868" s="171"/>
    </row>
    <row r="20869" spans="199:199" ht="12" customHeight="1">
      <c r="GQ20869" s="171"/>
    </row>
    <row r="20870" spans="199:199" ht="12" customHeight="1">
      <c r="GQ20870" s="171"/>
    </row>
    <row r="20871" spans="199:199" ht="12" customHeight="1">
      <c r="GQ20871" s="171"/>
    </row>
    <row r="20872" spans="199:199" ht="12" customHeight="1">
      <c r="GQ20872" s="171"/>
    </row>
    <row r="20873" spans="199:199" ht="12" customHeight="1">
      <c r="GQ20873" s="171"/>
    </row>
    <row r="20874" spans="199:199" ht="12" customHeight="1">
      <c r="GQ20874" s="171"/>
    </row>
    <row r="20875" spans="199:199" ht="12" customHeight="1">
      <c r="GQ20875" s="171"/>
    </row>
    <row r="20876" spans="199:199" ht="12" customHeight="1">
      <c r="GQ20876" s="171"/>
    </row>
    <row r="20877" spans="199:199" ht="12" customHeight="1">
      <c r="GQ20877" s="171"/>
    </row>
    <row r="20878" spans="199:199" ht="12" customHeight="1">
      <c r="GQ20878" s="171"/>
    </row>
    <row r="20879" spans="199:199" ht="12" customHeight="1">
      <c r="GQ20879" s="171"/>
    </row>
    <row r="20880" spans="199:199" ht="12" customHeight="1">
      <c r="GQ20880" s="171"/>
    </row>
    <row r="20881" spans="199:199" ht="12" customHeight="1">
      <c r="GQ20881" s="171"/>
    </row>
    <row r="20882" spans="199:199" ht="12" customHeight="1">
      <c r="GQ20882" s="171"/>
    </row>
    <row r="20883" spans="199:199" ht="12" customHeight="1">
      <c r="GQ20883" s="171"/>
    </row>
    <row r="20884" spans="199:199" ht="12" customHeight="1">
      <c r="GQ20884" s="171"/>
    </row>
    <row r="20885" spans="199:199" ht="12" customHeight="1">
      <c r="GQ20885" s="171"/>
    </row>
    <row r="20886" spans="199:199" ht="12" customHeight="1">
      <c r="GQ20886" s="171"/>
    </row>
    <row r="20887" spans="199:199" ht="12" customHeight="1">
      <c r="GQ20887" s="171"/>
    </row>
    <row r="20888" spans="199:199" ht="12" customHeight="1">
      <c r="GQ20888" s="171"/>
    </row>
    <row r="20889" spans="199:199" ht="12" customHeight="1">
      <c r="GQ20889" s="171"/>
    </row>
    <row r="20890" spans="199:199" ht="12" customHeight="1">
      <c r="GQ20890" s="171"/>
    </row>
    <row r="20891" spans="199:199" ht="12" customHeight="1">
      <c r="GQ20891" s="171"/>
    </row>
    <row r="20892" spans="199:199" ht="12" customHeight="1">
      <c r="GQ20892" s="171"/>
    </row>
    <row r="20893" spans="199:199" ht="12" customHeight="1">
      <c r="GQ20893" s="171"/>
    </row>
    <row r="20894" spans="199:199" ht="12" customHeight="1">
      <c r="GQ20894" s="171"/>
    </row>
    <row r="20895" spans="199:199" ht="12" customHeight="1">
      <c r="GQ20895" s="171"/>
    </row>
    <row r="20896" spans="199:199" ht="12" customHeight="1">
      <c r="GQ20896" s="171"/>
    </row>
    <row r="20897" spans="199:199" ht="12" customHeight="1">
      <c r="GQ20897" s="171"/>
    </row>
    <row r="20898" spans="199:199" ht="12" customHeight="1">
      <c r="GQ20898" s="171"/>
    </row>
    <row r="20899" spans="199:199" ht="12" customHeight="1">
      <c r="GQ20899" s="171"/>
    </row>
    <row r="20900" spans="199:199" ht="12" customHeight="1">
      <c r="GQ20900" s="171"/>
    </row>
    <row r="20901" spans="199:199" ht="12" customHeight="1">
      <c r="GQ20901" s="171"/>
    </row>
    <row r="20902" spans="199:199" ht="12" customHeight="1">
      <c r="GQ20902" s="171"/>
    </row>
    <row r="20903" spans="199:199" ht="12" customHeight="1">
      <c r="GQ20903" s="171"/>
    </row>
    <row r="20904" spans="199:199" ht="12" customHeight="1">
      <c r="GQ20904" s="171"/>
    </row>
    <row r="20905" spans="199:199" ht="12" customHeight="1">
      <c r="GQ20905" s="171"/>
    </row>
    <row r="20906" spans="199:199" ht="12" customHeight="1">
      <c r="GQ20906" s="171"/>
    </row>
    <row r="20907" spans="199:199" ht="12" customHeight="1">
      <c r="GQ20907" s="171"/>
    </row>
    <row r="20908" spans="199:199" ht="12" customHeight="1">
      <c r="GQ20908" s="171"/>
    </row>
    <row r="20909" spans="199:199" ht="12" customHeight="1">
      <c r="GQ20909" s="171"/>
    </row>
    <row r="20910" spans="199:199" ht="12" customHeight="1">
      <c r="GQ20910" s="171"/>
    </row>
    <row r="20911" spans="199:199" ht="12" customHeight="1">
      <c r="GQ20911" s="171"/>
    </row>
    <row r="20912" spans="199:199" ht="12" customHeight="1">
      <c r="GQ20912" s="171"/>
    </row>
    <row r="20913" spans="199:199" ht="12" customHeight="1">
      <c r="GQ20913" s="171"/>
    </row>
    <row r="20914" spans="199:199" ht="12" customHeight="1">
      <c r="GQ20914" s="171"/>
    </row>
    <row r="20915" spans="199:199" ht="12" customHeight="1">
      <c r="GQ20915" s="171"/>
    </row>
    <row r="20916" spans="199:199" ht="12" customHeight="1">
      <c r="GQ20916" s="171"/>
    </row>
    <row r="20917" spans="199:199" ht="12" customHeight="1">
      <c r="GQ20917" s="171"/>
    </row>
    <row r="20918" spans="199:199" ht="12" customHeight="1">
      <c r="GQ20918" s="171"/>
    </row>
    <row r="20919" spans="199:199" ht="12" customHeight="1">
      <c r="GQ20919" s="171"/>
    </row>
    <row r="20920" spans="199:199" ht="12" customHeight="1">
      <c r="GQ20920" s="171"/>
    </row>
    <row r="20921" spans="199:199" ht="12" customHeight="1">
      <c r="GQ20921" s="171"/>
    </row>
    <row r="20922" spans="199:199" ht="12" customHeight="1">
      <c r="GQ20922" s="171"/>
    </row>
    <row r="20923" spans="199:199" ht="12" customHeight="1">
      <c r="GQ20923" s="171"/>
    </row>
    <row r="20924" spans="199:199" ht="12" customHeight="1">
      <c r="GQ20924" s="171"/>
    </row>
    <row r="20925" spans="199:199" ht="12" customHeight="1">
      <c r="GQ20925" s="171"/>
    </row>
    <row r="20926" spans="199:199" ht="12" customHeight="1">
      <c r="GQ20926" s="171"/>
    </row>
    <row r="20927" spans="199:199" ht="12" customHeight="1">
      <c r="GQ20927" s="171"/>
    </row>
    <row r="20928" spans="199:199" ht="12" customHeight="1">
      <c r="GQ20928" s="171"/>
    </row>
    <row r="20929" spans="199:199" ht="12" customHeight="1">
      <c r="GQ20929" s="171"/>
    </row>
    <row r="20930" spans="199:199" ht="12" customHeight="1">
      <c r="GQ20930" s="171"/>
    </row>
    <row r="20931" spans="199:199" ht="12" customHeight="1">
      <c r="GQ20931" s="171"/>
    </row>
    <row r="20932" spans="199:199" ht="12" customHeight="1">
      <c r="GQ20932" s="171"/>
    </row>
    <row r="20933" spans="199:199" ht="12" customHeight="1">
      <c r="GQ20933" s="171"/>
    </row>
    <row r="20934" spans="199:199" ht="12" customHeight="1">
      <c r="GQ20934" s="171"/>
    </row>
    <row r="20935" spans="199:199" ht="12" customHeight="1">
      <c r="GQ20935" s="171"/>
    </row>
    <row r="20936" spans="199:199" ht="12" customHeight="1">
      <c r="GQ20936" s="171"/>
    </row>
    <row r="20937" spans="199:199" ht="12" customHeight="1">
      <c r="GQ20937" s="171"/>
    </row>
    <row r="20938" spans="199:199" ht="12" customHeight="1">
      <c r="GQ20938" s="171"/>
    </row>
    <row r="20939" spans="199:199" ht="12" customHeight="1">
      <c r="GQ20939" s="171"/>
    </row>
    <row r="20940" spans="199:199" ht="12" customHeight="1">
      <c r="GQ20940" s="171"/>
    </row>
    <row r="20941" spans="199:199" ht="12" customHeight="1">
      <c r="GQ20941" s="171"/>
    </row>
    <row r="20942" spans="199:199" ht="12" customHeight="1">
      <c r="GQ20942" s="171"/>
    </row>
    <row r="20943" spans="199:199" ht="12" customHeight="1">
      <c r="GQ20943" s="171"/>
    </row>
    <row r="20944" spans="199:199" ht="12" customHeight="1">
      <c r="GQ20944" s="171"/>
    </row>
    <row r="20945" spans="199:199" ht="12" customHeight="1">
      <c r="GQ20945" s="171"/>
    </row>
    <row r="20946" spans="199:199" ht="12" customHeight="1">
      <c r="GQ20946" s="171"/>
    </row>
    <row r="20947" spans="199:199" ht="12" customHeight="1">
      <c r="GQ20947" s="171"/>
    </row>
    <row r="20948" spans="199:199" ht="12" customHeight="1">
      <c r="GQ20948" s="171"/>
    </row>
    <row r="20949" spans="199:199" ht="12" customHeight="1">
      <c r="GQ20949" s="171"/>
    </row>
    <row r="20950" spans="199:199" ht="12" customHeight="1">
      <c r="GQ20950" s="171"/>
    </row>
    <row r="20951" spans="199:199" ht="12" customHeight="1">
      <c r="GQ20951" s="171"/>
    </row>
    <row r="20952" spans="199:199" ht="12" customHeight="1">
      <c r="GQ20952" s="171"/>
    </row>
    <row r="20953" spans="199:199" ht="12" customHeight="1">
      <c r="GQ20953" s="171"/>
    </row>
    <row r="20954" spans="199:199" ht="12" customHeight="1">
      <c r="GQ20954" s="171"/>
    </row>
    <row r="20955" spans="199:199" ht="12" customHeight="1">
      <c r="GQ20955" s="171"/>
    </row>
    <row r="20956" spans="199:199" ht="12" customHeight="1">
      <c r="GQ20956" s="171"/>
    </row>
    <row r="20957" spans="199:199" ht="12" customHeight="1">
      <c r="GQ20957" s="171"/>
    </row>
    <row r="20958" spans="199:199" ht="12" customHeight="1">
      <c r="GQ20958" s="171"/>
    </row>
    <row r="20959" spans="199:199" ht="12" customHeight="1">
      <c r="GQ20959" s="171"/>
    </row>
    <row r="20960" spans="199:199" ht="12" customHeight="1">
      <c r="GQ20960" s="171"/>
    </row>
    <row r="20961" spans="199:199" ht="12" customHeight="1">
      <c r="GQ20961" s="171"/>
    </row>
    <row r="20962" spans="199:199" ht="12" customHeight="1">
      <c r="GQ20962" s="171"/>
    </row>
    <row r="20963" spans="199:199" ht="12" customHeight="1">
      <c r="GQ20963" s="171"/>
    </row>
    <row r="20964" spans="199:199" ht="12" customHeight="1">
      <c r="GQ20964" s="171"/>
    </row>
    <row r="20965" spans="199:199" ht="12" customHeight="1">
      <c r="GQ20965" s="171"/>
    </row>
    <row r="20966" spans="199:199" ht="12" customHeight="1">
      <c r="GQ20966" s="171"/>
    </row>
    <row r="20967" spans="199:199" ht="12" customHeight="1">
      <c r="GQ20967" s="171"/>
    </row>
    <row r="20968" spans="199:199" ht="12" customHeight="1">
      <c r="GQ20968" s="171"/>
    </row>
    <row r="20969" spans="199:199" ht="12" customHeight="1">
      <c r="GQ20969" s="171"/>
    </row>
    <row r="20970" spans="199:199" ht="12" customHeight="1">
      <c r="GQ20970" s="171"/>
    </row>
    <row r="20971" spans="199:199" ht="12" customHeight="1">
      <c r="GQ20971" s="171"/>
    </row>
    <row r="20972" spans="199:199" ht="12" customHeight="1">
      <c r="GQ20972" s="171"/>
    </row>
    <row r="20973" spans="199:199" ht="12" customHeight="1">
      <c r="GQ20973" s="171"/>
    </row>
    <row r="20974" spans="199:199" ht="12" customHeight="1">
      <c r="GQ20974" s="171"/>
    </row>
    <row r="20975" spans="199:199" ht="12" customHeight="1">
      <c r="GQ20975" s="171"/>
    </row>
    <row r="20976" spans="199:199" ht="12" customHeight="1">
      <c r="GQ20976" s="171"/>
    </row>
    <row r="20977" spans="199:199" ht="12" customHeight="1">
      <c r="GQ20977" s="171"/>
    </row>
    <row r="20978" spans="199:199" ht="12" customHeight="1">
      <c r="GQ20978" s="171"/>
    </row>
    <row r="20979" spans="199:199" ht="12" customHeight="1">
      <c r="GQ20979" s="171"/>
    </row>
    <row r="20980" spans="199:199" ht="12" customHeight="1">
      <c r="GQ20980" s="171"/>
    </row>
    <row r="20981" spans="199:199" ht="12" customHeight="1">
      <c r="GQ20981" s="171"/>
    </row>
    <row r="20982" spans="199:199" ht="12" customHeight="1">
      <c r="GQ20982" s="171"/>
    </row>
    <row r="20983" spans="199:199" ht="12" customHeight="1">
      <c r="GQ20983" s="171"/>
    </row>
    <row r="20984" spans="199:199" ht="12" customHeight="1">
      <c r="GQ20984" s="171"/>
    </row>
    <row r="20985" spans="199:199" ht="12" customHeight="1">
      <c r="GQ20985" s="171"/>
    </row>
    <row r="20986" spans="199:199" ht="12" customHeight="1">
      <c r="GQ20986" s="171"/>
    </row>
    <row r="20987" spans="199:199" ht="12" customHeight="1">
      <c r="GQ20987" s="171"/>
    </row>
    <row r="20988" spans="199:199" ht="12" customHeight="1">
      <c r="GQ20988" s="171"/>
    </row>
    <row r="20989" spans="199:199" ht="12" customHeight="1">
      <c r="GQ20989" s="171"/>
    </row>
    <row r="20990" spans="199:199" ht="12" customHeight="1">
      <c r="GQ20990" s="171"/>
    </row>
    <row r="20991" spans="199:199" ht="12" customHeight="1">
      <c r="GQ20991" s="171"/>
    </row>
    <row r="20992" spans="199:199" ht="12" customHeight="1">
      <c r="GQ20992" s="171"/>
    </row>
    <row r="20993" spans="199:199" ht="12" customHeight="1">
      <c r="GQ20993" s="171"/>
    </row>
    <row r="20994" spans="199:199" ht="12" customHeight="1">
      <c r="GQ20994" s="171"/>
    </row>
    <row r="20995" spans="199:199" ht="12" customHeight="1">
      <c r="GQ20995" s="171"/>
    </row>
    <row r="20996" spans="199:199" ht="12" customHeight="1">
      <c r="GQ20996" s="171"/>
    </row>
    <row r="20997" spans="199:199" ht="12" customHeight="1">
      <c r="GQ20997" s="171"/>
    </row>
    <row r="20998" spans="199:199" ht="12" customHeight="1">
      <c r="GQ20998" s="171"/>
    </row>
    <row r="20999" spans="199:199" ht="12" customHeight="1">
      <c r="GQ20999" s="171"/>
    </row>
    <row r="21000" spans="199:199" ht="12" customHeight="1">
      <c r="GQ21000" s="171"/>
    </row>
    <row r="21001" spans="199:199" ht="12" customHeight="1">
      <c r="GQ21001" s="171"/>
    </row>
    <row r="21002" spans="199:199" ht="12" customHeight="1">
      <c r="GQ21002" s="171"/>
    </row>
    <row r="21003" spans="199:199" ht="12" customHeight="1">
      <c r="GQ21003" s="171"/>
    </row>
    <row r="21004" spans="199:199" ht="12" customHeight="1">
      <c r="GQ21004" s="171"/>
    </row>
    <row r="21005" spans="199:199" ht="12" customHeight="1">
      <c r="GQ21005" s="171"/>
    </row>
    <row r="21006" spans="199:199" ht="12" customHeight="1">
      <c r="GQ21006" s="171"/>
    </row>
    <row r="21007" spans="199:199" ht="12" customHeight="1">
      <c r="GQ21007" s="171"/>
    </row>
    <row r="21008" spans="199:199" ht="12" customHeight="1">
      <c r="GQ21008" s="171"/>
    </row>
    <row r="21009" spans="199:199" ht="12" customHeight="1">
      <c r="GQ21009" s="171"/>
    </row>
    <row r="21010" spans="199:199" ht="12" customHeight="1">
      <c r="GQ21010" s="171"/>
    </row>
    <row r="21011" spans="199:199" ht="12" customHeight="1">
      <c r="GQ21011" s="171"/>
    </row>
    <row r="21012" spans="199:199" ht="12" customHeight="1">
      <c r="GQ21012" s="171"/>
    </row>
    <row r="21013" spans="199:199" ht="12" customHeight="1">
      <c r="GQ21013" s="171"/>
    </row>
    <row r="21014" spans="199:199" ht="12" customHeight="1">
      <c r="GQ21014" s="171"/>
    </row>
    <row r="21015" spans="199:199" ht="12" customHeight="1">
      <c r="GQ21015" s="171"/>
    </row>
    <row r="21016" spans="199:199" ht="12" customHeight="1">
      <c r="GQ21016" s="171"/>
    </row>
    <row r="21017" spans="199:199" ht="12" customHeight="1">
      <c r="GQ21017" s="171"/>
    </row>
    <row r="21018" spans="199:199" ht="12" customHeight="1">
      <c r="GQ21018" s="171"/>
    </row>
    <row r="21019" spans="199:199" ht="12" customHeight="1">
      <c r="GQ21019" s="171"/>
    </row>
    <row r="21020" spans="199:199" ht="12" customHeight="1">
      <c r="GQ21020" s="171"/>
    </row>
    <row r="21021" spans="199:199" ht="12" customHeight="1">
      <c r="GQ21021" s="171"/>
    </row>
    <row r="21022" spans="199:199" ht="12" customHeight="1">
      <c r="GQ21022" s="171"/>
    </row>
    <row r="21023" spans="199:199" ht="12" customHeight="1">
      <c r="GQ21023" s="171"/>
    </row>
    <row r="21024" spans="199:199" ht="12" customHeight="1">
      <c r="GQ21024" s="171"/>
    </row>
    <row r="21025" spans="199:199" ht="12" customHeight="1">
      <c r="GQ21025" s="171"/>
    </row>
    <row r="21026" spans="199:199" ht="12" customHeight="1">
      <c r="GQ21026" s="171"/>
    </row>
    <row r="21027" spans="199:199" ht="12" customHeight="1">
      <c r="GQ21027" s="171"/>
    </row>
    <row r="21028" spans="199:199" ht="12" customHeight="1">
      <c r="GQ21028" s="171"/>
    </row>
    <row r="21029" spans="199:199" ht="12" customHeight="1">
      <c r="GQ21029" s="171"/>
    </row>
    <row r="21030" spans="199:199" ht="12" customHeight="1">
      <c r="GQ21030" s="171"/>
    </row>
    <row r="21031" spans="199:199" ht="12" customHeight="1">
      <c r="GQ21031" s="171"/>
    </row>
    <row r="21032" spans="199:199" ht="12" customHeight="1">
      <c r="GQ21032" s="171"/>
    </row>
    <row r="21033" spans="199:199" ht="12" customHeight="1">
      <c r="GQ21033" s="171"/>
    </row>
    <row r="21034" spans="199:199" ht="12" customHeight="1">
      <c r="GQ21034" s="171"/>
    </row>
    <row r="21035" spans="199:199" ht="12" customHeight="1">
      <c r="GQ21035" s="171"/>
    </row>
    <row r="21036" spans="199:199" ht="12" customHeight="1">
      <c r="GQ21036" s="171"/>
    </row>
    <row r="21037" spans="199:199" ht="12" customHeight="1">
      <c r="GQ21037" s="171"/>
    </row>
    <row r="21038" spans="199:199" ht="12" customHeight="1">
      <c r="GQ21038" s="171"/>
    </row>
    <row r="21039" spans="199:199" ht="12" customHeight="1">
      <c r="GQ21039" s="171"/>
    </row>
    <row r="21040" spans="199:199" ht="12" customHeight="1">
      <c r="GQ21040" s="171"/>
    </row>
    <row r="21041" spans="199:199" ht="12" customHeight="1">
      <c r="GQ21041" s="171"/>
    </row>
    <row r="21042" spans="199:199" ht="12" customHeight="1">
      <c r="GQ21042" s="171"/>
    </row>
    <row r="21043" spans="199:199" ht="12" customHeight="1">
      <c r="GQ21043" s="171"/>
    </row>
    <row r="21044" spans="199:199" ht="12" customHeight="1">
      <c r="GQ21044" s="171"/>
    </row>
    <row r="21045" spans="199:199" ht="12" customHeight="1">
      <c r="GQ21045" s="171"/>
    </row>
    <row r="21046" spans="199:199" ht="12" customHeight="1">
      <c r="GQ21046" s="171"/>
    </row>
    <row r="21047" spans="199:199" ht="12" customHeight="1">
      <c r="GQ21047" s="171"/>
    </row>
    <row r="21048" spans="199:199" ht="12" customHeight="1">
      <c r="GQ21048" s="171"/>
    </row>
    <row r="21049" spans="199:199" ht="12" customHeight="1">
      <c r="GQ21049" s="171"/>
    </row>
    <row r="21050" spans="199:199" ht="12" customHeight="1">
      <c r="GQ21050" s="171"/>
    </row>
    <row r="21051" spans="199:199" ht="12" customHeight="1">
      <c r="GQ21051" s="171"/>
    </row>
    <row r="21052" spans="199:199" ht="12" customHeight="1">
      <c r="GQ21052" s="171"/>
    </row>
    <row r="21053" spans="199:199" ht="12" customHeight="1">
      <c r="GQ21053" s="171"/>
    </row>
    <row r="21054" spans="199:199" ht="12" customHeight="1">
      <c r="GQ21054" s="171"/>
    </row>
    <row r="21055" spans="199:199" ht="12" customHeight="1">
      <c r="GQ21055" s="171"/>
    </row>
    <row r="21056" spans="199:199" ht="12" customHeight="1">
      <c r="GQ21056" s="171"/>
    </row>
    <row r="21057" spans="199:199" ht="12" customHeight="1">
      <c r="GQ21057" s="171"/>
    </row>
    <row r="21058" spans="199:199" ht="12" customHeight="1">
      <c r="GQ21058" s="171"/>
    </row>
    <row r="21059" spans="199:199" ht="12" customHeight="1">
      <c r="GQ21059" s="171"/>
    </row>
    <row r="21060" spans="199:199" ht="12" customHeight="1">
      <c r="GQ21060" s="171"/>
    </row>
    <row r="21061" spans="199:199" ht="12" customHeight="1">
      <c r="GQ21061" s="171"/>
    </row>
    <row r="21062" spans="199:199" ht="12" customHeight="1">
      <c r="GQ21062" s="171"/>
    </row>
    <row r="21063" spans="199:199" ht="12" customHeight="1">
      <c r="GQ21063" s="171"/>
    </row>
    <row r="21064" spans="199:199" ht="12" customHeight="1">
      <c r="GQ21064" s="171"/>
    </row>
    <row r="21065" spans="199:199" ht="12" customHeight="1">
      <c r="GQ21065" s="171"/>
    </row>
    <row r="21066" spans="199:199" ht="12" customHeight="1">
      <c r="GQ21066" s="171"/>
    </row>
    <row r="21067" spans="199:199" ht="12" customHeight="1">
      <c r="GQ21067" s="171"/>
    </row>
    <row r="21068" spans="199:199" ht="12" customHeight="1">
      <c r="GQ21068" s="171"/>
    </row>
    <row r="21069" spans="199:199" ht="12" customHeight="1">
      <c r="GQ21069" s="171"/>
    </row>
    <row r="21070" spans="199:199" ht="12" customHeight="1">
      <c r="GQ21070" s="171"/>
    </row>
    <row r="21071" spans="199:199" ht="12" customHeight="1">
      <c r="GQ21071" s="171"/>
    </row>
    <row r="21072" spans="199:199" ht="12" customHeight="1">
      <c r="GQ21072" s="171"/>
    </row>
    <row r="21073" spans="199:199" ht="12" customHeight="1">
      <c r="GQ21073" s="171"/>
    </row>
    <row r="21074" spans="199:199" ht="12" customHeight="1">
      <c r="GQ21074" s="171"/>
    </row>
    <row r="21075" spans="199:199" ht="12" customHeight="1">
      <c r="GQ21075" s="171"/>
    </row>
    <row r="21076" spans="199:199" ht="12" customHeight="1">
      <c r="GQ21076" s="171"/>
    </row>
    <row r="21077" spans="199:199" ht="12" customHeight="1">
      <c r="GQ21077" s="171"/>
    </row>
    <row r="21078" spans="199:199" ht="12" customHeight="1">
      <c r="GQ21078" s="171"/>
    </row>
    <row r="21079" spans="199:199" ht="12" customHeight="1">
      <c r="GQ21079" s="171"/>
    </row>
    <row r="21080" spans="199:199" ht="12" customHeight="1">
      <c r="GQ21080" s="171"/>
    </row>
    <row r="21081" spans="199:199" ht="12" customHeight="1">
      <c r="GQ21081" s="171"/>
    </row>
    <row r="21082" spans="199:199" ht="12" customHeight="1">
      <c r="GQ21082" s="171"/>
    </row>
    <row r="21083" spans="199:199" ht="12" customHeight="1">
      <c r="GQ21083" s="171"/>
    </row>
    <row r="21084" spans="199:199" ht="12" customHeight="1">
      <c r="GQ21084" s="171"/>
    </row>
    <row r="21085" spans="199:199" ht="12" customHeight="1">
      <c r="GQ21085" s="171"/>
    </row>
    <row r="21086" spans="199:199" ht="12" customHeight="1">
      <c r="GQ21086" s="171"/>
    </row>
    <row r="21087" spans="199:199" ht="12" customHeight="1">
      <c r="GQ21087" s="171"/>
    </row>
    <row r="21088" spans="199:199" ht="12" customHeight="1">
      <c r="GQ21088" s="171"/>
    </row>
    <row r="21089" spans="199:199" ht="12" customHeight="1">
      <c r="GQ21089" s="171"/>
    </row>
    <row r="21090" spans="199:199" ht="12" customHeight="1">
      <c r="GQ21090" s="171"/>
    </row>
    <row r="21091" spans="199:199" ht="12" customHeight="1">
      <c r="GQ21091" s="171"/>
    </row>
    <row r="21092" spans="199:199" ht="12" customHeight="1">
      <c r="GQ21092" s="171"/>
    </row>
    <row r="21093" spans="199:199" ht="12" customHeight="1">
      <c r="GQ21093" s="171"/>
    </row>
    <row r="21094" spans="199:199" ht="12" customHeight="1">
      <c r="GQ21094" s="171"/>
    </row>
    <row r="21095" spans="199:199" ht="12" customHeight="1">
      <c r="GQ21095" s="171"/>
    </row>
    <row r="21096" spans="199:199" ht="12" customHeight="1">
      <c r="GQ21096" s="171"/>
    </row>
    <row r="21097" spans="199:199" ht="12" customHeight="1">
      <c r="GQ21097" s="171"/>
    </row>
    <row r="21098" spans="199:199" ht="12" customHeight="1">
      <c r="GQ21098" s="171"/>
    </row>
    <row r="21099" spans="199:199" ht="12" customHeight="1">
      <c r="GQ21099" s="171"/>
    </row>
    <row r="21100" spans="199:199" ht="12" customHeight="1">
      <c r="GQ21100" s="171"/>
    </row>
    <row r="21101" spans="199:199" ht="12" customHeight="1">
      <c r="GQ21101" s="171"/>
    </row>
    <row r="21102" spans="199:199" ht="12" customHeight="1">
      <c r="GQ21102" s="171"/>
    </row>
    <row r="21103" spans="199:199" ht="12" customHeight="1">
      <c r="GQ21103" s="171"/>
    </row>
    <row r="21104" spans="199:199" ht="12" customHeight="1">
      <c r="GQ21104" s="171"/>
    </row>
    <row r="21105" spans="199:199" ht="12" customHeight="1">
      <c r="GQ21105" s="171"/>
    </row>
    <row r="21106" spans="199:199" ht="12" customHeight="1">
      <c r="GQ21106" s="171"/>
    </row>
    <row r="21107" spans="199:199" ht="12" customHeight="1">
      <c r="GQ21107" s="171"/>
    </row>
    <row r="21108" spans="199:199" ht="12" customHeight="1">
      <c r="GQ21108" s="171"/>
    </row>
    <row r="21109" spans="199:199" ht="12" customHeight="1">
      <c r="GQ21109" s="171"/>
    </row>
    <row r="21110" spans="199:199" ht="12" customHeight="1">
      <c r="GQ21110" s="171"/>
    </row>
    <row r="21111" spans="199:199" ht="12" customHeight="1">
      <c r="GQ21111" s="171"/>
    </row>
    <row r="21112" spans="199:199" ht="12" customHeight="1">
      <c r="GQ21112" s="171"/>
    </row>
    <row r="21113" spans="199:199" ht="12" customHeight="1">
      <c r="GQ21113" s="171"/>
    </row>
    <row r="21114" spans="199:199" ht="12" customHeight="1">
      <c r="GQ21114" s="171"/>
    </row>
    <row r="21115" spans="199:199" ht="12" customHeight="1">
      <c r="GQ21115" s="171"/>
    </row>
    <row r="21116" spans="199:199" ht="12" customHeight="1">
      <c r="GQ21116" s="171"/>
    </row>
    <row r="21117" spans="199:199" ht="12" customHeight="1">
      <c r="GQ21117" s="171"/>
    </row>
    <row r="21118" spans="199:199" ht="12" customHeight="1">
      <c r="GQ21118" s="171"/>
    </row>
    <row r="21119" spans="199:199" ht="12" customHeight="1">
      <c r="GQ21119" s="171"/>
    </row>
    <row r="21120" spans="199:199" ht="12" customHeight="1">
      <c r="GQ21120" s="171"/>
    </row>
    <row r="21121" spans="199:199" ht="12" customHeight="1">
      <c r="GQ21121" s="171"/>
    </row>
    <row r="21122" spans="199:199" ht="12" customHeight="1">
      <c r="GQ21122" s="171"/>
    </row>
    <row r="21123" spans="199:199" ht="12" customHeight="1">
      <c r="GQ21123" s="171"/>
    </row>
    <row r="21124" spans="199:199" ht="12" customHeight="1">
      <c r="GQ21124" s="171"/>
    </row>
    <row r="21125" spans="199:199" ht="12" customHeight="1">
      <c r="GQ21125" s="171"/>
    </row>
    <row r="21126" spans="199:199" ht="12" customHeight="1">
      <c r="GQ21126" s="171"/>
    </row>
    <row r="21127" spans="199:199" ht="12" customHeight="1">
      <c r="GQ21127" s="171"/>
    </row>
    <row r="21128" spans="199:199" ht="12" customHeight="1">
      <c r="GQ21128" s="171"/>
    </row>
    <row r="21129" spans="199:199" ht="12" customHeight="1">
      <c r="GQ21129" s="171"/>
    </row>
    <row r="21130" spans="199:199" ht="12" customHeight="1">
      <c r="GQ21130" s="171"/>
    </row>
    <row r="21131" spans="199:199" ht="12" customHeight="1">
      <c r="GQ21131" s="171"/>
    </row>
    <row r="21132" spans="199:199" ht="12" customHeight="1">
      <c r="GQ21132" s="171"/>
    </row>
    <row r="21133" spans="199:199" ht="12" customHeight="1">
      <c r="GQ21133" s="171"/>
    </row>
    <row r="21134" spans="199:199" ht="12" customHeight="1">
      <c r="GQ21134" s="171"/>
    </row>
    <row r="21135" spans="199:199" ht="12" customHeight="1">
      <c r="GQ21135" s="171"/>
    </row>
    <row r="21136" spans="199:199" ht="12" customHeight="1">
      <c r="GQ21136" s="171"/>
    </row>
    <row r="21137" spans="199:199" ht="12" customHeight="1">
      <c r="GQ21137" s="171"/>
    </row>
    <row r="21138" spans="199:199" ht="12" customHeight="1">
      <c r="GQ21138" s="171"/>
    </row>
    <row r="21139" spans="199:199" ht="12" customHeight="1">
      <c r="GQ21139" s="171"/>
    </row>
    <row r="21140" spans="199:199" ht="12" customHeight="1">
      <c r="GQ21140" s="171"/>
    </row>
    <row r="21141" spans="199:199" ht="12" customHeight="1">
      <c r="GQ21141" s="171"/>
    </row>
    <row r="21142" spans="199:199" ht="12" customHeight="1">
      <c r="GQ21142" s="171"/>
    </row>
    <row r="21143" spans="199:199" ht="12" customHeight="1">
      <c r="GQ21143" s="171"/>
    </row>
    <row r="21144" spans="199:199" ht="12" customHeight="1">
      <c r="GQ21144" s="171"/>
    </row>
    <row r="21145" spans="199:199" ht="12" customHeight="1">
      <c r="GQ21145" s="171"/>
    </row>
    <row r="21146" spans="199:199" ht="12" customHeight="1">
      <c r="GQ21146" s="171"/>
    </row>
    <row r="21147" spans="199:199" ht="12" customHeight="1">
      <c r="GQ21147" s="171"/>
    </row>
    <row r="21148" spans="199:199" ht="12" customHeight="1">
      <c r="GQ21148" s="171"/>
    </row>
    <row r="21149" spans="199:199" ht="12" customHeight="1">
      <c r="GQ21149" s="171"/>
    </row>
    <row r="21150" spans="199:199" ht="12" customHeight="1">
      <c r="GQ21150" s="171"/>
    </row>
    <row r="21151" spans="199:199" ht="12" customHeight="1">
      <c r="GQ21151" s="171"/>
    </row>
    <row r="21152" spans="199:199" ht="12" customHeight="1">
      <c r="GQ21152" s="171"/>
    </row>
    <row r="21153" spans="199:199" ht="12" customHeight="1">
      <c r="GQ21153" s="171"/>
    </row>
    <row r="21154" spans="199:199" ht="12" customHeight="1">
      <c r="GQ21154" s="171"/>
    </row>
    <row r="21155" spans="199:199" ht="12" customHeight="1">
      <c r="GQ21155" s="171"/>
    </row>
    <row r="21156" spans="199:199" ht="12" customHeight="1">
      <c r="GQ21156" s="171"/>
    </row>
    <row r="21157" spans="199:199" ht="12" customHeight="1">
      <c r="GQ21157" s="171"/>
    </row>
    <row r="21158" spans="199:199" ht="12" customHeight="1">
      <c r="GQ21158" s="171"/>
    </row>
    <row r="21159" spans="199:199" ht="12" customHeight="1">
      <c r="GQ21159" s="171"/>
    </row>
    <row r="21160" spans="199:199" ht="12" customHeight="1">
      <c r="GQ21160" s="171"/>
    </row>
    <row r="21161" spans="199:199" ht="12" customHeight="1">
      <c r="GQ21161" s="171"/>
    </row>
    <row r="21162" spans="199:199" ht="12" customHeight="1">
      <c r="GQ21162" s="171"/>
    </row>
    <row r="21163" spans="199:199" ht="12" customHeight="1">
      <c r="GQ21163" s="171"/>
    </row>
    <row r="21164" spans="199:199" ht="12" customHeight="1">
      <c r="GQ21164" s="171"/>
    </row>
    <row r="21165" spans="199:199" ht="12" customHeight="1">
      <c r="GQ21165" s="171"/>
    </row>
    <row r="21166" spans="199:199" ht="12" customHeight="1">
      <c r="GQ21166" s="171"/>
    </row>
    <row r="21167" spans="199:199" ht="12" customHeight="1">
      <c r="GQ21167" s="171"/>
    </row>
    <row r="21168" spans="199:199" ht="12" customHeight="1">
      <c r="GQ21168" s="171"/>
    </row>
    <row r="21169" spans="199:199" ht="12" customHeight="1">
      <c r="GQ21169" s="171"/>
    </row>
    <row r="21170" spans="199:199" ht="12" customHeight="1">
      <c r="GQ21170" s="171"/>
    </row>
    <row r="21171" spans="199:199" ht="12" customHeight="1">
      <c r="GQ21171" s="171"/>
    </row>
    <row r="21172" spans="199:199" ht="12" customHeight="1">
      <c r="GQ21172" s="171"/>
    </row>
    <row r="21173" spans="199:199" ht="12" customHeight="1">
      <c r="GQ21173" s="171"/>
    </row>
    <row r="21174" spans="199:199" ht="12" customHeight="1">
      <c r="GQ21174" s="171"/>
    </row>
    <row r="21175" spans="199:199" ht="12" customHeight="1">
      <c r="GQ21175" s="171"/>
    </row>
    <row r="21176" spans="199:199" ht="12" customHeight="1">
      <c r="GQ21176" s="171"/>
    </row>
    <row r="21177" spans="199:199" ht="12" customHeight="1">
      <c r="GQ21177" s="171"/>
    </row>
    <row r="21178" spans="199:199" ht="12" customHeight="1">
      <c r="GQ21178" s="171"/>
    </row>
    <row r="21179" spans="199:199" ht="12" customHeight="1">
      <c r="GQ21179" s="171"/>
    </row>
    <row r="21180" spans="199:199" ht="12" customHeight="1">
      <c r="GQ21180" s="171"/>
    </row>
    <row r="21181" spans="199:199" ht="12" customHeight="1">
      <c r="GQ21181" s="171"/>
    </row>
    <row r="21182" spans="199:199" ht="12" customHeight="1">
      <c r="GQ21182" s="171"/>
    </row>
    <row r="21183" spans="199:199" ht="12" customHeight="1">
      <c r="GQ21183" s="171"/>
    </row>
    <row r="21184" spans="199:199" ht="12" customHeight="1">
      <c r="GQ21184" s="171"/>
    </row>
    <row r="21185" spans="199:199" ht="12" customHeight="1">
      <c r="GQ21185" s="171"/>
    </row>
    <row r="21186" spans="199:199" ht="12" customHeight="1">
      <c r="GQ21186" s="171"/>
    </row>
    <row r="21187" spans="199:199" ht="12" customHeight="1">
      <c r="GQ21187" s="171"/>
    </row>
    <row r="21188" spans="199:199" ht="12" customHeight="1">
      <c r="GQ21188" s="171"/>
    </row>
    <row r="21189" spans="199:199" ht="12" customHeight="1">
      <c r="GQ21189" s="171"/>
    </row>
    <row r="21190" spans="199:199" ht="12" customHeight="1">
      <c r="GQ21190" s="171"/>
    </row>
    <row r="21191" spans="199:199" ht="12" customHeight="1">
      <c r="GQ21191" s="171"/>
    </row>
    <row r="21192" spans="199:199" ht="12" customHeight="1">
      <c r="GQ21192" s="171"/>
    </row>
    <row r="21193" spans="199:199" ht="12" customHeight="1">
      <c r="GQ21193" s="171"/>
    </row>
    <row r="21194" spans="199:199" ht="12" customHeight="1">
      <c r="GQ21194" s="171"/>
    </row>
    <row r="21195" spans="199:199" ht="12" customHeight="1">
      <c r="GQ21195" s="171"/>
    </row>
    <row r="21196" spans="199:199" ht="12" customHeight="1">
      <c r="GQ21196" s="171"/>
    </row>
    <row r="21197" spans="199:199" ht="12" customHeight="1">
      <c r="GQ21197" s="171"/>
    </row>
    <row r="21198" spans="199:199" ht="12" customHeight="1">
      <c r="GQ21198" s="171"/>
    </row>
    <row r="21199" spans="199:199" ht="12" customHeight="1">
      <c r="GQ21199" s="171"/>
    </row>
    <row r="21200" spans="199:199" ht="12" customHeight="1">
      <c r="GQ21200" s="171"/>
    </row>
    <row r="21201" spans="199:199" ht="12" customHeight="1">
      <c r="GQ21201" s="171"/>
    </row>
    <row r="21202" spans="199:199" ht="12" customHeight="1">
      <c r="GQ21202" s="171"/>
    </row>
    <row r="21203" spans="199:199" ht="12" customHeight="1">
      <c r="GQ21203" s="171"/>
    </row>
    <row r="21204" spans="199:199" ht="12" customHeight="1">
      <c r="GQ21204" s="171"/>
    </row>
    <row r="21205" spans="199:199" ht="12" customHeight="1">
      <c r="GQ21205" s="171"/>
    </row>
    <row r="21206" spans="199:199" ht="12" customHeight="1">
      <c r="GQ21206" s="171"/>
    </row>
    <row r="21207" spans="199:199" ht="12" customHeight="1">
      <c r="GQ21207" s="171"/>
    </row>
    <row r="21208" spans="199:199" ht="12" customHeight="1">
      <c r="GQ21208" s="171"/>
    </row>
    <row r="21209" spans="199:199" ht="12" customHeight="1">
      <c r="GQ21209" s="171"/>
    </row>
    <row r="21210" spans="199:199" ht="12" customHeight="1">
      <c r="GQ21210" s="171"/>
    </row>
    <row r="21211" spans="199:199" ht="12" customHeight="1">
      <c r="GQ21211" s="171"/>
    </row>
    <row r="21212" spans="199:199" ht="12" customHeight="1">
      <c r="GQ21212" s="171"/>
    </row>
    <row r="21213" spans="199:199" ht="12" customHeight="1">
      <c r="GQ21213" s="171"/>
    </row>
    <row r="21214" spans="199:199" ht="12" customHeight="1">
      <c r="GQ21214" s="171"/>
    </row>
    <row r="21215" spans="199:199" ht="12" customHeight="1">
      <c r="GQ21215" s="171"/>
    </row>
    <row r="21216" spans="199:199" ht="12" customHeight="1">
      <c r="GQ21216" s="171"/>
    </row>
    <row r="21217" spans="199:199" ht="12" customHeight="1">
      <c r="GQ21217" s="171"/>
    </row>
    <row r="21218" spans="199:199" ht="12" customHeight="1">
      <c r="GQ21218" s="171"/>
    </row>
    <row r="21219" spans="199:199" ht="12" customHeight="1">
      <c r="GQ21219" s="171"/>
    </row>
    <row r="21220" spans="199:199" ht="12" customHeight="1">
      <c r="GQ21220" s="171"/>
    </row>
    <row r="21221" spans="199:199" ht="12" customHeight="1">
      <c r="GQ21221" s="171"/>
    </row>
    <row r="21222" spans="199:199" ht="12" customHeight="1">
      <c r="GQ21222" s="171"/>
    </row>
    <row r="21223" spans="199:199" ht="12" customHeight="1">
      <c r="GQ21223" s="171"/>
    </row>
    <row r="21224" spans="199:199" ht="12" customHeight="1">
      <c r="GQ21224" s="171"/>
    </row>
    <row r="21225" spans="199:199" ht="12" customHeight="1">
      <c r="GQ21225" s="171"/>
    </row>
    <row r="21226" spans="199:199" ht="12" customHeight="1">
      <c r="GQ21226" s="171"/>
    </row>
    <row r="21227" spans="199:199" ht="12" customHeight="1">
      <c r="GQ21227" s="171"/>
    </row>
    <row r="21228" spans="199:199" ht="12" customHeight="1">
      <c r="GQ21228" s="171"/>
    </row>
    <row r="21229" spans="199:199" ht="12" customHeight="1">
      <c r="GQ21229" s="171"/>
    </row>
    <row r="21230" spans="199:199" ht="12" customHeight="1">
      <c r="GQ21230" s="171"/>
    </row>
    <row r="21231" spans="199:199" ht="12" customHeight="1">
      <c r="GQ21231" s="171"/>
    </row>
    <row r="21232" spans="199:199" ht="12" customHeight="1">
      <c r="GQ21232" s="171"/>
    </row>
    <row r="21233" spans="199:199" ht="12" customHeight="1">
      <c r="GQ21233" s="171"/>
    </row>
    <row r="21234" spans="199:199" ht="12" customHeight="1">
      <c r="GQ21234" s="171"/>
    </row>
    <row r="21235" spans="199:199" ht="12" customHeight="1">
      <c r="GQ21235" s="171"/>
    </row>
    <row r="21236" spans="199:199" ht="12" customHeight="1">
      <c r="GQ21236" s="171"/>
    </row>
    <row r="21237" spans="199:199" ht="12" customHeight="1">
      <c r="GQ21237" s="171"/>
    </row>
    <row r="21238" spans="199:199" ht="12" customHeight="1">
      <c r="GQ21238" s="171"/>
    </row>
    <row r="21239" spans="199:199" ht="12" customHeight="1">
      <c r="GQ21239" s="171"/>
    </row>
    <row r="21240" spans="199:199" ht="12" customHeight="1">
      <c r="GQ21240" s="171"/>
    </row>
    <row r="21241" spans="199:199" ht="12" customHeight="1">
      <c r="GQ21241" s="171"/>
    </row>
    <row r="21242" spans="199:199" ht="12" customHeight="1">
      <c r="GQ21242" s="171"/>
    </row>
    <row r="21243" spans="199:199" ht="12" customHeight="1">
      <c r="GQ21243" s="171"/>
    </row>
    <row r="21244" spans="199:199" ht="12" customHeight="1">
      <c r="GQ21244" s="171"/>
    </row>
    <row r="21245" spans="199:199" ht="12" customHeight="1">
      <c r="GQ21245" s="171"/>
    </row>
    <row r="21246" spans="199:199" ht="12" customHeight="1">
      <c r="GQ21246" s="171"/>
    </row>
    <row r="21247" spans="199:199" ht="12" customHeight="1">
      <c r="GQ21247" s="171"/>
    </row>
    <row r="21248" spans="199:199" ht="12" customHeight="1">
      <c r="GQ21248" s="171"/>
    </row>
    <row r="21249" spans="199:199" ht="12" customHeight="1">
      <c r="GQ21249" s="171"/>
    </row>
    <row r="21250" spans="199:199" ht="12" customHeight="1">
      <c r="GQ21250" s="171"/>
    </row>
    <row r="21251" spans="199:199" ht="12" customHeight="1">
      <c r="GQ21251" s="171"/>
    </row>
    <row r="21252" spans="199:199" ht="12" customHeight="1">
      <c r="GQ21252" s="171"/>
    </row>
    <row r="21253" spans="199:199" ht="12" customHeight="1">
      <c r="GQ21253" s="171"/>
    </row>
    <row r="21254" spans="199:199" ht="12" customHeight="1">
      <c r="GQ21254" s="171"/>
    </row>
    <row r="21255" spans="199:199" ht="12" customHeight="1">
      <c r="GQ21255" s="171"/>
    </row>
    <row r="21256" spans="199:199" ht="12" customHeight="1">
      <c r="GQ21256" s="171"/>
    </row>
    <row r="21257" spans="199:199" ht="12" customHeight="1">
      <c r="GQ21257" s="171"/>
    </row>
    <row r="21258" spans="199:199" ht="12" customHeight="1">
      <c r="GQ21258" s="171"/>
    </row>
    <row r="21259" spans="199:199" ht="12" customHeight="1">
      <c r="GQ21259" s="171"/>
    </row>
    <row r="21260" spans="199:199" ht="12" customHeight="1">
      <c r="GQ21260" s="171"/>
    </row>
    <row r="21261" spans="199:199" ht="12" customHeight="1">
      <c r="GQ21261" s="171"/>
    </row>
    <row r="21262" spans="199:199" ht="12" customHeight="1">
      <c r="GQ21262" s="171"/>
    </row>
    <row r="21263" spans="199:199" ht="12" customHeight="1">
      <c r="GQ21263" s="171"/>
    </row>
    <row r="21264" spans="199:199" ht="12" customHeight="1">
      <c r="GQ21264" s="171"/>
    </row>
    <row r="21265" spans="199:199" ht="12" customHeight="1">
      <c r="GQ21265" s="171"/>
    </row>
    <row r="21266" spans="199:199" ht="12" customHeight="1">
      <c r="GQ21266" s="171"/>
    </row>
    <row r="21267" spans="199:199" ht="12" customHeight="1">
      <c r="GQ21267" s="171"/>
    </row>
    <row r="21268" spans="199:199" ht="12" customHeight="1">
      <c r="GQ21268" s="171"/>
    </row>
    <row r="21269" spans="199:199" ht="12" customHeight="1">
      <c r="GQ21269" s="171"/>
    </row>
    <row r="21270" spans="199:199" ht="12" customHeight="1">
      <c r="GQ21270" s="171"/>
    </row>
    <row r="21271" spans="199:199" ht="12" customHeight="1">
      <c r="GQ21271" s="171"/>
    </row>
    <row r="21272" spans="199:199" ht="12" customHeight="1">
      <c r="GQ21272" s="171"/>
    </row>
    <row r="21273" spans="199:199" ht="12" customHeight="1">
      <c r="GQ21273" s="171"/>
    </row>
    <row r="21274" spans="199:199" ht="12" customHeight="1">
      <c r="GQ21274" s="171"/>
    </row>
    <row r="21275" spans="199:199" ht="12" customHeight="1">
      <c r="GQ21275" s="171"/>
    </row>
    <row r="21276" spans="199:199" ht="12" customHeight="1">
      <c r="GQ21276" s="171"/>
    </row>
    <row r="21277" spans="199:199" ht="12" customHeight="1">
      <c r="GQ21277" s="171"/>
    </row>
    <row r="21278" spans="199:199" ht="12" customHeight="1">
      <c r="GQ21278" s="171"/>
    </row>
    <row r="21279" spans="199:199" ht="12" customHeight="1">
      <c r="GQ21279" s="171"/>
    </row>
    <row r="21280" spans="199:199" ht="12" customHeight="1">
      <c r="GQ21280" s="171"/>
    </row>
    <row r="21281" spans="199:199" ht="12" customHeight="1">
      <c r="GQ21281" s="171"/>
    </row>
    <row r="21282" spans="199:199" ht="12" customHeight="1">
      <c r="GQ21282" s="171"/>
    </row>
    <row r="21283" spans="199:199" ht="12" customHeight="1">
      <c r="GQ21283" s="171"/>
    </row>
    <row r="21284" spans="199:199" ht="12" customHeight="1">
      <c r="GQ21284" s="171"/>
    </row>
    <row r="21285" spans="199:199" ht="12" customHeight="1">
      <c r="GQ21285" s="171"/>
    </row>
    <row r="21286" spans="199:199" ht="12" customHeight="1">
      <c r="GQ21286" s="171"/>
    </row>
    <row r="21287" spans="199:199" ht="12" customHeight="1">
      <c r="GQ21287" s="171"/>
    </row>
    <row r="21288" spans="199:199" ht="12" customHeight="1">
      <c r="GQ21288" s="171"/>
    </row>
    <row r="21289" spans="199:199" ht="12" customHeight="1">
      <c r="GQ21289" s="171"/>
    </row>
    <row r="21290" spans="199:199" ht="12" customHeight="1">
      <c r="GQ21290" s="171"/>
    </row>
    <row r="21291" spans="199:199" ht="12" customHeight="1">
      <c r="GQ21291" s="171"/>
    </row>
    <row r="21292" spans="199:199" ht="12" customHeight="1">
      <c r="GQ21292" s="171"/>
    </row>
    <row r="21293" spans="199:199" ht="12" customHeight="1">
      <c r="GQ21293" s="171"/>
    </row>
    <row r="21294" spans="199:199" ht="12" customHeight="1">
      <c r="GQ21294" s="171"/>
    </row>
    <row r="21295" spans="199:199" ht="12" customHeight="1">
      <c r="GQ21295" s="171"/>
    </row>
    <row r="21296" spans="199:199" ht="12" customHeight="1">
      <c r="GQ21296" s="171"/>
    </row>
    <row r="21297" spans="199:199" ht="12" customHeight="1">
      <c r="GQ21297" s="171"/>
    </row>
    <row r="21298" spans="199:199" ht="12" customHeight="1">
      <c r="GQ21298" s="171"/>
    </row>
    <row r="21299" spans="199:199" ht="12" customHeight="1">
      <c r="GQ21299" s="171"/>
    </row>
    <row r="21300" spans="199:199" ht="12" customHeight="1">
      <c r="GQ21300" s="171"/>
    </row>
    <row r="21301" spans="199:199" ht="12" customHeight="1">
      <c r="GQ21301" s="171"/>
    </row>
    <row r="21302" spans="199:199" ht="12" customHeight="1">
      <c r="GQ21302" s="171"/>
    </row>
    <row r="21303" spans="199:199" ht="12" customHeight="1">
      <c r="GQ21303" s="171"/>
    </row>
    <row r="21304" spans="199:199" ht="12" customHeight="1">
      <c r="GQ21304" s="171"/>
    </row>
    <row r="21305" spans="199:199" ht="12" customHeight="1">
      <c r="GQ21305" s="171"/>
    </row>
    <row r="21306" spans="199:199" ht="12" customHeight="1">
      <c r="GQ21306" s="171"/>
    </row>
    <row r="21307" spans="199:199" ht="12" customHeight="1">
      <c r="GQ21307" s="171"/>
    </row>
    <row r="21308" spans="199:199" ht="12" customHeight="1">
      <c r="GQ21308" s="171"/>
    </row>
    <row r="21309" spans="199:199" ht="12" customHeight="1">
      <c r="GQ21309" s="171"/>
    </row>
    <row r="21310" spans="199:199" ht="12" customHeight="1">
      <c r="GQ21310" s="171"/>
    </row>
    <row r="21311" spans="199:199" ht="12" customHeight="1">
      <c r="GQ21311" s="171"/>
    </row>
    <row r="21312" spans="199:199" ht="12" customHeight="1">
      <c r="GQ21312" s="171"/>
    </row>
    <row r="21313" spans="199:199" ht="12" customHeight="1">
      <c r="GQ21313" s="171"/>
    </row>
    <row r="21314" spans="199:199" ht="12" customHeight="1">
      <c r="GQ21314" s="171"/>
    </row>
    <row r="21315" spans="199:199" ht="12" customHeight="1">
      <c r="GQ21315" s="171"/>
    </row>
    <row r="21316" spans="199:199" ht="12" customHeight="1">
      <c r="GQ21316" s="171"/>
    </row>
    <row r="21317" spans="199:199" ht="12" customHeight="1">
      <c r="GQ21317" s="171"/>
    </row>
    <row r="21318" spans="199:199" ht="12" customHeight="1">
      <c r="GQ21318" s="171"/>
    </row>
    <row r="21319" spans="199:199" ht="12" customHeight="1">
      <c r="GQ21319" s="171"/>
    </row>
    <row r="21320" spans="199:199" ht="12" customHeight="1">
      <c r="GQ21320" s="171"/>
    </row>
    <row r="21321" spans="199:199" ht="12" customHeight="1">
      <c r="GQ21321" s="171"/>
    </row>
    <row r="21322" spans="199:199" ht="12" customHeight="1">
      <c r="GQ21322" s="171"/>
    </row>
    <row r="21323" spans="199:199" ht="12" customHeight="1">
      <c r="GQ21323" s="171"/>
    </row>
    <row r="21324" spans="199:199" ht="12" customHeight="1">
      <c r="GQ21324" s="171"/>
    </row>
    <row r="21325" spans="199:199" ht="12" customHeight="1">
      <c r="GQ21325" s="171"/>
    </row>
    <row r="21326" spans="199:199" ht="12" customHeight="1">
      <c r="GQ21326" s="171"/>
    </row>
    <row r="21327" spans="199:199" ht="12" customHeight="1">
      <c r="GQ21327" s="171"/>
    </row>
    <row r="21328" spans="199:199" ht="12" customHeight="1">
      <c r="GQ21328" s="171"/>
    </row>
    <row r="21329" spans="199:199" ht="12" customHeight="1">
      <c r="GQ21329" s="171"/>
    </row>
    <row r="21330" spans="199:199" ht="12" customHeight="1">
      <c r="GQ21330" s="171"/>
    </row>
    <row r="21331" spans="199:199" ht="12" customHeight="1">
      <c r="GQ21331" s="171"/>
    </row>
    <row r="21332" spans="199:199" ht="12" customHeight="1">
      <c r="GQ21332" s="171"/>
    </row>
    <row r="21333" spans="199:199" ht="12" customHeight="1">
      <c r="GQ21333" s="171"/>
    </row>
    <row r="21334" spans="199:199" ht="12" customHeight="1">
      <c r="GQ21334" s="171"/>
    </row>
    <row r="21335" spans="199:199" ht="12" customHeight="1">
      <c r="GQ21335" s="171"/>
    </row>
    <row r="21336" spans="199:199" ht="12" customHeight="1">
      <c r="GQ21336" s="171"/>
    </row>
    <row r="21337" spans="199:199" ht="12" customHeight="1">
      <c r="GQ21337" s="171"/>
    </row>
    <row r="21338" spans="199:199" ht="12" customHeight="1">
      <c r="GQ21338" s="171"/>
    </row>
    <row r="21339" spans="199:199" ht="12" customHeight="1">
      <c r="GQ21339" s="171"/>
    </row>
    <row r="21340" spans="199:199" ht="12" customHeight="1">
      <c r="GQ21340" s="171"/>
    </row>
    <row r="21341" spans="199:199" ht="12" customHeight="1">
      <c r="GQ21341" s="171"/>
    </row>
    <row r="21342" spans="199:199" ht="12" customHeight="1">
      <c r="GQ21342" s="171"/>
    </row>
    <row r="21343" spans="199:199" ht="12" customHeight="1">
      <c r="GQ21343" s="171"/>
    </row>
    <row r="21344" spans="199:199" ht="12" customHeight="1">
      <c r="GQ21344" s="171"/>
    </row>
    <row r="21345" spans="199:199" ht="12" customHeight="1">
      <c r="GQ21345" s="171"/>
    </row>
    <row r="21346" spans="199:199" ht="12" customHeight="1">
      <c r="GQ21346" s="171"/>
    </row>
    <row r="21347" spans="199:199" ht="12" customHeight="1">
      <c r="GQ21347" s="171"/>
    </row>
    <row r="21348" spans="199:199" ht="12" customHeight="1">
      <c r="GQ21348" s="171"/>
    </row>
    <row r="21349" spans="199:199" ht="12" customHeight="1">
      <c r="GQ21349" s="171"/>
    </row>
    <row r="21350" spans="199:199" ht="12" customHeight="1">
      <c r="GQ21350" s="171"/>
    </row>
    <row r="21351" spans="199:199" ht="12" customHeight="1">
      <c r="GQ21351" s="171"/>
    </row>
    <row r="21352" spans="199:199" ht="12" customHeight="1">
      <c r="GQ21352" s="171"/>
    </row>
    <row r="21353" spans="199:199" ht="12" customHeight="1">
      <c r="GQ21353" s="171"/>
    </row>
    <row r="21354" spans="199:199" ht="12" customHeight="1">
      <c r="GQ21354" s="171"/>
    </row>
    <row r="21355" spans="199:199" ht="12" customHeight="1">
      <c r="GQ21355" s="171"/>
    </row>
    <row r="21356" spans="199:199" ht="12" customHeight="1">
      <c r="GQ21356" s="171"/>
    </row>
    <row r="21357" spans="199:199" ht="12" customHeight="1">
      <c r="GQ21357" s="171"/>
    </row>
    <row r="21358" spans="199:199" ht="12" customHeight="1">
      <c r="GQ21358" s="171"/>
    </row>
    <row r="21359" spans="199:199" ht="12" customHeight="1">
      <c r="GQ21359" s="171"/>
    </row>
    <row r="21360" spans="199:199" ht="12" customHeight="1">
      <c r="GQ21360" s="171"/>
    </row>
    <row r="21361" spans="199:199" ht="12" customHeight="1">
      <c r="GQ21361" s="171"/>
    </row>
    <row r="21362" spans="199:199" ht="12" customHeight="1">
      <c r="GQ21362" s="171"/>
    </row>
    <row r="21363" spans="199:199" ht="12" customHeight="1">
      <c r="GQ21363" s="171"/>
    </row>
    <row r="21364" spans="199:199" ht="12" customHeight="1">
      <c r="GQ21364" s="171"/>
    </row>
    <row r="21365" spans="199:199" ht="12" customHeight="1">
      <c r="GQ21365" s="171"/>
    </row>
    <row r="21366" spans="199:199" ht="12" customHeight="1">
      <c r="GQ21366" s="171"/>
    </row>
    <row r="21367" spans="199:199" ht="12" customHeight="1">
      <c r="GQ21367" s="171"/>
    </row>
    <row r="21368" spans="199:199" ht="12" customHeight="1">
      <c r="GQ21368" s="171"/>
    </row>
    <row r="21369" spans="199:199" ht="12" customHeight="1">
      <c r="GQ21369" s="171"/>
    </row>
    <row r="21370" spans="199:199" ht="12" customHeight="1">
      <c r="GQ21370" s="171"/>
    </row>
    <row r="21371" spans="199:199" ht="12" customHeight="1">
      <c r="GQ21371" s="171"/>
    </row>
    <row r="21372" spans="199:199" ht="12" customHeight="1">
      <c r="GQ21372" s="171"/>
    </row>
    <row r="21373" spans="199:199" ht="12" customHeight="1">
      <c r="GQ21373" s="171"/>
    </row>
    <row r="21374" spans="199:199" ht="12" customHeight="1">
      <c r="GQ21374" s="171"/>
    </row>
    <row r="21375" spans="199:199" ht="12" customHeight="1">
      <c r="GQ21375" s="171"/>
    </row>
    <row r="21376" spans="199:199" ht="12" customHeight="1">
      <c r="GQ21376" s="171"/>
    </row>
    <row r="21377" spans="199:199" ht="12" customHeight="1">
      <c r="GQ21377" s="171"/>
    </row>
    <row r="21378" spans="199:199" ht="12" customHeight="1">
      <c r="GQ21378" s="171"/>
    </row>
    <row r="21379" spans="199:199" ht="12" customHeight="1">
      <c r="GQ21379" s="171"/>
    </row>
    <row r="21380" spans="199:199" ht="12" customHeight="1">
      <c r="GQ21380" s="171"/>
    </row>
    <row r="21381" spans="199:199" ht="12" customHeight="1">
      <c r="GQ21381" s="171"/>
    </row>
    <row r="21382" spans="199:199" ht="12" customHeight="1">
      <c r="GQ21382" s="171"/>
    </row>
    <row r="21383" spans="199:199" ht="12" customHeight="1">
      <c r="GQ21383" s="171"/>
    </row>
    <row r="21384" spans="199:199" ht="12" customHeight="1">
      <c r="GQ21384" s="171"/>
    </row>
    <row r="21385" spans="199:199" ht="12" customHeight="1">
      <c r="GQ21385" s="171"/>
    </row>
    <row r="21386" spans="199:199" ht="12" customHeight="1">
      <c r="GQ21386" s="171"/>
    </row>
    <row r="21387" spans="199:199" ht="12" customHeight="1">
      <c r="GQ21387" s="171"/>
    </row>
    <row r="21388" spans="199:199" ht="12" customHeight="1">
      <c r="GQ21388" s="171"/>
    </row>
    <row r="21389" spans="199:199" ht="12" customHeight="1">
      <c r="GQ21389" s="171"/>
    </row>
    <row r="21390" spans="199:199" ht="12" customHeight="1">
      <c r="GQ21390" s="171"/>
    </row>
    <row r="21391" spans="199:199" ht="12" customHeight="1">
      <c r="GQ21391" s="171"/>
    </row>
    <row r="21392" spans="199:199" ht="12" customHeight="1">
      <c r="GQ21392" s="171"/>
    </row>
    <row r="21393" spans="199:199" ht="12" customHeight="1">
      <c r="GQ21393" s="171"/>
    </row>
    <row r="21394" spans="199:199" ht="12" customHeight="1">
      <c r="GQ21394" s="171"/>
    </row>
    <row r="21395" spans="199:199" ht="12" customHeight="1">
      <c r="GQ21395" s="171"/>
    </row>
    <row r="21396" spans="199:199" ht="12" customHeight="1">
      <c r="GQ21396" s="171"/>
    </row>
    <row r="21397" spans="199:199" ht="12" customHeight="1">
      <c r="GQ21397" s="171"/>
    </row>
    <row r="21398" spans="199:199" ht="12" customHeight="1">
      <c r="GQ21398" s="171"/>
    </row>
    <row r="21399" spans="199:199" ht="12" customHeight="1">
      <c r="GQ21399" s="171"/>
    </row>
    <row r="21400" spans="199:199" ht="12" customHeight="1">
      <c r="GQ21400" s="171"/>
    </row>
    <row r="21401" spans="199:199" ht="12" customHeight="1">
      <c r="GQ21401" s="171"/>
    </row>
    <row r="21402" spans="199:199" ht="12" customHeight="1">
      <c r="GQ21402" s="171"/>
    </row>
    <row r="21403" spans="199:199" ht="12" customHeight="1">
      <c r="GQ21403" s="171"/>
    </row>
    <row r="21404" spans="199:199" ht="12" customHeight="1">
      <c r="GQ21404" s="171"/>
    </row>
    <row r="21405" spans="199:199" ht="12" customHeight="1">
      <c r="GQ21405" s="171"/>
    </row>
    <row r="21406" spans="199:199" ht="12" customHeight="1">
      <c r="GQ21406" s="171"/>
    </row>
    <row r="21407" spans="199:199" ht="12" customHeight="1">
      <c r="GQ21407" s="171"/>
    </row>
    <row r="21408" spans="199:199" ht="12" customHeight="1">
      <c r="GQ21408" s="171"/>
    </row>
    <row r="21409" spans="199:199" ht="12" customHeight="1">
      <c r="GQ21409" s="171"/>
    </row>
    <row r="21410" spans="199:199" ht="12" customHeight="1">
      <c r="GQ21410" s="171"/>
    </row>
    <row r="21411" spans="199:199" ht="12" customHeight="1">
      <c r="GQ21411" s="171"/>
    </row>
    <row r="21412" spans="199:199" ht="12" customHeight="1">
      <c r="GQ21412" s="171"/>
    </row>
    <row r="21413" spans="199:199" ht="12" customHeight="1">
      <c r="GQ21413" s="171"/>
    </row>
    <row r="21414" spans="199:199" ht="12" customHeight="1">
      <c r="GQ21414" s="171"/>
    </row>
    <row r="21415" spans="199:199" ht="12" customHeight="1">
      <c r="GQ21415" s="171"/>
    </row>
    <row r="21416" spans="199:199" ht="12" customHeight="1">
      <c r="GQ21416" s="171"/>
    </row>
    <row r="21417" spans="199:199" ht="12" customHeight="1">
      <c r="GQ21417" s="171"/>
    </row>
    <row r="21418" spans="199:199" ht="12" customHeight="1">
      <c r="GQ21418" s="171"/>
    </row>
    <row r="21419" spans="199:199" ht="12" customHeight="1">
      <c r="GQ21419" s="171"/>
    </row>
    <row r="21420" spans="199:199" ht="12" customHeight="1">
      <c r="GQ21420" s="171"/>
    </row>
    <row r="21421" spans="199:199" ht="12" customHeight="1">
      <c r="GQ21421" s="171"/>
    </row>
    <row r="21422" spans="199:199" ht="12" customHeight="1">
      <c r="GQ21422" s="171"/>
    </row>
    <row r="21423" spans="199:199" ht="12" customHeight="1">
      <c r="GQ21423" s="171"/>
    </row>
    <row r="21424" spans="199:199" ht="12" customHeight="1">
      <c r="GQ21424" s="171"/>
    </row>
    <row r="21425" spans="199:199" ht="12" customHeight="1">
      <c r="GQ21425" s="171"/>
    </row>
    <row r="21426" spans="199:199" ht="12" customHeight="1">
      <c r="GQ21426" s="171"/>
    </row>
    <row r="21427" spans="199:199" ht="12" customHeight="1">
      <c r="GQ21427" s="171"/>
    </row>
    <row r="21428" spans="199:199" ht="12" customHeight="1">
      <c r="GQ21428" s="171"/>
    </row>
    <row r="21429" spans="199:199" ht="12" customHeight="1">
      <c r="GQ21429" s="171"/>
    </row>
    <row r="21430" spans="199:199" ht="12" customHeight="1">
      <c r="GQ21430" s="171"/>
    </row>
    <row r="21431" spans="199:199" ht="12" customHeight="1">
      <c r="GQ21431" s="171"/>
    </row>
    <row r="21432" spans="199:199" ht="12" customHeight="1">
      <c r="GQ21432" s="171"/>
    </row>
    <row r="21433" spans="199:199" ht="12" customHeight="1">
      <c r="GQ21433" s="171"/>
    </row>
    <row r="21434" spans="199:199" ht="12" customHeight="1">
      <c r="GQ21434" s="171"/>
    </row>
    <row r="21435" spans="199:199" ht="12" customHeight="1">
      <c r="GQ21435" s="171"/>
    </row>
    <row r="21436" spans="199:199" ht="12" customHeight="1">
      <c r="GQ21436" s="171"/>
    </row>
    <row r="21437" spans="199:199" ht="12" customHeight="1">
      <c r="GQ21437" s="171"/>
    </row>
    <row r="21438" spans="199:199" ht="12" customHeight="1">
      <c r="GQ21438" s="171"/>
    </row>
    <row r="21439" spans="199:199" ht="12" customHeight="1">
      <c r="GQ21439" s="171"/>
    </row>
    <row r="21440" spans="199:199" ht="12" customHeight="1">
      <c r="GQ21440" s="171"/>
    </row>
    <row r="21441" spans="199:199" ht="12" customHeight="1">
      <c r="GQ21441" s="171"/>
    </row>
    <row r="21442" spans="199:199" ht="12" customHeight="1">
      <c r="GQ21442" s="171"/>
    </row>
    <row r="21443" spans="199:199" ht="12" customHeight="1">
      <c r="GQ21443" s="171"/>
    </row>
    <row r="21444" spans="199:199" ht="12" customHeight="1">
      <c r="GQ21444" s="171"/>
    </row>
    <row r="21445" spans="199:199" ht="12" customHeight="1">
      <c r="GQ21445" s="171"/>
    </row>
    <row r="21446" spans="199:199" ht="12" customHeight="1">
      <c r="GQ21446" s="171"/>
    </row>
    <row r="21447" spans="199:199" ht="12" customHeight="1">
      <c r="GQ21447" s="171"/>
    </row>
    <row r="21448" spans="199:199" ht="12" customHeight="1">
      <c r="GQ21448" s="171"/>
    </row>
    <row r="21449" spans="199:199" ht="12" customHeight="1">
      <c r="GQ21449" s="171"/>
    </row>
    <row r="21450" spans="199:199" ht="12" customHeight="1">
      <c r="GQ21450" s="171"/>
    </row>
    <row r="21451" spans="199:199" ht="12" customHeight="1">
      <c r="GQ21451" s="171"/>
    </row>
    <row r="21452" spans="199:199" ht="12" customHeight="1">
      <c r="GQ21452" s="171"/>
    </row>
    <row r="21453" spans="199:199" ht="12" customHeight="1">
      <c r="GQ21453" s="171"/>
    </row>
    <row r="21454" spans="199:199" ht="12" customHeight="1">
      <c r="GQ21454" s="171"/>
    </row>
    <row r="21455" spans="199:199" ht="12" customHeight="1">
      <c r="GQ21455" s="171"/>
    </row>
    <row r="21456" spans="199:199" ht="12" customHeight="1">
      <c r="GQ21456" s="171"/>
    </row>
    <row r="21457" spans="199:199" ht="12" customHeight="1">
      <c r="GQ21457" s="171"/>
    </row>
    <row r="21458" spans="199:199" ht="12" customHeight="1">
      <c r="GQ21458" s="171"/>
    </row>
    <row r="21459" spans="199:199" ht="12" customHeight="1">
      <c r="GQ21459" s="171"/>
    </row>
    <row r="21460" spans="199:199" ht="12" customHeight="1">
      <c r="GQ21460" s="171"/>
    </row>
    <row r="21461" spans="199:199" ht="12" customHeight="1">
      <c r="GQ21461" s="171"/>
    </row>
    <row r="21462" spans="199:199" ht="12" customHeight="1">
      <c r="GQ21462" s="171"/>
    </row>
    <row r="21463" spans="199:199" ht="12" customHeight="1">
      <c r="GQ21463" s="171"/>
    </row>
    <row r="21464" spans="199:199" ht="12" customHeight="1">
      <c r="GQ21464" s="171"/>
    </row>
    <row r="21465" spans="199:199" ht="12" customHeight="1">
      <c r="GQ21465" s="171"/>
    </row>
    <row r="21466" spans="199:199" ht="12" customHeight="1">
      <c r="GQ21466" s="171"/>
    </row>
    <row r="21467" spans="199:199" ht="12" customHeight="1">
      <c r="GQ21467" s="171"/>
    </row>
    <row r="21468" spans="199:199" ht="12" customHeight="1">
      <c r="GQ21468" s="171"/>
    </row>
    <row r="21469" spans="199:199" ht="12" customHeight="1">
      <c r="GQ21469" s="171"/>
    </row>
    <row r="21470" spans="199:199" ht="12" customHeight="1">
      <c r="GQ21470" s="171"/>
    </row>
    <row r="21471" spans="199:199" ht="12" customHeight="1">
      <c r="GQ21471" s="171"/>
    </row>
    <row r="21472" spans="199:199" ht="12" customHeight="1">
      <c r="GQ21472" s="171"/>
    </row>
    <row r="21473" spans="199:199" ht="12" customHeight="1">
      <c r="GQ21473" s="171"/>
    </row>
    <row r="21474" spans="199:199" ht="12" customHeight="1">
      <c r="GQ21474" s="171"/>
    </row>
    <row r="21475" spans="199:199" ht="12" customHeight="1">
      <c r="GQ21475" s="171"/>
    </row>
    <row r="21476" spans="199:199" ht="12" customHeight="1">
      <c r="GQ21476" s="171"/>
    </row>
    <row r="21477" spans="199:199" ht="12" customHeight="1">
      <c r="GQ21477" s="171"/>
    </row>
    <row r="21478" spans="199:199" ht="12" customHeight="1">
      <c r="GQ21478" s="171"/>
    </row>
    <row r="21479" spans="199:199" ht="12" customHeight="1">
      <c r="GQ21479" s="171"/>
    </row>
    <row r="21480" spans="199:199" ht="12" customHeight="1">
      <c r="GQ21480" s="171"/>
    </row>
    <row r="21481" spans="199:199" ht="12" customHeight="1">
      <c r="GQ21481" s="171"/>
    </row>
    <row r="21482" spans="199:199" ht="12" customHeight="1">
      <c r="GQ21482" s="171"/>
    </row>
    <row r="21483" spans="199:199" ht="12" customHeight="1">
      <c r="GQ21483" s="171"/>
    </row>
    <row r="21484" spans="199:199" ht="12" customHeight="1">
      <c r="GQ21484" s="171"/>
    </row>
    <row r="21485" spans="199:199" ht="12" customHeight="1">
      <c r="GQ21485" s="171"/>
    </row>
    <row r="21486" spans="199:199" ht="12" customHeight="1">
      <c r="GQ21486" s="171"/>
    </row>
    <row r="21487" spans="199:199" ht="12" customHeight="1">
      <c r="GQ21487" s="171"/>
    </row>
    <row r="21488" spans="199:199" ht="12" customHeight="1">
      <c r="GQ21488" s="171"/>
    </row>
    <row r="21489" spans="199:199" ht="12" customHeight="1">
      <c r="GQ21489" s="171"/>
    </row>
    <row r="21490" spans="199:199" ht="12" customHeight="1">
      <c r="GQ21490" s="171"/>
    </row>
    <row r="21491" spans="199:199" ht="12" customHeight="1">
      <c r="GQ21491" s="171"/>
    </row>
    <row r="21492" spans="199:199" ht="12" customHeight="1">
      <c r="GQ21492" s="171"/>
    </row>
    <row r="21493" spans="199:199" ht="12" customHeight="1">
      <c r="GQ21493" s="171"/>
    </row>
    <row r="21494" spans="199:199" ht="12" customHeight="1">
      <c r="GQ21494" s="171"/>
    </row>
    <row r="21495" spans="199:199" ht="12" customHeight="1">
      <c r="GQ21495" s="171"/>
    </row>
    <row r="21496" spans="199:199" ht="12" customHeight="1">
      <c r="GQ21496" s="171"/>
    </row>
    <row r="21497" spans="199:199" ht="12" customHeight="1">
      <c r="GQ21497" s="171"/>
    </row>
    <row r="21498" spans="199:199" ht="12" customHeight="1">
      <c r="GQ21498" s="171"/>
    </row>
    <row r="21499" spans="199:199" ht="12" customHeight="1">
      <c r="GQ21499" s="171"/>
    </row>
    <row r="21500" spans="199:199" ht="12" customHeight="1">
      <c r="GQ21500" s="171"/>
    </row>
    <row r="21501" spans="199:199" ht="12" customHeight="1">
      <c r="GQ21501" s="171"/>
    </row>
    <row r="21502" spans="199:199" ht="12" customHeight="1">
      <c r="GQ21502" s="171"/>
    </row>
    <row r="21503" spans="199:199" ht="12" customHeight="1">
      <c r="GQ21503" s="171"/>
    </row>
    <row r="21504" spans="199:199" ht="12" customHeight="1">
      <c r="GQ21504" s="171"/>
    </row>
    <row r="21505" spans="199:199" ht="12" customHeight="1">
      <c r="GQ21505" s="171"/>
    </row>
    <row r="21506" spans="199:199" ht="12" customHeight="1">
      <c r="GQ21506" s="171"/>
    </row>
    <row r="21507" spans="199:199" ht="12" customHeight="1">
      <c r="GQ21507" s="171"/>
    </row>
    <row r="21508" spans="199:199" ht="12" customHeight="1">
      <c r="GQ21508" s="171"/>
    </row>
    <row r="21509" spans="199:199" ht="12" customHeight="1">
      <c r="GQ21509" s="171"/>
    </row>
    <row r="21510" spans="199:199" ht="12" customHeight="1">
      <c r="GQ21510" s="171"/>
    </row>
    <row r="21511" spans="199:199" ht="12" customHeight="1">
      <c r="GQ21511" s="171"/>
    </row>
    <row r="21512" spans="199:199" ht="12" customHeight="1">
      <c r="GQ21512" s="171"/>
    </row>
    <row r="21513" spans="199:199" ht="12" customHeight="1">
      <c r="GQ21513" s="171"/>
    </row>
    <row r="21514" spans="199:199" ht="12" customHeight="1">
      <c r="GQ21514" s="171"/>
    </row>
    <row r="21515" spans="199:199" ht="12" customHeight="1">
      <c r="GQ21515" s="171"/>
    </row>
    <row r="21516" spans="199:199" ht="12" customHeight="1">
      <c r="GQ21516" s="171"/>
    </row>
    <row r="21517" spans="199:199" ht="12" customHeight="1">
      <c r="GQ21517" s="171"/>
    </row>
    <row r="21518" spans="199:199" ht="12" customHeight="1">
      <c r="GQ21518" s="171"/>
    </row>
    <row r="21519" spans="199:199" ht="12" customHeight="1">
      <c r="GQ21519" s="171"/>
    </row>
    <row r="21520" spans="199:199" ht="12" customHeight="1">
      <c r="GQ21520" s="171"/>
    </row>
    <row r="21521" spans="199:199" ht="12" customHeight="1">
      <c r="GQ21521" s="171"/>
    </row>
    <row r="21522" spans="199:199" ht="12" customHeight="1">
      <c r="GQ21522" s="171"/>
    </row>
    <row r="21523" spans="199:199" ht="12" customHeight="1">
      <c r="GQ21523" s="171"/>
    </row>
    <row r="21524" spans="199:199" ht="12" customHeight="1">
      <c r="GQ21524" s="171"/>
    </row>
    <row r="21525" spans="199:199" ht="12" customHeight="1">
      <c r="GQ21525" s="171"/>
    </row>
    <row r="21526" spans="199:199" ht="12" customHeight="1">
      <c r="GQ21526" s="171"/>
    </row>
    <row r="21527" spans="199:199" ht="12" customHeight="1">
      <c r="GQ21527" s="171"/>
    </row>
    <row r="21528" spans="199:199" ht="12" customHeight="1">
      <c r="GQ21528" s="171"/>
    </row>
    <row r="21529" spans="199:199" ht="12" customHeight="1">
      <c r="GQ21529" s="171"/>
    </row>
    <row r="21530" spans="199:199" ht="12" customHeight="1">
      <c r="GQ21530" s="171"/>
    </row>
    <row r="21531" spans="199:199" ht="12" customHeight="1">
      <c r="GQ21531" s="171"/>
    </row>
    <row r="21532" spans="199:199" ht="12" customHeight="1">
      <c r="GQ21532" s="171"/>
    </row>
    <row r="21533" spans="199:199" ht="12" customHeight="1">
      <c r="GQ21533" s="171"/>
    </row>
    <row r="21534" spans="199:199" ht="12" customHeight="1">
      <c r="GQ21534" s="171"/>
    </row>
    <row r="21535" spans="199:199" ht="12" customHeight="1">
      <c r="GQ21535" s="171"/>
    </row>
    <row r="21536" spans="199:199" ht="12" customHeight="1">
      <c r="GQ21536" s="171"/>
    </row>
    <row r="21537" spans="199:199" ht="12" customHeight="1">
      <c r="GQ21537" s="171"/>
    </row>
    <row r="21538" spans="199:199" ht="12" customHeight="1">
      <c r="GQ21538" s="171"/>
    </row>
    <row r="21539" spans="199:199" ht="12" customHeight="1">
      <c r="GQ21539" s="171"/>
    </row>
    <row r="21540" spans="199:199" ht="12" customHeight="1">
      <c r="GQ21540" s="171"/>
    </row>
    <row r="21541" spans="199:199" ht="12" customHeight="1">
      <c r="GQ21541" s="171"/>
    </row>
    <row r="21542" spans="199:199" ht="12" customHeight="1">
      <c r="GQ21542" s="171"/>
    </row>
    <row r="21543" spans="199:199" ht="12" customHeight="1">
      <c r="GQ21543" s="171"/>
    </row>
    <row r="21544" spans="199:199" ht="12" customHeight="1">
      <c r="GQ21544" s="171"/>
    </row>
    <row r="21545" spans="199:199" ht="12" customHeight="1">
      <c r="GQ21545" s="171"/>
    </row>
    <row r="21546" spans="199:199" ht="12" customHeight="1">
      <c r="GQ21546" s="171"/>
    </row>
    <row r="21547" spans="199:199" ht="12" customHeight="1">
      <c r="GQ21547" s="171"/>
    </row>
    <row r="21548" spans="199:199" ht="12" customHeight="1">
      <c r="GQ21548" s="171"/>
    </row>
    <row r="21549" spans="199:199" ht="12" customHeight="1">
      <c r="GQ21549" s="171"/>
    </row>
    <row r="21550" spans="199:199" ht="12" customHeight="1">
      <c r="GQ21550" s="171"/>
    </row>
    <row r="21551" spans="199:199" ht="12" customHeight="1">
      <c r="GQ21551" s="171"/>
    </row>
    <row r="21552" spans="199:199" ht="12" customHeight="1">
      <c r="GQ21552" s="171"/>
    </row>
    <row r="21553" spans="199:199" ht="12" customHeight="1">
      <c r="GQ21553" s="171"/>
    </row>
    <row r="21554" spans="199:199" ht="12" customHeight="1">
      <c r="GQ21554" s="171"/>
    </row>
    <row r="21555" spans="199:199" ht="12" customHeight="1">
      <c r="GQ21555" s="171"/>
    </row>
    <row r="21556" spans="199:199" ht="12" customHeight="1">
      <c r="GQ21556" s="171"/>
    </row>
    <row r="21557" spans="199:199" ht="12" customHeight="1">
      <c r="GQ21557" s="171"/>
    </row>
    <row r="21558" spans="199:199" ht="12" customHeight="1">
      <c r="GQ21558" s="171"/>
    </row>
    <row r="21559" spans="199:199" ht="12" customHeight="1">
      <c r="GQ21559" s="171"/>
    </row>
    <row r="21560" spans="199:199" ht="12" customHeight="1">
      <c r="GQ21560" s="171"/>
    </row>
    <row r="21561" spans="199:199" ht="12" customHeight="1">
      <c r="GQ21561" s="171"/>
    </row>
    <row r="21562" spans="199:199" ht="12" customHeight="1">
      <c r="GQ21562" s="171"/>
    </row>
    <row r="21563" spans="199:199" ht="12" customHeight="1">
      <c r="GQ21563" s="171"/>
    </row>
    <row r="21564" spans="199:199" ht="12" customHeight="1">
      <c r="GQ21564" s="171"/>
    </row>
    <row r="21565" spans="199:199" ht="12" customHeight="1">
      <c r="GQ21565" s="171"/>
    </row>
    <row r="21566" spans="199:199" ht="12" customHeight="1">
      <c r="GQ21566" s="171"/>
    </row>
    <row r="21567" spans="199:199" ht="12" customHeight="1">
      <c r="GQ21567" s="171"/>
    </row>
    <row r="21568" spans="199:199" ht="12" customHeight="1">
      <c r="GQ21568" s="171"/>
    </row>
    <row r="21569" spans="199:199" ht="12" customHeight="1">
      <c r="GQ21569" s="171"/>
    </row>
    <row r="21570" spans="199:199" ht="12" customHeight="1">
      <c r="GQ21570" s="171"/>
    </row>
    <row r="21571" spans="199:199" ht="12" customHeight="1">
      <c r="GQ21571" s="171"/>
    </row>
    <row r="21572" spans="199:199" ht="12" customHeight="1">
      <c r="GQ21572" s="171"/>
    </row>
    <row r="21573" spans="199:199" ht="12" customHeight="1">
      <c r="GQ21573" s="171"/>
    </row>
    <row r="21574" spans="199:199" ht="12" customHeight="1">
      <c r="GQ21574" s="171"/>
    </row>
    <row r="21575" spans="199:199" ht="12" customHeight="1">
      <c r="GQ21575" s="171"/>
    </row>
    <row r="21576" spans="199:199" ht="12" customHeight="1">
      <c r="GQ21576" s="171"/>
    </row>
    <row r="21577" spans="199:199" ht="12" customHeight="1">
      <c r="GQ21577" s="171"/>
    </row>
    <row r="21578" spans="199:199" ht="12" customHeight="1">
      <c r="GQ21578" s="171"/>
    </row>
    <row r="21579" spans="199:199" ht="12" customHeight="1">
      <c r="GQ21579" s="171"/>
    </row>
    <row r="21580" spans="199:199" ht="12" customHeight="1">
      <c r="GQ21580" s="171"/>
    </row>
    <row r="21581" spans="199:199" ht="12" customHeight="1">
      <c r="GQ21581" s="171"/>
    </row>
    <row r="21582" spans="199:199" ht="12" customHeight="1">
      <c r="GQ21582" s="171"/>
    </row>
    <row r="21583" spans="199:199" ht="12" customHeight="1">
      <c r="GQ21583" s="171"/>
    </row>
    <row r="21584" spans="199:199" ht="12" customHeight="1">
      <c r="GQ21584" s="171"/>
    </row>
    <row r="21585" spans="199:199" ht="12" customHeight="1">
      <c r="GQ21585" s="171"/>
    </row>
    <row r="21586" spans="199:199" ht="12" customHeight="1">
      <c r="GQ21586" s="171"/>
    </row>
    <row r="21587" spans="199:199" ht="12" customHeight="1">
      <c r="GQ21587" s="171"/>
    </row>
    <row r="21588" spans="199:199" ht="12" customHeight="1">
      <c r="GQ21588" s="171"/>
    </row>
    <row r="21589" spans="199:199" ht="12" customHeight="1">
      <c r="GQ21589" s="171"/>
    </row>
    <row r="21590" spans="199:199" ht="12" customHeight="1">
      <c r="GQ21590" s="171"/>
    </row>
    <row r="21591" spans="199:199" ht="12" customHeight="1">
      <c r="GQ21591" s="171"/>
    </row>
    <row r="21592" spans="199:199" ht="12" customHeight="1">
      <c r="GQ21592" s="171"/>
    </row>
    <row r="21593" spans="199:199" ht="12" customHeight="1">
      <c r="GQ21593" s="171"/>
    </row>
    <row r="21594" spans="199:199" ht="12" customHeight="1">
      <c r="GQ21594" s="171"/>
    </row>
    <row r="21595" spans="199:199" ht="12" customHeight="1">
      <c r="GQ21595" s="171"/>
    </row>
    <row r="21596" spans="199:199" ht="12" customHeight="1">
      <c r="GQ21596" s="171"/>
    </row>
    <row r="21597" spans="199:199" ht="12" customHeight="1">
      <c r="GQ21597" s="171"/>
    </row>
    <row r="21598" spans="199:199" ht="12" customHeight="1">
      <c r="GQ21598" s="171"/>
    </row>
    <row r="21599" spans="199:199" ht="12" customHeight="1">
      <c r="GQ21599" s="171"/>
    </row>
    <row r="21600" spans="199:199" ht="12" customHeight="1">
      <c r="GQ21600" s="171"/>
    </row>
    <row r="21601" spans="199:199" ht="12" customHeight="1">
      <c r="GQ21601" s="171"/>
    </row>
    <row r="21602" spans="199:199" ht="12" customHeight="1">
      <c r="GQ21602" s="171"/>
    </row>
    <row r="21603" spans="199:199" ht="12" customHeight="1">
      <c r="GQ21603" s="171"/>
    </row>
    <row r="21604" spans="199:199" ht="12" customHeight="1">
      <c r="GQ21604" s="171"/>
    </row>
    <row r="21605" spans="199:199" ht="12" customHeight="1">
      <c r="GQ21605" s="171"/>
    </row>
    <row r="21606" spans="199:199" ht="12" customHeight="1">
      <c r="GQ21606" s="171"/>
    </row>
    <row r="21607" spans="199:199" ht="12" customHeight="1">
      <c r="GQ21607" s="171"/>
    </row>
    <row r="21608" spans="199:199" ht="12" customHeight="1">
      <c r="GQ21608" s="171"/>
    </row>
    <row r="21609" spans="199:199" ht="12" customHeight="1">
      <c r="GQ21609" s="171"/>
    </row>
    <row r="21610" spans="199:199" ht="12" customHeight="1">
      <c r="GQ21610" s="171"/>
    </row>
    <row r="21611" spans="199:199" ht="12" customHeight="1">
      <c r="GQ21611" s="171"/>
    </row>
    <row r="21612" spans="199:199" ht="12" customHeight="1">
      <c r="GQ21612" s="171"/>
    </row>
    <row r="21613" spans="199:199" ht="12" customHeight="1">
      <c r="GQ21613" s="171"/>
    </row>
    <row r="21614" spans="199:199" ht="12" customHeight="1">
      <c r="GQ21614" s="171"/>
    </row>
    <row r="21615" spans="199:199" ht="12" customHeight="1">
      <c r="GQ21615" s="171"/>
    </row>
    <row r="21616" spans="199:199" ht="12" customHeight="1">
      <c r="GQ21616" s="171"/>
    </row>
    <row r="21617" spans="199:199" ht="12" customHeight="1">
      <c r="GQ21617" s="171"/>
    </row>
    <row r="21618" spans="199:199" ht="12" customHeight="1">
      <c r="GQ21618" s="171"/>
    </row>
    <row r="21619" spans="199:199" ht="12" customHeight="1">
      <c r="GQ21619" s="171"/>
    </row>
    <row r="21620" spans="199:199" ht="12" customHeight="1">
      <c r="GQ21620" s="171"/>
    </row>
    <row r="21621" spans="199:199" ht="12" customHeight="1">
      <c r="GQ21621" s="171"/>
    </row>
    <row r="21622" spans="199:199" ht="12" customHeight="1">
      <c r="GQ21622" s="171"/>
    </row>
    <row r="21623" spans="199:199" ht="12" customHeight="1">
      <c r="GQ21623" s="171"/>
    </row>
    <row r="21624" spans="199:199" ht="12" customHeight="1">
      <c r="GQ21624" s="171"/>
    </row>
    <row r="21625" spans="199:199" ht="12" customHeight="1">
      <c r="GQ21625" s="171"/>
    </row>
    <row r="21626" spans="199:199" ht="12" customHeight="1">
      <c r="GQ21626" s="171"/>
    </row>
    <row r="21627" spans="199:199" ht="12" customHeight="1">
      <c r="GQ21627" s="171"/>
    </row>
    <row r="21628" spans="199:199" ht="12" customHeight="1">
      <c r="GQ21628" s="171"/>
    </row>
    <row r="21629" spans="199:199" ht="12" customHeight="1">
      <c r="GQ21629" s="171"/>
    </row>
    <row r="21630" spans="199:199" ht="12" customHeight="1">
      <c r="GQ21630" s="171"/>
    </row>
    <row r="21631" spans="199:199" ht="12" customHeight="1">
      <c r="GQ21631" s="171"/>
    </row>
    <row r="21632" spans="199:199" ht="12" customHeight="1">
      <c r="GQ21632" s="171"/>
    </row>
    <row r="21633" spans="199:199" ht="12" customHeight="1">
      <c r="GQ21633" s="171"/>
    </row>
    <row r="21634" spans="199:199" ht="12" customHeight="1">
      <c r="GQ21634" s="171"/>
    </row>
    <row r="21635" spans="199:199" ht="12" customHeight="1">
      <c r="GQ21635" s="171"/>
    </row>
    <row r="21636" spans="199:199" ht="12" customHeight="1">
      <c r="GQ21636" s="171"/>
    </row>
    <row r="21637" spans="199:199" ht="12" customHeight="1">
      <c r="GQ21637" s="171"/>
    </row>
    <row r="21638" spans="199:199" ht="12" customHeight="1">
      <c r="GQ21638" s="171"/>
    </row>
    <row r="21639" spans="199:199" ht="12" customHeight="1">
      <c r="GQ21639" s="171"/>
    </row>
    <row r="21640" spans="199:199" ht="12" customHeight="1">
      <c r="GQ21640" s="171"/>
    </row>
    <row r="21641" spans="199:199" ht="12" customHeight="1">
      <c r="GQ21641" s="171"/>
    </row>
    <row r="21642" spans="199:199" ht="12" customHeight="1">
      <c r="GQ21642" s="171"/>
    </row>
    <row r="21643" spans="199:199" ht="12" customHeight="1">
      <c r="GQ21643" s="171"/>
    </row>
    <row r="21644" spans="199:199" ht="12" customHeight="1">
      <c r="GQ21644" s="171"/>
    </row>
    <row r="21645" spans="199:199" ht="12" customHeight="1">
      <c r="GQ21645" s="171"/>
    </row>
    <row r="21646" spans="199:199" ht="12" customHeight="1">
      <c r="GQ21646" s="171"/>
    </row>
    <row r="21647" spans="199:199" ht="12" customHeight="1">
      <c r="GQ21647" s="171"/>
    </row>
    <row r="21648" spans="199:199" ht="12" customHeight="1">
      <c r="GQ21648" s="171"/>
    </row>
    <row r="21649" spans="199:199" ht="12" customHeight="1">
      <c r="GQ21649" s="171"/>
    </row>
    <row r="21650" spans="199:199" ht="12" customHeight="1">
      <c r="GQ21650" s="171"/>
    </row>
    <row r="21651" spans="199:199" ht="12" customHeight="1">
      <c r="GQ21651" s="171"/>
    </row>
    <row r="21652" spans="199:199" ht="12" customHeight="1">
      <c r="GQ21652" s="171"/>
    </row>
    <row r="21653" spans="199:199" ht="12" customHeight="1">
      <c r="GQ21653" s="171"/>
    </row>
    <row r="21654" spans="199:199" ht="12" customHeight="1">
      <c r="GQ21654" s="171"/>
    </row>
    <row r="21655" spans="199:199" ht="12" customHeight="1">
      <c r="GQ21655" s="171"/>
    </row>
    <row r="21656" spans="199:199" ht="12" customHeight="1">
      <c r="GQ21656" s="171"/>
    </row>
    <row r="21657" spans="199:199" ht="12" customHeight="1">
      <c r="GQ21657" s="171"/>
    </row>
    <row r="21658" spans="199:199" ht="12" customHeight="1">
      <c r="GQ21658" s="171"/>
    </row>
    <row r="21659" spans="199:199" ht="12" customHeight="1">
      <c r="GQ21659" s="171"/>
    </row>
    <row r="21660" spans="199:199" ht="12" customHeight="1">
      <c r="GQ21660" s="171"/>
    </row>
    <row r="21661" spans="199:199" ht="12" customHeight="1">
      <c r="GQ21661" s="171"/>
    </row>
    <row r="21662" spans="199:199" ht="12" customHeight="1">
      <c r="GQ21662" s="171"/>
    </row>
    <row r="21663" spans="199:199" ht="12" customHeight="1">
      <c r="GQ21663" s="171"/>
    </row>
    <row r="21664" spans="199:199" ht="12" customHeight="1">
      <c r="GQ21664" s="171"/>
    </row>
    <row r="21665" spans="199:199" ht="12" customHeight="1">
      <c r="GQ21665" s="171"/>
    </row>
    <row r="21666" spans="199:199" ht="12" customHeight="1">
      <c r="GQ21666" s="171"/>
    </row>
    <row r="21667" spans="199:199" ht="12" customHeight="1">
      <c r="GQ21667" s="171"/>
    </row>
    <row r="21668" spans="199:199" ht="12" customHeight="1">
      <c r="GQ21668" s="171"/>
    </row>
    <row r="21669" spans="199:199" ht="12" customHeight="1">
      <c r="GQ21669" s="171"/>
    </row>
    <row r="21670" spans="199:199" ht="12" customHeight="1">
      <c r="GQ21670" s="171"/>
    </row>
    <row r="21671" spans="199:199" ht="12" customHeight="1">
      <c r="GQ21671" s="171"/>
    </row>
    <row r="21672" spans="199:199" ht="12" customHeight="1">
      <c r="GQ21672" s="171"/>
    </row>
    <row r="21673" spans="199:199" ht="12" customHeight="1">
      <c r="GQ21673" s="171"/>
    </row>
    <row r="21674" spans="199:199" ht="12" customHeight="1">
      <c r="GQ21674" s="171"/>
    </row>
    <row r="21675" spans="199:199" ht="12" customHeight="1">
      <c r="GQ21675" s="171"/>
    </row>
    <row r="21676" spans="199:199" ht="12" customHeight="1">
      <c r="GQ21676" s="171"/>
    </row>
    <row r="21677" spans="199:199" ht="12" customHeight="1">
      <c r="GQ21677" s="171"/>
    </row>
    <row r="21678" spans="199:199" ht="12" customHeight="1">
      <c r="GQ21678" s="171"/>
    </row>
    <row r="21679" spans="199:199" ht="12" customHeight="1">
      <c r="GQ21679" s="171"/>
    </row>
    <row r="21680" spans="199:199" ht="12" customHeight="1">
      <c r="GQ21680" s="171"/>
    </row>
    <row r="21681" spans="199:199" ht="12" customHeight="1">
      <c r="GQ21681" s="171"/>
    </row>
    <row r="21682" spans="199:199" ht="12" customHeight="1">
      <c r="GQ21682" s="171"/>
    </row>
    <row r="21683" spans="199:199" ht="12" customHeight="1">
      <c r="GQ21683" s="171"/>
    </row>
    <row r="21684" spans="199:199" ht="12" customHeight="1">
      <c r="GQ21684" s="171"/>
    </row>
    <row r="21685" spans="199:199" ht="12" customHeight="1">
      <c r="GQ21685" s="171"/>
    </row>
    <row r="21686" spans="199:199" ht="12" customHeight="1">
      <c r="GQ21686" s="171"/>
    </row>
    <row r="21687" spans="199:199" ht="12" customHeight="1">
      <c r="GQ21687" s="171"/>
    </row>
    <row r="21688" spans="199:199" ht="12" customHeight="1">
      <c r="GQ21688" s="171"/>
    </row>
    <row r="21689" spans="199:199" ht="12" customHeight="1">
      <c r="GQ21689" s="171"/>
    </row>
    <row r="21690" spans="199:199" ht="12" customHeight="1">
      <c r="GQ21690" s="171"/>
    </row>
    <row r="21691" spans="199:199" ht="12" customHeight="1">
      <c r="GQ21691" s="171"/>
    </row>
    <row r="21692" spans="199:199" ht="12" customHeight="1">
      <c r="GQ21692" s="171"/>
    </row>
    <row r="21693" spans="199:199" ht="12" customHeight="1">
      <c r="GQ21693" s="171"/>
    </row>
    <row r="21694" spans="199:199" ht="12" customHeight="1">
      <c r="GQ21694" s="171"/>
    </row>
    <row r="21695" spans="199:199" ht="12" customHeight="1">
      <c r="GQ21695" s="171"/>
    </row>
    <row r="21696" spans="199:199" ht="12" customHeight="1">
      <c r="GQ21696" s="171"/>
    </row>
    <row r="21697" spans="199:199" ht="12" customHeight="1">
      <c r="GQ21697" s="171"/>
    </row>
    <row r="21698" spans="199:199" ht="12" customHeight="1">
      <c r="GQ21698" s="171"/>
    </row>
    <row r="21699" spans="199:199" ht="12" customHeight="1">
      <c r="GQ21699" s="171"/>
    </row>
    <row r="21700" spans="199:199" ht="12" customHeight="1">
      <c r="GQ21700" s="171"/>
    </row>
    <row r="21701" spans="199:199" ht="12" customHeight="1">
      <c r="GQ21701" s="171"/>
    </row>
    <row r="21702" spans="199:199" ht="12" customHeight="1">
      <c r="GQ21702" s="171"/>
    </row>
    <row r="21703" spans="199:199" ht="12" customHeight="1">
      <c r="GQ21703" s="171"/>
    </row>
    <row r="21704" spans="199:199" ht="12" customHeight="1">
      <c r="GQ21704" s="171"/>
    </row>
    <row r="21705" spans="199:199" ht="12" customHeight="1">
      <c r="GQ21705" s="171"/>
    </row>
    <row r="21706" spans="199:199" ht="12" customHeight="1">
      <c r="GQ21706" s="171"/>
    </row>
    <row r="21707" spans="199:199" ht="12" customHeight="1">
      <c r="GQ21707" s="171"/>
    </row>
    <row r="21708" spans="199:199" ht="12" customHeight="1">
      <c r="GQ21708" s="171"/>
    </row>
    <row r="21709" spans="199:199" ht="12" customHeight="1">
      <c r="GQ21709" s="171"/>
    </row>
    <row r="21710" spans="199:199" ht="12" customHeight="1">
      <c r="GQ21710" s="171"/>
    </row>
    <row r="21711" spans="199:199" ht="12" customHeight="1">
      <c r="GQ21711" s="171"/>
    </row>
    <row r="21712" spans="199:199" ht="12" customHeight="1">
      <c r="GQ21712" s="171"/>
    </row>
    <row r="21713" spans="199:199" ht="12" customHeight="1">
      <c r="GQ21713" s="171"/>
    </row>
    <row r="21714" spans="199:199" ht="12" customHeight="1">
      <c r="GQ21714" s="171"/>
    </row>
    <row r="21715" spans="199:199" ht="12" customHeight="1">
      <c r="GQ21715" s="171"/>
    </row>
    <row r="21716" spans="199:199" ht="12" customHeight="1">
      <c r="GQ21716" s="171"/>
    </row>
    <row r="21717" spans="199:199" ht="12" customHeight="1">
      <c r="GQ21717" s="171"/>
    </row>
    <row r="21718" spans="199:199" ht="12" customHeight="1">
      <c r="GQ21718" s="171"/>
    </row>
    <row r="21719" spans="199:199" ht="12" customHeight="1">
      <c r="GQ21719" s="171"/>
    </row>
    <row r="21720" spans="199:199" ht="12" customHeight="1">
      <c r="GQ21720" s="171"/>
    </row>
    <row r="21721" spans="199:199" ht="12" customHeight="1">
      <c r="GQ21721" s="171"/>
    </row>
    <row r="21722" spans="199:199" ht="12" customHeight="1">
      <c r="GQ21722" s="171"/>
    </row>
    <row r="21723" spans="199:199" ht="12" customHeight="1">
      <c r="GQ21723" s="171"/>
    </row>
    <row r="21724" spans="199:199" ht="12" customHeight="1">
      <c r="GQ21724" s="171"/>
    </row>
    <row r="21725" spans="199:199" ht="12" customHeight="1">
      <c r="GQ21725" s="171"/>
    </row>
    <row r="21726" spans="199:199" ht="12" customHeight="1">
      <c r="GQ21726" s="171"/>
    </row>
    <row r="21727" spans="199:199" ht="12" customHeight="1">
      <c r="GQ21727" s="171"/>
    </row>
    <row r="21728" spans="199:199" ht="12" customHeight="1">
      <c r="GQ21728" s="171"/>
    </row>
    <row r="21729" spans="199:199" ht="12" customHeight="1">
      <c r="GQ21729" s="171"/>
    </row>
    <row r="21730" spans="199:199" ht="12" customHeight="1">
      <c r="GQ21730" s="171"/>
    </row>
    <row r="21731" spans="199:199" ht="12" customHeight="1">
      <c r="GQ21731" s="171"/>
    </row>
    <row r="21732" spans="199:199" ht="12" customHeight="1">
      <c r="GQ21732" s="171"/>
    </row>
    <row r="21733" spans="199:199" ht="12" customHeight="1">
      <c r="GQ21733" s="171"/>
    </row>
    <row r="21734" spans="199:199" ht="12" customHeight="1">
      <c r="GQ21734" s="171"/>
    </row>
    <row r="21735" spans="199:199" ht="12" customHeight="1">
      <c r="GQ21735" s="171"/>
    </row>
    <row r="21736" spans="199:199" ht="12" customHeight="1">
      <c r="GQ21736" s="171"/>
    </row>
    <row r="21737" spans="199:199" ht="12" customHeight="1">
      <c r="GQ21737" s="171"/>
    </row>
    <row r="21738" spans="199:199" ht="12" customHeight="1">
      <c r="GQ21738" s="171"/>
    </row>
    <row r="21739" spans="199:199" ht="12" customHeight="1">
      <c r="GQ21739" s="171"/>
    </row>
    <row r="21740" spans="199:199" ht="12" customHeight="1">
      <c r="GQ21740" s="171"/>
    </row>
    <row r="21741" spans="199:199" ht="12" customHeight="1">
      <c r="GQ21741" s="171"/>
    </row>
    <row r="21742" spans="199:199" ht="12" customHeight="1">
      <c r="GQ21742" s="171"/>
    </row>
    <row r="21743" spans="199:199" ht="12" customHeight="1">
      <c r="GQ21743" s="171"/>
    </row>
    <row r="21744" spans="199:199" ht="12" customHeight="1">
      <c r="GQ21744" s="171"/>
    </row>
    <row r="21745" spans="199:199" ht="12" customHeight="1">
      <c r="GQ21745" s="171"/>
    </row>
    <row r="21746" spans="199:199" ht="12" customHeight="1">
      <c r="GQ21746" s="171"/>
    </row>
    <row r="21747" spans="199:199" ht="12" customHeight="1">
      <c r="GQ21747" s="171"/>
    </row>
    <row r="21748" spans="199:199" ht="12" customHeight="1">
      <c r="GQ21748" s="171"/>
    </row>
    <row r="21749" spans="199:199" ht="12" customHeight="1">
      <c r="GQ21749" s="171"/>
    </row>
    <row r="21750" spans="199:199" ht="12" customHeight="1">
      <c r="GQ21750" s="171"/>
    </row>
    <row r="21751" spans="199:199" ht="12" customHeight="1">
      <c r="GQ21751" s="171"/>
    </row>
    <row r="21752" spans="199:199" ht="12" customHeight="1">
      <c r="GQ21752" s="171"/>
    </row>
    <row r="21753" spans="199:199" ht="12" customHeight="1">
      <c r="GQ21753" s="171"/>
    </row>
    <row r="21754" spans="199:199" ht="12" customHeight="1">
      <c r="GQ21754" s="171"/>
    </row>
    <row r="21755" spans="199:199" ht="12" customHeight="1">
      <c r="GQ21755" s="171"/>
    </row>
    <row r="21756" spans="199:199" ht="12" customHeight="1">
      <c r="GQ21756" s="171"/>
    </row>
    <row r="21757" spans="199:199" ht="12" customHeight="1">
      <c r="GQ21757" s="171"/>
    </row>
    <row r="21758" spans="199:199" ht="12" customHeight="1">
      <c r="GQ21758" s="171"/>
    </row>
    <row r="21759" spans="199:199" ht="12" customHeight="1">
      <c r="GQ21759" s="171"/>
    </row>
    <row r="21760" spans="199:199" ht="12" customHeight="1">
      <c r="GQ21760" s="171"/>
    </row>
    <row r="21761" spans="199:199" ht="12" customHeight="1">
      <c r="GQ21761" s="171"/>
    </row>
    <row r="21762" spans="199:199" ht="12" customHeight="1">
      <c r="GQ21762" s="171"/>
    </row>
    <row r="21763" spans="199:199" ht="12" customHeight="1">
      <c r="GQ21763" s="171"/>
    </row>
    <row r="21764" spans="199:199" ht="12" customHeight="1">
      <c r="GQ21764" s="171"/>
    </row>
    <row r="21765" spans="199:199" ht="12" customHeight="1">
      <c r="GQ21765" s="171"/>
    </row>
    <row r="21766" spans="199:199" ht="12" customHeight="1">
      <c r="GQ21766" s="171"/>
    </row>
    <row r="21767" spans="199:199" ht="12" customHeight="1">
      <c r="GQ21767" s="171"/>
    </row>
    <row r="21768" spans="199:199" ht="12" customHeight="1">
      <c r="GQ21768" s="171"/>
    </row>
    <row r="21769" spans="199:199" ht="12" customHeight="1">
      <c r="GQ21769" s="171"/>
    </row>
    <row r="21770" spans="199:199" ht="12" customHeight="1">
      <c r="GQ21770" s="171"/>
    </row>
    <row r="21771" spans="199:199" ht="12" customHeight="1">
      <c r="GQ21771" s="171"/>
    </row>
    <row r="21772" spans="199:199" ht="12" customHeight="1">
      <c r="GQ21772" s="171"/>
    </row>
    <row r="21773" spans="199:199" ht="12" customHeight="1">
      <c r="GQ21773" s="171"/>
    </row>
    <row r="21774" spans="199:199" ht="12" customHeight="1">
      <c r="GQ21774" s="171"/>
    </row>
    <row r="21775" spans="199:199" ht="12" customHeight="1">
      <c r="GQ21775" s="171"/>
    </row>
    <row r="21776" spans="199:199" ht="12" customHeight="1">
      <c r="GQ21776" s="171"/>
    </row>
    <row r="21777" spans="199:199" ht="12" customHeight="1">
      <c r="GQ21777" s="171"/>
    </row>
    <row r="21778" spans="199:199" ht="12" customHeight="1">
      <c r="GQ21778" s="171"/>
    </row>
    <row r="21779" spans="199:199" ht="12" customHeight="1">
      <c r="GQ21779" s="171"/>
    </row>
    <row r="21780" spans="199:199" ht="12" customHeight="1">
      <c r="GQ21780" s="171"/>
    </row>
    <row r="21781" spans="199:199" ht="12" customHeight="1">
      <c r="GQ21781" s="171"/>
    </row>
    <row r="21782" spans="199:199" ht="12" customHeight="1">
      <c r="GQ21782" s="171"/>
    </row>
    <row r="21783" spans="199:199" ht="12" customHeight="1">
      <c r="GQ21783" s="171"/>
    </row>
    <row r="21784" spans="199:199" ht="12" customHeight="1">
      <c r="GQ21784" s="171"/>
    </row>
    <row r="21785" spans="199:199" ht="12" customHeight="1">
      <c r="GQ21785" s="171"/>
    </row>
    <row r="21786" spans="199:199" ht="12" customHeight="1">
      <c r="GQ21786" s="171"/>
    </row>
    <row r="21787" spans="199:199" ht="12" customHeight="1">
      <c r="GQ21787" s="171"/>
    </row>
    <row r="21788" spans="199:199" ht="12" customHeight="1">
      <c r="GQ21788" s="171"/>
    </row>
    <row r="21789" spans="199:199" ht="12" customHeight="1">
      <c r="GQ21789" s="171"/>
    </row>
    <row r="21790" spans="199:199" ht="12" customHeight="1">
      <c r="GQ21790" s="171"/>
    </row>
    <row r="21791" spans="199:199" ht="12" customHeight="1">
      <c r="GQ21791" s="171"/>
    </row>
    <row r="21792" spans="199:199" ht="12" customHeight="1">
      <c r="GQ21792" s="171"/>
    </row>
    <row r="21793" spans="199:199" ht="12" customHeight="1">
      <c r="GQ21793" s="171"/>
    </row>
    <row r="21794" spans="199:199" ht="12" customHeight="1">
      <c r="GQ21794" s="171"/>
    </row>
    <row r="21795" spans="199:199" ht="12" customHeight="1">
      <c r="GQ21795" s="171"/>
    </row>
    <row r="21796" spans="199:199" ht="12" customHeight="1">
      <c r="GQ21796" s="171"/>
    </row>
    <row r="21797" spans="199:199" ht="12" customHeight="1">
      <c r="GQ21797" s="171"/>
    </row>
    <row r="21798" spans="199:199" ht="12" customHeight="1">
      <c r="GQ21798" s="171"/>
    </row>
    <row r="21799" spans="199:199" ht="12" customHeight="1">
      <c r="GQ21799" s="171"/>
    </row>
    <row r="21800" spans="199:199" ht="12" customHeight="1">
      <c r="GQ21800" s="171"/>
    </row>
    <row r="21801" spans="199:199" ht="12" customHeight="1">
      <c r="GQ21801" s="171"/>
    </row>
    <row r="21802" spans="199:199" ht="12" customHeight="1">
      <c r="GQ21802" s="171"/>
    </row>
    <row r="21803" spans="199:199" ht="12" customHeight="1">
      <c r="GQ21803" s="171"/>
    </row>
    <row r="21804" spans="199:199" ht="12" customHeight="1">
      <c r="GQ21804" s="171"/>
    </row>
    <row r="21805" spans="199:199" ht="12" customHeight="1">
      <c r="GQ21805" s="171"/>
    </row>
    <row r="21806" spans="199:199" ht="12" customHeight="1">
      <c r="GQ21806" s="171"/>
    </row>
    <row r="21807" spans="199:199" ht="12" customHeight="1">
      <c r="GQ21807" s="171"/>
    </row>
    <row r="21808" spans="199:199" ht="12" customHeight="1">
      <c r="GQ21808" s="171"/>
    </row>
    <row r="21809" spans="199:199" ht="12" customHeight="1">
      <c r="GQ21809" s="171"/>
    </row>
    <row r="21810" spans="199:199" ht="12" customHeight="1">
      <c r="GQ21810" s="171"/>
    </row>
    <row r="21811" spans="199:199" ht="12" customHeight="1">
      <c r="GQ21811" s="171"/>
    </row>
    <row r="21812" spans="199:199" ht="12" customHeight="1">
      <c r="GQ21812" s="171"/>
    </row>
    <row r="21813" spans="199:199" ht="12" customHeight="1">
      <c r="GQ21813" s="171"/>
    </row>
    <row r="21814" spans="199:199" ht="12" customHeight="1">
      <c r="GQ21814" s="171"/>
    </row>
    <row r="21815" spans="199:199" ht="12" customHeight="1">
      <c r="GQ21815" s="171"/>
    </row>
    <row r="21816" spans="199:199" ht="12" customHeight="1">
      <c r="GQ21816" s="171"/>
    </row>
    <row r="21817" spans="199:199" ht="12" customHeight="1">
      <c r="GQ21817" s="171"/>
    </row>
    <row r="21818" spans="199:199" ht="12" customHeight="1">
      <c r="GQ21818" s="171"/>
    </row>
    <row r="21819" spans="199:199" ht="12" customHeight="1">
      <c r="GQ21819" s="171"/>
    </row>
    <row r="21820" spans="199:199" ht="12" customHeight="1">
      <c r="GQ21820" s="171"/>
    </row>
    <row r="21821" spans="199:199" ht="12" customHeight="1">
      <c r="GQ21821" s="171"/>
    </row>
    <row r="21822" spans="199:199" ht="12" customHeight="1">
      <c r="GQ21822" s="171"/>
    </row>
    <row r="21823" spans="199:199" ht="12" customHeight="1">
      <c r="GQ21823" s="171"/>
    </row>
    <row r="21824" spans="199:199" ht="12" customHeight="1">
      <c r="GQ21824" s="171"/>
    </row>
    <row r="21825" spans="199:199" ht="12" customHeight="1">
      <c r="GQ21825" s="171"/>
    </row>
    <row r="21826" spans="199:199" ht="12" customHeight="1">
      <c r="GQ21826" s="171"/>
    </row>
    <row r="21827" spans="199:199" ht="12" customHeight="1">
      <c r="GQ21827" s="171"/>
    </row>
    <row r="21828" spans="199:199" ht="12" customHeight="1">
      <c r="GQ21828" s="171"/>
    </row>
    <row r="21829" spans="199:199" ht="12" customHeight="1">
      <c r="GQ21829" s="171"/>
    </row>
    <row r="21830" spans="199:199" ht="12" customHeight="1">
      <c r="GQ21830" s="171"/>
    </row>
    <row r="21831" spans="199:199" ht="12" customHeight="1">
      <c r="GQ21831" s="171"/>
    </row>
    <row r="21832" spans="199:199" ht="12" customHeight="1">
      <c r="GQ21832" s="171"/>
    </row>
    <row r="21833" spans="199:199" ht="12" customHeight="1">
      <c r="GQ21833" s="171"/>
    </row>
    <row r="21834" spans="199:199" ht="12" customHeight="1">
      <c r="GQ21834" s="171"/>
    </row>
    <row r="21835" spans="199:199" ht="12" customHeight="1">
      <c r="GQ21835" s="171"/>
    </row>
    <row r="21836" spans="199:199" ht="12" customHeight="1">
      <c r="GQ21836" s="171"/>
    </row>
    <row r="21837" spans="199:199" ht="12" customHeight="1">
      <c r="GQ21837" s="171"/>
    </row>
    <row r="21838" spans="199:199" ht="12" customHeight="1">
      <c r="GQ21838" s="171"/>
    </row>
    <row r="21839" spans="199:199" ht="12" customHeight="1">
      <c r="GQ21839" s="171"/>
    </row>
    <row r="21840" spans="199:199" ht="12" customHeight="1">
      <c r="GQ21840" s="171"/>
    </row>
    <row r="21841" spans="199:199" ht="12" customHeight="1">
      <c r="GQ21841" s="171"/>
    </row>
    <row r="21842" spans="199:199" ht="12" customHeight="1">
      <c r="GQ21842" s="171"/>
    </row>
    <row r="21843" spans="199:199" ht="12" customHeight="1">
      <c r="GQ21843" s="171"/>
    </row>
    <row r="21844" spans="199:199" ht="12" customHeight="1">
      <c r="GQ21844" s="171"/>
    </row>
    <row r="21845" spans="199:199" ht="12" customHeight="1">
      <c r="GQ21845" s="171"/>
    </row>
    <row r="21846" spans="199:199" ht="12" customHeight="1">
      <c r="GQ21846" s="171"/>
    </row>
    <row r="21847" spans="199:199" ht="12" customHeight="1">
      <c r="GQ21847" s="171"/>
    </row>
    <row r="21848" spans="199:199" ht="12" customHeight="1">
      <c r="GQ21848" s="171"/>
    </row>
    <row r="21849" spans="199:199" ht="12" customHeight="1">
      <c r="GQ21849" s="171"/>
    </row>
    <row r="21850" spans="199:199" ht="12" customHeight="1">
      <c r="GQ21850" s="171"/>
    </row>
    <row r="21851" spans="199:199" ht="12" customHeight="1">
      <c r="GQ21851" s="171"/>
    </row>
    <row r="21852" spans="199:199" ht="12" customHeight="1">
      <c r="GQ21852" s="171"/>
    </row>
    <row r="21853" spans="199:199" ht="12" customHeight="1">
      <c r="GQ21853" s="171"/>
    </row>
    <row r="21854" spans="199:199" ht="12" customHeight="1">
      <c r="GQ21854" s="171"/>
    </row>
    <row r="21855" spans="199:199" ht="12" customHeight="1">
      <c r="GQ21855" s="171"/>
    </row>
    <row r="21856" spans="199:199" ht="12" customHeight="1">
      <c r="GQ21856" s="171"/>
    </row>
    <row r="21857" spans="199:199" ht="12" customHeight="1">
      <c r="GQ21857" s="171"/>
    </row>
    <row r="21858" spans="199:199" ht="12" customHeight="1">
      <c r="GQ21858" s="171"/>
    </row>
    <row r="21859" spans="199:199" ht="12" customHeight="1">
      <c r="GQ21859" s="171"/>
    </row>
    <row r="21860" spans="199:199" ht="12" customHeight="1">
      <c r="GQ21860" s="171"/>
    </row>
    <row r="21861" spans="199:199" ht="12" customHeight="1">
      <c r="GQ21861" s="171"/>
    </row>
    <row r="21862" spans="199:199" ht="12" customHeight="1">
      <c r="GQ21862" s="171"/>
    </row>
    <row r="21863" spans="199:199" ht="12" customHeight="1">
      <c r="GQ21863" s="171"/>
    </row>
    <row r="21864" spans="199:199" ht="12" customHeight="1">
      <c r="GQ21864" s="171"/>
    </row>
    <row r="21865" spans="199:199" ht="12" customHeight="1">
      <c r="GQ21865" s="171"/>
    </row>
    <row r="21866" spans="199:199" ht="12" customHeight="1">
      <c r="GQ21866" s="171"/>
    </row>
    <row r="21867" spans="199:199" ht="12" customHeight="1">
      <c r="GQ21867" s="171"/>
    </row>
    <row r="21868" spans="199:199" ht="12" customHeight="1">
      <c r="GQ21868" s="171"/>
    </row>
    <row r="21869" spans="199:199" ht="12" customHeight="1">
      <c r="GQ21869" s="171"/>
    </row>
    <row r="21870" spans="199:199" ht="12" customHeight="1">
      <c r="GQ21870" s="171"/>
    </row>
    <row r="21871" spans="199:199" ht="12" customHeight="1">
      <c r="GQ21871" s="171"/>
    </row>
    <row r="21872" spans="199:199" ht="12" customHeight="1">
      <c r="GQ21872" s="171"/>
    </row>
    <row r="21873" spans="199:199" ht="12" customHeight="1">
      <c r="GQ21873" s="171"/>
    </row>
    <row r="21874" spans="199:199" ht="12" customHeight="1">
      <c r="GQ21874" s="171"/>
    </row>
    <row r="21875" spans="199:199" ht="12" customHeight="1">
      <c r="GQ21875" s="171"/>
    </row>
    <row r="21876" spans="199:199" ht="12" customHeight="1">
      <c r="GQ21876" s="171"/>
    </row>
    <row r="21877" spans="199:199" ht="12" customHeight="1">
      <c r="GQ21877" s="171"/>
    </row>
    <row r="21878" spans="199:199" ht="12" customHeight="1">
      <c r="GQ21878" s="171"/>
    </row>
    <row r="21879" spans="199:199" ht="12" customHeight="1">
      <c r="GQ21879" s="171"/>
    </row>
    <row r="21880" spans="199:199" ht="12" customHeight="1">
      <c r="GQ21880" s="171"/>
    </row>
    <row r="21881" spans="199:199" ht="12" customHeight="1">
      <c r="GQ21881" s="171"/>
    </row>
    <row r="21882" spans="199:199" ht="12" customHeight="1">
      <c r="GQ21882" s="171"/>
    </row>
    <row r="21883" spans="199:199" ht="12" customHeight="1">
      <c r="GQ21883" s="171"/>
    </row>
    <row r="21884" spans="199:199" ht="12" customHeight="1">
      <c r="GQ21884" s="171"/>
    </row>
    <row r="21885" spans="199:199" ht="12" customHeight="1">
      <c r="GQ21885" s="171"/>
    </row>
    <row r="21886" spans="199:199" ht="12" customHeight="1">
      <c r="GQ21886" s="171"/>
    </row>
    <row r="21887" spans="199:199" ht="12" customHeight="1">
      <c r="GQ21887" s="171"/>
    </row>
    <row r="21888" spans="199:199" ht="12" customHeight="1">
      <c r="GQ21888" s="171"/>
    </row>
    <row r="21889" spans="199:199" ht="12" customHeight="1">
      <c r="GQ21889" s="171"/>
    </row>
    <row r="21890" spans="199:199" ht="12" customHeight="1">
      <c r="GQ21890" s="171"/>
    </row>
    <row r="21891" spans="199:199" ht="12" customHeight="1">
      <c r="GQ21891" s="171"/>
    </row>
    <row r="21892" spans="199:199" ht="12" customHeight="1">
      <c r="GQ21892" s="171"/>
    </row>
    <row r="21893" spans="199:199" ht="12" customHeight="1">
      <c r="GQ21893" s="171"/>
    </row>
    <row r="21894" spans="199:199" ht="12" customHeight="1">
      <c r="GQ21894" s="171"/>
    </row>
    <row r="21895" spans="199:199" ht="12" customHeight="1">
      <c r="GQ21895" s="171"/>
    </row>
    <row r="21896" spans="199:199" ht="12" customHeight="1">
      <c r="GQ21896" s="171"/>
    </row>
    <row r="21897" spans="199:199" ht="12" customHeight="1">
      <c r="GQ21897" s="171"/>
    </row>
    <row r="21898" spans="199:199" ht="12" customHeight="1">
      <c r="GQ21898" s="171"/>
    </row>
    <row r="21899" spans="199:199" ht="12" customHeight="1">
      <c r="GQ21899" s="171"/>
    </row>
    <row r="21900" spans="199:199" ht="12" customHeight="1">
      <c r="GQ21900" s="171"/>
    </row>
    <row r="21901" spans="199:199" ht="12" customHeight="1">
      <c r="GQ21901" s="171"/>
    </row>
    <row r="21902" spans="199:199" ht="12" customHeight="1">
      <c r="GQ21902" s="171"/>
    </row>
    <row r="21903" spans="199:199" ht="12" customHeight="1">
      <c r="GQ21903" s="171"/>
    </row>
    <row r="21904" spans="199:199" ht="12" customHeight="1">
      <c r="GQ21904" s="171"/>
    </row>
    <row r="21905" spans="199:199" ht="12" customHeight="1">
      <c r="GQ21905" s="171"/>
    </row>
    <row r="21906" spans="199:199" ht="12" customHeight="1">
      <c r="GQ21906" s="171"/>
    </row>
    <row r="21907" spans="199:199" ht="12" customHeight="1">
      <c r="GQ21907" s="171"/>
    </row>
    <row r="21908" spans="199:199" ht="12" customHeight="1">
      <c r="GQ21908" s="171"/>
    </row>
    <row r="21909" spans="199:199" ht="12" customHeight="1">
      <c r="GQ21909" s="171"/>
    </row>
    <row r="21910" spans="199:199" ht="12" customHeight="1">
      <c r="GQ21910" s="171"/>
    </row>
    <row r="21911" spans="199:199" ht="12" customHeight="1">
      <c r="GQ21911" s="171"/>
    </row>
    <row r="21912" spans="199:199" ht="12" customHeight="1">
      <c r="GQ21912" s="171"/>
    </row>
    <row r="21913" spans="199:199" ht="12" customHeight="1">
      <c r="GQ21913" s="171"/>
    </row>
    <row r="21914" spans="199:199" ht="12" customHeight="1">
      <c r="GQ21914" s="171"/>
    </row>
    <row r="21915" spans="199:199" ht="12" customHeight="1">
      <c r="GQ21915" s="171"/>
    </row>
    <row r="21916" spans="199:199" ht="12" customHeight="1">
      <c r="GQ21916" s="171"/>
    </row>
    <row r="21917" spans="199:199" ht="12" customHeight="1">
      <c r="GQ21917" s="171"/>
    </row>
    <row r="21918" spans="199:199" ht="12" customHeight="1">
      <c r="GQ21918" s="171"/>
    </row>
    <row r="21919" spans="199:199" ht="12" customHeight="1">
      <c r="GQ21919" s="171"/>
    </row>
    <row r="21920" spans="199:199" ht="12" customHeight="1">
      <c r="GQ21920" s="171"/>
    </row>
    <row r="21921" spans="199:199" ht="12" customHeight="1">
      <c r="GQ21921" s="171"/>
    </row>
    <row r="21922" spans="199:199" ht="12" customHeight="1">
      <c r="GQ21922" s="171"/>
    </row>
    <row r="21923" spans="199:199" ht="12" customHeight="1">
      <c r="GQ21923" s="171"/>
    </row>
    <row r="21924" spans="199:199" ht="12" customHeight="1">
      <c r="GQ21924" s="171"/>
    </row>
    <row r="21925" spans="199:199" ht="12" customHeight="1">
      <c r="GQ21925" s="171"/>
    </row>
    <row r="21926" spans="199:199" ht="12" customHeight="1">
      <c r="GQ21926" s="171"/>
    </row>
    <row r="21927" spans="199:199" ht="12" customHeight="1">
      <c r="GQ21927" s="171"/>
    </row>
    <row r="21928" spans="199:199" ht="12" customHeight="1">
      <c r="GQ21928" s="171"/>
    </row>
    <row r="21929" spans="199:199" ht="12" customHeight="1">
      <c r="GQ21929" s="171"/>
    </row>
    <row r="21930" spans="199:199" ht="12" customHeight="1">
      <c r="GQ21930" s="171"/>
    </row>
    <row r="21931" spans="199:199" ht="12" customHeight="1">
      <c r="GQ21931" s="171"/>
    </row>
    <row r="21932" spans="199:199" ht="12" customHeight="1">
      <c r="GQ21932" s="171"/>
    </row>
    <row r="21933" spans="199:199" ht="12" customHeight="1">
      <c r="GQ21933" s="171"/>
    </row>
    <row r="21934" spans="199:199" ht="12" customHeight="1">
      <c r="GQ21934" s="171"/>
    </row>
    <row r="21935" spans="199:199" ht="12" customHeight="1">
      <c r="GQ21935" s="171"/>
    </row>
    <row r="21936" spans="199:199" ht="12" customHeight="1">
      <c r="GQ21936" s="171"/>
    </row>
    <row r="21937" spans="199:199" ht="12" customHeight="1">
      <c r="GQ21937" s="171"/>
    </row>
    <row r="21938" spans="199:199" ht="12" customHeight="1">
      <c r="GQ21938" s="171"/>
    </row>
    <row r="21939" spans="199:199" ht="12" customHeight="1">
      <c r="GQ21939" s="171"/>
    </row>
    <row r="21940" spans="199:199" ht="12" customHeight="1">
      <c r="GQ21940" s="171"/>
    </row>
    <row r="21941" spans="199:199" ht="12" customHeight="1">
      <c r="GQ21941" s="171"/>
    </row>
    <row r="21942" spans="199:199" ht="12" customHeight="1">
      <c r="GQ21942" s="171"/>
    </row>
    <row r="21943" spans="199:199" ht="12" customHeight="1">
      <c r="GQ21943" s="171"/>
    </row>
    <row r="21944" spans="199:199" ht="12" customHeight="1">
      <c r="GQ21944" s="171"/>
    </row>
    <row r="21945" spans="199:199" ht="12" customHeight="1">
      <c r="GQ21945" s="171"/>
    </row>
    <row r="21946" spans="199:199" ht="12" customHeight="1">
      <c r="GQ21946" s="171"/>
    </row>
    <row r="21947" spans="199:199" ht="12" customHeight="1">
      <c r="GQ21947" s="171"/>
    </row>
    <row r="21948" spans="199:199" ht="12" customHeight="1">
      <c r="GQ21948" s="171"/>
    </row>
    <row r="21949" spans="199:199" ht="12" customHeight="1">
      <c r="GQ21949" s="171"/>
    </row>
    <row r="21950" spans="199:199" ht="12" customHeight="1">
      <c r="GQ21950" s="171"/>
    </row>
    <row r="21951" spans="199:199" ht="12" customHeight="1">
      <c r="GQ21951" s="171"/>
    </row>
    <row r="21952" spans="199:199" ht="12" customHeight="1">
      <c r="GQ21952" s="171"/>
    </row>
    <row r="21953" spans="199:199" ht="12" customHeight="1">
      <c r="GQ21953" s="171"/>
    </row>
    <row r="21954" spans="199:199" ht="12" customHeight="1">
      <c r="GQ21954" s="171"/>
    </row>
    <row r="21955" spans="199:199" ht="12" customHeight="1">
      <c r="GQ21955" s="171"/>
    </row>
    <row r="21956" spans="199:199" ht="12" customHeight="1">
      <c r="GQ21956" s="171"/>
    </row>
    <row r="21957" spans="199:199" ht="12" customHeight="1">
      <c r="GQ21957" s="171"/>
    </row>
    <row r="21958" spans="199:199" ht="12" customHeight="1">
      <c r="GQ21958" s="171"/>
    </row>
    <row r="21959" spans="199:199" ht="12" customHeight="1">
      <c r="GQ21959" s="171"/>
    </row>
    <row r="21960" spans="199:199" ht="12" customHeight="1">
      <c r="GQ21960" s="171"/>
    </row>
    <row r="21961" spans="199:199" ht="12" customHeight="1">
      <c r="GQ21961" s="171"/>
    </row>
    <row r="21962" spans="199:199" ht="12" customHeight="1">
      <c r="GQ21962" s="171"/>
    </row>
    <row r="21963" spans="199:199" ht="12" customHeight="1">
      <c r="GQ21963" s="171"/>
    </row>
    <row r="21964" spans="199:199" ht="12" customHeight="1">
      <c r="GQ21964" s="171"/>
    </row>
    <row r="21965" spans="199:199" ht="12" customHeight="1">
      <c r="GQ21965" s="171"/>
    </row>
    <row r="21966" spans="199:199" ht="12" customHeight="1">
      <c r="GQ21966" s="171"/>
    </row>
    <row r="21967" spans="199:199" ht="12" customHeight="1">
      <c r="GQ21967" s="171"/>
    </row>
    <row r="21968" spans="199:199" ht="12" customHeight="1">
      <c r="GQ21968" s="171"/>
    </row>
    <row r="21969" spans="199:199" ht="12" customHeight="1">
      <c r="GQ21969" s="171"/>
    </row>
    <row r="21970" spans="199:199" ht="12" customHeight="1">
      <c r="GQ21970" s="171"/>
    </row>
    <row r="21971" spans="199:199" ht="12" customHeight="1">
      <c r="GQ21971" s="171"/>
    </row>
    <row r="21972" spans="199:199" ht="12" customHeight="1">
      <c r="GQ21972" s="171"/>
    </row>
    <row r="21973" spans="199:199" ht="12" customHeight="1">
      <c r="GQ21973" s="171"/>
    </row>
    <row r="21974" spans="199:199" ht="12" customHeight="1">
      <c r="GQ21974" s="171"/>
    </row>
    <row r="21975" spans="199:199" ht="12" customHeight="1">
      <c r="GQ21975" s="171"/>
    </row>
    <row r="21976" spans="199:199" ht="12" customHeight="1">
      <c r="GQ21976" s="171"/>
    </row>
    <row r="21977" spans="199:199" ht="12" customHeight="1">
      <c r="GQ21977" s="171"/>
    </row>
    <row r="21978" spans="199:199" ht="12" customHeight="1">
      <c r="GQ21978" s="171"/>
    </row>
    <row r="21979" spans="199:199" ht="12" customHeight="1">
      <c r="GQ21979" s="171"/>
    </row>
    <row r="21980" spans="199:199" ht="12" customHeight="1">
      <c r="GQ21980" s="171"/>
    </row>
    <row r="21981" spans="199:199" ht="12" customHeight="1">
      <c r="GQ21981" s="171"/>
    </row>
    <row r="21982" spans="199:199" ht="12" customHeight="1">
      <c r="GQ21982" s="171"/>
    </row>
    <row r="21983" spans="199:199" ht="12" customHeight="1">
      <c r="GQ21983" s="171"/>
    </row>
    <row r="21984" spans="199:199" ht="12" customHeight="1">
      <c r="GQ21984" s="171"/>
    </row>
    <row r="21985" spans="199:199" ht="12" customHeight="1">
      <c r="GQ21985" s="171"/>
    </row>
    <row r="21986" spans="199:199" ht="12" customHeight="1">
      <c r="GQ21986" s="171"/>
    </row>
    <row r="21987" spans="199:199" ht="12" customHeight="1">
      <c r="GQ21987" s="171"/>
    </row>
    <row r="21988" spans="199:199" ht="12" customHeight="1">
      <c r="GQ21988" s="171"/>
    </row>
    <row r="21989" spans="199:199" ht="12" customHeight="1">
      <c r="GQ21989" s="171"/>
    </row>
    <row r="21990" spans="199:199" ht="12" customHeight="1">
      <c r="GQ21990" s="171"/>
    </row>
    <row r="21991" spans="199:199" ht="12" customHeight="1">
      <c r="GQ21991" s="171"/>
    </row>
    <row r="21992" spans="199:199" ht="12" customHeight="1">
      <c r="GQ21992" s="171"/>
    </row>
    <row r="21993" spans="199:199" ht="12" customHeight="1">
      <c r="GQ21993" s="171"/>
    </row>
    <row r="21994" spans="199:199" ht="12" customHeight="1">
      <c r="GQ21994" s="171"/>
    </row>
    <row r="21995" spans="199:199" ht="12" customHeight="1">
      <c r="GQ21995" s="171"/>
    </row>
    <row r="21996" spans="199:199" ht="12" customHeight="1">
      <c r="GQ21996" s="171"/>
    </row>
    <row r="21997" spans="199:199" ht="12" customHeight="1">
      <c r="GQ21997" s="171"/>
    </row>
    <row r="21998" spans="199:199" ht="12" customHeight="1">
      <c r="GQ21998" s="171"/>
    </row>
    <row r="21999" spans="199:199" ht="12" customHeight="1">
      <c r="GQ21999" s="171"/>
    </row>
    <row r="22000" spans="199:199" ht="12" customHeight="1">
      <c r="GQ22000" s="171"/>
    </row>
    <row r="22001" spans="199:199" ht="12" customHeight="1">
      <c r="GQ22001" s="171"/>
    </row>
    <row r="22002" spans="199:199" ht="12" customHeight="1">
      <c r="GQ22002" s="171"/>
    </row>
    <row r="22003" spans="199:199" ht="12" customHeight="1">
      <c r="GQ22003" s="171"/>
    </row>
    <row r="22004" spans="199:199" ht="12" customHeight="1">
      <c r="GQ22004" s="171"/>
    </row>
    <row r="22005" spans="199:199" ht="12" customHeight="1">
      <c r="GQ22005" s="171"/>
    </row>
    <row r="22006" spans="199:199" ht="12" customHeight="1">
      <c r="GQ22006" s="171"/>
    </row>
    <row r="22007" spans="199:199" ht="12" customHeight="1">
      <c r="GQ22007" s="171"/>
    </row>
    <row r="22008" spans="199:199" ht="12" customHeight="1">
      <c r="GQ22008" s="171"/>
    </row>
    <row r="22009" spans="199:199" ht="12" customHeight="1">
      <c r="GQ22009" s="171"/>
    </row>
    <row r="22010" spans="199:199" ht="12" customHeight="1">
      <c r="GQ22010" s="171"/>
    </row>
    <row r="22011" spans="199:199" ht="12" customHeight="1">
      <c r="GQ22011" s="171"/>
    </row>
    <row r="22012" spans="199:199" ht="12" customHeight="1">
      <c r="GQ22012" s="171"/>
    </row>
    <row r="22013" spans="199:199" ht="12" customHeight="1">
      <c r="GQ22013" s="171"/>
    </row>
    <row r="22014" spans="199:199" ht="12" customHeight="1">
      <c r="GQ22014" s="171"/>
    </row>
    <row r="22015" spans="199:199" ht="12" customHeight="1">
      <c r="GQ22015" s="171"/>
    </row>
    <row r="22016" spans="199:199" ht="12" customHeight="1">
      <c r="GQ22016" s="171"/>
    </row>
    <row r="22017" spans="199:199" ht="12" customHeight="1">
      <c r="GQ22017" s="171"/>
    </row>
    <row r="22018" spans="199:199" ht="12" customHeight="1">
      <c r="GQ22018" s="171"/>
    </row>
    <row r="22019" spans="199:199" ht="12" customHeight="1">
      <c r="GQ22019" s="171"/>
    </row>
    <row r="22020" spans="199:199" ht="12" customHeight="1">
      <c r="GQ22020" s="171"/>
    </row>
    <row r="22021" spans="199:199" ht="12" customHeight="1">
      <c r="GQ22021" s="171"/>
    </row>
    <row r="22022" spans="199:199" ht="12" customHeight="1">
      <c r="GQ22022" s="171"/>
    </row>
    <row r="22023" spans="199:199" ht="12" customHeight="1">
      <c r="GQ22023" s="171"/>
    </row>
    <row r="22024" spans="199:199" ht="12" customHeight="1">
      <c r="GQ22024" s="171"/>
    </row>
    <row r="22025" spans="199:199" ht="12" customHeight="1">
      <c r="GQ22025" s="171"/>
    </row>
    <row r="22026" spans="199:199" ht="12" customHeight="1">
      <c r="GQ22026" s="171"/>
    </row>
    <row r="22027" spans="199:199" ht="12" customHeight="1">
      <c r="GQ22027" s="171"/>
    </row>
    <row r="22028" spans="199:199" ht="12" customHeight="1">
      <c r="GQ22028" s="171"/>
    </row>
    <row r="22029" spans="199:199" ht="12" customHeight="1">
      <c r="GQ22029" s="171"/>
    </row>
    <row r="22030" spans="199:199" ht="12" customHeight="1">
      <c r="GQ22030" s="171"/>
    </row>
    <row r="22031" spans="199:199" ht="12" customHeight="1">
      <c r="GQ22031" s="171"/>
    </row>
    <row r="22032" spans="199:199" ht="12" customHeight="1">
      <c r="GQ22032" s="171"/>
    </row>
    <row r="22033" spans="199:199" ht="12" customHeight="1">
      <c r="GQ22033" s="171"/>
    </row>
    <row r="22034" spans="199:199" ht="12" customHeight="1">
      <c r="GQ22034" s="171"/>
    </row>
    <row r="22035" spans="199:199" ht="12" customHeight="1">
      <c r="GQ22035" s="171"/>
    </row>
    <row r="22036" spans="199:199" ht="12" customHeight="1">
      <c r="GQ22036" s="171"/>
    </row>
    <row r="22037" spans="199:199" ht="12" customHeight="1">
      <c r="GQ22037" s="171"/>
    </row>
    <row r="22038" spans="199:199" ht="12" customHeight="1">
      <c r="GQ22038" s="171"/>
    </row>
    <row r="22039" spans="199:199" ht="12" customHeight="1">
      <c r="GQ22039" s="171"/>
    </row>
    <row r="22040" spans="199:199" ht="12" customHeight="1">
      <c r="GQ22040" s="171"/>
    </row>
    <row r="22041" spans="199:199" ht="12" customHeight="1">
      <c r="GQ22041" s="171"/>
    </row>
    <row r="22042" spans="199:199" ht="12" customHeight="1">
      <c r="GQ22042" s="171"/>
    </row>
    <row r="22043" spans="199:199" ht="12" customHeight="1">
      <c r="GQ22043" s="171"/>
    </row>
    <row r="22044" spans="199:199" ht="12" customHeight="1">
      <c r="GQ22044" s="171"/>
    </row>
    <row r="22045" spans="199:199" ht="12" customHeight="1">
      <c r="GQ22045" s="171"/>
    </row>
    <row r="22046" spans="199:199" ht="12" customHeight="1">
      <c r="GQ22046" s="171"/>
    </row>
    <row r="22047" spans="199:199" ht="12" customHeight="1">
      <c r="GQ22047" s="171"/>
    </row>
    <row r="22048" spans="199:199" ht="12" customHeight="1">
      <c r="GQ22048" s="171"/>
    </row>
    <row r="22049" spans="199:199" ht="12" customHeight="1">
      <c r="GQ22049" s="171"/>
    </row>
    <row r="22050" spans="199:199" ht="12" customHeight="1">
      <c r="GQ22050" s="171"/>
    </row>
    <row r="22051" spans="199:199" ht="12" customHeight="1">
      <c r="GQ22051" s="171"/>
    </row>
    <row r="22052" spans="199:199" ht="12" customHeight="1">
      <c r="GQ22052" s="171"/>
    </row>
    <row r="22053" spans="199:199" ht="12" customHeight="1">
      <c r="GQ22053" s="171"/>
    </row>
    <row r="22054" spans="199:199" ht="12" customHeight="1">
      <c r="GQ22054" s="171"/>
    </row>
    <row r="22055" spans="199:199" ht="12" customHeight="1">
      <c r="GQ22055" s="171"/>
    </row>
    <row r="22056" spans="199:199" ht="12" customHeight="1">
      <c r="GQ22056" s="171"/>
    </row>
    <row r="22057" spans="199:199" ht="12" customHeight="1">
      <c r="GQ22057" s="171"/>
    </row>
    <row r="22058" spans="199:199" ht="12" customHeight="1">
      <c r="GQ22058" s="171"/>
    </row>
    <row r="22059" spans="199:199" ht="12" customHeight="1">
      <c r="GQ22059" s="171"/>
    </row>
    <row r="22060" spans="199:199" ht="12" customHeight="1">
      <c r="GQ22060" s="171"/>
    </row>
    <row r="22061" spans="199:199" ht="12" customHeight="1">
      <c r="GQ22061" s="171"/>
    </row>
    <row r="22062" spans="199:199" ht="12" customHeight="1">
      <c r="GQ22062" s="171"/>
    </row>
    <row r="22063" spans="199:199" ht="12" customHeight="1">
      <c r="GQ22063" s="171"/>
    </row>
    <row r="22064" spans="199:199" ht="12" customHeight="1">
      <c r="GQ22064" s="171"/>
    </row>
    <row r="22065" spans="199:199" ht="12" customHeight="1">
      <c r="GQ22065" s="171"/>
    </row>
    <row r="22066" spans="199:199" ht="12" customHeight="1">
      <c r="GQ22066" s="171"/>
    </row>
    <row r="22067" spans="199:199" ht="12" customHeight="1">
      <c r="GQ22067" s="171"/>
    </row>
    <row r="22068" spans="199:199" ht="12" customHeight="1">
      <c r="GQ22068" s="171"/>
    </row>
    <row r="22069" spans="199:199" ht="12" customHeight="1">
      <c r="GQ22069" s="171"/>
    </row>
    <row r="22070" spans="199:199" ht="12" customHeight="1">
      <c r="GQ22070" s="171"/>
    </row>
    <row r="22071" spans="199:199" ht="12" customHeight="1">
      <c r="GQ22071" s="171"/>
    </row>
    <row r="22072" spans="199:199" ht="12" customHeight="1">
      <c r="GQ22072" s="171"/>
    </row>
    <row r="22073" spans="199:199" ht="12" customHeight="1">
      <c r="GQ22073" s="171"/>
    </row>
    <row r="22074" spans="199:199" ht="12" customHeight="1">
      <c r="GQ22074" s="171"/>
    </row>
    <row r="22075" spans="199:199" ht="12" customHeight="1">
      <c r="GQ22075" s="171"/>
    </row>
    <row r="22076" spans="199:199" ht="12" customHeight="1">
      <c r="GQ22076" s="171"/>
    </row>
    <row r="22077" spans="199:199" ht="12" customHeight="1">
      <c r="GQ22077" s="171"/>
    </row>
    <row r="22078" spans="199:199" ht="12" customHeight="1">
      <c r="GQ22078" s="171"/>
    </row>
    <row r="22079" spans="199:199" ht="12" customHeight="1">
      <c r="GQ22079" s="171"/>
    </row>
    <row r="22080" spans="199:199" ht="12" customHeight="1">
      <c r="GQ22080" s="171"/>
    </row>
    <row r="22081" spans="199:199" ht="12" customHeight="1">
      <c r="GQ22081" s="171"/>
    </row>
    <row r="22082" spans="199:199" ht="12" customHeight="1">
      <c r="GQ22082" s="171"/>
    </row>
    <row r="22083" spans="199:199" ht="12" customHeight="1">
      <c r="GQ22083" s="171"/>
    </row>
    <row r="22084" spans="199:199" ht="12" customHeight="1">
      <c r="GQ22084" s="171"/>
    </row>
    <row r="22085" spans="199:199" ht="12" customHeight="1">
      <c r="GQ22085" s="171"/>
    </row>
    <row r="22086" spans="199:199" ht="12" customHeight="1">
      <c r="GQ22086" s="171"/>
    </row>
    <row r="22087" spans="199:199" ht="12" customHeight="1">
      <c r="GQ22087" s="171"/>
    </row>
    <row r="22088" spans="199:199" ht="12" customHeight="1">
      <c r="GQ22088" s="171"/>
    </row>
    <row r="22089" spans="199:199" ht="12" customHeight="1">
      <c r="GQ22089" s="171"/>
    </row>
    <row r="22090" spans="199:199" ht="12" customHeight="1">
      <c r="GQ22090" s="171"/>
    </row>
    <row r="22091" spans="199:199" ht="12" customHeight="1">
      <c r="GQ22091" s="171"/>
    </row>
    <row r="22092" spans="199:199" ht="12" customHeight="1">
      <c r="GQ22092" s="171"/>
    </row>
    <row r="22093" spans="199:199" ht="12" customHeight="1">
      <c r="GQ22093" s="171"/>
    </row>
    <row r="22094" spans="199:199" ht="12" customHeight="1">
      <c r="GQ22094" s="171"/>
    </row>
    <row r="22095" spans="199:199" ht="12" customHeight="1">
      <c r="GQ22095" s="171"/>
    </row>
    <row r="22096" spans="199:199" ht="12" customHeight="1">
      <c r="GQ22096" s="171"/>
    </row>
    <row r="22097" spans="199:199" ht="12" customHeight="1">
      <c r="GQ22097" s="171"/>
    </row>
    <row r="22098" spans="199:199" ht="12" customHeight="1">
      <c r="GQ22098" s="171"/>
    </row>
    <row r="22099" spans="199:199" ht="12" customHeight="1">
      <c r="GQ22099" s="171"/>
    </row>
    <row r="22100" spans="199:199" ht="12" customHeight="1">
      <c r="GQ22100" s="171"/>
    </row>
    <row r="22101" spans="199:199" ht="12" customHeight="1">
      <c r="GQ22101" s="171"/>
    </row>
    <row r="22102" spans="199:199" ht="12" customHeight="1">
      <c r="GQ22102" s="171"/>
    </row>
    <row r="22103" spans="199:199" ht="12" customHeight="1">
      <c r="GQ22103" s="171"/>
    </row>
    <row r="22104" spans="199:199" ht="12" customHeight="1">
      <c r="GQ22104" s="171"/>
    </row>
    <row r="22105" spans="199:199" ht="12" customHeight="1">
      <c r="GQ22105" s="171"/>
    </row>
    <row r="22106" spans="199:199" ht="12" customHeight="1">
      <c r="GQ22106" s="171"/>
    </row>
    <row r="22107" spans="199:199" ht="12" customHeight="1">
      <c r="GQ22107" s="171"/>
    </row>
    <row r="22108" spans="199:199" ht="12" customHeight="1">
      <c r="GQ22108" s="171"/>
    </row>
    <row r="22109" spans="199:199" ht="12" customHeight="1">
      <c r="GQ22109" s="171"/>
    </row>
    <row r="22110" spans="199:199" ht="12" customHeight="1">
      <c r="GQ22110" s="171"/>
    </row>
    <row r="22111" spans="199:199" ht="12" customHeight="1">
      <c r="GQ22111" s="171"/>
    </row>
    <row r="22112" spans="199:199" ht="12" customHeight="1">
      <c r="GQ22112" s="171"/>
    </row>
    <row r="22113" spans="199:199" ht="12" customHeight="1">
      <c r="GQ22113" s="171"/>
    </row>
    <row r="22114" spans="199:199" ht="12" customHeight="1">
      <c r="GQ22114" s="171"/>
    </row>
    <row r="22115" spans="199:199" ht="12" customHeight="1">
      <c r="GQ22115" s="171"/>
    </row>
    <row r="22116" spans="199:199" ht="12" customHeight="1">
      <c r="GQ22116" s="171"/>
    </row>
    <row r="22117" spans="199:199" ht="12" customHeight="1">
      <c r="GQ22117" s="171"/>
    </row>
    <row r="22118" spans="199:199" ht="12" customHeight="1">
      <c r="GQ22118" s="171"/>
    </row>
    <row r="22119" spans="199:199" ht="12" customHeight="1">
      <c r="GQ22119" s="171"/>
    </row>
    <row r="22120" spans="199:199" ht="12" customHeight="1">
      <c r="GQ22120" s="171"/>
    </row>
    <row r="22121" spans="199:199" ht="12" customHeight="1">
      <c r="GQ22121" s="171"/>
    </row>
    <row r="22122" spans="199:199" ht="12" customHeight="1">
      <c r="GQ22122" s="171"/>
    </row>
    <row r="22123" spans="199:199" ht="12" customHeight="1">
      <c r="GQ22123" s="171"/>
    </row>
    <row r="22124" spans="199:199" ht="12" customHeight="1">
      <c r="GQ22124" s="171"/>
    </row>
    <row r="22125" spans="199:199" ht="12" customHeight="1">
      <c r="GQ22125" s="171"/>
    </row>
    <row r="22126" spans="199:199" ht="12" customHeight="1">
      <c r="GQ22126" s="171"/>
    </row>
    <row r="22127" spans="199:199" ht="12" customHeight="1">
      <c r="GQ22127" s="171"/>
    </row>
    <row r="22128" spans="199:199" ht="12" customHeight="1">
      <c r="GQ22128" s="171"/>
    </row>
    <row r="22129" spans="199:199" ht="12" customHeight="1">
      <c r="GQ22129" s="171"/>
    </row>
    <row r="22130" spans="199:199" ht="12" customHeight="1">
      <c r="GQ22130" s="171"/>
    </row>
    <row r="22131" spans="199:199" ht="12" customHeight="1">
      <c r="GQ22131" s="171"/>
    </row>
    <row r="22132" spans="199:199" ht="12" customHeight="1">
      <c r="GQ22132" s="171"/>
    </row>
    <row r="22133" spans="199:199" ht="12" customHeight="1">
      <c r="GQ22133" s="171"/>
    </row>
    <row r="22134" spans="199:199" ht="12" customHeight="1">
      <c r="GQ22134" s="171"/>
    </row>
    <row r="22135" spans="199:199" ht="12" customHeight="1">
      <c r="GQ22135" s="171"/>
    </row>
    <row r="22136" spans="199:199" ht="12" customHeight="1">
      <c r="GQ22136" s="171"/>
    </row>
    <row r="22137" spans="199:199" ht="12" customHeight="1">
      <c r="GQ22137" s="171"/>
    </row>
    <row r="22138" spans="199:199" ht="12" customHeight="1">
      <c r="GQ22138" s="171"/>
    </row>
    <row r="22139" spans="199:199" ht="12" customHeight="1">
      <c r="GQ22139" s="171"/>
    </row>
    <row r="22140" spans="199:199" ht="12" customHeight="1">
      <c r="GQ22140" s="171"/>
    </row>
    <row r="22141" spans="199:199" ht="12" customHeight="1">
      <c r="GQ22141" s="171"/>
    </row>
    <row r="22142" spans="199:199" ht="12" customHeight="1">
      <c r="GQ22142" s="171"/>
    </row>
    <row r="22143" spans="199:199" ht="12" customHeight="1">
      <c r="GQ22143" s="171"/>
    </row>
    <row r="22144" spans="199:199" ht="12" customHeight="1">
      <c r="GQ22144" s="171"/>
    </row>
    <row r="22145" spans="199:199" ht="12" customHeight="1">
      <c r="GQ22145" s="171"/>
    </row>
    <row r="22146" spans="199:199" ht="12" customHeight="1">
      <c r="GQ22146" s="171"/>
    </row>
    <row r="22147" spans="199:199" ht="12" customHeight="1">
      <c r="GQ22147" s="171"/>
    </row>
    <row r="22148" spans="199:199" ht="12" customHeight="1">
      <c r="GQ22148" s="171"/>
    </row>
    <row r="22149" spans="199:199" ht="12" customHeight="1">
      <c r="GQ22149" s="171"/>
    </row>
    <row r="22150" spans="199:199" ht="12" customHeight="1">
      <c r="GQ22150" s="171"/>
    </row>
    <row r="22151" spans="199:199" ht="12" customHeight="1">
      <c r="GQ22151" s="171"/>
    </row>
    <row r="22152" spans="199:199" ht="12" customHeight="1">
      <c r="GQ22152" s="171"/>
    </row>
    <row r="22153" spans="199:199" ht="12" customHeight="1">
      <c r="GQ22153" s="171"/>
    </row>
    <row r="22154" spans="199:199" ht="12" customHeight="1">
      <c r="GQ22154" s="171"/>
    </row>
    <row r="22155" spans="199:199" ht="12" customHeight="1">
      <c r="GQ22155" s="171"/>
    </row>
    <row r="22156" spans="199:199" ht="12" customHeight="1">
      <c r="GQ22156" s="171"/>
    </row>
    <row r="22157" spans="199:199" ht="12" customHeight="1">
      <c r="GQ22157" s="171"/>
    </row>
    <row r="22158" spans="199:199" ht="12" customHeight="1">
      <c r="GQ22158" s="171"/>
    </row>
    <row r="22159" spans="199:199" ht="12" customHeight="1">
      <c r="GQ22159" s="171"/>
    </row>
    <row r="22160" spans="199:199" ht="12" customHeight="1">
      <c r="GQ22160" s="171"/>
    </row>
    <row r="22161" spans="199:199" ht="12" customHeight="1">
      <c r="GQ22161" s="171"/>
    </row>
    <row r="22162" spans="199:199" ht="12" customHeight="1">
      <c r="GQ22162" s="171"/>
    </row>
    <row r="22163" spans="199:199" ht="12" customHeight="1">
      <c r="GQ22163" s="171"/>
    </row>
    <row r="22164" spans="199:199" ht="12" customHeight="1">
      <c r="GQ22164" s="171"/>
    </row>
    <row r="22165" spans="199:199" ht="12" customHeight="1">
      <c r="GQ22165" s="171"/>
    </row>
    <row r="22166" spans="199:199" ht="12" customHeight="1">
      <c r="GQ22166" s="171"/>
    </row>
    <row r="22167" spans="199:199" ht="12" customHeight="1">
      <c r="GQ22167" s="171"/>
    </row>
    <row r="22168" spans="199:199" ht="12" customHeight="1">
      <c r="GQ22168" s="171"/>
    </row>
    <row r="22169" spans="199:199" ht="12" customHeight="1">
      <c r="GQ22169" s="171"/>
    </row>
    <row r="22170" spans="199:199" ht="12" customHeight="1">
      <c r="GQ22170" s="171"/>
    </row>
    <row r="22171" spans="199:199" ht="12" customHeight="1">
      <c r="GQ22171" s="171"/>
    </row>
    <row r="22172" spans="199:199" ht="12" customHeight="1">
      <c r="GQ22172" s="171"/>
    </row>
    <row r="22173" spans="199:199" ht="12" customHeight="1">
      <c r="GQ22173" s="171"/>
    </row>
    <row r="22174" spans="199:199" ht="12" customHeight="1">
      <c r="GQ22174" s="171"/>
    </row>
    <row r="22175" spans="199:199" ht="12" customHeight="1">
      <c r="GQ22175" s="171"/>
    </row>
    <row r="22176" spans="199:199" ht="12" customHeight="1">
      <c r="GQ22176" s="171"/>
    </row>
    <row r="22177" spans="199:199" ht="12" customHeight="1">
      <c r="GQ22177" s="171"/>
    </row>
    <row r="22178" spans="199:199" ht="12" customHeight="1">
      <c r="GQ22178" s="171"/>
    </row>
    <row r="22179" spans="199:199" ht="12" customHeight="1">
      <c r="GQ22179" s="171"/>
    </row>
    <row r="22180" spans="199:199" ht="12" customHeight="1">
      <c r="GQ22180" s="171"/>
    </row>
    <row r="22181" spans="199:199" ht="12" customHeight="1">
      <c r="GQ22181" s="171"/>
    </row>
    <row r="22182" spans="199:199" ht="12" customHeight="1">
      <c r="GQ22182" s="171"/>
    </row>
    <row r="22183" spans="199:199" ht="12" customHeight="1">
      <c r="GQ22183" s="171"/>
    </row>
    <row r="22184" spans="199:199" ht="12" customHeight="1">
      <c r="GQ22184" s="171"/>
    </row>
    <row r="22185" spans="199:199" ht="12" customHeight="1">
      <c r="GQ22185" s="171"/>
    </row>
    <row r="22186" spans="199:199" ht="12" customHeight="1">
      <c r="GQ22186" s="171"/>
    </row>
    <row r="22187" spans="199:199" ht="12" customHeight="1">
      <c r="GQ22187" s="171"/>
    </row>
    <row r="22188" spans="199:199" ht="12" customHeight="1">
      <c r="GQ22188" s="171"/>
    </row>
    <row r="22189" spans="199:199" ht="12" customHeight="1">
      <c r="GQ22189" s="171"/>
    </row>
    <row r="22190" spans="199:199" ht="12" customHeight="1">
      <c r="GQ22190" s="171"/>
    </row>
    <row r="22191" spans="199:199" ht="12" customHeight="1">
      <c r="GQ22191" s="171"/>
    </row>
    <row r="22192" spans="199:199" ht="12" customHeight="1">
      <c r="GQ22192" s="171"/>
    </row>
    <row r="22193" spans="199:199" ht="12" customHeight="1">
      <c r="GQ22193" s="171"/>
    </row>
    <row r="22194" spans="199:199" ht="12" customHeight="1">
      <c r="GQ22194" s="171"/>
    </row>
    <row r="22195" spans="199:199" ht="12" customHeight="1">
      <c r="GQ22195" s="171"/>
    </row>
    <row r="22196" spans="199:199" ht="12" customHeight="1">
      <c r="GQ22196" s="171"/>
    </row>
    <row r="22197" spans="199:199" ht="12" customHeight="1">
      <c r="GQ22197" s="171"/>
    </row>
    <row r="22198" spans="199:199" ht="12" customHeight="1">
      <c r="GQ22198" s="171"/>
    </row>
    <row r="22199" spans="199:199" ht="12" customHeight="1">
      <c r="GQ22199" s="171"/>
    </row>
    <row r="22200" spans="199:199" ht="12" customHeight="1">
      <c r="GQ22200" s="171"/>
    </row>
    <row r="22201" spans="199:199" ht="12" customHeight="1">
      <c r="GQ22201" s="171"/>
    </row>
    <row r="22202" spans="199:199" ht="12" customHeight="1">
      <c r="GQ22202" s="171"/>
    </row>
    <row r="22203" spans="199:199" ht="12" customHeight="1">
      <c r="GQ22203" s="171"/>
    </row>
    <row r="22204" spans="199:199" ht="12" customHeight="1">
      <c r="GQ22204" s="171"/>
    </row>
    <row r="22205" spans="199:199" ht="12" customHeight="1">
      <c r="GQ22205" s="171"/>
    </row>
    <row r="22206" spans="199:199" ht="12" customHeight="1">
      <c r="GQ22206" s="171"/>
    </row>
    <row r="22207" spans="199:199" ht="12" customHeight="1">
      <c r="GQ22207" s="171"/>
    </row>
    <row r="22208" spans="199:199" ht="12" customHeight="1">
      <c r="GQ22208" s="171"/>
    </row>
    <row r="22209" spans="199:199" ht="12" customHeight="1">
      <c r="GQ22209" s="171"/>
    </row>
    <row r="22210" spans="199:199" ht="12" customHeight="1">
      <c r="GQ22210" s="171"/>
    </row>
    <row r="22211" spans="199:199" ht="12" customHeight="1">
      <c r="GQ22211" s="171"/>
    </row>
    <row r="22212" spans="199:199" ht="12" customHeight="1">
      <c r="GQ22212" s="171"/>
    </row>
    <row r="22213" spans="199:199" ht="12" customHeight="1">
      <c r="GQ22213" s="171"/>
    </row>
    <row r="22214" spans="199:199" ht="12" customHeight="1">
      <c r="GQ22214" s="171"/>
    </row>
    <row r="22215" spans="199:199" ht="12" customHeight="1">
      <c r="GQ22215" s="171"/>
    </row>
    <row r="22216" spans="199:199" ht="12" customHeight="1">
      <c r="GQ22216" s="171"/>
    </row>
    <row r="22217" spans="199:199" ht="12" customHeight="1">
      <c r="GQ22217" s="171"/>
    </row>
    <row r="22218" spans="199:199" ht="12" customHeight="1">
      <c r="GQ22218" s="171"/>
    </row>
    <row r="22219" spans="199:199" ht="12" customHeight="1">
      <c r="GQ22219" s="171"/>
    </row>
    <row r="22220" spans="199:199" ht="12" customHeight="1">
      <c r="GQ22220" s="171"/>
    </row>
    <row r="22221" spans="199:199" ht="12" customHeight="1">
      <c r="GQ22221" s="171"/>
    </row>
    <row r="22222" spans="199:199" ht="12" customHeight="1">
      <c r="GQ22222" s="171"/>
    </row>
    <row r="22223" spans="199:199" ht="12" customHeight="1">
      <c r="GQ22223" s="171"/>
    </row>
    <row r="22224" spans="199:199" ht="12" customHeight="1">
      <c r="GQ22224" s="171"/>
    </row>
    <row r="22225" spans="199:199" ht="12" customHeight="1">
      <c r="GQ22225" s="171"/>
    </row>
    <row r="22226" spans="199:199" ht="12" customHeight="1">
      <c r="GQ22226" s="171"/>
    </row>
    <row r="22227" spans="199:199" ht="12" customHeight="1">
      <c r="GQ22227" s="171"/>
    </row>
    <row r="22228" spans="199:199" ht="12" customHeight="1">
      <c r="GQ22228" s="171"/>
    </row>
    <row r="22229" spans="199:199" ht="12" customHeight="1">
      <c r="GQ22229" s="171"/>
    </row>
    <row r="22230" spans="199:199" ht="12" customHeight="1">
      <c r="GQ22230" s="171"/>
    </row>
    <row r="22231" spans="199:199" ht="12" customHeight="1">
      <c r="GQ22231" s="171"/>
    </row>
    <row r="22232" spans="199:199" ht="12" customHeight="1">
      <c r="GQ22232" s="171"/>
    </row>
    <row r="22233" spans="199:199" ht="12" customHeight="1">
      <c r="GQ22233" s="171"/>
    </row>
    <row r="22234" spans="199:199" ht="12" customHeight="1">
      <c r="GQ22234" s="171"/>
    </row>
    <row r="22235" spans="199:199" ht="12" customHeight="1">
      <c r="GQ22235" s="171"/>
    </row>
    <row r="22236" spans="199:199" ht="12" customHeight="1">
      <c r="GQ22236" s="171"/>
    </row>
    <row r="22237" spans="199:199" ht="12" customHeight="1">
      <c r="GQ22237" s="171"/>
    </row>
    <row r="22238" spans="199:199" ht="12" customHeight="1">
      <c r="GQ22238" s="171"/>
    </row>
    <row r="22239" spans="199:199" ht="12" customHeight="1">
      <c r="GQ22239" s="171"/>
    </row>
    <row r="22240" spans="199:199" ht="12" customHeight="1">
      <c r="GQ22240" s="171"/>
    </row>
    <row r="22241" spans="199:199" ht="12" customHeight="1">
      <c r="GQ22241" s="171"/>
    </row>
    <row r="22242" spans="199:199" ht="12" customHeight="1">
      <c r="GQ22242" s="171"/>
    </row>
    <row r="22243" spans="199:199" ht="12" customHeight="1">
      <c r="GQ22243" s="171"/>
    </row>
    <row r="22244" spans="199:199" ht="12" customHeight="1">
      <c r="GQ22244" s="171"/>
    </row>
    <row r="22245" spans="199:199" ht="12" customHeight="1">
      <c r="GQ22245" s="171"/>
    </row>
    <row r="22246" spans="199:199" ht="12" customHeight="1">
      <c r="GQ22246" s="171"/>
    </row>
    <row r="22247" spans="199:199" ht="12" customHeight="1">
      <c r="GQ22247" s="171"/>
    </row>
    <row r="22248" spans="199:199" ht="12" customHeight="1">
      <c r="GQ22248" s="171"/>
    </row>
    <row r="22249" spans="199:199" ht="12" customHeight="1">
      <c r="GQ22249" s="171"/>
    </row>
    <row r="22250" spans="199:199" ht="12" customHeight="1">
      <c r="GQ22250" s="171"/>
    </row>
    <row r="22251" spans="199:199" ht="12" customHeight="1">
      <c r="GQ22251" s="171"/>
    </row>
    <row r="22252" spans="199:199" ht="12" customHeight="1">
      <c r="GQ22252" s="171"/>
    </row>
    <row r="22253" spans="199:199" ht="12" customHeight="1">
      <c r="GQ22253" s="171"/>
    </row>
    <row r="22254" spans="199:199" ht="12" customHeight="1">
      <c r="GQ22254" s="171"/>
    </row>
    <row r="22255" spans="199:199" ht="12" customHeight="1">
      <c r="GQ22255" s="171"/>
    </row>
    <row r="22256" spans="199:199" ht="12" customHeight="1">
      <c r="GQ22256" s="171"/>
    </row>
    <row r="22257" spans="199:199" ht="12" customHeight="1">
      <c r="GQ22257" s="171"/>
    </row>
    <row r="22258" spans="199:199" ht="12" customHeight="1">
      <c r="GQ22258" s="171"/>
    </row>
    <row r="22259" spans="199:199" ht="12" customHeight="1">
      <c r="GQ22259" s="171"/>
    </row>
    <row r="22260" spans="199:199" ht="12" customHeight="1">
      <c r="GQ22260" s="171"/>
    </row>
    <row r="22261" spans="199:199" ht="12" customHeight="1">
      <c r="GQ22261" s="171"/>
    </row>
    <row r="22262" spans="199:199" ht="12" customHeight="1">
      <c r="GQ22262" s="171"/>
    </row>
    <row r="22263" spans="199:199" ht="12" customHeight="1">
      <c r="GQ22263" s="171"/>
    </row>
    <row r="22264" spans="199:199" ht="12" customHeight="1">
      <c r="GQ22264" s="171"/>
    </row>
    <row r="22265" spans="199:199" ht="12" customHeight="1">
      <c r="GQ22265" s="171"/>
    </row>
    <row r="22266" spans="199:199" ht="12" customHeight="1">
      <c r="GQ22266" s="171"/>
    </row>
    <row r="22267" spans="199:199" ht="12" customHeight="1">
      <c r="GQ22267" s="171"/>
    </row>
    <row r="22268" spans="199:199" ht="12" customHeight="1">
      <c r="GQ22268" s="171"/>
    </row>
    <row r="22269" spans="199:199" ht="12" customHeight="1">
      <c r="GQ22269" s="171"/>
    </row>
    <row r="22270" spans="199:199" ht="12" customHeight="1">
      <c r="GQ22270" s="171"/>
    </row>
    <row r="22271" spans="199:199" ht="12" customHeight="1">
      <c r="GQ22271" s="171"/>
    </row>
    <row r="22272" spans="199:199" ht="12" customHeight="1">
      <c r="GQ22272" s="171"/>
    </row>
    <row r="22273" spans="199:199" ht="12" customHeight="1">
      <c r="GQ22273" s="171"/>
    </row>
    <row r="22274" spans="199:199" ht="12" customHeight="1">
      <c r="GQ22274" s="171"/>
    </row>
    <row r="22275" spans="199:199" ht="12" customHeight="1">
      <c r="GQ22275" s="171"/>
    </row>
    <row r="22276" spans="199:199" ht="12" customHeight="1">
      <c r="GQ22276" s="171"/>
    </row>
    <row r="22277" spans="199:199" ht="12" customHeight="1">
      <c r="GQ22277" s="171"/>
    </row>
    <row r="22278" spans="199:199" ht="12" customHeight="1">
      <c r="GQ22278" s="171"/>
    </row>
    <row r="22279" spans="199:199" ht="12" customHeight="1">
      <c r="GQ22279" s="171"/>
    </row>
    <row r="22280" spans="199:199" ht="12" customHeight="1">
      <c r="GQ22280" s="171"/>
    </row>
    <row r="22281" spans="199:199" ht="12" customHeight="1">
      <c r="GQ22281" s="171"/>
    </row>
    <row r="22282" spans="199:199" ht="12" customHeight="1">
      <c r="GQ22282" s="171"/>
    </row>
    <row r="22283" spans="199:199" ht="12" customHeight="1">
      <c r="GQ22283" s="171"/>
    </row>
    <row r="22284" spans="199:199" ht="12" customHeight="1">
      <c r="GQ22284" s="171"/>
    </row>
    <row r="22285" spans="199:199" ht="12" customHeight="1">
      <c r="GQ22285" s="171"/>
    </row>
    <row r="22286" spans="199:199" ht="12" customHeight="1">
      <c r="GQ22286" s="171"/>
    </row>
    <row r="22287" spans="199:199" ht="12" customHeight="1">
      <c r="GQ22287" s="171"/>
    </row>
    <row r="22288" spans="199:199" ht="12" customHeight="1">
      <c r="GQ22288" s="171"/>
    </row>
    <row r="22289" spans="199:199" ht="12" customHeight="1">
      <c r="GQ22289" s="171"/>
    </row>
    <row r="22290" spans="199:199" ht="12" customHeight="1">
      <c r="GQ22290" s="171"/>
    </row>
    <row r="22291" spans="199:199" ht="12" customHeight="1">
      <c r="GQ22291" s="171"/>
    </row>
    <row r="22292" spans="199:199" ht="12" customHeight="1">
      <c r="GQ22292" s="171"/>
    </row>
    <row r="22293" spans="199:199" ht="12" customHeight="1">
      <c r="GQ22293" s="171"/>
    </row>
    <row r="22294" spans="199:199" ht="12" customHeight="1">
      <c r="GQ22294" s="171"/>
    </row>
    <row r="22295" spans="199:199" ht="12" customHeight="1">
      <c r="GQ22295" s="171"/>
    </row>
    <row r="22296" spans="199:199" ht="12" customHeight="1">
      <c r="GQ22296" s="171"/>
    </row>
    <row r="22297" spans="199:199" ht="12" customHeight="1">
      <c r="GQ22297" s="171"/>
    </row>
    <row r="22298" spans="199:199" ht="12" customHeight="1">
      <c r="GQ22298" s="171"/>
    </row>
    <row r="22299" spans="199:199" ht="12" customHeight="1">
      <c r="GQ22299" s="171"/>
    </row>
    <row r="22300" spans="199:199" ht="12" customHeight="1">
      <c r="GQ22300" s="171"/>
    </row>
    <row r="22301" spans="199:199" ht="12" customHeight="1">
      <c r="GQ22301" s="171"/>
    </row>
    <row r="22302" spans="199:199" ht="12" customHeight="1">
      <c r="GQ22302" s="171"/>
    </row>
    <row r="22303" spans="199:199" ht="12" customHeight="1">
      <c r="GQ22303" s="171"/>
    </row>
    <row r="22304" spans="199:199" ht="12" customHeight="1">
      <c r="GQ22304" s="171"/>
    </row>
    <row r="22305" spans="199:199" ht="12" customHeight="1">
      <c r="GQ22305" s="171"/>
    </row>
    <row r="22306" spans="199:199" ht="12" customHeight="1">
      <c r="GQ22306" s="171"/>
    </row>
    <row r="22307" spans="199:199" ht="12" customHeight="1">
      <c r="GQ22307" s="171"/>
    </row>
    <row r="22308" spans="199:199" ht="12" customHeight="1">
      <c r="GQ22308" s="171"/>
    </row>
    <row r="22309" spans="199:199" ht="12" customHeight="1">
      <c r="GQ22309" s="171"/>
    </row>
    <row r="22310" spans="199:199" ht="12" customHeight="1">
      <c r="GQ22310" s="171"/>
    </row>
    <row r="22311" spans="199:199" ht="12" customHeight="1">
      <c r="GQ22311" s="171"/>
    </row>
    <row r="22312" spans="199:199" ht="12" customHeight="1">
      <c r="GQ22312" s="171"/>
    </row>
    <row r="22313" spans="199:199" ht="12" customHeight="1">
      <c r="GQ22313" s="171"/>
    </row>
    <row r="22314" spans="199:199" ht="12" customHeight="1">
      <c r="GQ22314" s="171"/>
    </row>
    <row r="22315" spans="199:199" ht="12" customHeight="1">
      <c r="GQ22315" s="171"/>
    </row>
    <row r="22316" spans="199:199" ht="12" customHeight="1">
      <c r="GQ22316" s="171"/>
    </row>
    <row r="22317" spans="199:199" ht="12" customHeight="1">
      <c r="GQ22317" s="171"/>
    </row>
    <row r="22318" spans="199:199" ht="12" customHeight="1">
      <c r="GQ22318" s="171"/>
    </row>
    <row r="22319" spans="199:199" ht="12" customHeight="1">
      <c r="GQ22319" s="171"/>
    </row>
    <row r="22320" spans="199:199" ht="12" customHeight="1">
      <c r="GQ22320" s="171"/>
    </row>
    <row r="22321" spans="199:199" ht="12" customHeight="1">
      <c r="GQ22321" s="171"/>
    </row>
    <row r="22322" spans="199:199" ht="12" customHeight="1">
      <c r="GQ22322" s="171"/>
    </row>
    <row r="22323" spans="199:199" ht="12" customHeight="1">
      <c r="GQ22323" s="171"/>
    </row>
    <row r="22324" spans="199:199" ht="12" customHeight="1">
      <c r="GQ22324" s="171"/>
    </row>
    <row r="22325" spans="199:199" ht="12" customHeight="1">
      <c r="GQ22325" s="171"/>
    </row>
    <row r="22326" spans="199:199" ht="12" customHeight="1">
      <c r="GQ22326" s="171"/>
    </row>
    <row r="22327" spans="199:199" ht="12" customHeight="1">
      <c r="GQ22327" s="171"/>
    </row>
    <row r="22328" spans="199:199" ht="12" customHeight="1">
      <c r="GQ22328" s="171"/>
    </row>
    <row r="22329" spans="199:199" ht="12" customHeight="1">
      <c r="GQ22329" s="171"/>
    </row>
    <row r="22330" spans="199:199" ht="12" customHeight="1">
      <c r="GQ22330" s="171"/>
    </row>
    <row r="22331" spans="199:199" ht="12" customHeight="1">
      <c r="GQ22331" s="171"/>
    </row>
    <row r="22332" spans="199:199" ht="12" customHeight="1">
      <c r="GQ22332" s="171"/>
    </row>
    <row r="22333" spans="199:199" ht="12" customHeight="1">
      <c r="GQ22333" s="171"/>
    </row>
    <row r="22334" spans="199:199" ht="12" customHeight="1">
      <c r="GQ22334" s="171"/>
    </row>
    <row r="22335" spans="199:199" ht="12" customHeight="1">
      <c r="GQ22335" s="171"/>
    </row>
    <row r="22336" spans="199:199" ht="12" customHeight="1">
      <c r="GQ22336" s="171"/>
    </row>
    <row r="22337" spans="199:199" ht="12" customHeight="1">
      <c r="GQ22337" s="171"/>
    </row>
    <row r="22338" spans="199:199" ht="12" customHeight="1">
      <c r="GQ22338" s="171"/>
    </row>
    <row r="22339" spans="199:199" ht="12" customHeight="1">
      <c r="GQ22339" s="171"/>
    </row>
    <row r="22340" spans="199:199" ht="12" customHeight="1">
      <c r="GQ22340" s="171"/>
    </row>
    <row r="22341" spans="199:199" ht="12" customHeight="1">
      <c r="GQ22341" s="171"/>
    </row>
    <row r="22342" spans="199:199" ht="12" customHeight="1">
      <c r="GQ22342" s="171"/>
    </row>
    <row r="22343" spans="199:199" ht="12" customHeight="1">
      <c r="GQ22343" s="171"/>
    </row>
    <row r="22344" spans="199:199" ht="12" customHeight="1">
      <c r="GQ22344" s="171"/>
    </row>
    <row r="22345" spans="199:199" ht="12" customHeight="1">
      <c r="GQ22345" s="171"/>
    </row>
    <row r="22346" spans="199:199" ht="12" customHeight="1">
      <c r="GQ22346" s="171"/>
    </row>
    <row r="22347" spans="199:199" ht="12" customHeight="1">
      <c r="GQ22347" s="171"/>
    </row>
    <row r="22348" spans="199:199" ht="12" customHeight="1">
      <c r="GQ22348" s="171"/>
    </row>
    <row r="22349" spans="199:199" ht="12" customHeight="1">
      <c r="GQ22349" s="171"/>
    </row>
    <row r="22350" spans="199:199" ht="12" customHeight="1">
      <c r="GQ22350" s="171"/>
    </row>
    <row r="22351" spans="199:199" ht="12" customHeight="1">
      <c r="GQ22351" s="171"/>
    </row>
    <row r="22352" spans="199:199" ht="12" customHeight="1">
      <c r="GQ22352" s="171"/>
    </row>
    <row r="22353" spans="199:199" ht="12" customHeight="1">
      <c r="GQ22353" s="171"/>
    </row>
    <row r="22354" spans="199:199" ht="12" customHeight="1">
      <c r="GQ22354" s="171"/>
    </row>
    <row r="22355" spans="199:199" ht="12" customHeight="1">
      <c r="GQ22355" s="171"/>
    </row>
    <row r="22356" spans="199:199" ht="12" customHeight="1">
      <c r="GQ22356" s="171"/>
    </row>
    <row r="22357" spans="199:199" ht="12" customHeight="1">
      <c r="GQ22357" s="171"/>
    </row>
    <row r="22358" spans="199:199" ht="12" customHeight="1">
      <c r="GQ22358" s="171"/>
    </row>
    <row r="22359" spans="199:199" ht="12" customHeight="1">
      <c r="GQ22359" s="171"/>
    </row>
    <row r="22360" spans="199:199" ht="12" customHeight="1">
      <c r="GQ22360" s="171"/>
    </row>
    <row r="22361" spans="199:199" ht="12" customHeight="1">
      <c r="GQ22361" s="171"/>
    </row>
    <row r="22362" spans="199:199" ht="12" customHeight="1">
      <c r="GQ22362" s="171"/>
    </row>
    <row r="22363" spans="199:199" ht="12" customHeight="1">
      <c r="GQ22363" s="171"/>
    </row>
    <row r="22364" spans="199:199" ht="12" customHeight="1">
      <c r="GQ22364" s="171"/>
    </row>
    <row r="22365" spans="199:199" ht="12" customHeight="1">
      <c r="GQ22365" s="171"/>
    </row>
    <row r="22366" spans="199:199" ht="12" customHeight="1">
      <c r="GQ22366" s="171"/>
    </row>
    <row r="22367" spans="199:199" ht="12" customHeight="1">
      <c r="GQ22367" s="171"/>
    </row>
    <row r="22368" spans="199:199" ht="12" customHeight="1">
      <c r="GQ22368" s="171"/>
    </row>
    <row r="22369" spans="199:199" ht="12" customHeight="1">
      <c r="GQ22369" s="171"/>
    </row>
    <row r="22370" spans="199:199" ht="12" customHeight="1">
      <c r="GQ22370" s="171"/>
    </row>
    <row r="22371" spans="199:199" ht="12" customHeight="1">
      <c r="GQ22371" s="171"/>
    </row>
    <row r="22372" spans="199:199" ht="12" customHeight="1">
      <c r="GQ22372" s="171"/>
    </row>
    <row r="22373" spans="199:199" ht="12" customHeight="1">
      <c r="GQ22373" s="171"/>
    </row>
    <row r="22374" spans="199:199" ht="12" customHeight="1">
      <c r="GQ22374" s="171"/>
    </row>
    <row r="22375" spans="199:199" ht="12" customHeight="1">
      <c r="GQ22375" s="171"/>
    </row>
    <row r="22376" spans="199:199" ht="12" customHeight="1">
      <c r="GQ22376" s="171"/>
    </row>
    <row r="22377" spans="199:199" ht="12" customHeight="1">
      <c r="GQ22377" s="171"/>
    </row>
    <row r="22378" spans="199:199" ht="12" customHeight="1">
      <c r="GQ22378" s="171"/>
    </row>
    <row r="22379" spans="199:199" ht="12" customHeight="1">
      <c r="GQ22379" s="171"/>
    </row>
    <row r="22380" spans="199:199" ht="12" customHeight="1">
      <c r="GQ22380" s="171"/>
    </row>
    <row r="22381" spans="199:199" ht="12" customHeight="1">
      <c r="GQ22381" s="171"/>
    </row>
    <row r="22382" spans="199:199" ht="12" customHeight="1">
      <c r="GQ22382" s="171"/>
    </row>
    <row r="22383" spans="199:199" ht="12" customHeight="1">
      <c r="GQ22383" s="171"/>
    </row>
    <row r="22384" spans="199:199" ht="12" customHeight="1">
      <c r="GQ22384" s="171"/>
    </row>
    <row r="22385" spans="199:199" ht="12" customHeight="1">
      <c r="GQ22385" s="171"/>
    </row>
    <row r="22386" spans="199:199" ht="12" customHeight="1">
      <c r="GQ22386" s="171"/>
    </row>
    <row r="22387" spans="199:199" ht="12" customHeight="1">
      <c r="GQ22387" s="171"/>
    </row>
    <row r="22388" spans="199:199" ht="12" customHeight="1">
      <c r="GQ22388" s="171"/>
    </row>
    <row r="22389" spans="199:199" ht="12" customHeight="1">
      <c r="GQ22389" s="171"/>
    </row>
    <row r="22390" spans="199:199" ht="12" customHeight="1">
      <c r="GQ22390" s="171"/>
    </row>
    <row r="22391" spans="199:199" ht="12" customHeight="1">
      <c r="GQ22391" s="171"/>
    </row>
    <row r="22392" spans="199:199" ht="12" customHeight="1">
      <c r="GQ22392" s="171"/>
    </row>
    <row r="22393" spans="199:199" ht="12" customHeight="1">
      <c r="GQ22393" s="171"/>
    </row>
    <row r="22394" spans="199:199" ht="12" customHeight="1">
      <c r="GQ22394" s="171"/>
    </row>
    <row r="22395" spans="199:199" ht="12" customHeight="1">
      <c r="GQ22395" s="171"/>
    </row>
    <row r="22396" spans="199:199" ht="12" customHeight="1">
      <c r="GQ22396" s="171"/>
    </row>
    <row r="22397" spans="199:199" ht="12" customHeight="1">
      <c r="GQ22397" s="171"/>
    </row>
    <row r="22398" spans="199:199" ht="12" customHeight="1">
      <c r="GQ22398" s="171"/>
    </row>
    <row r="22399" spans="199:199" ht="12" customHeight="1">
      <c r="GQ22399" s="171"/>
    </row>
    <row r="22400" spans="199:199" ht="12" customHeight="1">
      <c r="GQ22400" s="171"/>
    </row>
    <row r="22401" spans="199:199" ht="12" customHeight="1">
      <c r="GQ22401" s="171"/>
    </row>
    <row r="22402" spans="199:199" ht="12" customHeight="1">
      <c r="GQ22402" s="171"/>
    </row>
    <row r="22403" spans="199:199" ht="12" customHeight="1">
      <c r="GQ22403" s="171"/>
    </row>
    <row r="22404" spans="199:199" ht="12" customHeight="1">
      <c r="GQ22404" s="171"/>
    </row>
    <row r="22405" spans="199:199" ht="12" customHeight="1">
      <c r="GQ22405" s="171"/>
    </row>
    <row r="22406" spans="199:199" ht="12" customHeight="1">
      <c r="GQ22406" s="171"/>
    </row>
    <row r="22407" spans="199:199" ht="12" customHeight="1">
      <c r="GQ22407" s="171"/>
    </row>
    <row r="22408" spans="199:199" ht="12" customHeight="1">
      <c r="GQ22408" s="171"/>
    </row>
    <row r="22409" spans="199:199" ht="12" customHeight="1">
      <c r="GQ22409" s="171"/>
    </row>
    <row r="22410" spans="199:199" ht="12" customHeight="1">
      <c r="GQ22410" s="171"/>
    </row>
    <row r="22411" spans="199:199" ht="12" customHeight="1">
      <c r="GQ22411" s="171"/>
    </row>
    <row r="22412" spans="199:199" ht="12" customHeight="1">
      <c r="GQ22412" s="171"/>
    </row>
    <row r="22413" spans="199:199" ht="12" customHeight="1">
      <c r="GQ22413" s="171"/>
    </row>
    <row r="22414" spans="199:199" ht="12" customHeight="1">
      <c r="GQ22414" s="171"/>
    </row>
    <row r="22415" spans="199:199" ht="12" customHeight="1">
      <c r="GQ22415" s="171"/>
    </row>
    <row r="22416" spans="199:199" ht="12" customHeight="1">
      <c r="GQ22416" s="171"/>
    </row>
    <row r="22417" spans="199:199" ht="12" customHeight="1">
      <c r="GQ22417" s="171"/>
    </row>
    <row r="22418" spans="199:199" ht="12" customHeight="1">
      <c r="GQ22418" s="171"/>
    </row>
    <row r="22419" spans="199:199" ht="12" customHeight="1">
      <c r="GQ22419" s="171"/>
    </row>
    <row r="22420" spans="199:199" ht="12" customHeight="1">
      <c r="GQ22420" s="171"/>
    </row>
    <row r="22421" spans="199:199" ht="12" customHeight="1">
      <c r="GQ22421" s="171"/>
    </row>
    <row r="22422" spans="199:199" ht="12" customHeight="1">
      <c r="GQ22422" s="171"/>
    </row>
    <row r="22423" spans="199:199" ht="12" customHeight="1">
      <c r="GQ22423" s="171"/>
    </row>
    <row r="22424" spans="199:199" ht="12" customHeight="1">
      <c r="GQ22424" s="171"/>
    </row>
    <row r="22425" spans="199:199" ht="12" customHeight="1">
      <c r="GQ22425" s="171"/>
    </row>
    <row r="22426" spans="199:199" ht="12" customHeight="1">
      <c r="GQ22426" s="171"/>
    </row>
    <row r="22427" spans="199:199" ht="12" customHeight="1">
      <c r="GQ22427" s="171"/>
    </row>
    <row r="22428" spans="199:199" ht="12" customHeight="1">
      <c r="GQ22428" s="171"/>
    </row>
    <row r="22429" spans="199:199" ht="12" customHeight="1">
      <c r="GQ22429" s="171"/>
    </row>
    <row r="22430" spans="199:199" ht="12" customHeight="1">
      <c r="GQ22430" s="171"/>
    </row>
    <row r="22431" spans="199:199" ht="12" customHeight="1">
      <c r="GQ22431" s="171"/>
    </row>
    <row r="22432" spans="199:199" ht="12" customHeight="1">
      <c r="GQ22432" s="171"/>
    </row>
    <row r="22433" spans="199:199" ht="12" customHeight="1">
      <c r="GQ22433" s="171"/>
    </row>
    <row r="22434" spans="199:199" ht="12" customHeight="1">
      <c r="GQ22434" s="171"/>
    </row>
    <row r="22435" spans="199:199" ht="12" customHeight="1">
      <c r="GQ22435" s="171"/>
    </row>
    <row r="22436" spans="199:199" ht="12" customHeight="1">
      <c r="GQ22436" s="171"/>
    </row>
    <row r="22437" spans="199:199" ht="12" customHeight="1">
      <c r="GQ22437" s="171"/>
    </row>
    <row r="22438" spans="199:199" ht="12" customHeight="1">
      <c r="GQ22438" s="171"/>
    </row>
    <row r="22439" spans="199:199" ht="12" customHeight="1">
      <c r="GQ22439" s="171"/>
    </row>
    <row r="22440" spans="199:199" ht="12" customHeight="1">
      <c r="GQ22440" s="171"/>
    </row>
    <row r="22441" spans="199:199" ht="12" customHeight="1">
      <c r="GQ22441" s="171"/>
    </row>
    <row r="22442" spans="199:199" ht="12" customHeight="1">
      <c r="GQ22442" s="171"/>
    </row>
    <row r="22443" spans="199:199" ht="12" customHeight="1">
      <c r="GQ22443" s="171"/>
    </row>
    <row r="22444" spans="199:199" ht="12" customHeight="1">
      <c r="GQ22444" s="171"/>
    </row>
    <row r="22445" spans="199:199" ht="12" customHeight="1">
      <c r="GQ22445" s="171"/>
    </row>
    <row r="22446" spans="199:199" ht="12" customHeight="1">
      <c r="GQ22446" s="171"/>
    </row>
    <row r="22447" spans="199:199" ht="12" customHeight="1">
      <c r="GQ22447" s="171"/>
    </row>
    <row r="22448" spans="199:199" ht="12" customHeight="1">
      <c r="GQ22448" s="171"/>
    </row>
    <row r="22449" spans="199:199" ht="12" customHeight="1">
      <c r="GQ22449" s="171"/>
    </row>
    <row r="22450" spans="199:199" ht="12" customHeight="1">
      <c r="GQ22450" s="171"/>
    </row>
    <row r="22451" spans="199:199" ht="12" customHeight="1">
      <c r="GQ22451" s="171"/>
    </row>
    <row r="22452" spans="199:199" ht="12" customHeight="1">
      <c r="GQ22452" s="171"/>
    </row>
    <row r="22453" spans="199:199" ht="12" customHeight="1">
      <c r="GQ22453" s="171"/>
    </row>
    <row r="22454" spans="199:199" ht="12" customHeight="1">
      <c r="GQ22454" s="171"/>
    </row>
    <row r="22455" spans="199:199" ht="12" customHeight="1">
      <c r="GQ22455" s="171"/>
    </row>
    <row r="22456" spans="199:199" ht="12" customHeight="1">
      <c r="GQ22456" s="171"/>
    </row>
    <row r="22457" spans="199:199" ht="12" customHeight="1">
      <c r="GQ22457" s="171"/>
    </row>
    <row r="22458" spans="199:199" ht="12" customHeight="1">
      <c r="GQ22458" s="171"/>
    </row>
    <row r="22459" spans="199:199" ht="12" customHeight="1">
      <c r="GQ22459" s="171"/>
    </row>
    <row r="22460" spans="199:199" ht="12" customHeight="1">
      <c r="GQ22460" s="171"/>
    </row>
    <row r="22461" spans="199:199" ht="12" customHeight="1">
      <c r="GQ22461" s="171"/>
    </row>
    <row r="22462" spans="199:199" ht="12" customHeight="1">
      <c r="GQ22462" s="171"/>
    </row>
    <row r="22463" spans="199:199" ht="12" customHeight="1">
      <c r="GQ22463" s="171"/>
    </row>
    <row r="22464" spans="199:199" ht="12" customHeight="1">
      <c r="GQ22464" s="171"/>
    </row>
    <row r="22465" spans="199:199" ht="12" customHeight="1">
      <c r="GQ22465" s="171"/>
    </row>
    <row r="22466" spans="199:199" ht="12" customHeight="1">
      <c r="GQ22466" s="171"/>
    </row>
    <row r="22467" spans="199:199" ht="12" customHeight="1">
      <c r="GQ22467" s="171"/>
    </row>
    <row r="22468" spans="199:199" ht="12" customHeight="1">
      <c r="GQ22468" s="171"/>
    </row>
    <row r="22469" spans="199:199" ht="12" customHeight="1">
      <c r="GQ22469" s="171"/>
    </row>
    <row r="22470" spans="199:199" ht="12" customHeight="1">
      <c r="GQ22470" s="171"/>
    </row>
    <row r="22471" spans="199:199" ht="12" customHeight="1">
      <c r="GQ22471" s="171"/>
    </row>
    <row r="22472" spans="199:199" ht="12" customHeight="1">
      <c r="GQ22472" s="171"/>
    </row>
    <row r="22473" spans="199:199" ht="12" customHeight="1">
      <c r="GQ22473" s="171"/>
    </row>
    <row r="22474" spans="199:199" ht="12" customHeight="1">
      <c r="GQ22474" s="171"/>
    </row>
    <row r="22475" spans="199:199" ht="12" customHeight="1">
      <c r="GQ22475" s="171"/>
    </row>
    <row r="22476" spans="199:199" ht="12" customHeight="1">
      <c r="GQ22476" s="171"/>
    </row>
    <row r="22477" spans="199:199" ht="12" customHeight="1">
      <c r="GQ22477" s="171"/>
    </row>
    <row r="22478" spans="199:199" ht="12" customHeight="1">
      <c r="GQ22478" s="171"/>
    </row>
    <row r="22479" spans="199:199" ht="12" customHeight="1">
      <c r="GQ22479" s="171"/>
    </row>
    <row r="22480" spans="199:199" ht="12" customHeight="1">
      <c r="GQ22480" s="171"/>
    </row>
    <row r="22481" spans="199:199" ht="12" customHeight="1">
      <c r="GQ22481" s="171"/>
    </row>
    <row r="22482" spans="199:199" ht="12" customHeight="1">
      <c r="GQ22482" s="171"/>
    </row>
    <row r="22483" spans="199:199" ht="12" customHeight="1">
      <c r="GQ22483" s="171"/>
    </row>
    <row r="22484" spans="199:199" ht="12" customHeight="1">
      <c r="GQ22484" s="171"/>
    </row>
    <row r="22485" spans="199:199" ht="12" customHeight="1">
      <c r="GQ22485" s="171"/>
    </row>
    <row r="22486" spans="199:199" ht="12" customHeight="1">
      <c r="GQ22486" s="171"/>
    </row>
    <row r="22487" spans="199:199" ht="12" customHeight="1">
      <c r="GQ22487" s="171"/>
    </row>
    <row r="22488" spans="199:199" ht="12" customHeight="1">
      <c r="GQ22488" s="171"/>
    </row>
    <row r="22489" spans="199:199" ht="12" customHeight="1">
      <c r="GQ22489" s="171"/>
    </row>
    <row r="22490" spans="199:199" ht="12" customHeight="1">
      <c r="GQ22490" s="171"/>
    </row>
    <row r="22491" spans="199:199" ht="12" customHeight="1">
      <c r="GQ22491" s="171"/>
    </row>
    <row r="22492" spans="199:199" ht="12" customHeight="1">
      <c r="GQ22492" s="171"/>
    </row>
    <row r="22493" spans="199:199" ht="12" customHeight="1">
      <c r="GQ22493" s="171"/>
    </row>
    <row r="22494" spans="199:199" ht="12" customHeight="1">
      <c r="GQ22494" s="171"/>
    </row>
    <row r="22495" spans="199:199" ht="12" customHeight="1">
      <c r="GQ22495" s="171"/>
    </row>
    <row r="22496" spans="199:199" ht="12" customHeight="1">
      <c r="GQ22496" s="171"/>
    </row>
    <row r="22497" spans="199:199" ht="12" customHeight="1">
      <c r="GQ22497" s="171"/>
    </row>
    <row r="22498" spans="199:199" ht="12" customHeight="1">
      <c r="GQ22498" s="171"/>
    </row>
    <row r="22499" spans="199:199" ht="12" customHeight="1">
      <c r="GQ22499" s="171"/>
    </row>
    <row r="22500" spans="199:199" ht="12" customHeight="1">
      <c r="GQ22500" s="171"/>
    </row>
    <row r="22501" spans="199:199" ht="12" customHeight="1">
      <c r="GQ22501" s="171"/>
    </row>
    <row r="22502" spans="199:199" ht="12" customHeight="1">
      <c r="GQ22502" s="171"/>
    </row>
    <row r="22503" spans="199:199" ht="12" customHeight="1">
      <c r="GQ22503" s="171"/>
    </row>
    <row r="22504" spans="199:199" ht="12" customHeight="1">
      <c r="GQ22504" s="171"/>
    </row>
    <row r="22505" spans="199:199" ht="12" customHeight="1">
      <c r="GQ22505" s="171"/>
    </row>
    <row r="22506" spans="199:199" ht="12" customHeight="1">
      <c r="GQ22506" s="171"/>
    </row>
    <row r="22507" spans="199:199" ht="12" customHeight="1">
      <c r="GQ22507" s="171"/>
    </row>
    <row r="22508" spans="199:199" ht="12" customHeight="1">
      <c r="GQ22508" s="171"/>
    </row>
    <row r="22509" spans="199:199" ht="12" customHeight="1">
      <c r="GQ22509" s="171"/>
    </row>
    <row r="22510" spans="199:199" ht="12" customHeight="1">
      <c r="GQ22510" s="171"/>
    </row>
    <row r="22511" spans="199:199" ht="12" customHeight="1">
      <c r="GQ22511" s="171"/>
    </row>
    <row r="22512" spans="199:199" ht="12" customHeight="1">
      <c r="GQ22512" s="171"/>
    </row>
    <row r="22513" spans="199:199" ht="12" customHeight="1">
      <c r="GQ22513" s="171"/>
    </row>
    <row r="22514" spans="199:199" ht="12" customHeight="1">
      <c r="GQ22514" s="171"/>
    </row>
    <row r="22515" spans="199:199" ht="12" customHeight="1">
      <c r="GQ22515" s="171"/>
    </row>
    <row r="22516" spans="199:199" ht="12" customHeight="1">
      <c r="GQ22516" s="171"/>
    </row>
    <row r="22517" spans="199:199" ht="12" customHeight="1">
      <c r="GQ22517" s="171"/>
    </row>
    <row r="22518" spans="199:199" ht="12" customHeight="1">
      <c r="GQ22518" s="171"/>
    </row>
    <row r="22519" spans="199:199" ht="12" customHeight="1">
      <c r="GQ22519" s="171"/>
    </row>
    <row r="22520" spans="199:199" ht="12" customHeight="1">
      <c r="GQ22520" s="171"/>
    </row>
    <row r="22521" spans="199:199" ht="12" customHeight="1">
      <c r="GQ22521" s="171"/>
    </row>
    <row r="22522" spans="199:199" ht="12" customHeight="1">
      <c r="GQ22522" s="171"/>
    </row>
    <row r="22523" spans="199:199" ht="12" customHeight="1">
      <c r="GQ22523" s="171"/>
    </row>
    <row r="22524" spans="199:199" ht="12" customHeight="1">
      <c r="GQ22524" s="171"/>
    </row>
    <row r="22525" spans="199:199" ht="12" customHeight="1">
      <c r="GQ22525" s="171"/>
    </row>
    <row r="22526" spans="199:199" ht="12" customHeight="1">
      <c r="GQ22526" s="171"/>
    </row>
    <row r="22527" spans="199:199" ht="12" customHeight="1">
      <c r="GQ22527" s="171"/>
    </row>
    <row r="22528" spans="199:199" ht="12" customHeight="1">
      <c r="GQ22528" s="171"/>
    </row>
    <row r="22529" spans="199:199" ht="12" customHeight="1">
      <c r="GQ22529" s="171"/>
    </row>
    <row r="22530" spans="199:199" ht="12" customHeight="1">
      <c r="GQ22530" s="171"/>
    </row>
    <row r="22531" spans="199:199" ht="12" customHeight="1">
      <c r="GQ22531" s="171"/>
    </row>
    <row r="22532" spans="199:199" ht="12" customHeight="1">
      <c r="GQ22532" s="171"/>
    </row>
    <row r="22533" spans="199:199" ht="12" customHeight="1">
      <c r="GQ22533" s="171"/>
    </row>
    <row r="22534" spans="199:199" ht="12" customHeight="1">
      <c r="GQ22534" s="171"/>
    </row>
    <row r="22535" spans="199:199" ht="12" customHeight="1">
      <c r="GQ22535" s="171"/>
    </row>
    <row r="22536" spans="199:199" ht="12" customHeight="1">
      <c r="GQ22536" s="171"/>
    </row>
    <row r="22537" spans="199:199" ht="12" customHeight="1">
      <c r="GQ22537" s="171"/>
    </row>
    <row r="22538" spans="199:199" ht="12" customHeight="1">
      <c r="GQ22538" s="171"/>
    </row>
    <row r="22539" spans="199:199" ht="12" customHeight="1">
      <c r="GQ22539" s="171"/>
    </row>
    <row r="22540" spans="199:199" ht="12" customHeight="1">
      <c r="GQ22540" s="171"/>
    </row>
    <row r="22541" spans="199:199" ht="12" customHeight="1">
      <c r="GQ22541" s="171"/>
    </row>
    <row r="22542" spans="199:199" ht="12" customHeight="1">
      <c r="GQ22542" s="171"/>
    </row>
    <row r="22543" spans="199:199" ht="12" customHeight="1">
      <c r="GQ22543" s="171"/>
    </row>
    <row r="22544" spans="199:199" ht="12" customHeight="1">
      <c r="GQ22544" s="171"/>
    </row>
    <row r="22545" spans="199:199" ht="12" customHeight="1">
      <c r="GQ22545" s="171"/>
    </row>
    <row r="22546" spans="199:199" ht="12" customHeight="1">
      <c r="GQ22546" s="171"/>
    </row>
    <row r="22547" spans="199:199" ht="12" customHeight="1">
      <c r="GQ22547" s="171"/>
    </row>
    <row r="22548" spans="199:199" ht="12" customHeight="1">
      <c r="GQ22548" s="171"/>
    </row>
    <row r="22549" spans="199:199" ht="12" customHeight="1">
      <c r="GQ22549" s="171"/>
    </row>
    <row r="22550" spans="199:199" ht="12" customHeight="1">
      <c r="GQ22550" s="171"/>
    </row>
    <row r="22551" spans="199:199" ht="12" customHeight="1">
      <c r="GQ22551" s="171"/>
    </row>
    <row r="22552" spans="199:199" ht="12" customHeight="1">
      <c r="GQ22552" s="171"/>
    </row>
    <row r="22553" spans="199:199" ht="12" customHeight="1">
      <c r="GQ22553" s="171"/>
    </row>
    <row r="22554" spans="199:199" ht="12" customHeight="1">
      <c r="GQ22554" s="171"/>
    </row>
    <row r="22555" spans="199:199" ht="12" customHeight="1">
      <c r="GQ22555" s="171"/>
    </row>
    <row r="22556" spans="199:199" ht="12" customHeight="1">
      <c r="GQ22556" s="171"/>
    </row>
    <row r="22557" spans="199:199" ht="12" customHeight="1">
      <c r="GQ22557" s="171"/>
    </row>
    <row r="22558" spans="199:199" ht="12" customHeight="1">
      <c r="GQ22558" s="171"/>
    </row>
    <row r="22559" spans="199:199" ht="12" customHeight="1">
      <c r="GQ22559" s="171"/>
    </row>
    <row r="22560" spans="199:199" ht="12" customHeight="1">
      <c r="GQ22560" s="171"/>
    </row>
    <row r="22561" spans="199:199" ht="12" customHeight="1">
      <c r="GQ22561" s="171"/>
    </row>
    <row r="22562" spans="199:199" ht="12" customHeight="1">
      <c r="GQ22562" s="171"/>
    </row>
    <row r="22563" spans="199:199" ht="12" customHeight="1">
      <c r="GQ22563" s="171"/>
    </row>
    <row r="22564" spans="199:199" ht="12" customHeight="1">
      <c r="GQ22564" s="171"/>
    </row>
    <row r="22565" spans="199:199" ht="12" customHeight="1">
      <c r="GQ22565" s="171"/>
    </row>
    <row r="22566" spans="199:199" ht="12" customHeight="1">
      <c r="GQ22566" s="171"/>
    </row>
    <row r="22567" spans="199:199" ht="12" customHeight="1">
      <c r="GQ22567" s="171"/>
    </row>
    <row r="22568" spans="199:199" ht="12" customHeight="1">
      <c r="GQ22568" s="171"/>
    </row>
    <row r="22569" spans="199:199" ht="12" customHeight="1">
      <c r="GQ22569" s="171"/>
    </row>
    <row r="22570" spans="199:199" ht="12" customHeight="1">
      <c r="GQ22570" s="171"/>
    </row>
    <row r="22571" spans="199:199" ht="12" customHeight="1">
      <c r="GQ22571" s="171"/>
    </row>
    <row r="22572" spans="199:199" ht="12" customHeight="1">
      <c r="GQ22572" s="171"/>
    </row>
    <row r="22573" spans="199:199" ht="12" customHeight="1">
      <c r="GQ22573" s="171"/>
    </row>
    <row r="22574" spans="199:199" ht="12" customHeight="1">
      <c r="GQ22574" s="171"/>
    </row>
    <row r="22575" spans="199:199" ht="12" customHeight="1">
      <c r="GQ22575" s="171"/>
    </row>
    <row r="22576" spans="199:199" ht="12" customHeight="1">
      <c r="GQ22576" s="171"/>
    </row>
    <row r="22577" spans="199:199" ht="12" customHeight="1">
      <c r="GQ22577" s="171"/>
    </row>
    <row r="22578" spans="199:199" ht="12" customHeight="1">
      <c r="GQ22578" s="171"/>
    </row>
    <row r="22579" spans="199:199" ht="12" customHeight="1">
      <c r="GQ22579" s="171"/>
    </row>
    <row r="22580" spans="199:199" ht="12" customHeight="1">
      <c r="GQ22580" s="171"/>
    </row>
    <row r="22581" spans="199:199" ht="12" customHeight="1">
      <c r="GQ22581" s="171"/>
    </row>
    <row r="22582" spans="199:199" ht="12" customHeight="1">
      <c r="GQ22582" s="171"/>
    </row>
    <row r="22583" spans="199:199" ht="12" customHeight="1">
      <c r="GQ22583" s="171"/>
    </row>
    <row r="22584" spans="199:199" ht="12" customHeight="1">
      <c r="GQ22584" s="171"/>
    </row>
    <row r="22585" spans="199:199" ht="12" customHeight="1">
      <c r="GQ22585" s="171"/>
    </row>
    <row r="22586" spans="199:199" ht="12" customHeight="1">
      <c r="GQ22586" s="171"/>
    </row>
    <row r="22587" spans="199:199" ht="12" customHeight="1">
      <c r="GQ22587" s="171"/>
    </row>
    <row r="22588" spans="199:199" ht="12" customHeight="1">
      <c r="GQ22588" s="171"/>
    </row>
    <row r="22589" spans="199:199" ht="12" customHeight="1">
      <c r="GQ22589" s="171"/>
    </row>
    <row r="22590" spans="199:199" ht="12" customHeight="1">
      <c r="GQ22590" s="171"/>
    </row>
    <row r="22591" spans="199:199" ht="12" customHeight="1">
      <c r="GQ22591" s="171"/>
    </row>
    <row r="22592" spans="199:199" ht="12" customHeight="1">
      <c r="GQ22592" s="171"/>
    </row>
    <row r="22593" spans="199:199" ht="12" customHeight="1">
      <c r="GQ22593" s="171"/>
    </row>
    <row r="22594" spans="199:199" ht="12" customHeight="1">
      <c r="GQ22594" s="171"/>
    </row>
    <row r="22595" spans="199:199" ht="12" customHeight="1">
      <c r="GQ22595" s="171"/>
    </row>
    <row r="22596" spans="199:199" ht="12" customHeight="1">
      <c r="GQ22596" s="171"/>
    </row>
    <row r="22597" spans="199:199" ht="12" customHeight="1">
      <c r="GQ22597" s="171"/>
    </row>
    <row r="22598" spans="199:199" ht="12" customHeight="1">
      <c r="GQ22598" s="171"/>
    </row>
    <row r="22599" spans="199:199" ht="12" customHeight="1">
      <c r="GQ22599" s="171"/>
    </row>
    <row r="22600" spans="199:199" ht="12" customHeight="1">
      <c r="GQ22600" s="171"/>
    </row>
    <row r="22601" spans="199:199" ht="12" customHeight="1">
      <c r="GQ22601" s="171"/>
    </row>
    <row r="22602" spans="199:199" ht="12" customHeight="1">
      <c r="GQ22602" s="171"/>
    </row>
    <row r="22603" spans="199:199" ht="12" customHeight="1">
      <c r="GQ22603" s="171"/>
    </row>
    <row r="22604" spans="199:199" ht="12" customHeight="1">
      <c r="GQ22604" s="171"/>
    </row>
    <row r="22605" spans="199:199" ht="12" customHeight="1">
      <c r="GQ22605" s="171"/>
    </row>
    <row r="22606" spans="199:199" ht="12" customHeight="1">
      <c r="GQ22606" s="171"/>
    </row>
    <row r="22607" spans="199:199" ht="12" customHeight="1">
      <c r="GQ22607" s="171"/>
    </row>
    <row r="22608" spans="199:199" ht="12" customHeight="1">
      <c r="GQ22608" s="171"/>
    </row>
    <row r="22609" spans="199:199" ht="12" customHeight="1">
      <c r="GQ22609" s="171"/>
    </row>
    <row r="22610" spans="199:199" ht="12" customHeight="1">
      <c r="GQ22610" s="171"/>
    </row>
    <row r="22611" spans="199:199" ht="12" customHeight="1">
      <c r="GQ22611" s="171"/>
    </row>
    <row r="22612" spans="199:199" ht="12" customHeight="1">
      <c r="GQ22612" s="171"/>
    </row>
    <row r="22613" spans="199:199" ht="12" customHeight="1">
      <c r="GQ22613" s="171"/>
    </row>
    <row r="22614" spans="199:199" ht="12" customHeight="1">
      <c r="GQ22614" s="171"/>
    </row>
    <row r="22615" spans="199:199" ht="12" customHeight="1">
      <c r="GQ22615" s="171"/>
    </row>
    <row r="22616" spans="199:199" ht="12" customHeight="1">
      <c r="GQ22616" s="171"/>
    </row>
    <row r="22617" spans="199:199" ht="12" customHeight="1">
      <c r="GQ22617" s="171"/>
    </row>
    <row r="22618" spans="199:199" ht="12" customHeight="1">
      <c r="GQ22618" s="171"/>
    </row>
    <row r="22619" spans="199:199" ht="12" customHeight="1">
      <c r="GQ22619" s="171"/>
    </row>
    <row r="22620" spans="199:199" ht="12" customHeight="1">
      <c r="GQ22620" s="171"/>
    </row>
    <row r="22621" spans="199:199" ht="12" customHeight="1">
      <c r="GQ22621" s="171"/>
    </row>
    <row r="22622" spans="199:199" ht="12" customHeight="1">
      <c r="GQ22622" s="171"/>
    </row>
    <row r="22623" spans="199:199" ht="12" customHeight="1">
      <c r="GQ22623" s="171"/>
    </row>
    <row r="22624" spans="199:199" ht="12" customHeight="1">
      <c r="GQ22624" s="171"/>
    </row>
    <row r="22625" spans="199:199" ht="12" customHeight="1">
      <c r="GQ22625" s="171"/>
    </row>
    <row r="22626" spans="199:199" ht="12" customHeight="1">
      <c r="GQ22626" s="171"/>
    </row>
    <row r="22627" spans="199:199" ht="12" customHeight="1">
      <c r="GQ22627" s="171"/>
    </row>
    <row r="22628" spans="199:199" ht="12" customHeight="1">
      <c r="GQ22628" s="171"/>
    </row>
    <row r="22629" spans="199:199" ht="12" customHeight="1">
      <c r="GQ22629" s="171"/>
    </row>
    <row r="22630" spans="199:199" ht="12" customHeight="1">
      <c r="GQ22630" s="171"/>
    </row>
    <row r="22631" spans="199:199" ht="12" customHeight="1">
      <c r="GQ22631" s="171"/>
    </row>
    <row r="22632" spans="199:199" ht="12" customHeight="1">
      <c r="GQ22632" s="171"/>
    </row>
    <row r="22633" spans="199:199" ht="12" customHeight="1">
      <c r="GQ22633" s="171"/>
    </row>
    <row r="22634" spans="199:199" ht="12" customHeight="1">
      <c r="GQ22634" s="171"/>
    </row>
    <row r="22635" spans="199:199" ht="12" customHeight="1">
      <c r="GQ22635" s="171"/>
    </row>
    <row r="22636" spans="199:199" ht="12" customHeight="1">
      <c r="GQ22636" s="171"/>
    </row>
    <row r="22637" spans="199:199" ht="12" customHeight="1">
      <c r="GQ22637" s="171"/>
    </row>
    <row r="22638" spans="199:199" ht="12" customHeight="1">
      <c r="GQ22638" s="171"/>
    </row>
    <row r="22639" spans="199:199" ht="12" customHeight="1">
      <c r="GQ22639" s="171"/>
    </row>
    <row r="22640" spans="199:199" ht="12" customHeight="1">
      <c r="GQ22640" s="171"/>
    </row>
    <row r="22641" spans="199:199" ht="12" customHeight="1">
      <c r="GQ22641" s="171"/>
    </row>
    <row r="22642" spans="199:199" ht="12" customHeight="1">
      <c r="GQ22642" s="171"/>
    </row>
    <row r="22643" spans="199:199" ht="12" customHeight="1">
      <c r="GQ22643" s="171"/>
    </row>
    <row r="22644" spans="199:199" ht="12" customHeight="1">
      <c r="GQ22644" s="171"/>
    </row>
    <row r="22645" spans="199:199" ht="12" customHeight="1">
      <c r="GQ22645" s="171"/>
    </row>
    <row r="22646" spans="199:199" ht="12" customHeight="1">
      <c r="GQ22646" s="171"/>
    </row>
    <row r="22647" spans="199:199" ht="12" customHeight="1">
      <c r="GQ22647" s="171"/>
    </row>
    <row r="22648" spans="199:199" ht="12" customHeight="1">
      <c r="GQ22648" s="171"/>
    </row>
    <row r="22649" spans="199:199" ht="12" customHeight="1">
      <c r="GQ22649" s="171"/>
    </row>
    <row r="22650" spans="199:199" ht="12" customHeight="1">
      <c r="GQ22650" s="171"/>
    </row>
    <row r="22651" spans="199:199" ht="12" customHeight="1">
      <c r="GQ22651" s="171"/>
    </row>
    <row r="22652" spans="199:199" ht="12" customHeight="1">
      <c r="GQ22652" s="171"/>
    </row>
    <row r="22653" spans="199:199" ht="12" customHeight="1">
      <c r="GQ22653" s="171"/>
    </row>
    <row r="22654" spans="199:199" ht="12" customHeight="1">
      <c r="GQ22654" s="171"/>
    </row>
    <row r="22655" spans="199:199" ht="12" customHeight="1">
      <c r="GQ22655" s="171"/>
    </row>
    <row r="22656" spans="199:199" ht="12" customHeight="1">
      <c r="GQ22656" s="171"/>
    </row>
    <row r="22657" spans="199:199" ht="12" customHeight="1">
      <c r="GQ22657" s="171"/>
    </row>
    <row r="22658" spans="199:199" ht="12" customHeight="1">
      <c r="GQ22658" s="171"/>
    </row>
    <row r="22659" spans="199:199" ht="12" customHeight="1">
      <c r="GQ22659" s="171"/>
    </row>
    <row r="22660" spans="199:199" ht="12" customHeight="1">
      <c r="GQ22660" s="171"/>
    </row>
    <row r="22661" spans="199:199" ht="12" customHeight="1">
      <c r="GQ22661" s="171"/>
    </row>
    <row r="22662" spans="199:199" ht="12" customHeight="1">
      <c r="GQ22662" s="171"/>
    </row>
    <row r="22663" spans="199:199" ht="12" customHeight="1">
      <c r="GQ22663" s="171"/>
    </row>
    <row r="22664" spans="199:199" ht="12" customHeight="1">
      <c r="GQ22664" s="171"/>
    </row>
    <row r="22665" spans="199:199" ht="12" customHeight="1">
      <c r="GQ22665" s="171"/>
    </row>
    <row r="22666" spans="199:199" ht="12" customHeight="1">
      <c r="GQ22666" s="171"/>
    </row>
    <row r="22667" spans="199:199" ht="12" customHeight="1">
      <c r="GQ22667" s="171"/>
    </row>
    <row r="22668" spans="199:199" ht="12" customHeight="1">
      <c r="GQ22668" s="171"/>
    </row>
    <row r="22669" spans="199:199" ht="12" customHeight="1">
      <c r="GQ22669" s="171"/>
    </row>
    <row r="22670" spans="199:199" ht="12" customHeight="1">
      <c r="GQ22670" s="171"/>
    </row>
    <row r="22671" spans="199:199" ht="12" customHeight="1">
      <c r="GQ22671" s="171"/>
    </row>
    <row r="22672" spans="199:199" ht="12" customHeight="1">
      <c r="GQ22672" s="171"/>
    </row>
    <row r="22673" spans="199:199" ht="12" customHeight="1">
      <c r="GQ22673" s="171"/>
    </row>
    <row r="22674" spans="199:199" ht="12" customHeight="1">
      <c r="GQ22674" s="171"/>
    </row>
    <row r="22675" spans="199:199" ht="12" customHeight="1">
      <c r="GQ22675" s="171"/>
    </row>
    <row r="22676" spans="199:199" ht="12" customHeight="1">
      <c r="GQ22676" s="171"/>
    </row>
    <row r="22677" spans="199:199" ht="12" customHeight="1">
      <c r="GQ22677" s="171"/>
    </row>
    <row r="22678" spans="199:199" ht="12" customHeight="1">
      <c r="GQ22678" s="171"/>
    </row>
    <row r="22679" spans="199:199" ht="12" customHeight="1">
      <c r="GQ22679" s="171"/>
    </row>
    <row r="22680" spans="199:199" ht="12" customHeight="1">
      <c r="GQ22680" s="171"/>
    </row>
    <row r="22681" spans="199:199" ht="12" customHeight="1">
      <c r="GQ22681" s="171"/>
    </row>
    <row r="22682" spans="199:199" ht="12" customHeight="1">
      <c r="GQ22682" s="171"/>
    </row>
    <row r="22683" spans="199:199" ht="12" customHeight="1">
      <c r="GQ22683" s="171"/>
    </row>
    <row r="22684" spans="199:199" ht="12" customHeight="1">
      <c r="GQ22684" s="171"/>
    </row>
    <row r="22685" spans="199:199" ht="12" customHeight="1">
      <c r="GQ22685" s="171"/>
    </row>
    <row r="22686" spans="199:199" ht="12" customHeight="1">
      <c r="GQ22686" s="171"/>
    </row>
    <row r="22687" spans="199:199" ht="12" customHeight="1">
      <c r="GQ22687" s="171"/>
    </row>
    <row r="22688" spans="199:199" ht="12" customHeight="1">
      <c r="GQ22688" s="171"/>
    </row>
    <row r="22689" spans="199:199" ht="12" customHeight="1">
      <c r="GQ22689" s="171"/>
    </row>
    <row r="22690" spans="199:199" ht="12" customHeight="1">
      <c r="GQ22690" s="171"/>
    </row>
    <row r="22691" spans="199:199" ht="12" customHeight="1">
      <c r="GQ22691" s="171"/>
    </row>
    <row r="22692" spans="199:199" ht="12" customHeight="1">
      <c r="GQ22692" s="171"/>
    </row>
    <row r="22693" spans="199:199" ht="12" customHeight="1">
      <c r="GQ22693" s="171"/>
    </row>
    <row r="22694" spans="199:199" ht="12" customHeight="1">
      <c r="GQ22694" s="171"/>
    </row>
    <row r="22695" spans="199:199" ht="12" customHeight="1">
      <c r="GQ22695" s="171"/>
    </row>
    <row r="22696" spans="199:199" ht="12" customHeight="1">
      <c r="GQ22696" s="171"/>
    </row>
    <row r="22697" spans="199:199" ht="12" customHeight="1">
      <c r="GQ22697" s="171"/>
    </row>
    <row r="22698" spans="199:199" ht="12" customHeight="1">
      <c r="GQ22698" s="171"/>
    </row>
    <row r="22699" spans="199:199" ht="12" customHeight="1">
      <c r="GQ22699" s="171"/>
    </row>
    <row r="22700" spans="199:199" ht="12" customHeight="1">
      <c r="GQ22700" s="171"/>
    </row>
    <row r="22701" spans="199:199" ht="12" customHeight="1">
      <c r="GQ22701" s="171"/>
    </row>
    <row r="22702" spans="199:199" ht="12" customHeight="1">
      <c r="GQ22702" s="171"/>
    </row>
    <row r="22703" spans="199:199" ht="12" customHeight="1">
      <c r="GQ22703" s="171"/>
    </row>
    <row r="22704" spans="199:199" ht="12" customHeight="1">
      <c r="GQ22704" s="171"/>
    </row>
    <row r="22705" spans="199:199" ht="12" customHeight="1">
      <c r="GQ22705" s="171"/>
    </row>
    <row r="22706" spans="199:199" ht="12" customHeight="1">
      <c r="GQ22706" s="171"/>
    </row>
    <row r="22707" spans="199:199" ht="12" customHeight="1">
      <c r="GQ22707" s="171"/>
    </row>
    <row r="22708" spans="199:199" ht="12" customHeight="1">
      <c r="GQ22708" s="171"/>
    </row>
    <row r="22709" spans="199:199" ht="12" customHeight="1">
      <c r="GQ22709" s="171"/>
    </row>
    <row r="22710" spans="199:199" ht="12" customHeight="1">
      <c r="GQ22710" s="171"/>
    </row>
    <row r="22711" spans="199:199" ht="12" customHeight="1">
      <c r="GQ22711" s="171"/>
    </row>
    <row r="22712" spans="199:199" ht="12" customHeight="1">
      <c r="GQ22712" s="171"/>
    </row>
    <row r="22713" spans="199:199" ht="12" customHeight="1">
      <c r="GQ22713" s="171"/>
    </row>
    <row r="22714" spans="199:199" ht="12" customHeight="1">
      <c r="GQ22714" s="171"/>
    </row>
    <row r="22715" spans="199:199" ht="12" customHeight="1">
      <c r="GQ22715" s="171"/>
    </row>
    <row r="22716" spans="199:199" ht="12" customHeight="1">
      <c r="GQ22716" s="171"/>
    </row>
    <row r="22717" spans="199:199" ht="12" customHeight="1">
      <c r="GQ22717" s="171"/>
    </row>
    <row r="22718" spans="199:199" ht="12" customHeight="1">
      <c r="GQ22718" s="171"/>
    </row>
    <row r="22719" spans="199:199" ht="12" customHeight="1">
      <c r="GQ22719" s="171"/>
    </row>
    <row r="22720" spans="199:199" ht="12" customHeight="1">
      <c r="GQ22720" s="171"/>
    </row>
    <row r="22721" spans="199:199" ht="12" customHeight="1">
      <c r="GQ22721" s="171"/>
    </row>
    <row r="22722" spans="199:199" ht="12" customHeight="1">
      <c r="GQ22722" s="171"/>
    </row>
    <row r="22723" spans="199:199" ht="12" customHeight="1">
      <c r="GQ22723" s="171"/>
    </row>
    <row r="22724" spans="199:199" ht="12" customHeight="1">
      <c r="GQ22724" s="171"/>
    </row>
    <row r="22725" spans="199:199" ht="12" customHeight="1">
      <c r="GQ22725" s="171"/>
    </row>
    <row r="22726" spans="199:199" ht="12" customHeight="1">
      <c r="GQ22726" s="171"/>
    </row>
    <row r="22727" spans="199:199" ht="12" customHeight="1">
      <c r="GQ22727" s="171"/>
    </row>
    <row r="22728" spans="199:199" ht="12" customHeight="1">
      <c r="GQ22728" s="171"/>
    </row>
    <row r="22729" spans="199:199" ht="12" customHeight="1">
      <c r="GQ22729" s="171"/>
    </row>
    <row r="22730" spans="199:199" ht="12" customHeight="1">
      <c r="GQ22730" s="171"/>
    </row>
    <row r="22731" spans="199:199" ht="12" customHeight="1">
      <c r="GQ22731" s="171"/>
    </row>
    <row r="22732" spans="199:199" ht="12" customHeight="1">
      <c r="GQ22732" s="171"/>
    </row>
    <row r="22733" spans="199:199" ht="12" customHeight="1">
      <c r="GQ22733" s="171"/>
    </row>
    <row r="22734" spans="199:199" ht="12" customHeight="1">
      <c r="GQ22734" s="171"/>
    </row>
    <row r="22735" spans="199:199" ht="12" customHeight="1">
      <c r="GQ22735" s="171"/>
    </row>
    <row r="22736" spans="199:199" ht="12" customHeight="1">
      <c r="GQ22736" s="171"/>
    </row>
    <row r="22737" spans="199:199" ht="12" customHeight="1">
      <c r="GQ22737" s="171"/>
    </row>
    <row r="22738" spans="199:199" ht="12" customHeight="1">
      <c r="GQ22738" s="171"/>
    </row>
    <row r="22739" spans="199:199" ht="12" customHeight="1">
      <c r="GQ22739" s="171"/>
    </row>
    <row r="22740" spans="199:199" ht="12" customHeight="1">
      <c r="GQ22740" s="171"/>
    </row>
    <row r="22741" spans="199:199" ht="12" customHeight="1">
      <c r="GQ22741" s="171"/>
    </row>
    <row r="22742" spans="199:199" ht="12" customHeight="1">
      <c r="GQ22742" s="171"/>
    </row>
    <row r="22743" spans="199:199" ht="12" customHeight="1">
      <c r="GQ22743" s="171"/>
    </row>
    <row r="22744" spans="199:199" ht="12" customHeight="1">
      <c r="GQ22744" s="171"/>
    </row>
    <row r="22745" spans="199:199" ht="12" customHeight="1">
      <c r="GQ22745" s="171"/>
    </row>
    <row r="22746" spans="199:199" ht="12" customHeight="1">
      <c r="GQ22746" s="171"/>
    </row>
    <row r="22747" spans="199:199" ht="12" customHeight="1">
      <c r="GQ22747" s="171"/>
    </row>
    <row r="22748" spans="199:199" ht="12" customHeight="1">
      <c r="GQ22748" s="171"/>
    </row>
    <row r="22749" spans="199:199" ht="12" customHeight="1">
      <c r="GQ22749" s="171"/>
    </row>
    <row r="22750" spans="199:199" ht="12" customHeight="1">
      <c r="GQ22750" s="171"/>
    </row>
    <row r="22751" spans="199:199" ht="12" customHeight="1">
      <c r="GQ22751" s="171"/>
    </row>
    <row r="22752" spans="199:199" ht="12" customHeight="1">
      <c r="GQ22752" s="171"/>
    </row>
    <row r="22753" spans="199:199" ht="12" customHeight="1">
      <c r="GQ22753" s="171"/>
    </row>
    <row r="22754" spans="199:199" ht="12" customHeight="1">
      <c r="GQ22754" s="171"/>
    </row>
    <row r="22755" spans="199:199" ht="12" customHeight="1">
      <c r="GQ22755" s="171"/>
    </row>
    <row r="22756" spans="199:199" ht="12" customHeight="1">
      <c r="GQ22756" s="171"/>
    </row>
    <row r="22757" spans="199:199" ht="12" customHeight="1">
      <c r="GQ22757" s="171"/>
    </row>
    <row r="22758" spans="199:199" ht="12" customHeight="1">
      <c r="GQ22758" s="171"/>
    </row>
    <row r="22759" spans="199:199" ht="12" customHeight="1">
      <c r="GQ22759" s="171"/>
    </row>
    <row r="22760" spans="199:199" ht="12" customHeight="1">
      <c r="GQ22760" s="171"/>
    </row>
    <row r="22761" spans="199:199" ht="12" customHeight="1">
      <c r="GQ22761" s="171"/>
    </row>
    <row r="22762" spans="199:199" ht="12" customHeight="1">
      <c r="GQ22762" s="171"/>
    </row>
    <row r="22763" spans="199:199" ht="12" customHeight="1">
      <c r="GQ22763" s="171"/>
    </row>
    <row r="22764" spans="199:199" ht="12" customHeight="1">
      <c r="GQ22764" s="171"/>
    </row>
    <row r="22765" spans="199:199" ht="12" customHeight="1">
      <c r="GQ22765" s="171"/>
    </row>
    <row r="22766" spans="199:199" ht="12" customHeight="1">
      <c r="GQ22766" s="171"/>
    </row>
    <row r="22767" spans="199:199" ht="12" customHeight="1">
      <c r="GQ22767" s="171"/>
    </row>
    <row r="22768" spans="199:199" ht="12" customHeight="1">
      <c r="GQ22768" s="171"/>
    </row>
    <row r="22769" spans="199:199" ht="12" customHeight="1">
      <c r="GQ22769" s="171"/>
    </row>
    <row r="22770" spans="199:199" ht="12" customHeight="1">
      <c r="GQ22770" s="171"/>
    </row>
    <row r="22771" spans="199:199" ht="12" customHeight="1">
      <c r="GQ22771" s="171"/>
    </row>
    <row r="22772" spans="199:199" ht="12" customHeight="1">
      <c r="GQ22772" s="171"/>
    </row>
    <row r="22773" spans="199:199" ht="12" customHeight="1">
      <c r="GQ22773" s="171"/>
    </row>
    <row r="22774" spans="199:199" ht="12" customHeight="1">
      <c r="GQ22774" s="171"/>
    </row>
    <row r="22775" spans="199:199" ht="12" customHeight="1">
      <c r="GQ22775" s="171"/>
    </row>
    <row r="22776" spans="199:199" ht="12" customHeight="1">
      <c r="GQ22776" s="171"/>
    </row>
    <row r="22777" spans="199:199" ht="12" customHeight="1">
      <c r="GQ22777" s="171"/>
    </row>
    <row r="22778" spans="199:199" ht="12" customHeight="1">
      <c r="GQ22778" s="171"/>
    </row>
    <row r="22779" spans="199:199" ht="12" customHeight="1">
      <c r="GQ22779" s="171"/>
    </row>
    <row r="22780" spans="199:199" ht="12" customHeight="1">
      <c r="GQ22780" s="171"/>
    </row>
    <row r="22781" spans="199:199" ht="12" customHeight="1">
      <c r="GQ22781" s="171"/>
    </row>
    <row r="22782" spans="199:199" ht="12" customHeight="1">
      <c r="GQ22782" s="171"/>
    </row>
    <row r="22783" spans="199:199" ht="12" customHeight="1">
      <c r="GQ22783" s="171"/>
    </row>
    <row r="22784" spans="199:199" ht="12" customHeight="1">
      <c r="GQ22784" s="171"/>
    </row>
    <row r="22785" spans="199:199" ht="12" customHeight="1">
      <c r="GQ22785" s="171"/>
    </row>
    <row r="22786" spans="199:199" ht="12" customHeight="1">
      <c r="GQ22786" s="171"/>
    </row>
    <row r="22787" spans="199:199" ht="12" customHeight="1">
      <c r="GQ22787" s="171"/>
    </row>
    <row r="22788" spans="199:199" ht="12" customHeight="1">
      <c r="GQ22788" s="171"/>
    </row>
    <row r="22789" spans="199:199" ht="12" customHeight="1">
      <c r="GQ22789" s="171"/>
    </row>
    <row r="22790" spans="199:199" ht="12" customHeight="1">
      <c r="GQ22790" s="171"/>
    </row>
    <row r="22791" spans="199:199" ht="12" customHeight="1">
      <c r="GQ22791" s="171"/>
    </row>
    <row r="22792" spans="199:199" ht="12" customHeight="1">
      <c r="GQ22792" s="171"/>
    </row>
    <row r="22793" spans="199:199" ht="12" customHeight="1">
      <c r="GQ22793" s="171"/>
    </row>
    <row r="22794" spans="199:199" ht="12" customHeight="1">
      <c r="GQ22794" s="171"/>
    </row>
    <row r="22795" spans="199:199" ht="12" customHeight="1">
      <c r="GQ22795" s="171"/>
    </row>
    <row r="22796" spans="199:199" ht="12" customHeight="1">
      <c r="GQ22796" s="171"/>
    </row>
    <row r="22797" spans="199:199" ht="12" customHeight="1">
      <c r="GQ22797" s="171"/>
    </row>
    <row r="22798" spans="199:199" ht="12" customHeight="1">
      <c r="GQ22798" s="171"/>
    </row>
    <row r="22799" spans="199:199" ht="12" customHeight="1">
      <c r="GQ22799" s="171"/>
    </row>
    <row r="22800" spans="199:199" ht="12" customHeight="1">
      <c r="GQ22800" s="171"/>
    </row>
    <row r="22801" spans="199:199" ht="12" customHeight="1">
      <c r="GQ22801" s="171"/>
    </row>
    <row r="22802" spans="199:199" ht="12" customHeight="1">
      <c r="GQ22802" s="171"/>
    </row>
    <row r="22803" spans="199:199" ht="12" customHeight="1">
      <c r="GQ22803" s="171"/>
    </row>
    <row r="22804" spans="199:199" ht="12" customHeight="1">
      <c r="GQ22804" s="171"/>
    </row>
    <row r="22805" spans="199:199" ht="12" customHeight="1">
      <c r="GQ22805" s="171"/>
    </row>
    <row r="22806" spans="199:199" ht="12" customHeight="1">
      <c r="GQ22806" s="171"/>
    </row>
    <row r="22807" spans="199:199" ht="12" customHeight="1">
      <c r="GQ22807" s="171"/>
    </row>
    <row r="22808" spans="199:199" ht="12" customHeight="1">
      <c r="GQ22808" s="171"/>
    </row>
    <row r="22809" spans="199:199" ht="12" customHeight="1">
      <c r="GQ22809" s="171"/>
    </row>
    <row r="22810" spans="199:199" ht="12" customHeight="1">
      <c r="GQ22810" s="171"/>
    </row>
    <row r="22811" spans="199:199" ht="12" customHeight="1">
      <c r="GQ22811" s="171"/>
    </row>
    <row r="22812" spans="199:199" ht="12" customHeight="1">
      <c r="GQ22812" s="171"/>
    </row>
    <row r="22813" spans="199:199" ht="12" customHeight="1">
      <c r="GQ22813" s="171"/>
    </row>
    <row r="22814" spans="199:199" ht="12" customHeight="1">
      <c r="GQ22814" s="171"/>
    </row>
    <row r="22815" spans="199:199" ht="12" customHeight="1">
      <c r="GQ22815" s="171"/>
    </row>
    <row r="22816" spans="199:199" ht="12" customHeight="1">
      <c r="GQ22816" s="171"/>
    </row>
    <row r="22817" spans="199:199" ht="12" customHeight="1">
      <c r="GQ22817" s="171"/>
    </row>
    <row r="22818" spans="199:199" ht="12" customHeight="1">
      <c r="GQ22818" s="171"/>
    </row>
    <row r="22819" spans="199:199" ht="12" customHeight="1">
      <c r="GQ22819" s="171"/>
    </row>
    <row r="22820" spans="199:199" ht="12" customHeight="1">
      <c r="GQ22820" s="171"/>
    </row>
    <row r="22821" spans="199:199" ht="12" customHeight="1">
      <c r="GQ22821" s="171"/>
    </row>
    <row r="22822" spans="199:199" ht="12" customHeight="1">
      <c r="GQ22822" s="171"/>
    </row>
    <row r="22823" spans="199:199" ht="12" customHeight="1">
      <c r="GQ22823" s="171"/>
    </row>
    <row r="22824" spans="199:199" ht="12" customHeight="1">
      <c r="GQ22824" s="171"/>
    </row>
    <row r="22825" spans="199:199" ht="12" customHeight="1">
      <c r="GQ22825" s="171"/>
    </row>
    <row r="22826" spans="199:199" ht="12" customHeight="1">
      <c r="GQ22826" s="171"/>
    </row>
    <row r="22827" spans="199:199" ht="12" customHeight="1">
      <c r="GQ22827" s="171"/>
    </row>
    <row r="22828" spans="199:199" ht="12" customHeight="1">
      <c r="GQ22828" s="171"/>
    </row>
    <row r="22829" spans="199:199" ht="12" customHeight="1">
      <c r="GQ22829" s="171"/>
    </row>
    <row r="22830" spans="199:199" ht="12" customHeight="1">
      <c r="GQ22830" s="171"/>
    </row>
    <row r="22831" spans="199:199" ht="12" customHeight="1">
      <c r="GQ22831" s="171"/>
    </row>
    <row r="22832" spans="199:199" ht="12" customHeight="1">
      <c r="GQ22832" s="171"/>
    </row>
    <row r="22833" spans="199:199" ht="12" customHeight="1">
      <c r="GQ22833" s="171"/>
    </row>
    <row r="22834" spans="199:199" ht="12" customHeight="1">
      <c r="GQ22834" s="171"/>
    </row>
    <row r="22835" spans="199:199" ht="12" customHeight="1">
      <c r="GQ22835" s="171"/>
    </row>
    <row r="22836" spans="199:199" ht="12" customHeight="1">
      <c r="GQ22836" s="171"/>
    </row>
    <row r="22837" spans="199:199" ht="12" customHeight="1">
      <c r="GQ22837" s="171"/>
    </row>
    <row r="22838" spans="199:199" ht="12" customHeight="1">
      <c r="GQ22838" s="171"/>
    </row>
    <row r="22839" spans="199:199" ht="12" customHeight="1">
      <c r="GQ22839" s="171"/>
    </row>
    <row r="22840" spans="199:199" ht="12" customHeight="1">
      <c r="GQ22840" s="171"/>
    </row>
    <row r="22841" spans="199:199" ht="12" customHeight="1">
      <c r="GQ22841" s="171"/>
    </row>
    <row r="22842" spans="199:199" ht="12" customHeight="1">
      <c r="GQ22842" s="171"/>
    </row>
    <row r="22843" spans="199:199" ht="12" customHeight="1">
      <c r="GQ22843" s="171"/>
    </row>
    <row r="22844" spans="199:199" ht="12" customHeight="1">
      <c r="GQ22844" s="171"/>
    </row>
    <row r="22845" spans="199:199" ht="12" customHeight="1">
      <c r="GQ22845" s="171"/>
    </row>
    <row r="22846" spans="199:199" ht="12" customHeight="1">
      <c r="GQ22846" s="171"/>
    </row>
    <row r="22847" spans="199:199" ht="12" customHeight="1">
      <c r="GQ22847" s="171"/>
    </row>
    <row r="22848" spans="199:199" ht="12" customHeight="1">
      <c r="GQ22848" s="171"/>
    </row>
    <row r="22849" spans="199:199" ht="12" customHeight="1">
      <c r="GQ22849" s="171"/>
    </row>
    <row r="22850" spans="199:199" ht="12" customHeight="1">
      <c r="GQ22850" s="171"/>
    </row>
    <row r="22851" spans="199:199" ht="12" customHeight="1">
      <c r="GQ22851" s="171"/>
    </row>
    <row r="22852" spans="199:199" ht="12" customHeight="1">
      <c r="GQ22852" s="171"/>
    </row>
    <row r="22853" spans="199:199" ht="12" customHeight="1">
      <c r="GQ22853" s="171"/>
    </row>
    <row r="22854" spans="199:199" ht="12" customHeight="1">
      <c r="GQ22854" s="171"/>
    </row>
    <row r="22855" spans="199:199" ht="12" customHeight="1">
      <c r="GQ22855" s="171"/>
    </row>
    <row r="22856" spans="199:199" ht="12" customHeight="1">
      <c r="GQ22856" s="171"/>
    </row>
    <row r="22857" spans="199:199" ht="12" customHeight="1">
      <c r="GQ22857" s="171"/>
    </row>
    <row r="22858" spans="199:199" ht="12" customHeight="1">
      <c r="GQ22858" s="171"/>
    </row>
    <row r="22859" spans="199:199" ht="12" customHeight="1">
      <c r="GQ22859" s="171"/>
    </row>
    <row r="22860" spans="199:199" ht="12" customHeight="1">
      <c r="GQ22860" s="171"/>
    </row>
    <row r="22861" spans="199:199" ht="12" customHeight="1">
      <c r="GQ22861" s="171"/>
    </row>
    <row r="22862" spans="199:199" ht="12" customHeight="1">
      <c r="GQ22862" s="171"/>
    </row>
    <row r="22863" spans="199:199" ht="12" customHeight="1">
      <c r="GQ22863" s="171"/>
    </row>
    <row r="22864" spans="199:199" ht="12" customHeight="1">
      <c r="GQ22864" s="171"/>
    </row>
    <row r="22865" spans="199:199" ht="12" customHeight="1">
      <c r="GQ22865" s="171"/>
    </row>
    <row r="22866" spans="199:199" ht="12" customHeight="1">
      <c r="GQ22866" s="171"/>
    </row>
    <row r="22867" spans="199:199" ht="12" customHeight="1">
      <c r="GQ22867" s="171"/>
    </row>
    <row r="22868" spans="199:199" ht="12" customHeight="1">
      <c r="GQ22868" s="171"/>
    </row>
    <row r="22869" spans="199:199" ht="12" customHeight="1">
      <c r="GQ22869" s="171"/>
    </row>
    <row r="22870" spans="199:199" ht="12" customHeight="1">
      <c r="GQ22870" s="171"/>
    </row>
    <row r="22871" spans="199:199" ht="12" customHeight="1">
      <c r="GQ22871" s="171"/>
    </row>
    <row r="22872" spans="199:199" ht="12" customHeight="1">
      <c r="GQ22872" s="171"/>
    </row>
    <row r="22873" spans="199:199" ht="12" customHeight="1">
      <c r="GQ22873" s="171"/>
    </row>
    <row r="22874" spans="199:199" ht="12" customHeight="1">
      <c r="GQ22874" s="171"/>
    </row>
    <row r="22875" spans="199:199" ht="12" customHeight="1">
      <c r="GQ22875" s="171"/>
    </row>
    <row r="22876" spans="199:199" ht="12" customHeight="1">
      <c r="GQ22876" s="171"/>
    </row>
    <row r="22877" spans="199:199" ht="12" customHeight="1">
      <c r="GQ22877" s="171"/>
    </row>
    <row r="22878" spans="199:199" ht="12" customHeight="1">
      <c r="GQ22878" s="171"/>
    </row>
    <row r="22879" spans="199:199" ht="12" customHeight="1">
      <c r="GQ22879" s="171"/>
    </row>
    <row r="22880" spans="199:199" ht="12" customHeight="1">
      <c r="GQ22880" s="171"/>
    </row>
    <row r="22881" spans="199:199" ht="12" customHeight="1">
      <c r="GQ22881" s="171"/>
    </row>
    <row r="22882" spans="199:199" ht="12" customHeight="1">
      <c r="GQ22882" s="171"/>
    </row>
    <row r="22883" spans="199:199" ht="12" customHeight="1">
      <c r="GQ22883" s="171"/>
    </row>
    <row r="22884" spans="199:199" ht="12" customHeight="1">
      <c r="GQ22884" s="171"/>
    </row>
    <row r="22885" spans="199:199" ht="12" customHeight="1">
      <c r="GQ22885" s="171"/>
    </row>
    <row r="22886" spans="199:199" ht="12" customHeight="1">
      <c r="GQ22886" s="171"/>
    </row>
    <row r="22887" spans="199:199" ht="12" customHeight="1">
      <c r="GQ22887" s="171"/>
    </row>
    <row r="22888" spans="199:199" ht="12" customHeight="1">
      <c r="GQ22888" s="171"/>
    </row>
    <row r="22889" spans="199:199" ht="12" customHeight="1">
      <c r="GQ22889" s="171"/>
    </row>
    <row r="22890" spans="199:199" ht="12" customHeight="1">
      <c r="GQ22890" s="171"/>
    </row>
    <row r="22891" spans="199:199" ht="12" customHeight="1">
      <c r="GQ22891" s="171"/>
    </row>
    <row r="22892" spans="199:199" ht="12" customHeight="1">
      <c r="GQ22892" s="171"/>
    </row>
    <row r="22893" spans="199:199" ht="12" customHeight="1">
      <c r="GQ22893" s="171"/>
    </row>
    <row r="22894" spans="199:199" ht="12" customHeight="1">
      <c r="GQ22894" s="171"/>
    </row>
    <row r="22895" spans="199:199" ht="12" customHeight="1">
      <c r="GQ22895" s="171"/>
    </row>
    <row r="22896" spans="199:199" ht="12" customHeight="1">
      <c r="GQ22896" s="171"/>
    </row>
    <row r="22897" spans="199:199" ht="12" customHeight="1">
      <c r="GQ22897" s="171"/>
    </row>
    <row r="22898" spans="199:199" ht="12" customHeight="1">
      <c r="GQ22898" s="171"/>
    </row>
    <row r="22899" spans="199:199" ht="12" customHeight="1">
      <c r="GQ22899" s="171"/>
    </row>
    <row r="22900" spans="199:199" ht="12" customHeight="1">
      <c r="GQ22900" s="171"/>
    </row>
    <row r="22901" spans="199:199" ht="12" customHeight="1">
      <c r="GQ22901" s="171"/>
    </row>
    <row r="22902" spans="199:199" ht="12" customHeight="1">
      <c r="GQ22902" s="171"/>
    </row>
    <row r="22903" spans="199:199" ht="12" customHeight="1">
      <c r="GQ22903" s="171"/>
    </row>
    <row r="22904" spans="199:199" ht="12" customHeight="1">
      <c r="GQ22904" s="171"/>
    </row>
    <row r="22905" spans="199:199" ht="12" customHeight="1">
      <c r="GQ22905" s="171"/>
    </row>
    <row r="22906" spans="199:199" ht="12" customHeight="1">
      <c r="GQ22906" s="171"/>
    </row>
    <row r="22907" spans="199:199" ht="12" customHeight="1">
      <c r="GQ22907" s="171"/>
    </row>
    <row r="22908" spans="199:199" ht="12" customHeight="1">
      <c r="GQ22908" s="171"/>
    </row>
    <row r="22909" spans="199:199" ht="12" customHeight="1">
      <c r="GQ22909" s="171"/>
    </row>
    <row r="22910" spans="199:199" ht="12" customHeight="1">
      <c r="GQ22910" s="171"/>
    </row>
    <row r="22911" spans="199:199" ht="12" customHeight="1">
      <c r="GQ22911" s="171"/>
    </row>
    <row r="22912" spans="199:199" ht="12" customHeight="1">
      <c r="GQ22912" s="171"/>
    </row>
    <row r="22913" spans="199:199" ht="12" customHeight="1">
      <c r="GQ22913" s="171"/>
    </row>
    <row r="22914" spans="199:199" ht="12" customHeight="1">
      <c r="GQ22914" s="171"/>
    </row>
    <row r="22915" spans="199:199" ht="12" customHeight="1">
      <c r="GQ22915" s="171"/>
    </row>
    <row r="22916" spans="199:199" ht="12" customHeight="1">
      <c r="GQ22916" s="171"/>
    </row>
    <row r="22917" spans="199:199" ht="12" customHeight="1">
      <c r="GQ22917" s="171"/>
    </row>
    <row r="22918" spans="199:199" ht="12" customHeight="1">
      <c r="GQ22918" s="171"/>
    </row>
    <row r="22919" spans="199:199" ht="12" customHeight="1">
      <c r="GQ22919" s="171"/>
    </row>
    <row r="22920" spans="199:199" ht="12" customHeight="1">
      <c r="GQ22920" s="171"/>
    </row>
    <row r="22921" spans="199:199" ht="12" customHeight="1">
      <c r="GQ22921" s="171"/>
    </row>
    <row r="22922" spans="199:199" ht="12" customHeight="1">
      <c r="GQ22922" s="171"/>
    </row>
    <row r="22923" spans="199:199" ht="12" customHeight="1">
      <c r="GQ22923" s="171"/>
    </row>
    <row r="22924" spans="199:199" ht="12" customHeight="1">
      <c r="GQ22924" s="171"/>
    </row>
    <row r="22925" spans="199:199" ht="12" customHeight="1">
      <c r="GQ22925" s="171"/>
    </row>
    <row r="22926" spans="199:199" ht="12" customHeight="1">
      <c r="GQ22926" s="171"/>
    </row>
    <row r="22927" spans="199:199" ht="12" customHeight="1">
      <c r="GQ22927" s="171"/>
    </row>
    <row r="22928" spans="199:199" ht="12" customHeight="1">
      <c r="GQ22928" s="171"/>
    </row>
    <row r="22929" spans="199:199" ht="12" customHeight="1">
      <c r="GQ22929" s="171"/>
    </row>
    <row r="22930" spans="199:199" ht="12" customHeight="1">
      <c r="GQ22930" s="171"/>
    </row>
    <row r="22931" spans="199:199" ht="12" customHeight="1">
      <c r="GQ22931" s="171"/>
    </row>
    <row r="22932" spans="199:199" ht="12" customHeight="1">
      <c r="GQ22932" s="171"/>
    </row>
    <row r="22933" spans="199:199" ht="12" customHeight="1">
      <c r="GQ22933" s="171"/>
    </row>
    <row r="22934" spans="199:199" ht="12" customHeight="1">
      <c r="GQ22934" s="171"/>
    </row>
    <row r="22935" spans="199:199" ht="12" customHeight="1">
      <c r="GQ22935" s="171"/>
    </row>
    <row r="22936" spans="199:199" ht="12" customHeight="1">
      <c r="GQ22936" s="171"/>
    </row>
    <row r="22937" spans="199:199" ht="12" customHeight="1">
      <c r="GQ22937" s="171"/>
    </row>
    <row r="22938" spans="199:199" ht="12" customHeight="1">
      <c r="GQ22938" s="171"/>
    </row>
    <row r="22939" spans="199:199" ht="12" customHeight="1">
      <c r="GQ22939" s="171"/>
    </row>
    <row r="22940" spans="199:199" ht="12" customHeight="1">
      <c r="GQ22940" s="171"/>
    </row>
    <row r="22941" spans="199:199" ht="12" customHeight="1">
      <c r="GQ22941" s="171"/>
    </row>
    <row r="22942" spans="199:199" ht="12" customHeight="1">
      <c r="GQ22942" s="171"/>
    </row>
    <row r="22943" spans="199:199" ht="12" customHeight="1">
      <c r="GQ22943" s="171"/>
    </row>
    <row r="22944" spans="199:199" ht="12" customHeight="1">
      <c r="GQ22944" s="171"/>
    </row>
    <row r="22945" spans="199:199" ht="12" customHeight="1">
      <c r="GQ22945" s="171"/>
    </row>
    <row r="22946" spans="199:199" ht="12" customHeight="1">
      <c r="GQ22946" s="171"/>
    </row>
    <row r="22947" spans="199:199" ht="12" customHeight="1">
      <c r="GQ22947" s="171"/>
    </row>
    <row r="22948" spans="199:199" ht="12" customHeight="1">
      <c r="GQ22948" s="171"/>
    </row>
    <row r="22949" spans="199:199" ht="12" customHeight="1">
      <c r="GQ22949" s="171"/>
    </row>
    <row r="22950" spans="199:199" ht="12" customHeight="1">
      <c r="GQ22950" s="171"/>
    </row>
    <row r="22951" spans="199:199" ht="12" customHeight="1">
      <c r="GQ22951" s="171"/>
    </row>
    <row r="22952" spans="199:199" ht="12" customHeight="1">
      <c r="GQ22952" s="171"/>
    </row>
    <row r="22953" spans="199:199" ht="12" customHeight="1">
      <c r="GQ22953" s="171"/>
    </row>
    <row r="22954" spans="199:199" ht="12" customHeight="1">
      <c r="GQ22954" s="171"/>
    </row>
    <row r="22955" spans="199:199" ht="12" customHeight="1">
      <c r="GQ22955" s="171"/>
    </row>
    <row r="22956" spans="199:199" ht="12" customHeight="1">
      <c r="GQ22956" s="171"/>
    </row>
    <row r="22957" spans="199:199" ht="12" customHeight="1">
      <c r="GQ22957" s="171"/>
    </row>
    <row r="22958" spans="199:199" ht="12" customHeight="1">
      <c r="GQ22958" s="171"/>
    </row>
    <row r="22959" spans="199:199" ht="12" customHeight="1">
      <c r="GQ22959" s="171"/>
    </row>
    <row r="22960" spans="199:199" ht="12" customHeight="1">
      <c r="GQ22960" s="171"/>
    </row>
    <row r="22961" spans="199:199" ht="12" customHeight="1">
      <c r="GQ22961" s="171"/>
    </row>
    <row r="22962" spans="199:199" ht="12" customHeight="1">
      <c r="GQ22962" s="171"/>
    </row>
    <row r="22963" spans="199:199" ht="12" customHeight="1">
      <c r="GQ22963" s="171"/>
    </row>
    <row r="22964" spans="199:199" ht="12" customHeight="1">
      <c r="GQ22964" s="171"/>
    </row>
    <row r="22965" spans="199:199" ht="12" customHeight="1">
      <c r="GQ22965" s="171"/>
    </row>
    <row r="22966" spans="199:199" ht="12" customHeight="1">
      <c r="GQ22966" s="171"/>
    </row>
    <row r="22967" spans="199:199" ht="12" customHeight="1">
      <c r="GQ22967" s="171"/>
    </row>
    <row r="22968" spans="199:199" ht="12" customHeight="1">
      <c r="GQ22968" s="171"/>
    </row>
    <row r="22969" spans="199:199" ht="12" customHeight="1">
      <c r="GQ22969" s="171"/>
    </row>
    <row r="22970" spans="199:199" ht="12" customHeight="1">
      <c r="GQ22970" s="171"/>
    </row>
    <row r="22971" spans="199:199" ht="12" customHeight="1">
      <c r="GQ22971" s="171"/>
    </row>
    <row r="22972" spans="199:199" ht="12" customHeight="1">
      <c r="GQ22972" s="171"/>
    </row>
    <row r="22973" spans="199:199" ht="12" customHeight="1">
      <c r="GQ22973" s="171"/>
    </row>
    <row r="22974" spans="199:199" ht="12" customHeight="1">
      <c r="GQ22974" s="171"/>
    </row>
    <row r="22975" spans="199:199" ht="12" customHeight="1">
      <c r="GQ22975" s="171"/>
    </row>
    <row r="22976" spans="199:199" ht="12" customHeight="1">
      <c r="GQ22976" s="171"/>
    </row>
    <row r="22977" spans="199:199" ht="12" customHeight="1">
      <c r="GQ22977" s="171"/>
    </row>
    <row r="22978" spans="199:199" ht="12" customHeight="1">
      <c r="GQ22978" s="171"/>
    </row>
    <row r="22979" spans="199:199" ht="12" customHeight="1">
      <c r="GQ22979" s="171"/>
    </row>
    <row r="22980" spans="199:199" ht="12" customHeight="1">
      <c r="GQ22980" s="171"/>
    </row>
    <row r="22981" spans="199:199" ht="12" customHeight="1">
      <c r="GQ22981" s="171"/>
    </row>
    <row r="22982" spans="199:199" ht="12" customHeight="1">
      <c r="GQ22982" s="171"/>
    </row>
    <row r="22983" spans="199:199" ht="12" customHeight="1">
      <c r="GQ22983" s="171"/>
    </row>
    <row r="22984" spans="199:199" ht="12" customHeight="1">
      <c r="GQ22984" s="171"/>
    </row>
    <row r="22985" spans="199:199" ht="12" customHeight="1">
      <c r="GQ22985" s="171"/>
    </row>
    <row r="22986" spans="199:199" ht="12" customHeight="1">
      <c r="GQ22986" s="171"/>
    </row>
    <row r="22987" spans="199:199" ht="12" customHeight="1">
      <c r="GQ22987" s="171"/>
    </row>
    <row r="22988" spans="199:199" ht="12" customHeight="1">
      <c r="GQ22988" s="171"/>
    </row>
    <row r="22989" spans="199:199" ht="12" customHeight="1">
      <c r="GQ22989" s="171"/>
    </row>
    <row r="22990" spans="199:199" ht="12" customHeight="1">
      <c r="GQ22990" s="171"/>
    </row>
    <row r="22991" spans="199:199" ht="12" customHeight="1">
      <c r="GQ22991" s="171"/>
    </row>
    <row r="22992" spans="199:199" ht="12" customHeight="1">
      <c r="GQ22992" s="171"/>
    </row>
    <row r="22993" spans="199:199" ht="12" customHeight="1">
      <c r="GQ22993" s="171"/>
    </row>
    <row r="22994" spans="199:199" ht="12" customHeight="1">
      <c r="GQ22994" s="171"/>
    </row>
    <row r="22995" spans="199:199" ht="12" customHeight="1">
      <c r="GQ22995" s="171"/>
    </row>
    <row r="22996" spans="199:199" ht="12" customHeight="1">
      <c r="GQ22996" s="171"/>
    </row>
    <row r="22997" spans="199:199" ht="12" customHeight="1">
      <c r="GQ22997" s="171"/>
    </row>
    <row r="22998" spans="199:199" ht="12" customHeight="1">
      <c r="GQ22998" s="171"/>
    </row>
    <row r="22999" spans="199:199" ht="12" customHeight="1">
      <c r="GQ22999" s="171"/>
    </row>
    <row r="23000" spans="199:199" ht="12" customHeight="1">
      <c r="GQ23000" s="171"/>
    </row>
    <row r="23001" spans="199:199" ht="12" customHeight="1">
      <c r="GQ23001" s="171"/>
    </row>
    <row r="23002" spans="199:199" ht="12" customHeight="1">
      <c r="GQ23002" s="171"/>
    </row>
    <row r="23003" spans="199:199" ht="12" customHeight="1">
      <c r="GQ23003" s="171"/>
    </row>
    <row r="23004" spans="199:199" ht="12" customHeight="1">
      <c r="GQ23004" s="171"/>
    </row>
    <row r="23005" spans="199:199" ht="12" customHeight="1">
      <c r="GQ23005" s="171"/>
    </row>
    <row r="23006" spans="199:199" ht="12" customHeight="1">
      <c r="GQ23006" s="171"/>
    </row>
    <row r="23007" spans="199:199" ht="12" customHeight="1">
      <c r="GQ23007" s="171"/>
    </row>
    <row r="23008" spans="199:199" ht="12" customHeight="1">
      <c r="GQ23008" s="171"/>
    </row>
    <row r="23009" spans="199:199" ht="12" customHeight="1">
      <c r="GQ23009" s="171"/>
    </row>
    <row r="23010" spans="199:199" ht="12" customHeight="1">
      <c r="GQ23010" s="171"/>
    </row>
    <row r="23011" spans="199:199" ht="12" customHeight="1">
      <c r="GQ23011" s="171"/>
    </row>
    <row r="23012" spans="199:199" ht="12" customHeight="1">
      <c r="GQ23012" s="171"/>
    </row>
    <row r="23013" spans="199:199" ht="12" customHeight="1">
      <c r="GQ23013" s="171"/>
    </row>
    <row r="23014" spans="199:199" ht="12" customHeight="1">
      <c r="GQ23014" s="171"/>
    </row>
    <row r="23015" spans="199:199" ht="12" customHeight="1">
      <c r="GQ23015" s="171"/>
    </row>
    <row r="23016" spans="199:199" ht="12" customHeight="1">
      <c r="GQ23016" s="171"/>
    </row>
    <row r="23017" spans="199:199" ht="12" customHeight="1">
      <c r="GQ23017" s="171"/>
    </row>
    <row r="23018" spans="199:199" ht="12" customHeight="1">
      <c r="GQ23018" s="171"/>
    </row>
    <row r="23019" spans="199:199" ht="12" customHeight="1">
      <c r="GQ23019" s="171"/>
    </row>
    <row r="23020" spans="199:199" ht="12" customHeight="1">
      <c r="GQ23020" s="171"/>
    </row>
    <row r="23021" spans="199:199" ht="12" customHeight="1">
      <c r="GQ23021" s="171"/>
    </row>
    <row r="23022" spans="199:199" ht="12" customHeight="1">
      <c r="GQ23022" s="171"/>
    </row>
    <row r="23023" spans="199:199" ht="12" customHeight="1">
      <c r="GQ23023" s="171"/>
    </row>
    <row r="23024" spans="199:199" ht="12" customHeight="1">
      <c r="GQ23024" s="171"/>
    </row>
    <row r="23025" spans="199:199" ht="12" customHeight="1">
      <c r="GQ23025" s="171"/>
    </row>
    <row r="23026" spans="199:199" ht="12" customHeight="1">
      <c r="GQ23026" s="171"/>
    </row>
    <row r="23027" spans="199:199" ht="12" customHeight="1">
      <c r="GQ23027" s="171"/>
    </row>
    <row r="23028" spans="199:199" ht="12" customHeight="1">
      <c r="GQ23028" s="171"/>
    </row>
    <row r="23029" spans="199:199" ht="12" customHeight="1">
      <c r="GQ23029" s="171"/>
    </row>
    <row r="23030" spans="199:199" ht="12" customHeight="1">
      <c r="GQ23030" s="171"/>
    </row>
    <row r="23031" spans="199:199" ht="12" customHeight="1">
      <c r="GQ23031" s="171"/>
    </row>
    <row r="23032" spans="199:199" ht="12" customHeight="1">
      <c r="GQ23032" s="171"/>
    </row>
    <row r="23033" spans="199:199" ht="12" customHeight="1">
      <c r="GQ23033" s="171"/>
    </row>
    <row r="23034" spans="199:199" ht="12" customHeight="1">
      <c r="GQ23034" s="171"/>
    </row>
    <row r="23035" spans="199:199" ht="12" customHeight="1">
      <c r="GQ23035" s="171"/>
    </row>
    <row r="23036" spans="199:199" ht="12" customHeight="1">
      <c r="GQ23036" s="171"/>
    </row>
    <row r="23037" spans="199:199" ht="12" customHeight="1">
      <c r="GQ23037" s="171"/>
    </row>
    <row r="23038" spans="199:199" ht="12" customHeight="1">
      <c r="GQ23038" s="171"/>
    </row>
    <row r="23039" spans="199:199" ht="12" customHeight="1">
      <c r="GQ23039" s="171"/>
    </row>
    <row r="23040" spans="199:199" ht="12" customHeight="1">
      <c r="GQ23040" s="171"/>
    </row>
    <row r="23041" spans="199:199" ht="12" customHeight="1">
      <c r="GQ23041" s="171"/>
    </row>
    <row r="23042" spans="199:199" ht="12" customHeight="1">
      <c r="GQ23042" s="171"/>
    </row>
    <row r="23043" spans="199:199" ht="12" customHeight="1">
      <c r="GQ23043" s="171"/>
    </row>
    <row r="23044" spans="199:199" ht="12" customHeight="1">
      <c r="GQ23044" s="171"/>
    </row>
    <row r="23045" spans="199:199" ht="12" customHeight="1">
      <c r="GQ23045" s="171"/>
    </row>
    <row r="23046" spans="199:199" ht="12" customHeight="1">
      <c r="GQ23046" s="171"/>
    </row>
    <row r="23047" spans="199:199" ht="12" customHeight="1">
      <c r="GQ23047" s="171"/>
    </row>
    <row r="23048" spans="199:199" ht="12" customHeight="1">
      <c r="GQ23048" s="171"/>
    </row>
    <row r="23049" spans="199:199" ht="12" customHeight="1">
      <c r="GQ23049" s="171"/>
    </row>
    <row r="23050" spans="199:199" ht="12" customHeight="1">
      <c r="GQ23050" s="171"/>
    </row>
    <row r="23051" spans="199:199" ht="12" customHeight="1">
      <c r="GQ23051" s="171"/>
    </row>
    <row r="23052" spans="199:199" ht="12" customHeight="1">
      <c r="GQ23052" s="171"/>
    </row>
    <row r="23053" spans="199:199" ht="12" customHeight="1">
      <c r="GQ23053" s="171"/>
    </row>
    <row r="23054" spans="199:199" ht="12" customHeight="1">
      <c r="GQ23054" s="171"/>
    </row>
    <row r="23055" spans="199:199" ht="12" customHeight="1">
      <c r="GQ23055" s="171"/>
    </row>
    <row r="23056" spans="199:199" ht="12" customHeight="1">
      <c r="GQ23056" s="171"/>
    </row>
    <row r="23057" spans="199:199" ht="12" customHeight="1">
      <c r="GQ23057" s="171"/>
    </row>
    <row r="23058" spans="199:199" ht="12" customHeight="1">
      <c r="GQ23058" s="171"/>
    </row>
    <row r="23059" spans="199:199" ht="12" customHeight="1">
      <c r="GQ23059" s="171"/>
    </row>
    <row r="23060" spans="199:199" ht="12" customHeight="1">
      <c r="GQ23060" s="171"/>
    </row>
    <row r="23061" spans="199:199" ht="12" customHeight="1">
      <c r="GQ23061" s="171"/>
    </row>
    <row r="23062" spans="199:199" ht="12" customHeight="1">
      <c r="GQ23062" s="171"/>
    </row>
    <row r="23063" spans="199:199" ht="12" customHeight="1">
      <c r="GQ23063" s="171"/>
    </row>
    <row r="23064" spans="199:199" ht="12" customHeight="1">
      <c r="GQ23064" s="171"/>
    </row>
    <row r="23065" spans="199:199" ht="12" customHeight="1">
      <c r="GQ23065" s="171"/>
    </row>
    <row r="23066" spans="199:199" ht="12" customHeight="1">
      <c r="GQ23066" s="171"/>
    </row>
    <row r="23067" spans="199:199" ht="12" customHeight="1">
      <c r="GQ23067" s="171"/>
    </row>
    <row r="23068" spans="199:199" ht="12" customHeight="1">
      <c r="GQ23068" s="171"/>
    </row>
    <row r="23069" spans="199:199" ht="12" customHeight="1">
      <c r="GQ23069" s="171"/>
    </row>
    <row r="23070" spans="199:199" ht="12" customHeight="1">
      <c r="GQ23070" s="171"/>
    </row>
    <row r="23071" spans="199:199" ht="12" customHeight="1">
      <c r="GQ23071" s="171"/>
    </row>
    <row r="23072" spans="199:199" ht="12" customHeight="1">
      <c r="GQ23072" s="171"/>
    </row>
    <row r="23073" spans="199:199" ht="12" customHeight="1">
      <c r="GQ23073" s="171"/>
    </row>
    <row r="23074" spans="199:199" ht="12" customHeight="1">
      <c r="GQ23074" s="171"/>
    </row>
    <row r="23075" spans="199:199" ht="12" customHeight="1">
      <c r="GQ23075" s="171"/>
    </row>
    <row r="23076" spans="199:199" ht="12" customHeight="1">
      <c r="GQ23076" s="171"/>
    </row>
    <row r="23077" spans="199:199" ht="12" customHeight="1">
      <c r="GQ23077" s="171"/>
    </row>
    <row r="23078" spans="199:199" ht="12" customHeight="1">
      <c r="GQ23078" s="171"/>
    </row>
    <row r="23079" spans="199:199" ht="12" customHeight="1">
      <c r="GQ23079" s="171"/>
    </row>
    <row r="23080" spans="199:199" ht="12" customHeight="1">
      <c r="GQ23080" s="171"/>
    </row>
    <row r="23081" spans="199:199" ht="12" customHeight="1">
      <c r="GQ23081" s="171"/>
    </row>
    <row r="23082" spans="199:199" ht="12" customHeight="1">
      <c r="GQ23082" s="171"/>
    </row>
    <row r="23083" spans="199:199" ht="12" customHeight="1">
      <c r="GQ23083" s="171"/>
    </row>
    <row r="23084" spans="199:199" ht="12" customHeight="1">
      <c r="GQ23084" s="171"/>
    </row>
    <row r="23085" spans="199:199" ht="12" customHeight="1">
      <c r="GQ23085" s="171"/>
    </row>
    <row r="23086" spans="199:199" ht="12" customHeight="1">
      <c r="GQ23086" s="171"/>
    </row>
    <row r="23087" spans="199:199" ht="12" customHeight="1">
      <c r="GQ23087" s="171"/>
    </row>
    <row r="23088" spans="199:199" ht="12" customHeight="1">
      <c r="GQ23088" s="171"/>
    </row>
    <row r="23089" spans="199:199" ht="12" customHeight="1">
      <c r="GQ23089" s="171"/>
    </row>
    <row r="23090" spans="199:199" ht="12" customHeight="1">
      <c r="GQ23090" s="171"/>
    </row>
    <row r="23091" spans="199:199" ht="12" customHeight="1">
      <c r="GQ23091" s="171"/>
    </row>
    <row r="23092" spans="199:199" ht="12" customHeight="1">
      <c r="GQ23092" s="171"/>
    </row>
    <row r="23093" spans="199:199" ht="12" customHeight="1">
      <c r="GQ23093" s="171"/>
    </row>
    <row r="23094" spans="199:199" ht="12" customHeight="1">
      <c r="GQ23094" s="171"/>
    </row>
    <row r="23095" spans="199:199" ht="12" customHeight="1">
      <c r="GQ23095" s="171"/>
    </row>
    <row r="23096" spans="199:199" ht="12" customHeight="1">
      <c r="GQ23096" s="171"/>
    </row>
    <row r="23097" spans="199:199" ht="12" customHeight="1">
      <c r="GQ23097" s="171"/>
    </row>
    <row r="23098" spans="199:199" ht="12" customHeight="1">
      <c r="GQ23098" s="171"/>
    </row>
    <row r="23099" spans="199:199" ht="12" customHeight="1">
      <c r="GQ23099" s="171"/>
    </row>
    <row r="23100" spans="199:199" ht="12" customHeight="1">
      <c r="GQ23100" s="171"/>
    </row>
    <row r="23101" spans="199:199" ht="12" customHeight="1">
      <c r="GQ23101" s="171"/>
    </row>
    <row r="23102" spans="199:199" ht="12" customHeight="1">
      <c r="GQ23102" s="171"/>
    </row>
    <row r="23103" spans="199:199" ht="12" customHeight="1">
      <c r="GQ23103" s="171"/>
    </row>
    <row r="23104" spans="199:199" ht="12" customHeight="1">
      <c r="GQ23104" s="171"/>
    </row>
    <row r="23105" spans="199:199" ht="12" customHeight="1">
      <c r="GQ23105" s="171"/>
    </row>
    <row r="23106" spans="199:199" ht="12" customHeight="1">
      <c r="GQ23106" s="171"/>
    </row>
    <row r="23107" spans="199:199" ht="12" customHeight="1">
      <c r="GQ23107" s="171"/>
    </row>
    <row r="23108" spans="199:199" ht="12" customHeight="1">
      <c r="GQ23108" s="171"/>
    </row>
    <row r="23109" spans="199:199" ht="12" customHeight="1">
      <c r="GQ23109" s="171"/>
    </row>
    <row r="23110" spans="199:199" ht="12" customHeight="1">
      <c r="GQ23110" s="171"/>
    </row>
    <row r="23111" spans="199:199" ht="12" customHeight="1">
      <c r="GQ23111" s="171"/>
    </row>
    <row r="23112" spans="199:199" ht="12" customHeight="1">
      <c r="GQ23112" s="171"/>
    </row>
    <row r="23113" spans="199:199" ht="12" customHeight="1">
      <c r="GQ23113" s="171"/>
    </row>
    <row r="23114" spans="199:199" ht="12" customHeight="1">
      <c r="GQ23114" s="171"/>
    </row>
    <row r="23115" spans="199:199" ht="12" customHeight="1">
      <c r="GQ23115" s="171"/>
    </row>
    <row r="23116" spans="199:199" ht="12" customHeight="1">
      <c r="GQ23116" s="171"/>
    </row>
    <row r="23117" spans="199:199" ht="12" customHeight="1">
      <c r="GQ23117" s="171"/>
    </row>
    <row r="23118" spans="199:199" ht="12" customHeight="1">
      <c r="GQ23118" s="171"/>
    </row>
    <row r="23119" spans="199:199" ht="12" customHeight="1">
      <c r="GQ23119" s="171"/>
    </row>
    <row r="23120" spans="199:199" ht="12" customHeight="1">
      <c r="GQ23120" s="171"/>
    </row>
    <row r="23121" spans="199:199" ht="12" customHeight="1">
      <c r="GQ23121" s="171"/>
    </row>
    <row r="23122" spans="199:199" ht="12" customHeight="1">
      <c r="GQ23122" s="171"/>
    </row>
    <row r="23123" spans="199:199" ht="12" customHeight="1">
      <c r="GQ23123" s="171"/>
    </row>
    <row r="23124" spans="199:199" ht="12" customHeight="1">
      <c r="GQ23124" s="171"/>
    </row>
    <row r="23125" spans="199:199" ht="12" customHeight="1">
      <c r="GQ23125" s="171"/>
    </row>
    <row r="23126" spans="199:199" ht="12" customHeight="1">
      <c r="GQ23126" s="171"/>
    </row>
    <row r="23127" spans="199:199" ht="12" customHeight="1">
      <c r="GQ23127" s="171"/>
    </row>
    <row r="23128" spans="199:199" ht="12" customHeight="1">
      <c r="GQ23128" s="171"/>
    </row>
    <row r="23129" spans="199:199" ht="12" customHeight="1">
      <c r="GQ23129" s="171"/>
    </row>
    <row r="23130" spans="199:199" ht="12" customHeight="1">
      <c r="GQ23130" s="171"/>
    </row>
    <row r="23131" spans="199:199" ht="12" customHeight="1">
      <c r="GQ23131" s="171"/>
    </row>
    <row r="23132" spans="199:199" ht="12" customHeight="1">
      <c r="GQ23132" s="171"/>
    </row>
    <row r="23133" spans="199:199" ht="12" customHeight="1">
      <c r="GQ23133" s="171"/>
    </row>
    <row r="23134" spans="199:199" ht="12" customHeight="1">
      <c r="GQ23134" s="171"/>
    </row>
    <row r="23135" spans="199:199" ht="12" customHeight="1">
      <c r="GQ23135" s="171"/>
    </row>
    <row r="23136" spans="199:199" ht="12" customHeight="1">
      <c r="GQ23136" s="171"/>
    </row>
    <row r="23137" spans="199:199" ht="12" customHeight="1">
      <c r="GQ23137" s="171"/>
    </row>
    <row r="23138" spans="199:199" ht="12" customHeight="1">
      <c r="GQ23138" s="171"/>
    </row>
    <row r="23139" spans="199:199" ht="12" customHeight="1">
      <c r="GQ23139" s="171"/>
    </row>
    <row r="23140" spans="199:199" ht="12" customHeight="1">
      <c r="GQ23140" s="171"/>
    </row>
    <row r="23141" spans="199:199" ht="12" customHeight="1">
      <c r="GQ23141" s="171"/>
    </row>
    <row r="23142" spans="199:199" ht="12" customHeight="1">
      <c r="GQ23142" s="171"/>
    </row>
    <row r="23143" spans="199:199" ht="12" customHeight="1">
      <c r="GQ23143" s="171"/>
    </row>
    <row r="23144" spans="199:199" ht="12" customHeight="1">
      <c r="GQ23144" s="171"/>
    </row>
    <row r="23145" spans="199:199" ht="12" customHeight="1">
      <c r="GQ23145" s="171"/>
    </row>
    <row r="23146" spans="199:199" ht="12" customHeight="1">
      <c r="GQ23146" s="171"/>
    </row>
    <row r="23147" spans="199:199" ht="12" customHeight="1">
      <c r="GQ23147" s="171"/>
    </row>
    <row r="23148" spans="199:199" ht="12" customHeight="1">
      <c r="GQ23148" s="171"/>
    </row>
    <row r="23149" spans="199:199" ht="12" customHeight="1">
      <c r="GQ23149" s="171"/>
    </row>
    <row r="23150" spans="199:199" ht="12" customHeight="1">
      <c r="GQ23150" s="171"/>
    </row>
    <row r="23151" spans="199:199" ht="12" customHeight="1">
      <c r="GQ23151" s="171"/>
    </row>
    <row r="23152" spans="199:199" ht="12" customHeight="1">
      <c r="GQ23152" s="171"/>
    </row>
    <row r="23153" spans="199:199" ht="12" customHeight="1">
      <c r="GQ23153" s="171"/>
    </row>
    <row r="23154" spans="199:199" ht="12" customHeight="1">
      <c r="GQ23154" s="171"/>
    </row>
    <row r="23155" spans="199:199" ht="12" customHeight="1">
      <c r="GQ23155" s="171"/>
    </row>
    <row r="23156" spans="199:199" ht="12" customHeight="1">
      <c r="GQ23156" s="171"/>
    </row>
    <row r="23157" spans="199:199" ht="12" customHeight="1">
      <c r="GQ23157" s="171"/>
    </row>
    <row r="23158" spans="199:199" ht="12" customHeight="1">
      <c r="GQ23158" s="171"/>
    </row>
    <row r="23159" spans="199:199" ht="12" customHeight="1">
      <c r="GQ23159" s="171"/>
    </row>
    <row r="23160" spans="199:199" ht="12" customHeight="1">
      <c r="GQ23160" s="171"/>
    </row>
    <row r="23161" spans="199:199" ht="12" customHeight="1">
      <c r="GQ23161" s="171"/>
    </row>
    <row r="23162" spans="199:199" ht="12" customHeight="1">
      <c r="GQ23162" s="171"/>
    </row>
    <row r="23163" spans="199:199" ht="12" customHeight="1">
      <c r="GQ23163" s="171"/>
    </row>
    <row r="23164" spans="199:199" ht="12" customHeight="1">
      <c r="GQ23164" s="171"/>
    </row>
    <row r="23165" spans="199:199" ht="12" customHeight="1">
      <c r="GQ23165" s="171"/>
    </row>
    <row r="23166" spans="199:199" ht="12" customHeight="1">
      <c r="GQ23166" s="171"/>
    </row>
    <row r="23167" spans="199:199" ht="12" customHeight="1">
      <c r="GQ23167" s="171"/>
    </row>
    <row r="23168" spans="199:199" ht="12" customHeight="1">
      <c r="GQ23168" s="171"/>
    </row>
    <row r="23169" spans="199:199" ht="12" customHeight="1">
      <c r="GQ23169" s="171"/>
    </row>
    <row r="23170" spans="199:199" ht="12" customHeight="1">
      <c r="GQ23170" s="171"/>
    </row>
    <row r="23171" spans="199:199" ht="12" customHeight="1">
      <c r="GQ23171" s="171"/>
    </row>
    <row r="23172" spans="199:199" ht="12" customHeight="1">
      <c r="GQ23172" s="171"/>
    </row>
    <row r="23173" spans="199:199" ht="12" customHeight="1">
      <c r="GQ23173" s="171"/>
    </row>
    <row r="23174" spans="199:199" ht="12" customHeight="1">
      <c r="GQ23174" s="171"/>
    </row>
    <row r="23175" spans="199:199" ht="12" customHeight="1">
      <c r="GQ23175" s="171"/>
    </row>
    <row r="23176" spans="199:199" ht="12" customHeight="1">
      <c r="GQ23176" s="171"/>
    </row>
    <row r="23177" spans="199:199" ht="12" customHeight="1">
      <c r="GQ23177" s="171"/>
    </row>
    <row r="23178" spans="199:199" ht="12" customHeight="1">
      <c r="GQ23178" s="171"/>
    </row>
    <row r="23179" spans="199:199" ht="12" customHeight="1">
      <c r="GQ23179" s="171"/>
    </row>
    <row r="23180" spans="199:199" ht="12" customHeight="1">
      <c r="GQ23180" s="171"/>
    </row>
    <row r="23181" spans="199:199" ht="12" customHeight="1">
      <c r="GQ23181" s="171"/>
    </row>
    <row r="23182" spans="199:199" ht="12" customHeight="1">
      <c r="GQ23182" s="171"/>
    </row>
    <row r="23183" spans="199:199" ht="12" customHeight="1">
      <c r="GQ23183" s="171"/>
    </row>
    <row r="23184" spans="199:199" ht="12" customHeight="1">
      <c r="GQ23184" s="171"/>
    </row>
    <row r="23185" spans="199:199" ht="12" customHeight="1">
      <c r="GQ23185" s="171"/>
    </row>
    <row r="23186" spans="199:199" ht="12" customHeight="1">
      <c r="GQ23186" s="171"/>
    </row>
    <row r="23187" spans="199:199" ht="12" customHeight="1">
      <c r="GQ23187" s="171"/>
    </row>
    <row r="23188" spans="199:199" ht="12" customHeight="1">
      <c r="GQ23188" s="171"/>
    </row>
    <row r="23189" spans="199:199" ht="12" customHeight="1">
      <c r="GQ23189" s="171"/>
    </row>
    <row r="23190" spans="199:199" ht="12" customHeight="1">
      <c r="GQ23190" s="171"/>
    </row>
    <row r="23191" spans="199:199" ht="12" customHeight="1">
      <c r="GQ23191" s="171"/>
    </row>
    <row r="23192" spans="199:199" ht="12" customHeight="1">
      <c r="GQ23192" s="171"/>
    </row>
    <row r="23193" spans="199:199" ht="12" customHeight="1">
      <c r="GQ23193" s="171"/>
    </row>
    <row r="23194" spans="199:199" ht="12" customHeight="1">
      <c r="GQ23194" s="171"/>
    </row>
    <row r="23195" spans="199:199" ht="12" customHeight="1">
      <c r="GQ23195" s="171"/>
    </row>
    <row r="23196" spans="199:199" ht="12" customHeight="1">
      <c r="GQ23196" s="171"/>
    </row>
    <row r="23197" spans="199:199" ht="12" customHeight="1">
      <c r="GQ23197" s="171"/>
    </row>
    <row r="23198" spans="199:199" ht="12" customHeight="1">
      <c r="GQ23198" s="171"/>
    </row>
    <row r="23199" spans="199:199" ht="12" customHeight="1">
      <c r="GQ23199" s="171"/>
    </row>
    <row r="23200" spans="199:199" ht="12" customHeight="1">
      <c r="GQ23200" s="171"/>
    </row>
    <row r="23201" spans="199:199" ht="12" customHeight="1">
      <c r="GQ23201" s="171"/>
    </row>
    <row r="23202" spans="199:199" ht="12" customHeight="1">
      <c r="GQ23202" s="171"/>
    </row>
    <row r="23203" spans="199:199" ht="12" customHeight="1">
      <c r="GQ23203" s="171"/>
    </row>
    <row r="23204" spans="199:199" ht="12" customHeight="1">
      <c r="GQ23204" s="171"/>
    </row>
    <row r="23205" spans="199:199" ht="12" customHeight="1">
      <c r="GQ23205" s="171"/>
    </row>
    <row r="23206" spans="199:199" ht="12" customHeight="1">
      <c r="GQ23206" s="171"/>
    </row>
    <row r="23207" spans="199:199" ht="12" customHeight="1">
      <c r="GQ23207" s="171"/>
    </row>
    <row r="23208" spans="199:199" ht="12" customHeight="1">
      <c r="GQ23208" s="171"/>
    </row>
    <row r="23209" spans="199:199" ht="12" customHeight="1">
      <c r="GQ23209" s="171"/>
    </row>
    <row r="23210" spans="199:199" ht="12" customHeight="1">
      <c r="GQ23210" s="171"/>
    </row>
    <row r="23211" spans="199:199" ht="12" customHeight="1">
      <c r="GQ23211" s="171"/>
    </row>
    <row r="23212" spans="199:199" ht="12" customHeight="1">
      <c r="GQ23212" s="171"/>
    </row>
    <row r="23213" spans="199:199" ht="12" customHeight="1">
      <c r="GQ23213" s="171"/>
    </row>
    <row r="23214" spans="199:199" ht="12" customHeight="1">
      <c r="GQ23214" s="171"/>
    </row>
    <row r="23215" spans="199:199" ht="12" customHeight="1">
      <c r="GQ23215" s="171"/>
    </row>
    <row r="23216" spans="199:199" ht="12" customHeight="1">
      <c r="GQ23216" s="171"/>
    </row>
    <row r="23217" spans="199:199" ht="12" customHeight="1">
      <c r="GQ23217" s="171"/>
    </row>
    <row r="23218" spans="199:199" ht="12" customHeight="1">
      <c r="GQ23218" s="171"/>
    </row>
    <row r="23219" spans="199:199" ht="12" customHeight="1">
      <c r="GQ23219" s="171"/>
    </row>
    <row r="23220" spans="199:199" ht="12" customHeight="1">
      <c r="GQ23220" s="171"/>
    </row>
    <row r="23221" spans="199:199" ht="12" customHeight="1">
      <c r="GQ23221" s="171"/>
    </row>
    <row r="23222" spans="199:199" ht="12" customHeight="1">
      <c r="GQ23222" s="171"/>
    </row>
    <row r="23223" spans="199:199" ht="12" customHeight="1">
      <c r="GQ23223" s="171"/>
    </row>
    <row r="23224" spans="199:199" ht="12" customHeight="1">
      <c r="GQ23224" s="171"/>
    </row>
    <row r="23225" spans="199:199" ht="12" customHeight="1">
      <c r="GQ23225" s="171"/>
    </row>
    <row r="23226" spans="199:199" ht="12" customHeight="1">
      <c r="GQ23226" s="171"/>
    </row>
    <row r="23227" spans="199:199" ht="12" customHeight="1">
      <c r="GQ23227" s="171"/>
    </row>
    <row r="23228" spans="199:199" ht="12" customHeight="1">
      <c r="GQ23228" s="171"/>
    </row>
    <row r="23229" spans="199:199" ht="12" customHeight="1">
      <c r="GQ23229" s="171"/>
    </row>
    <row r="23230" spans="199:199" ht="12" customHeight="1">
      <c r="GQ23230" s="171"/>
    </row>
    <row r="23231" spans="199:199" ht="12" customHeight="1">
      <c r="GQ23231" s="171"/>
    </row>
    <row r="23232" spans="199:199" ht="12" customHeight="1">
      <c r="GQ23232" s="171"/>
    </row>
    <row r="23233" spans="199:199" ht="12" customHeight="1">
      <c r="GQ23233" s="171"/>
    </row>
    <row r="23234" spans="199:199" ht="12" customHeight="1">
      <c r="GQ23234" s="171"/>
    </row>
    <row r="23235" spans="199:199" ht="12" customHeight="1">
      <c r="GQ23235" s="171"/>
    </row>
    <row r="23236" spans="199:199" ht="12" customHeight="1">
      <c r="GQ23236" s="171"/>
    </row>
    <row r="23237" spans="199:199" ht="12" customHeight="1">
      <c r="GQ23237" s="171"/>
    </row>
    <row r="23238" spans="199:199" ht="12" customHeight="1">
      <c r="GQ23238" s="171"/>
    </row>
    <row r="23239" spans="199:199" ht="12" customHeight="1">
      <c r="GQ23239" s="171"/>
    </row>
    <row r="23240" spans="199:199" ht="12" customHeight="1">
      <c r="GQ23240" s="171"/>
    </row>
    <row r="23241" spans="199:199" ht="12" customHeight="1">
      <c r="GQ23241" s="171"/>
    </row>
    <row r="23242" spans="199:199" ht="12" customHeight="1">
      <c r="GQ23242" s="171"/>
    </row>
    <row r="23243" spans="199:199" ht="12" customHeight="1">
      <c r="GQ23243" s="171"/>
    </row>
    <row r="23244" spans="199:199" ht="12" customHeight="1">
      <c r="GQ23244" s="171"/>
    </row>
    <row r="23245" spans="199:199" ht="12" customHeight="1">
      <c r="GQ23245" s="171"/>
    </row>
    <row r="23246" spans="199:199" ht="12" customHeight="1">
      <c r="GQ23246" s="171"/>
    </row>
    <row r="23247" spans="199:199" ht="12" customHeight="1">
      <c r="GQ23247" s="171"/>
    </row>
    <row r="23248" spans="199:199" ht="12" customHeight="1">
      <c r="GQ23248" s="171"/>
    </row>
    <row r="23249" spans="199:199" ht="12" customHeight="1">
      <c r="GQ23249" s="171"/>
    </row>
    <row r="23250" spans="199:199" ht="12" customHeight="1">
      <c r="GQ23250" s="171"/>
    </row>
    <row r="23251" spans="199:199" ht="12" customHeight="1">
      <c r="GQ23251" s="171"/>
    </row>
    <row r="23252" spans="199:199" ht="12" customHeight="1">
      <c r="GQ23252" s="171"/>
    </row>
    <row r="23253" spans="199:199" ht="12" customHeight="1">
      <c r="GQ23253" s="171"/>
    </row>
    <row r="23254" spans="199:199" ht="12" customHeight="1">
      <c r="GQ23254" s="171"/>
    </row>
    <row r="23255" spans="199:199" ht="12" customHeight="1">
      <c r="GQ23255" s="171"/>
    </row>
    <row r="23256" spans="199:199" ht="12" customHeight="1">
      <c r="GQ23256" s="171"/>
    </row>
    <row r="23257" spans="199:199" ht="12" customHeight="1">
      <c r="GQ23257" s="171"/>
    </row>
    <row r="23258" spans="199:199" ht="12" customHeight="1">
      <c r="GQ23258" s="171"/>
    </row>
    <row r="23259" spans="199:199" ht="12" customHeight="1">
      <c r="GQ23259" s="171"/>
    </row>
    <row r="23260" spans="199:199" ht="12" customHeight="1">
      <c r="GQ23260" s="171"/>
    </row>
    <row r="23261" spans="199:199" ht="12" customHeight="1">
      <c r="GQ23261" s="171"/>
    </row>
    <row r="23262" spans="199:199" ht="12" customHeight="1">
      <c r="GQ23262" s="171"/>
    </row>
    <row r="23263" spans="199:199" ht="12" customHeight="1">
      <c r="GQ23263" s="171"/>
    </row>
    <row r="23264" spans="199:199" ht="12" customHeight="1">
      <c r="GQ23264" s="171"/>
    </row>
    <row r="23265" spans="199:199" ht="12" customHeight="1">
      <c r="GQ23265" s="171"/>
    </row>
    <row r="23266" spans="199:199" ht="12" customHeight="1">
      <c r="GQ23266" s="171"/>
    </row>
    <row r="23267" spans="199:199" ht="12" customHeight="1">
      <c r="GQ23267" s="171"/>
    </row>
    <row r="23268" spans="199:199" ht="12" customHeight="1">
      <c r="GQ23268" s="171"/>
    </row>
    <row r="23269" spans="199:199" ht="12" customHeight="1">
      <c r="GQ23269" s="171"/>
    </row>
    <row r="23270" spans="199:199" ht="12" customHeight="1">
      <c r="GQ23270" s="171"/>
    </row>
    <row r="23271" spans="199:199" ht="12" customHeight="1">
      <c r="GQ23271" s="171"/>
    </row>
    <row r="23272" spans="199:199" ht="12" customHeight="1">
      <c r="GQ23272" s="171"/>
    </row>
    <row r="23273" spans="199:199" ht="12" customHeight="1">
      <c r="GQ23273" s="171"/>
    </row>
    <row r="23274" spans="199:199" ht="12" customHeight="1">
      <c r="GQ23274" s="171"/>
    </row>
    <row r="23275" spans="199:199" ht="12" customHeight="1">
      <c r="GQ23275" s="171"/>
    </row>
    <row r="23276" spans="199:199" ht="12" customHeight="1">
      <c r="GQ23276" s="171"/>
    </row>
    <row r="23277" spans="199:199" ht="12" customHeight="1">
      <c r="GQ23277" s="171"/>
    </row>
    <row r="23278" spans="199:199" ht="12" customHeight="1">
      <c r="GQ23278" s="171"/>
    </row>
    <row r="23279" spans="199:199" ht="12" customHeight="1">
      <c r="GQ23279" s="171"/>
    </row>
    <row r="23280" spans="199:199" ht="12" customHeight="1">
      <c r="GQ23280" s="171"/>
    </row>
    <row r="23281" spans="199:199" ht="12" customHeight="1">
      <c r="GQ23281" s="171"/>
    </row>
    <row r="23282" spans="199:199" ht="12" customHeight="1">
      <c r="GQ23282" s="171"/>
    </row>
    <row r="23283" spans="199:199" ht="12" customHeight="1">
      <c r="GQ23283" s="171"/>
    </row>
    <row r="23284" spans="199:199" ht="12" customHeight="1">
      <c r="GQ23284" s="171"/>
    </row>
    <row r="23285" spans="199:199" ht="12" customHeight="1">
      <c r="GQ23285" s="171"/>
    </row>
    <row r="23286" spans="199:199" ht="12" customHeight="1">
      <c r="GQ23286" s="171"/>
    </row>
    <row r="23287" spans="199:199" ht="12" customHeight="1">
      <c r="GQ23287" s="171"/>
    </row>
    <row r="23288" spans="199:199" ht="12" customHeight="1">
      <c r="GQ23288" s="171"/>
    </row>
    <row r="23289" spans="199:199" ht="12" customHeight="1">
      <c r="GQ23289" s="171"/>
    </row>
    <row r="23290" spans="199:199" ht="12" customHeight="1">
      <c r="GQ23290" s="171"/>
    </row>
    <row r="23291" spans="199:199" ht="12" customHeight="1">
      <c r="GQ23291" s="171"/>
    </row>
    <row r="23292" spans="199:199" ht="12" customHeight="1">
      <c r="GQ23292" s="171"/>
    </row>
    <row r="23293" spans="199:199" ht="12" customHeight="1">
      <c r="GQ23293" s="171"/>
    </row>
    <row r="23294" spans="199:199" ht="12" customHeight="1">
      <c r="GQ23294" s="171"/>
    </row>
    <row r="23295" spans="199:199" ht="12" customHeight="1">
      <c r="GQ23295" s="171"/>
    </row>
    <row r="23296" spans="199:199" ht="12" customHeight="1">
      <c r="GQ23296" s="171"/>
    </row>
    <row r="23297" spans="199:199" ht="12" customHeight="1">
      <c r="GQ23297" s="171"/>
    </row>
    <row r="23298" spans="199:199" ht="12" customHeight="1">
      <c r="GQ23298" s="171"/>
    </row>
    <row r="23299" spans="199:199" ht="12" customHeight="1">
      <c r="GQ23299" s="171"/>
    </row>
    <row r="23300" spans="199:199" ht="12" customHeight="1">
      <c r="GQ23300" s="171"/>
    </row>
    <row r="23301" spans="199:199" ht="12" customHeight="1">
      <c r="GQ23301" s="171"/>
    </row>
    <row r="23302" spans="199:199" ht="12" customHeight="1">
      <c r="GQ23302" s="171"/>
    </row>
    <row r="23303" spans="199:199" ht="12" customHeight="1">
      <c r="GQ23303" s="171"/>
    </row>
    <row r="23304" spans="199:199" ht="12" customHeight="1">
      <c r="GQ23304" s="171"/>
    </row>
    <row r="23305" spans="199:199" ht="12" customHeight="1">
      <c r="GQ23305" s="171"/>
    </row>
    <row r="23306" spans="199:199" ht="12" customHeight="1">
      <c r="GQ23306" s="171"/>
    </row>
    <row r="23307" spans="199:199" ht="12" customHeight="1">
      <c r="GQ23307" s="171"/>
    </row>
    <row r="23308" spans="199:199" ht="12" customHeight="1">
      <c r="GQ23308" s="171"/>
    </row>
    <row r="23309" spans="199:199" ht="12" customHeight="1">
      <c r="GQ23309" s="171"/>
    </row>
    <row r="23310" spans="199:199" ht="12" customHeight="1">
      <c r="GQ23310" s="171"/>
    </row>
    <row r="23311" spans="199:199" ht="12" customHeight="1">
      <c r="GQ23311" s="171"/>
    </row>
    <row r="23312" spans="199:199" ht="12" customHeight="1">
      <c r="GQ23312" s="171"/>
    </row>
    <row r="23313" spans="199:199" ht="12" customHeight="1">
      <c r="GQ23313" s="171"/>
    </row>
    <row r="23314" spans="199:199" ht="12" customHeight="1">
      <c r="GQ23314" s="171"/>
    </row>
    <row r="23315" spans="199:199" ht="12" customHeight="1">
      <c r="GQ23315" s="171"/>
    </row>
    <row r="23316" spans="199:199" ht="12" customHeight="1">
      <c r="GQ23316" s="171"/>
    </row>
    <row r="23317" spans="199:199" ht="12" customHeight="1">
      <c r="GQ23317" s="171"/>
    </row>
    <row r="23318" spans="199:199" ht="12" customHeight="1">
      <c r="GQ23318" s="171"/>
    </row>
    <row r="23319" spans="199:199" ht="12" customHeight="1">
      <c r="GQ23319" s="171"/>
    </row>
    <row r="23320" spans="199:199" ht="12" customHeight="1">
      <c r="GQ23320" s="171"/>
    </row>
    <row r="23321" spans="199:199" ht="12" customHeight="1">
      <c r="GQ23321" s="171"/>
    </row>
    <row r="23322" spans="199:199" ht="12" customHeight="1">
      <c r="GQ23322" s="171"/>
    </row>
    <row r="23323" spans="199:199" ht="12" customHeight="1">
      <c r="GQ23323" s="171"/>
    </row>
    <row r="23324" spans="199:199" ht="12" customHeight="1">
      <c r="GQ23324" s="171"/>
    </row>
    <row r="23325" spans="199:199" ht="12" customHeight="1">
      <c r="GQ23325" s="171"/>
    </row>
    <row r="23326" spans="199:199" ht="12" customHeight="1">
      <c r="GQ23326" s="171"/>
    </row>
    <row r="23327" spans="199:199" ht="12" customHeight="1">
      <c r="GQ23327" s="171"/>
    </row>
    <row r="23328" spans="199:199" ht="12" customHeight="1">
      <c r="GQ23328" s="171"/>
    </row>
    <row r="23329" spans="199:199" ht="12" customHeight="1">
      <c r="GQ23329" s="171"/>
    </row>
    <row r="23330" spans="199:199" ht="12" customHeight="1">
      <c r="GQ23330" s="171"/>
    </row>
    <row r="23331" spans="199:199" ht="12" customHeight="1">
      <c r="GQ23331" s="171"/>
    </row>
    <row r="23332" spans="199:199" ht="12" customHeight="1">
      <c r="GQ23332" s="171"/>
    </row>
    <row r="23333" spans="199:199" ht="12" customHeight="1">
      <c r="GQ23333" s="171"/>
    </row>
    <row r="23334" spans="199:199" ht="12" customHeight="1">
      <c r="GQ23334" s="171"/>
    </row>
    <row r="23335" spans="199:199" ht="12" customHeight="1">
      <c r="GQ23335" s="171"/>
    </row>
    <row r="23336" spans="199:199" ht="12" customHeight="1">
      <c r="GQ23336" s="171"/>
    </row>
    <row r="23337" spans="199:199" ht="12" customHeight="1">
      <c r="GQ23337" s="171"/>
    </row>
    <row r="23338" spans="199:199" ht="12" customHeight="1">
      <c r="GQ23338" s="171"/>
    </row>
    <row r="23339" spans="199:199" ht="12" customHeight="1">
      <c r="GQ23339" s="171"/>
    </row>
    <row r="23340" spans="199:199" ht="12" customHeight="1">
      <c r="GQ23340" s="171"/>
    </row>
    <row r="23341" spans="199:199" ht="12" customHeight="1">
      <c r="GQ23341" s="171"/>
    </row>
    <row r="23342" spans="199:199" ht="12" customHeight="1">
      <c r="GQ23342" s="171"/>
    </row>
    <row r="23343" spans="199:199" ht="12" customHeight="1">
      <c r="GQ23343" s="171"/>
    </row>
    <row r="23344" spans="199:199" ht="12" customHeight="1">
      <c r="GQ23344" s="171"/>
    </row>
    <row r="23345" spans="199:199" ht="12" customHeight="1">
      <c r="GQ23345" s="171"/>
    </row>
    <row r="23346" spans="199:199" ht="12" customHeight="1">
      <c r="GQ23346" s="171"/>
    </row>
    <row r="23347" spans="199:199" ht="12" customHeight="1">
      <c r="GQ23347" s="171"/>
    </row>
    <row r="23348" spans="199:199" ht="12" customHeight="1">
      <c r="GQ23348" s="171"/>
    </row>
    <row r="23349" spans="199:199" ht="12" customHeight="1">
      <c r="GQ23349" s="171"/>
    </row>
    <row r="23350" spans="199:199" ht="12" customHeight="1">
      <c r="GQ23350" s="171"/>
    </row>
    <row r="23351" spans="199:199" ht="12" customHeight="1">
      <c r="GQ23351" s="171"/>
    </row>
    <row r="23352" spans="199:199" ht="12" customHeight="1">
      <c r="GQ23352" s="171"/>
    </row>
    <row r="23353" spans="199:199" ht="12" customHeight="1">
      <c r="GQ23353" s="171"/>
    </row>
    <row r="23354" spans="199:199" ht="12" customHeight="1">
      <c r="GQ23354" s="171"/>
    </row>
    <row r="23355" spans="199:199" ht="12" customHeight="1">
      <c r="GQ23355" s="171"/>
    </row>
    <row r="23356" spans="199:199" ht="12" customHeight="1">
      <c r="GQ23356" s="171"/>
    </row>
    <row r="23357" spans="199:199" ht="12" customHeight="1">
      <c r="GQ23357" s="171"/>
    </row>
    <row r="23358" spans="199:199" ht="12" customHeight="1">
      <c r="GQ23358" s="171"/>
    </row>
    <row r="23359" spans="199:199" ht="12" customHeight="1">
      <c r="GQ23359" s="171"/>
    </row>
    <row r="23360" spans="199:199" ht="12" customHeight="1">
      <c r="GQ23360" s="171"/>
    </row>
    <row r="23361" spans="199:199" ht="12" customHeight="1">
      <c r="GQ23361" s="171"/>
    </row>
    <row r="23362" spans="199:199" ht="12" customHeight="1">
      <c r="GQ23362" s="171"/>
    </row>
    <row r="23363" spans="199:199" ht="12" customHeight="1">
      <c r="GQ23363" s="171"/>
    </row>
    <row r="23364" spans="199:199" ht="12" customHeight="1">
      <c r="GQ23364" s="171"/>
    </row>
    <row r="23365" spans="199:199" ht="12" customHeight="1">
      <c r="GQ23365" s="171"/>
    </row>
    <row r="23366" spans="199:199" ht="12" customHeight="1">
      <c r="GQ23366" s="171"/>
    </row>
    <row r="23367" spans="199:199" ht="12" customHeight="1">
      <c r="GQ23367" s="171"/>
    </row>
    <row r="23368" spans="199:199" ht="12" customHeight="1">
      <c r="GQ23368" s="171"/>
    </row>
    <row r="23369" spans="199:199" ht="12" customHeight="1">
      <c r="GQ23369" s="171"/>
    </row>
    <row r="23370" spans="199:199" ht="12" customHeight="1">
      <c r="GQ23370" s="171"/>
    </row>
    <row r="23371" spans="199:199" ht="12" customHeight="1">
      <c r="GQ23371" s="171"/>
    </row>
    <row r="23372" spans="199:199" ht="12" customHeight="1">
      <c r="GQ23372" s="171"/>
    </row>
    <row r="23373" spans="199:199" ht="12" customHeight="1">
      <c r="GQ23373" s="171"/>
    </row>
    <row r="23374" spans="199:199" ht="12" customHeight="1">
      <c r="GQ23374" s="171"/>
    </row>
    <row r="23375" spans="199:199" ht="12" customHeight="1">
      <c r="GQ23375" s="171"/>
    </row>
    <row r="23376" spans="199:199" ht="12" customHeight="1">
      <c r="GQ23376" s="171"/>
    </row>
    <row r="23377" spans="199:199" ht="12" customHeight="1">
      <c r="GQ23377" s="171"/>
    </row>
    <row r="23378" spans="199:199" ht="12" customHeight="1">
      <c r="GQ23378" s="171"/>
    </row>
    <row r="23379" spans="199:199" ht="12" customHeight="1">
      <c r="GQ23379" s="171"/>
    </row>
    <row r="23380" spans="199:199" ht="12" customHeight="1">
      <c r="GQ23380" s="171"/>
    </row>
    <row r="23381" spans="199:199" ht="12" customHeight="1">
      <c r="GQ23381" s="171"/>
    </row>
    <row r="23382" spans="199:199" ht="12" customHeight="1">
      <c r="GQ23382" s="171"/>
    </row>
    <row r="23383" spans="199:199" ht="12" customHeight="1">
      <c r="GQ23383" s="171"/>
    </row>
    <row r="23384" spans="199:199" ht="12" customHeight="1">
      <c r="GQ23384" s="171"/>
    </row>
    <row r="23385" spans="199:199" ht="12" customHeight="1">
      <c r="GQ23385" s="171"/>
    </row>
    <row r="23386" spans="199:199" ht="12" customHeight="1">
      <c r="GQ23386" s="171"/>
    </row>
    <row r="23387" spans="199:199" ht="12" customHeight="1">
      <c r="GQ23387" s="171"/>
    </row>
    <row r="23388" spans="199:199" ht="12" customHeight="1">
      <c r="GQ23388" s="171"/>
    </row>
    <row r="23389" spans="199:199" ht="12" customHeight="1">
      <c r="GQ23389" s="171"/>
    </row>
    <row r="23390" spans="199:199" ht="12" customHeight="1">
      <c r="GQ23390" s="171"/>
    </row>
    <row r="23391" spans="199:199" ht="12" customHeight="1">
      <c r="GQ23391" s="171"/>
    </row>
    <row r="23392" spans="199:199" ht="12" customHeight="1">
      <c r="GQ23392" s="171"/>
    </row>
    <row r="23393" spans="199:199" ht="12" customHeight="1">
      <c r="GQ23393" s="171"/>
    </row>
    <row r="23394" spans="199:199" ht="12" customHeight="1">
      <c r="GQ23394" s="171"/>
    </row>
    <row r="23395" spans="199:199" ht="12" customHeight="1">
      <c r="GQ23395" s="171"/>
    </row>
    <row r="23396" spans="199:199" ht="12" customHeight="1">
      <c r="GQ23396" s="171"/>
    </row>
    <row r="23397" spans="199:199" ht="12" customHeight="1">
      <c r="GQ23397" s="171"/>
    </row>
    <row r="23398" spans="199:199" ht="12" customHeight="1">
      <c r="GQ23398" s="171"/>
    </row>
    <row r="23399" spans="199:199" ht="12" customHeight="1">
      <c r="GQ23399" s="171"/>
    </row>
    <row r="23400" spans="199:199" ht="12" customHeight="1">
      <c r="GQ23400" s="171"/>
    </row>
    <row r="23401" spans="199:199" ht="12" customHeight="1">
      <c r="GQ23401" s="171"/>
    </row>
    <row r="23402" spans="199:199" ht="12" customHeight="1">
      <c r="GQ23402" s="171"/>
    </row>
    <row r="23403" spans="199:199" ht="12" customHeight="1">
      <c r="GQ23403" s="171"/>
    </row>
    <row r="23404" spans="199:199" ht="12" customHeight="1">
      <c r="GQ23404" s="171"/>
    </row>
    <row r="23405" spans="199:199" ht="12" customHeight="1">
      <c r="GQ23405" s="171"/>
    </row>
    <row r="23406" spans="199:199" ht="12" customHeight="1">
      <c r="GQ23406" s="171"/>
    </row>
    <row r="23407" spans="199:199" ht="12" customHeight="1">
      <c r="GQ23407" s="171"/>
    </row>
    <row r="23408" spans="199:199" ht="12" customHeight="1">
      <c r="GQ23408" s="171"/>
    </row>
    <row r="23409" spans="199:199" ht="12" customHeight="1">
      <c r="GQ23409" s="171"/>
    </row>
    <row r="23410" spans="199:199" ht="12" customHeight="1">
      <c r="GQ23410" s="171"/>
    </row>
    <row r="23411" spans="199:199" ht="12" customHeight="1">
      <c r="GQ23411" s="171"/>
    </row>
    <row r="23412" spans="199:199" ht="12" customHeight="1">
      <c r="GQ23412" s="171"/>
    </row>
    <row r="23413" spans="199:199" ht="12" customHeight="1">
      <c r="GQ23413" s="171"/>
    </row>
    <row r="23414" spans="199:199" ht="12" customHeight="1">
      <c r="GQ23414" s="171"/>
    </row>
    <row r="23415" spans="199:199" ht="12" customHeight="1">
      <c r="GQ23415" s="171"/>
    </row>
    <row r="23416" spans="199:199" ht="12" customHeight="1">
      <c r="GQ23416" s="171"/>
    </row>
    <row r="23417" spans="199:199" ht="12" customHeight="1">
      <c r="GQ23417" s="171"/>
    </row>
    <row r="23418" spans="199:199" ht="12" customHeight="1">
      <c r="GQ23418" s="171"/>
    </row>
    <row r="23419" spans="199:199" ht="12" customHeight="1">
      <c r="GQ23419" s="171"/>
    </row>
    <row r="23420" spans="199:199" ht="12" customHeight="1">
      <c r="GQ23420" s="171"/>
    </row>
    <row r="23421" spans="199:199" ht="12" customHeight="1">
      <c r="GQ23421" s="171"/>
    </row>
    <row r="23422" spans="199:199" ht="12" customHeight="1">
      <c r="GQ23422" s="171"/>
    </row>
    <row r="23423" spans="199:199" ht="12" customHeight="1">
      <c r="GQ23423" s="171"/>
    </row>
    <row r="23424" spans="199:199" ht="12" customHeight="1">
      <c r="GQ23424" s="171"/>
    </row>
    <row r="23425" spans="199:199" ht="12" customHeight="1">
      <c r="GQ23425" s="171"/>
    </row>
    <row r="23426" spans="199:199" ht="12" customHeight="1">
      <c r="GQ23426" s="171"/>
    </row>
    <row r="23427" spans="199:199" ht="12" customHeight="1">
      <c r="GQ23427" s="171"/>
    </row>
    <row r="23428" spans="199:199" ht="12" customHeight="1">
      <c r="GQ23428" s="171"/>
    </row>
    <row r="23429" spans="199:199" ht="12" customHeight="1">
      <c r="GQ23429" s="171"/>
    </row>
    <row r="23430" spans="199:199" ht="12" customHeight="1">
      <c r="GQ23430" s="171"/>
    </row>
    <row r="23431" spans="199:199" ht="12" customHeight="1">
      <c r="GQ23431" s="171"/>
    </row>
    <row r="23432" spans="199:199" ht="12" customHeight="1">
      <c r="GQ23432" s="171"/>
    </row>
    <row r="23433" spans="199:199" ht="12" customHeight="1">
      <c r="GQ23433" s="171"/>
    </row>
    <row r="23434" spans="199:199" ht="12" customHeight="1">
      <c r="GQ23434" s="171"/>
    </row>
    <row r="23435" spans="199:199" ht="12" customHeight="1">
      <c r="GQ23435" s="171"/>
    </row>
    <row r="23436" spans="199:199" ht="12" customHeight="1">
      <c r="GQ23436" s="171"/>
    </row>
    <row r="23437" spans="199:199" ht="12" customHeight="1">
      <c r="GQ23437" s="171"/>
    </row>
    <row r="23438" spans="199:199" ht="12" customHeight="1">
      <c r="GQ23438" s="171"/>
    </row>
    <row r="23439" spans="199:199" ht="12" customHeight="1">
      <c r="GQ23439" s="171"/>
    </row>
    <row r="23440" spans="199:199" ht="12" customHeight="1">
      <c r="GQ23440" s="171"/>
    </row>
    <row r="23441" spans="199:199" ht="12" customHeight="1">
      <c r="GQ23441" s="171"/>
    </row>
    <row r="23442" spans="199:199" ht="12" customHeight="1">
      <c r="GQ23442" s="171"/>
    </row>
    <row r="23443" spans="199:199" ht="12" customHeight="1">
      <c r="GQ23443" s="171"/>
    </row>
    <row r="23444" spans="199:199" ht="12" customHeight="1">
      <c r="GQ23444" s="171"/>
    </row>
    <row r="23445" spans="199:199" ht="12" customHeight="1">
      <c r="GQ23445" s="171"/>
    </row>
    <row r="23446" spans="199:199" ht="12" customHeight="1">
      <c r="GQ23446" s="171"/>
    </row>
    <row r="23447" spans="199:199" ht="12" customHeight="1">
      <c r="GQ23447" s="171"/>
    </row>
    <row r="23448" spans="199:199" ht="12" customHeight="1">
      <c r="GQ23448" s="171"/>
    </row>
    <row r="23449" spans="199:199" ht="12" customHeight="1">
      <c r="GQ23449" s="171"/>
    </row>
    <row r="23450" spans="199:199" ht="12" customHeight="1">
      <c r="GQ23450" s="171"/>
    </row>
    <row r="23451" spans="199:199" ht="12" customHeight="1">
      <c r="GQ23451" s="171"/>
    </row>
    <row r="23452" spans="199:199" ht="12" customHeight="1">
      <c r="GQ23452" s="171"/>
    </row>
    <row r="23453" spans="199:199" ht="12" customHeight="1">
      <c r="GQ23453" s="171"/>
    </row>
    <row r="23454" spans="199:199" ht="12" customHeight="1">
      <c r="GQ23454" s="171"/>
    </row>
    <row r="23455" spans="199:199" ht="12" customHeight="1">
      <c r="GQ23455" s="171"/>
    </row>
    <row r="23456" spans="199:199" ht="12" customHeight="1">
      <c r="GQ23456" s="171"/>
    </row>
    <row r="23457" spans="199:199" ht="12" customHeight="1">
      <c r="GQ23457" s="171"/>
    </row>
    <row r="23458" spans="199:199" ht="12" customHeight="1">
      <c r="GQ23458" s="171"/>
    </row>
    <row r="23459" spans="199:199" ht="12" customHeight="1">
      <c r="GQ23459" s="171"/>
    </row>
    <row r="23460" spans="199:199" ht="12" customHeight="1">
      <c r="GQ23460" s="171"/>
    </row>
    <row r="23461" spans="199:199" ht="12" customHeight="1">
      <c r="GQ23461" s="171"/>
    </row>
    <row r="23462" spans="199:199" ht="12" customHeight="1">
      <c r="GQ23462" s="171"/>
    </row>
    <row r="23463" spans="199:199" ht="12" customHeight="1">
      <c r="GQ23463" s="171"/>
    </row>
    <row r="23464" spans="199:199" ht="12" customHeight="1">
      <c r="GQ23464" s="171"/>
    </row>
    <row r="23465" spans="199:199" ht="12" customHeight="1">
      <c r="GQ23465" s="171"/>
    </row>
    <row r="23466" spans="199:199" ht="12" customHeight="1">
      <c r="GQ23466" s="171"/>
    </row>
    <row r="23467" spans="199:199" ht="12" customHeight="1">
      <c r="GQ23467" s="171"/>
    </row>
    <row r="23468" spans="199:199" ht="12" customHeight="1">
      <c r="GQ23468" s="171"/>
    </row>
    <row r="23469" spans="199:199" ht="12" customHeight="1">
      <c r="GQ23469" s="171"/>
    </row>
    <row r="23470" spans="199:199" ht="12" customHeight="1">
      <c r="GQ23470" s="171"/>
    </row>
    <row r="23471" spans="199:199" ht="12" customHeight="1">
      <c r="GQ23471" s="171"/>
    </row>
    <row r="23472" spans="199:199" ht="12" customHeight="1">
      <c r="GQ23472" s="171"/>
    </row>
    <row r="23473" spans="199:199" ht="12" customHeight="1">
      <c r="GQ23473" s="171"/>
    </row>
    <row r="23474" spans="199:199" ht="12" customHeight="1">
      <c r="GQ23474" s="171"/>
    </row>
    <row r="23475" spans="199:199" ht="12" customHeight="1">
      <c r="GQ23475" s="171"/>
    </row>
    <row r="23476" spans="199:199" ht="12" customHeight="1">
      <c r="GQ23476" s="171"/>
    </row>
    <row r="23477" spans="199:199" ht="12" customHeight="1">
      <c r="GQ23477" s="171"/>
    </row>
    <row r="23478" spans="199:199" ht="12" customHeight="1">
      <c r="GQ23478" s="171"/>
    </row>
    <row r="23479" spans="199:199" ht="12" customHeight="1">
      <c r="GQ23479" s="171"/>
    </row>
    <row r="23480" spans="199:199" ht="12" customHeight="1">
      <c r="GQ23480" s="171"/>
    </row>
    <row r="23481" spans="199:199" ht="12" customHeight="1">
      <c r="GQ23481" s="171"/>
    </row>
    <row r="23482" spans="199:199" ht="12" customHeight="1">
      <c r="GQ23482" s="171"/>
    </row>
    <row r="23483" spans="199:199" ht="12" customHeight="1">
      <c r="GQ23483" s="171"/>
    </row>
    <row r="23484" spans="199:199" ht="12" customHeight="1">
      <c r="GQ23484" s="171"/>
    </row>
    <row r="23485" spans="199:199" ht="12" customHeight="1">
      <c r="GQ23485" s="171"/>
    </row>
    <row r="23486" spans="199:199" ht="12" customHeight="1">
      <c r="GQ23486" s="171"/>
    </row>
    <row r="23487" spans="199:199" ht="12" customHeight="1">
      <c r="GQ23487" s="171"/>
    </row>
    <row r="23488" spans="199:199" ht="12" customHeight="1">
      <c r="GQ23488" s="171"/>
    </row>
    <row r="23489" spans="199:199" ht="12" customHeight="1">
      <c r="GQ23489" s="171"/>
    </row>
    <row r="23490" spans="199:199" ht="12" customHeight="1">
      <c r="GQ23490" s="171"/>
    </row>
    <row r="23491" spans="199:199" ht="12" customHeight="1">
      <c r="GQ23491" s="171"/>
    </row>
    <row r="23492" spans="199:199" ht="12" customHeight="1">
      <c r="GQ23492" s="171"/>
    </row>
    <row r="23493" spans="199:199" ht="12" customHeight="1">
      <c r="GQ23493" s="171"/>
    </row>
    <row r="23494" spans="199:199" ht="12" customHeight="1">
      <c r="GQ23494" s="171"/>
    </row>
    <row r="23495" spans="199:199" ht="12" customHeight="1">
      <c r="GQ23495" s="171"/>
    </row>
    <row r="23496" spans="199:199" ht="12" customHeight="1">
      <c r="GQ23496" s="171"/>
    </row>
    <row r="23497" spans="199:199" ht="12" customHeight="1">
      <c r="GQ23497" s="171"/>
    </row>
    <row r="23498" spans="199:199" ht="12" customHeight="1">
      <c r="GQ23498" s="171"/>
    </row>
    <row r="23499" spans="199:199" ht="12" customHeight="1">
      <c r="GQ23499" s="171"/>
    </row>
    <row r="23500" spans="199:199" ht="12" customHeight="1">
      <c r="GQ23500" s="171"/>
    </row>
    <row r="23501" spans="199:199" ht="12" customHeight="1">
      <c r="GQ23501" s="171"/>
    </row>
    <row r="23502" spans="199:199" ht="12" customHeight="1">
      <c r="GQ23502" s="171"/>
    </row>
    <row r="23503" spans="199:199" ht="12" customHeight="1">
      <c r="GQ23503" s="171"/>
    </row>
    <row r="23504" spans="199:199" ht="12" customHeight="1">
      <c r="GQ23504" s="171"/>
    </row>
    <row r="23505" spans="199:199" ht="12" customHeight="1">
      <c r="GQ23505" s="171"/>
    </row>
    <row r="23506" spans="199:199" ht="12" customHeight="1">
      <c r="GQ23506" s="171"/>
    </row>
    <row r="23507" spans="199:199" ht="12" customHeight="1">
      <c r="GQ23507" s="171"/>
    </row>
    <row r="23508" spans="199:199" ht="12" customHeight="1">
      <c r="GQ23508" s="171"/>
    </row>
    <row r="23509" spans="199:199" ht="12" customHeight="1">
      <c r="GQ23509" s="171"/>
    </row>
    <row r="23510" spans="199:199" ht="12" customHeight="1">
      <c r="GQ23510" s="171"/>
    </row>
    <row r="23511" spans="199:199" ht="12" customHeight="1">
      <c r="GQ23511" s="171"/>
    </row>
    <row r="23512" spans="199:199" ht="12" customHeight="1">
      <c r="GQ23512" s="171"/>
    </row>
    <row r="23513" spans="199:199" ht="12" customHeight="1">
      <c r="GQ23513" s="171"/>
    </row>
    <row r="23514" spans="199:199" ht="12" customHeight="1">
      <c r="GQ23514" s="171"/>
    </row>
    <row r="23515" spans="199:199" ht="12" customHeight="1">
      <c r="GQ23515" s="171"/>
    </row>
    <row r="23516" spans="199:199" ht="12" customHeight="1">
      <c r="GQ23516" s="171"/>
    </row>
    <row r="23517" spans="199:199" ht="12" customHeight="1">
      <c r="GQ23517" s="171"/>
    </row>
    <row r="23518" spans="199:199" ht="12" customHeight="1">
      <c r="GQ23518" s="171"/>
    </row>
    <row r="23519" spans="199:199" ht="12" customHeight="1">
      <c r="GQ23519" s="171"/>
    </row>
    <row r="23520" spans="199:199" ht="12" customHeight="1">
      <c r="GQ23520" s="171"/>
    </row>
    <row r="23521" spans="199:199" ht="12" customHeight="1">
      <c r="GQ23521" s="171"/>
    </row>
    <row r="23522" spans="199:199" ht="12" customHeight="1">
      <c r="GQ23522" s="171"/>
    </row>
    <row r="23523" spans="199:199" ht="12" customHeight="1">
      <c r="GQ23523" s="171"/>
    </row>
    <row r="23524" spans="199:199" ht="12" customHeight="1">
      <c r="GQ23524" s="171"/>
    </row>
    <row r="23525" spans="199:199" ht="12" customHeight="1">
      <c r="GQ23525" s="171"/>
    </row>
    <row r="23526" spans="199:199" ht="12" customHeight="1">
      <c r="GQ23526" s="171"/>
    </row>
    <row r="23527" spans="199:199" ht="12" customHeight="1">
      <c r="GQ23527" s="171"/>
    </row>
    <row r="23528" spans="199:199" ht="12" customHeight="1">
      <c r="GQ23528" s="171"/>
    </row>
    <row r="23529" spans="199:199" ht="12" customHeight="1">
      <c r="GQ23529" s="171"/>
    </row>
    <row r="23530" spans="199:199" ht="12" customHeight="1">
      <c r="GQ23530" s="171"/>
    </row>
    <row r="23531" spans="199:199" ht="12" customHeight="1">
      <c r="GQ23531" s="171"/>
    </row>
    <row r="23532" spans="199:199" ht="12" customHeight="1">
      <c r="GQ23532" s="171"/>
    </row>
    <row r="23533" spans="199:199" ht="12" customHeight="1">
      <c r="GQ23533" s="171"/>
    </row>
    <row r="23534" spans="199:199" ht="12" customHeight="1">
      <c r="GQ23534" s="171"/>
    </row>
    <row r="23535" spans="199:199" ht="12" customHeight="1">
      <c r="GQ23535" s="171"/>
    </row>
    <row r="23536" spans="199:199" ht="12" customHeight="1">
      <c r="GQ23536" s="171"/>
    </row>
    <row r="23537" spans="199:199" ht="12" customHeight="1">
      <c r="GQ23537" s="171"/>
    </row>
    <row r="23538" spans="199:199" ht="12" customHeight="1">
      <c r="GQ23538" s="171"/>
    </row>
    <row r="23539" spans="199:199" ht="12" customHeight="1">
      <c r="GQ23539" s="171"/>
    </row>
    <row r="23540" spans="199:199" ht="12" customHeight="1">
      <c r="GQ23540" s="171"/>
    </row>
    <row r="23541" spans="199:199" ht="12" customHeight="1">
      <c r="GQ23541" s="171"/>
    </row>
    <row r="23542" spans="199:199" ht="12" customHeight="1">
      <c r="GQ23542" s="171"/>
    </row>
    <row r="23543" spans="199:199" ht="12" customHeight="1">
      <c r="GQ23543" s="171"/>
    </row>
    <row r="23544" spans="199:199" ht="12" customHeight="1">
      <c r="GQ23544" s="171"/>
    </row>
    <row r="23545" spans="199:199" ht="12" customHeight="1">
      <c r="GQ23545" s="171"/>
    </row>
    <row r="23546" spans="199:199" ht="12" customHeight="1">
      <c r="GQ23546" s="171"/>
    </row>
    <row r="23547" spans="199:199" ht="12" customHeight="1">
      <c r="GQ23547" s="171"/>
    </row>
    <row r="23548" spans="199:199" ht="12" customHeight="1">
      <c r="GQ23548" s="171"/>
    </row>
    <row r="23549" spans="199:199" ht="12" customHeight="1">
      <c r="GQ23549" s="171"/>
    </row>
    <row r="23550" spans="199:199" ht="12" customHeight="1">
      <c r="GQ23550" s="171"/>
    </row>
    <row r="23551" spans="199:199" ht="12" customHeight="1">
      <c r="GQ23551" s="171"/>
    </row>
    <row r="23552" spans="199:199" ht="12" customHeight="1">
      <c r="GQ23552" s="171"/>
    </row>
    <row r="23553" spans="199:199" ht="12" customHeight="1">
      <c r="GQ23553" s="171"/>
    </row>
    <row r="23554" spans="199:199" ht="12" customHeight="1">
      <c r="GQ23554" s="171"/>
    </row>
    <row r="23555" spans="199:199" ht="12" customHeight="1">
      <c r="GQ23555" s="171"/>
    </row>
    <row r="23556" spans="199:199" ht="12" customHeight="1">
      <c r="GQ23556" s="171"/>
    </row>
    <row r="23557" spans="199:199" ht="12" customHeight="1">
      <c r="GQ23557" s="171"/>
    </row>
    <row r="23558" spans="199:199" ht="12" customHeight="1">
      <c r="GQ23558" s="171"/>
    </row>
    <row r="23559" spans="199:199" ht="12" customHeight="1">
      <c r="GQ23559" s="171"/>
    </row>
    <row r="23560" spans="199:199" ht="12" customHeight="1">
      <c r="GQ23560" s="171"/>
    </row>
    <row r="23561" spans="199:199" ht="12" customHeight="1">
      <c r="GQ23561" s="171"/>
    </row>
    <row r="23562" spans="199:199" ht="12" customHeight="1">
      <c r="GQ23562" s="171"/>
    </row>
    <row r="23563" spans="199:199" ht="12" customHeight="1">
      <c r="GQ23563" s="171"/>
    </row>
    <row r="23564" spans="199:199" ht="12" customHeight="1">
      <c r="GQ23564" s="171"/>
    </row>
    <row r="23565" spans="199:199" ht="12" customHeight="1">
      <c r="GQ23565" s="171"/>
    </row>
    <row r="23566" spans="199:199" ht="12" customHeight="1">
      <c r="GQ23566" s="171"/>
    </row>
    <row r="23567" spans="199:199" ht="12" customHeight="1">
      <c r="GQ23567" s="171"/>
    </row>
    <row r="23568" spans="199:199" ht="12" customHeight="1">
      <c r="GQ23568" s="171"/>
    </row>
    <row r="23569" spans="199:199" ht="12" customHeight="1">
      <c r="GQ23569" s="171"/>
    </row>
    <row r="23570" spans="199:199" ht="12" customHeight="1">
      <c r="GQ23570" s="171"/>
    </row>
    <row r="23571" spans="199:199" ht="12" customHeight="1">
      <c r="GQ23571" s="171"/>
    </row>
    <row r="23572" spans="199:199" ht="12" customHeight="1">
      <c r="GQ23572" s="171"/>
    </row>
    <row r="23573" spans="199:199" ht="12" customHeight="1">
      <c r="GQ23573" s="171"/>
    </row>
    <row r="23574" spans="199:199" ht="12" customHeight="1">
      <c r="GQ23574" s="171"/>
    </row>
    <row r="23575" spans="199:199" ht="12" customHeight="1">
      <c r="GQ23575" s="171"/>
    </row>
    <row r="23576" spans="199:199" ht="12" customHeight="1">
      <c r="GQ23576" s="171"/>
    </row>
    <row r="23577" spans="199:199" ht="12" customHeight="1">
      <c r="GQ23577" s="171"/>
    </row>
    <row r="23578" spans="199:199" ht="12" customHeight="1">
      <c r="GQ23578" s="171"/>
    </row>
    <row r="23579" spans="199:199" ht="12" customHeight="1">
      <c r="GQ23579" s="171"/>
    </row>
    <row r="23580" spans="199:199" ht="12" customHeight="1">
      <c r="GQ23580" s="171"/>
    </row>
    <row r="23581" spans="199:199" ht="12" customHeight="1">
      <c r="GQ23581" s="171"/>
    </row>
    <row r="23582" spans="199:199" ht="12" customHeight="1">
      <c r="GQ23582" s="171"/>
    </row>
    <row r="23583" spans="199:199" ht="12" customHeight="1">
      <c r="GQ23583" s="171"/>
    </row>
    <row r="23584" spans="199:199" ht="12" customHeight="1">
      <c r="GQ23584" s="171"/>
    </row>
    <row r="23585" spans="199:199" ht="12" customHeight="1">
      <c r="GQ23585" s="171"/>
    </row>
    <row r="23586" spans="199:199" ht="12" customHeight="1">
      <c r="GQ23586" s="171"/>
    </row>
    <row r="23587" spans="199:199" ht="12" customHeight="1">
      <c r="GQ23587" s="171"/>
    </row>
    <row r="23588" spans="199:199" ht="12" customHeight="1">
      <c r="GQ23588" s="171"/>
    </row>
    <row r="23589" spans="199:199" ht="12" customHeight="1">
      <c r="GQ23589" s="171"/>
    </row>
    <row r="23590" spans="199:199" ht="12" customHeight="1">
      <c r="GQ23590" s="171"/>
    </row>
    <row r="23591" spans="199:199" ht="12" customHeight="1">
      <c r="GQ23591" s="171"/>
    </row>
    <row r="23592" spans="199:199" ht="12" customHeight="1">
      <c r="GQ23592" s="171"/>
    </row>
    <row r="23593" spans="199:199" ht="12" customHeight="1">
      <c r="GQ23593" s="171"/>
    </row>
    <row r="23594" spans="199:199" ht="12" customHeight="1">
      <c r="GQ23594" s="171"/>
    </row>
    <row r="23595" spans="199:199" ht="12" customHeight="1">
      <c r="GQ23595" s="171"/>
    </row>
    <row r="23596" spans="199:199" ht="12" customHeight="1">
      <c r="GQ23596" s="171"/>
    </row>
    <row r="23597" spans="199:199" ht="12" customHeight="1">
      <c r="GQ23597" s="171"/>
    </row>
    <row r="23598" spans="199:199" ht="12" customHeight="1">
      <c r="GQ23598" s="171"/>
    </row>
    <row r="23599" spans="199:199" ht="12" customHeight="1">
      <c r="GQ23599" s="171"/>
    </row>
    <row r="23600" spans="199:199" ht="12" customHeight="1">
      <c r="GQ23600" s="171"/>
    </row>
    <row r="23601" spans="199:199" ht="12" customHeight="1">
      <c r="GQ23601" s="171"/>
    </row>
    <row r="23602" spans="199:199" ht="12" customHeight="1">
      <c r="GQ23602" s="171"/>
    </row>
    <row r="23603" spans="199:199" ht="12" customHeight="1">
      <c r="GQ23603" s="171"/>
    </row>
    <row r="23604" spans="199:199" ht="12" customHeight="1">
      <c r="GQ23604" s="171"/>
    </row>
    <row r="23605" spans="199:199" ht="12" customHeight="1">
      <c r="GQ23605" s="171"/>
    </row>
    <row r="23606" spans="199:199" ht="12" customHeight="1">
      <c r="GQ23606" s="171"/>
    </row>
    <row r="23607" spans="199:199" ht="12" customHeight="1">
      <c r="GQ23607" s="171"/>
    </row>
    <row r="23608" spans="199:199" ht="12" customHeight="1">
      <c r="GQ23608" s="171"/>
    </row>
    <row r="23609" spans="199:199" ht="12" customHeight="1">
      <c r="GQ23609" s="171"/>
    </row>
    <row r="23610" spans="199:199" ht="12" customHeight="1">
      <c r="GQ23610" s="171"/>
    </row>
    <row r="23611" spans="199:199" ht="12" customHeight="1">
      <c r="GQ23611" s="171"/>
    </row>
    <row r="23612" spans="199:199" ht="12" customHeight="1">
      <c r="GQ23612" s="171"/>
    </row>
    <row r="23613" spans="199:199" ht="12" customHeight="1">
      <c r="GQ23613" s="171"/>
    </row>
    <row r="23614" spans="199:199" ht="12" customHeight="1">
      <c r="GQ23614" s="171"/>
    </row>
    <row r="23615" spans="199:199" ht="12" customHeight="1">
      <c r="GQ23615" s="171"/>
    </row>
    <row r="23616" spans="199:199" ht="12" customHeight="1">
      <c r="GQ23616" s="171"/>
    </row>
    <row r="23617" spans="199:199" ht="12" customHeight="1">
      <c r="GQ23617" s="171"/>
    </row>
    <row r="23618" spans="199:199" ht="12" customHeight="1">
      <c r="GQ23618" s="171"/>
    </row>
    <row r="23619" spans="199:199" ht="12" customHeight="1">
      <c r="GQ23619" s="171"/>
    </row>
    <row r="23620" spans="199:199" ht="12" customHeight="1">
      <c r="GQ23620" s="171"/>
    </row>
    <row r="23621" spans="199:199" ht="12" customHeight="1">
      <c r="GQ23621" s="171"/>
    </row>
    <row r="23622" spans="199:199" ht="12" customHeight="1">
      <c r="GQ23622" s="171"/>
    </row>
    <row r="23623" spans="199:199" ht="12" customHeight="1">
      <c r="GQ23623" s="171"/>
    </row>
    <row r="23624" spans="199:199" ht="12" customHeight="1">
      <c r="GQ23624" s="171"/>
    </row>
    <row r="23625" spans="199:199" ht="12" customHeight="1">
      <c r="GQ23625" s="171"/>
    </row>
    <row r="23626" spans="199:199" ht="12" customHeight="1">
      <c r="GQ23626" s="171"/>
    </row>
    <row r="23627" spans="199:199" ht="12" customHeight="1">
      <c r="GQ23627" s="171"/>
    </row>
    <row r="23628" spans="199:199" ht="12" customHeight="1">
      <c r="GQ23628" s="171"/>
    </row>
    <row r="23629" spans="199:199" ht="12" customHeight="1">
      <c r="GQ23629" s="171"/>
    </row>
    <row r="23630" spans="199:199" ht="12" customHeight="1">
      <c r="GQ23630" s="171"/>
    </row>
    <row r="23631" spans="199:199" ht="12" customHeight="1">
      <c r="GQ23631" s="171"/>
    </row>
    <row r="23632" spans="199:199" ht="12" customHeight="1">
      <c r="GQ23632" s="171"/>
    </row>
    <row r="23633" spans="199:199" ht="12" customHeight="1">
      <c r="GQ23633" s="171"/>
    </row>
    <row r="23634" spans="199:199" ht="12" customHeight="1">
      <c r="GQ23634" s="171"/>
    </row>
    <row r="23635" spans="199:199" ht="12" customHeight="1">
      <c r="GQ23635" s="171"/>
    </row>
    <row r="23636" spans="199:199" ht="12" customHeight="1">
      <c r="GQ23636" s="171"/>
    </row>
    <row r="23637" spans="199:199" ht="12" customHeight="1">
      <c r="GQ23637" s="171"/>
    </row>
    <row r="23638" spans="199:199" ht="12" customHeight="1">
      <c r="GQ23638" s="171"/>
    </row>
    <row r="23639" spans="199:199" ht="12" customHeight="1">
      <c r="GQ23639" s="171"/>
    </row>
    <row r="23640" spans="199:199" ht="12" customHeight="1">
      <c r="GQ23640" s="171"/>
    </row>
    <row r="23641" spans="199:199" ht="12" customHeight="1">
      <c r="GQ23641" s="171"/>
    </row>
    <row r="23642" spans="199:199" ht="12" customHeight="1">
      <c r="GQ23642" s="171"/>
    </row>
    <row r="23643" spans="199:199" ht="12" customHeight="1">
      <c r="GQ23643" s="171"/>
    </row>
    <row r="23644" spans="199:199" ht="12" customHeight="1">
      <c r="GQ23644" s="171"/>
    </row>
    <row r="23645" spans="199:199" ht="12" customHeight="1">
      <c r="GQ23645" s="171"/>
    </row>
    <row r="23646" spans="199:199" ht="12" customHeight="1">
      <c r="GQ23646" s="171"/>
    </row>
    <row r="23647" spans="199:199" ht="12" customHeight="1">
      <c r="GQ23647" s="171"/>
    </row>
    <row r="23648" spans="199:199" ht="12" customHeight="1">
      <c r="GQ23648" s="171"/>
    </row>
    <row r="23649" spans="199:199" ht="12" customHeight="1">
      <c r="GQ23649" s="171"/>
    </row>
    <row r="23650" spans="199:199" ht="12" customHeight="1">
      <c r="GQ23650" s="171"/>
    </row>
    <row r="23651" spans="199:199" ht="12" customHeight="1">
      <c r="GQ23651" s="171"/>
    </row>
    <row r="23652" spans="199:199" ht="12" customHeight="1">
      <c r="GQ23652" s="171"/>
    </row>
    <row r="23653" spans="199:199" ht="12" customHeight="1">
      <c r="GQ23653" s="171"/>
    </row>
    <row r="23654" spans="199:199" ht="12" customHeight="1">
      <c r="GQ23654" s="171"/>
    </row>
    <row r="23655" spans="199:199" ht="12" customHeight="1">
      <c r="GQ23655" s="171"/>
    </row>
    <row r="23656" spans="199:199" ht="12" customHeight="1">
      <c r="GQ23656" s="171"/>
    </row>
    <row r="23657" spans="199:199" ht="12" customHeight="1">
      <c r="GQ23657" s="171"/>
    </row>
    <row r="23658" spans="199:199" ht="12" customHeight="1">
      <c r="GQ23658" s="171"/>
    </row>
    <row r="23659" spans="199:199" ht="12" customHeight="1">
      <c r="GQ23659" s="171"/>
    </row>
    <row r="23660" spans="199:199" ht="12" customHeight="1">
      <c r="GQ23660" s="171"/>
    </row>
    <row r="23661" spans="199:199" ht="12" customHeight="1">
      <c r="GQ23661" s="171"/>
    </row>
    <row r="23662" spans="199:199" ht="12" customHeight="1">
      <c r="GQ23662" s="171"/>
    </row>
    <row r="23663" spans="199:199" ht="12" customHeight="1">
      <c r="GQ23663" s="171"/>
    </row>
    <row r="23664" spans="199:199" ht="12" customHeight="1">
      <c r="GQ23664" s="171"/>
    </row>
    <row r="23665" spans="199:199" ht="12" customHeight="1">
      <c r="GQ23665" s="171"/>
    </row>
    <row r="23666" spans="199:199" ht="12" customHeight="1">
      <c r="GQ23666" s="171"/>
    </row>
    <row r="23667" spans="199:199" ht="12" customHeight="1">
      <c r="GQ23667" s="171"/>
    </row>
    <row r="23668" spans="199:199" ht="12" customHeight="1">
      <c r="GQ23668" s="171"/>
    </row>
    <row r="23669" spans="199:199" ht="12" customHeight="1">
      <c r="GQ23669" s="171"/>
    </row>
    <row r="23670" spans="199:199" ht="12" customHeight="1">
      <c r="GQ23670" s="171"/>
    </row>
    <row r="23671" spans="199:199" ht="12" customHeight="1">
      <c r="GQ23671" s="171"/>
    </row>
    <row r="23672" spans="199:199" ht="12" customHeight="1">
      <c r="GQ23672" s="171"/>
    </row>
    <row r="23673" spans="199:199" ht="12" customHeight="1">
      <c r="GQ23673" s="171"/>
    </row>
    <row r="23674" spans="199:199" ht="12" customHeight="1">
      <c r="GQ23674" s="171"/>
    </row>
    <row r="23675" spans="199:199" ht="12" customHeight="1">
      <c r="GQ23675" s="171"/>
    </row>
    <row r="23676" spans="199:199" ht="12" customHeight="1">
      <c r="GQ23676" s="171"/>
    </row>
    <row r="23677" spans="199:199" ht="12" customHeight="1">
      <c r="GQ23677" s="171"/>
    </row>
    <row r="23678" spans="199:199" ht="12" customHeight="1">
      <c r="GQ23678" s="171"/>
    </row>
    <row r="23679" spans="199:199" ht="12" customHeight="1">
      <c r="GQ23679" s="171"/>
    </row>
    <row r="23680" spans="199:199" ht="12" customHeight="1">
      <c r="GQ23680" s="171"/>
    </row>
    <row r="23681" spans="199:199" ht="12" customHeight="1">
      <c r="GQ23681" s="171"/>
    </row>
    <row r="23682" spans="199:199" ht="12" customHeight="1">
      <c r="GQ23682" s="171"/>
    </row>
    <row r="23683" spans="199:199" ht="12" customHeight="1">
      <c r="GQ23683" s="171"/>
    </row>
    <row r="23684" spans="199:199" ht="12" customHeight="1">
      <c r="GQ23684" s="171"/>
    </row>
    <row r="23685" spans="199:199" ht="12" customHeight="1">
      <c r="GQ23685" s="171"/>
    </row>
    <row r="23686" spans="199:199" ht="12" customHeight="1">
      <c r="GQ23686" s="171"/>
    </row>
    <row r="23687" spans="199:199" ht="12" customHeight="1">
      <c r="GQ23687" s="171"/>
    </row>
    <row r="23688" spans="199:199" ht="12" customHeight="1">
      <c r="GQ23688" s="171"/>
    </row>
    <row r="23689" spans="199:199" ht="12" customHeight="1">
      <c r="GQ23689" s="171"/>
    </row>
    <row r="23690" spans="199:199" ht="12" customHeight="1">
      <c r="GQ23690" s="171"/>
    </row>
    <row r="23691" spans="199:199" ht="12" customHeight="1">
      <c r="GQ23691" s="171"/>
    </row>
    <row r="23692" spans="199:199" ht="12" customHeight="1">
      <c r="GQ23692" s="171"/>
    </row>
    <row r="23693" spans="199:199" ht="12" customHeight="1">
      <c r="GQ23693" s="171"/>
    </row>
    <row r="23694" spans="199:199" ht="12" customHeight="1">
      <c r="GQ23694" s="171"/>
    </row>
    <row r="23695" spans="199:199" ht="12" customHeight="1">
      <c r="GQ23695" s="171"/>
    </row>
    <row r="23696" spans="199:199" ht="12" customHeight="1">
      <c r="GQ23696" s="171"/>
    </row>
    <row r="23697" spans="199:199" ht="12" customHeight="1">
      <c r="GQ23697" s="171"/>
    </row>
    <row r="23698" spans="199:199" ht="12" customHeight="1">
      <c r="GQ23698" s="171"/>
    </row>
    <row r="23699" spans="199:199" ht="12" customHeight="1">
      <c r="GQ23699" s="171"/>
    </row>
    <row r="23700" spans="199:199" ht="12" customHeight="1">
      <c r="GQ23700" s="171"/>
    </row>
    <row r="23701" spans="199:199" ht="12" customHeight="1">
      <c r="GQ23701" s="171"/>
    </row>
    <row r="23702" spans="199:199" ht="12" customHeight="1">
      <c r="GQ23702" s="171"/>
    </row>
    <row r="23703" spans="199:199" ht="12" customHeight="1">
      <c r="GQ23703" s="171"/>
    </row>
    <row r="23704" spans="199:199" ht="12" customHeight="1">
      <c r="GQ23704" s="171"/>
    </row>
    <row r="23705" spans="199:199" ht="12" customHeight="1">
      <c r="GQ23705" s="171"/>
    </row>
    <row r="23706" spans="199:199" ht="12" customHeight="1">
      <c r="GQ23706" s="171"/>
    </row>
    <row r="23707" spans="199:199" ht="12" customHeight="1">
      <c r="GQ23707" s="171"/>
    </row>
    <row r="23708" spans="199:199" ht="12" customHeight="1">
      <c r="GQ23708" s="171"/>
    </row>
    <row r="23709" spans="199:199" ht="12" customHeight="1">
      <c r="GQ23709" s="171"/>
    </row>
    <row r="23710" spans="199:199" ht="12" customHeight="1">
      <c r="GQ23710" s="171"/>
    </row>
    <row r="23711" spans="199:199" ht="12" customHeight="1">
      <c r="GQ23711" s="171"/>
    </row>
    <row r="23712" spans="199:199" ht="12" customHeight="1">
      <c r="GQ23712" s="171"/>
    </row>
    <row r="23713" spans="199:199" ht="12" customHeight="1">
      <c r="GQ23713" s="171"/>
    </row>
    <row r="23714" spans="199:199" ht="12" customHeight="1">
      <c r="GQ23714" s="171"/>
    </row>
    <row r="23715" spans="199:199" ht="12" customHeight="1">
      <c r="GQ23715" s="171"/>
    </row>
    <row r="23716" spans="199:199" ht="12" customHeight="1">
      <c r="GQ23716" s="171"/>
    </row>
    <row r="23717" spans="199:199" ht="12" customHeight="1">
      <c r="GQ23717" s="171"/>
    </row>
    <row r="23718" spans="199:199" ht="12" customHeight="1">
      <c r="GQ23718" s="171"/>
    </row>
    <row r="23719" spans="199:199" ht="12" customHeight="1">
      <c r="GQ23719" s="171"/>
    </row>
    <row r="23720" spans="199:199" ht="12" customHeight="1">
      <c r="GQ23720" s="171"/>
    </row>
    <row r="23721" spans="199:199" ht="12" customHeight="1">
      <c r="GQ23721" s="171"/>
    </row>
    <row r="23722" spans="199:199" ht="12" customHeight="1">
      <c r="GQ23722" s="171"/>
    </row>
    <row r="23723" spans="199:199" ht="12" customHeight="1">
      <c r="GQ23723" s="171"/>
    </row>
    <row r="23724" spans="199:199" ht="12" customHeight="1">
      <c r="GQ23724" s="171"/>
    </row>
    <row r="23725" spans="199:199" ht="12" customHeight="1">
      <c r="GQ23725" s="171"/>
    </row>
    <row r="23726" spans="199:199" ht="12" customHeight="1">
      <c r="GQ23726" s="171"/>
    </row>
    <row r="23727" spans="199:199" ht="12" customHeight="1">
      <c r="GQ23727" s="171"/>
    </row>
    <row r="23728" spans="199:199" ht="12" customHeight="1">
      <c r="GQ23728" s="171"/>
    </row>
    <row r="23729" spans="199:199" ht="12" customHeight="1">
      <c r="GQ23729" s="171"/>
    </row>
    <row r="23730" spans="199:199" ht="12" customHeight="1">
      <c r="GQ23730" s="171"/>
    </row>
    <row r="23731" spans="199:199" ht="12" customHeight="1">
      <c r="GQ23731" s="171"/>
    </row>
    <row r="23732" spans="199:199" ht="12" customHeight="1">
      <c r="GQ23732" s="171"/>
    </row>
    <row r="23733" spans="199:199" ht="12" customHeight="1">
      <c r="GQ23733" s="171"/>
    </row>
    <row r="23734" spans="199:199" ht="12" customHeight="1">
      <c r="GQ23734" s="171"/>
    </row>
    <row r="23735" spans="199:199" ht="12" customHeight="1">
      <c r="GQ23735" s="171"/>
    </row>
    <row r="23736" spans="199:199" ht="12" customHeight="1">
      <c r="GQ23736" s="171"/>
    </row>
    <row r="23737" spans="199:199" ht="12" customHeight="1">
      <c r="GQ23737" s="171"/>
    </row>
    <row r="23738" spans="199:199" ht="12" customHeight="1">
      <c r="GQ23738" s="171"/>
    </row>
    <row r="23739" spans="199:199" ht="12" customHeight="1">
      <c r="GQ23739" s="171"/>
    </row>
    <row r="23740" spans="199:199" ht="12" customHeight="1">
      <c r="GQ23740" s="171"/>
    </row>
    <row r="23741" spans="199:199" ht="12" customHeight="1">
      <c r="GQ23741" s="171"/>
    </row>
    <row r="23742" spans="199:199" ht="12" customHeight="1">
      <c r="GQ23742" s="171"/>
    </row>
    <row r="23743" spans="199:199" ht="12" customHeight="1">
      <c r="GQ23743" s="171"/>
    </row>
    <row r="23744" spans="199:199" ht="12" customHeight="1">
      <c r="GQ23744" s="171"/>
    </row>
    <row r="23745" spans="199:199" ht="12" customHeight="1">
      <c r="GQ23745" s="171"/>
    </row>
    <row r="23746" spans="199:199" ht="12" customHeight="1">
      <c r="GQ23746" s="171"/>
    </row>
    <row r="23747" spans="199:199" ht="12" customHeight="1">
      <c r="GQ23747" s="171"/>
    </row>
    <row r="23748" spans="199:199" ht="12" customHeight="1">
      <c r="GQ23748" s="171"/>
    </row>
    <row r="23749" spans="199:199" ht="12" customHeight="1">
      <c r="GQ23749" s="171"/>
    </row>
    <row r="23750" spans="199:199" ht="12" customHeight="1">
      <c r="GQ23750" s="171"/>
    </row>
    <row r="23751" spans="199:199" ht="12" customHeight="1">
      <c r="GQ23751" s="171"/>
    </row>
    <row r="23752" spans="199:199" ht="12" customHeight="1">
      <c r="GQ23752" s="171"/>
    </row>
    <row r="23753" spans="199:199" ht="12" customHeight="1">
      <c r="GQ23753" s="171"/>
    </row>
    <row r="23754" spans="199:199" ht="12" customHeight="1">
      <c r="GQ23754" s="171"/>
    </row>
    <row r="23755" spans="199:199" ht="12" customHeight="1">
      <c r="GQ23755" s="171"/>
    </row>
    <row r="23756" spans="199:199" ht="12" customHeight="1">
      <c r="GQ23756" s="171"/>
    </row>
    <row r="23757" spans="199:199" ht="12" customHeight="1">
      <c r="GQ23757" s="171"/>
    </row>
    <row r="23758" spans="199:199" ht="12" customHeight="1">
      <c r="GQ23758" s="171"/>
    </row>
    <row r="23759" spans="199:199" ht="12" customHeight="1">
      <c r="GQ23759" s="171"/>
    </row>
    <row r="23760" spans="199:199" ht="12" customHeight="1">
      <c r="GQ23760" s="171"/>
    </row>
    <row r="23761" spans="199:199" ht="12" customHeight="1">
      <c r="GQ23761" s="171"/>
    </row>
    <row r="23762" spans="199:199" ht="12" customHeight="1">
      <c r="GQ23762" s="171"/>
    </row>
    <row r="23763" spans="199:199" ht="12" customHeight="1">
      <c r="GQ23763" s="171"/>
    </row>
    <row r="23764" spans="199:199" ht="12" customHeight="1">
      <c r="GQ23764" s="171"/>
    </row>
    <row r="23765" spans="199:199" ht="12" customHeight="1">
      <c r="GQ23765" s="171"/>
    </row>
    <row r="23766" spans="199:199" ht="12" customHeight="1">
      <c r="GQ23766" s="171"/>
    </row>
    <row r="23767" spans="199:199" ht="12" customHeight="1">
      <c r="GQ23767" s="171"/>
    </row>
    <row r="23768" spans="199:199" ht="12" customHeight="1">
      <c r="GQ23768" s="171"/>
    </row>
    <row r="23769" spans="199:199" ht="12" customHeight="1">
      <c r="GQ23769" s="171"/>
    </row>
    <row r="23770" spans="199:199" ht="12" customHeight="1">
      <c r="GQ23770" s="171"/>
    </row>
    <row r="23771" spans="199:199" ht="12" customHeight="1">
      <c r="GQ23771" s="171"/>
    </row>
    <row r="23772" spans="199:199" ht="12" customHeight="1">
      <c r="GQ23772" s="171"/>
    </row>
    <row r="23773" spans="199:199" ht="12" customHeight="1">
      <c r="GQ23773" s="171"/>
    </row>
    <row r="23774" spans="199:199" ht="12" customHeight="1">
      <c r="GQ23774" s="171"/>
    </row>
    <row r="23775" spans="199:199" ht="12" customHeight="1">
      <c r="GQ23775" s="171"/>
    </row>
    <row r="23776" spans="199:199" ht="12" customHeight="1">
      <c r="GQ23776" s="171"/>
    </row>
    <row r="23777" spans="199:199" ht="12" customHeight="1">
      <c r="GQ23777" s="171"/>
    </row>
    <row r="23778" spans="199:199" ht="12" customHeight="1">
      <c r="GQ23778" s="171"/>
    </row>
    <row r="23779" spans="199:199" ht="12" customHeight="1">
      <c r="GQ23779" s="171"/>
    </row>
    <row r="23780" spans="199:199" ht="12" customHeight="1">
      <c r="GQ23780" s="171"/>
    </row>
    <row r="23781" spans="199:199" ht="12" customHeight="1">
      <c r="GQ23781" s="171"/>
    </row>
    <row r="23782" spans="199:199" ht="12" customHeight="1">
      <c r="GQ23782" s="171"/>
    </row>
    <row r="23783" spans="199:199" ht="12" customHeight="1">
      <c r="GQ23783" s="171"/>
    </row>
    <row r="23784" spans="199:199" ht="12" customHeight="1">
      <c r="GQ23784" s="171"/>
    </row>
    <row r="23785" spans="199:199" ht="12" customHeight="1">
      <c r="GQ23785" s="171"/>
    </row>
    <row r="23786" spans="199:199" ht="12" customHeight="1">
      <c r="GQ23786" s="171"/>
    </row>
    <row r="23787" spans="199:199" ht="12" customHeight="1">
      <c r="GQ23787" s="171"/>
    </row>
    <row r="23788" spans="199:199" ht="12" customHeight="1">
      <c r="GQ23788" s="171"/>
    </row>
    <row r="23789" spans="199:199" ht="12" customHeight="1">
      <c r="GQ23789" s="171"/>
    </row>
    <row r="23790" spans="199:199" ht="12" customHeight="1">
      <c r="GQ23790" s="171"/>
    </row>
    <row r="23791" spans="199:199" ht="12" customHeight="1">
      <c r="GQ23791" s="171"/>
    </row>
    <row r="23792" spans="199:199" ht="12" customHeight="1">
      <c r="GQ23792" s="171"/>
    </row>
    <row r="23793" spans="199:199" ht="12" customHeight="1">
      <c r="GQ23793" s="171"/>
    </row>
    <row r="23794" spans="199:199" ht="12" customHeight="1">
      <c r="GQ23794" s="171"/>
    </row>
    <row r="23795" spans="199:199" ht="12" customHeight="1">
      <c r="GQ23795" s="171"/>
    </row>
    <row r="23796" spans="199:199" ht="12" customHeight="1">
      <c r="GQ23796" s="171"/>
    </row>
    <row r="23797" spans="199:199" ht="12" customHeight="1">
      <c r="GQ23797" s="171"/>
    </row>
    <row r="23798" spans="199:199" ht="12" customHeight="1">
      <c r="GQ23798" s="171"/>
    </row>
    <row r="23799" spans="199:199" ht="12" customHeight="1">
      <c r="GQ23799" s="171"/>
    </row>
    <row r="23800" spans="199:199" ht="12" customHeight="1">
      <c r="GQ23800" s="171"/>
    </row>
    <row r="23801" spans="199:199" ht="12" customHeight="1">
      <c r="GQ23801" s="171"/>
    </row>
    <row r="23802" spans="199:199" ht="12" customHeight="1">
      <c r="GQ23802" s="171"/>
    </row>
    <row r="23803" spans="199:199" ht="12" customHeight="1">
      <c r="GQ23803" s="171"/>
    </row>
    <row r="23804" spans="199:199" ht="12" customHeight="1">
      <c r="GQ23804" s="171"/>
    </row>
    <row r="23805" spans="199:199" ht="12" customHeight="1">
      <c r="GQ23805" s="171"/>
    </row>
    <row r="23806" spans="199:199" ht="12" customHeight="1">
      <c r="GQ23806" s="171"/>
    </row>
    <row r="23807" spans="199:199" ht="12" customHeight="1">
      <c r="GQ23807" s="171"/>
    </row>
    <row r="23808" spans="199:199" ht="12" customHeight="1">
      <c r="GQ23808" s="171"/>
    </row>
    <row r="23809" spans="199:199" ht="12" customHeight="1">
      <c r="GQ23809" s="171"/>
    </row>
    <row r="23810" spans="199:199" ht="12" customHeight="1">
      <c r="GQ23810" s="171"/>
    </row>
    <row r="23811" spans="199:199" ht="12" customHeight="1">
      <c r="GQ23811" s="171"/>
    </row>
    <row r="23812" spans="199:199" ht="12" customHeight="1">
      <c r="GQ23812" s="171"/>
    </row>
    <row r="23813" spans="199:199" ht="12" customHeight="1">
      <c r="GQ23813" s="171"/>
    </row>
    <row r="23814" spans="199:199" ht="12" customHeight="1">
      <c r="GQ23814" s="171"/>
    </row>
    <row r="23815" spans="199:199" ht="12" customHeight="1">
      <c r="GQ23815" s="171"/>
    </row>
    <row r="23816" spans="199:199" ht="12" customHeight="1">
      <c r="GQ23816" s="171"/>
    </row>
    <row r="23817" spans="199:199" ht="12" customHeight="1">
      <c r="GQ23817" s="171"/>
    </row>
    <row r="23818" spans="199:199" ht="12" customHeight="1">
      <c r="GQ23818" s="171"/>
    </row>
    <row r="23819" spans="199:199" ht="12" customHeight="1">
      <c r="GQ23819" s="171"/>
    </row>
    <row r="23820" spans="199:199" ht="12" customHeight="1">
      <c r="GQ23820" s="171"/>
    </row>
    <row r="23821" spans="199:199" ht="12" customHeight="1">
      <c r="GQ23821" s="171"/>
    </row>
    <row r="23822" spans="199:199" ht="12" customHeight="1">
      <c r="GQ23822" s="171"/>
    </row>
    <row r="23823" spans="199:199" ht="12" customHeight="1">
      <c r="GQ23823" s="171"/>
    </row>
    <row r="23824" spans="199:199" ht="12" customHeight="1">
      <c r="GQ23824" s="171"/>
    </row>
    <row r="23825" spans="199:199" ht="12" customHeight="1">
      <c r="GQ23825" s="171"/>
    </row>
    <row r="23826" spans="199:199" ht="12" customHeight="1">
      <c r="GQ23826" s="171"/>
    </row>
    <row r="23827" spans="199:199" ht="12" customHeight="1">
      <c r="GQ23827" s="171"/>
    </row>
    <row r="23828" spans="199:199" ht="12" customHeight="1">
      <c r="GQ23828" s="171"/>
    </row>
    <row r="23829" spans="199:199" ht="12" customHeight="1">
      <c r="GQ23829" s="171"/>
    </row>
    <row r="23830" spans="199:199" ht="12" customHeight="1">
      <c r="GQ23830" s="171"/>
    </row>
    <row r="23831" spans="199:199" ht="12" customHeight="1">
      <c r="GQ23831" s="171"/>
    </row>
    <row r="23832" spans="199:199" ht="12" customHeight="1">
      <c r="GQ23832" s="171"/>
    </row>
    <row r="23833" spans="199:199" ht="12" customHeight="1">
      <c r="GQ23833" s="171"/>
    </row>
    <row r="23834" spans="199:199" ht="12" customHeight="1">
      <c r="GQ23834" s="171"/>
    </row>
    <row r="23835" spans="199:199" ht="12" customHeight="1">
      <c r="GQ23835" s="171"/>
    </row>
    <row r="23836" spans="199:199" ht="12" customHeight="1">
      <c r="GQ23836" s="171"/>
    </row>
    <row r="23837" spans="199:199" ht="12" customHeight="1">
      <c r="GQ23837" s="171"/>
    </row>
    <row r="23838" spans="199:199" ht="12" customHeight="1">
      <c r="GQ23838" s="171"/>
    </row>
    <row r="23839" spans="199:199" ht="12" customHeight="1">
      <c r="GQ23839" s="171"/>
    </row>
    <row r="23840" spans="199:199" ht="12" customHeight="1">
      <c r="GQ23840" s="171"/>
    </row>
    <row r="23841" spans="199:199" ht="12" customHeight="1">
      <c r="GQ23841" s="171"/>
    </row>
    <row r="23842" spans="199:199" ht="12" customHeight="1">
      <c r="GQ23842" s="171"/>
    </row>
    <row r="23843" spans="199:199" ht="12" customHeight="1">
      <c r="GQ23843" s="171"/>
    </row>
    <row r="23844" spans="199:199" ht="12" customHeight="1">
      <c r="GQ23844" s="171"/>
    </row>
    <row r="23845" spans="199:199" ht="12" customHeight="1">
      <c r="GQ23845" s="171"/>
    </row>
    <row r="23846" spans="199:199" ht="12" customHeight="1">
      <c r="GQ23846" s="171"/>
    </row>
    <row r="23847" spans="199:199" ht="12" customHeight="1">
      <c r="GQ23847" s="171"/>
    </row>
    <row r="23848" spans="199:199" ht="12" customHeight="1">
      <c r="GQ23848" s="171"/>
    </row>
    <row r="23849" spans="199:199" ht="12" customHeight="1">
      <c r="GQ23849" s="171"/>
    </row>
    <row r="23850" spans="199:199" ht="12" customHeight="1">
      <c r="GQ23850" s="171"/>
    </row>
    <row r="23851" spans="199:199" ht="12" customHeight="1">
      <c r="GQ23851" s="171"/>
    </row>
    <row r="23852" spans="199:199" ht="12" customHeight="1">
      <c r="GQ23852" s="171"/>
    </row>
    <row r="23853" spans="199:199" ht="12" customHeight="1">
      <c r="GQ23853" s="171"/>
    </row>
    <row r="23854" spans="199:199" ht="12" customHeight="1">
      <c r="GQ23854" s="171"/>
    </row>
    <row r="23855" spans="199:199" ht="12" customHeight="1">
      <c r="GQ23855" s="171"/>
    </row>
    <row r="23856" spans="199:199" ht="12" customHeight="1">
      <c r="GQ23856" s="171"/>
    </row>
    <row r="23857" spans="199:199" ht="12" customHeight="1">
      <c r="GQ23857" s="171"/>
    </row>
    <row r="23858" spans="199:199" ht="12" customHeight="1">
      <c r="GQ23858" s="171"/>
    </row>
    <row r="23859" spans="199:199" ht="12" customHeight="1">
      <c r="GQ23859" s="171"/>
    </row>
    <row r="23860" spans="199:199" ht="12" customHeight="1">
      <c r="GQ23860" s="171"/>
    </row>
    <row r="23861" spans="199:199" ht="12" customHeight="1">
      <c r="GQ23861" s="171"/>
    </row>
    <row r="23862" spans="199:199" ht="12" customHeight="1">
      <c r="GQ23862" s="171"/>
    </row>
    <row r="23863" spans="199:199" ht="12" customHeight="1">
      <c r="GQ23863" s="171"/>
    </row>
    <row r="23864" spans="199:199" ht="12" customHeight="1">
      <c r="GQ23864" s="171"/>
    </row>
    <row r="23865" spans="199:199" ht="12" customHeight="1">
      <c r="GQ23865" s="171"/>
    </row>
    <row r="23866" spans="199:199" ht="12" customHeight="1">
      <c r="GQ23866" s="171"/>
    </row>
    <row r="23867" spans="199:199" ht="12" customHeight="1">
      <c r="GQ23867" s="171"/>
    </row>
    <row r="23868" spans="199:199" ht="12" customHeight="1">
      <c r="GQ23868" s="171"/>
    </row>
    <row r="23869" spans="199:199" ht="12" customHeight="1">
      <c r="GQ23869" s="171"/>
    </row>
    <row r="23870" spans="199:199" ht="12" customHeight="1">
      <c r="GQ23870" s="171"/>
    </row>
    <row r="23871" spans="199:199" ht="12" customHeight="1">
      <c r="GQ23871" s="171"/>
    </row>
    <row r="23872" spans="199:199" ht="12" customHeight="1">
      <c r="GQ23872" s="171"/>
    </row>
    <row r="23873" spans="199:199" ht="12" customHeight="1">
      <c r="GQ23873" s="171"/>
    </row>
    <row r="23874" spans="199:199" ht="12" customHeight="1">
      <c r="GQ23874" s="171"/>
    </row>
    <row r="23875" spans="199:199" ht="12" customHeight="1">
      <c r="GQ23875" s="171"/>
    </row>
    <row r="23876" spans="199:199" ht="12" customHeight="1">
      <c r="GQ23876" s="171"/>
    </row>
    <row r="23877" spans="199:199" ht="12" customHeight="1">
      <c r="GQ23877" s="171"/>
    </row>
    <row r="23878" spans="199:199" ht="12" customHeight="1">
      <c r="GQ23878" s="171"/>
    </row>
    <row r="23879" spans="199:199" ht="12" customHeight="1">
      <c r="GQ23879" s="171"/>
    </row>
    <row r="23880" spans="199:199" ht="12" customHeight="1">
      <c r="GQ23880" s="171"/>
    </row>
    <row r="23881" spans="199:199" ht="12" customHeight="1">
      <c r="GQ23881" s="171"/>
    </row>
    <row r="23882" spans="199:199" ht="12" customHeight="1">
      <c r="GQ23882" s="171"/>
    </row>
    <row r="23883" spans="199:199" ht="12" customHeight="1">
      <c r="GQ23883" s="171"/>
    </row>
    <row r="23884" spans="199:199" ht="12" customHeight="1">
      <c r="GQ23884" s="171"/>
    </row>
    <row r="23885" spans="199:199" ht="12" customHeight="1">
      <c r="GQ23885" s="171"/>
    </row>
    <row r="23886" spans="199:199" ht="12" customHeight="1">
      <c r="GQ23886" s="171"/>
    </row>
    <row r="23887" spans="199:199" ht="12" customHeight="1">
      <c r="GQ23887" s="171"/>
    </row>
    <row r="23888" spans="199:199" ht="12" customHeight="1">
      <c r="GQ23888" s="171"/>
    </row>
    <row r="23889" spans="199:199" ht="12" customHeight="1">
      <c r="GQ23889" s="171"/>
    </row>
    <row r="23890" spans="199:199" ht="12" customHeight="1">
      <c r="GQ23890" s="171"/>
    </row>
    <row r="23891" spans="199:199" ht="12" customHeight="1">
      <c r="GQ23891" s="171"/>
    </row>
    <row r="23892" spans="199:199" ht="12" customHeight="1">
      <c r="GQ23892" s="171"/>
    </row>
    <row r="23893" spans="199:199" ht="12" customHeight="1">
      <c r="GQ23893" s="171"/>
    </row>
    <row r="23894" spans="199:199" ht="12" customHeight="1">
      <c r="GQ23894" s="171"/>
    </row>
    <row r="23895" spans="199:199" ht="12" customHeight="1">
      <c r="GQ23895" s="171"/>
    </row>
    <row r="23896" spans="199:199" ht="12" customHeight="1">
      <c r="GQ23896" s="171"/>
    </row>
    <row r="23897" spans="199:199" ht="12" customHeight="1">
      <c r="GQ23897" s="171"/>
    </row>
    <row r="23898" spans="199:199" ht="12" customHeight="1">
      <c r="GQ23898" s="171"/>
    </row>
    <row r="23899" spans="199:199" ht="12" customHeight="1">
      <c r="GQ23899" s="171"/>
    </row>
    <row r="23900" spans="199:199" ht="12" customHeight="1">
      <c r="GQ23900" s="171"/>
    </row>
    <row r="23901" spans="199:199" ht="12" customHeight="1">
      <c r="GQ23901" s="171"/>
    </row>
    <row r="23902" spans="199:199" ht="12" customHeight="1">
      <c r="GQ23902" s="171"/>
    </row>
    <row r="23903" spans="199:199" ht="12" customHeight="1">
      <c r="GQ23903" s="171"/>
    </row>
    <row r="23904" spans="199:199" ht="12" customHeight="1">
      <c r="GQ23904" s="171"/>
    </row>
    <row r="23905" spans="199:199" ht="12" customHeight="1">
      <c r="GQ23905" s="171"/>
    </row>
    <row r="23906" spans="199:199" ht="12" customHeight="1">
      <c r="GQ23906" s="171"/>
    </row>
    <row r="23907" spans="199:199" ht="12" customHeight="1">
      <c r="GQ23907" s="171"/>
    </row>
    <row r="23908" spans="199:199" ht="12" customHeight="1">
      <c r="GQ23908" s="171"/>
    </row>
    <row r="23909" spans="199:199" ht="12" customHeight="1">
      <c r="GQ23909" s="171"/>
    </row>
    <row r="23910" spans="199:199" ht="12" customHeight="1">
      <c r="GQ23910" s="171"/>
    </row>
    <row r="23911" spans="199:199" ht="12" customHeight="1">
      <c r="GQ23911" s="171"/>
    </row>
    <row r="23912" spans="199:199" ht="12" customHeight="1">
      <c r="GQ23912" s="171"/>
    </row>
    <row r="23913" spans="199:199" ht="12" customHeight="1">
      <c r="GQ23913" s="171"/>
    </row>
    <row r="23914" spans="199:199" ht="12" customHeight="1">
      <c r="GQ23914" s="171"/>
    </row>
    <row r="23915" spans="199:199" ht="12" customHeight="1">
      <c r="GQ23915" s="171"/>
    </row>
    <row r="23916" spans="199:199" ht="12" customHeight="1">
      <c r="GQ23916" s="171"/>
    </row>
    <row r="23917" spans="199:199" ht="12" customHeight="1">
      <c r="GQ23917" s="171"/>
    </row>
    <row r="23918" spans="199:199" ht="12" customHeight="1">
      <c r="GQ23918" s="171"/>
    </row>
    <row r="23919" spans="199:199" ht="12" customHeight="1">
      <c r="GQ23919" s="171"/>
    </row>
    <row r="23920" spans="199:199" ht="12" customHeight="1">
      <c r="GQ23920" s="171"/>
    </row>
    <row r="23921" spans="199:199" ht="12" customHeight="1">
      <c r="GQ23921" s="171"/>
    </row>
    <row r="23922" spans="199:199" ht="12" customHeight="1">
      <c r="GQ23922" s="171"/>
    </row>
    <row r="23923" spans="199:199" ht="12" customHeight="1">
      <c r="GQ23923" s="171"/>
    </row>
    <row r="23924" spans="199:199" ht="12" customHeight="1">
      <c r="GQ23924" s="171"/>
    </row>
    <row r="23925" spans="199:199" ht="12" customHeight="1">
      <c r="GQ23925" s="171"/>
    </row>
    <row r="23926" spans="199:199" ht="12" customHeight="1">
      <c r="GQ23926" s="171"/>
    </row>
    <row r="23927" spans="199:199" ht="12" customHeight="1">
      <c r="GQ23927" s="171"/>
    </row>
    <row r="23928" spans="199:199" ht="12" customHeight="1">
      <c r="GQ23928" s="171"/>
    </row>
    <row r="23929" spans="199:199" ht="12" customHeight="1">
      <c r="GQ23929" s="171"/>
    </row>
    <row r="23930" spans="199:199" ht="12" customHeight="1">
      <c r="GQ23930" s="171"/>
    </row>
    <row r="23931" spans="199:199" ht="12" customHeight="1">
      <c r="GQ23931" s="171"/>
    </row>
    <row r="23932" spans="199:199" ht="12" customHeight="1">
      <c r="GQ23932" s="171"/>
    </row>
    <row r="23933" spans="199:199" ht="12" customHeight="1">
      <c r="GQ23933" s="171"/>
    </row>
    <row r="23934" spans="199:199" ht="12" customHeight="1">
      <c r="GQ23934" s="171"/>
    </row>
    <row r="23935" spans="199:199" ht="12" customHeight="1">
      <c r="GQ23935" s="171"/>
    </row>
    <row r="23936" spans="199:199" ht="12" customHeight="1">
      <c r="GQ23936" s="171"/>
    </row>
    <row r="23937" spans="199:199" ht="12" customHeight="1">
      <c r="GQ23937" s="171"/>
    </row>
    <row r="23938" spans="199:199" ht="12" customHeight="1">
      <c r="GQ23938" s="171"/>
    </row>
    <row r="23939" spans="199:199" ht="12" customHeight="1">
      <c r="GQ23939" s="171"/>
    </row>
    <row r="23940" spans="199:199" ht="12" customHeight="1">
      <c r="GQ23940" s="171"/>
    </row>
    <row r="23941" spans="199:199" ht="12" customHeight="1">
      <c r="GQ23941" s="171"/>
    </row>
    <row r="23942" spans="199:199" ht="12" customHeight="1">
      <c r="GQ23942" s="171"/>
    </row>
    <row r="23943" spans="199:199" ht="12" customHeight="1">
      <c r="GQ23943" s="171"/>
    </row>
    <row r="23944" spans="199:199" ht="12" customHeight="1">
      <c r="GQ23944" s="171"/>
    </row>
    <row r="23945" spans="199:199" ht="12" customHeight="1">
      <c r="GQ23945" s="171"/>
    </row>
    <row r="23946" spans="199:199" ht="12" customHeight="1">
      <c r="GQ23946" s="171"/>
    </row>
    <row r="23947" spans="199:199" ht="12" customHeight="1">
      <c r="GQ23947" s="171"/>
    </row>
    <row r="23948" spans="199:199" ht="12" customHeight="1">
      <c r="GQ23948" s="171"/>
    </row>
    <row r="23949" spans="199:199" ht="12" customHeight="1">
      <c r="GQ23949" s="171"/>
    </row>
    <row r="23950" spans="199:199" ht="12" customHeight="1">
      <c r="GQ23950" s="171"/>
    </row>
    <row r="23951" spans="199:199" ht="12" customHeight="1">
      <c r="GQ23951" s="171"/>
    </row>
    <row r="23952" spans="199:199" ht="12" customHeight="1">
      <c r="GQ23952" s="171"/>
    </row>
    <row r="23953" spans="199:199" ht="12" customHeight="1">
      <c r="GQ23953" s="171"/>
    </row>
    <row r="23954" spans="199:199" ht="12" customHeight="1">
      <c r="GQ23954" s="171"/>
    </row>
    <row r="23955" spans="199:199" ht="12" customHeight="1">
      <c r="GQ23955" s="171"/>
    </row>
    <row r="23956" spans="199:199" ht="12" customHeight="1">
      <c r="GQ23956" s="171"/>
    </row>
    <row r="23957" spans="199:199" ht="12" customHeight="1">
      <c r="GQ23957" s="171"/>
    </row>
    <row r="23958" spans="199:199" ht="12" customHeight="1">
      <c r="GQ23958" s="171"/>
    </row>
    <row r="23959" spans="199:199" ht="12" customHeight="1">
      <c r="GQ23959" s="171"/>
    </row>
    <row r="23960" spans="199:199" ht="12" customHeight="1">
      <c r="GQ23960" s="171"/>
    </row>
    <row r="23961" spans="199:199" ht="12" customHeight="1">
      <c r="GQ23961" s="171"/>
    </row>
    <row r="23962" spans="199:199" ht="12" customHeight="1">
      <c r="GQ23962" s="171"/>
    </row>
    <row r="23963" spans="199:199" ht="12" customHeight="1">
      <c r="GQ23963" s="171"/>
    </row>
    <row r="23964" spans="199:199" ht="12" customHeight="1">
      <c r="GQ23964" s="171"/>
    </row>
    <row r="23965" spans="199:199" ht="12" customHeight="1">
      <c r="GQ23965" s="171"/>
    </row>
    <row r="23966" spans="199:199" ht="12" customHeight="1">
      <c r="GQ23966" s="171"/>
    </row>
    <row r="23967" spans="199:199" ht="12" customHeight="1">
      <c r="GQ23967" s="171"/>
    </row>
    <row r="23968" spans="199:199" ht="12" customHeight="1">
      <c r="GQ23968" s="171"/>
    </row>
    <row r="23969" spans="199:199" ht="12" customHeight="1">
      <c r="GQ23969" s="171"/>
    </row>
    <row r="23970" spans="199:199" ht="12" customHeight="1">
      <c r="GQ23970" s="171"/>
    </row>
    <row r="23971" spans="199:199" ht="12" customHeight="1">
      <c r="GQ23971" s="171"/>
    </row>
    <row r="23972" spans="199:199" ht="12" customHeight="1">
      <c r="GQ23972" s="171"/>
    </row>
    <row r="23973" spans="199:199" ht="12" customHeight="1">
      <c r="GQ23973" s="171"/>
    </row>
    <row r="23974" spans="199:199" ht="12" customHeight="1">
      <c r="GQ23974" s="171"/>
    </row>
    <row r="23975" spans="199:199" ht="12" customHeight="1">
      <c r="GQ23975" s="171"/>
    </row>
    <row r="23976" spans="199:199" ht="12" customHeight="1">
      <c r="GQ23976" s="171"/>
    </row>
    <row r="23977" spans="199:199" ht="12" customHeight="1">
      <c r="GQ23977" s="171"/>
    </row>
    <row r="23978" spans="199:199" ht="12" customHeight="1">
      <c r="GQ23978" s="171"/>
    </row>
    <row r="23979" spans="199:199" ht="12" customHeight="1">
      <c r="GQ23979" s="171"/>
    </row>
    <row r="23980" spans="199:199" ht="12" customHeight="1">
      <c r="GQ23980" s="171"/>
    </row>
    <row r="23981" spans="199:199" ht="12" customHeight="1">
      <c r="GQ23981" s="171"/>
    </row>
    <row r="23982" spans="199:199" ht="12" customHeight="1">
      <c r="GQ23982" s="171"/>
    </row>
    <row r="23983" spans="199:199" ht="12" customHeight="1">
      <c r="GQ23983" s="171"/>
    </row>
    <row r="23984" spans="199:199" ht="12" customHeight="1">
      <c r="GQ23984" s="171"/>
    </row>
    <row r="23985" spans="199:199" ht="12" customHeight="1">
      <c r="GQ23985" s="171"/>
    </row>
    <row r="23986" spans="199:199" ht="12" customHeight="1">
      <c r="GQ23986" s="171"/>
    </row>
    <row r="23987" spans="199:199" ht="12" customHeight="1">
      <c r="GQ23987" s="171"/>
    </row>
    <row r="23988" spans="199:199" ht="12" customHeight="1">
      <c r="GQ23988" s="171"/>
    </row>
    <row r="23989" spans="199:199" ht="12" customHeight="1">
      <c r="GQ23989" s="171"/>
    </row>
    <row r="23990" spans="199:199" ht="12" customHeight="1">
      <c r="GQ23990" s="171"/>
    </row>
    <row r="23991" spans="199:199" ht="12" customHeight="1">
      <c r="GQ23991" s="171"/>
    </row>
    <row r="23992" spans="199:199" ht="12" customHeight="1">
      <c r="GQ23992" s="171"/>
    </row>
    <row r="23993" spans="199:199" ht="12" customHeight="1">
      <c r="GQ23993" s="171"/>
    </row>
    <row r="23994" spans="199:199" ht="12" customHeight="1">
      <c r="GQ23994" s="171"/>
    </row>
    <row r="23995" spans="199:199" ht="12" customHeight="1">
      <c r="GQ23995" s="171"/>
    </row>
    <row r="23996" spans="199:199" ht="12" customHeight="1">
      <c r="GQ23996" s="171"/>
    </row>
    <row r="23997" spans="199:199" ht="12" customHeight="1">
      <c r="GQ23997" s="171"/>
    </row>
    <row r="23998" spans="199:199" ht="12" customHeight="1">
      <c r="GQ23998" s="171"/>
    </row>
    <row r="23999" spans="199:199" ht="12" customHeight="1">
      <c r="GQ23999" s="171"/>
    </row>
    <row r="24000" spans="199:199" ht="12" customHeight="1">
      <c r="GQ24000" s="171"/>
    </row>
    <row r="24001" spans="199:199" ht="12" customHeight="1">
      <c r="GQ24001" s="171"/>
    </row>
    <row r="24002" spans="199:199" ht="12" customHeight="1">
      <c r="GQ24002" s="171"/>
    </row>
    <row r="24003" spans="199:199" ht="12" customHeight="1">
      <c r="GQ24003" s="171"/>
    </row>
    <row r="24004" spans="199:199" ht="12" customHeight="1">
      <c r="GQ24004" s="171"/>
    </row>
    <row r="24005" spans="199:199" ht="12" customHeight="1">
      <c r="GQ24005" s="171"/>
    </row>
    <row r="24006" spans="199:199" ht="12" customHeight="1">
      <c r="GQ24006" s="171"/>
    </row>
    <row r="24007" spans="199:199" ht="12" customHeight="1">
      <c r="GQ24007" s="171"/>
    </row>
    <row r="24008" spans="199:199" ht="12" customHeight="1">
      <c r="GQ24008" s="171"/>
    </row>
    <row r="24009" spans="199:199" ht="12" customHeight="1">
      <c r="GQ24009" s="171"/>
    </row>
    <row r="24010" spans="199:199" ht="12" customHeight="1">
      <c r="GQ24010" s="171"/>
    </row>
    <row r="24011" spans="199:199" ht="12" customHeight="1">
      <c r="GQ24011" s="171"/>
    </row>
    <row r="24012" spans="199:199" ht="12" customHeight="1">
      <c r="GQ24012" s="171"/>
    </row>
    <row r="24013" spans="199:199" ht="12" customHeight="1">
      <c r="GQ24013" s="171"/>
    </row>
    <row r="24014" spans="199:199" ht="12" customHeight="1">
      <c r="GQ24014" s="171"/>
    </row>
    <row r="24015" spans="199:199" ht="12" customHeight="1">
      <c r="GQ24015" s="171"/>
    </row>
    <row r="24016" spans="199:199" ht="12" customHeight="1">
      <c r="GQ24016" s="171"/>
    </row>
    <row r="24017" spans="199:199" ht="12" customHeight="1">
      <c r="GQ24017" s="171"/>
    </row>
    <row r="24018" spans="199:199" ht="12" customHeight="1">
      <c r="GQ24018" s="171"/>
    </row>
    <row r="24019" spans="199:199" ht="12" customHeight="1">
      <c r="GQ24019" s="171"/>
    </row>
    <row r="24020" spans="199:199" ht="12" customHeight="1">
      <c r="GQ24020" s="171"/>
    </row>
    <row r="24021" spans="199:199" ht="12" customHeight="1">
      <c r="GQ24021" s="171"/>
    </row>
    <row r="24022" spans="199:199" ht="12" customHeight="1">
      <c r="GQ24022" s="171"/>
    </row>
    <row r="24023" spans="199:199" ht="12" customHeight="1">
      <c r="GQ24023" s="171"/>
    </row>
    <row r="24024" spans="199:199" ht="12" customHeight="1">
      <c r="GQ24024" s="171"/>
    </row>
    <row r="24025" spans="199:199" ht="12" customHeight="1">
      <c r="GQ24025" s="171"/>
    </row>
    <row r="24026" spans="199:199" ht="12" customHeight="1">
      <c r="GQ24026" s="171"/>
    </row>
    <row r="24027" spans="199:199" ht="12" customHeight="1">
      <c r="GQ24027" s="171"/>
    </row>
    <row r="24028" spans="199:199" ht="12" customHeight="1">
      <c r="GQ24028" s="171"/>
    </row>
    <row r="24029" spans="199:199" ht="12" customHeight="1">
      <c r="GQ24029" s="171"/>
    </row>
    <row r="24030" spans="199:199" ht="12" customHeight="1">
      <c r="GQ24030" s="171"/>
    </row>
    <row r="24031" spans="199:199" ht="12" customHeight="1">
      <c r="GQ24031" s="171"/>
    </row>
    <row r="24032" spans="199:199" ht="12" customHeight="1">
      <c r="GQ24032" s="171"/>
    </row>
    <row r="24033" spans="199:199" ht="12" customHeight="1">
      <c r="GQ24033" s="171"/>
    </row>
    <row r="24034" spans="199:199" ht="12" customHeight="1">
      <c r="GQ24034" s="171"/>
    </row>
    <row r="24035" spans="199:199" ht="12" customHeight="1">
      <c r="GQ24035" s="171"/>
    </row>
    <row r="24036" spans="199:199" ht="12" customHeight="1">
      <c r="GQ24036" s="171"/>
    </row>
    <row r="24037" spans="199:199" ht="12" customHeight="1">
      <c r="GQ24037" s="171"/>
    </row>
    <row r="24038" spans="199:199" ht="12" customHeight="1">
      <c r="GQ24038" s="171"/>
    </row>
    <row r="24039" spans="199:199" ht="12" customHeight="1">
      <c r="GQ24039" s="171"/>
    </row>
    <row r="24040" spans="199:199" ht="12" customHeight="1">
      <c r="GQ24040" s="171"/>
    </row>
    <row r="24041" spans="199:199" ht="12" customHeight="1">
      <c r="GQ24041" s="171"/>
    </row>
    <row r="24042" spans="199:199" ht="12" customHeight="1">
      <c r="GQ24042" s="171"/>
    </row>
    <row r="24043" spans="199:199" ht="12" customHeight="1">
      <c r="GQ24043" s="171"/>
    </row>
    <row r="24044" spans="199:199" ht="12" customHeight="1">
      <c r="GQ24044" s="171"/>
    </row>
    <row r="24045" spans="199:199" ht="12" customHeight="1">
      <c r="GQ24045" s="171"/>
    </row>
    <row r="24046" spans="199:199" ht="12" customHeight="1">
      <c r="GQ24046" s="171"/>
    </row>
    <row r="24047" spans="199:199" ht="12" customHeight="1">
      <c r="GQ24047" s="171"/>
    </row>
    <row r="24048" spans="199:199" ht="12" customHeight="1">
      <c r="GQ24048" s="171"/>
    </row>
    <row r="24049" spans="199:199" ht="12" customHeight="1">
      <c r="GQ24049" s="171"/>
    </row>
    <row r="24050" spans="199:199" ht="12" customHeight="1">
      <c r="GQ24050" s="171"/>
    </row>
    <row r="24051" spans="199:199" ht="12" customHeight="1">
      <c r="GQ24051" s="171"/>
    </row>
    <row r="24052" spans="199:199" ht="12" customHeight="1">
      <c r="GQ24052" s="171"/>
    </row>
    <row r="24053" spans="199:199" ht="12" customHeight="1">
      <c r="GQ24053" s="171"/>
    </row>
    <row r="24054" spans="199:199" ht="12" customHeight="1">
      <c r="GQ24054" s="171"/>
    </row>
    <row r="24055" spans="199:199" ht="12" customHeight="1">
      <c r="GQ24055" s="171"/>
    </row>
    <row r="24056" spans="199:199" ht="12" customHeight="1">
      <c r="GQ24056" s="171"/>
    </row>
    <row r="24057" spans="199:199" ht="12" customHeight="1">
      <c r="GQ24057" s="171"/>
    </row>
    <row r="24058" spans="199:199" ht="12" customHeight="1">
      <c r="GQ24058" s="171"/>
    </row>
    <row r="24059" spans="199:199" ht="12" customHeight="1">
      <c r="GQ24059" s="171"/>
    </row>
    <row r="24060" spans="199:199" ht="12" customHeight="1">
      <c r="GQ24060" s="171"/>
    </row>
    <row r="24061" spans="199:199" ht="12" customHeight="1">
      <c r="GQ24061" s="171"/>
    </row>
    <row r="24062" spans="199:199" ht="12" customHeight="1">
      <c r="GQ24062" s="171"/>
    </row>
    <row r="24063" spans="199:199" ht="12" customHeight="1">
      <c r="GQ24063" s="171"/>
    </row>
    <row r="24064" spans="199:199" ht="12" customHeight="1">
      <c r="GQ24064" s="171"/>
    </row>
    <row r="24065" spans="199:199" ht="12" customHeight="1">
      <c r="GQ24065" s="171"/>
    </row>
    <row r="24066" spans="199:199" ht="12" customHeight="1">
      <c r="GQ24066" s="171"/>
    </row>
    <row r="24067" spans="199:199" ht="12" customHeight="1">
      <c r="GQ24067" s="171"/>
    </row>
    <row r="24068" spans="199:199" ht="12" customHeight="1">
      <c r="GQ24068" s="171"/>
    </row>
    <row r="24069" spans="199:199" ht="12" customHeight="1">
      <c r="GQ24069" s="171"/>
    </row>
    <row r="24070" spans="199:199" ht="12" customHeight="1">
      <c r="GQ24070" s="171"/>
    </row>
    <row r="24071" spans="199:199" ht="12" customHeight="1">
      <c r="GQ24071" s="171"/>
    </row>
    <row r="24072" spans="199:199" ht="12" customHeight="1">
      <c r="GQ24072" s="171"/>
    </row>
    <row r="24073" spans="199:199" ht="12" customHeight="1">
      <c r="GQ24073" s="171"/>
    </row>
    <row r="24074" spans="199:199" ht="12" customHeight="1">
      <c r="GQ24074" s="171"/>
    </row>
    <row r="24075" spans="199:199" ht="12" customHeight="1">
      <c r="GQ24075" s="171"/>
    </row>
    <row r="24076" spans="199:199" ht="12" customHeight="1">
      <c r="GQ24076" s="171"/>
    </row>
    <row r="24077" spans="199:199" ht="12" customHeight="1">
      <c r="GQ24077" s="171"/>
    </row>
    <row r="24078" spans="199:199" ht="12" customHeight="1">
      <c r="GQ24078" s="171"/>
    </row>
    <row r="24079" spans="199:199" ht="12" customHeight="1">
      <c r="GQ24079" s="171"/>
    </row>
    <row r="24080" spans="199:199" ht="12" customHeight="1">
      <c r="GQ24080" s="171"/>
    </row>
    <row r="24081" spans="199:199" ht="12" customHeight="1">
      <c r="GQ24081" s="171"/>
    </row>
    <row r="24082" spans="199:199" ht="12" customHeight="1">
      <c r="GQ24082" s="171"/>
    </row>
    <row r="24083" spans="199:199" ht="12" customHeight="1">
      <c r="GQ24083" s="171"/>
    </row>
    <row r="24084" spans="199:199" ht="12" customHeight="1">
      <c r="GQ24084" s="171"/>
    </row>
    <row r="24085" spans="199:199" ht="12" customHeight="1">
      <c r="GQ24085" s="171"/>
    </row>
    <row r="24086" spans="199:199" ht="12" customHeight="1">
      <c r="GQ24086" s="171"/>
    </row>
    <row r="24087" spans="199:199" ht="12" customHeight="1">
      <c r="GQ24087" s="171"/>
    </row>
    <row r="24088" spans="199:199" ht="12" customHeight="1">
      <c r="GQ24088" s="171"/>
    </row>
    <row r="24089" spans="199:199" ht="12" customHeight="1">
      <c r="GQ24089" s="171"/>
    </row>
    <row r="24090" spans="199:199" ht="12" customHeight="1">
      <c r="GQ24090" s="171"/>
    </row>
    <row r="24091" spans="199:199" ht="12" customHeight="1">
      <c r="GQ24091" s="171"/>
    </row>
    <row r="24092" spans="199:199" ht="12" customHeight="1">
      <c r="GQ24092" s="171"/>
    </row>
    <row r="24093" spans="199:199" ht="12" customHeight="1">
      <c r="GQ24093" s="171"/>
    </row>
    <row r="24094" spans="199:199" ht="12" customHeight="1">
      <c r="GQ24094" s="171"/>
    </row>
    <row r="24095" spans="199:199" ht="12" customHeight="1">
      <c r="GQ24095" s="171"/>
    </row>
    <row r="24096" spans="199:199" ht="12" customHeight="1">
      <c r="GQ24096" s="171"/>
    </row>
    <row r="24097" spans="199:199" ht="12" customHeight="1">
      <c r="GQ24097" s="171"/>
    </row>
    <row r="24098" spans="199:199" ht="12" customHeight="1">
      <c r="GQ24098" s="171"/>
    </row>
    <row r="24099" spans="199:199" ht="12" customHeight="1">
      <c r="GQ24099" s="171"/>
    </row>
    <row r="24100" spans="199:199" ht="12" customHeight="1">
      <c r="GQ24100" s="171"/>
    </row>
    <row r="24101" spans="199:199" ht="12" customHeight="1">
      <c r="GQ24101" s="171"/>
    </row>
    <row r="24102" spans="199:199" ht="12" customHeight="1">
      <c r="GQ24102" s="171"/>
    </row>
    <row r="24103" spans="199:199" ht="12" customHeight="1">
      <c r="GQ24103" s="171"/>
    </row>
    <row r="24104" spans="199:199" ht="12" customHeight="1">
      <c r="GQ24104" s="171"/>
    </row>
    <row r="24105" spans="199:199" ht="12" customHeight="1">
      <c r="GQ24105" s="171"/>
    </row>
    <row r="24106" spans="199:199" ht="12" customHeight="1">
      <c r="GQ24106" s="171"/>
    </row>
    <row r="24107" spans="199:199" ht="12" customHeight="1">
      <c r="GQ24107" s="171"/>
    </row>
    <row r="24108" spans="199:199" ht="12" customHeight="1">
      <c r="GQ24108" s="171"/>
    </row>
    <row r="24109" spans="199:199" ht="12" customHeight="1">
      <c r="GQ24109" s="171"/>
    </row>
    <row r="24110" spans="199:199" ht="12" customHeight="1">
      <c r="GQ24110" s="171"/>
    </row>
    <row r="24111" spans="199:199" ht="12" customHeight="1">
      <c r="GQ24111" s="171"/>
    </row>
    <row r="24112" spans="199:199" ht="12" customHeight="1">
      <c r="GQ24112" s="171"/>
    </row>
    <row r="24113" spans="199:199" ht="12" customHeight="1">
      <c r="GQ24113" s="171"/>
    </row>
    <row r="24114" spans="199:199" ht="12" customHeight="1">
      <c r="GQ24114" s="171"/>
    </row>
    <row r="24115" spans="199:199" ht="12" customHeight="1">
      <c r="GQ24115" s="171"/>
    </row>
    <row r="24116" spans="199:199" ht="12" customHeight="1">
      <c r="GQ24116" s="171"/>
    </row>
    <row r="24117" spans="199:199" ht="12" customHeight="1">
      <c r="GQ24117" s="171"/>
    </row>
    <row r="24118" spans="199:199" ht="12" customHeight="1">
      <c r="GQ24118" s="171"/>
    </row>
    <row r="24119" spans="199:199" ht="12" customHeight="1">
      <c r="GQ24119" s="171"/>
    </row>
    <row r="24120" spans="199:199" ht="12" customHeight="1">
      <c r="GQ24120" s="171"/>
    </row>
    <row r="24121" spans="199:199" ht="12" customHeight="1">
      <c r="GQ24121" s="171"/>
    </row>
    <row r="24122" spans="199:199" ht="12" customHeight="1">
      <c r="GQ24122" s="171"/>
    </row>
    <row r="24123" spans="199:199" ht="12" customHeight="1">
      <c r="GQ24123" s="171"/>
    </row>
    <row r="24124" spans="199:199" ht="12" customHeight="1">
      <c r="GQ24124" s="171"/>
    </row>
    <row r="24125" spans="199:199" ht="12" customHeight="1">
      <c r="GQ24125" s="171"/>
    </row>
    <row r="24126" spans="199:199" ht="12" customHeight="1">
      <c r="GQ24126" s="171"/>
    </row>
    <row r="24127" spans="199:199" ht="12" customHeight="1">
      <c r="GQ24127" s="171"/>
    </row>
    <row r="24128" spans="199:199" ht="12" customHeight="1">
      <c r="GQ24128" s="171"/>
    </row>
    <row r="24129" spans="199:199" ht="12" customHeight="1">
      <c r="GQ24129" s="171"/>
    </row>
    <row r="24130" spans="199:199" ht="12" customHeight="1">
      <c r="GQ24130" s="171"/>
    </row>
    <row r="24131" spans="199:199" ht="12" customHeight="1">
      <c r="GQ24131" s="171"/>
    </row>
    <row r="24132" spans="199:199" ht="12" customHeight="1">
      <c r="GQ24132" s="171"/>
    </row>
    <row r="24133" spans="199:199" ht="12" customHeight="1">
      <c r="GQ24133" s="171"/>
    </row>
    <row r="24134" spans="199:199" ht="12" customHeight="1">
      <c r="GQ24134" s="171"/>
    </row>
    <row r="24135" spans="199:199" ht="12" customHeight="1">
      <c r="GQ24135" s="171"/>
    </row>
    <row r="24136" spans="199:199" ht="12" customHeight="1">
      <c r="GQ24136" s="171"/>
    </row>
    <row r="24137" spans="199:199" ht="12" customHeight="1">
      <c r="GQ24137" s="171"/>
    </row>
    <row r="24138" spans="199:199" ht="12" customHeight="1">
      <c r="GQ24138" s="171"/>
    </row>
    <row r="24139" spans="199:199" ht="12" customHeight="1">
      <c r="GQ24139" s="171"/>
    </row>
    <row r="24140" spans="199:199" ht="12" customHeight="1">
      <c r="GQ24140" s="171"/>
    </row>
    <row r="24141" spans="199:199" ht="12" customHeight="1">
      <c r="GQ24141" s="171"/>
    </row>
    <row r="24142" spans="199:199" ht="12" customHeight="1">
      <c r="GQ24142" s="171"/>
    </row>
    <row r="24143" spans="199:199" ht="12" customHeight="1">
      <c r="GQ24143" s="171"/>
    </row>
    <row r="24144" spans="199:199" ht="12" customHeight="1">
      <c r="GQ24144" s="171"/>
    </row>
    <row r="24145" spans="199:199" ht="12" customHeight="1">
      <c r="GQ24145" s="171"/>
    </row>
    <row r="24146" spans="199:199" ht="12" customHeight="1">
      <c r="GQ24146" s="171"/>
    </row>
    <row r="24147" spans="199:199" ht="12" customHeight="1">
      <c r="GQ24147" s="171"/>
    </row>
    <row r="24148" spans="199:199" ht="12" customHeight="1">
      <c r="GQ24148" s="171"/>
    </row>
    <row r="24149" spans="199:199" ht="12" customHeight="1">
      <c r="GQ24149" s="171"/>
    </row>
    <row r="24150" spans="199:199" ht="12" customHeight="1">
      <c r="GQ24150" s="171"/>
    </row>
    <row r="24151" spans="199:199" ht="12" customHeight="1">
      <c r="GQ24151" s="171"/>
    </row>
    <row r="24152" spans="199:199" ht="12" customHeight="1">
      <c r="GQ24152" s="171"/>
    </row>
    <row r="24153" spans="199:199" ht="12" customHeight="1">
      <c r="GQ24153" s="171"/>
    </row>
    <row r="24154" spans="199:199" ht="12" customHeight="1">
      <c r="GQ24154" s="171"/>
    </row>
    <row r="24155" spans="199:199" ht="12" customHeight="1">
      <c r="GQ24155" s="171"/>
    </row>
    <row r="24156" spans="199:199" ht="12" customHeight="1">
      <c r="GQ24156" s="171"/>
    </row>
    <row r="24157" spans="199:199" ht="12" customHeight="1">
      <c r="GQ24157" s="171"/>
    </row>
    <row r="24158" spans="199:199" ht="12" customHeight="1">
      <c r="GQ24158" s="171"/>
    </row>
    <row r="24159" spans="199:199" ht="12" customHeight="1">
      <c r="GQ24159" s="171"/>
    </row>
    <row r="24160" spans="199:199" ht="12" customHeight="1">
      <c r="GQ24160" s="171"/>
    </row>
    <row r="24161" spans="199:199" ht="12" customHeight="1">
      <c r="GQ24161" s="171"/>
    </row>
    <row r="24162" spans="199:199" ht="12" customHeight="1">
      <c r="GQ24162" s="171"/>
    </row>
    <row r="24163" spans="199:199" ht="12" customHeight="1">
      <c r="GQ24163" s="171"/>
    </row>
    <row r="24164" spans="199:199" ht="12" customHeight="1">
      <c r="GQ24164" s="171"/>
    </row>
    <row r="24165" spans="199:199" ht="12" customHeight="1">
      <c r="GQ24165" s="171"/>
    </row>
    <row r="24166" spans="199:199" ht="12" customHeight="1">
      <c r="GQ24166" s="171"/>
    </row>
    <row r="24167" spans="199:199" ht="12" customHeight="1">
      <c r="GQ24167" s="171"/>
    </row>
    <row r="24168" spans="199:199" ht="12" customHeight="1">
      <c r="GQ24168" s="171"/>
    </row>
    <row r="24169" spans="199:199" ht="12" customHeight="1">
      <c r="GQ24169" s="171"/>
    </row>
    <row r="24170" spans="199:199" ht="12" customHeight="1">
      <c r="GQ24170" s="171"/>
    </row>
    <row r="24171" spans="199:199" ht="12" customHeight="1">
      <c r="GQ24171" s="171"/>
    </row>
    <row r="24172" spans="199:199" ht="12" customHeight="1">
      <c r="GQ24172" s="171"/>
    </row>
    <row r="24173" spans="199:199" ht="12" customHeight="1">
      <c r="GQ24173" s="171"/>
    </row>
    <row r="24174" spans="199:199" ht="12" customHeight="1">
      <c r="GQ24174" s="171"/>
    </row>
    <row r="24175" spans="199:199" ht="12" customHeight="1">
      <c r="GQ24175" s="171"/>
    </row>
    <row r="24176" spans="199:199" ht="12" customHeight="1">
      <c r="GQ24176" s="171"/>
    </row>
    <row r="24177" spans="199:199" ht="12" customHeight="1">
      <c r="GQ24177" s="171"/>
    </row>
    <row r="24178" spans="199:199" ht="12" customHeight="1">
      <c r="GQ24178" s="171"/>
    </row>
    <row r="24179" spans="199:199" ht="12" customHeight="1">
      <c r="GQ24179" s="171"/>
    </row>
    <row r="24180" spans="199:199" ht="12" customHeight="1">
      <c r="GQ24180" s="171"/>
    </row>
    <row r="24181" spans="199:199" ht="12" customHeight="1">
      <c r="GQ24181" s="171"/>
    </row>
    <row r="24182" spans="199:199" ht="12" customHeight="1">
      <c r="GQ24182" s="171"/>
    </row>
    <row r="24183" spans="199:199" ht="12" customHeight="1">
      <c r="GQ24183" s="171"/>
    </row>
    <row r="24184" spans="199:199" ht="12" customHeight="1">
      <c r="GQ24184" s="171"/>
    </row>
    <row r="24185" spans="199:199" ht="12" customHeight="1">
      <c r="GQ24185" s="171"/>
    </row>
    <row r="24186" spans="199:199" ht="12" customHeight="1">
      <c r="GQ24186" s="171"/>
    </row>
    <row r="24187" spans="199:199" ht="12" customHeight="1">
      <c r="GQ24187" s="171"/>
    </row>
    <row r="24188" spans="199:199" ht="12" customHeight="1">
      <c r="GQ24188" s="171"/>
    </row>
    <row r="24189" spans="199:199" ht="12" customHeight="1">
      <c r="GQ24189" s="171"/>
    </row>
    <row r="24190" spans="199:199" ht="12" customHeight="1">
      <c r="GQ24190" s="171"/>
    </row>
    <row r="24191" spans="199:199" ht="12" customHeight="1">
      <c r="GQ24191" s="171"/>
    </row>
    <row r="24192" spans="199:199" ht="12" customHeight="1">
      <c r="GQ24192" s="171"/>
    </row>
    <row r="24193" spans="199:199" ht="12" customHeight="1">
      <c r="GQ24193" s="171"/>
    </row>
    <row r="24194" spans="199:199" ht="12" customHeight="1">
      <c r="GQ24194" s="171"/>
    </row>
    <row r="24195" spans="199:199" ht="12" customHeight="1">
      <c r="GQ24195" s="171"/>
    </row>
    <row r="24196" spans="199:199" ht="12" customHeight="1">
      <c r="GQ24196" s="171"/>
    </row>
    <row r="24197" spans="199:199" ht="12" customHeight="1">
      <c r="GQ24197" s="171"/>
    </row>
    <row r="24198" spans="199:199" ht="12" customHeight="1">
      <c r="GQ24198" s="171"/>
    </row>
    <row r="24199" spans="199:199" ht="12" customHeight="1">
      <c r="GQ24199" s="171"/>
    </row>
    <row r="24200" spans="199:199" ht="12" customHeight="1">
      <c r="GQ24200" s="171"/>
    </row>
    <row r="24201" spans="199:199" ht="12" customHeight="1">
      <c r="GQ24201" s="171"/>
    </row>
    <row r="24202" spans="199:199" ht="12" customHeight="1">
      <c r="GQ24202" s="171"/>
    </row>
    <row r="24203" spans="199:199" ht="12" customHeight="1">
      <c r="GQ24203" s="171"/>
    </row>
    <row r="24204" spans="199:199" ht="12" customHeight="1">
      <c r="GQ24204" s="171"/>
    </row>
    <row r="24205" spans="199:199" ht="12" customHeight="1">
      <c r="GQ24205" s="171"/>
    </row>
    <row r="24206" spans="199:199" ht="12" customHeight="1">
      <c r="GQ24206" s="171"/>
    </row>
    <row r="24207" spans="199:199" ht="12" customHeight="1">
      <c r="GQ24207" s="171"/>
    </row>
    <row r="24208" spans="199:199" ht="12" customHeight="1">
      <c r="GQ24208" s="171"/>
    </row>
    <row r="24209" spans="199:199" ht="12" customHeight="1">
      <c r="GQ24209" s="171"/>
    </row>
    <row r="24210" spans="199:199" ht="12" customHeight="1">
      <c r="GQ24210" s="171"/>
    </row>
    <row r="24211" spans="199:199" ht="12" customHeight="1">
      <c r="GQ24211" s="171"/>
    </row>
    <row r="24212" spans="199:199" ht="12" customHeight="1">
      <c r="GQ24212" s="171"/>
    </row>
    <row r="24213" spans="199:199" ht="12" customHeight="1">
      <c r="GQ24213" s="171"/>
    </row>
    <row r="24214" spans="199:199" ht="12" customHeight="1">
      <c r="GQ24214" s="171"/>
    </row>
    <row r="24215" spans="199:199" ht="12" customHeight="1">
      <c r="GQ24215" s="171"/>
    </row>
    <row r="24216" spans="199:199" ht="12" customHeight="1">
      <c r="GQ24216" s="171"/>
    </row>
    <row r="24217" spans="199:199" ht="12" customHeight="1">
      <c r="GQ24217" s="171"/>
    </row>
    <row r="24218" spans="199:199" ht="12" customHeight="1">
      <c r="GQ24218" s="171"/>
    </row>
    <row r="24219" spans="199:199" ht="12" customHeight="1">
      <c r="GQ24219" s="171"/>
    </row>
    <row r="24220" spans="199:199" ht="12" customHeight="1">
      <c r="GQ24220" s="171"/>
    </row>
    <row r="24221" spans="199:199" ht="12" customHeight="1">
      <c r="GQ24221" s="171"/>
    </row>
    <row r="24222" spans="199:199" ht="12" customHeight="1">
      <c r="GQ24222" s="171"/>
    </row>
    <row r="24223" spans="199:199" ht="12" customHeight="1">
      <c r="GQ24223" s="171"/>
    </row>
    <row r="24224" spans="199:199" ht="12" customHeight="1">
      <c r="GQ24224" s="171"/>
    </row>
    <row r="24225" spans="199:199" ht="12" customHeight="1">
      <c r="GQ24225" s="171"/>
    </row>
    <row r="24226" spans="199:199" ht="12" customHeight="1">
      <c r="GQ24226" s="171"/>
    </row>
    <row r="24227" spans="199:199" ht="12" customHeight="1">
      <c r="GQ24227" s="171"/>
    </row>
    <row r="24228" spans="199:199" ht="12" customHeight="1">
      <c r="GQ24228" s="171"/>
    </row>
    <row r="24229" spans="199:199" ht="12" customHeight="1">
      <c r="GQ24229" s="171"/>
    </row>
    <row r="24230" spans="199:199" ht="12" customHeight="1">
      <c r="GQ24230" s="171"/>
    </row>
    <row r="24231" spans="199:199" ht="12" customHeight="1">
      <c r="GQ24231" s="171"/>
    </row>
    <row r="24232" spans="199:199" ht="12" customHeight="1">
      <c r="GQ24232" s="171"/>
    </row>
    <row r="24233" spans="199:199" ht="12" customHeight="1">
      <c r="GQ24233" s="171"/>
    </row>
    <row r="24234" spans="199:199" ht="12" customHeight="1">
      <c r="GQ24234" s="171"/>
    </row>
    <row r="24235" spans="199:199" ht="12" customHeight="1">
      <c r="GQ24235" s="171"/>
    </row>
    <row r="24236" spans="199:199" ht="12" customHeight="1">
      <c r="GQ24236" s="171"/>
    </row>
    <row r="24237" spans="199:199" ht="12" customHeight="1">
      <c r="GQ24237" s="171"/>
    </row>
    <row r="24238" spans="199:199" ht="12" customHeight="1">
      <c r="GQ24238" s="171"/>
    </row>
    <row r="24239" spans="199:199" ht="12" customHeight="1">
      <c r="GQ24239" s="171"/>
    </row>
    <row r="24240" spans="199:199" ht="12" customHeight="1">
      <c r="GQ24240" s="171"/>
    </row>
    <row r="24241" spans="199:199" ht="12" customHeight="1">
      <c r="GQ24241" s="171"/>
    </row>
    <row r="24242" spans="199:199" ht="12" customHeight="1">
      <c r="GQ24242" s="171"/>
    </row>
    <row r="24243" spans="199:199" ht="12" customHeight="1">
      <c r="GQ24243" s="171"/>
    </row>
    <row r="24244" spans="199:199" ht="12" customHeight="1">
      <c r="GQ24244" s="171"/>
    </row>
    <row r="24245" spans="199:199" ht="12" customHeight="1">
      <c r="GQ24245" s="171"/>
    </row>
    <row r="24246" spans="199:199" ht="12" customHeight="1">
      <c r="GQ24246" s="171"/>
    </row>
    <row r="24247" spans="199:199" ht="12" customHeight="1">
      <c r="GQ24247" s="171"/>
    </row>
    <row r="24248" spans="199:199" ht="12" customHeight="1">
      <c r="GQ24248" s="171"/>
    </row>
    <row r="24249" spans="199:199" ht="12" customHeight="1">
      <c r="GQ24249" s="171"/>
    </row>
    <row r="24250" spans="199:199" ht="12" customHeight="1">
      <c r="GQ24250" s="171"/>
    </row>
    <row r="24251" spans="199:199" ht="12" customHeight="1">
      <c r="GQ24251" s="171"/>
    </row>
    <row r="24252" spans="199:199" ht="12" customHeight="1">
      <c r="GQ24252" s="171"/>
    </row>
    <row r="24253" spans="199:199" ht="12" customHeight="1">
      <c r="GQ24253" s="171"/>
    </row>
    <row r="24254" spans="199:199" ht="12" customHeight="1">
      <c r="GQ24254" s="171"/>
    </row>
    <row r="24255" spans="199:199" ht="12" customHeight="1">
      <c r="GQ24255" s="171"/>
    </row>
    <row r="24256" spans="199:199" ht="12" customHeight="1">
      <c r="GQ24256" s="171"/>
    </row>
    <row r="24257" spans="199:199" ht="12" customHeight="1">
      <c r="GQ24257" s="171"/>
    </row>
    <row r="24258" spans="199:199" ht="12" customHeight="1">
      <c r="GQ24258" s="171"/>
    </row>
    <row r="24259" spans="199:199" ht="12" customHeight="1">
      <c r="GQ24259" s="171"/>
    </row>
    <row r="24260" spans="199:199" ht="12" customHeight="1">
      <c r="GQ24260" s="171"/>
    </row>
    <row r="24261" spans="199:199" ht="12" customHeight="1">
      <c r="GQ24261" s="171"/>
    </row>
    <row r="24262" spans="199:199" ht="12" customHeight="1">
      <c r="GQ24262" s="171"/>
    </row>
    <row r="24263" spans="199:199" ht="12" customHeight="1">
      <c r="GQ24263" s="171"/>
    </row>
    <row r="24264" spans="199:199" ht="12" customHeight="1">
      <c r="GQ24264" s="171"/>
    </row>
    <row r="24265" spans="199:199" ht="12" customHeight="1">
      <c r="GQ24265" s="171"/>
    </row>
    <row r="24266" spans="199:199" ht="12" customHeight="1">
      <c r="GQ24266" s="171"/>
    </row>
    <row r="24267" spans="199:199" ht="12" customHeight="1">
      <c r="GQ24267" s="171"/>
    </row>
    <row r="24268" spans="199:199" ht="12" customHeight="1">
      <c r="GQ24268" s="171"/>
    </row>
    <row r="24269" spans="199:199" ht="12" customHeight="1">
      <c r="GQ24269" s="171"/>
    </row>
    <row r="24270" spans="199:199" ht="12" customHeight="1">
      <c r="GQ24270" s="171"/>
    </row>
    <row r="24271" spans="199:199" ht="12" customHeight="1">
      <c r="GQ24271" s="171"/>
    </row>
    <row r="24272" spans="199:199" ht="12" customHeight="1">
      <c r="GQ24272" s="171"/>
    </row>
    <row r="24273" spans="199:199" ht="12" customHeight="1">
      <c r="GQ24273" s="171"/>
    </row>
    <row r="24274" spans="199:199" ht="12" customHeight="1">
      <c r="GQ24274" s="171"/>
    </row>
    <row r="24275" spans="199:199" ht="12" customHeight="1">
      <c r="GQ24275" s="171"/>
    </row>
    <row r="24276" spans="199:199" ht="12" customHeight="1">
      <c r="GQ24276" s="171"/>
    </row>
    <row r="24277" spans="199:199" ht="12" customHeight="1">
      <c r="GQ24277" s="171"/>
    </row>
    <row r="24278" spans="199:199" ht="12" customHeight="1">
      <c r="GQ24278" s="171"/>
    </row>
    <row r="24279" spans="199:199" ht="12" customHeight="1">
      <c r="GQ24279" s="171"/>
    </row>
    <row r="24280" spans="199:199" ht="12" customHeight="1">
      <c r="GQ24280" s="171"/>
    </row>
    <row r="24281" spans="199:199" ht="12" customHeight="1">
      <c r="GQ24281" s="171"/>
    </row>
    <row r="24282" spans="199:199" ht="12" customHeight="1">
      <c r="GQ24282" s="171"/>
    </row>
    <row r="24283" spans="199:199" ht="12" customHeight="1">
      <c r="GQ24283" s="171"/>
    </row>
    <row r="24284" spans="199:199" ht="12" customHeight="1">
      <c r="GQ24284" s="171"/>
    </row>
    <row r="24285" spans="199:199" ht="12" customHeight="1">
      <c r="GQ24285" s="171"/>
    </row>
    <row r="24286" spans="199:199" ht="12" customHeight="1">
      <c r="GQ24286" s="171"/>
    </row>
    <row r="24287" spans="199:199" ht="12" customHeight="1">
      <c r="GQ24287" s="171"/>
    </row>
    <row r="24288" spans="199:199" ht="12" customHeight="1">
      <c r="GQ24288" s="171"/>
    </row>
    <row r="24289" spans="199:199" ht="12" customHeight="1">
      <c r="GQ24289" s="171"/>
    </row>
    <row r="24290" spans="199:199" ht="12" customHeight="1">
      <c r="GQ24290" s="171"/>
    </row>
    <row r="24291" spans="199:199" ht="12" customHeight="1">
      <c r="GQ24291" s="171"/>
    </row>
    <row r="24292" spans="199:199" ht="12" customHeight="1">
      <c r="GQ24292" s="171"/>
    </row>
    <row r="24293" spans="199:199" ht="12" customHeight="1">
      <c r="GQ24293" s="171"/>
    </row>
    <row r="24294" spans="199:199" ht="12" customHeight="1">
      <c r="GQ24294" s="171"/>
    </row>
    <row r="24295" spans="199:199" ht="12" customHeight="1">
      <c r="GQ24295" s="171"/>
    </row>
    <row r="24296" spans="199:199" ht="12" customHeight="1">
      <c r="GQ24296" s="171"/>
    </row>
    <row r="24297" spans="199:199" ht="12" customHeight="1">
      <c r="GQ24297" s="171"/>
    </row>
    <row r="24298" spans="199:199" ht="12" customHeight="1">
      <c r="GQ24298" s="171"/>
    </row>
    <row r="24299" spans="199:199" ht="12" customHeight="1">
      <c r="GQ24299" s="171"/>
    </row>
    <row r="24300" spans="199:199" ht="12" customHeight="1">
      <c r="GQ24300" s="171"/>
    </row>
    <row r="24301" spans="199:199" ht="12" customHeight="1">
      <c r="GQ24301" s="171"/>
    </row>
    <row r="24302" spans="199:199" ht="12" customHeight="1">
      <c r="GQ24302" s="171"/>
    </row>
    <row r="24303" spans="199:199" ht="12" customHeight="1">
      <c r="GQ24303" s="171"/>
    </row>
    <row r="24304" spans="199:199" ht="12" customHeight="1">
      <c r="GQ24304" s="171"/>
    </row>
    <row r="24305" spans="199:199" ht="12" customHeight="1">
      <c r="GQ24305" s="171"/>
    </row>
    <row r="24306" spans="199:199" ht="12" customHeight="1">
      <c r="GQ24306" s="171"/>
    </row>
    <row r="24307" spans="199:199" ht="12" customHeight="1">
      <c r="GQ24307" s="171"/>
    </row>
    <row r="24308" spans="199:199" ht="12" customHeight="1">
      <c r="GQ24308" s="171"/>
    </row>
    <row r="24309" spans="199:199" ht="12" customHeight="1">
      <c r="GQ24309" s="171"/>
    </row>
    <row r="24310" spans="199:199" ht="12" customHeight="1">
      <c r="GQ24310" s="171"/>
    </row>
    <row r="24311" spans="199:199" ht="12" customHeight="1">
      <c r="GQ24311" s="171"/>
    </row>
    <row r="24312" spans="199:199" ht="12" customHeight="1">
      <c r="GQ24312" s="171"/>
    </row>
    <row r="24313" spans="199:199" ht="12" customHeight="1">
      <c r="GQ24313" s="171"/>
    </row>
    <row r="24314" spans="199:199" ht="12" customHeight="1">
      <c r="GQ24314" s="171"/>
    </row>
    <row r="24315" spans="199:199" ht="12" customHeight="1">
      <c r="GQ24315" s="171"/>
    </row>
    <row r="24316" spans="199:199" ht="12" customHeight="1">
      <c r="GQ24316" s="171"/>
    </row>
    <row r="24317" spans="199:199" ht="12" customHeight="1">
      <c r="GQ24317" s="171"/>
    </row>
    <row r="24318" spans="199:199" ht="12" customHeight="1">
      <c r="GQ24318" s="171"/>
    </row>
    <row r="24319" spans="199:199" ht="12" customHeight="1">
      <c r="GQ24319" s="171"/>
    </row>
    <row r="24320" spans="199:199" ht="12" customHeight="1">
      <c r="GQ24320" s="171"/>
    </row>
    <row r="24321" spans="199:199" ht="12" customHeight="1">
      <c r="GQ24321" s="171"/>
    </row>
    <row r="24322" spans="199:199" ht="12" customHeight="1">
      <c r="GQ24322" s="171"/>
    </row>
    <row r="24323" spans="199:199" ht="12" customHeight="1">
      <c r="GQ24323" s="171"/>
    </row>
    <row r="24324" spans="199:199" ht="12" customHeight="1">
      <c r="GQ24324" s="171"/>
    </row>
    <row r="24325" spans="199:199" ht="12" customHeight="1">
      <c r="GQ24325" s="171"/>
    </row>
    <row r="24326" spans="199:199" ht="12" customHeight="1">
      <c r="GQ24326" s="171"/>
    </row>
    <row r="24327" spans="199:199" ht="12" customHeight="1">
      <c r="GQ24327" s="171"/>
    </row>
    <row r="24328" spans="199:199" ht="12" customHeight="1">
      <c r="GQ24328" s="171"/>
    </row>
    <row r="24329" spans="199:199" ht="12" customHeight="1">
      <c r="GQ24329" s="171"/>
    </row>
    <row r="24330" spans="199:199" ht="12" customHeight="1">
      <c r="GQ24330" s="171"/>
    </row>
    <row r="24331" spans="199:199" ht="12" customHeight="1">
      <c r="GQ24331" s="171"/>
    </row>
    <row r="24332" spans="199:199" ht="12" customHeight="1">
      <c r="GQ24332" s="171"/>
    </row>
    <row r="24333" spans="199:199" ht="12" customHeight="1">
      <c r="GQ24333" s="171"/>
    </row>
    <row r="24334" spans="199:199" ht="12" customHeight="1">
      <c r="GQ24334" s="171"/>
    </row>
    <row r="24335" spans="199:199" ht="12" customHeight="1">
      <c r="GQ24335" s="171"/>
    </row>
    <row r="24336" spans="199:199" ht="12" customHeight="1">
      <c r="GQ24336" s="171"/>
    </row>
    <row r="24337" spans="199:199" ht="12" customHeight="1">
      <c r="GQ24337" s="171"/>
    </row>
    <row r="24338" spans="199:199" ht="12" customHeight="1">
      <c r="GQ24338" s="171"/>
    </row>
    <row r="24339" spans="199:199" ht="12" customHeight="1">
      <c r="GQ24339" s="171"/>
    </row>
    <row r="24340" spans="199:199" ht="12" customHeight="1">
      <c r="GQ24340" s="171"/>
    </row>
    <row r="24341" spans="199:199" ht="12" customHeight="1">
      <c r="GQ24341" s="171"/>
    </row>
    <row r="24342" spans="199:199" ht="12" customHeight="1">
      <c r="GQ24342" s="171"/>
    </row>
    <row r="24343" spans="199:199" ht="12" customHeight="1">
      <c r="GQ24343" s="171"/>
    </row>
    <row r="24344" spans="199:199" ht="12" customHeight="1">
      <c r="GQ24344" s="171"/>
    </row>
    <row r="24345" spans="199:199" ht="12" customHeight="1">
      <c r="GQ24345" s="171"/>
    </row>
    <row r="24346" spans="199:199" ht="12" customHeight="1">
      <c r="GQ24346" s="171"/>
    </row>
    <row r="24347" spans="199:199" ht="12" customHeight="1">
      <c r="GQ24347" s="171"/>
    </row>
    <row r="24348" spans="199:199" ht="12" customHeight="1">
      <c r="GQ24348" s="171"/>
    </row>
    <row r="24349" spans="199:199" ht="12" customHeight="1">
      <c r="GQ24349" s="171"/>
    </row>
    <row r="24350" spans="199:199" ht="12" customHeight="1">
      <c r="GQ24350" s="171"/>
    </row>
    <row r="24351" spans="199:199" ht="12" customHeight="1">
      <c r="GQ24351" s="171"/>
    </row>
    <row r="24352" spans="199:199" ht="12" customHeight="1">
      <c r="GQ24352" s="171"/>
    </row>
    <row r="24353" spans="199:199" ht="12" customHeight="1">
      <c r="GQ24353" s="171"/>
    </row>
    <row r="24354" spans="199:199" ht="12" customHeight="1">
      <c r="GQ24354" s="171"/>
    </row>
    <row r="24355" spans="199:199" ht="12" customHeight="1">
      <c r="GQ24355" s="171"/>
    </row>
    <row r="24356" spans="199:199" ht="12" customHeight="1">
      <c r="GQ24356" s="171"/>
    </row>
    <row r="24357" spans="199:199" ht="12" customHeight="1">
      <c r="GQ24357" s="171"/>
    </row>
    <row r="24358" spans="199:199" ht="12" customHeight="1">
      <c r="GQ24358" s="171"/>
    </row>
    <row r="24359" spans="199:199" ht="12" customHeight="1">
      <c r="GQ24359" s="171"/>
    </row>
    <row r="24360" spans="199:199" ht="12" customHeight="1">
      <c r="GQ24360" s="171"/>
    </row>
    <row r="24361" spans="199:199" ht="12" customHeight="1">
      <c r="GQ24361" s="171"/>
    </row>
    <row r="24362" spans="199:199" ht="12" customHeight="1">
      <c r="GQ24362" s="171"/>
    </row>
    <row r="24363" spans="199:199" ht="12" customHeight="1">
      <c r="GQ24363" s="171"/>
    </row>
    <row r="24364" spans="199:199" ht="12" customHeight="1">
      <c r="GQ24364" s="171"/>
    </row>
    <row r="24365" spans="199:199" ht="12" customHeight="1">
      <c r="GQ24365" s="171"/>
    </row>
    <row r="24366" spans="199:199" ht="12" customHeight="1">
      <c r="GQ24366" s="171"/>
    </row>
    <row r="24367" spans="199:199" ht="12" customHeight="1">
      <c r="GQ24367" s="171"/>
    </row>
    <row r="24368" spans="199:199" ht="12" customHeight="1">
      <c r="GQ24368" s="171"/>
    </row>
    <row r="24369" spans="199:199" ht="12" customHeight="1">
      <c r="GQ24369" s="171"/>
    </row>
    <row r="24370" spans="199:199" ht="12" customHeight="1">
      <c r="GQ24370" s="171"/>
    </row>
    <row r="24371" spans="199:199" ht="12" customHeight="1">
      <c r="GQ24371" s="171"/>
    </row>
    <row r="24372" spans="199:199" ht="12" customHeight="1">
      <c r="GQ24372" s="171"/>
    </row>
    <row r="24373" spans="199:199" ht="12" customHeight="1">
      <c r="GQ24373" s="171"/>
    </row>
    <row r="24374" spans="199:199" ht="12" customHeight="1">
      <c r="GQ24374" s="171"/>
    </row>
    <row r="24375" spans="199:199" ht="12" customHeight="1">
      <c r="GQ24375" s="171"/>
    </row>
    <row r="24376" spans="199:199" ht="12" customHeight="1">
      <c r="GQ24376" s="171"/>
    </row>
    <row r="24377" spans="199:199" ht="12" customHeight="1">
      <c r="GQ24377" s="171"/>
    </row>
    <row r="24378" spans="199:199" ht="12" customHeight="1">
      <c r="GQ24378" s="171"/>
    </row>
    <row r="24379" spans="199:199" ht="12" customHeight="1">
      <c r="GQ24379" s="171"/>
    </row>
    <row r="24380" spans="199:199" ht="12" customHeight="1">
      <c r="GQ24380" s="171"/>
    </row>
    <row r="24381" spans="199:199" ht="12" customHeight="1">
      <c r="GQ24381" s="171"/>
    </row>
    <row r="24382" spans="199:199" ht="12" customHeight="1">
      <c r="GQ24382" s="171"/>
    </row>
    <row r="24383" spans="199:199" ht="12" customHeight="1">
      <c r="GQ24383" s="171"/>
    </row>
    <row r="24384" spans="199:199" ht="12" customHeight="1">
      <c r="GQ24384" s="171"/>
    </row>
    <row r="24385" spans="199:199" ht="12" customHeight="1">
      <c r="GQ24385" s="171"/>
    </row>
    <row r="24386" spans="199:199" ht="12" customHeight="1">
      <c r="GQ24386" s="171"/>
    </row>
    <row r="24387" spans="199:199" ht="12" customHeight="1">
      <c r="GQ24387" s="171"/>
    </row>
    <row r="24388" spans="199:199" ht="12" customHeight="1">
      <c r="GQ24388" s="171"/>
    </row>
    <row r="24389" spans="199:199" ht="12" customHeight="1">
      <c r="GQ24389" s="171"/>
    </row>
    <row r="24390" spans="199:199" ht="12" customHeight="1">
      <c r="GQ24390" s="171"/>
    </row>
    <row r="24391" spans="199:199" ht="12" customHeight="1">
      <c r="GQ24391" s="171"/>
    </row>
    <row r="24392" spans="199:199" ht="12" customHeight="1">
      <c r="GQ24392" s="171"/>
    </row>
    <row r="24393" spans="199:199" ht="12" customHeight="1">
      <c r="GQ24393" s="171"/>
    </row>
    <row r="24394" spans="199:199" ht="12" customHeight="1">
      <c r="GQ24394" s="171"/>
    </row>
    <row r="24395" spans="199:199" ht="12" customHeight="1">
      <c r="GQ24395" s="171"/>
    </row>
    <row r="24396" spans="199:199" ht="12" customHeight="1">
      <c r="GQ24396" s="171"/>
    </row>
    <row r="24397" spans="199:199" ht="12" customHeight="1">
      <c r="GQ24397" s="171"/>
    </row>
    <row r="24398" spans="199:199" ht="12" customHeight="1">
      <c r="GQ24398" s="171"/>
    </row>
    <row r="24399" spans="199:199" ht="12" customHeight="1">
      <c r="GQ24399" s="171"/>
    </row>
    <row r="24400" spans="199:199" ht="12" customHeight="1">
      <c r="GQ24400" s="171"/>
    </row>
    <row r="24401" spans="199:199" ht="12" customHeight="1">
      <c r="GQ24401" s="171"/>
    </row>
    <row r="24402" spans="199:199" ht="12" customHeight="1">
      <c r="GQ24402" s="171"/>
    </row>
    <row r="24403" spans="199:199" ht="12" customHeight="1">
      <c r="GQ24403" s="171"/>
    </row>
    <row r="24404" spans="199:199" ht="12" customHeight="1">
      <c r="GQ24404" s="171"/>
    </row>
    <row r="24405" spans="199:199" ht="12" customHeight="1">
      <c r="GQ24405" s="171"/>
    </row>
    <row r="24406" spans="199:199" ht="12" customHeight="1">
      <c r="GQ24406" s="171"/>
    </row>
    <row r="24407" spans="199:199" ht="12" customHeight="1">
      <c r="GQ24407" s="171"/>
    </row>
    <row r="24408" spans="199:199" ht="12" customHeight="1">
      <c r="GQ24408" s="171"/>
    </row>
    <row r="24409" spans="199:199" ht="12" customHeight="1">
      <c r="GQ24409" s="171"/>
    </row>
    <row r="24410" spans="199:199" ht="12" customHeight="1">
      <c r="GQ24410" s="171"/>
    </row>
    <row r="24411" spans="199:199" ht="12" customHeight="1">
      <c r="GQ24411" s="171"/>
    </row>
    <row r="24412" spans="199:199" ht="12" customHeight="1">
      <c r="GQ24412" s="171"/>
    </row>
    <row r="24413" spans="199:199" ht="12" customHeight="1">
      <c r="GQ24413" s="171"/>
    </row>
    <row r="24414" spans="199:199" ht="12" customHeight="1">
      <c r="GQ24414" s="171"/>
    </row>
    <row r="24415" spans="199:199" ht="12" customHeight="1">
      <c r="GQ24415" s="171"/>
    </row>
    <row r="24416" spans="199:199" ht="12" customHeight="1">
      <c r="GQ24416" s="171"/>
    </row>
    <row r="24417" spans="199:199" ht="12" customHeight="1">
      <c r="GQ24417" s="171"/>
    </row>
    <row r="24418" spans="199:199" ht="12" customHeight="1">
      <c r="GQ24418" s="171"/>
    </row>
    <row r="24419" spans="199:199" ht="12" customHeight="1">
      <c r="GQ24419" s="171"/>
    </row>
    <row r="24420" spans="199:199" ht="12" customHeight="1">
      <c r="GQ24420" s="171"/>
    </row>
    <row r="24421" spans="199:199" ht="12" customHeight="1">
      <c r="GQ24421" s="171"/>
    </row>
    <row r="24422" spans="199:199" ht="12" customHeight="1">
      <c r="GQ24422" s="171"/>
    </row>
    <row r="24423" spans="199:199" ht="12" customHeight="1">
      <c r="GQ24423" s="171"/>
    </row>
    <row r="24424" spans="199:199" ht="12" customHeight="1">
      <c r="GQ24424" s="171"/>
    </row>
    <row r="24425" spans="199:199" ht="12" customHeight="1">
      <c r="GQ24425" s="171"/>
    </row>
    <row r="24426" spans="199:199" ht="12" customHeight="1">
      <c r="GQ24426" s="171"/>
    </row>
    <row r="24427" spans="199:199" ht="12" customHeight="1">
      <c r="GQ24427" s="171"/>
    </row>
    <row r="24428" spans="199:199" ht="12" customHeight="1">
      <c r="GQ24428" s="171"/>
    </row>
    <row r="24429" spans="199:199" ht="12" customHeight="1">
      <c r="GQ24429" s="171"/>
    </row>
    <row r="24430" spans="199:199" ht="12" customHeight="1">
      <c r="GQ24430" s="171"/>
    </row>
    <row r="24431" spans="199:199" ht="12" customHeight="1">
      <c r="GQ24431" s="171"/>
    </row>
    <row r="24432" spans="199:199" ht="12" customHeight="1">
      <c r="GQ24432" s="171"/>
    </row>
    <row r="24433" spans="199:199" ht="12" customHeight="1">
      <c r="GQ24433" s="171"/>
    </row>
    <row r="24434" spans="199:199" ht="12" customHeight="1">
      <c r="GQ24434" s="171"/>
    </row>
    <row r="24435" spans="199:199" ht="12" customHeight="1">
      <c r="GQ24435" s="171"/>
    </row>
    <row r="24436" spans="199:199" ht="12" customHeight="1">
      <c r="GQ24436" s="171"/>
    </row>
    <row r="24437" spans="199:199" ht="12" customHeight="1">
      <c r="GQ24437" s="171"/>
    </row>
    <row r="24438" spans="199:199" ht="12" customHeight="1">
      <c r="GQ24438" s="171"/>
    </row>
    <row r="24439" spans="199:199" ht="12" customHeight="1">
      <c r="GQ24439" s="171"/>
    </row>
    <row r="24440" spans="199:199" ht="12" customHeight="1">
      <c r="GQ24440" s="171"/>
    </row>
    <row r="24441" spans="199:199" ht="12" customHeight="1">
      <c r="GQ24441" s="171"/>
    </row>
    <row r="24442" spans="199:199" ht="12" customHeight="1">
      <c r="GQ24442" s="171"/>
    </row>
    <row r="24443" spans="199:199" ht="12" customHeight="1">
      <c r="GQ24443" s="171"/>
    </row>
    <row r="24444" spans="199:199" ht="12" customHeight="1">
      <c r="GQ24444" s="171"/>
    </row>
    <row r="24445" spans="199:199" ht="12" customHeight="1">
      <c r="GQ24445" s="171"/>
    </row>
    <row r="24446" spans="199:199" ht="12" customHeight="1">
      <c r="GQ24446" s="171"/>
    </row>
    <row r="24447" spans="199:199" ht="12" customHeight="1">
      <c r="GQ24447" s="171"/>
    </row>
    <row r="24448" spans="199:199" ht="12" customHeight="1">
      <c r="GQ24448" s="171"/>
    </row>
    <row r="24449" spans="199:199" ht="12" customHeight="1">
      <c r="GQ24449" s="171"/>
    </row>
    <row r="24450" spans="199:199" ht="12" customHeight="1">
      <c r="GQ24450" s="171"/>
    </row>
    <row r="24451" spans="199:199" ht="12" customHeight="1">
      <c r="GQ24451" s="171"/>
    </row>
    <row r="24452" spans="199:199" ht="12" customHeight="1">
      <c r="GQ24452" s="171"/>
    </row>
    <row r="24453" spans="199:199" ht="12" customHeight="1">
      <c r="GQ24453" s="171"/>
    </row>
    <row r="24454" spans="199:199" ht="12" customHeight="1">
      <c r="GQ24454" s="171"/>
    </row>
    <row r="24455" spans="199:199" ht="12" customHeight="1">
      <c r="GQ24455" s="171"/>
    </row>
    <row r="24456" spans="199:199" ht="12" customHeight="1">
      <c r="GQ24456" s="171"/>
    </row>
    <row r="24457" spans="199:199" ht="12" customHeight="1">
      <c r="GQ24457" s="171"/>
    </row>
    <row r="24458" spans="199:199" ht="12" customHeight="1">
      <c r="GQ24458" s="171"/>
    </row>
    <row r="24459" spans="199:199" ht="12" customHeight="1">
      <c r="GQ24459" s="171"/>
    </row>
    <row r="24460" spans="199:199" ht="12" customHeight="1">
      <c r="GQ24460" s="171"/>
    </row>
    <row r="24461" spans="199:199" ht="12" customHeight="1">
      <c r="GQ24461" s="171"/>
    </row>
    <row r="24462" spans="199:199" ht="12" customHeight="1">
      <c r="GQ24462" s="171"/>
    </row>
    <row r="24463" spans="199:199" ht="12" customHeight="1">
      <c r="GQ24463" s="171"/>
    </row>
    <row r="24464" spans="199:199" ht="12" customHeight="1">
      <c r="GQ24464" s="171"/>
    </row>
    <row r="24465" spans="199:199" ht="12" customHeight="1">
      <c r="GQ24465" s="171"/>
    </row>
    <row r="24466" spans="199:199" ht="12" customHeight="1">
      <c r="GQ24466" s="171"/>
    </row>
    <row r="24467" spans="199:199" ht="12" customHeight="1">
      <c r="GQ24467" s="171"/>
    </row>
    <row r="24468" spans="199:199" ht="12" customHeight="1">
      <c r="GQ24468" s="171"/>
    </row>
    <row r="24469" spans="199:199" ht="12" customHeight="1">
      <c r="GQ24469" s="171"/>
    </row>
    <row r="24470" spans="199:199" ht="12" customHeight="1">
      <c r="GQ24470" s="171"/>
    </row>
    <row r="24471" spans="199:199" ht="12" customHeight="1">
      <c r="GQ24471" s="171"/>
    </row>
    <row r="24472" spans="199:199" ht="12" customHeight="1">
      <c r="GQ24472" s="171"/>
    </row>
    <row r="24473" spans="199:199" ht="12" customHeight="1">
      <c r="GQ24473" s="171"/>
    </row>
    <row r="24474" spans="199:199" ht="12" customHeight="1">
      <c r="GQ24474" s="171"/>
    </row>
    <row r="24475" spans="199:199" ht="12" customHeight="1">
      <c r="GQ24475" s="171"/>
    </row>
    <row r="24476" spans="199:199" ht="12" customHeight="1">
      <c r="GQ24476" s="171"/>
    </row>
    <row r="24477" spans="199:199" ht="12" customHeight="1">
      <c r="GQ24477" s="171"/>
    </row>
    <row r="24478" spans="199:199" ht="12" customHeight="1">
      <c r="GQ24478" s="171"/>
    </row>
    <row r="24479" spans="199:199" ht="12" customHeight="1">
      <c r="GQ24479" s="171"/>
    </row>
    <row r="24480" spans="199:199" ht="12" customHeight="1">
      <c r="GQ24480" s="171"/>
    </row>
    <row r="24481" spans="199:199" ht="12" customHeight="1">
      <c r="GQ24481" s="171"/>
    </row>
    <row r="24482" spans="199:199" ht="12" customHeight="1">
      <c r="GQ24482" s="171"/>
    </row>
    <row r="24483" spans="199:199" ht="12" customHeight="1">
      <c r="GQ24483" s="171"/>
    </row>
    <row r="24484" spans="199:199" ht="12" customHeight="1">
      <c r="GQ24484" s="171"/>
    </row>
    <row r="24485" spans="199:199" ht="12" customHeight="1">
      <c r="GQ24485" s="171"/>
    </row>
    <row r="24486" spans="199:199" ht="12" customHeight="1">
      <c r="GQ24486" s="171"/>
    </row>
    <row r="24487" spans="199:199" ht="12" customHeight="1">
      <c r="GQ24487" s="171"/>
    </row>
    <row r="24488" spans="199:199" ht="12" customHeight="1">
      <c r="GQ24488" s="171"/>
    </row>
    <row r="24489" spans="199:199" ht="12" customHeight="1">
      <c r="GQ24489" s="171"/>
    </row>
    <row r="24490" spans="199:199" ht="12" customHeight="1">
      <c r="GQ24490" s="171"/>
    </row>
    <row r="24491" spans="199:199" ht="12" customHeight="1">
      <c r="GQ24491" s="171"/>
    </row>
    <row r="24492" spans="199:199" ht="12" customHeight="1">
      <c r="GQ24492" s="171"/>
    </row>
    <row r="24493" spans="199:199" ht="12" customHeight="1">
      <c r="GQ24493" s="171"/>
    </row>
    <row r="24494" spans="199:199" ht="12" customHeight="1">
      <c r="GQ24494" s="171"/>
    </row>
    <row r="24495" spans="199:199" ht="12" customHeight="1">
      <c r="GQ24495" s="171"/>
    </row>
    <row r="24496" spans="199:199" ht="12" customHeight="1">
      <c r="GQ24496" s="171"/>
    </row>
    <row r="24497" spans="199:199" ht="12" customHeight="1">
      <c r="GQ24497" s="171"/>
    </row>
    <row r="24498" spans="199:199" ht="12" customHeight="1">
      <c r="GQ24498" s="171"/>
    </row>
    <row r="24499" spans="199:199" ht="12" customHeight="1">
      <c r="GQ24499" s="171"/>
    </row>
    <row r="24500" spans="199:199" ht="12" customHeight="1">
      <c r="GQ24500" s="171"/>
    </row>
    <row r="24501" spans="199:199" ht="12" customHeight="1">
      <c r="GQ24501" s="171"/>
    </row>
    <row r="24502" spans="199:199" ht="12" customHeight="1">
      <c r="GQ24502" s="171"/>
    </row>
    <row r="24503" spans="199:199" ht="12" customHeight="1">
      <c r="GQ24503" s="171"/>
    </row>
    <row r="24504" spans="199:199" ht="12" customHeight="1">
      <c r="GQ24504" s="171"/>
    </row>
    <row r="24505" spans="199:199" ht="12" customHeight="1">
      <c r="GQ24505" s="171"/>
    </row>
    <row r="24506" spans="199:199" ht="12" customHeight="1">
      <c r="GQ24506" s="171"/>
    </row>
    <row r="24507" spans="199:199" ht="12" customHeight="1">
      <c r="GQ24507" s="171"/>
    </row>
    <row r="24508" spans="199:199" ht="12" customHeight="1">
      <c r="GQ24508" s="171"/>
    </row>
    <row r="24509" spans="199:199" ht="12" customHeight="1">
      <c r="GQ24509" s="171"/>
    </row>
    <row r="24510" spans="199:199" ht="12" customHeight="1">
      <c r="GQ24510" s="171"/>
    </row>
    <row r="24511" spans="199:199" ht="12" customHeight="1">
      <c r="GQ24511" s="171"/>
    </row>
    <row r="24512" spans="199:199" ht="12" customHeight="1">
      <c r="GQ24512" s="171"/>
    </row>
    <row r="24513" spans="199:199" ht="12" customHeight="1">
      <c r="GQ24513" s="171"/>
    </row>
    <row r="24514" spans="199:199" ht="12" customHeight="1">
      <c r="GQ24514" s="171"/>
    </row>
    <row r="24515" spans="199:199" ht="12" customHeight="1">
      <c r="GQ24515" s="171"/>
    </row>
    <row r="24516" spans="199:199" ht="12" customHeight="1">
      <c r="GQ24516" s="171"/>
    </row>
    <row r="24517" spans="199:199" ht="12" customHeight="1">
      <c r="GQ24517" s="171"/>
    </row>
    <row r="24518" spans="199:199" ht="12" customHeight="1">
      <c r="GQ24518" s="171"/>
    </row>
    <row r="24519" spans="199:199" ht="12" customHeight="1">
      <c r="GQ24519" s="171"/>
    </row>
    <row r="24520" spans="199:199" ht="12" customHeight="1">
      <c r="GQ24520" s="171"/>
    </row>
    <row r="24521" spans="199:199" ht="12" customHeight="1">
      <c r="GQ24521" s="171"/>
    </row>
    <row r="24522" spans="199:199" ht="12" customHeight="1">
      <c r="GQ24522" s="171"/>
    </row>
    <row r="24523" spans="199:199" ht="12" customHeight="1">
      <c r="GQ24523" s="171"/>
    </row>
    <row r="24524" spans="199:199" ht="12" customHeight="1">
      <c r="GQ24524" s="171"/>
    </row>
    <row r="24525" spans="199:199" ht="12" customHeight="1">
      <c r="GQ24525" s="171"/>
    </row>
    <row r="24526" spans="199:199" ht="12" customHeight="1">
      <c r="GQ24526" s="171"/>
    </row>
    <row r="24527" spans="199:199" ht="12" customHeight="1">
      <c r="GQ24527" s="171"/>
    </row>
    <row r="24528" spans="199:199" ht="12" customHeight="1">
      <c r="GQ24528" s="171"/>
    </row>
    <row r="24529" spans="199:199" ht="12" customHeight="1">
      <c r="GQ24529" s="171"/>
    </row>
    <row r="24530" spans="199:199" ht="12" customHeight="1">
      <c r="GQ24530" s="171"/>
    </row>
    <row r="24531" spans="199:199" ht="12" customHeight="1">
      <c r="GQ24531" s="171"/>
    </row>
    <row r="24532" spans="199:199" ht="12" customHeight="1">
      <c r="GQ24532" s="171"/>
    </row>
    <row r="24533" spans="199:199" ht="12" customHeight="1">
      <c r="GQ24533" s="171"/>
    </row>
    <row r="24534" spans="199:199" ht="12" customHeight="1">
      <c r="GQ24534" s="171"/>
    </row>
    <row r="24535" spans="199:199" ht="12" customHeight="1">
      <c r="GQ24535" s="171"/>
    </row>
    <row r="24536" spans="199:199" ht="12" customHeight="1">
      <c r="GQ24536" s="171"/>
    </row>
    <row r="24537" spans="199:199" ht="12" customHeight="1">
      <c r="GQ24537" s="171"/>
    </row>
    <row r="24538" spans="199:199" ht="12" customHeight="1">
      <c r="GQ24538" s="171"/>
    </row>
    <row r="24539" spans="199:199" ht="12" customHeight="1">
      <c r="GQ24539" s="171"/>
    </row>
    <row r="24540" spans="199:199" ht="12" customHeight="1">
      <c r="GQ24540" s="171"/>
    </row>
    <row r="24541" spans="199:199" ht="12" customHeight="1">
      <c r="GQ24541" s="171"/>
    </row>
    <row r="24542" spans="199:199" ht="12" customHeight="1">
      <c r="GQ24542" s="171"/>
    </row>
    <row r="24543" spans="199:199" ht="12" customHeight="1">
      <c r="GQ24543" s="171"/>
    </row>
    <row r="24544" spans="199:199" ht="12" customHeight="1">
      <c r="GQ24544" s="171"/>
    </row>
    <row r="24545" spans="199:199" ht="12" customHeight="1">
      <c r="GQ24545" s="171"/>
    </row>
    <row r="24546" spans="199:199" ht="12" customHeight="1">
      <c r="GQ24546" s="171"/>
    </row>
    <row r="24547" spans="199:199" ht="12" customHeight="1">
      <c r="GQ24547" s="171"/>
    </row>
    <row r="24548" spans="199:199" ht="12" customHeight="1">
      <c r="GQ24548" s="171"/>
    </row>
    <row r="24549" spans="199:199" ht="12" customHeight="1">
      <c r="GQ24549" s="171"/>
    </row>
    <row r="24550" spans="199:199" ht="12" customHeight="1">
      <c r="GQ24550" s="171"/>
    </row>
    <row r="24551" spans="199:199" ht="12" customHeight="1">
      <c r="GQ24551" s="171"/>
    </row>
    <row r="24552" spans="199:199" ht="12" customHeight="1">
      <c r="GQ24552" s="171"/>
    </row>
    <row r="24553" spans="199:199" ht="12" customHeight="1">
      <c r="GQ24553" s="171"/>
    </row>
    <row r="24554" spans="199:199" ht="12" customHeight="1">
      <c r="GQ24554" s="171"/>
    </row>
    <row r="24555" spans="199:199" ht="12" customHeight="1">
      <c r="GQ24555" s="171"/>
    </row>
    <row r="24556" spans="199:199" ht="12" customHeight="1">
      <c r="GQ24556" s="171"/>
    </row>
    <row r="24557" spans="199:199" ht="12" customHeight="1">
      <c r="GQ24557" s="171"/>
    </row>
    <row r="24558" spans="199:199" ht="12" customHeight="1">
      <c r="GQ24558" s="171"/>
    </row>
    <row r="24559" spans="199:199" ht="12" customHeight="1">
      <c r="GQ24559" s="171"/>
    </row>
    <row r="24560" spans="199:199" ht="12" customHeight="1">
      <c r="GQ24560" s="171"/>
    </row>
    <row r="24561" spans="199:199" ht="12" customHeight="1">
      <c r="GQ24561" s="171"/>
    </row>
    <row r="24562" spans="199:199" ht="12" customHeight="1">
      <c r="GQ24562" s="171"/>
    </row>
    <row r="24563" spans="199:199" ht="12" customHeight="1">
      <c r="GQ24563" s="171"/>
    </row>
    <row r="24564" spans="199:199" ht="12" customHeight="1">
      <c r="GQ24564" s="171"/>
    </row>
    <row r="24565" spans="199:199" ht="12" customHeight="1">
      <c r="GQ24565" s="171"/>
    </row>
    <row r="24566" spans="199:199" ht="12" customHeight="1">
      <c r="GQ24566" s="171"/>
    </row>
    <row r="24567" spans="199:199" ht="12" customHeight="1">
      <c r="GQ24567" s="171"/>
    </row>
    <row r="24568" spans="199:199" ht="12" customHeight="1">
      <c r="GQ24568" s="171"/>
    </row>
    <row r="24569" spans="199:199" ht="12" customHeight="1">
      <c r="GQ24569" s="171"/>
    </row>
    <row r="24570" spans="199:199" ht="12" customHeight="1">
      <c r="GQ24570" s="171"/>
    </row>
    <row r="24571" spans="199:199" ht="12" customHeight="1">
      <c r="GQ24571" s="171"/>
    </row>
    <row r="24572" spans="199:199" ht="12" customHeight="1">
      <c r="GQ24572" s="171"/>
    </row>
    <row r="24573" spans="199:199" ht="12" customHeight="1">
      <c r="GQ24573" s="171"/>
    </row>
    <row r="24574" spans="199:199" ht="12" customHeight="1">
      <c r="GQ24574" s="171"/>
    </row>
    <row r="24575" spans="199:199" ht="12" customHeight="1">
      <c r="GQ24575" s="171"/>
    </row>
    <row r="24576" spans="199:199" ht="12" customHeight="1">
      <c r="GQ24576" s="171"/>
    </row>
    <row r="24577" spans="199:199" ht="12" customHeight="1">
      <c r="GQ24577" s="171"/>
    </row>
    <row r="24578" spans="199:199" ht="12" customHeight="1">
      <c r="GQ24578" s="171"/>
    </row>
    <row r="24579" spans="199:199" ht="12" customHeight="1">
      <c r="GQ24579" s="171"/>
    </row>
    <row r="24580" spans="199:199" ht="12" customHeight="1">
      <c r="GQ24580" s="171"/>
    </row>
    <row r="24581" spans="199:199" ht="12" customHeight="1">
      <c r="GQ24581" s="171"/>
    </row>
    <row r="24582" spans="199:199" ht="12" customHeight="1">
      <c r="GQ24582" s="171"/>
    </row>
    <row r="24583" spans="199:199" ht="12" customHeight="1">
      <c r="GQ24583" s="171"/>
    </row>
    <row r="24584" spans="199:199" ht="12" customHeight="1">
      <c r="GQ24584" s="171"/>
    </row>
    <row r="24585" spans="199:199" ht="12" customHeight="1">
      <c r="GQ24585" s="171"/>
    </row>
    <row r="24586" spans="199:199" ht="12" customHeight="1">
      <c r="GQ24586" s="171"/>
    </row>
    <row r="24587" spans="199:199" ht="12" customHeight="1">
      <c r="GQ24587" s="171"/>
    </row>
    <row r="24588" spans="199:199" ht="12" customHeight="1">
      <c r="GQ24588" s="171"/>
    </row>
    <row r="24589" spans="199:199" ht="12" customHeight="1">
      <c r="GQ24589" s="171"/>
    </row>
    <row r="24590" spans="199:199" ht="12" customHeight="1">
      <c r="GQ24590" s="171"/>
    </row>
    <row r="24591" spans="199:199" ht="12" customHeight="1">
      <c r="GQ24591" s="171"/>
    </row>
    <row r="24592" spans="199:199" ht="12" customHeight="1">
      <c r="GQ24592" s="171"/>
    </row>
    <row r="24593" spans="199:199" ht="12" customHeight="1">
      <c r="GQ24593" s="171"/>
    </row>
    <row r="24594" spans="199:199" ht="12" customHeight="1">
      <c r="GQ24594" s="171"/>
    </row>
    <row r="24595" spans="199:199" ht="12" customHeight="1">
      <c r="GQ24595" s="171"/>
    </row>
    <row r="24596" spans="199:199" ht="12" customHeight="1">
      <c r="GQ24596" s="171"/>
    </row>
    <row r="24597" spans="199:199" ht="12" customHeight="1">
      <c r="GQ24597" s="171"/>
    </row>
    <row r="24598" spans="199:199" ht="12" customHeight="1">
      <c r="GQ24598" s="171"/>
    </row>
    <row r="24599" spans="199:199" ht="12" customHeight="1">
      <c r="GQ24599" s="171"/>
    </row>
    <row r="24600" spans="199:199" ht="12" customHeight="1">
      <c r="GQ24600" s="171"/>
    </row>
    <row r="24601" spans="199:199" ht="12" customHeight="1">
      <c r="GQ24601" s="171"/>
    </row>
    <row r="24602" spans="199:199" ht="12" customHeight="1">
      <c r="GQ24602" s="171"/>
    </row>
    <row r="24603" spans="199:199" ht="12" customHeight="1">
      <c r="GQ24603" s="171"/>
    </row>
    <row r="24604" spans="199:199" ht="12" customHeight="1">
      <c r="GQ24604" s="171"/>
    </row>
    <row r="24605" spans="199:199" ht="12" customHeight="1">
      <c r="GQ24605" s="171"/>
    </row>
    <row r="24606" spans="199:199" ht="12" customHeight="1">
      <c r="GQ24606" s="171"/>
    </row>
    <row r="24607" spans="199:199" ht="12" customHeight="1">
      <c r="GQ24607" s="171"/>
    </row>
    <row r="24608" spans="199:199" ht="12" customHeight="1">
      <c r="GQ24608" s="171"/>
    </row>
    <row r="24609" spans="199:199" ht="12" customHeight="1">
      <c r="GQ24609" s="171"/>
    </row>
    <row r="24610" spans="199:199" ht="12" customHeight="1">
      <c r="GQ24610" s="171"/>
    </row>
    <row r="24611" spans="199:199" ht="12" customHeight="1">
      <c r="GQ24611" s="171"/>
    </row>
    <row r="24612" spans="199:199" ht="12" customHeight="1">
      <c r="GQ24612" s="171"/>
    </row>
    <row r="24613" spans="199:199" ht="12" customHeight="1">
      <c r="GQ24613" s="171"/>
    </row>
    <row r="24614" spans="199:199" ht="12" customHeight="1">
      <c r="GQ24614" s="171"/>
    </row>
    <row r="24615" spans="199:199" ht="12" customHeight="1">
      <c r="GQ24615" s="171"/>
    </row>
    <row r="24616" spans="199:199" ht="12" customHeight="1">
      <c r="GQ24616" s="171"/>
    </row>
    <row r="24617" spans="199:199" ht="12" customHeight="1">
      <c r="GQ24617" s="171"/>
    </row>
    <row r="24618" spans="199:199" ht="12" customHeight="1">
      <c r="GQ24618" s="171"/>
    </row>
    <row r="24619" spans="199:199" ht="12" customHeight="1">
      <c r="GQ24619" s="171"/>
    </row>
    <row r="24620" spans="199:199" ht="12" customHeight="1">
      <c r="GQ24620" s="171"/>
    </row>
    <row r="24621" spans="199:199" ht="12" customHeight="1">
      <c r="GQ24621" s="171"/>
    </row>
    <row r="24622" spans="199:199" ht="12" customHeight="1">
      <c r="GQ24622" s="171"/>
    </row>
    <row r="24623" spans="199:199" ht="12" customHeight="1">
      <c r="GQ24623" s="171"/>
    </row>
    <row r="24624" spans="199:199" ht="12" customHeight="1">
      <c r="GQ24624" s="171"/>
    </row>
    <row r="24625" spans="199:199" ht="12" customHeight="1">
      <c r="GQ24625" s="171"/>
    </row>
    <row r="24626" spans="199:199" ht="12" customHeight="1">
      <c r="GQ24626" s="171"/>
    </row>
    <row r="24627" spans="199:199" ht="12" customHeight="1">
      <c r="GQ24627" s="171"/>
    </row>
    <row r="24628" spans="199:199" ht="12" customHeight="1">
      <c r="GQ24628" s="171"/>
    </row>
    <row r="24629" spans="199:199" ht="12" customHeight="1">
      <c r="GQ24629" s="171"/>
    </row>
    <row r="24630" spans="199:199" ht="12" customHeight="1">
      <c r="GQ24630" s="171"/>
    </row>
    <row r="24631" spans="199:199" ht="12" customHeight="1">
      <c r="GQ24631" s="171"/>
    </row>
    <row r="24632" spans="199:199" ht="12" customHeight="1">
      <c r="GQ24632" s="171"/>
    </row>
    <row r="24633" spans="199:199" ht="12" customHeight="1">
      <c r="GQ24633" s="171"/>
    </row>
    <row r="24634" spans="199:199" ht="12" customHeight="1">
      <c r="GQ24634" s="171"/>
    </row>
    <row r="24635" spans="199:199" ht="12" customHeight="1">
      <c r="GQ24635" s="171"/>
    </row>
    <row r="24636" spans="199:199" ht="12" customHeight="1">
      <c r="GQ24636" s="171"/>
    </row>
    <row r="24637" spans="199:199" ht="12" customHeight="1">
      <c r="GQ24637" s="171"/>
    </row>
    <row r="24638" spans="199:199" ht="12" customHeight="1">
      <c r="GQ24638" s="171"/>
    </row>
    <row r="24639" spans="199:199" ht="12" customHeight="1">
      <c r="GQ24639" s="171"/>
    </row>
    <row r="24640" spans="199:199" ht="12" customHeight="1">
      <c r="GQ24640" s="171"/>
    </row>
    <row r="24641" spans="199:199" ht="12" customHeight="1">
      <c r="GQ24641" s="171"/>
    </row>
    <row r="24642" spans="199:199" ht="12" customHeight="1">
      <c r="GQ24642" s="171"/>
    </row>
    <row r="24643" spans="199:199" ht="12" customHeight="1">
      <c r="GQ24643" s="171"/>
    </row>
    <row r="24644" spans="199:199" ht="12" customHeight="1">
      <c r="GQ24644" s="171"/>
    </row>
    <row r="24645" spans="199:199" ht="12" customHeight="1">
      <c r="GQ24645" s="171"/>
    </row>
    <row r="24646" spans="199:199" ht="12" customHeight="1">
      <c r="GQ24646" s="171"/>
    </row>
    <row r="24647" spans="199:199" ht="12" customHeight="1">
      <c r="GQ24647" s="171"/>
    </row>
    <row r="24648" spans="199:199" ht="12" customHeight="1">
      <c r="GQ24648" s="171"/>
    </row>
    <row r="24649" spans="199:199" ht="12" customHeight="1">
      <c r="GQ24649" s="171"/>
    </row>
    <row r="24650" spans="199:199" ht="12" customHeight="1">
      <c r="GQ24650" s="171"/>
    </row>
    <row r="24651" spans="199:199" ht="12" customHeight="1">
      <c r="GQ24651" s="171"/>
    </row>
    <row r="24652" spans="199:199" ht="12" customHeight="1">
      <c r="GQ24652" s="171"/>
    </row>
    <row r="24653" spans="199:199" ht="12" customHeight="1">
      <c r="GQ24653" s="171"/>
    </row>
    <row r="24654" spans="199:199" ht="12" customHeight="1">
      <c r="GQ24654" s="171"/>
    </row>
    <row r="24655" spans="199:199" ht="12" customHeight="1">
      <c r="GQ24655" s="171"/>
    </row>
    <row r="24656" spans="199:199" ht="12" customHeight="1">
      <c r="GQ24656" s="171"/>
    </row>
    <row r="24657" spans="199:199" ht="12" customHeight="1">
      <c r="GQ24657" s="171"/>
    </row>
    <row r="24658" spans="199:199" ht="12" customHeight="1">
      <c r="GQ24658" s="171"/>
    </row>
    <row r="24659" spans="199:199" ht="12" customHeight="1">
      <c r="GQ24659" s="171"/>
    </row>
    <row r="24660" spans="199:199" ht="12" customHeight="1">
      <c r="GQ24660" s="171"/>
    </row>
    <row r="24661" spans="199:199" ht="12" customHeight="1">
      <c r="GQ24661" s="171"/>
    </row>
    <row r="24662" spans="199:199" ht="12" customHeight="1">
      <c r="GQ24662" s="171"/>
    </row>
    <row r="24663" spans="199:199" ht="12" customHeight="1">
      <c r="GQ24663" s="171"/>
    </row>
    <row r="24664" spans="199:199" ht="12" customHeight="1">
      <c r="GQ24664" s="171"/>
    </row>
    <row r="24665" spans="199:199" ht="12" customHeight="1">
      <c r="GQ24665" s="171"/>
    </row>
    <row r="24666" spans="199:199" ht="12" customHeight="1">
      <c r="GQ24666" s="171"/>
    </row>
    <row r="24667" spans="199:199" ht="12" customHeight="1">
      <c r="GQ24667" s="171"/>
    </row>
    <row r="24668" spans="199:199" ht="12" customHeight="1">
      <c r="GQ24668" s="171"/>
    </row>
    <row r="24669" spans="199:199" ht="12" customHeight="1">
      <c r="GQ24669" s="171"/>
    </row>
    <row r="24670" spans="199:199" ht="12" customHeight="1">
      <c r="GQ24670" s="171"/>
    </row>
    <row r="24671" spans="199:199" ht="12" customHeight="1">
      <c r="GQ24671" s="171"/>
    </row>
    <row r="24672" spans="199:199" ht="12" customHeight="1">
      <c r="GQ24672" s="171"/>
    </row>
    <row r="24673" spans="199:199" ht="12" customHeight="1">
      <c r="GQ24673" s="171"/>
    </row>
    <row r="24674" spans="199:199" ht="12" customHeight="1">
      <c r="GQ24674" s="171"/>
    </row>
    <row r="24675" spans="199:199" ht="12" customHeight="1">
      <c r="GQ24675" s="171"/>
    </row>
    <row r="24676" spans="199:199" ht="12" customHeight="1">
      <c r="GQ24676" s="171"/>
    </row>
    <row r="24677" spans="199:199" ht="12" customHeight="1">
      <c r="GQ24677" s="171"/>
    </row>
    <row r="24678" spans="199:199" ht="12" customHeight="1">
      <c r="GQ24678" s="171"/>
    </row>
    <row r="24679" spans="199:199" ht="12" customHeight="1">
      <c r="GQ24679" s="171"/>
    </row>
    <row r="24680" spans="199:199" ht="12" customHeight="1">
      <c r="GQ24680" s="171"/>
    </row>
    <row r="24681" spans="199:199" ht="12" customHeight="1">
      <c r="GQ24681" s="171"/>
    </row>
    <row r="24682" spans="199:199" ht="12" customHeight="1">
      <c r="GQ24682" s="171"/>
    </row>
    <row r="24683" spans="199:199" ht="12" customHeight="1">
      <c r="GQ24683" s="171"/>
    </row>
    <row r="24684" spans="199:199" ht="12" customHeight="1">
      <c r="GQ24684" s="171"/>
    </row>
    <row r="24685" spans="199:199" ht="12" customHeight="1">
      <c r="GQ24685" s="171"/>
    </row>
    <row r="24686" spans="199:199" ht="12" customHeight="1">
      <c r="GQ24686" s="171"/>
    </row>
    <row r="24687" spans="199:199" ht="12" customHeight="1">
      <c r="GQ24687" s="171"/>
    </row>
    <row r="24688" spans="199:199" ht="12" customHeight="1">
      <c r="GQ24688" s="171"/>
    </row>
    <row r="24689" spans="199:199" ht="12" customHeight="1">
      <c r="GQ24689" s="171"/>
    </row>
    <row r="24690" spans="199:199" ht="12" customHeight="1">
      <c r="GQ24690" s="171"/>
    </row>
    <row r="24691" spans="199:199" ht="12" customHeight="1">
      <c r="GQ24691" s="171"/>
    </row>
    <row r="24692" spans="199:199" ht="12" customHeight="1">
      <c r="GQ24692" s="171"/>
    </row>
    <row r="24693" spans="199:199" ht="12" customHeight="1">
      <c r="GQ24693" s="171"/>
    </row>
    <row r="24694" spans="199:199" ht="12" customHeight="1">
      <c r="GQ24694" s="171"/>
    </row>
    <row r="24695" spans="199:199" ht="12" customHeight="1">
      <c r="GQ24695" s="171"/>
    </row>
    <row r="24696" spans="199:199" ht="12" customHeight="1">
      <c r="GQ24696" s="171"/>
    </row>
    <row r="24697" spans="199:199" ht="12" customHeight="1">
      <c r="GQ24697" s="171"/>
    </row>
    <row r="24698" spans="199:199" ht="12" customHeight="1">
      <c r="GQ24698" s="171"/>
    </row>
    <row r="24699" spans="199:199" ht="12" customHeight="1">
      <c r="GQ24699" s="171"/>
    </row>
    <row r="24700" spans="199:199" ht="12" customHeight="1">
      <c r="GQ24700" s="171"/>
    </row>
    <row r="24701" spans="199:199" ht="12" customHeight="1">
      <c r="GQ24701" s="171"/>
    </row>
    <row r="24702" spans="199:199" ht="12" customHeight="1">
      <c r="GQ24702" s="171"/>
    </row>
    <row r="24703" spans="199:199" ht="12" customHeight="1">
      <c r="GQ24703" s="171"/>
    </row>
    <row r="24704" spans="199:199" ht="12" customHeight="1">
      <c r="GQ24704" s="171"/>
    </row>
    <row r="24705" spans="199:199" ht="12" customHeight="1">
      <c r="GQ24705" s="171"/>
    </row>
    <row r="24706" spans="199:199" ht="12" customHeight="1">
      <c r="GQ24706" s="171"/>
    </row>
    <row r="24707" spans="199:199" ht="12" customHeight="1">
      <c r="GQ24707" s="171"/>
    </row>
    <row r="24708" spans="199:199" ht="12" customHeight="1">
      <c r="GQ24708" s="171"/>
    </row>
    <row r="24709" spans="199:199" ht="12" customHeight="1">
      <c r="GQ24709" s="171"/>
    </row>
    <row r="24710" spans="199:199" ht="12" customHeight="1">
      <c r="GQ24710" s="171"/>
    </row>
    <row r="24711" spans="199:199" ht="12" customHeight="1">
      <c r="GQ24711" s="171"/>
    </row>
    <row r="24712" spans="199:199" ht="12" customHeight="1">
      <c r="GQ24712" s="171"/>
    </row>
    <row r="24713" spans="199:199" ht="12" customHeight="1">
      <c r="GQ24713" s="171"/>
    </row>
    <row r="24714" spans="199:199" ht="12" customHeight="1">
      <c r="GQ24714" s="171"/>
    </row>
    <row r="24715" spans="199:199" ht="12" customHeight="1">
      <c r="GQ24715" s="171"/>
    </row>
    <row r="24716" spans="199:199" ht="12" customHeight="1">
      <c r="GQ24716" s="171"/>
    </row>
    <row r="24717" spans="199:199" ht="12" customHeight="1">
      <c r="GQ24717" s="171"/>
    </row>
    <row r="24718" spans="199:199" ht="12" customHeight="1">
      <c r="GQ24718" s="171"/>
    </row>
    <row r="24719" spans="199:199" ht="12" customHeight="1">
      <c r="GQ24719" s="171"/>
    </row>
    <row r="24720" spans="199:199" ht="12" customHeight="1">
      <c r="GQ24720" s="171"/>
    </row>
    <row r="24721" spans="199:199" ht="12" customHeight="1">
      <c r="GQ24721" s="171"/>
    </row>
    <row r="24722" spans="199:199" ht="12" customHeight="1">
      <c r="GQ24722" s="171"/>
    </row>
    <row r="24723" spans="199:199" ht="12" customHeight="1">
      <c r="GQ24723" s="171"/>
    </row>
    <row r="24724" spans="199:199" ht="12" customHeight="1">
      <c r="GQ24724" s="171"/>
    </row>
    <row r="24725" spans="199:199" ht="12" customHeight="1">
      <c r="GQ24725" s="171"/>
    </row>
    <row r="24726" spans="199:199" ht="12" customHeight="1">
      <c r="GQ24726" s="171"/>
    </row>
    <row r="24727" spans="199:199" ht="12" customHeight="1">
      <c r="GQ24727" s="171"/>
    </row>
    <row r="24728" spans="199:199" ht="12" customHeight="1">
      <c r="GQ24728" s="171"/>
    </row>
    <row r="24729" spans="199:199" ht="12" customHeight="1">
      <c r="GQ24729" s="171"/>
    </row>
    <row r="24730" spans="199:199" ht="12" customHeight="1">
      <c r="GQ24730" s="171"/>
    </row>
    <row r="24731" spans="199:199" ht="12" customHeight="1">
      <c r="GQ24731" s="171"/>
    </row>
    <row r="24732" spans="199:199" ht="12" customHeight="1">
      <c r="GQ24732" s="171"/>
    </row>
    <row r="24733" spans="199:199" ht="12" customHeight="1">
      <c r="GQ24733" s="171"/>
    </row>
    <row r="24734" spans="199:199" ht="12" customHeight="1">
      <c r="GQ24734" s="171"/>
    </row>
    <row r="24735" spans="199:199" ht="12" customHeight="1">
      <c r="GQ24735" s="171"/>
    </row>
    <row r="24736" spans="199:199" ht="12" customHeight="1">
      <c r="GQ24736" s="171"/>
    </row>
    <row r="24737" spans="199:199" ht="12" customHeight="1">
      <c r="GQ24737" s="171"/>
    </row>
    <row r="24738" spans="199:199" ht="12" customHeight="1">
      <c r="GQ24738" s="171"/>
    </row>
    <row r="24739" spans="199:199" ht="12" customHeight="1">
      <c r="GQ24739" s="171"/>
    </row>
    <row r="24740" spans="199:199" ht="12" customHeight="1">
      <c r="GQ24740" s="171"/>
    </row>
    <row r="24741" spans="199:199" ht="12" customHeight="1">
      <c r="GQ24741" s="171"/>
    </row>
    <row r="24742" spans="199:199" ht="12" customHeight="1">
      <c r="GQ24742" s="171"/>
    </row>
    <row r="24743" spans="199:199" ht="12" customHeight="1">
      <c r="GQ24743" s="171"/>
    </row>
    <row r="24744" spans="199:199" ht="12" customHeight="1">
      <c r="GQ24744" s="171"/>
    </row>
    <row r="24745" spans="199:199" ht="12" customHeight="1">
      <c r="GQ24745" s="171"/>
    </row>
    <row r="24746" spans="199:199" ht="12" customHeight="1">
      <c r="GQ24746" s="171"/>
    </row>
    <row r="24747" spans="199:199" ht="12" customHeight="1">
      <c r="GQ24747" s="171"/>
    </row>
    <row r="24748" spans="199:199" ht="12" customHeight="1">
      <c r="GQ24748" s="171"/>
    </row>
    <row r="24749" spans="199:199" ht="12" customHeight="1">
      <c r="GQ24749" s="171"/>
    </row>
    <row r="24750" spans="199:199" ht="12" customHeight="1">
      <c r="GQ24750" s="171"/>
    </row>
    <row r="24751" spans="199:199" ht="12" customHeight="1">
      <c r="GQ24751" s="171"/>
    </row>
    <row r="24752" spans="199:199" ht="12" customHeight="1">
      <c r="GQ24752" s="171"/>
    </row>
    <row r="24753" spans="199:199" ht="12" customHeight="1">
      <c r="GQ24753" s="171"/>
    </row>
    <row r="24754" spans="199:199" ht="12" customHeight="1">
      <c r="GQ24754" s="171"/>
    </row>
    <row r="24755" spans="199:199" ht="12" customHeight="1">
      <c r="GQ24755" s="171"/>
    </row>
    <row r="24756" spans="199:199" ht="12" customHeight="1">
      <c r="GQ24756" s="171"/>
    </row>
    <row r="24757" spans="199:199" ht="12" customHeight="1">
      <c r="GQ24757" s="171"/>
    </row>
    <row r="24758" spans="199:199" ht="12" customHeight="1">
      <c r="GQ24758" s="171"/>
    </row>
    <row r="24759" spans="199:199" ht="12" customHeight="1">
      <c r="GQ24759" s="171"/>
    </row>
    <row r="24760" spans="199:199" ht="12" customHeight="1">
      <c r="GQ24760" s="171"/>
    </row>
    <row r="24761" spans="199:199" ht="12" customHeight="1">
      <c r="GQ24761" s="171"/>
    </row>
    <row r="24762" spans="199:199" ht="12" customHeight="1">
      <c r="GQ24762" s="171"/>
    </row>
    <row r="24763" spans="199:199" ht="12" customHeight="1">
      <c r="GQ24763" s="171"/>
    </row>
    <row r="24764" spans="199:199" ht="12" customHeight="1">
      <c r="GQ24764" s="171"/>
    </row>
    <row r="24765" spans="199:199" ht="12" customHeight="1">
      <c r="GQ24765" s="171"/>
    </row>
    <row r="24766" spans="199:199" ht="12" customHeight="1">
      <c r="GQ24766" s="171"/>
    </row>
    <row r="24767" spans="199:199" ht="12" customHeight="1">
      <c r="GQ24767" s="171"/>
    </row>
    <row r="24768" spans="199:199" ht="12" customHeight="1">
      <c r="GQ24768" s="171"/>
    </row>
    <row r="24769" spans="199:199" ht="12" customHeight="1">
      <c r="GQ24769" s="171"/>
    </row>
    <row r="24770" spans="199:199" ht="12" customHeight="1">
      <c r="GQ24770" s="171"/>
    </row>
    <row r="24771" spans="199:199" ht="12" customHeight="1">
      <c r="GQ24771" s="171"/>
    </row>
    <row r="24772" spans="199:199" ht="12" customHeight="1">
      <c r="GQ24772" s="171"/>
    </row>
    <row r="24773" spans="199:199" ht="12" customHeight="1">
      <c r="GQ24773" s="171"/>
    </row>
    <row r="24774" spans="199:199" ht="12" customHeight="1">
      <c r="GQ24774" s="171"/>
    </row>
    <row r="24775" spans="199:199" ht="12" customHeight="1">
      <c r="GQ24775" s="171"/>
    </row>
    <row r="24776" spans="199:199" ht="12" customHeight="1">
      <c r="GQ24776" s="171"/>
    </row>
    <row r="24777" spans="199:199" ht="12" customHeight="1">
      <c r="GQ24777" s="171"/>
    </row>
    <row r="24778" spans="199:199" ht="12" customHeight="1">
      <c r="GQ24778" s="171"/>
    </row>
    <row r="24779" spans="199:199" ht="12" customHeight="1">
      <c r="GQ24779" s="171"/>
    </row>
    <row r="24780" spans="199:199" ht="12" customHeight="1">
      <c r="GQ24780" s="171"/>
    </row>
    <row r="24781" spans="199:199" ht="12" customHeight="1">
      <c r="GQ24781" s="171"/>
    </row>
    <row r="24782" spans="199:199" ht="12" customHeight="1">
      <c r="GQ24782" s="171"/>
    </row>
    <row r="24783" spans="199:199" ht="12" customHeight="1">
      <c r="GQ24783" s="171"/>
    </row>
    <row r="24784" spans="199:199" ht="12" customHeight="1">
      <c r="GQ24784" s="171"/>
    </row>
    <row r="24785" spans="199:199" ht="12" customHeight="1">
      <c r="GQ24785" s="171"/>
    </row>
    <row r="24786" spans="199:199" ht="12" customHeight="1">
      <c r="GQ24786" s="171"/>
    </row>
    <row r="24787" spans="199:199" ht="12" customHeight="1">
      <c r="GQ24787" s="171"/>
    </row>
    <row r="24788" spans="199:199" ht="12" customHeight="1">
      <c r="GQ24788" s="171"/>
    </row>
    <row r="24789" spans="199:199" ht="12" customHeight="1">
      <c r="GQ24789" s="171"/>
    </row>
    <row r="24790" spans="199:199" ht="12" customHeight="1">
      <c r="GQ24790" s="171"/>
    </row>
    <row r="24791" spans="199:199" ht="12" customHeight="1">
      <c r="GQ24791" s="171"/>
    </row>
    <row r="24792" spans="199:199" ht="12" customHeight="1">
      <c r="GQ24792" s="171"/>
    </row>
    <row r="24793" spans="199:199" ht="12" customHeight="1">
      <c r="GQ24793" s="171"/>
    </row>
    <row r="24794" spans="199:199" ht="12" customHeight="1">
      <c r="GQ24794" s="171"/>
    </row>
    <row r="24795" spans="199:199" ht="12" customHeight="1">
      <c r="GQ24795" s="171"/>
    </row>
    <row r="24796" spans="199:199" ht="12" customHeight="1">
      <c r="GQ24796" s="171"/>
    </row>
    <row r="24797" spans="199:199" ht="12" customHeight="1">
      <c r="GQ24797" s="171"/>
    </row>
    <row r="24798" spans="199:199" ht="12" customHeight="1">
      <c r="GQ24798" s="171"/>
    </row>
    <row r="24799" spans="199:199" ht="12" customHeight="1">
      <c r="GQ24799" s="171"/>
    </row>
    <row r="24800" spans="199:199" ht="12" customHeight="1">
      <c r="GQ24800" s="171"/>
    </row>
    <row r="24801" spans="199:199" ht="12" customHeight="1">
      <c r="GQ24801" s="171"/>
    </row>
    <row r="24802" spans="199:199" ht="12" customHeight="1">
      <c r="GQ24802" s="171"/>
    </row>
    <row r="24803" spans="199:199" ht="12" customHeight="1">
      <c r="GQ24803" s="171"/>
    </row>
    <row r="24804" spans="199:199" ht="12" customHeight="1">
      <c r="GQ24804" s="171"/>
    </row>
    <row r="24805" spans="199:199" ht="12" customHeight="1">
      <c r="GQ24805" s="171"/>
    </row>
    <row r="24806" spans="199:199" ht="12" customHeight="1">
      <c r="GQ24806" s="171"/>
    </row>
    <row r="24807" spans="199:199" ht="12" customHeight="1">
      <c r="GQ24807" s="171"/>
    </row>
    <row r="24808" spans="199:199" ht="12" customHeight="1">
      <c r="GQ24808" s="171"/>
    </row>
    <row r="24809" spans="199:199" ht="12" customHeight="1">
      <c r="GQ24809" s="171"/>
    </row>
    <row r="24810" spans="199:199" ht="12" customHeight="1">
      <c r="GQ24810" s="171"/>
    </row>
    <row r="24811" spans="199:199" ht="12" customHeight="1">
      <c r="GQ24811" s="171"/>
    </row>
    <row r="24812" spans="199:199" ht="12" customHeight="1">
      <c r="GQ24812" s="171"/>
    </row>
    <row r="24813" spans="199:199" ht="12" customHeight="1">
      <c r="GQ24813" s="171"/>
    </row>
    <row r="24814" spans="199:199" ht="12" customHeight="1">
      <c r="GQ24814" s="171"/>
    </row>
    <row r="24815" spans="199:199" ht="12" customHeight="1">
      <c r="GQ24815" s="171"/>
    </row>
    <row r="24816" spans="199:199" ht="12" customHeight="1">
      <c r="GQ24816" s="171"/>
    </row>
    <row r="24817" spans="199:199" ht="12" customHeight="1">
      <c r="GQ24817" s="171"/>
    </row>
    <row r="24818" spans="199:199" ht="12" customHeight="1">
      <c r="GQ24818" s="171"/>
    </row>
    <row r="24819" spans="199:199" ht="12" customHeight="1">
      <c r="GQ24819" s="171"/>
    </row>
    <row r="24820" spans="199:199" ht="12" customHeight="1">
      <c r="GQ24820" s="171"/>
    </row>
    <row r="24821" spans="199:199" ht="12" customHeight="1">
      <c r="GQ24821" s="171"/>
    </row>
    <row r="24822" spans="199:199" ht="12" customHeight="1">
      <c r="GQ24822" s="171"/>
    </row>
    <row r="24823" spans="199:199" ht="12" customHeight="1">
      <c r="GQ24823" s="171"/>
    </row>
    <row r="24824" spans="199:199" ht="12" customHeight="1">
      <c r="GQ24824" s="171"/>
    </row>
    <row r="24825" spans="199:199" ht="12" customHeight="1">
      <c r="GQ24825" s="171"/>
    </row>
    <row r="24826" spans="199:199" ht="12" customHeight="1">
      <c r="GQ24826" s="171"/>
    </row>
    <row r="24827" spans="199:199" ht="12" customHeight="1">
      <c r="GQ24827" s="171"/>
    </row>
    <row r="24828" spans="199:199" ht="12" customHeight="1">
      <c r="GQ24828" s="171"/>
    </row>
    <row r="24829" spans="199:199" ht="12" customHeight="1">
      <c r="GQ24829" s="171"/>
    </row>
    <row r="24830" spans="199:199" ht="12" customHeight="1">
      <c r="GQ24830" s="171"/>
    </row>
    <row r="24831" spans="199:199" ht="12" customHeight="1">
      <c r="GQ24831" s="171"/>
    </row>
    <row r="24832" spans="199:199" ht="12" customHeight="1">
      <c r="GQ24832" s="171"/>
    </row>
    <row r="24833" spans="199:199" ht="12" customHeight="1">
      <c r="GQ24833" s="171"/>
    </row>
    <row r="24834" spans="199:199" ht="12" customHeight="1">
      <c r="GQ24834" s="171"/>
    </row>
    <row r="24835" spans="199:199" ht="12" customHeight="1">
      <c r="GQ24835" s="171"/>
    </row>
    <row r="24836" spans="199:199" ht="12" customHeight="1">
      <c r="GQ24836" s="171"/>
    </row>
    <row r="24837" spans="199:199" ht="12" customHeight="1">
      <c r="GQ24837" s="171"/>
    </row>
    <row r="24838" spans="199:199" ht="12" customHeight="1">
      <c r="GQ24838" s="171"/>
    </row>
    <row r="24839" spans="199:199" ht="12" customHeight="1">
      <c r="GQ24839" s="171"/>
    </row>
    <row r="24840" spans="199:199" ht="12" customHeight="1">
      <c r="GQ24840" s="171"/>
    </row>
    <row r="24841" spans="199:199" ht="12" customHeight="1">
      <c r="GQ24841" s="171"/>
    </row>
    <row r="24842" spans="199:199" ht="12" customHeight="1">
      <c r="GQ24842" s="171"/>
    </row>
    <row r="24843" spans="199:199" ht="12" customHeight="1">
      <c r="GQ24843" s="171"/>
    </row>
    <row r="24844" spans="199:199" ht="12" customHeight="1">
      <c r="GQ24844" s="171"/>
    </row>
    <row r="24845" spans="199:199" ht="12" customHeight="1">
      <c r="GQ24845" s="171"/>
    </row>
    <row r="24846" spans="199:199" ht="12" customHeight="1">
      <c r="GQ24846" s="171"/>
    </row>
    <row r="24847" spans="199:199" ht="12" customHeight="1">
      <c r="GQ24847" s="171"/>
    </row>
    <row r="24848" spans="199:199" ht="12" customHeight="1">
      <c r="GQ24848" s="171"/>
    </row>
    <row r="24849" spans="199:199" ht="12" customHeight="1">
      <c r="GQ24849" s="171"/>
    </row>
    <row r="24850" spans="199:199" ht="12" customHeight="1">
      <c r="GQ24850" s="171"/>
    </row>
    <row r="24851" spans="199:199" ht="12" customHeight="1">
      <c r="GQ24851" s="171"/>
    </row>
    <row r="24852" spans="199:199" ht="12" customHeight="1">
      <c r="GQ24852" s="171"/>
    </row>
    <row r="24853" spans="199:199" ht="12" customHeight="1">
      <c r="GQ24853" s="171"/>
    </row>
    <row r="24854" spans="199:199" ht="12" customHeight="1">
      <c r="GQ24854" s="171"/>
    </row>
    <row r="24855" spans="199:199" ht="12" customHeight="1">
      <c r="GQ24855" s="171"/>
    </row>
    <row r="24856" spans="199:199" ht="12" customHeight="1">
      <c r="GQ24856" s="171"/>
    </row>
    <row r="24857" spans="199:199" ht="12" customHeight="1">
      <c r="GQ24857" s="171"/>
    </row>
    <row r="24858" spans="199:199" ht="12" customHeight="1">
      <c r="GQ24858" s="171"/>
    </row>
    <row r="24859" spans="199:199" ht="12" customHeight="1">
      <c r="GQ24859" s="171"/>
    </row>
    <row r="24860" spans="199:199" ht="12" customHeight="1">
      <c r="GQ24860" s="171"/>
    </row>
    <row r="24861" spans="199:199" ht="12" customHeight="1">
      <c r="GQ24861" s="171"/>
    </row>
    <row r="24862" spans="199:199" ht="12" customHeight="1">
      <c r="GQ24862" s="171"/>
    </row>
    <row r="24863" spans="199:199" ht="12" customHeight="1">
      <c r="GQ24863" s="171"/>
    </row>
    <row r="24864" spans="199:199" ht="12" customHeight="1">
      <c r="GQ24864" s="171"/>
    </row>
    <row r="24865" spans="199:199" ht="12" customHeight="1">
      <c r="GQ24865" s="171"/>
    </row>
    <row r="24866" spans="199:199" ht="12" customHeight="1">
      <c r="GQ24866" s="171"/>
    </row>
    <row r="24867" spans="199:199" ht="12" customHeight="1">
      <c r="GQ24867" s="171"/>
    </row>
    <row r="24868" spans="199:199" ht="12" customHeight="1">
      <c r="GQ24868" s="171"/>
    </row>
    <row r="24869" spans="199:199" ht="12" customHeight="1">
      <c r="GQ24869" s="171"/>
    </row>
    <row r="24870" spans="199:199" ht="12" customHeight="1">
      <c r="GQ24870" s="171"/>
    </row>
    <row r="24871" spans="199:199" ht="12" customHeight="1">
      <c r="GQ24871" s="171"/>
    </row>
    <row r="24872" spans="199:199" ht="12" customHeight="1">
      <c r="GQ24872" s="171"/>
    </row>
    <row r="24873" spans="199:199" ht="12" customHeight="1">
      <c r="GQ24873" s="171"/>
    </row>
    <row r="24874" spans="199:199" ht="12" customHeight="1">
      <c r="GQ24874" s="171"/>
    </row>
    <row r="24875" spans="199:199" ht="12" customHeight="1">
      <c r="GQ24875" s="171"/>
    </row>
    <row r="24876" spans="199:199" ht="12" customHeight="1">
      <c r="GQ24876" s="171"/>
    </row>
    <row r="24877" spans="199:199" ht="12" customHeight="1">
      <c r="GQ24877" s="171"/>
    </row>
    <row r="24878" spans="199:199" ht="12" customHeight="1">
      <c r="GQ24878" s="171"/>
    </row>
    <row r="24879" spans="199:199" ht="12" customHeight="1">
      <c r="GQ24879" s="171"/>
    </row>
    <row r="24880" spans="199:199" ht="12" customHeight="1">
      <c r="GQ24880" s="171"/>
    </row>
    <row r="24881" spans="199:199" ht="12" customHeight="1">
      <c r="GQ24881" s="171"/>
    </row>
    <row r="24882" spans="199:199" ht="12" customHeight="1">
      <c r="GQ24882" s="171"/>
    </row>
    <row r="24883" spans="199:199" ht="12" customHeight="1">
      <c r="GQ24883" s="171"/>
    </row>
    <row r="24884" spans="199:199" ht="12" customHeight="1">
      <c r="GQ24884" s="171"/>
    </row>
    <row r="24885" spans="199:199" ht="12" customHeight="1">
      <c r="GQ24885" s="171"/>
    </row>
    <row r="24886" spans="199:199" ht="12" customHeight="1">
      <c r="GQ24886" s="171"/>
    </row>
    <row r="24887" spans="199:199" ht="12" customHeight="1">
      <c r="GQ24887" s="171"/>
    </row>
    <row r="24888" spans="199:199" ht="12" customHeight="1">
      <c r="GQ24888" s="171"/>
    </row>
    <row r="24889" spans="199:199" ht="12" customHeight="1">
      <c r="GQ24889" s="171"/>
    </row>
    <row r="24890" spans="199:199" ht="12" customHeight="1">
      <c r="GQ24890" s="171"/>
    </row>
    <row r="24891" spans="199:199" ht="12" customHeight="1">
      <c r="GQ24891" s="171"/>
    </row>
    <row r="24892" spans="199:199" ht="12" customHeight="1">
      <c r="GQ24892" s="171"/>
    </row>
    <row r="24893" spans="199:199" ht="12" customHeight="1">
      <c r="GQ24893" s="171"/>
    </row>
    <row r="24894" spans="199:199" ht="12" customHeight="1">
      <c r="GQ24894" s="171"/>
    </row>
    <row r="24895" spans="199:199" ht="12" customHeight="1">
      <c r="GQ24895" s="171"/>
    </row>
    <row r="24896" spans="199:199" ht="12" customHeight="1">
      <c r="GQ24896" s="171"/>
    </row>
    <row r="24897" spans="199:199" ht="12" customHeight="1">
      <c r="GQ24897" s="171"/>
    </row>
    <row r="24898" spans="199:199" ht="12" customHeight="1">
      <c r="GQ24898" s="171"/>
    </row>
    <row r="24899" spans="199:199" ht="12" customHeight="1">
      <c r="GQ24899" s="171"/>
    </row>
    <row r="24900" spans="199:199" ht="12" customHeight="1">
      <c r="GQ24900" s="171"/>
    </row>
    <row r="24901" spans="199:199" ht="12" customHeight="1">
      <c r="GQ24901" s="171"/>
    </row>
    <row r="24902" spans="199:199" ht="12" customHeight="1">
      <c r="GQ24902" s="171"/>
    </row>
    <row r="24903" spans="199:199" ht="12" customHeight="1">
      <c r="GQ24903" s="171"/>
    </row>
    <row r="24904" spans="199:199" ht="12" customHeight="1">
      <c r="GQ24904" s="171"/>
    </row>
    <row r="24905" spans="199:199" ht="12" customHeight="1">
      <c r="GQ24905" s="171"/>
    </row>
    <row r="24906" spans="199:199" ht="12" customHeight="1">
      <c r="GQ24906" s="171"/>
    </row>
    <row r="24907" spans="199:199" ht="12" customHeight="1">
      <c r="GQ24907" s="171"/>
    </row>
    <row r="24908" spans="199:199" ht="12" customHeight="1">
      <c r="GQ24908" s="171"/>
    </row>
    <row r="24909" spans="199:199" ht="12" customHeight="1">
      <c r="GQ24909" s="171"/>
    </row>
    <row r="24910" spans="199:199" ht="12" customHeight="1">
      <c r="GQ24910" s="171"/>
    </row>
    <row r="24911" spans="199:199" ht="12" customHeight="1">
      <c r="GQ24911" s="171"/>
    </row>
    <row r="24912" spans="199:199" ht="12" customHeight="1">
      <c r="GQ24912" s="171"/>
    </row>
    <row r="24913" spans="199:199" ht="12" customHeight="1">
      <c r="GQ24913" s="171"/>
    </row>
    <row r="24914" spans="199:199" ht="12" customHeight="1">
      <c r="GQ24914" s="171"/>
    </row>
    <row r="24915" spans="199:199" ht="12" customHeight="1">
      <c r="GQ24915" s="171"/>
    </row>
    <row r="24916" spans="199:199" ht="12" customHeight="1">
      <c r="GQ24916" s="171"/>
    </row>
    <row r="24917" spans="199:199" ht="12" customHeight="1">
      <c r="GQ24917" s="171"/>
    </row>
    <row r="24918" spans="199:199" ht="12" customHeight="1">
      <c r="GQ24918" s="171"/>
    </row>
    <row r="24919" spans="199:199" ht="12" customHeight="1">
      <c r="GQ24919" s="171"/>
    </row>
    <row r="24920" spans="199:199" ht="12" customHeight="1">
      <c r="GQ24920" s="171"/>
    </row>
    <row r="24921" spans="199:199" ht="12" customHeight="1">
      <c r="GQ24921" s="171"/>
    </row>
    <row r="24922" spans="199:199" ht="12" customHeight="1">
      <c r="GQ24922" s="171"/>
    </row>
    <row r="24923" spans="199:199" ht="12" customHeight="1">
      <c r="GQ24923" s="171"/>
    </row>
    <row r="24924" spans="199:199" ht="12" customHeight="1">
      <c r="GQ24924" s="171"/>
    </row>
    <row r="24925" spans="199:199" ht="12" customHeight="1">
      <c r="GQ24925" s="171"/>
    </row>
    <row r="24926" spans="199:199" ht="12" customHeight="1">
      <c r="GQ24926" s="171"/>
    </row>
    <row r="24927" spans="199:199" ht="12" customHeight="1">
      <c r="GQ24927" s="171"/>
    </row>
    <row r="24928" spans="199:199" ht="12" customHeight="1">
      <c r="GQ24928" s="171"/>
    </row>
    <row r="24929" spans="199:199" ht="12" customHeight="1">
      <c r="GQ24929" s="171"/>
    </row>
    <row r="24930" spans="199:199" ht="12" customHeight="1">
      <c r="GQ24930" s="171"/>
    </row>
    <row r="24931" spans="199:199" ht="12" customHeight="1">
      <c r="GQ24931" s="171"/>
    </row>
    <row r="24932" spans="199:199" ht="12" customHeight="1">
      <c r="GQ24932" s="171"/>
    </row>
    <row r="24933" spans="199:199" ht="12" customHeight="1">
      <c r="GQ24933" s="171"/>
    </row>
    <row r="24934" spans="199:199" ht="12" customHeight="1">
      <c r="GQ24934" s="171"/>
    </row>
    <row r="24935" spans="199:199" ht="12" customHeight="1">
      <c r="GQ24935" s="171"/>
    </row>
    <row r="24936" spans="199:199" ht="12" customHeight="1">
      <c r="GQ24936" s="171"/>
    </row>
    <row r="24937" spans="199:199" ht="12" customHeight="1">
      <c r="GQ24937" s="171"/>
    </row>
    <row r="24938" spans="199:199" ht="12" customHeight="1">
      <c r="GQ24938" s="171"/>
    </row>
    <row r="24939" spans="199:199" ht="12" customHeight="1">
      <c r="GQ24939" s="171"/>
    </row>
    <row r="24940" spans="199:199" ht="12" customHeight="1">
      <c r="GQ24940" s="171"/>
    </row>
    <row r="24941" spans="199:199" ht="12" customHeight="1">
      <c r="GQ24941" s="171"/>
    </row>
    <row r="24942" spans="199:199" ht="12" customHeight="1">
      <c r="GQ24942" s="171"/>
    </row>
    <row r="24943" spans="199:199" ht="12" customHeight="1">
      <c r="GQ24943" s="171"/>
    </row>
    <row r="24944" spans="199:199" ht="12" customHeight="1">
      <c r="GQ24944" s="171"/>
    </row>
    <row r="24945" spans="199:199" ht="12" customHeight="1">
      <c r="GQ24945" s="171"/>
    </row>
    <row r="24946" spans="199:199" ht="12" customHeight="1">
      <c r="GQ24946" s="171"/>
    </row>
    <row r="24947" spans="199:199" ht="12" customHeight="1">
      <c r="GQ24947" s="171"/>
    </row>
    <row r="24948" spans="199:199" ht="12" customHeight="1">
      <c r="GQ24948" s="171"/>
    </row>
    <row r="24949" spans="199:199" ht="12" customHeight="1">
      <c r="GQ24949" s="171"/>
    </row>
    <row r="24950" spans="199:199" ht="12" customHeight="1">
      <c r="GQ24950" s="171"/>
    </row>
    <row r="24951" spans="199:199" ht="12" customHeight="1">
      <c r="GQ24951" s="171"/>
    </row>
    <row r="24952" spans="199:199" ht="12" customHeight="1">
      <c r="GQ24952" s="171"/>
    </row>
    <row r="24953" spans="199:199" ht="12" customHeight="1">
      <c r="GQ24953" s="171"/>
    </row>
    <row r="24954" spans="199:199" ht="12" customHeight="1">
      <c r="GQ24954" s="171"/>
    </row>
    <row r="24955" spans="199:199" ht="12" customHeight="1">
      <c r="GQ24955" s="171"/>
    </row>
    <row r="24956" spans="199:199" ht="12" customHeight="1">
      <c r="GQ24956" s="171"/>
    </row>
    <row r="24957" spans="199:199" ht="12" customHeight="1">
      <c r="GQ24957" s="171"/>
    </row>
    <row r="24958" spans="199:199" ht="12" customHeight="1">
      <c r="GQ24958" s="171"/>
    </row>
    <row r="24959" spans="199:199" ht="12" customHeight="1">
      <c r="GQ24959" s="171"/>
    </row>
    <row r="24960" spans="199:199" ht="12" customHeight="1">
      <c r="GQ24960" s="171"/>
    </row>
    <row r="24961" spans="199:199" ht="12" customHeight="1">
      <c r="GQ24961" s="171"/>
    </row>
    <row r="24962" spans="199:199" ht="12" customHeight="1">
      <c r="GQ24962" s="171"/>
    </row>
    <row r="24963" spans="199:199" ht="12" customHeight="1">
      <c r="GQ24963" s="171"/>
    </row>
    <row r="24964" spans="199:199" ht="12" customHeight="1">
      <c r="GQ24964" s="171"/>
    </row>
    <row r="24965" spans="199:199" ht="12" customHeight="1">
      <c r="GQ24965" s="171"/>
    </row>
    <row r="24966" spans="199:199" ht="12" customHeight="1">
      <c r="GQ24966" s="171"/>
    </row>
    <row r="24967" spans="199:199" ht="12" customHeight="1">
      <c r="GQ24967" s="171"/>
    </row>
    <row r="24968" spans="199:199" ht="12" customHeight="1">
      <c r="GQ24968" s="171"/>
    </row>
    <row r="24969" spans="199:199" ht="12" customHeight="1">
      <c r="GQ24969" s="171"/>
    </row>
    <row r="24970" spans="199:199" ht="12" customHeight="1">
      <c r="GQ24970" s="171"/>
    </row>
    <row r="24971" spans="199:199" ht="12" customHeight="1">
      <c r="GQ24971" s="171"/>
    </row>
    <row r="24972" spans="199:199" ht="12" customHeight="1">
      <c r="GQ24972" s="171"/>
    </row>
    <row r="24973" spans="199:199" ht="12" customHeight="1">
      <c r="GQ24973" s="171"/>
    </row>
    <row r="24974" spans="199:199" ht="12" customHeight="1">
      <c r="GQ24974" s="171"/>
    </row>
    <row r="24975" spans="199:199" ht="12" customHeight="1">
      <c r="GQ24975" s="171"/>
    </row>
    <row r="24976" spans="199:199" ht="12" customHeight="1">
      <c r="GQ24976" s="171"/>
    </row>
    <row r="24977" spans="199:199" ht="12" customHeight="1">
      <c r="GQ24977" s="171"/>
    </row>
    <row r="24978" spans="199:199" ht="12" customHeight="1">
      <c r="GQ24978" s="171"/>
    </row>
    <row r="24979" spans="199:199" ht="12" customHeight="1">
      <c r="GQ24979" s="171"/>
    </row>
    <row r="24980" spans="199:199" ht="12" customHeight="1">
      <c r="GQ24980" s="171"/>
    </row>
    <row r="24981" spans="199:199" ht="12" customHeight="1">
      <c r="GQ24981" s="171"/>
    </row>
    <row r="24982" spans="199:199" ht="12" customHeight="1">
      <c r="GQ24982" s="171"/>
    </row>
    <row r="24983" spans="199:199" ht="12" customHeight="1">
      <c r="GQ24983" s="171"/>
    </row>
    <row r="24984" spans="199:199" ht="12" customHeight="1">
      <c r="GQ24984" s="171"/>
    </row>
    <row r="24985" spans="199:199" ht="12" customHeight="1">
      <c r="GQ24985" s="171"/>
    </row>
    <row r="24986" spans="199:199" ht="12" customHeight="1">
      <c r="GQ24986" s="171"/>
    </row>
    <row r="24987" spans="199:199" ht="12" customHeight="1">
      <c r="GQ24987" s="171"/>
    </row>
    <row r="24988" spans="199:199" ht="12" customHeight="1">
      <c r="GQ24988" s="171"/>
    </row>
    <row r="24989" spans="199:199" ht="12" customHeight="1">
      <c r="GQ24989" s="171"/>
    </row>
    <row r="24990" spans="199:199" ht="12" customHeight="1">
      <c r="GQ24990" s="171"/>
    </row>
    <row r="24991" spans="199:199" ht="12" customHeight="1">
      <c r="GQ24991" s="171"/>
    </row>
    <row r="24992" spans="199:199" ht="12" customHeight="1">
      <c r="GQ24992" s="171"/>
    </row>
    <row r="24993" spans="199:199" ht="12" customHeight="1">
      <c r="GQ24993" s="171"/>
    </row>
    <row r="24994" spans="199:199" ht="12" customHeight="1">
      <c r="GQ24994" s="171"/>
    </row>
    <row r="24995" spans="199:199" ht="12" customHeight="1">
      <c r="GQ24995" s="171"/>
    </row>
    <row r="24996" spans="199:199" ht="12" customHeight="1">
      <c r="GQ24996" s="171"/>
    </row>
    <row r="24997" spans="199:199" ht="12" customHeight="1">
      <c r="GQ24997" s="171"/>
    </row>
    <row r="24998" spans="199:199" ht="12" customHeight="1">
      <c r="GQ24998" s="171"/>
    </row>
    <row r="24999" spans="199:199" ht="12" customHeight="1">
      <c r="GQ24999" s="171"/>
    </row>
    <row r="25000" spans="199:199" ht="12" customHeight="1">
      <c r="GQ25000" s="171"/>
    </row>
    <row r="25001" spans="199:199" ht="12" customHeight="1">
      <c r="GQ25001" s="171"/>
    </row>
    <row r="25002" spans="199:199" ht="12" customHeight="1">
      <c r="GQ25002" s="171"/>
    </row>
    <row r="25003" spans="199:199" ht="12" customHeight="1">
      <c r="GQ25003" s="171"/>
    </row>
    <row r="25004" spans="199:199" ht="12" customHeight="1">
      <c r="GQ25004" s="171"/>
    </row>
    <row r="25005" spans="199:199" ht="12" customHeight="1">
      <c r="GQ25005" s="171"/>
    </row>
    <row r="25006" spans="199:199" ht="12" customHeight="1">
      <c r="GQ25006" s="171"/>
    </row>
    <row r="25007" spans="199:199" ht="12" customHeight="1">
      <c r="GQ25007" s="171"/>
    </row>
    <row r="25008" spans="199:199" ht="12" customHeight="1">
      <c r="GQ25008" s="171"/>
    </row>
    <row r="25009" spans="199:199" ht="12" customHeight="1">
      <c r="GQ25009" s="171"/>
    </row>
    <row r="25010" spans="199:199" ht="12" customHeight="1">
      <c r="GQ25010" s="171"/>
    </row>
    <row r="25011" spans="199:199" ht="12" customHeight="1">
      <c r="GQ25011" s="171"/>
    </row>
    <row r="25012" spans="199:199" ht="12" customHeight="1">
      <c r="GQ25012" s="171"/>
    </row>
    <row r="25013" spans="199:199" ht="12" customHeight="1">
      <c r="GQ25013" s="171"/>
    </row>
    <row r="25014" spans="199:199" ht="12" customHeight="1">
      <c r="GQ25014" s="171"/>
    </row>
    <row r="25015" spans="199:199" ht="12" customHeight="1">
      <c r="GQ25015" s="171"/>
    </row>
    <row r="25016" spans="199:199" ht="12" customHeight="1">
      <c r="GQ25016" s="171"/>
    </row>
    <row r="25017" spans="199:199" ht="12" customHeight="1">
      <c r="GQ25017" s="171"/>
    </row>
    <row r="25018" spans="199:199" ht="12" customHeight="1">
      <c r="GQ25018" s="171"/>
    </row>
    <row r="25019" spans="199:199" ht="12" customHeight="1">
      <c r="GQ25019" s="171"/>
    </row>
    <row r="25020" spans="199:199" ht="12" customHeight="1">
      <c r="GQ25020" s="171"/>
    </row>
    <row r="25021" spans="199:199" ht="12" customHeight="1">
      <c r="GQ25021" s="171"/>
    </row>
    <row r="25022" spans="199:199" ht="12" customHeight="1">
      <c r="GQ25022" s="171"/>
    </row>
    <row r="25023" spans="199:199" ht="12" customHeight="1">
      <c r="GQ25023" s="171"/>
    </row>
    <row r="25024" spans="199:199" ht="12" customHeight="1">
      <c r="GQ25024" s="171"/>
    </row>
    <row r="25025" spans="199:199" ht="12" customHeight="1">
      <c r="GQ25025" s="171"/>
    </row>
    <row r="25026" spans="199:199" ht="12" customHeight="1">
      <c r="GQ25026" s="171"/>
    </row>
    <row r="25027" spans="199:199" ht="12" customHeight="1">
      <c r="GQ25027" s="171"/>
    </row>
    <row r="25028" spans="199:199" ht="12" customHeight="1">
      <c r="GQ25028" s="171"/>
    </row>
    <row r="25029" spans="199:199" ht="12" customHeight="1">
      <c r="GQ25029" s="171"/>
    </row>
    <row r="25030" spans="199:199" ht="12" customHeight="1">
      <c r="GQ25030" s="171"/>
    </row>
    <row r="25031" spans="199:199" ht="12" customHeight="1">
      <c r="GQ25031" s="171"/>
    </row>
    <row r="25032" spans="199:199" ht="12" customHeight="1">
      <c r="GQ25032" s="171"/>
    </row>
    <row r="25033" spans="199:199" ht="12" customHeight="1">
      <c r="GQ25033" s="171"/>
    </row>
    <row r="25034" spans="199:199" ht="12" customHeight="1">
      <c r="GQ25034" s="171"/>
    </row>
    <row r="25035" spans="199:199" ht="12" customHeight="1">
      <c r="GQ25035" s="171"/>
    </row>
    <row r="25036" spans="199:199" ht="12" customHeight="1">
      <c r="GQ25036" s="171"/>
    </row>
    <row r="25037" spans="199:199" ht="12" customHeight="1">
      <c r="GQ25037" s="171"/>
    </row>
    <row r="25038" spans="199:199" ht="12" customHeight="1">
      <c r="GQ25038" s="171"/>
    </row>
    <row r="25039" spans="199:199" ht="12" customHeight="1">
      <c r="GQ25039" s="171"/>
    </row>
    <row r="25040" spans="199:199" ht="12" customHeight="1">
      <c r="GQ25040" s="171"/>
    </row>
    <row r="25041" spans="199:199" ht="12" customHeight="1">
      <c r="GQ25041" s="171"/>
    </row>
    <row r="25042" spans="199:199" ht="12" customHeight="1">
      <c r="GQ25042" s="171"/>
    </row>
    <row r="25043" spans="199:199" ht="12" customHeight="1">
      <c r="GQ25043" s="171"/>
    </row>
    <row r="25044" spans="199:199" ht="12" customHeight="1">
      <c r="GQ25044" s="171"/>
    </row>
    <row r="25045" spans="199:199" ht="12" customHeight="1">
      <c r="GQ25045" s="171"/>
    </row>
    <row r="25046" spans="199:199" ht="12" customHeight="1">
      <c r="GQ25046" s="171"/>
    </row>
    <row r="25047" spans="199:199" ht="12" customHeight="1">
      <c r="GQ25047" s="171"/>
    </row>
    <row r="25048" spans="199:199" ht="12" customHeight="1">
      <c r="GQ25048" s="171"/>
    </row>
    <row r="25049" spans="199:199" ht="12" customHeight="1">
      <c r="GQ25049" s="171"/>
    </row>
    <row r="25050" spans="199:199" ht="12" customHeight="1">
      <c r="GQ25050" s="171"/>
    </row>
    <row r="25051" spans="199:199" ht="12" customHeight="1">
      <c r="GQ25051" s="171"/>
    </row>
    <row r="25052" spans="199:199" ht="12" customHeight="1">
      <c r="GQ25052" s="171"/>
    </row>
    <row r="25053" spans="199:199" ht="12" customHeight="1">
      <c r="GQ25053" s="171"/>
    </row>
    <row r="25054" spans="199:199" ht="12" customHeight="1">
      <c r="GQ25054" s="171"/>
    </row>
    <row r="25055" spans="199:199" ht="12" customHeight="1">
      <c r="GQ25055" s="171"/>
    </row>
    <row r="25056" spans="199:199" ht="12" customHeight="1">
      <c r="GQ25056" s="171"/>
    </row>
    <row r="25057" spans="199:199" ht="12" customHeight="1">
      <c r="GQ25057" s="171"/>
    </row>
    <row r="25058" spans="199:199" ht="12" customHeight="1">
      <c r="GQ25058" s="171"/>
    </row>
    <row r="25059" spans="199:199" ht="12" customHeight="1">
      <c r="GQ25059" s="171"/>
    </row>
    <row r="25060" spans="199:199" ht="12" customHeight="1">
      <c r="GQ25060" s="171"/>
    </row>
    <row r="25061" spans="199:199" ht="12" customHeight="1">
      <c r="GQ25061" s="171"/>
    </row>
    <row r="25062" spans="199:199" ht="12" customHeight="1">
      <c r="GQ25062" s="171"/>
    </row>
    <row r="25063" spans="199:199" ht="12" customHeight="1">
      <c r="GQ25063" s="171"/>
    </row>
    <row r="25064" spans="199:199" ht="12" customHeight="1">
      <c r="GQ25064" s="171"/>
    </row>
    <row r="25065" spans="199:199" ht="12" customHeight="1">
      <c r="GQ25065" s="171"/>
    </row>
    <row r="25066" spans="199:199" ht="12" customHeight="1">
      <c r="GQ25066" s="171"/>
    </row>
    <row r="25067" spans="199:199" ht="12" customHeight="1">
      <c r="GQ25067" s="171"/>
    </row>
    <row r="25068" spans="199:199" ht="12" customHeight="1">
      <c r="GQ25068" s="171"/>
    </row>
    <row r="25069" spans="199:199" ht="12" customHeight="1">
      <c r="GQ25069" s="171"/>
    </row>
    <row r="25070" spans="199:199" ht="12" customHeight="1">
      <c r="GQ25070" s="171"/>
    </row>
    <row r="25071" spans="199:199" ht="12" customHeight="1">
      <c r="GQ25071" s="171"/>
    </row>
    <row r="25072" spans="199:199" ht="12" customHeight="1">
      <c r="GQ25072" s="171"/>
    </row>
    <row r="25073" spans="199:199" ht="12" customHeight="1">
      <c r="GQ25073" s="171"/>
    </row>
    <row r="25074" spans="199:199" ht="12" customHeight="1">
      <c r="GQ25074" s="171"/>
    </row>
    <row r="25075" spans="199:199" ht="12" customHeight="1">
      <c r="GQ25075" s="171"/>
    </row>
    <row r="25076" spans="199:199" ht="12" customHeight="1">
      <c r="GQ25076" s="171"/>
    </row>
    <row r="25077" spans="199:199" ht="12" customHeight="1">
      <c r="GQ25077" s="171"/>
    </row>
    <row r="25078" spans="199:199" ht="12" customHeight="1">
      <c r="GQ25078" s="171"/>
    </row>
    <row r="25079" spans="199:199" ht="12" customHeight="1">
      <c r="GQ25079" s="171"/>
    </row>
    <row r="25080" spans="199:199" ht="12" customHeight="1">
      <c r="GQ25080" s="171"/>
    </row>
    <row r="25081" spans="199:199" ht="12" customHeight="1">
      <c r="GQ25081" s="171"/>
    </row>
    <row r="25082" spans="199:199" ht="12" customHeight="1">
      <c r="GQ25082" s="171"/>
    </row>
    <row r="25083" spans="199:199" ht="12" customHeight="1">
      <c r="GQ25083" s="171"/>
    </row>
    <row r="25084" spans="199:199" ht="12" customHeight="1">
      <c r="GQ25084" s="171"/>
    </row>
    <row r="25085" spans="199:199" ht="12" customHeight="1">
      <c r="GQ25085" s="171"/>
    </row>
    <row r="25086" spans="199:199" ht="12" customHeight="1">
      <c r="GQ25086" s="171"/>
    </row>
    <row r="25087" spans="199:199" ht="12" customHeight="1">
      <c r="GQ25087" s="171"/>
    </row>
    <row r="25088" spans="199:199" ht="12" customHeight="1">
      <c r="GQ25088" s="171"/>
    </row>
    <row r="25089" spans="199:199" ht="12" customHeight="1">
      <c r="GQ25089" s="171"/>
    </row>
    <row r="25090" spans="199:199" ht="12" customHeight="1">
      <c r="GQ25090" s="171"/>
    </row>
    <row r="25091" spans="199:199" ht="12" customHeight="1">
      <c r="GQ25091" s="171"/>
    </row>
    <row r="25092" spans="199:199" ht="12" customHeight="1">
      <c r="GQ25092" s="171"/>
    </row>
    <row r="25093" spans="199:199" ht="12" customHeight="1">
      <c r="GQ25093" s="171"/>
    </row>
    <row r="25094" spans="199:199" ht="12" customHeight="1">
      <c r="GQ25094" s="171"/>
    </row>
    <row r="25095" spans="199:199" ht="12" customHeight="1">
      <c r="GQ25095" s="171"/>
    </row>
    <row r="25096" spans="199:199" ht="12" customHeight="1">
      <c r="GQ25096" s="171"/>
    </row>
    <row r="25097" spans="199:199" ht="12" customHeight="1">
      <c r="GQ25097" s="171"/>
    </row>
    <row r="25098" spans="199:199" ht="12" customHeight="1">
      <c r="GQ25098" s="171"/>
    </row>
    <row r="25099" spans="199:199" ht="12" customHeight="1">
      <c r="GQ25099" s="171"/>
    </row>
    <row r="25100" spans="199:199" ht="12" customHeight="1">
      <c r="GQ25100" s="171"/>
    </row>
    <row r="25101" spans="199:199" ht="12" customHeight="1">
      <c r="GQ25101" s="171"/>
    </row>
    <row r="25102" spans="199:199" ht="12" customHeight="1">
      <c r="GQ25102" s="171"/>
    </row>
    <row r="25103" spans="199:199" ht="12" customHeight="1">
      <c r="GQ25103" s="171"/>
    </row>
    <row r="25104" spans="199:199" ht="12" customHeight="1">
      <c r="GQ25104" s="171"/>
    </row>
    <row r="25105" spans="199:199" ht="12" customHeight="1">
      <c r="GQ25105" s="171"/>
    </row>
    <row r="25106" spans="199:199" ht="12" customHeight="1">
      <c r="GQ25106" s="171"/>
    </row>
    <row r="25107" spans="199:199" ht="12" customHeight="1">
      <c r="GQ25107" s="171"/>
    </row>
    <row r="25108" spans="199:199" ht="12" customHeight="1">
      <c r="GQ25108" s="171"/>
    </row>
    <row r="25109" spans="199:199" ht="12" customHeight="1">
      <c r="GQ25109" s="171"/>
    </row>
    <row r="25110" spans="199:199" ht="12" customHeight="1">
      <c r="GQ25110" s="171"/>
    </row>
    <row r="25111" spans="199:199" ht="12" customHeight="1">
      <c r="GQ25111" s="171"/>
    </row>
    <row r="25112" spans="199:199" ht="12" customHeight="1">
      <c r="GQ25112" s="171"/>
    </row>
    <row r="25113" spans="199:199" ht="12" customHeight="1">
      <c r="GQ25113" s="171"/>
    </row>
    <row r="25114" spans="199:199" ht="12" customHeight="1">
      <c r="GQ25114" s="171"/>
    </row>
    <row r="25115" spans="199:199" ht="12" customHeight="1">
      <c r="GQ25115" s="171"/>
    </row>
    <row r="25116" spans="199:199" ht="12" customHeight="1">
      <c r="GQ25116" s="171"/>
    </row>
    <row r="25117" spans="199:199" ht="12" customHeight="1">
      <c r="GQ25117" s="171"/>
    </row>
    <row r="25118" spans="199:199" ht="12" customHeight="1">
      <c r="GQ25118" s="171"/>
    </row>
    <row r="25119" spans="199:199" ht="12" customHeight="1">
      <c r="GQ25119" s="171"/>
    </row>
    <row r="25120" spans="199:199" ht="12" customHeight="1">
      <c r="GQ25120" s="171"/>
    </row>
    <row r="25121" spans="199:199" ht="12" customHeight="1">
      <c r="GQ25121" s="171"/>
    </row>
    <row r="25122" spans="199:199" ht="12" customHeight="1">
      <c r="GQ25122" s="171"/>
    </row>
    <row r="25123" spans="199:199" ht="12" customHeight="1">
      <c r="GQ25123" s="171"/>
    </row>
    <row r="25124" spans="199:199" ht="12" customHeight="1">
      <c r="GQ25124" s="171"/>
    </row>
    <row r="25125" spans="199:199" ht="12" customHeight="1">
      <c r="GQ25125" s="171"/>
    </row>
    <row r="25126" spans="199:199" ht="12" customHeight="1">
      <c r="GQ25126" s="171"/>
    </row>
    <row r="25127" spans="199:199" ht="12" customHeight="1">
      <c r="GQ25127" s="171"/>
    </row>
    <row r="25128" spans="199:199" ht="12" customHeight="1">
      <c r="GQ25128" s="171"/>
    </row>
    <row r="25129" spans="199:199" ht="12" customHeight="1">
      <c r="GQ25129" s="171"/>
    </row>
    <row r="25130" spans="199:199" ht="12" customHeight="1">
      <c r="GQ25130" s="171"/>
    </row>
    <row r="25131" spans="199:199" ht="12" customHeight="1">
      <c r="GQ25131" s="171"/>
    </row>
    <row r="25132" spans="199:199" ht="12" customHeight="1">
      <c r="GQ25132" s="171"/>
    </row>
    <row r="25133" spans="199:199" ht="12" customHeight="1">
      <c r="GQ25133" s="171"/>
    </row>
    <row r="25134" spans="199:199" ht="12" customHeight="1">
      <c r="GQ25134" s="171"/>
    </row>
    <row r="25135" spans="199:199" ht="12" customHeight="1">
      <c r="GQ25135" s="171"/>
    </row>
    <row r="25136" spans="199:199" ht="12" customHeight="1">
      <c r="GQ25136" s="171"/>
    </row>
    <row r="25137" spans="199:199" ht="12" customHeight="1">
      <c r="GQ25137" s="171"/>
    </row>
    <row r="25138" spans="199:199" ht="12" customHeight="1">
      <c r="GQ25138" s="171"/>
    </row>
    <row r="25139" spans="199:199" ht="12" customHeight="1">
      <c r="GQ25139" s="171"/>
    </row>
    <row r="25140" spans="199:199" ht="12" customHeight="1">
      <c r="GQ25140" s="171"/>
    </row>
    <row r="25141" spans="199:199" ht="12" customHeight="1">
      <c r="GQ25141" s="171"/>
    </row>
    <row r="25142" spans="199:199" ht="12" customHeight="1">
      <c r="GQ25142" s="171"/>
    </row>
    <row r="25143" spans="199:199" ht="12" customHeight="1">
      <c r="GQ25143" s="171"/>
    </row>
    <row r="25144" spans="199:199" ht="12" customHeight="1">
      <c r="GQ25144" s="171"/>
    </row>
    <row r="25145" spans="199:199" ht="12" customHeight="1">
      <c r="GQ25145" s="171"/>
    </row>
    <row r="25146" spans="199:199" ht="12" customHeight="1">
      <c r="GQ25146" s="171"/>
    </row>
    <row r="25147" spans="199:199" ht="12" customHeight="1">
      <c r="GQ25147" s="171"/>
    </row>
    <row r="25148" spans="199:199" ht="12" customHeight="1">
      <c r="GQ25148" s="171"/>
    </row>
    <row r="25149" spans="199:199" ht="12" customHeight="1">
      <c r="GQ25149" s="171"/>
    </row>
    <row r="25150" spans="199:199" ht="12" customHeight="1">
      <c r="GQ25150" s="171"/>
    </row>
    <row r="25151" spans="199:199" ht="12" customHeight="1">
      <c r="GQ25151" s="171"/>
    </row>
    <row r="25152" spans="199:199" ht="12" customHeight="1">
      <c r="GQ25152" s="171"/>
    </row>
    <row r="25153" spans="199:199" ht="12" customHeight="1">
      <c r="GQ25153" s="171"/>
    </row>
    <row r="25154" spans="199:199" ht="12" customHeight="1">
      <c r="GQ25154" s="171"/>
    </row>
    <row r="25155" spans="199:199" ht="12" customHeight="1">
      <c r="GQ25155" s="171"/>
    </row>
    <row r="25156" spans="199:199" ht="12" customHeight="1">
      <c r="GQ25156" s="171"/>
    </row>
    <row r="25157" spans="199:199" ht="12" customHeight="1">
      <c r="GQ25157" s="171"/>
    </row>
    <row r="25158" spans="199:199" ht="12" customHeight="1">
      <c r="GQ25158" s="171"/>
    </row>
    <row r="25159" spans="199:199" ht="12" customHeight="1">
      <c r="GQ25159" s="171"/>
    </row>
    <row r="25160" spans="199:199" ht="12" customHeight="1">
      <c r="GQ25160" s="171"/>
    </row>
    <row r="25161" spans="199:199" ht="12" customHeight="1">
      <c r="GQ25161" s="171"/>
    </row>
    <row r="25162" spans="199:199" ht="12" customHeight="1">
      <c r="GQ25162" s="171"/>
    </row>
    <row r="25163" spans="199:199" ht="12" customHeight="1">
      <c r="GQ25163" s="171"/>
    </row>
    <row r="25164" spans="199:199" ht="12" customHeight="1">
      <c r="GQ25164" s="171"/>
    </row>
    <row r="25165" spans="199:199" ht="12" customHeight="1">
      <c r="GQ25165" s="171"/>
    </row>
    <row r="25166" spans="199:199" ht="12" customHeight="1">
      <c r="GQ25166" s="171"/>
    </row>
    <row r="25167" spans="199:199" ht="12" customHeight="1">
      <c r="GQ25167" s="171"/>
    </row>
    <row r="25168" spans="199:199" ht="12" customHeight="1">
      <c r="GQ25168" s="171"/>
    </row>
    <row r="25169" spans="199:199" ht="12" customHeight="1">
      <c r="GQ25169" s="171"/>
    </row>
    <row r="25170" spans="199:199" ht="12" customHeight="1">
      <c r="GQ25170" s="171"/>
    </row>
    <row r="25171" spans="199:199" ht="12" customHeight="1">
      <c r="GQ25171" s="171"/>
    </row>
    <row r="25172" spans="199:199" ht="12" customHeight="1">
      <c r="GQ25172" s="171"/>
    </row>
    <row r="25173" spans="199:199" ht="12" customHeight="1">
      <c r="GQ25173" s="171"/>
    </row>
    <row r="25174" spans="199:199" ht="12" customHeight="1">
      <c r="GQ25174" s="171"/>
    </row>
    <row r="25175" spans="199:199" ht="12" customHeight="1">
      <c r="GQ25175" s="171"/>
    </row>
    <row r="25176" spans="199:199" ht="12" customHeight="1">
      <c r="GQ25176" s="171"/>
    </row>
    <row r="25177" spans="199:199" ht="12" customHeight="1">
      <c r="GQ25177" s="171"/>
    </row>
    <row r="25178" spans="199:199" ht="12" customHeight="1">
      <c r="GQ25178" s="171"/>
    </row>
    <row r="25179" spans="199:199" ht="12" customHeight="1">
      <c r="GQ25179" s="171"/>
    </row>
    <row r="25180" spans="199:199" ht="12" customHeight="1">
      <c r="GQ25180" s="171"/>
    </row>
    <row r="25181" spans="199:199" ht="12" customHeight="1">
      <c r="GQ25181" s="171"/>
    </row>
    <row r="25182" spans="199:199" ht="12" customHeight="1">
      <c r="GQ25182" s="171"/>
    </row>
    <row r="25183" spans="199:199" ht="12" customHeight="1">
      <c r="GQ25183" s="171"/>
    </row>
    <row r="25184" spans="199:199" ht="12" customHeight="1">
      <c r="GQ25184" s="171"/>
    </row>
    <row r="25185" spans="199:199" ht="12" customHeight="1">
      <c r="GQ25185" s="171"/>
    </row>
    <row r="25186" spans="199:199" ht="12" customHeight="1">
      <c r="GQ25186" s="171"/>
    </row>
    <row r="25187" spans="199:199" ht="12" customHeight="1">
      <c r="GQ25187" s="171"/>
    </row>
    <row r="25188" spans="199:199" ht="12" customHeight="1">
      <c r="GQ25188" s="171"/>
    </row>
    <row r="25189" spans="199:199" ht="12" customHeight="1">
      <c r="GQ25189" s="171"/>
    </row>
    <row r="25190" spans="199:199" ht="12" customHeight="1">
      <c r="GQ25190" s="171"/>
    </row>
    <row r="25191" spans="199:199" ht="12" customHeight="1">
      <c r="GQ25191" s="171"/>
    </row>
    <row r="25192" spans="199:199" ht="12" customHeight="1">
      <c r="GQ25192" s="171"/>
    </row>
    <row r="25193" spans="199:199" ht="12" customHeight="1">
      <c r="GQ25193" s="171"/>
    </row>
    <row r="25194" spans="199:199" ht="12" customHeight="1">
      <c r="GQ25194" s="171"/>
    </row>
    <row r="25195" spans="199:199" ht="12" customHeight="1">
      <c r="GQ25195" s="171"/>
    </row>
    <row r="25196" spans="199:199" ht="12" customHeight="1">
      <c r="GQ25196" s="171"/>
    </row>
    <row r="25197" spans="199:199" ht="12" customHeight="1">
      <c r="GQ25197" s="171"/>
    </row>
    <row r="25198" spans="199:199" ht="12" customHeight="1">
      <c r="GQ25198" s="171"/>
    </row>
    <row r="25199" spans="199:199" ht="12" customHeight="1">
      <c r="GQ25199" s="171"/>
    </row>
    <row r="25200" spans="199:199" ht="12" customHeight="1">
      <c r="GQ25200" s="171"/>
    </row>
    <row r="25201" spans="199:199" ht="12" customHeight="1">
      <c r="GQ25201" s="171"/>
    </row>
    <row r="25202" spans="199:199" ht="12" customHeight="1">
      <c r="GQ25202" s="171"/>
    </row>
    <row r="25203" spans="199:199" ht="12" customHeight="1">
      <c r="GQ25203" s="171"/>
    </row>
    <row r="25204" spans="199:199" ht="12" customHeight="1">
      <c r="GQ25204" s="171"/>
    </row>
    <row r="25205" spans="199:199" ht="12" customHeight="1">
      <c r="GQ25205" s="171"/>
    </row>
    <row r="25206" spans="199:199" ht="12" customHeight="1">
      <c r="GQ25206" s="171"/>
    </row>
    <row r="25207" spans="199:199" ht="12" customHeight="1">
      <c r="GQ25207" s="171"/>
    </row>
    <row r="25208" spans="199:199" ht="12" customHeight="1">
      <c r="GQ25208" s="171"/>
    </row>
    <row r="25209" spans="199:199" ht="12" customHeight="1">
      <c r="GQ25209" s="171"/>
    </row>
    <row r="25210" spans="199:199" ht="12" customHeight="1">
      <c r="GQ25210" s="171"/>
    </row>
    <row r="25211" spans="199:199" ht="12" customHeight="1">
      <c r="GQ25211" s="171"/>
    </row>
    <row r="25212" spans="199:199" ht="12" customHeight="1">
      <c r="GQ25212" s="171"/>
    </row>
    <row r="25213" spans="199:199" ht="12" customHeight="1">
      <c r="GQ25213" s="171"/>
    </row>
    <row r="25214" spans="199:199" ht="12" customHeight="1">
      <c r="GQ25214" s="171"/>
    </row>
    <row r="25215" spans="199:199" ht="12" customHeight="1">
      <c r="GQ25215" s="171"/>
    </row>
    <row r="25216" spans="199:199" ht="12" customHeight="1">
      <c r="GQ25216" s="171"/>
    </row>
    <row r="25217" spans="199:199" ht="12" customHeight="1">
      <c r="GQ25217" s="171"/>
    </row>
    <row r="25218" spans="199:199" ht="12" customHeight="1">
      <c r="GQ25218" s="171"/>
    </row>
    <row r="25219" spans="199:199" ht="12" customHeight="1">
      <c r="GQ25219" s="171"/>
    </row>
    <row r="25220" spans="199:199" ht="12" customHeight="1">
      <c r="GQ25220" s="171"/>
    </row>
    <row r="25221" spans="199:199" ht="12" customHeight="1">
      <c r="GQ25221" s="171"/>
    </row>
    <row r="25222" spans="199:199" ht="12" customHeight="1">
      <c r="GQ25222" s="171"/>
    </row>
    <row r="25223" spans="199:199" ht="12" customHeight="1">
      <c r="GQ25223" s="171"/>
    </row>
    <row r="25224" spans="199:199" ht="12" customHeight="1">
      <c r="GQ25224" s="171"/>
    </row>
    <row r="25225" spans="199:199" ht="12" customHeight="1">
      <c r="GQ25225" s="171"/>
    </row>
    <row r="25226" spans="199:199" ht="12" customHeight="1">
      <c r="GQ25226" s="171"/>
    </row>
    <row r="25227" spans="199:199" ht="12" customHeight="1">
      <c r="GQ25227" s="171"/>
    </row>
    <row r="25228" spans="199:199" ht="12" customHeight="1">
      <c r="GQ25228" s="171"/>
    </row>
    <row r="25229" spans="199:199" ht="12" customHeight="1">
      <c r="GQ25229" s="171"/>
    </row>
    <row r="25230" spans="199:199" ht="12" customHeight="1">
      <c r="GQ25230" s="171"/>
    </row>
    <row r="25231" spans="199:199" ht="12" customHeight="1">
      <c r="GQ25231" s="171"/>
    </row>
    <row r="25232" spans="199:199" ht="12" customHeight="1">
      <c r="GQ25232" s="171"/>
    </row>
    <row r="25233" spans="199:199" ht="12" customHeight="1">
      <c r="GQ25233" s="171"/>
    </row>
    <row r="25234" spans="199:199" ht="12" customHeight="1">
      <c r="GQ25234" s="171"/>
    </row>
    <row r="25235" spans="199:199" ht="12" customHeight="1">
      <c r="GQ25235" s="171"/>
    </row>
    <row r="25236" spans="199:199" ht="12" customHeight="1">
      <c r="GQ25236" s="171"/>
    </row>
    <row r="25237" spans="199:199" ht="12" customHeight="1">
      <c r="GQ25237" s="171"/>
    </row>
    <row r="25238" spans="199:199" ht="12" customHeight="1">
      <c r="GQ25238" s="171"/>
    </row>
    <row r="25239" spans="199:199" ht="12" customHeight="1">
      <c r="GQ25239" s="171"/>
    </row>
    <row r="25240" spans="199:199" ht="12" customHeight="1">
      <c r="GQ25240" s="171"/>
    </row>
    <row r="25241" spans="199:199" ht="12" customHeight="1">
      <c r="GQ25241" s="171"/>
    </row>
    <row r="25242" spans="199:199" ht="12" customHeight="1">
      <c r="GQ25242" s="171"/>
    </row>
    <row r="25243" spans="199:199" ht="12" customHeight="1">
      <c r="GQ25243" s="171"/>
    </row>
    <row r="25244" spans="199:199" ht="12" customHeight="1">
      <c r="GQ25244" s="171"/>
    </row>
    <row r="25245" spans="199:199" ht="12" customHeight="1">
      <c r="GQ25245" s="171"/>
    </row>
    <row r="25246" spans="199:199" ht="12" customHeight="1">
      <c r="GQ25246" s="171"/>
    </row>
    <row r="25247" spans="199:199" ht="12" customHeight="1">
      <c r="GQ25247" s="171"/>
    </row>
    <row r="25248" spans="199:199" ht="12" customHeight="1">
      <c r="GQ25248" s="171"/>
    </row>
    <row r="25249" spans="199:199" ht="12" customHeight="1">
      <c r="GQ25249" s="171"/>
    </row>
    <row r="25250" spans="199:199" ht="12" customHeight="1">
      <c r="GQ25250" s="171"/>
    </row>
    <row r="25251" spans="199:199" ht="12" customHeight="1">
      <c r="GQ25251" s="171"/>
    </row>
    <row r="25252" spans="199:199" ht="12" customHeight="1">
      <c r="GQ25252" s="171"/>
    </row>
    <row r="25253" spans="199:199" ht="12" customHeight="1">
      <c r="GQ25253" s="171"/>
    </row>
    <row r="25254" spans="199:199" ht="12" customHeight="1">
      <c r="GQ25254" s="171"/>
    </row>
    <row r="25255" spans="199:199" ht="12" customHeight="1">
      <c r="GQ25255" s="171"/>
    </row>
    <row r="25256" spans="199:199" ht="12" customHeight="1">
      <c r="GQ25256" s="171"/>
    </row>
    <row r="25257" spans="199:199" ht="12" customHeight="1">
      <c r="GQ25257" s="171"/>
    </row>
    <row r="25258" spans="199:199" ht="12" customHeight="1">
      <c r="GQ25258" s="171"/>
    </row>
    <row r="25259" spans="199:199" ht="12" customHeight="1">
      <c r="GQ25259" s="171"/>
    </row>
    <row r="25260" spans="199:199" ht="12" customHeight="1">
      <c r="GQ25260" s="171"/>
    </row>
    <row r="25261" spans="199:199" ht="12" customHeight="1">
      <c r="GQ25261" s="171"/>
    </row>
    <row r="25262" spans="199:199" ht="12" customHeight="1">
      <c r="GQ25262" s="171"/>
    </row>
    <row r="25263" spans="199:199" ht="12" customHeight="1">
      <c r="GQ25263" s="171"/>
    </row>
    <row r="25264" spans="199:199" ht="12" customHeight="1">
      <c r="GQ25264" s="171"/>
    </row>
    <row r="25265" spans="199:199" ht="12" customHeight="1">
      <c r="GQ25265" s="171"/>
    </row>
    <row r="25266" spans="199:199" ht="12" customHeight="1">
      <c r="GQ25266" s="171"/>
    </row>
    <row r="25267" spans="199:199" ht="12" customHeight="1">
      <c r="GQ25267" s="171"/>
    </row>
    <row r="25268" spans="199:199" ht="12" customHeight="1">
      <c r="GQ25268" s="171"/>
    </row>
    <row r="25269" spans="199:199" ht="12" customHeight="1">
      <c r="GQ25269" s="171"/>
    </row>
    <row r="25270" spans="199:199" ht="12" customHeight="1">
      <c r="GQ25270" s="171"/>
    </row>
    <row r="25271" spans="199:199" ht="12" customHeight="1">
      <c r="GQ25271" s="171"/>
    </row>
    <row r="25272" spans="199:199" ht="12" customHeight="1">
      <c r="GQ25272" s="171"/>
    </row>
    <row r="25273" spans="199:199" ht="12" customHeight="1">
      <c r="GQ25273" s="171"/>
    </row>
    <row r="25274" spans="199:199" ht="12" customHeight="1">
      <c r="GQ25274" s="171"/>
    </row>
    <row r="25275" spans="199:199" ht="12" customHeight="1">
      <c r="GQ25275" s="171"/>
    </row>
    <row r="25276" spans="199:199" ht="12" customHeight="1">
      <c r="GQ25276" s="171"/>
    </row>
    <row r="25277" spans="199:199" ht="12" customHeight="1">
      <c r="GQ25277" s="171"/>
    </row>
    <row r="25278" spans="199:199" ht="12" customHeight="1">
      <c r="GQ25278" s="171"/>
    </row>
    <row r="25279" spans="199:199" ht="12" customHeight="1">
      <c r="GQ25279" s="171"/>
    </row>
    <row r="25280" spans="199:199" ht="12" customHeight="1">
      <c r="GQ25280" s="171"/>
    </row>
    <row r="25281" spans="199:199" ht="12" customHeight="1">
      <c r="GQ25281" s="171"/>
    </row>
    <row r="25282" spans="199:199" ht="12" customHeight="1">
      <c r="GQ25282" s="171"/>
    </row>
    <row r="25283" spans="199:199" ht="12" customHeight="1">
      <c r="GQ25283" s="171"/>
    </row>
    <row r="25284" spans="199:199" ht="12" customHeight="1">
      <c r="GQ25284" s="171"/>
    </row>
    <row r="25285" spans="199:199" ht="12" customHeight="1">
      <c r="GQ25285" s="171"/>
    </row>
    <row r="25286" spans="199:199" ht="12" customHeight="1">
      <c r="GQ25286" s="171"/>
    </row>
    <row r="25287" spans="199:199" ht="12" customHeight="1">
      <c r="GQ25287" s="171"/>
    </row>
    <row r="25288" spans="199:199" ht="12" customHeight="1">
      <c r="GQ25288" s="171"/>
    </row>
    <row r="25289" spans="199:199" ht="12" customHeight="1">
      <c r="GQ25289" s="171"/>
    </row>
    <row r="25290" spans="199:199" ht="12" customHeight="1">
      <c r="GQ25290" s="171"/>
    </row>
    <row r="25291" spans="199:199" ht="12" customHeight="1">
      <c r="GQ25291" s="171"/>
    </row>
    <row r="25292" spans="199:199" ht="12" customHeight="1">
      <c r="GQ25292" s="171"/>
    </row>
    <row r="25293" spans="199:199" ht="12" customHeight="1">
      <c r="GQ25293" s="171"/>
    </row>
    <row r="25294" spans="199:199" ht="12" customHeight="1">
      <c r="GQ25294" s="171"/>
    </row>
    <row r="25295" spans="199:199" ht="12" customHeight="1">
      <c r="GQ25295" s="171"/>
    </row>
    <row r="25296" spans="199:199" ht="12" customHeight="1">
      <c r="GQ25296" s="171"/>
    </row>
    <row r="25297" spans="199:199" ht="12" customHeight="1">
      <c r="GQ25297" s="171"/>
    </row>
    <row r="25298" spans="199:199" ht="12" customHeight="1">
      <c r="GQ25298" s="171"/>
    </row>
    <row r="25299" spans="199:199" ht="12" customHeight="1">
      <c r="GQ25299" s="171"/>
    </row>
    <row r="25300" spans="199:199" ht="12" customHeight="1">
      <c r="GQ25300" s="171"/>
    </row>
    <row r="25301" spans="199:199" ht="12" customHeight="1">
      <c r="GQ25301" s="171"/>
    </row>
    <row r="25302" spans="199:199" ht="12" customHeight="1">
      <c r="GQ25302" s="171"/>
    </row>
    <row r="25303" spans="199:199" ht="12" customHeight="1">
      <c r="GQ25303" s="171"/>
    </row>
    <row r="25304" spans="199:199" ht="12" customHeight="1">
      <c r="GQ25304" s="171"/>
    </row>
    <row r="25305" spans="199:199" ht="12" customHeight="1">
      <c r="GQ25305" s="171"/>
    </row>
    <row r="25306" spans="199:199" ht="12" customHeight="1">
      <c r="GQ25306" s="171"/>
    </row>
    <row r="25307" spans="199:199" ht="12" customHeight="1">
      <c r="GQ25307" s="171"/>
    </row>
    <row r="25308" spans="199:199" ht="12" customHeight="1">
      <c r="GQ25308" s="171"/>
    </row>
    <row r="25309" spans="199:199" ht="12" customHeight="1">
      <c r="GQ25309" s="171"/>
    </row>
    <row r="25310" spans="199:199" ht="12" customHeight="1">
      <c r="GQ25310" s="171"/>
    </row>
    <row r="25311" spans="199:199" ht="12" customHeight="1">
      <c r="GQ25311" s="171"/>
    </row>
    <row r="25312" spans="199:199" ht="12" customHeight="1">
      <c r="GQ25312" s="171"/>
    </row>
    <row r="25313" spans="199:199" ht="12" customHeight="1">
      <c r="GQ25313" s="171"/>
    </row>
    <row r="25314" spans="199:199" ht="12" customHeight="1">
      <c r="GQ25314" s="171"/>
    </row>
    <row r="25315" spans="199:199" ht="12" customHeight="1">
      <c r="GQ25315" s="171"/>
    </row>
    <row r="25316" spans="199:199" ht="12" customHeight="1">
      <c r="GQ25316" s="171"/>
    </row>
    <row r="25317" spans="199:199" ht="12" customHeight="1">
      <c r="GQ25317" s="171"/>
    </row>
    <row r="25318" spans="199:199" ht="12" customHeight="1">
      <c r="GQ25318" s="171"/>
    </row>
    <row r="25319" spans="199:199" ht="12" customHeight="1">
      <c r="GQ25319" s="171"/>
    </row>
    <row r="25320" spans="199:199" ht="12" customHeight="1">
      <c r="GQ25320" s="171"/>
    </row>
    <row r="25321" spans="199:199" ht="12" customHeight="1">
      <c r="GQ25321" s="171"/>
    </row>
    <row r="25322" spans="199:199" ht="12" customHeight="1">
      <c r="GQ25322" s="171"/>
    </row>
    <row r="25323" spans="199:199" ht="12" customHeight="1">
      <c r="GQ25323" s="171"/>
    </row>
    <row r="25324" spans="199:199" ht="12" customHeight="1">
      <c r="GQ25324" s="171"/>
    </row>
    <row r="25325" spans="199:199" ht="12" customHeight="1">
      <c r="GQ25325" s="171"/>
    </row>
    <row r="25326" spans="199:199" ht="12" customHeight="1">
      <c r="GQ25326" s="171"/>
    </row>
    <row r="25327" spans="199:199" ht="12" customHeight="1">
      <c r="GQ25327" s="171"/>
    </row>
    <row r="25328" spans="199:199" ht="12" customHeight="1">
      <c r="GQ25328" s="171"/>
    </row>
    <row r="25329" spans="199:199" ht="12" customHeight="1">
      <c r="GQ25329" s="171"/>
    </row>
    <row r="25330" spans="199:199" ht="12" customHeight="1">
      <c r="GQ25330" s="171"/>
    </row>
    <row r="25331" spans="199:199" ht="12" customHeight="1">
      <c r="GQ25331" s="171"/>
    </row>
    <row r="25332" spans="199:199" ht="12" customHeight="1">
      <c r="GQ25332" s="171"/>
    </row>
    <row r="25333" spans="199:199" ht="12" customHeight="1">
      <c r="GQ25333" s="171"/>
    </row>
    <row r="25334" spans="199:199" ht="12" customHeight="1">
      <c r="GQ25334" s="171"/>
    </row>
    <row r="25335" spans="199:199" ht="12" customHeight="1">
      <c r="GQ25335" s="171"/>
    </row>
    <row r="25336" spans="199:199" ht="12" customHeight="1">
      <c r="GQ25336" s="171"/>
    </row>
    <row r="25337" spans="199:199" ht="12" customHeight="1">
      <c r="GQ25337" s="171"/>
    </row>
    <row r="25338" spans="199:199" ht="12" customHeight="1">
      <c r="GQ25338" s="171"/>
    </row>
    <row r="25339" spans="199:199" ht="12" customHeight="1">
      <c r="GQ25339" s="171"/>
    </row>
    <row r="25340" spans="199:199" ht="12" customHeight="1">
      <c r="GQ25340" s="171"/>
    </row>
    <row r="25341" spans="199:199" ht="12" customHeight="1">
      <c r="GQ25341" s="171"/>
    </row>
    <row r="25342" spans="199:199" ht="12" customHeight="1">
      <c r="GQ25342" s="171"/>
    </row>
    <row r="25343" spans="199:199" ht="12" customHeight="1">
      <c r="GQ25343" s="171"/>
    </row>
    <row r="25344" spans="199:199" ht="12" customHeight="1">
      <c r="GQ25344" s="171"/>
    </row>
    <row r="25345" spans="199:199" ht="12" customHeight="1">
      <c r="GQ25345" s="171"/>
    </row>
    <row r="25346" spans="199:199" ht="12" customHeight="1">
      <c r="GQ25346" s="171"/>
    </row>
    <row r="25347" spans="199:199" ht="12" customHeight="1">
      <c r="GQ25347" s="171"/>
    </row>
    <row r="25348" spans="199:199" ht="12" customHeight="1">
      <c r="GQ25348" s="171"/>
    </row>
    <row r="25349" spans="199:199" ht="12" customHeight="1">
      <c r="GQ25349" s="171"/>
    </row>
    <row r="25350" spans="199:199" ht="12" customHeight="1">
      <c r="GQ25350" s="171"/>
    </row>
    <row r="25351" spans="199:199" ht="12" customHeight="1">
      <c r="GQ25351" s="171"/>
    </row>
    <row r="25352" spans="199:199" ht="12" customHeight="1">
      <c r="GQ25352" s="171"/>
    </row>
    <row r="25353" spans="199:199" ht="12" customHeight="1">
      <c r="GQ25353" s="171"/>
    </row>
    <row r="25354" spans="199:199" ht="12" customHeight="1">
      <c r="GQ25354" s="171"/>
    </row>
    <row r="25355" spans="199:199" ht="12" customHeight="1">
      <c r="GQ25355" s="171"/>
    </row>
    <row r="25356" spans="199:199" ht="12" customHeight="1">
      <c r="GQ25356" s="171"/>
    </row>
    <row r="25357" spans="199:199" ht="12" customHeight="1">
      <c r="GQ25357" s="171"/>
    </row>
    <row r="25358" spans="199:199" ht="12" customHeight="1">
      <c r="GQ25358" s="171"/>
    </row>
    <row r="25359" spans="199:199" ht="12" customHeight="1">
      <c r="GQ25359" s="171"/>
    </row>
    <row r="25360" spans="199:199" ht="12" customHeight="1">
      <c r="GQ25360" s="171"/>
    </row>
    <row r="25361" spans="199:199" ht="12" customHeight="1">
      <c r="GQ25361" s="171"/>
    </row>
    <row r="25362" spans="199:199" ht="12" customHeight="1">
      <c r="GQ25362" s="171"/>
    </row>
    <row r="25363" spans="199:199" ht="12" customHeight="1">
      <c r="GQ25363" s="171"/>
    </row>
    <row r="25364" spans="199:199" ht="12" customHeight="1">
      <c r="GQ25364" s="171"/>
    </row>
    <row r="25365" spans="199:199" ht="12" customHeight="1">
      <c r="GQ25365" s="171"/>
    </row>
    <row r="25366" spans="199:199" ht="12" customHeight="1">
      <c r="GQ25366" s="171"/>
    </row>
    <row r="25367" spans="199:199" ht="12" customHeight="1">
      <c r="GQ25367" s="171"/>
    </row>
    <row r="25368" spans="199:199" ht="12" customHeight="1">
      <c r="GQ25368" s="171"/>
    </row>
    <row r="25369" spans="199:199" ht="12" customHeight="1">
      <c r="GQ25369" s="171"/>
    </row>
    <row r="25370" spans="199:199" ht="12" customHeight="1">
      <c r="GQ25370" s="171"/>
    </row>
    <row r="25371" spans="199:199" ht="12" customHeight="1">
      <c r="GQ25371" s="171"/>
    </row>
    <row r="25372" spans="199:199" ht="12" customHeight="1">
      <c r="GQ25372" s="171"/>
    </row>
    <row r="25373" spans="199:199" ht="12" customHeight="1">
      <c r="GQ25373" s="171"/>
    </row>
    <row r="25374" spans="199:199" ht="12" customHeight="1">
      <c r="GQ25374" s="171"/>
    </row>
    <row r="25375" spans="199:199" ht="12" customHeight="1">
      <c r="GQ25375" s="171"/>
    </row>
    <row r="25376" spans="199:199" ht="12" customHeight="1">
      <c r="GQ25376" s="171"/>
    </row>
    <row r="25377" spans="199:199" ht="12" customHeight="1">
      <c r="GQ25377" s="171"/>
    </row>
    <row r="25378" spans="199:199" ht="12" customHeight="1">
      <c r="GQ25378" s="171"/>
    </row>
    <row r="25379" spans="199:199" ht="12" customHeight="1">
      <c r="GQ25379" s="171"/>
    </row>
    <row r="25380" spans="199:199" ht="12" customHeight="1">
      <c r="GQ25380" s="171"/>
    </row>
    <row r="25381" spans="199:199" ht="12" customHeight="1">
      <c r="GQ25381" s="171"/>
    </row>
    <row r="25382" spans="199:199" ht="12" customHeight="1">
      <c r="GQ25382" s="171"/>
    </row>
    <row r="25383" spans="199:199" ht="12" customHeight="1">
      <c r="GQ25383" s="171"/>
    </row>
    <row r="25384" spans="199:199" ht="12" customHeight="1">
      <c r="GQ25384" s="171"/>
    </row>
    <row r="25385" spans="199:199" ht="12" customHeight="1">
      <c r="GQ25385" s="171"/>
    </row>
    <row r="25386" spans="199:199" ht="12" customHeight="1">
      <c r="GQ25386" s="171"/>
    </row>
    <row r="25387" spans="199:199" ht="12" customHeight="1">
      <c r="GQ25387" s="171"/>
    </row>
    <row r="25388" spans="199:199" ht="12" customHeight="1">
      <c r="GQ25388" s="171"/>
    </row>
    <row r="25389" spans="199:199" ht="12" customHeight="1">
      <c r="GQ25389" s="171"/>
    </row>
    <row r="25390" spans="199:199" ht="12" customHeight="1">
      <c r="GQ25390" s="171"/>
    </row>
    <row r="25391" spans="199:199" ht="12" customHeight="1">
      <c r="GQ25391" s="171"/>
    </row>
    <row r="25392" spans="199:199" ht="12" customHeight="1">
      <c r="GQ25392" s="171"/>
    </row>
    <row r="25393" spans="199:199" ht="12" customHeight="1">
      <c r="GQ25393" s="171"/>
    </row>
    <row r="25394" spans="199:199" ht="12" customHeight="1">
      <c r="GQ25394" s="171"/>
    </row>
    <row r="25395" spans="199:199" ht="12" customHeight="1">
      <c r="GQ25395" s="171"/>
    </row>
    <row r="25396" spans="199:199" ht="12" customHeight="1">
      <c r="GQ25396" s="171"/>
    </row>
    <row r="25397" spans="199:199" ht="12" customHeight="1">
      <c r="GQ25397" s="171"/>
    </row>
    <row r="25398" spans="199:199" ht="12" customHeight="1">
      <c r="GQ25398" s="171"/>
    </row>
    <row r="25399" spans="199:199" ht="12" customHeight="1">
      <c r="GQ25399" s="171"/>
    </row>
    <row r="25400" spans="199:199" ht="12" customHeight="1">
      <c r="GQ25400" s="171"/>
    </row>
    <row r="25401" spans="199:199" ht="12" customHeight="1">
      <c r="GQ25401" s="171"/>
    </row>
    <row r="25402" spans="199:199" ht="12" customHeight="1">
      <c r="GQ25402" s="171"/>
    </row>
    <row r="25403" spans="199:199" ht="12" customHeight="1">
      <c r="GQ25403" s="171"/>
    </row>
    <row r="25404" spans="199:199" ht="12" customHeight="1">
      <c r="GQ25404" s="171"/>
    </row>
    <row r="25405" spans="199:199" ht="12" customHeight="1">
      <c r="GQ25405" s="171"/>
    </row>
    <row r="25406" spans="199:199" ht="12" customHeight="1">
      <c r="GQ25406" s="171"/>
    </row>
    <row r="25407" spans="199:199" ht="12" customHeight="1">
      <c r="GQ25407" s="171"/>
    </row>
    <row r="25408" spans="199:199" ht="12" customHeight="1">
      <c r="GQ25408" s="171"/>
    </row>
    <row r="25409" spans="199:199" ht="12" customHeight="1">
      <c r="GQ25409" s="171"/>
    </row>
    <row r="25410" spans="199:199" ht="12" customHeight="1">
      <c r="GQ25410" s="171"/>
    </row>
    <row r="25411" spans="199:199" ht="12" customHeight="1">
      <c r="GQ25411" s="171"/>
    </row>
    <row r="25412" spans="199:199" ht="12" customHeight="1">
      <c r="GQ25412" s="171"/>
    </row>
    <row r="25413" spans="199:199" ht="12" customHeight="1">
      <c r="GQ25413" s="171"/>
    </row>
    <row r="25414" spans="199:199" ht="12" customHeight="1">
      <c r="GQ25414" s="171"/>
    </row>
    <row r="25415" spans="199:199" ht="12" customHeight="1">
      <c r="GQ25415" s="171"/>
    </row>
    <row r="25416" spans="199:199" ht="12" customHeight="1">
      <c r="GQ25416" s="171"/>
    </row>
    <row r="25417" spans="199:199" ht="12" customHeight="1">
      <c r="GQ25417" s="171"/>
    </row>
    <row r="25418" spans="199:199" ht="12" customHeight="1">
      <c r="GQ25418" s="171"/>
    </row>
    <row r="25419" spans="199:199" ht="12" customHeight="1">
      <c r="GQ25419" s="171"/>
    </row>
    <row r="25420" spans="199:199" ht="12" customHeight="1">
      <c r="GQ25420" s="171"/>
    </row>
    <row r="25421" spans="199:199" ht="12" customHeight="1">
      <c r="GQ25421" s="171"/>
    </row>
    <row r="25422" spans="199:199" ht="12" customHeight="1">
      <c r="GQ25422" s="171"/>
    </row>
    <row r="25423" spans="199:199" ht="12" customHeight="1">
      <c r="GQ25423" s="171"/>
    </row>
    <row r="25424" spans="199:199" ht="12" customHeight="1">
      <c r="GQ25424" s="171"/>
    </row>
    <row r="25425" spans="199:199" ht="12" customHeight="1">
      <c r="GQ25425" s="171"/>
    </row>
    <row r="25426" spans="199:199" ht="12" customHeight="1">
      <c r="GQ25426" s="171"/>
    </row>
    <row r="25427" spans="199:199" ht="12" customHeight="1">
      <c r="GQ25427" s="171"/>
    </row>
    <row r="25428" spans="199:199" ht="12" customHeight="1">
      <c r="GQ25428" s="171"/>
    </row>
    <row r="25429" spans="199:199" ht="12" customHeight="1">
      <c r="GQ25429" s="171"/>
    </row>
    <row r="25430" spans="199:199" ht="12" customHeight="1">
      <c r="GQ25430" s="171"/>
    </row>
    <row r="25431" spans="199:199" ht="12" customHeight="1">
      <c r="GQ25431" s="171"/>
    </row>
    <row r="25432" spans="199:199" ht="12" customHeight="1">
      <c r="GQ25432" s="171"/>
    </row>
    <row r="25433" spans="199:199" ht="12" customHeight="1">
      <c r="GQ25433" s="171"/>
    </row>
    <row r="25434" spans="199:199" ht="12" customHeight="1">
      <c r="GQ25434" s="171"/>
    </row>
    <row r="25435" spans="199:199" ht="12" customHeight="1">
      <c r="GQ25435" s="171"/>
    </row>
    <row r="25436" spans="199:199" ht="12" customHeight="1">
      <c r="GQ25436" s="171"/>
    </row>
    <row r="25437" spans="199:199" ht="12" customHeight="1">
      <c r="GQ25437" s="171"/>
    </row>
    <row r="25438" spans="199:199" ht="12" customHeight="1">
      <c r="GQ25438" s="171"/>
    </row>
    <row r="25439" spans="199:199" ht="12" customHeight="1">
      <c r="GQ25439" s="171"/>
    </row>
    <row r="25440" spans="199:199" ht="12" customHeight="1">
      <c r="GQ25440" s="171"/>
    </row>
    <row r="25441" spans="199:199" ht="12" customHeight="1">
      <c r="GQ25441" s="171"/>
    </row>
    <row r="25442" spans="199:199" ht="12" customHeight="1">
      <c r="GQ25442" s="171"/>
    </row>
    <row r="25443" spans="199:199" ht="12" customHeight="1">
      <c r="GQ25443" s="171"/>
    </row>
    <row r="25444" spans="199:199" ht="12" customHeight="1">
      <c r="GQ25444" s="171"/>
    </row>
    <row r="25445" spans="199:199" ht="12" customHeight="1">
      <c r="GQ25445" s="171"/>
    </row>
    <row r="25446" spans="199:199" ht="12" customHeight="1">
      <c r="GQ25446" s="171"/>
    </row>
    <row r="25447" spans="199:199" ht="12" customHeight="1">
      <c r="GQ25447" s="171"/>
    </row>
    <row r="25448" spans="199:199" ht="12" customHeight="1">
      <c r="GQ25448" s="171"/>
    </row>
    <row r="25449" spans="199:199" ht="12" customHeight="1">
      <c r="GQ25449" s="171"/>
    </row>
    <row r="25450" spans="199:199" ht="12" customHeight="1">
      <c r="GQ25450" s="171"/>
    </row>
    <row r="25451" spans="199:199" ht="12" customHeight="1">
      <c r="GQ25451" s="171"/>
    </row>
    <row r="25452" spans="199:199" ht="12" customHeight="1">
      <c r="GQ25452" s="171"/>
    </row>
    <row r="25453" spans="199:199" ht="12" customHeight="1">
      <c r="GQ25453" s="171"/>
    </row>
    <row r="25454" spans="199:199" ht="12" customHeight="1">
      <c r="GQ25454" s="171"/>
    </row>
    <row r="25455" spans="199:199" ht="12" customHeight="1">
      <c r="GQ25455" s="171"/>
    </row>
    <row r="25456" spans="199:199" ht="12" customHeight="1">
      <c r="GQ25456" s="171"/>
    </row>
    <row r="25457" spans="199:199" ht="12" customHeight="1">
      <c r="GQ25457" s="171"/>
    </row>
    <row r="25458" spans="199:199" ht="12" customHeight="1">
      <c r="GQ25458" s="171"/>
    </row>
    <row r="25459" spans="199:199" ht="12" customHeight="1">
      <c r="GQ25459" s="171"/>
    </row>
    <row r="25460" spans="199:199" ht="12" customHeight="1">
      <c r="GQ25460" s="171"/>
    </row>
    <row r="25461" spans="199:199" ht="12" customHeight="1">
      <c r="GQ25461" s="171"/>
    </row>
    <row r="25462" spans="199:199" ht="12" customHeight="1">
      <c r="GQ25462" s="171"/>
    </row>
    <row r="25463" spans="199:199" ht="12" customHeight="1">
      <c r="GQ25463" s="171"/>
    </row>
    <row r="25464" spans="199:199" ht="12" customHeight="1">
      <c r="GQ25464" s="171"/>
    </row>
    <row r="25465" spans="199:199" ht="12" customHeight="1">
      <c r="GQ25465" s="171"/>
    </row>
    <row r="25466" spans="199:199" ht="12" customHeight="1">
      <c r="GQ25466" s="171"/>
    </row>
    <row r="25467" spans="199:199" ht="12" customHeight="1">
      <c r="GQ25467" s="171"/>
    </row>
    <row r="25468" spans="199:199" ht="12" customHeight="1">
      <c r="GQ25468" s="171"/>
    </row>
    <row r="25469" spans="199:199" ht="12" customHeight="1">
      <c r="GQ25469" s="171"/>
    </row>
    <row r="25470" spans="199:199" ht="12" customHeight="1">
      <c r="GQ25470" s="171"/>
    </row>
    <row r="25471" spans="199:199" ht="12" customHeight="1">
      <c r="GQ25471" s="171"/>
    </row>
    <row r="25472" spans="199:199" ht="12" customHeight="1">
      <c r="GQ25472" s="171"/>
    </row>
    <row r="25473" spans="199:199" ht="12" customHeight="1">
      <c r="GQ25473" s="171"/>
    </row>
    <row r="25474" spans="199:199" ht="12" customHeight="1">
      <c r="GQ25474" s="171"/>
    </row>
    <row r="25475" spans="199:199" ht="12" customHeight="1">
      <c r="GQ25475" s="171"/>
    </row>
    <row r="25476" spans="199:199" ht="12" customHeight="1">
      <c r="GQ25476" s="171"/>
    </row>
    <row r="25477" spans="199:199" ht="12" customHeight="1">
      <c r="GQ25477" s="171"/>
    </row>
    <row r="25478" spans="199:199" ht="12" customHeight="1">
      <c r="GQ25478" s="171"/>
    </row>
    <row r="25479" spans="199:199" ht="12" customHeight="1">
      <c r="GQ25479" s="171"/>
    </row>
    <row r="25480" spans="199:199" ht="12" customHeight="1">
      <c r="GQ25480" s="171"/>
    </row>
    <row r="25481" spans="199:199" ht="12" customHeight="1">
      <c r="GQ25481" s="171"/>
    </row>
    <row r="25482" spans="199:199" ht="12" customHeight="1">
      <c r="GQ25482" s="171"/>
    </row>
    <row r="25483" spans="199:199" ht="12" customHeight="1">
      <c r="GQ25483" s="171"/>
    </row>
    <row r="25484" spans="199:199" ht="12" customHeight="1">
      <c r="GQ25484" s="171"/>
    </row>
    <row r="25485" spans="199:199" ht="12" customHeight="1">
      <c r="GQ25485" s="171"/>
    </row>
    <row r="25486" spans="199:199" ht="12" customHeight="1">
      <c r="GQ25486" s="171"/>
    </row>
    <row r="25487" spans="199:199" ht="12" customHeight="1">
      <c r="GQ25487" s="171"/>
    </row>
    <row r="25488" spans="199:199" ht="12" customHeight="1">
      <c r="GQ25488" s="171"/>
    </row>
    <row r="25489" spans="199:199" ht="12" customHeight="1">
      <c r="GQ25489" s="171"/>
    </row>
    <row r="25490" spans="199:199" ht="12" customHeight="1">
      <c r="GQ25490" s="171"/>
    </row>
    <row r="25491" spans="199:199" ht="12" customHeight="1">
      <c r="GQ25491" s="171"/>
    </row>
    <row r="25492" spans="199:199" ht="12" customHeight="1">
      <c r="GQ25492" s="171"/>
    </row>
    <row r="25493" spans="199:199" ht="12" customHeight="1">
      <c r="GQ25493" s="171"/>
    </row>
    <row r="25494" spans="199:199" ht="12" customHeight="1">
      <c r="GQ25494" s="171"/>
    </row>
    <row r="25495" spans="199:199" ht="12" customHeight="1">
      <c r="GQ25495" s="171"/>
    </row>
    <row r="25496" spans="199:199" ht="12" customHeight="1">
      <c r="GQ25496" s="171"/>
    </row>
    <row r="25497" spans="199:199" ht="12" customHeight="1">
      <c r="GQ25497" s="171"/>
    </row>
    <row r="25498" spans="199:199" ht="12" customHeight="1">
      <c r="GQ25498" s="171"/>
    </row>
    <row r="25499" spans="199:199" ht="12" customHeight="1">
      <c r="GQ25499" s="171"/>
    </row>
    <row r="25500" spans="199:199" ht="12" customHeight="1">
      <c r="GQ25500" s="171"/>
    </row>
    <row r="25501" spans="199:199" ht="12" customHeight="1">
      <c r="GQ25501" s="171"/>
    </row>
    <row r="25502" spans="199:199" ht="12" customHeight="1">
      <c r="GQ25502" s="171"/>
    </row>
    <row r="25503" spans="199:199" ht="12" customHeight="1">
      <c r="GQ25503" s="171"/>
    </row>
    <row r="25504" spans="199:199" ht="12" customHeight="1">
      <c r="GQ25504" s="171"/>
    </row>
    <row r="25505" spans="199:199" ht="12" customHeight="1">
      <c r="GQ25505" s="171"/>
    </row>
    <row r="25506" spans="199:199" ht="12" customHeight="1">
      <c r="GQ25506" s="171"/>
    </row>
    <row r="25507" spans="199:199" ht="12" customHeight="1">
      <c r="GQ25507" s="171"/>
    </row>
    <row r="25508" spans="199:199" ht="12" customHeight="1">
      <c r="GQ25508" s="171"/>
    </row>
    <row r="25509" spans="199:199" ht="12" customHeight="1">
      <c r="GQ25509" s="171"/>
    </row>
    <row r="25510" spans="199:199" ht="12" customHeight="1">
      <c r="GQ25510" s="171"/>
    </row>
    <row r="25511" spans="199:199" ht="12" customHeight="1">
      <c r="GQ25511" s="171"/>
    </row>
    <row r="25512" spans="199:199" ht="12" customHeight="1">
      <c r="GQ25512" s="171"/>
    </row>
    <row r="25513" spans="199:199" ht="12" customHeight="1">
      <c r="GQ25513" s="171"/>
    </row>
    <row r="25514" spans="199:199" ht="12" customHeight="1">
      <c r="GQ25514" s="171"/>
    </row>
    <row r="25515" spans="199:199" ht="12" customHeight="1">
      <c r="GQ25515" s="171"/>
    </row>
    <row r="25516" spans="199:199" ht="12" customHeight="1">
      <c r="GQ25516" s="171"/>
    </row>
    <row r="25517" spans="199:199" ht="12" customHeight="1">
      <c r="GQ25517" s="171"/>
    </row>
    <row r="25518" spans="199:199" ht="12" customHeight="1">
      <c r="GQ25518" s="171"/>
    </row>
    <row r="25519" spans="199:199" ht="12" customHeight="1">
      <c r="GQ25519" s="171"/>
    </row>
    <row r="25520" spans="199:199" ht="12" customHeight="1">
      <c r="GQ25520" s="171"/>
    </row>
    <row r="25521" spans="199:199" ht="12" customHeight="1">
      <c r="GQ25521" s="171"/>
    </row>
    <row r="25522" spans="199:199" ht="12" customHeight="1">
      <c r="GQ25522" s="171"/>
    </row>
    <row r="25523" spans="199:199" ht="12" customHeight="1">
      <c r="GQ25523" s="171"/>
    </row>
    <row r="25524" spans="199:199" ht="12" customHeight="1">
      <c r="GQ25524" s="171"/>
    </row>
    <row r="25525" spans="199:199" ht="12" customHeight="1">
      <c r="GQ25525" s="171"/>
    </row>
    <row r="25526" spans="199:199" ht="12" customHeight="1">
      <c r="GQ25526" s="171"/>
    </row>
    <row r="25527" spans="199:199" ht="12" customHeight="1">
      <c r="GQ25527" s="171"/>
    </row>
    <row r="25528" spans="199:199" ht="12" customHeight="1">
      <c r="GQ25528" s="171"/>
    </row>
    <row r="25529" spans="199:199" ht="12" customHeight="1">
      <c r="GQ25529" s="171"/>
    </row>
    <row r="25530" spans="199:199" ht="12" customHeight="1">
      <c r="GQ25530" s="171"/>
    </row>
    <row r="25531" spans="199:199" ht="12" customHeight="1">
      <c r="GQ25531" s="171"/>
    </row>
    <row r="25532" spans="199:199" ht="12" customHeight="1">
      <c r="GQ25532" s="171"/>
    </row>
    <row r="25533" spans="199:199" ht="12" customHeight="1">
      <c r="GQ25533" s="171"/>
    </row>
    <row r="25534" spans="199:199" ht="12" customHeight="1">
      <c r="GQ25534" s="171"/>
    </row>
    <row r="25535" spans="199:199" ht="12" customHeight="1">
      <c r="GQ25535" s="171"/>
    </row>
    <row r="25536" spans="199:199" ht="12" customHeight="1">
      <c r="GQ25536" s="171"/>
    </row>
    <row r="25537" spans="199:199" ht="12" customHeight="1">
      <c r="GQ25537" s="171"/>
    </row>
    <row r="25538" spans="199:199" ht="12" customHeight="1">
      <c r="GQ25538" s="171"/>
    </row>
    <row r="25539" spans="199:199" ht="12" customHeight="1">
      <c r="GQ25539" s="171"/>
    </row>
    <row r="25540" spans="199:199" ht="12" customHeight="1">
      <c r="GQ25540" s="171"/>
    </row>
    <row r="25541" spans="199:199" ht="12" customHeight="1">
      <c r="GQ25541" s="171"/>
    </row>
    <row r="25542" spans="199:199" ht="12" customHeight="1">
      <c r="GQ25542" s="171"/>
    </row>
    <row r="25543" spans="199:199" ht="12" customHeight="1">
      <c r="GQ25543" s="171"/>
    </row>
    <row r="25544" spans="199:199" ht="12" customHeight="1">
      <c r="GQ25544" s="171"/>
    </row>
    <row r="25545" spans="199:199" ht="12" customHeight="1">
      <c r="GQ25545" s="171"/>
    </row>
    <row r="25546" spans="199:199" ht="12" customHeight="1">
      <c r="GQ25546" s="171"/>
    </row>
    <row r="25547" spans="199:199" ht="12" customHeight="1">
      <c r="GQ25547" s="171"/>
    </row>
    <row r="25548" spans="199:199" ht="12" customHeight="1">
      <c r="GQ25548" s="171"/>
    </row>
    <row r="25549" spans="199:199" ht="12" customHeight="1">
      <c r="GQ25549" s="171"/>
    </row>
    <row r="25550" spans="199:199" ht="12" customHeight="1">
      <c r="GQ25550" s="171"/>
    </row>
    <row r="25551" spans="199:199" ht="12" customHeight="1">
      <c r="GQ25551" s="171"/>
    </row>
    <row r="25552" spans="199:199" ht="12" customHeight="1">
      <c r="GQ25552" s="171"/>
    </row>
    <row r="25553" spans="199:199" ht="12" customHeight="1">
      <c r="GQ25553" s="171"/>
    </row>
    <row r="25554" spans="199:199" ht="12" customHeight="1">
      <c r="GQ25554" s="171"/>
    </row>
    <row r="25555" spans="199:199" ht="12" customHeight="1">
      <c r="GQ25555" s="171"/>
    </row>
    <row r="25556" spans="199:199" ht="12" customHeight="1">
      <c r="GQ25556" s="171"/>
    </row>
    <row r="25557" spans="199:199" ht="12" customHeight="1">
      <c r="GQ25557" s="171"/>
    </row>
    <row r="25558" spans="199:199" ht="12" customHeight="1">
      <c r="GQ25558" s="171"/>
    </row>
    <row r="25559" spans="199:199" ht="12" customHeight="1">
      <c r="GQ25559" s="171"/>
    </row>
    <row r="25560" spans="199:199" ht="12" customHeight="1">
      <c r="GQ25560" s="171"/>
    </row>
    <row r="25561" spans="199:199" ht="12" customHeight="1">
      <c r="GQ25561" s="171"/>
    </row>
    <row r="25562" spans="199:199" ht="12" customHeight="1">
      <c r="GQ25562" s="171"/>
    </row>
    <row r="25563" spans="199:199" ht="12" customHeight="1">
      <c r="GQ25563" s="171"/>
    </row>
    <row r="25564" spans="199:199" ht="12" customHeight="1">
      <c r="GQ25564" s="171"/>
    </row>
    <row r="25565" spans="199:199" ht="12" customHeight="1">
      <c r="GQ25565" s="171"/>
    </row>
    <row r="25566" spans="199:199" ht="12" customHeight="1">
      <c r="GQ25566" s="171"/>
    </row>
    <row r="25567" spans="199:199" ht="12" customHeight="1">
      <c r="GQ25567" s="171"/>
    </row>
    <row r="25568" spans="199:199" ht="12" customHeight="1">
      <c r="GQ25568" s="171"/>
    </row>
    <row r="25569" spans="199:199" ht="12" customHeight="1">
      <c r="GQ25569" s="171"/>
    </row>
    <row r="25570" spans="199:199" ht="12" customHeight="1">
      <c r="GQ25570" s="171"/>
    </row>
    <row r="25571" spans="199:199" ht="12" customHeight="1">
      <c r="GQ25571" s="171"/>
    </row>
    <row r="25572" spans="199:199" ht="12" customHeight="1">
      <c r="GQ25572" s="171"/>
    </row>
    <row r="25573" spans="199:199" ht="12" customHeight="1">
      <c r="GQ25573" s="171"/>
    </row>
    <row r="25574" spans="199:199" ht="12" customHeight="1">
      <c r="GQ25574" s="171"/>
    </row>
    <row r="25575" spans="199:199" ht="12" customHeight="1">
      <c r="GQ25575" s="171"/>
    </row>
    <row r="25576" spans="199:199" ht="12" customHeight="1">
      <c r="GQ25576" s="171"/>
    </row>
    <row r="25577" spans="199:199" ht="12" customHeight="1">
      <c r="GQ25577" s="171"/>
    </row>
    <row r="25578" spans="199:199" ht="12" customHeight="1">
      <c r="GQ25578" s="171"/>
    </row>
    <row r="25579" spans="199:199" ht="12" customHeight="1">
      <c r="GQ25579" s="171"/>
    </row>
    <row r="25580" spans="199:199" ht="12" customHeight="1">
      <c r="GQ25580" s="171"/>
    </row>
    <row r="25581" spans="199:199" ht="12" customHeight="1">
      <c r="GQ25581" s="171"/>
    </row>
    <row r="25582" spans="199:199" ht="12" customHeight="1">
      <c r="GQ25582" s="171"/>
    </row>
    <row r="25583" spans="199:199" ht="12" customHeight="1">
      <c r="GQ25583" s="171"/>
    </row>
    <row r="25584" spans="199:199" ht="12" customHeight="1">
      <c r="GQ25584" s="171"/>
    </row>
    <row r="25585" spans="199:199" ht="12" customHeight="1">
      <c r="GQ25585" s="171"/>
    </row>
    <row r="25586" spans="199:199" ht="12" customHeight="1">
      <c r="GQ25586" s="171"/>
    </row>
    <row r="25587" spans="199:199" ht="12" customHeight="1">
      <c r="GQ25587" s="171"/>
    </row>
    <row r="25588" spans="199:199" ht="12" customHeight="1">
      <c r="GQ25588" s="171"/>
    </row>
    <row r="25589" spans="199:199" ht="12" customHeight="1">
      <c r="GQ25589" s="171"/>
    </row>
    <row r="25590" spans="199:199" ht="12" customHeight="1">
      <c r="GQ25590" s="171"/>
    </row>
    <row r="25591" spans="199:199" ht="12" customHeight="1">
      <c r="GQ25591" s="171"/>
    </row>
    <row r="25592" spans="199:199" ht="12" customHeight="1">
      <c r="GQ25592" s="171"/>
    </row>
    <row r="25593" spans="199:199" ht="12" customHeight="1">
      <c r="GQ25593" s="171"/>
    </row>
    <row r="25594" spans="199:199" ht="12" customHeight="1">
      <c r="GQ25594" s="171"/>
    </row>
    <row r="25595" spans="199:199" ht="12" customHeight="1">
      <c r="GQ25595" s="171"/>
    </row>
    <row r="25596" spans="199:199" ht="12" customHeight="1">
      <c r="GQ25596" s="171"/>
    </row>
    <row r="25597" spans="199:199" ht="12" customHeight="1">
      <c r="GQ25597" s="171"/>
    </row>
    <row r="25598" spans="199:199" ht="12" customHeight="1">
      <c r="GQ25598" s="171"/>
    </row>
    <row r="25599" spans="199:199" ht="12" customHeight="1">
      <c r="GQ25599" s="171"/>
    </row>
    <row r="25600" spans="199:199" ht="12" customHeight="1">
      <c r="GQ25600" s="171"/>
    </row>
    <row r="25601" spans="199:199" ht="12" customHeight="1">
      <c r="GQ25601" s="171"/>
    </row>
    <row r="25602" spans="199:199" ht="12" customHeight="1">
      <c r="GQ25602" s="171"/>
    </row>
    <row r="25603" spans="199:199" ht="12" customHeight="1">
      <c r="GQ25603" s="171"/>
    </row>
    <row r="25604" spans="199:199" ht="12" customHeight="1">
      <c r="GQ25604" s="171"/>
    </row>
    <row r="25605" spans="199:199" ht="12" customHeight="1">
      <c r="GQ25605" s="171"/>
    </row>
    <row r="25606" spans="199:199" ht="12" customHeight="1">
      <c r="GQ25606" s="171"/>
    </row>
    <row r="25607" spans="199:199" ht="12" customHeight="1">
      <c r="GQ25607" s="171"/>
    </row>
    <row r="25608" spans="199:199" ht="12" customHeight="1">
      <c r="GQ25608" s="171"/>
    </row>
    <row r="25609" spans="199:199" ht="12" customHeight="1">
      <c r="GQ25609" s="171"/>
    </row>
    <row r="25610" spans="199:199" ht="12" customHeight="1">
      <c r="GQ25610" s="171"/>
    </row>
    <row r="25611" spans="199:199" ht="12" customHeight="1">
      <c r="GQ25611" s="171"/>
    </row>
    <row r="25612" spans="199:199" ht="12" customHeight="1">
      <c r="GQ25612" s="171"/>
    </row>
    <row r="25613" spans="199:199" ht="12" customHeight="1">
      <c r="GQ25613" s="171"/>
    </row>
    <row r="25614" spans="199:199" ht="12" customHeight="1">
      <c r="GQ25614" s="171"/>
    </row>
    <row r="25615" spans="199:199" ht="12" customHeight="1">
      <c r="GQ25615" s="171"/>
    </row>
    <row r="25616" spans="199:199" ht="12" customHeight="1">
      <c r="GQ25616" s="171"/>
    </row>
    <row r="25617" spans="199:199" ht="12" customHeight="1">
      <c r="GQ25617" s="171"/>
    </row>
    <row r="25618" spans="199:199" ht="12" customHeight="1">
      <c r="GQ25618" s="171"/>
    </row>
    <row r="25619" spans="199:199" ht="12" customHeight="1">
      <c r="GQ25619" s="171"/>
    </row>
    <row r="25620" spans="199:199" ht="12" customHeight="1">
      <c r="GQ25620" s="171"/>
    </row>
    <row r="25621" spans="199:199" ht="12" customHeight="1">
      <c r="GQ25621" s="171"/>
    </row>
    <row r="25622" spans="199:199" ht="12" customHeight="1">
      <c r="GQ25622" s="171"/>
    </row>
    <row r="25623" spans="199:199" ht="12" customHeight="1">
      <c r="GQ25623" s="171"/>
    </row>
    <row r="25624" spans="199:199" ht="12" customHeight="1">
      <c r="GQ25624" s="171"/>
    </row>
    <row r="25625" spans="199:199" ht="12" customHeight="1">
      <c r="GQ25625" s="171"/>
    </row>
    <row r="25626" spans="199:199" ht="12" customHeight="1">
      <c r="GQ25626" s="171"/>
    </row>
    <row r="25627" spans="199:199" ht="12" customHeight="1">
      <c r="GQ25627" s="171"/>
    </row>
    <row r="25628" spans="199:199" ht="12" customHeight="1">
      <c r="GQ25628" s="171"/>
    </row>
    <row r="25629" spans="199:199" ht="12" customHeight="1">
      <c r="GQ25629" s="171"/>
    </row>
    <row r="25630" spans="199:199" ht="12" customHeight="1">
      <c r="GQ25630" s="171"/>
    </row>
    <row r="25631" spans="199:199" ht="12" customHeight="1">
      <c r="GQ25631" s="171"/>
    </row>
    <row r="25632" spans="199:199" ht="12" customHeight="1">
      <c r="GQ25632" s="171"/>
    </row>
    <row r="25633" spans="199:199" ht="12" customHeight="1">
      <c r="GQ25633" s="171"/>
    </row>
    <row r="25634" spans="199:199" ht="12" customHeight="1">
      <c r="GQ25634" s="171"/>
    </row>
    <row r="25635" spans="199:199" ht="12" customHeight="1">
      <c r="GQ25635" s="171"/>
    </row>
    <row r="25636" spans="199:199" ht="12" customHeight="1">
      <c r="GQ25636" s="171"/>
    </row>
    <row r="25637" spans="199:199" ht="12" customHeight="1">
      <c r="GQ25637" s="171"/>
    </row>
    <row r="25638" spans="199:199" ht="12" customHeight="1">
      <c r="GQ25638" s="171"/>
    </row>
    <row r="25639" spans="199:199" ht="12" customHeight="1">
      <c r="GQ25639" s="171"/>
    </row>
    <row r="25640" spans="199:199" ht="12" customHeight="1">
      <c r="GQ25640" s="171"/>
    </row>
    <row r="25641" spans="199:199" ht="12" customHeight="1">
      <c r="GQ25641" s="171"/>
    </row>
    <row r="25642" spans="199:199" ht="12" customHeight="1">
      <c r="GQ25642" s="171"/>
    </row>
    <row r="25643" spans="199:199" ht="12" customHeight="1">
      <c r="GQ25643" s="171"/>
    </row>
    <row r="25644" spans="199:199" ht="12" customHeight="1">
      <c r="GQ25644" s="171"/>
    </row>
    <row r="25645" spans="199:199" ht="12" customHeight="1">
      <c r="GQ25645" s="171"/>
    </row>
    <row r="25646" spans="199:199" ht="12" customHeight="1">
      <c r="GQ25646" s="171"/>
    </row>
    <row r="25647" spans="199:199" ht="12" customHeight="1">
      <c r="GQ25647" s="171"/>
    </row>
    <row r="25648" spans="199:199" ht="12" customHeight="1">
      <c r="GQ25648" s="171"/>
    </row>
    <row r="25649" spans="199:199" ht="12" customHeight="1">
      <c r="GQ25649" s="171"/>
    </row>
    <row r="25650" spans="199:199" ht="12" customHeight="1">
      <c r="GQ25650" s="171"/>
    </row>
    <row r="25651" spans="199:199" ht="12" customHeight="1">
      <c r="GQ25651" s="171"/>
    </row>
    <row r="25652" spans="199:199" ht="12" customHeight="1">
      <c r="GQ25652" s="171"/>
    </row>
    <row r="25653" spans="199:199" ht="12" customHeight="1">
      <c r="GQ25653" s="171"/>
    </row>
    <row r="25654" spans="199:199" ht="12" customHeight="1">
      <c r="GQ25654" s="171"/>
    </row>
    <row r="25655" spans="199:199" ht="12" customHeight="1">
      <c r="GQ25655" s="171"/>
    </row>
    <row r="25656" spans="199:199" ht="12" customHeight="1">
      <c r="GQ25656" s="171"/>
    </row>
    <row r="25657" spans="199:199" ht="12" customHeight="1">
      <c r="GQ25657" s="171"/>
    </row>
    <row r="25658" spans="199:199" ht="12" customHeight="1">
      <c r="GQ25658" s="171"/>
    </row>
    <row r="25659" spans="199:199" ht="12" customHeight="1">
      <c r="GQ25659" s="171"/>
    </row>
    <row r="25660" spans="199:199" ht="12" customHeight="1">
      <c r="GQ25660" s="171"/>
    </row>
    <row r="25661" spans="199:199" ht="12" customHeight="1">
      <c r="GQ25661" s="171"/>
    </row>
    <row r="25662" spans="199:199" ht="12" customHeight="1">
      <c r="GQ25662" s="171"/>
    </row>
    <row r="25663" spans="199:199" ht="12" customHeight="1">
      <c r="GQ25663" s="171"/>
    </row>
    <row r="25664" spans="199:199" ht="12" customHeight="1">
      <c r="GQ25664" s="171"/>
    </row>
    <row r="25665" spans="199:199" ht="12" customHeight="1">
      <c r="GQ25665" s="171"/>
    </row>
    <row r="25666" spans="199:199" ht="12" customHeight="1">
      <c r="GQ25666" s="171"/>
    </row>
    <row r="25667" spans="199:199" ht="12" customHeight="1">
      <c r="GQ25667" s="171"/>
    </row>
    <row r="25668" spans="199:199" ht="12" customHeight="1">
      <c r="GQ25668" s="171"/>
    </row>
    <row r="25669" spans="199:199" ht="12" customHeight="1">
      <c r="GQ25669" s="171"/>
    </row>
    <row r="25670" spans="199:199" ht="12" customHeight="1">
      <c r="GQ25670" s="171"/>
    </row>
    <row r="25671" spans="199:199" ht="12" customHeight="1">
      <c r="GQ25671" s="171"/>
    </row>
    <row r="25672" spans="199:199" ht="12" customHeight="1">
      <c r="GQ25672" s="171"/>
    </row>
    <row r="25673" spans="199:199" ht="12" customHeight="1">
      <c r="GQ25673" s="171"/>
    </row>
    <row r="25674" spans="199:199" ht="12" customHeight="1">
      <c r="GQ25674" s="171"/>
    </row>
    <row r="25675" spans="199:199" ht="12" customHeight="1">
      <c r="GQ25675" s="171"/>
    </row>
    <row r="25676" spans="199:199" ht="12" customHeight="1">
      <c r="GQ25676" s="171"/>
    </row>
    <row r="25677" spans="199:199" ht="12" customHeight="1">
      <c r="GQ25677" s="171"/>
    </row>
    <row r="25678" spans="199:199" ht="12" customHeight="1">
      <c r="GQ25678" s="171"/>
    </row>
    <row r="25679" spans="199:199" ht="12" customHeight="1">
      <c r="GQ25679" s="171"/>
    </row>
    <row r="25680" spans="199:199" ht="12" customHeight="1">
      <c r="GQ25680" s="171"/>
    </row>
    <row r="25681" spans="199:199" ht="12" customHeight="1">
      <c r="GQ25681" s="171"/>
    </row>
    <row r="25682" spans="199:199" ht="12" customHeight="1">
      <c r="GQ25682" s="171"/>
    </row>
    <row r="25683" spans="199:199" ht="12" customHeight="1">
      <c r="GQ25683" s="171"/>
    </row>
    <row r="25684" spans="199:199" ht="12" customHeight="1">
      <c r="GQ25684" s="171"/>
    </row>
    <row r="25685" spans="199:199" ht="12" customHeight="1">
      <c r="GQ25685" s="171"/>
    </row>
    <row r="25686" spans="199:199" ht="12" customHeight="1">
      <c r="GQ25686" s="171"/>
    </row>
    <row r="25687" spans="199:199" ht="12" customHeight="1">
      <c r="GQ25687" s="171"/>
    </row>
    <row r="25688" spans="199:199" ht="12" customHeight="1">
      <c r="GQ25688" s="171"/>
    </row>
    <row r="25689" spans="199:199" ht="12" customHeight="1">
      <c r="GQ25689" s="171"/>
    </row>
    <row r="25690" spans="199:199" ht="12" customHeight="1">
      <c r="GQ25690" s="171"/>
    </row>
    <row r="25691" spans="199:199" ht="12" customHeight="1">
      <c r="GQ25691" s="171"/>
    </row>
    <row r="25692" spans="199:199" ht="12" customHeight="1">
      <c r="GQ25692" s="171"/>
    </row>
    <row r="25693" spans="199:199" ht="12" customHeight="1">
      <c r="GQ25693" s="171"/>
    </row>
    <row r="25694" spans="199:199" ht="12" customHeight="1">
      <c r="GQ25694" s="171"/>
    </row>
    <row r="25695" spans="199:199" ht="12" customHeight="1">
      <c r="GQ25695" s="171"/>
    </row>
    <row r="25696" spans="199:199" ht="12" customHeight="1">
      <c r="GQ25696" s="171"/>
    </row>
    <row r="25697" spans="199:199" ht="12" customHeight="1">
      <c r="GQ25697" s="171"/>
    </row>
    <row r="25698" spans="199:199" ht="12" customHeight="1">
      <c r="GQ25698" s="171"/>
    </row>
    <row r="25699" spans="199:199" ht="12" customHeight="1">
      <c r="GQ25699" s="171"/>
    </row>
    <row r="25700" spans="199:199" ht="12" customHeight="1">
      <c r="GQ25700" s="171"/>
    </row>
    <row r="25701" spans="199:199" ht="12" customHeight="1">
      <c r="GQ25701" s="171"/>
    </row>
    <row r="25702" spans="199:199" ht="12" customHeight="1">
      <c r="GQ25702" s="171"/>
    </row>
    <row r="25703" spans="199:199" ht="12" customHeight="1">
      <c r="GQ25703" s="171"/>
    </row>
    <row r="25704" spans="199:199" ht="12" customHeight="1">
      <c r="GQ25704" s="171"/>
    </row>
    <row r="25705" spans="199:199" ht="12" customHeight="1">
      <c r="GQ25705" s="171"/>
    </row>
    <row r="25706" spans="199:199" ht="12" customHeight="1">
      <c r="GQ25706" s="171"/>
    </row>
    <row r="25707" spans="199:199" ht="12" customHeight="1">
      <c r="GQ25707" s="171"/>
    </row>
    <row r="25708" spans="199:199" ht="12" customHeight="1">
      <c r="GQ25708" s="171"/>
    </row>
    <row r="25709" spans="199:199" ht="12" customHeight="1">
      <c r="GQ25709" s="171"/>
    </row>
    <row r="25710" spans="199:199" ht="12" customHeight="1">
      <c r="GQ25710" s="171"/>
    </row>
    <row r="25711" spans="199:199" ht="12" customHeight="1">
      <c r="GQ25711" s="171"/>
    </row>
    <row r="25712" spans="199:199" ht="12" customHeight="1">
      <c r="GQ25712" s="171"/>
    </row>
    <row r="25713" spans="199:199" ht="12" customHeight="1">
      <c r="GQ25713" s="171"/>
    </row>
    <row r="25714" spans="199:199" ht="12" customHeight="1">
      <c r="GQ25714" s="171"/>
    </row>
    <row r="25715" spans="199:199" ht="12" customHeight="1">
      <c r="GQ25715" s="171"/>
    </row>
    <row r="25716" spans="199:199" ht="12" customHeight="1">
      <c r="GQ25716" s="171"/>
    </row>
    <row r="25717" spans="199:199" ht="12" customHeight="1">
      <c r="GQ25717" s="171"/>
    </row>
    <row r="25718" spans="199:199" ht="12" customHeight="1">
      <c r="GQ25718" s="171"/>
    </row>
    <row r="25719" spans="199:199" ht="12" customHeight="1">
      <c r="GQ25719" s="171"/>
    </row>
    <row r="25720" spans="199:199" ht="12" customHeight="1">
      <c r="GQ25720" s="171"/>
    </row>
    <row r="25721" spans="199:199" ht="12" customHeight="1">
      <c r="GQ25721" s="171"/>
    </row>
    <row r="25722" spans="199:199" ht="12" customHeight="1">
      <c r="GQ25722" s="171"/>
    </row>
    <row r="25723" spans="199:199" ht="12" customHeight="1">
      <c r="GQ25723" s="171"/>
    </row>
    <row r="25724" spans="199:199" ht="12" customHeight="1">
      <c r="GQ25724" s="171"/>
    </row>
    <row r="25725" spans="199:199" ht="12" customHeight="1">
      <c r="GQ25725" s="171"/>
    </row>
    <row r="25726" spans="199:199" ht="12" customHeight="1">
      <c r="GQ25726" s="171"/>
    </row>
    <row r="25727" spans="199:199" ht="12" customHeight="1">
      <c r="GQ25727" s="171"/>
    </row>
    <row r="25728" spans="199:199" ht="12" customHeight="1">
      <c r="GQ25728" s="171"/>
    </row>
    <row r="25729" spans="199:199" ht="12" customHeight="1">
      <c r="GQ25729" s="171"/>
    </row>
    <row r="25730" spans="199:199" ht="12" customHeight="1">
      <c r="GQ25730" s="171"/>
    </row>
    <row r="25731" spans="199:199" ht="12" customHeight="1">
      <c r="GQ25731" s="171"/>
    </row>
    <row r="25732" spans="199:199" ht="12" customHeight="1">
      <c r="GQ25732" s="171"/>
    </row>
    <row r="25733" spans="199:199" ht="12" customHeight="1">
      <c r="GQ25733" s="171"/>
    </row>
    <row r="25734" spans="199:199" ht="12" customHeight="1">
      <c r="GQ25734" s="171"/>
    </row>
    <row r="25735" spans="199:199" ht="12" customHeight="1">
      <c r="GQ25735" s="171"/>
    </row>
    <row r="25736" spans="199:199" ht="12" customHeight="1">
      <c r="GQ25736" s="171"/>
    </row>
    <row r="25737" spans="199:199" ht="12" customHeight="1">
      <c r="GQ25737" s="171"/>
    </row>
    <row r="25738" spans="199:199" ht="12" customHeight="1">
      <c r="GQ25738" s="171"/>
    </row>
    <row r="25739" spans="199:199" ht="12" customHeight="1">
      <c r="GQ25739" s="171"/>
    </row>
    <row r="25740" spans="199:199" ht="12" customHeight="1">
      <c r="GQ25740" s="171"/>
    </row>
    <row r="25741" spans="199:199" ht="12" customHeight="1">
      <c r="GQ25741" s="171"/>
    </row>
    <row r="25742" spans="199:199" ht="12" customHeight="1">
      <c r="GQ25742" s="171"/>
    </row>
    <row r="25743" spans="199:199" ht="12" customHeight="1">
      <c r="GQ25743" s="171"/>
    </row>
    <row r="25744" spans="199:199" ht="12" customHeight="1">
      <c r="GQ25744" s="171"/>
    </row>
    <row r="25745" spans="199:199" ht="12" customHeight="1">
      <c r="GQ25745" s="171"/>
    </row>
    <row r="25746" spans="199:199" ht="12" customHeight="1">
      <c r="GQ25746" s="171"/>
    </row>
    <row r="25747" spans="199:199" ht="12" customHeight="1">
      <c r="GQ25747" s="171"/>
    </row>
    <row r="25748" spans="199:199" ht="12" customHeight="1">
      <c r="GQ25748" s="171"/>
    </row>
    <row r="25749" spans="199:199" ht="12" customHeight="1">
      <c r="GQ25749" s="171"/>
    </row>
    <row r="25750" spans="199:199" ht="12" customHeight="1">
      <c r="GQ25750" s="171"/>
    </row>
    <row r="25751" spans="199:199" ht="12" customHeight="1">
      <c r="GQ25751" s="171"/>
    </row>
    <row r="25752" spans="199:199" ht="12" customHeight="1">
      <c r="GQ25752" s="171"/>
    </row>
    <row r="25753" spans="199:199" ht="12" customHeight="1">
      <c r="GQ25753" s="171"/>
    </row>
    <row r="25754" spans="199:199" ht="12" customHeight="1">
      <c r="GQ25754" s="171"/>
    </row>
    <row r="25755" spans="199:199" ht="12" customHeight="1">
      <c r="GQ25755" s="171"/>
    </row>
    <row r="25756" spans="199:199" ht="12" customHeight="1">
      <c r="GQ25756" s="171"/>
    </row>
    <row r="25757" spans="199:199" ht="12" customHeight="1">
      <c r="GQ25757" s="171"/>
    </row>
    <row r="25758" spans="199:199" ht="12" customHeight="1">
      <c r="GQ25758" s="171"/>
    </row>
    <row r="25759" spans="199:199" ht="12" customHeight="1">
      <c r="GQ25759" s="171"/>
    </row>
    <row r="25760" spans="199:199" ht="12" customHeight="1">
      <c r="GQ25760" s="171"/>
    </row>
    <row r="25761" spans="199:199" ht="12" customHeight="1">
      <c r="GQ25761" s="171"/>
    </row>
    <row r="25762" spans="199:199" ht="12" customHeight="1">
      <c r="GQ25762" s="171"/>
    </row>
    <row r="25763" spans="199:199" ht="12" customHeight="1">
      <c r="GQ25763" s="171"/>
    </row>
    <row r="25764" spans="199:199" ht="12" customHeight="1">
      <c r="GQ25764" s="171"/>
    </row>
    <row r="25765" spans="199:199" ht="12" customHeight="1">
      <c r="GQ25765" s="171"/>
    </row>
    <row r="25766" spans="199:199" ht="12" customHeight="1">
      <c r="GQ25766" s="171"/>
    </row>
    <row r="25767" spans="199:199" ht="12" customHeight="1">
      <c r="GQ25767" s="171"/>
    </row>
    <row r="25768" spans="199:199" ht="12" customHeight="1">
      <c r="GQ25768" s="171"/>
    </row>
    <row r="25769" spans="199:199" ht="12" customHeight="1">
      <c r="GQ25769" s="171"/>
    </row>
    <row r="25770" spans="199:199" ht="12" customHeight="1">
      <c r="GQ25770" s="171"/>
    </row>
    <row r="25771" spans="199:199" ht="12" customHeight="1">
      <c r="GQ25771" s="171"/>
    </row>
    <row r="25772" spans="199:199" ht="12" customHeight="1">
      <c r="GQ25772" s="171"/>
    </row>
    <row r="25773" spans="199:199" ht="12" customHeight="1">
      <c r="GQ25773" s="171"/>
    </row>
    <row r="25774" spans="199:199" ht="12" customHeight="1">
      <c r="GQ25774" s="171"/>
    </row>
    <row r="25775" spans="199:199" ht="12" customHeight="1">
      <c r="GQ25775" s="171"/>
    </row>
    <row r="25776" spans="199:199" ht="12" customHeight="1">
      <c r="GQ25776" s="171"/>
    </row>
    <row r="25777" spans="199:199" ht="12" customHeight="1">
      <c r="GQ25777" s="171"/>
    </row>
    <row r="25778" spans="199:199" ht="12" customHeight="1">
      <c r="GQ25778" s="171"/>
    </row>
    <row r="25779" spans="199:199" ht="12" customHeight="1">
      <c r="GQ25779" s="171"/>
    </row>
    <row r="25780" spans="199:199" ht="12" customHeight="1">
      <c r="GQ25780" s="171"/>
    </row>
    <row r="25781" spans="199:199" ht="12" customHeight="1">
      <c r="GQ25781" s="171"/>
    </row>
    <row r="25782" spans="199:199" ht="12" customHeight="1">
      <c r="GQ25782" s="171"/>
    </row>
    <row r="25783" spans="199:199" ht="12" customHeight="1">
      <c r="GQ25783" s="171"/>
    </row>
    <row r="25784" spans="199:199" ht="12" customHeight="1">
      <c r="GQ25784" s="171"/>
    </row>
    <row r="25785" spans="199:199" ht="12" customHeight="1">
      <c r="GQ25785" s="171"/>
    </row>
    <row r="25786" spans="199:199" ht="12" customHeight="1">
      <c r="GQ25786" s="171"/>
    </row>
    <row r="25787" spans="199:199" ht="12" customHeight="1">
      <c r="GQ25787" s="171"/>
    </row>
    <row r="25788" spans="199:199" ht="12" customHeight="1">
      <c r="GQ25788" s="171"/>
    </row>
    <row r="25789" spans="199:199" ht="12" customHeight="1">
      <c r="GQ25789" s="171"/>
    </row>
    <row r="25790" spans="199:199" ht="12" customHeight="1">
      <c r="GQ25790" s="171"/>
    </row>
    <row r="25791" spans="199:199" ht="12" customHeight="1">
      <c r="GQ25791" s="171"/>
    </row>
    <row r="25792" spans="199:199" ht="12" customHeight="1">
      <c r="GQ25792" s="171"/>
    </row>
    <row r="25793" spans="199:199" ht="12" customHeight="1">
      <c r="GQ25793" s="171"/>
    </row>
    <row r="25794" spans="199:199" ht="12" customHeight="1">
      <c r="GQ25794" s="171"/>
    </row>
    <row r="25795" spans="199:199" ht="12" customHeight="1">
      <c r="GQ25795" s="171"/>
    </row>
    <row r="25796" spans="199:199" ht="12" customHeight="1">
      <c r="GQ25796" s="171"/>
    </row>
    <row r="25797" spans="199:199" ht="12" customHeight="1">
      <c r="GQ25797" s="171"/>
    </row>
    <row r="25798" spans="199:199" ht="12" customHeight="1">
      <c r="GQ25798" s="171"/>
    </row>
    <row r="25799" spans="199:199" ht="12" customHeight="1">
      <c r="GQ25799" s="171"/>
    </row>
    <row r="25800" spans="199:199" ht="12" customHeight="1">
      <c r="GQ25800" s="171"/>
    </row>
    <row r="25801" spans="199:199" ht="12" customHeight="1">
      <c r="GQ25801" s="171"/>
    </row>
    <row r="25802" spans="199:199" ht="12" customHeight="1">
      <c r="GQ25802" s="171"/>
    </row>
    <row r="25803" spans="199:199" ht="12" customHeight="1">
      <c r="GQ25803" s="171"/>
    </row>
    <row r="25804" spans="199:199" ht="12" customHeight="1">
      <c r="GQ25804" s="171"/>
    </row>
    <row r="25805" spans="199:199" ht="12" customHeight="1">
      <c r="GQ25805" s="171"/>
    </row>
    <row r="25806" spans="199:199" ht="12" customHeight="1">
      <c r="GQ25806" s="171"/>
    </row>
    <row r="25807" spans="199:199" ht="12" customHeight="1">
      <c r="GQ25807" s="171"/>
    </row>
    <row r="25808" spans="199:199" ht="12" customHeight="1">
      <c r="GQ25808" s="171"/>
    </row>
    <row r="25809" spans="199:199" ht="12" customHeight="1">
      <c r="GQ25809" s="171"/>
    </row>
    <row r="25810" spans="199:199" ht="12" customHeight="1">
      <c r="GQ25810" s="171"/>
    </row>
    <row r="25811" spans="199:199" ht="12" customHeight="1">
      <c r="GQ25811" s="171"/>
    </row>
    <row r="25812" spans="199:199" ht="12" customHeight="1">
      <c r="GQ25812" s="171"/>
    </row>
    <row r="25813" spans="199:199" ht="12" customHeight="1">
      <c r="GQ25813" s="171"/>
    </row>
    <row r="25814" spans="199:199" ht="12" customHeight="1">
      <c r="GQ25814" s="171"/>
    </row>
    <row r="25815" spans="199:199" ht="12" customHeight="1">
      <c r="GQ25815" s="171"/>
    </row>
    <row r="25816" spans="199:199" ht="12" customHeight="1">
      <c r="GQ25816" s="171"/>
    </row>
    <row r="25817" spans="199:199" ht="12" customHeight="1">
      <c r="GQ25817" s="171"/>
    </row>
    <row r="25818" spans="199:199" ht="12" customHeight="1">
      <c r="GQ25818" s="171"/>
    </row>
    <row r="25819" spans="199:199" ht="12" customHeight="1">
      <c r="GQ25819" s="171"/>
    </row>
    <row r="25820" spans="199:199" ht="12" customHeight="1">
      <c r="GQ25820" s="171"/>
    </row>
    <row r="25821" spans="199:199" ht="12" customHeight="1">
      <c r="GQ25821" s="171"/>
    </row>
    <row r="25822" spans="199:199" ht="12" customHeight="1">
      <c r="GQ25822" s="171"/>
    </row>
    <row r="25823" spans="199:199" ht="12" customHeight="1">
      <c r="GQ25823" s="171"/>
    </row>
    <row r="25824" spans="199:199" ht="12" customHeight="1">
      <c r="GQ25824" s="171"/>
    </row>
    <row r="25825" spans="199:199" ht="12" customHeight="1">
      <c r="GQ25825" s="171"/>
    </row>
    <row r="25826" spans="199:199" ht="12" customHeight="1">
      <c r="GQ25826" s="171"/>
    </row>
    <row r="25827" spans="199:199" ht="12" customHeight="1">
      <c r="GQ25827" s="171"/>
    </row>
    <row r="25828" spans="199:199" ht="12" customHeight="1">
      <c r="GQ25828" s="171"/>
    </row>
    <row r="25829" spans="199:199" ht="12" customHeight="1">
      <c r="GQ25829" s="171"/>
    </row>
    <row r="25830" spans="199:199" ht="12" customHeight="1">
      <c r="GQ25830" s="171"/>
    </row>
    <row r="25831" spans="199:199" ht="12" customHeight="1">
      <c r="GQ25831" s="171"/>
    </row>
    <row r="25832" spans="199:199" ht="12" customHeight="1">
      <c r="GQ25832" s="171"/>
    </row>
    <row r="25833" spans="199:199" ht="12" customHeight="1">
      <c r="GQ25833" s="171"/>
    </row>
    <row r="25834" spans="199:199" ht="12" customHeight="1">
      <c r="GQ25834" s="171"/>
    </row>
    <row r="25835" spans="199:199" ht="12" customHeight="1">
      <c r="GQ25835" s="171"/>
    </row>
    <row r="25836" spans="199:199" ht="12" customHeight="1">
      <c r="GQ25836" s="171"/>
    </row>
    <row r="25837" spans="199:199" ht="12" customHeight="1">
      <c r="GQ25837" s="171"/>
    </row>
    <row r="25838" spans="199:199" ht="12" customHeight="1">
      <c r="GQ25838" s="171"/>
    </row>
    <row r="25839" spans="199:199" ht="12" customHeight="1">
      <c r="GQ25839" s="171"/>
    </row>
    <row r="25840" spans="199:199" ht="12" customHeight="1">
      <c r="GQ25840" s="171"/>
    </row>
    <row r="25841" spans="199:199" ht="12" customHeight="1">
      <c r="GQ25841" s="171"/>
    </row>
    <row r="25842" spans="199:199" ht="12" customHeight="1">
      <c r="GQ25842" s="171"/>
    </row>
    <row r="25843" spans="199:199" ht="12" customHeight="1">
      <c r="GQ25843" s="171"/>
    </row>
    <row r="25844" spans="199:199" ht="12" customHeight="1">
      <c r="GQ25844" s="171"/>
    </row>
    <row r="25845" spans="199:199" ht="12" customHeight="1">
      <c r="GQ25845" s="171"/>
    </row>
    <row r="25846" spans="199:199" ht="12" customHeight="1">
      <c r="GQ25846" s="171"/>
    </row>
    <row r="25847" spans="199:199" ht="12" customHeight="1">
      <c r="GQ25847" s="171"/>
    </row>
    <row r="25848" spans="199:199" ht="12" customHeight="1">
      <c r="GQ25848" s="171"/>
    </row>
    <row r="25849" spans="199:199" ht="12" customHeight="1">
      <c r="GQ25849" s="171"/>
    </row>
    <row r="25850" spans="199:199" ht="12" customHeight="1">
      <c r="GQ25850" s="171"/>
    </row>
    <row r="25851" spans="199:199" ht="12" customHeight="1">
      <c r="GQ25851" s="171"/>
    </row>
    <row r="25852" spans="199:199" ht="12" customHeight="1">
      <c r="GQ25852" s="171"/>
    </row>
    <row r="25853" spans="199:199" ht="12" customHeight="1">
      <c r="GQ25853" s="171"/>
    </row>
    <row r="25854" spans="199:199" ht="12" customHeight="1">
      <c r="GQ25854" s="171"/>
    </row>
    <row r="25855" spans="199:199" ht="12" customHeight="1">
      <c r="GQ25855" s="171"/>
    </row>
    <row r="25856" spans="199:199" ht="12" customHeight="1">
      <c r="GQ25856" s="171"/>
    </row>
    <row r="25857" spans="199:199" ht="12" customHeight="1">
      <c r="GQ25857" s="171"/>
    </row>
    <row r="25858" spans="199:199" ht="12" customHeight="1">
      <c r="GQ25858" s="171"/>
    </row>
    <row r="25859" spans="199:199" ht="12" customHeight="1">
      <c r="GQ25859" s="171"/>
    </row>
    <row r="25860" spans="199:199" ht="12" customHeight="1">
      <c r="GQ25860" s="171"/>
    </row>
    <row r="25861" spans="199:199" ht="12" customHeight="1">
      <c r="GQ25861" s="171"/>
    </row>
    <row r="25862" spans="199:199" ht="12" customHeight="1">
      <c r="GQ25862" s="171"/>
    </row>
    <row r="25863" spans="199:199" ht="12" customHeight="1">
      <c r="GQ25863" s="171"/>
    </row>
    <row r="25864" spans="199:199" ht="12" customHeight="1">
      <c r="GQ25864" s="171"/>
    </row>
    <row r="25865" spans="199:199" ht="12" customHeight="1">
      <c r="GQ25865" s="171"/>
    </row>
    <row r="25866" spans="199:199" ht="12" customHeight="1">
      <c r="GQ25866" s="171"/>
    </row>
    <row r="25867" spans="199:199" ht="12" customHeight="1">
      <c r="GQ25867" s="171"/>
    </row>
    <row r="25868" spans="199:199" ht="12" customHeight="1">
      <c r="GQ25868" s="171"/>
    </row>
    <row r="25869" spans="199:199" ht="12" customHeight="1">
      <c r="GQ25869" s="171"/>
    </row>
    <row r="25870" spans="199:199" ht="12" customHeight="1">
      <c r="GQ25870" s="171"/>
    </row>
    <row r="25871" spans="199:199" ht="12" customHeight="1">
      <c r="GQ25871" s="171"/>
    </row>
    <row r="25872" spans="199:199" ht="12" customHeight="1">
      <c r="GQ25872" s="171"/>
    </row>
    <row r="25873" spans="199:199" ht="12" customHeight="1">
      <c r="GQ25873" s="171"/>
    </row>
    <row r="25874" spans="199:199" ht="12" customHeight="1">
      <c r="GQ25874" s="171"/>
    </row>
    <row r="25875" spans="199:199" ht="12" customHeight="1">
      <c r="GQ25875" s="171"/>
    </row>
    <row r="25876" spans="199:199" ht="12" customHeight="1">
      <c r="GQ25876" s="171"/>
    </row>
    <row r="25877" spans="199:199" ht="12" customHeight="1">
      <c r="GQ25877" s="171"/>
    </row>
    <row r="25878" spans="199:199" ht="12" customHeight="1">
      <c r="GQ25878" s="171"/>
    </row>
    <row r="25879" spans="199:199" ht="12" customHeight="1">
      <c r="GQ25879" s="171"/>
    </row>
    <row r="25880" spans="199:199" ht="12" customHeight="1">
      <c r="GQ25880" s="171"/>
    </row>
    <row r="25881" spans="199:199" ht="12" customHeight="1">
      <c r="GQ25881" s="171"/>
    </row>
    <row r="25882" spans="199:199" ht="12" customHeight="1">
      <c r="GQ25882" s="171"/>
    </row>
    <row r="25883" spans="199:199" ht="12" customHeight="1">
      <c r="GQ25883" s="171"/>
    </row>
    <row r="25884" spans="199:199" ht="12" customHeight="1">
      <c r="GQ25884" s="171"/>
    </row>
    <row r="25885" spans="199:199" ht="12" customHeight="1">
      <c r="GQ25885" s="171"/>
    </row>
    <row r="25886" spans="199:199" ht="12" customHeight="1">
      <c r="GQ25886" s="171"/>
    </row>
    <row r="25887" spans="199:199" ht="12" customHeight="1">
      <c r="GQ25887" s="171"/>
    </row>
    <row r="25888" spans="199:199" ht="12" customHeight="1">
      <c r="GQ25888" s="171"/>
    </row>
    <row r="25889" spans="199:199" ht="12" customHeight="1">
      <c r="GQ25889" s="171"/>
    </row>
    <row r="25890" spans="199:199" ht="12" customHeight="1">
      <c r="GQ25890" s="171"/>
    </row>
    <row r="25891" spans="199:199" ht="12" customHeight="1">
      <c r="GQ25891" s="171"/>
    </row>
    <row r="25892" spans="199:199" ht="12" customHeight="1">
      <c r="GQ25892" s="171"/>
    </row>
    <row r="25893" spans="199:199" ht="12" customHeight="1">
      <c r="GQ25893" s="171"/>
    </row>
    <row r="25894" spans="199:199" ht="12" customHeight="1">
      <c r="GQ25894" s="171"/>
    </row>
    <row r="25895" spans="199:199" ht="12" customHeight="1">
      <c r="GQ25895" s="171"/>
    </row>
    <row r="25896" spans="199:199" ht="12" customHeight="1">
      <c r="GQ25896" s="171"/>
    </row>
    <row r="25897" spans="199:199" ht="12" customHeight="1">
      <c r="GQ25897" s="171"/>
    </row>
    <row r="25898" spans="199:199" ht="12" customHeight="1">
      <c r="GQ25898" s="171"/>
    </row>
    <row r="25899" spans="199:199" ht="12" customHeight="1">
      <c r="GQ25899" s="171"/>
    </row>
    <row r="25900" spans="199:199" ht="12" customHeight="1">
      <c r="GQ25900" s="171"/>
    </row>
    <row r="25901" spans="199:199" ht="12" customHeight="1">
      <c r="GQ25901" s="171"/>
    </row>
    <row r="25902" spans="199:199" ht="12" customHeight="1">
      <c r="GQ25902" s="171"/>
    </row>
    <row r="25903" spans="199:199" ht="12" customHeight="1">
      <c r="GQ25903" s="171"/>
    </row>
    <row r="25904" spans="199:199" ht="12" customHeight="1">
      <c r="GQ25904" s="171"/>
    </row>
    <row r="25905" spans="199:199" ht="12" customHeight="1">
      <c r="GQ25905" s="171"/>
    </row>
    <row r="25906" spans="199:199" ht="12" customHeight="1">
      <c r="GQ25906" s="171"/>
    </row>
    <row r="25907" spans="199:199" ht="12" customHeight="1">
      <c r="GQ25907" s="171"/>
    </row>
    <row r="25908" spans="199:199" ht="12" customHeight="1">
      <c r="GQ25908" s="171"/>
    </row>
    <row r="25909" spans="199:199" ht="12" customHeight="1">
      <c r="GQ25909" s="171"/>
    </row>
    <row r="25910" spans="199:199" ht="12" customHeight="1">
      <c r="GQ25910" s="171"/>
    </row>
    <row r="25911" spans="199:199" ht="12" customHeight="1">
      <c r="GQ25911" s="171"/>
    </row>
    <row r="25912" spans="199:199" ht="12" customHeight="1">
      <c r="GQ25912" s="171"/>
    </row>
    <row r="25913" spans="199:199" ht="12" customHeight="1">
      <c r="GQ25913" s="171"/>
    </row>
    <row r="25914" spans="199:199" ht="12" customHeight="1">
      <c r="GQ25914" s="171"/>
    </row>
    <row r="25915" spans="199:199" ht="12" customHeight="1">
      <c r="GQ25915" s="171"/>
    </row>
    <row r="25916" spans="199:199" ht="12" customHeight="1">
      <c r="GQ25916" s="171"/>
    </row>
    <row r="25917" spans="199:199" ht="12" customHeight="1">
      <c r="GQ25917" s="171"/>
    </row>
    <row r="25918" spans="199:199" ht="12" customHeight="1">
      <c r="GQ25918" s="171"/>
    </row>
    <row r="25919" spans="199:199" ht="12" customHeight="1">
      <c r="GQ25919" s="171"/>
    </row>
    <row r="25920" spans="199:199" ht="12" customHeight="1">
      <c r="GQ25920" s="171"/>
    </row>
    <row r="25921" spans="199:199" ht="12" customHeight="1">
      <c r="GQ25921" s="171"/>
    </row>
    <row r="25922" spans="199:199" ht="12" customHeight="1">
      <c r="GQ25922" s="171"/>
    </row>
    <row r="25923" spans="199:199" ht="12" customHeight="1">
      <c r="GQ25923" s="171"/>
    </row>
    <row r="25924" spans="199:199" ht="12" customHeight="1">
      <c r="GQ25924" s="171"/>
    </row>
    <row r="25925" spans="199:199" ht="12" customHeight="1">
      <c r="GQ25925" s="171"/>
    </row>
    <row r="25926" spans="199:199" ht="12" customHeight="1">
      <c r="GQ25926" s="171"/>
    </row>
    <row r="25927" spans="199:199" ht="12" customHeight="1">
      <c r="GQ25927" s="171"/>
    </row>
    <row r="25928" spans="199:199" ht="12" customHeight="1">
      <c r="GQ25928" s="171"/>
    </row>
    <row r="25929" spans="199:199" ht="12" customHeight="1">
      <c r="GQ25929" s="171"/>
    </row>
    <row r="25930" spans="199:199" ht="12" customHeight="1">
      <c r="GQ25930" s="171"/>
    </row>
    <row r="25931" spans="199:199" ht="12" customHeight="1">
      <c r="GQ25931" s="171"/>
    </row>
    <row r="25932" spans="199:199" ht="12" customHeight="1">
      <c r="GQ25932" s="171"/>
    </row>
    <row r="25933" spans="199:199" ht="12" customHeight="1">
      <c r="GQ25933" s="171"/>
    </row>
    <row r="25934" spans="199:199" ht="12" customHeight="1">
      <c r="GQ25934" s="171"/>
    </row>
    <row r="25935" spans="199:199" ht="12" customHeight="1">
      <c r="GQ25935" s="171"/>
    </row>
    <row r="25936" spans="199:199" ht="12" customHeight="1">
      <c r="GQ25936" s="171"/>
    </row>
    <row r="25937" spans="199:199" ht="12" customHeight="1">
      <c r="GQ25937" s="171"/>
    </row>
    <row r="25938" spans="199:199" ht="12" customHeight="1">
      <c r="GQ25938" s="171"/>
    </row>
    <row r="25939" spans="199:199" ht="12" customHeight="1">
      <c r="GQ25939" s="171"/>
    </row>
    <row r="25940" spans="199:199" ht="12" customHeight="1">
      <c r="GQ25940" s="171"/>
    </row>
    <row r="25941" spans="199:199" ht="12" customHeight="1">
      <c r="GQ25941" s="171"/>
    </row>
    <row r="25942" spans="199:199" ht="12" customHeight="1">
      <c r="GQ25942" s="171"/>
    </row>
    <row r="25943" spans="199:199" ht="12" customHeight="1">
      <c r="GQ25943" s="171"/>
    </row>
    <row r="25944" spans="199:199" ht="12" customHeight="1">
      <c r="GQ25944" s="171"/>
    </row>
    <row r="25945" spans="199:199" ht="12" customHeight="1">
      <c r="GQ25945" s="171"/>
    </row>
    <row r="25946" spans="199:199" ht="12" customHeight="1">
      <c r="GQ25946" s="171"/>
    </row>
    <row r="25947" spans="199:199" ht="12" customHeight="1">
      <c r="GQ25947" s="171"/>
    </row>
    <row r="25948" spans="199:199" ht="12" customHeight="1">
      <c r="GQ25948" s="171"/>
    </row>
    <row r="25949" spans="199:199" ht="12" customHeight="1">
      <c r="GQ25949" s="171"/>
    </row>
    <row r="25950" spans="199:199" ht="12" customHeight="1">
      <c r="GQ25950" s="171"/>
    </row>
    <row r="25951" spans="199:199" ht="12" customHeight="1">
      <c r="GQ25951" s="171"/>
    </row>
    <row r="25952" spans="199:199" ht="12" customHeight="1">
      <c r="GQ25952" s="171"/>
    </row>
    <row r="25953" spans="199:199" ht="12" customHeight="1">
      <c r="GQ25953" s="171"/>
    </row>
    <row r="25954" spans="199:199" ht="12" customHeight="1">
      <c r="GQ25954" s="171"/>
    </row>
    <row r="25955" spans="199:199" ht="12" customHeight="1">
      <c r="GQ25955" s="171"/>
    </row>
    <row r="25956" spans="199:199" ht="12" customHeight="1">
      <c r="GQ25956" s="171"/>
    </row>
    <row r="25957" spans="199:199" ht="12" customHeight="1">
      <c r="GQ25957" s="171"/>
    </row>
    <row r="25958" spans="199:199" ht="12" customHeight="1">
      <c r="GQ25958" s="171"/>
    </row>
    <row r="25959" spans="199:199" ht="12" customHeight="1">
      <c r="GQ25959" s="171"/>
    </row>
    <row r="25960" spans="199:199" ht="12" customHeight="1">
      <c r="GQ25960" s="171"/>
    </row>
    <row r="25961" spans="199:199" ht="12" customHeight="1">
      <c r="GQ25961" s="171"/>
    </row>
    <row r="25962" spans="199:199" ht="12" customHeight="1">
      <c r="GQ25962" s="171"/>
    </row>
    <row r="25963" spans="199:199" ht="12" customHeight="1">
      <c r="GQ25963" s="171"/>
    </row>
    <row r="25964" spans="199:199" ht="12" customHeight="1">
      <c r="GQ25964" s="171"/>
    </row>
    <row r="25965" spans="199:199" ht="12" customHeight="1">
      <c r="GQ25965" s="171"/>
    </row>
    <row r="25966" spans="199:199" ht="12" customHeight="1">
      <c r="GQ25966" s="171"/>
    </row>
    <row r="25967" spans="199:199" ht="12" customHeight="1">
      <c r="GQ25967" s="171"/>
    </row>
    <row r="25968" spans="199:199" ht="12" customHeight="1">
      <c r="GQ25968" s="171"/>
    </row>
    <row r="25969" spans="199:199" ht="12" customHeight="1">
      <c r="GQ25969" s="171"/>
    </row>
    <row r="25970" spans="199:199" ht="12" customHeight="1">
      <c r="GQ25970" s="171"/>
    </row>
    <row r="25971" spans="199:199" ht="12" customHeight="1">
      <c r="GQ25971" s="171"/>
    </row>
    <row r="25972" spans="199:199" ht="12" customHeight="1">
      <c r="GQ25972" s="171"/>
    </row>
    <row r="25973" spans="199:199" ht="12" customHeight="1">
      <c r="GQ25973" s="171"/>
    </row>
    <row r="25974" spans="199:199" ht="12" customHeight="1">
      <c r="GQ25974" s="171"/>
    </row>
    <row r="25975" spans="199:199" ht="12" customHeight="1">
      <c r="GQ25975" s="171"/>
    </row>
    <row r="25976" spans="199:199" ht="12" customHeight="1">
      <c r="GQ25976" s="171"/>
    </row>
    <row r="25977" spans="199:199" ht="12" customHeight="1">
      <c r="GQ25977" s="171"/>
    </row>
    <row r="25978" spans="199:199" ht="12" customHeight="1">
      <c r="GQ25978" s="171"/>
    </row>
    <row r="25979" spans="199:199" ht="12" customHeight="1">
      <c r="GQ25979" s="171"/>
    </row>
    <row r="25980" spans="199:199" ht="12" customHeight="1">
      <c r="GQ25980" s="171"/>
    </row>
    <row r="25981" spans="199:199" ht="12" customHeight="1">
      <c r="GQ25981" s="171"/>
    </row>
    <row r="25982" spans="199:199" ht="12" customHeight="1">
      <c r="GQ25982" s="171"/>
    </row>
    <row r="25983" spans="199:199" ht="12" customHeight="1">
      <c r="GQ25983" s="171"/>
    </row>
    <row r="25984" spans="199:199" ht="12" customHeight="1">
      <c r="GQ25984" s="171"/>
    </row>
    <row r="25985" spans="199:199" ht="12" customHeight="1">
      <c r="GQ25985" s="171"/>
    </row>
    <row r="25986" spans="199:199" ht="12" customHeight="1">
      <c r="GQ25986" s="171"/>
    </row>
    <row r="25987" spans="199:199" ht="12" customHeight="1">
      <c r="GQ25987" s="171"/>
    </row>
    <row r="25988" spans="199:199" ht="12" customHeight="1">
      <c r="GQ25988" s="171"/>
    </row>
    <row r="25989" spans="199:199" ht="12" customHeight="1">
      <c r="GQ25989" s="171"/>
    </row>
    <row r="25990" spans="199:199" ht="12" customHeight="1">
      <c r="GQ25990" s="171"/>
    </row>
    <row r="25991" spans="199:199" ht="12" customHeight="1">
      <c r="GQ25991" s="171"/>
    </row>
    <row r="25992" spans="199:199" ht="12" customHeight="1">
      <c r="GQ25992" s="171"/>
    </row>
    <row r="25993" spans="199:199" ht="12" customHeight="1">
      <c r="GQ25993" s="171"/>
    </row>
    <row r="25994" spans="199:199" ht="12" customHeight="1">
      <c r="GQ25994" s="171"/>
    </row>
    <row r="25995" spans="199:199" ht="12" customHeight="1">
      <c r="GQ25995" s="171"/>
    </row>
    <row r="25996" spans="199:199" ht="12" customHeight="1">
      <c r="GQ25996" s="171"/>
    </row>
    <row r="25997" spans="199:199" ht="12" customHeight="1">
      <c r="GQ25997" s="171"/>
    </row>
    <row r="25998" spans="199:199" ht="12" customHeight="1">
      <c r="GQ25998" s="171"/>
    </row>
    <row r="25999" spans="199:199" ht="12" customHeight="1">
      <c r="GQ25999" s="171"/>
    </row>
    <row r="26000" spans="199:199" ht="12" customHeight="1">
      <c r="GQ26000" s="171"/>
    </row>
    <row r="26001" spans="199:199" ht="12" customHeight="1">
      <c r="GQ26001" s="171"/>
    </row>
    <row r="26002" spans="199:199" ht="12" customHeight="1">
      <c r="GQ26002" s="171"/>
    </row>
    <row r="26003" spans="199:199" ht="12" customHeight="1">
      <c r="GQ26003" s="171"/>
    </row>
    <row r="26004" spans="199:199" ht="12" customHeight="1">
      <c r="GQ26004" s="171"/>
    </row>
    <row r="26005" spans="199:199" ht="12" customHeight="1">
      <c r="GQ26005" s="171"/>
    </row>
    <row r="26006" spans="199:199" ht="12" customHeight="1">
      <c r="GQ26006" s="171"/>
    </row>
    <row r="26007" spans="199:199" ht="12" customHeight="1">
      <c r="GQ26007" s="171"/>
    </row>
    <row r="26008" spans="199:199" ht="12" customHeight="1">
      <c r="GQ26008" s="171"/>
    </row>
    <row r="26009" spans="199:199" ht="12" customHeight="1">
      <c r="GQ26009" s="171"/>
    </row>
    <row r="26010" spans="199:199" ht="12" customHeight="1">
      <c r="GQ26010" s="171"/>
    </row>
    <row r="26011" spans="199:199" ht="12" customHeight="1">
      <c r="GQ26011" s="171"/>
    </row>
    <row r="26012" spans="199:199" ht="12" customHeight="1">
      <c r="GQ26012" s="171"/>
    </row>
    <row r="26013" spans="199:199" ht="12" customHeight="1">
      <c r="GQ26013" s="171"/>
    </row>
    <row r="26014" spans="199:199" ht="12" customHeight="1">
      <c r="GQ26014" s="171"/>
    </row>
    <row r="26015" spans="199:199" ht="12" customHeight="1">
      <c r="GQ26015" s="171"/>
    </row>
    <row r="26016" spans="199:199" ht="12" customHeight="1">
      <c r="GQ26016" s="171"/>
    </row>
    <row r="26017" spans="199:199" ht="12" customHeight="1">
      <c r="GQ26017" s="171"/>
    </row>
    <row r="26018" spans="199:199" ht="12" customHeight="1">
      <c r="GQ26018" s="171"/>
    </row>
    <row r="26019" spans="199:199" ht="12" customHeight="1">
      <c r="GQ26019" s="171"/>
    </row>
    <row r="26020" spans="199:199" ht="12" customHeight="1">
      <c r="GQ26020" s="171"/>
    </row>
    <row r="26021" spans="199:199" ht="12" customHeight="1">
      <c r="GQ26021" s="171"/>
    </row>
    <row r="26022" spans="199:199" ht="12" customHeight="1">
      <c r="GQ26022" s="171"/>
    </row>
    <row r="26023" spans="199:199" ht="12" customHeight="1">
      <c r="GQ26023" s="171"/>
    </row>
    <row r="26024" spans="199:199" ht="12" customHeight="1">
      <c r="GQ26024" s="171"/>
    </row>
    <row r="26025" spans="199:199" ht="12" customHeight="1">
      <c r="GQ26025" s="171"/>
    </row>
    <row r="26026" spans="199:199" ht="12" customHeight="1">
      <c r="GQ26026" s="171"/>
    </row>
    <row r="26027" spans="199:199" ht="12" customHeight="1">
      <c r="GQ26027" s="171"/>
    </row>
    <row r="26028" spans="199:199" ht="12" customHeight="1">
      <c r="GQ26028" s="171"/>
    </row>
    <row r="26029" spans="199:199" ht="12" customHeight="1">
      <c r="GQ26029" s="171"/>
    </row>
    <row r="26030" spans="199:199" ht="12" customHeight="1">
      <c r="GQ26030" s="171"/>
    </row>
    <row r="26031" spans="199:199" ht="12" customHeight="1">
      <c r="GQ26031" s="171"/>
    </row>
    <row r="26032" spans="199:199" ht="12" customHeight="1">
      <c r="GQ26032" s="171"/>
    </row>
    <row r="26033" spans="199:199" ht="12" customHeight="1">
      <c r="GQ26033" s="171"/>
    </row>
    <row r="26034" spans="199:199" ht="12" customHeight="1">
      <c r="GQ26034" s="171"/>
    </row>
    <row r="26035" spans="199:199" ht="12" customHeight="1">
      <c r="GQ26035" s="171"/>
    </row>
    <row r="26036" spans="199:199" ht="12" customHeight="1">
      <c r="GQ26036" s="171"/>
    </row>
    <row r="26037" spans="199:199" ht="12" customHeight="1">
      <c r="GQ26037" s="171"/>
    </row>
    <row r="26038" spans="199:199" ht="12" customHeight="1">
      <c r="GQ26038" s="171"/>
    </row>
    <row r="26039" spans="199:199" ht="12" customHeight="1">
      <c r="GQ26039" s="171"/>
    </row>
    <row r="26040" spans="199:199" ht="12" customHeight="1">
      <c r="GQ26040" s="171"/>
    </row>
    <row r="26041" spans="199:199" ht="12" customHeight="1">
      <c r="GQ26041" s="171"/>
    </row>
    <row r="26042" spans="199:199" ht="12" customHeight="1">
      <c r="GQ26042" s="171"/>
    </row>
    <row r="26043" spans="199:199" ht="12" customHeight="1">
      <c r="GQ26043" s="171"/>
    </row>
    <row r="26044" spans="199:199" ht="12" customHeight="1">
      <c r="GQ26044" s="171"/>
    </row>
    <row r="26045" spans="199:199" ht="12" customHeight="1">
      <c r="GQ26045" s="171"/>
    </row>
    <row r="26046" spans="199:199" ht="12" customHeight="1">
      <c r="GQ26046" s="171"/>
    </row>
    <row r="26047" spans="199:199" ht="12" customHeight="1">
      <c r="GQ26047" s="171"/>
    </row>
    <row r="26048" spans="199:199" ht="12" customHeight="1">
      <c r="GQ26048" s="171"/>
    </row>
    <row r="26049" spans="199:199" ht="12" customHeight="1">
      <c r="GQ26049" s="171"/>
    </row>
    <row r="26050" spans="199:199" ht="12" customHeight="1">
      <c r="GQ26050" s="171"/>
    </row>
    <row r="26051" spans="199:199" ht="12" customHeight="1">
      <c r="GQ26051" s="171"/>
    </row>
    <row r="26052" spans="199:199" ht="12" customHeight="1">
      <c r="GQ26052" s="171"/>
    </row>
    <row r="26053" spans="199:199" ht="12" customHeight="1">
      <c r="GQ26053" s="171"/>
    </row>
    <row r="26054" spans="199:199" ht="12" customHeight="1">
      <c r="GQ26054" s="171"/>
    </row>
    <row r="26055" spans="199:199" ht="12" customHeight="1">
      <c r="GQ26055" s="171"/>
    </row>
    <row r="26056" spans="199:199" ht="12" customHeight="1">
      <c r="GQ26056" s="171"/>
    </row>
    <row r="26057" spans="199:199" ht="12" customHeight="1">
      <c r="GQ26057" s="171"/>
    </row>
    <row r="26058" spans="199:199" ht="12" customHeight="1">
      <c r="GQ26058" s="171"/>
    </row>
    <row r="26059" spans="199:199" ht="12" customHeight="1">
      <c r="GQ26059" s="171"/>
    </row>
    <row r="26060" spans="199:199" ht="12" customHeight="1">
      <c r="GQ26060" s="171"/>
    </row>
    <row r="26061" spans="199:199" ht="12" customHeight="1">
      <c r="GQ26061" s="171"/>
    </row>
    <row r="26062" spans="199:199" ht="12" customHeight="1">
      <c r="GQ26062" s="171"/>
    </row>
    <row r="26063" spans="199:199" ht="12" customHeight="1">
      <c r="GQ26063" s="171"/>
    </row>
    <row r="26064" spans="199:199" ht="12" customHeight="1">
      <c r="GQ26064" s="171"/>
    </row>
    <row r="26065" spans="199:199" ht="12" customHeight="1">
      <c r="GQ26065" s="171"/>
    </row>
    <row r="26066" spans="199:199" ht="12" customHeight="1">
      <c r="GQ26066" s="171"/>
    </row>
    <row r="26067" spans="199:199" ht="12" customHeight="1">
      <c r="GQ26067" s="171"/>
    </row>
    <row r="26068" spans="199:199" ht="12" customHeight="1">
      <c r="GQ26068" s="171"/>
    </row>
    <row r="26069" spans="199:199" ht="12" customHeight="1">
      <c r="GQ26069" s="171"/>
    </row>
    <row r="26070" spans="199:199" ht="12" customHeight="1">
      <c r="GQ26070" s="171"/>
    </row>
    <row r="26071" spans="199:199" ht="12" customHeight="1">
      <c r="GQ26071" s="171"/>
    </row>
    <row r="26072" spans="199:199" ht="12" customHeight="1">
      <c r="GQ26072" s="171"/>
    </row>
    <row r="26073" spans="199:199" ht="12" customHeight="1">
      <c r="GQ26073" s="171"/>
    </row>
    <row r="26074" spans="199:199" ht="12" customHeight="1">
      <c r="GQ26074" s="171"/>
    </row>
    <row r="26075" spans="199:199" ht="12" customHeight="1">
      <c r="GQ26075" s="171"/>
    </row>
    <row r="26076" spans="199:199" ht="12" customHeight="1">
      <c r="GQ26076" s="171"/>
    </row>
    <row r="26077" spans="199:199" ht="12" customHeight="1">
      <c r="GQ26077" s="171"/>
    </row>
    <row r="26078" spans="199:199" ht="12" customHeight="1">
      <c r="GQ26078" s="171"/>
    </row>
    <row r="26079" spans="199:199" ht="12" customHeight="1">
      <c r="GQ26079" s="171"/>
    </row>
    <row r="26080" spans="199:199" ht="12" customHeight="1">
      <c r="GQ26080" s="171"/>
    </row>
    <row r="26081" spans="199:199" ht="12" customHeight="1">
      <c r="GQ26081" s="171"/>
    </row>
    <row r="26082" spans="199:199" ht="12" customHeight="1">
      <c r="GQ26082" s="171"/>
    </row>
    <row r="26083" spans="199:199" ht="12" customHeight="1">
      <c r="GQ26083" s="171"/>
    </row>
    <row r="26084" spans="199:199" ht="12" customHeight="1">
      <c r="GQ26084" s="171"/>
    </row>
    <row r="26085" spans="199:199" ht="12" customHeight="1">
      <c r="GQ26085" s="171"/>
    </row>
    <row r="26086" spans="199:199" ht="12" customHeight="1">
      <c r="GQ26086" s="171"/>
    </row>
    <row r="26087" spans="199:199" ht="12" customHeight="1">
      <c r="GQ26087" s="171"/>
    </row>
    <row r="26088" spans="199:199" ht="12" customHeight="1">
      <c r="GQ26088" s="171"/>
    </row>
    <row r="26089" spans="199:199" ht="12" customHeight="1">
      <c r="GQ26089" s="171"/>
    </row>
    <row r="26090" spans="199:199" ht="12" customHeight="1">
      <c r="GQ26090" s="171"/>
    </row>
    <row r="26091" spans="199:199" ht="12" customHeight="1">
      <c r="GQ26091" s="171"/>
    </row>
    <row r="26092" spans="199:199" ht="12" customHeight="1">
      <c r="GQ26092" s="171"/>
    </row>
    <row r="26093" spans="199:199" ht="12" customHeight="1">
      <c r="GQ26093" s="171"/>
    </row>
    <row r="26094" spans="199:199" ht="12" customHeight="1">
      <c r="GQ26094" s="171"/>
    </row>
    <row r="26095" spans="199:199" ht="12" customHeight="1">
      <c r="GQ26095" s="171"/>
    </row>
    <row r="26096" spans="199:199" ht="12" customHeight="1">
      <c r="GQ26096" s="171"/>
    </row>
    <row r="26097" spans="199:199" ht="12" customHeight="1">
      <c r="GQ26097" s="171"/>
    </row>
    <row r="26098" spans="199:199" ht="12" customHeight="1">
      <c r="GQ26098" s="171"/>
    </row>
    <row r="26099" spans="199:199" ht="12" customHeight="1">
      <c r="GQ26099" s="171"/>
    </row>
    <row r="26100" spans="199:199" ht="12" customHeight="1">
      <c r="GQ26100" s="171"/>
    </row>
    <row r="26101" spans="199:199" ht="12" customHeight="1">
      <c r="GQ26101" s="171"/>
    </row>
    <row r="26102" spans="199:199" ht="12" customHeight="1">
      <c r="GQ26102" s="171"/>
    </row>
    <row r="26103" spans="199:199" ht="12" customHeight="1">
      <c r="GQ26103" s="171"/>
    </row>
    <row r="26104" spans="199:199" ht="12" customHeight="1">
      <c r="GQ26104" s="171"/>
    </row>
    <row r="26105" spans="199:199" ht="12" customHeight="1">
      <c r="GQ26105" s="171"/>
    </row>
    <row r="26106" spans="199:199" ht="12" customHeight="1">
      <c r="GQ26106" s="171"/>
    </row>
    <row r="26107" spans="199:199" ht="12" customHeight="1">
      <c r="GQ26107" s="171"/>
    </row>
    <row r="26108" spans="199:199" ht="12" customHeight="1">
      <c r="GQ26108" s="171"/>
    </row>
    <row r="26109" spans="199:199" ht="12" customHeight="1">
      <c r="GQ26109" s="171"/>
    </row>
    <row r="26110" spans="199:199" ht="12" customHeight="1">
      <c r="GQ26110" s="171"/>
    </row>
    <row r="26111" spans="199:199" ht="12" customHeight="1">
      <c r="GQ26111" s="171"/>
    </row>
    <row r="26112" spans="199:199" ht="12" customHeight="1">
      <c r="GQ26112" s="171"/>
    </row>
    <row r="26113" spans="199:199" ht="12" customHeight="1">
      <c r="GQ26113" s="171"/>
    </row>
    <row r="26114" spans="199:199" ht="12" customHeight="1">
      <c r="GQ26114" s="171"/>
    </row>
    <row r="26115" spans="199:199" ht="12" customHeight="1">
      <c r="GQ26115" s="171"/>
    </row>
    <row r="26116" spans="199:199" ht="12" customHeight="1">
      <c r="GQ26116" s="171"/>
    </row>
    <row r="26117" spans="199:199" ht="12" customHeight="1">
      <c r="GQ26117" s="171"/>
    </row>
    <row r="26118" spans="199:199" ht="12" customHeight="1">
      <c r="GQ26118" s="171"/>
    </row>
    <row r="26119" spans="199:199" ht="12" customHeight="1">
      <c r="GQ26119" s="171"/>
    </row>
    <row r="26120" spans="199:199" ht="12" customHeight="1">
      <c r="GQ26120" s="171"/>
    </row>
    <row r="26121" spans="199:199" ht="12" customHeight="1">
      <c r="GQ26121" s="171"/>
    </row>
    <row r="26122" spans="199:199" ht="12" customHeight="1">
      <c r="GQ26122" s="171"/>
    </row>
    <row r="26123" spans="199:199" ht="12" customHeight="1">
      <c r="GQ26123" s="171"/>
    </row>
    <row r="26124" spans="199:199" ht="12" customHeight="1">
      <c r="GQ26124" s="171"/>
    </row>
    <row r="26125" spans="199:199" ht="12" customHeight="1">
      <c r="GQ26125" s="171"/>
    </row>
    <row r="26126" spans="199:199" ht="12" customHeight="1">
      <c r="GQ26126" s="171"/>
    </row>
    <row r="26127" spans="199:199" ht="12" customHeight="1">
      <c r="GQ26127" s="171"/>
    </row>
    <row r="26128" spans="199:199" ht="12" customHeight="1">
      <c r="GQ26128" s="171"/>
    </row>
    <row r="26129" spans="199:199" ht="12" customHeight="1">
      <c r="GQ26129" s="171"/>
    </row>
    <row r="26130" spans="199:199" ht="12" customHeight="1">
      <c r="GQ26130" s="171"/>
    </row>
    <row r="26131" spans="199:199" ht="12" customHeight="1">
      <c r="GQ26131" s="171"/>
    </row>
    <row r="26132" spans="199:199" ht="12" customHeight="1">
      <c r="GQ26132" s="171"/>
    </row>
    <row r="26133" spans="199:199" ht="12" customHeight="1">
      <c r="GQ26133" s="171"/>
    </row>
    <row r="26134" spans="199:199" ht="12" customHeight="1">
      <c r="GQ26134" s="171"/>
    </row>
    <row r="26135" spans="199:199" ht="12" customHeight="1">
      <c r="GQ26135" s="171"/>
    </row>
    <row r="26136" spans="199:199" ht="12" customHeight="1">
      <c r="GQ26136" s="171"/>
    </row>
    <row r="26137" spans="199:199" ht="12" customHeight="1">
      <c r="GQ26137" s="171"/>
    </row>
    <row r="26138" spans="199:199" ht="12" customHeight="1">
      <c r="GQ26138" s="171"/>
    </row>
    <row r="26139" spans="199:199" ht="12" customHeight="1">
      <c r="GQ26139" s="171"/>
    </row>
    <row r="26140" spans="199:199" ht="12" customHeight="1">
      <c r="GQ26140" s="171"/>
    </row>
    <row r="26141" spans="199:199" ht="12" customHeight="1">
      <c r="GQ26141" s="171"/>
    </row>
    <row r="26142" spans="199:199" ht="12" customHeight="1">
      <c r="GQ26142" s="171"/>
    </row>
    <row r="26143" spans="199:199" ht="12" customHeight="1">
      <c r="GQ26143" s="171"/>
    </row>
    <row r="26144" spans="199:199" ht="12" customHeight="1">
      <c r="GQ26144" s="171"/>
    </row>
    <row r="26145" spans="199:199" ht="12" customHeight="1">
      <c r="GQ26145" s="171"/>
    </row>
    <row r="26146" spans="199:199" ht="12" customHeight="1">
      <c r="GQ26146" s="171"/>
    </row>
    <row r="26147" spans="199:199" ht="12" customHeight="1">
      <c r="GQ26147" s="171"/>
    </row>
    <row r="26148" spans="199:199" ht="12" customHeight="1">
      <c r="GQ26148" s="171"/>
    </row>
    <row r="26149" spans="199:199" ht="12" customHeight="1">
      <c r="GQ26149" s="171"/>
    </row>
    <row r="26150" spans="199:199" ht="12" customHeight="1">
      <c r="GQ26150" s="171"/>
    </row>
    <row r="26151" spans="199:199" ht="12" customHeight="1">
      <c r="GQ26151" s="171"/>
    </row>
    <row r="26152" spans="199:199" ht="12" customHeight="1">
      <c r="GQ26152" s="171"/>
    </row>
    <row r="26153" spans="199:199" ht="12" customHeight="1">
      <c r="GQ26153" s="171"/>
    </row>
    <row r="26154" spans="199:199" ht="12" customHeight="1">
      <c r="GQ26154" s="171"/>
    </row>
    <row r="26155" spans="199:199" ht="12" customHeight="1">
      <c r="GQ26155" s="171"/>
    </row>
    <row r="26156" spans="199:199" ht="12" customHeight="1">
      <c r="GQ26156" s="171"/>
    </row>
    <row r="26157" spans="199:199" ht="12" customHeight="1">
      <c r="GQ26157" s="171"/>
    </row>
    <row r="26158" spans="199:199" ht="12" customHeight="1">
      <c r="GQ26158" s="171"/>
    </row>
    <row r="26159" spans="199:199" ht="12" customHeight="1">
      <c r="GQ26159" s="171"/>
    </row>
    <row r="26160" spans="199:199" ht="12" customHeight="1">
      <c r="GQ26160" s="171"/>
    </row>
    <row r="26161" spans="199:199" ht="12" customHeight="1">
      <c r="GQ26161" s="171"/>
    </row>
    <row r="26162" spans="199:199" ht="12" customHeight="1">
      <c r="GQ26162" s="171"/>
    </row>
    <row r="26163" spans="199:199" ht="12" customHeight="1">
      <c r="GQ26163" s="171"/>
    </row>
    <row r="26164" spans="199:199" ht="12" customHeight="1">
      <c r="GQ26164" s="171"/>
    </row>
    <row r="26165" spans="199:199" ht="12" customHeight="1">
      <c r="GQ26165" s="171"/>
    </row>
    <row r="26166" spans="199:199" ht="12" customHeight="1">
      <c r="GQ26166" s="171"/>
    </row>
    <row r="26167" spans="199:199" ht="12" customHeight="1">
      <c r="GQ26167" s="171"/>
    </row>
    <row r="26168" spans="199:199" ht="12" customHeight="1">
      <c r="GQ26168" s="171"/>
    </row>
    <row r="26169" spans="199:199" ht="12" customHeight="1">
      <c r="GQ26169" s="171"/>
    </row>
    <row r="26170" spans="199:199" ht="12" customHeight="1">
      <c r="GQ26170" s="171"/>
    </row>
    <row r="26171" spans="199:199" ht="12" customHeight="1">
      <c r="GQ26171" s="171"/>
    </row>
    <row r="26172" spans="199:199" ht="12" customHeight="1">
      <c r="GQ26172" s="171"/>
    </row>
    <row r="26173" spans="199:199" ht="12" customHeight="1">
      <c r="GQ26173" s="171"/>
    </row>
    <row r="26174" spans="199:199" ht="12" customHeight="1">
      <c r="GQ26174" s="171"/>
    </row>
    <row r="26175" spans="199:199" ht="12" customHeight="1">
      <c r="GQ26175" s="171"/>
    </row>
    <row r="26176" spans="199:199" ht="12" customHeight="1">
      <c r="GQ26176" s="171"/>
    </row>
    <row r="26177" spans="199:199" ht="12" customHeight="1">
      <c r="GQ26177" s="171"/>
    </row>
    <row r="26178" spans="199:199" ht="12" customHeight="1">
      <c r="GQ26178" s="171"/>
    </row>
    <row r="26179" spans="199:199" ht="12" customHeight="1">
      <c r="GQ26179" s="171"/>
    </row>
    <row r="26180" spans="199:199" ht="12" customHeight="1">
      <c r="GQ26180" s="171"/>
    </row>
    <row r="26181" spans="199:199" ht="12" customHeight="1">
      <c r="GQ26181" s="171"/>
    </row>
    <row r="26182" spans="199:199" ht="12" customHeight="1">
      <c r="GQ26182" s="171"/>
    </row>
    <row r="26183" spans="199:199" ht="12" customHeight="1">
      <c r="GQ26183" s="171"/>
    </row>
    <row r="26184" spans="199:199" ht="12" customHeight="1">
      <c r="GQ26184" s="171"/>
    </row>
    <row r="26185" spans="199:199" ht="12" customHeight="1">
      <c r="GQ26185" s="171"/>
    </row>
    <row r="26186" spans="199:199" ht="12" customHeight="1">
      <c r="GQ26186" s="171"/>
    </row>
    <row r="26187" spans="199:199" ht="12" customHeight="1">
      <c r="GQ26187" s="171"/>
    </row>
    <row r="26188" spans="199:199" ht="12" customHeight="1">
      <c r="GQ26188" s="171"/>
    </row>
    <row r="26189" spans="199:199" ht="12" customHeight="1">
      <c r="GQ26189" s="171"/>
    </row>
    <row r="26190" spans="199:199" ht="12" customHeight="1">
      <c r="GQ26190" s="171"/>
    </row>
    <row r="26191" spans="199:199" ht="12" customHeight="1">
      <c r="GQ26191" s="171"/>
    </row>
    <row r="26192" spans="199:199" ht="12" customHeight="1">
      <c r="GQ26192" s="171"/>
    </row>
    <row r="26193" spans="199:199" ht="12" customHeight="1">
      <c r="GQ26193" s="171"/>
    </row>
    <row r="26194" spans="199:199" ht="12" customHeight="1">
      <c r="GQ26194" s="171"/>
    </row>
    <row r="26195" spans="199:199" ht="12" customHeight="1">
      <c r="GQ26195" s="171"/>
    </row>
    <row r="26196" spans="199:199" ht="12" customHeight="1">
      <c r="GQ26196" s="171"/>
    </row>
    <row r="26197" spans="199:199" ht="12" customHeight="1">
      <c r="GQ26197" s="171"/>
    </row>
    <row r="26198" spans="199:199" ht="12" customHeight="1">
      <c r="GQ26198" s="171"/>
    </row>
    <row r="26199" spans="199:199" ht="12" customHeight="1">
      <c r="GQ26199" s="171"/>
    </row>
    <row r="26200" spans="199:199" ht="12" customHeight="1">
      <c r="GQ26200" s="171"/>
    </row>
    <row r="26201" spans="199:199" ht="12" customHeight="1">
      <c r="GQ26201" s="171"/>
    </row>
    <row r="26202" spans="199:199" ht="12" customHeight="1">
      <c r="GQ26202" s="171"/>
    </row>
    <row r="26203" spans="199:199" ht="12" customHeight="1">
      <c r="GQ26203" s="171"/>
    </row>
    <row r="26204" spans="199:199" ht="12" customHeight="1">
      <c r="GQ26204" s="171"/>
    </row>
    <row r="26205" spans="199:199" ht="12" customHeight="1">
      <c r="GQ26205" s="171"/>
    </row>
    <row r="26206" spans="199:199" ht="12" customHeight="1">
      <c r="GQ26206" s="171"/>
    </row>
    <row r="26207" spans="199:199" ht="12" customHeight="1">
      <c r="GQ26207" s="171"/>
    </row>
    <row r="26208" spans="199:199" ht="12" customHeight="1">
      <c r="GQ26208" s="171"/>
    </row>
    <row r="26209" spans="199:199" ht="12" customHeight="1">
      <c r="GQ26209" s="171"/>
    </row>
    <row r="26210" spans="199:199" ht="12" customHeight="1">
      <c r="GQ26210" s="171"/>
    </row>
    <row r="26211" spans="199:199" ht="12" customHeight="1">
      <c r="GQ26211" s="171"/>
    </row>
    <row r="26212" spans="199:199" ht="12" customHeight="1">
      <c r="GQ26212" s="171"/>
    </row>
    <row r="26213" spans="199:199" ht="12" customHeight="1">
      <c r="GQ26213" s="171"/>
    </row>
    <row r="26214" spans="199:199" ht="12" customHeight="1">
      <c r="GQ26214" s="171"/>
    </row>
    <row r="26215" spans="199:199" ht="12" customHeight="1">
      <c r="GQ26215" s="171"/>
    </row>
    <row r="26216" spans="199:199" ht="12" customHeight="1">
      <c r="GQ26216" s="171"/>
    </row>
    <row r="26217" spans="199:199" ht="12" customHeight="1">
      <c r="GQ26217" s="171"/>
    </row>
    <row r="26218" spans="199:199" ht="12" customHeight="1">
      <c r="GQ26218" s="171"/>
    </row>
    <row r="26219" spans="199:199" ht="12" customHeight="1">
      <c r="GQ26219" s="171"/>
    </row>
    <row r="26220" spans="199:199" ht="12" customHeight="1">
      <c r="GQ26220" s="171"/>
    </row>
    <row r="26221" spans="199:199" ht="12" customHeight="1">
      <c r="GQ26221" s="171"/>
    </row>
    <row r="26222" spans="199:199" ht="12" customHeight="1">
      <c r="GQ26222" s="171"/>
    </row>
    <row r="26223" spans="199:199" ht="12" customHeight="1">
      <c r="GQ26223" s="171"/>
    </row>
    <row r="26224" spans="199:199" ht="12" customHeight="1">
      <c r="GQ26224" s="171"/>
    </row>
    <row r="26225" spans="199:199" ht="12" customHeight="1">
      <c r="GQ26225" s="171"/>
    </row>
    <row r="26226" spans="199:199" ht="12" customHeight="1">
      <c r="GQ26226" s="171"/>
    </row>
    <row r="26227" spans="199:199" ht="12" customHeight="1">
      <c r="GQ26227" s="171"/>
    </row>
    <row r="26228" spans="199:199" ht="12" customHeight="1">
      <c r="GQ26228" s="171"/>
    </row>
    <row r="26229" spans="199:199" ht="12" customHeight="1">
      <c r="GQ26229" s="171"/>
    </row>
    <row r="26230" spans="199:199" ht="12" customHeight="1">
      <c r="GQ26230" s="171"/>
    </row>
    <row r="26231" spans="199:199" ht="12" customHeight="1">
      <c r="GQ26231" s="171"/>
    </row>
    <row r="26232" spans="199:199" ht="12" customHeight="1">
      <c r="GQ26232" s="171"/>
    </row>
    <row r="26233" spans="199:199" ht="12" customHeight="1">
      <c r="GQ26233" s="171"/>
    </row>
    <row r="26234" spans="199:199" ht="12" customHeight="1">
      <c r="GQ26234" s="171"/>
    </row>
    <row r="26235" spans="199:199" ht="12" customHeight="1">
      <c r="GQ26235" s="171"/>
    </row>
    <row r="26236" spans="199:199" ht="12" customHeight="1">
      <c r="GQ26236" s="171"/>
    </row>
    <row r="26237" spans="199:199" ht="12" customHeight="1">
      <c r="GQ26237" s="171"/>
    </row>
    <row r="26238" spans="199:199" ht="12" customHeight="1">
      <c r="GQ26238" s="171"/>
    </row>
    <row r="26239" spans="199:199" ht="12" customHeight="1">
      <c r="GQ26239" s="171"/>
    </row>
    <row r="26240" spans="199:199" ht="12" customHeight="1">
      <c r="GQ26240" s="171"/>
    </row>
    <row r="26241" spans="199:199" ht="12" customHeight="1">
      <c r="GQ26241" s="171"/>
    </row>
    <row r="26242" spans="199:199" ht="12" customHeight="1">
      <c r="GQ26242" s="171"/>
    </row>
    <row r="26243" spans="199:199" ht="12" customHeight="1">
      <c r="GQ26243" s="171"/>
    </row>
    <row r="26244" spans="199:199" ht="12" customHeight="1">
      <c r="GQ26244" s="171"/>
    </row>
    <row r="26245" spans="199:199" ht="12" customHeight="1">
      <c r="GQ26245" s="171"/>
    </row>
    <row r="26246" spans="199:199" ht="12" customHeight="1">
      <c r="GQ26246" s="171"/>
    </row>
    <row r="26247" spans="199:199" ht="12" customHeight="1">
      <c r="GQ26247" s="171"/>
    </row>
    <row r="26248" spans="199:199" ht="12" customHeight="1">
      <c r="GQ26248" s="171"/>
    </row>
    <row r="26249" spans="199:199" ht="12" customHeight="1">
      <c r="GQ26249" s="171"/>
    </row>
    <row r="26250" spans="199:199" ht="12" customHeight="1">
      <c r="GQ26250" s="171"/>
    </row>
    <row r="26251" spans="199:199" ht="12" customHeight="1">
      <c r="GQ26251" s="171"/>
    </row>
    <row r="26252" spans="199:199" ht="12" customHeight="1">
      <c r="GQ26252" s="171"/>
    </row>
    <row r="26253" spans="199:199" ht="12" customHeight="1">
      <c r="GQ26253" s="171"/>
    </row>
    <row r="26254" spans="199:199" ht="12" customHeight="1">
      <c r="GQ26254" s="171"/>
    </row>
    <row r="26255" spans="199:199" ht="12" customHeight="1">
      <c r="GQ26255" s="171"/>
    </row>
    <row r="26256" spans="199:199" ht="12" customHeight="1">
      <c r="GQ26256" s="171"/>
    </row>
    <row r="26257" spans="199:199" ht="12" customHeight="1">
      <c r="GQ26257" s="171"/>
    </row>
    <row r="26258" spans="199:199" ht="12" customHeight="1">
      <c r="GQ26258" s="171"/>
    </row>
    <row r="26259" spans="199:199" ht="12" customHeight="1">
      <c r="GQ26259" s="171"/>
    </row>
    <row r="26260" spans="199:199" ht="12" customHeight="1">
      <c r="GQ26260" s="171"/>
    </row>
    <row r="26261" spans="199:199" ht="12" customHeight="1">
      <c r="GQ26261" s="171"/>
    </row>
    <row r="26262" spans="199:199" ht="12" customHeight="1">
      <c r="GQ26262" s="171"/>
    </row>
    <row r="26263" spans="199:199" ht="12" customHeight="1">
      <c r="GQ26263" s="171"/>
    </row>
    <row r="26264" spans="199:199" ht="12" customHeight="1">
      <c r="GQ26264" s="171"/>
    </row>
    <row r="26265" spans="199:199" ht="12" customHeight="1">
      <c r="GQ26265" s="171"/>
    </row>
    <row r="26266" spans="199:199" ht="12" customHeight="1">
      <c r="GQ26266" s="171"/>
    </row>
    <row r="26267" spans="199:199" ht="12" customHeight="1">
      <c r="GQ26267" s="171"/>
    </row>
    <row r="26268" spans="199:199" ht="12" customHeight="1">
      <c r="GQ26268" s="171"/>
    </row>
    <row r="26269" spans="199:199" ht="12" customHeight="1">
      <c r="GQ26269" s="171"/>
    </row>
    <row r="26270" spans="199:199" ht="12" customHeight="1">
      <c r="GQ26270" s="171"/>
    </row>
    <row r="26271" spans="199:199" ht="12" customHeight="1">
      <c r="GQ26271" s="171"/>
    </row>
    <row r="26272" spans="199:199" ht="12" customHeight="1">
      <c r="GQ26272" s="171"/>
    </row>
    <row r="26273" spans="199:199" ht="12" customHeight="1">
      <c r="GQ26273" s="171"/>
    </row>
    <row r="26274" spans="199:199" ht="12" customHeight="1">
      <c r="GQ26274" s="171"/>
    </row>
    <row r="26275" spans="199:199" ht="12" customHeight="1">
      <c r="GQ26275" s="171"/>
    </row>
    <row r="26276" spans="199:199" ht="12" customHeight="1">
      <c r="GQ26276" s="171"/>
    </row>
    <row r="26277" spans="199:199" ht="12" customHeight="1">
      <c r="GQ26277" s="171"/>
    </row>
    <row r="26278" spans="199:199" ht="12" customHeight="1">
      <c r="GQ26278" s="171"/>
    </row>
    <row r="26279" spans="199:199" ht="12" customHeight="1">
      <c r="GQ26279" s="171"/>
    </row>
    <row r="26280" spans="199:199" ht="12" customHeight="1">
      <c r="GQ26280" s="171"/>
    </row>
    <row r="26281" spans="199:199" ht="12" customHeight="1">
      <c r="GQ26281" s="171"/>
    </row>
    <row r="26282" spans="199:199" ht="12" customHeight="1">
      <c r="GQ26282" s="171"/>
    </row>
    <row r="26283" spans="199:199" ht="12" customHeight="1">
      <c r="GQ26283" s="171"/>
    </row>
    <row r="26284" spans="199:199" ht="12" customHeight="1">
      <c r="GQ26284" s="171"/>
    </row>
    <row r="26285" spans="199:199" ht="12" customHeight="1">
      <c r="GQ26285" s="171"/>
    </row>
    <row r="26286" spans="199:199" ht="12" customHeight="1">
      <c r="GQ26286" s="171"/>
    </row>
    <row r="26287" spans="199:199" ht="12" customHeight="1">
      <c r="GQ26287" s="171"/>
    </row>
    <row r="26288" spans="199:199" ht="12" customHeight="1">
      <c r="GQ26288" s="171"/>
    </row>
    <row r="26289" spans="199:199" ht="12" customHeight="1">
      <c r="GQ26289" s="171"/>
    </row>
    <row r="26290" spans="199:199" ht="12" customHeight="1">
      <c r="GQ26290" s="171"/>
    </row>
    <row r="26291" spans="199:199" ht="12" customHeight="1">
      <c r="GQ26291" s="171"/>
    </row>
    <row r="26292" spans="199:199" ht="12" customHeight="1">
      <c r="GQ26292" s="171"/>
    </row>
    <row r="26293" spans="199:199" ht="12" customHeight="1">
      <c r="GQ26293" s="171"/>
    </row>
    <row r="26294" spans="199:199" ht="12" customHeight="1">
      <c r="GQ26294" s="171"/>
    </row>
    <row r="26295" spans="199:199" ht="12" customHeight="1">
      <c r="GQ26295" s="171"/>
    </row>
    <row r="26296" spans="199:199" ht="12" customHeight="1">
      <c r="GQ26296" s="171"/>
    </row>
    <row r="26297" spans="199:199" ht="12" customHeight="1">
      <c r="GQ26297" s="171"/>
    </row>
    <row r="26298" spans="199:199" ht="12" customHeight="1">
      <c r="GQ26298" s="171"/>
    </row>
    <row r="26299" spans="199:199" ht="12" customHeight="1">
      <c r="GQ26299" s="171"/>
    </row>
    <row r="26300" spans="199:199" ht="12" customHeight="1">
      <c r="GQ26300" s="171"/>
    </row>
    <row r="26301" spans="199:199" ht="12" customHeight="1">
      <c r="GQ26301" s="171"/>
    </row>
    <row r="26302" spans="199:199" ht="12" customHeight="1">
      <c r="GQ26302" s="171"/>
    </row>
    <row r="26303" spans="199:199" ht="12" customHeight="1">
      <c r="GQ26303" s="171"/>
    </row>
    <row r="26304" spans="199:199" ht="12" customHeight="1">
      <c r="GQ26304" s="171"/>
    </row>
    <row r="26305" spans="199:199" ht="12" customHeight="1">
      <c r="GQ26305" s="171"/>
    </row>
    <row r="26306" spans="199:199" ht="12" customHeight="1">
      <c r="GQ26306" s="171"/>
    </row>
    <row r="26307" spans="199:199" ht="12" customHeight="1">
      <c r="GQ26307" s="171"/>
    </row>
    <row r="26308" spans="199:199" ht="12" customHeight="1">
      <c r="GQ26308" s="171"/>
    </row>
    <row r="26309" spans="199:199" ht="12" customHeight="1">
      <c r="GQ26309" s="171"/>
    </row>
    <row r="26310" spans="199:199" ht="12" customHeight="1">
      <c r="GQ26310" s="171"/>
    </row>
    <row r="26311" spans="199:199" ht="12" customHeight="1">
      <c r="GQ26311" s="171"/>
    </row>
    <row r="26312" spans="199:199" ht="12" customHeight="1">
      <c r="GQ26312" s="171"/>
    </row>
    <row r="26313" spans="199:199" ht="12" customHeight="1">
      <c r="GQ26313" s="171"/>
    </row>
    <row r="26314" spans="199:199" ht="12" customHeight="1">
      <c r="GQ26314" s="171"/>
    </row>
    <row r="26315" spans="199:199" ht="12" customHeight="1">
      <c r="GQ26315" s="171"/>
    </row>
    <row r="26316" spans="199:199" ht="12" customHeight="1">
      <c r="GQ26316" s="171"/>
    </row>
    <row r="26317" spans="199:199" ht="12" customHeight="1">
      <c r="GQ26317" s="171"/>
    </row>
    <row r="26318" spans="199:199" ht="12" customHeight="1">
      <c r="GQ26318" s="171"/>
    </row>
    <row r="26319" spans="199:199" ht="12" customHeight="1">
      <c r="GQ26319" s="171"/>
    </row>
    <row r="26320" spans="199:199" ht="12" customHeight="1">
      <c r="GQ26320" s="171"/>
    </row>
    <row r="26321" spans="199:199" ht="12" customHeight="1">
      <c r="GQ26321" s="171"/>
    </row>
    <row r="26322" spans="199:199" ht="12" customHeight="1">
      <c r="GQ26322" s="171"/>
    </row>
    <row r="26323" spans="199:199" ht="12" customHeight="1">
      <c r="GQ26323" s="171"/>
    </row>
    <row r="26324" spans="199:199" ht="12" customHeight="1">
      <c r="GQ26324" s="171"/>
    </row>
    <row r="26325" spans="199:199" ht="12" customHeight="1">
      <c r="GQ26325" s="171"/>
    </row>
    <row r="26326" spans="199:199" ht="12" customHeight="1">
      <c r="GQ26326" s="171"/>
    </row>
    <row r="26327" spans="199:199" ht="12" customHeight="1">
      <c r="GQ26327" s="171"/>
    </row>
    <row r="26328" spans="199:199" ht="12" customHeight="1">
      <c r="GQ26328" s="171"/>
    </row>
    <row r="26329" spans="199:199" ht="12" customHeight="1">
      <c r="GQ26329" s="171"/>
    </row>
    <row r="26330" spans="199:199" ht="12" customHeight="1">
      <c r="GQ26330" s="171"/>
    </row>
    <row r="26331" spans="199:199" ht="12" customHeight="1">
      <c r="GQ26331" s="171"/>
    </row>
    <row r="26332" spans="199:199" ht="12" customHeight="1">
      <c r="GQ26332" s="171"/>
    </row>
    <row r="26333" spans="199:199" ht="12" customHeight="1">
      <c r="GQ26333" s="171"/>
    </row>
    <row r="26334" spans="199:199" ht="12" customHeight="1">
      <c r="GQ26334" s="171"/>
    </row>
    <row r="26335" spans="199:199" ht="12" customHeight="1">
      <c r="GQ26335" s="171"/>
    </row>
    <row r="26336" spans="199:199" ht="12" customHeight="1">
      <c r="GQ26336" s="171"/>
    </row>
    <row r="26337" spans="199:199" ht="12" customHeight="1">
      <c r="GQ26337" s="171"/>
    </row>
    <row r="26338" spans="199:199" ht="12" customHeight="1">
      <c r="GQ26338" s="171"/>
    </row>
    <row r="26339" spans="199:199" ht="12" customHeight="1">
      <c r="GQ26339" s="171"/>
    </row>
    <row r="26340" spans="199:199" ht="12" customHeight="1">
      <c r="GQ26340" s="171"/>
    </row>
    <row r="26341" spans="199:199" ht="12" customHeight="1">
      <c r="GQ26341" s="171"/>
    </row>
    <row r="26342" spans="199:199" ht="12" customHeight="1">
      <c r="GQ26342" s="171"/>
    </row>
    <row r="26343" spans="199:199" ht="12" customHeight="1">
      <c r="GQ26343" s="171"/>
    </row>
    <row r="26344" spans="199:199" ht="12" customHeight="1">
      <c r="GQ26344" s="171"/>
    </row>
    <row r="26345" spans="199:199" ht="12" customHeight="1">
      <c r="GQ26345" s="171"/>
    </row>
    <row r="26346" spans="199:199" ht="12" customHeight="1">
      <c r="GQ26346" s="171"/>
    </row>
    <row r="26347" spans="199:199" ht="12" customHeight="1">
      <c r="GQ26347" s="171"/>
    </row>
    <row r="26348" spans="199:199" ht="12" customHeight="1">
      <c r="GQ26348" s="171"/>
    </row>
    <row r="26349" spans="199:199" ht="12" customHeight="1">
      <c r="GQ26349" s="171"/>
    </row>
    <row r="26350" spans="199:199" ht="12" customHeight="1">
      <c r="GQ26350" s="171"/>
    </row>
    <row r="26351" spans="199:199" ht="12" customHeight="1">
      <c r="GQ26351" s="171"/>
    </row>
    <row r="26352" spans="199:199" ht="12" customHeight="1">
      <c r="GQ26352" s="171"/>
    </row>
    <row r="26353" spans="199:199" ht="12" customHeight="1">
      <c r="GQ26353" s="171"/>
    </row>
    <row r="26354" spans="199:199" ht="12" customHeight="1">
      <c r="GQ26354" s="171"/>
    </row>
    <row r="26355" spans="199:199" ht="12" customHeight="1">
      <c r="GQ26355" s="171"/>
    </row>
    <row r="26356" spans="199:199" ht="12" customHeight="1">
      <c r="GQ26356" s="171"/>
    </row>
    <row r="26357" spans="199:199" ht="12" customHeight="1">
      <c r="GQ26357" s="171"/>
    </row>
    <row r="26358" spans="199:199" ht="12" customHeight="1">
      <c r="GQ26358" s="171"/>
    </row>
    <row r="26359" spans="199:199" ht="12" customHeight="1">
      <c r="GQ26359" s="171"/>
    </row>
    <row r="26360" spans="199:199" ht="12" customHeight="1">
      <c r="GQ26360" s="171"/>
    </row>
    <row r="26361" spans="199:199" ht="12" customHeight="1">
      <c r="GQ26361" s="171"/>
    </row>
    <row r="26362" spans="199:199" ht="12" customHeight="1">
      <c r="GQ26362" s="171"/>
    </row>
    <row r="26363" spans="199:199" ht="12" customHeight="1">
      <c r="GQ26363" s="171"/>
    </row>
    <row r="26364" spans="199:199" ht="12" customHeight="1">
      <c r="GQ26364" s="171"/>
    </row>
    <row r="26365" spans="199:199" ht="12" customHeight="1">
      <c r="GQ26365" s="171"/>
    </row>
    <row r="26366" spans="199:199" ht="12" customHeight="1">
      <c r="GQ26366" s="171"/>
    </row>
    <row r="26367" spans="199:199" ht="12" customHeight="1">
      <c r="GQ26367" s="171"/>
    </row>
    <row r="26368" spans="199:199" ht="12" customHeight="1">
      <c r="GQ26368" s="171"/>
    </row>
    <row r="26369" spans="199:199" ht="12" customHeight="1">
      <c r="GQ26369" s="171"/>
    </row>
    <row r="26370" spans="199:199" ht="12" customHeight="1">
      <c r="GQ26370" s="171"/>
    </row>
    <row r="26371" spans="199:199" ht="12" customHeight="1">
      <c r="GQ26371" s="171"/>
    </row>
    <row r="26372" spans="199:199" ht="12" customHeight="1">
      <c r="GQ26372" s="171"/>
    </row>
    <row r="26373" spans="199:199" ht="12" customHeight="1">
      <c r="GQ26373" s="171"/>
    </row>
    <row r="26374" spans="199:199" ht="12" customHeight="1">
      <c r="GQ26374" s="171"/>
    </row>
    <row r="26375" spans="199:199" ht="12" customHeight="1">
      <c r="GQ26375" s="171"/>
    </row>
    <row r="26376" spans="199:199" ht="12" customHeight="1">
      <c r="GQ26376" s="171"/>
    </row>
    <row r="26377" spans="199:199" ht="12" customHeight="1">
      <c r="GQ26377" s="171"/>
    </row>
    <row r="26378" spans="199:199" ht="12" customHeight="1">
      <c r="GQ26378" s="171"/>
    </row>
    <row r="26379" spans="199:199" ht="12" customHeight="1">
      <c r="GQ26379" s="171"/>
    </row>
    <row r="26380" spans="199:199" ht="12" customHeight="1">
      <c r="GQ26380" s="171"/>
    </row>
    <row r="26381" spans="199:199" ht="12" customHeight="1">
      <c r="GQ26381" s="171"/>
    </row>
    <row r="26382" spans="199:199" ht="12" customHeight="1">
      <c r="GQ26382" s="171"/>
    </row>
    <row r="26383" spans="199:199" ht="12" customHeight="1">
      <c r="GQ26383" s="171"/>
    </row>
    <row r="26384" spans="199:199" ht="12" customHeight="1">
      <c r="GQ26384" s="171"/>
    </row>
    <row r="26385" spans="199:199" ht="12" customHeight="1">
      <c r="GQ26385" s="171"/>
    </row>
    <row r="26386" spans="199:199" ht="12" customHeight="1">
      <c r="GQ26386" s="171"/>
    </row>
    <row r="26387" spans="199:199" ht="12" customHeight="1">
      <c r="GQ26387" s="171"/>
    </row>
    <row r="26388" spans="199:199" ht="12" customHeight="1">
      <c r="GQ26388" s="171"/>
    </row>
    <row r="26389" spans="199:199" ht="12" customHeight="1">
      <c r="GQ26389" s="171"/>
    </row>
    <row r="26390" spans="199:199" ht="12" customHeight="1">
      <c r="GQ26390" s="171"/>
    </row>
    <row r="26391" spans="199:199" ht="12" customHeight="1">
      <c r="GQ26391" s="171"/>
    </row>
    <row r="26392" spans="199:199" ht="12" customHeight="1">
      <c r="GQ26392" s="171"/>
    </row>
    <row r="26393" spans="199:199" ht="12" customHeight="1">
      <c r="GQ26393" s="171"/>
    </row>
    <row r="26394" spans="199:199" ht="12" customHeight="1">
      <c r="GQ26394" s="171"/>
    </row>
    <row r="26395" spans="199:199" ht="12" customHeight="1">
      <c r="GQ26395" s="171"/>
    </row>
    <row r="26396" spans="199:199" ht="12" customHeight="1">
      <c r="GQ26396" s="171"/>
    </row>
    <row r="26397" spans="199:199" ht="12" customHeight="1">
      <c r="GQ26397" s="171"/>
    </row>
    <row r="26398" spans="199:199" ht="12" customHeight="1">
      <c r="GQ26398" s="171"/>
    </row>
    <row r="26399" spans="199:199" ht="12" customHeight="1">
      <c r="GQ26399" s="171"/>
    </row>
    <row r="26400" spans="199:199" ht="12" customHeight="1">
      <c r="GQ26400" s="171"/>
    </row>
    <row r="26401" spans="199:199" ht="12" customHeight="1">
      <c r="GQ26401" s="171"/>
    </row>
    <row r="26402" spans="199:199" ht="12" customHeight="1">
      <c r="GQ26402" s="171"/>
    </row>
    <row r="26403" spans="199:199" ht="12" customHeight="1">
      <c r="GQ26403" s="171"/>
    </row>
    <row r="26404" spans="199:199" ht="12" customHeight="1">
      <c r="GQ26404" s="171"/>
    </row>
    <row r="26405" spans="199:199" ht="12" customHeight="1">
      <c r="GQ26405" s="171"/>
    </row>
    <row r="26406" spans="199:199" ht="12" customHeight="1">
      <c r="GQ26406" s="171"/>
    </row>
    <row r="26407" spans="199:199" ht="12" customHeight="1">
      <c r="GQ26407" s="171"/>
    </row>
    <row r="26408" spans="199:199" ht="12" customHeight="1">
      <c r="GQ26408" s="171"/>
    </row>
    <row r="26409" spans="199:199" ht="12" customHeight="1">
      <c r="GQ26409" s="171"/>
    </row>
    <row r="26410" spans="199:199" ht="12" customHeight="1">
      <c r="GQ26410" s="171"/>
    </row>
    <row r="26411" spans="199:199" ht="12" customHeight="1">
      <c r="GQ26411" s="171"/>
    </row>
    <row r="26412" spans="199:199" ht="12" customHeight="1">
      <c r="GQ26412" s="171"/>
    </row>
    <row r="26413" spans="199:199" ht="12" customHeight="1">
      <c r="GQ26413" s="171"/>
    </row>
    <row r="26414" spans="199:199" ht="12" customHeight="1">
      <c r="GQ26414" s="171"/>
    </row>
    <row r="26415" spans="199:199" ht="12" customHeight="1">
      <c r="GQ26415" s="171"/>
    </row>
    <row r="26416" spans="199:199" ht="12" customHeight="1">
      <c r="GQ26416" s="171"/>
    </row>
    <row r="26417" spans="199:199" ht="12" customHeight="1">
      <c r="GQ26417" s="171"/>
    </row>
    <row r="26418" spans="199:199" ht="12" customHeight="1">
      <c r="GQ26418" s="171"/>
    </row>
    <row r="26419" spans="199:199" ht="12" customHeight="1">
      <c r="GQ26419" s="171"/>
    </row>
    <row r="26420" spans="199:199" ht="12" customHeight="1">
      <c r="GQ26420" s="171"/>
    </row>
    <row r="26421" spans="199:199" ht="12" customHeight="1">
      <c r="GQ26421" s="171"/>
    </row>
    <row r="26422" spans="199:199" ht="12" customHeight="1">
      <c r="GQ26422" s="171"/>
    </row>
    <row r="26423" spans="199:199" ht="12" customHeight="1">
      <c r="GQ26423" s="171"/>
    </row>
    <row r="26424" spans="199:199" ht="12" customHeight="1">
      <c r="GQ26424" s="171"/>
    </row>
    <row r="26425" spans="199:199" ht="12" customHeight="1">
      <c r="GQ26425" s="171"/>
    </row>
    <row r="26426" spans="199:199" ht="12" customHeight="1">
      <c r="GQ26426" s="171"/>
    </row>
    <row r="26427" spans="199:199" ht="12" customHeight="1">
      <c r="GQ26427" s="171"/>
    </row>
    <row r="26428" spans="199:199" ht="12" customHeight="1">
      <c r="GQ26428" s="171"/>
    </row>
    <row r="26429" spans="199:199" ht="12" customHeight="1">
      <c r="GQ26429" s="171"/>
    </row>
    <row r="26430" spans="199:199" ht="12" customHeight="1">
      <c r="GQ26430" s="171"/>
    </row>
    <row r="26431" spans="199:199" ht="12" customHeight="1">
      <c r="GQ26431" s="171"/>
    </row>
    <row r="26432" spans="199:199" ht="12" customHeight="1">
      <c r="GQ26432" s="171"/>
    </row>
    <row r="26433" spans="199:199" ht="12" customHeight="1">
      <c r="GQ26433" s="171"/>
    </row>
    <row r="26434" spans="199:199" ht="12" customHeight="1">
      <c r="GQ26434" s="171"/>
    </row>
    <row r="26435" spans="199:199" ht="12" customHeight="1">
      <c r="GQ26435" s="171"/>
    </row>
    <row r="26436" spans="199:199" ht="12" customHeight="1">
      <c r="GQ26436" s="171"/>
    </row>
    <row r="26437" spans="199:199" ht="12" customHeight="1">
      <c r="GQ26437" s="171"/>
    </row>
    <row r="26438" spans="199:199" ht="12" customHeight="1">
      <c r="GQ26438" s="171"/>
    </row>
    <row r="26439" spans="199:199" ht="12" customHeight="1">
      <c r="GQ26439" s="171"/>
    </row>
    <row r="26440" spans="199:199" ht="12" customHeight="1">
      <c r="GQ26440" s="171"/>
    </row>
    <row r="26441" spans="199:199" ht="12" customHeight="1">
      <c r="GQ26441" s="171"/>
    </row>
    <row r="26442" spans="199:199" ht="12" customHeight="1">
      <c r="GQ26442" s="171"/>
    </row>
    <row r="26443" spans="199:199" ht="12" customHeight="1">
      <c r="GQ26443" s="171"/>
    </row>
    <row r="26444" spans="199:199" ht="12" customHeight="1">
      <c r="GQ26444" s="171"/>
    </row>
    <row r="26445" spans="199:199" ht="12" customHeight="1">
      <c r="GQ26445" s="171"/>
    </row>
    <row r="26446" spans="199:199" ht="12" customHeight="1">
      <c r="GQ26446" s="171"/>
    </row>
    <row r="26447" spans="199:199" ht="12" customHeight="1">
      <c r="GQ26447" s="171"/>
    </row>
    <row r="26448" spans="199:199" ht="12" customHeight="1">
      <c r="GQ26448" s="171"/>
    </row>
    <row r="26449" spans="199:199" ht="12" customHeight="1">
      <c r="GQ26449" s="171"/>
    </row>
    <row r="26450" spans="199:199" ht="12" customHeight="1">
      <c r="GQ26450" s="171"/>
    </row>
    <row r="26451" spans="199:199" ht="12" customHeight="1">
      <c r="GQ26451" s="171"/>
    </row>
    <row r="26452" spans="199:199" ht="12" customHeight="1">
      <c r="GQ26452" s="171"/>
    </row>
    <row r="26453" spans="199:199" ht="12" customHeight="1">
      <c r="GQ26453" s="171"/>
    </row>
    <row r="26454" spans="199:199" ht="12" customHeight="1">
      <c r="GQ26454" s="171"/>
    </row>
    <row r="26455" spans="199:199" ht="12" customHeight="1">
      <c r="GQ26455" s="171"/>
    </row>
    <row r="26456" spans="199:199" ht="12" customHeight="1">
      <c r="GQ26456" s="171"/>
    </row>
    <row r="26457" spans="199:199" ht="12" customHeight="1">
      <c r="GQ26457" s="171"/>
    </row>
    <row r="26458" spans="199:199" ht="12" customHeight="1">
      <c r="GQ26458" s="171"/>
    </row>
    <row r="26459" spans="199:199" ht="12" customHeight="1">
      <c r="GQ26459" s="171"/>
    </row>
    <row r="26460" spans="199:199" ht="12" customHeight="1">
      <c r="GQ26460" s="171"/>
    </row>
    <row r="26461" spans="199:199" ht="12" customHeight="1">
      <c r="GQ26461" s="171"/>
    </row>
    <row r="26462" spans="199:199" ht="12" customHeight="1">
      <c r="GQ26462" s="171"/>
    </row>
    <row r="26463" spans="199:199" ht="12" customHeight="1">
      <c r="GQ26463" s="171"/>
    </row>
    <row r="26464" spans="199:199" ht="12" customHeight="1">
      <c r="GQ26464" s="171"/>
    </row>
    <row r="26465" spans="199:199" ht="12" customHeight="1">
      <c r="GQ26465" s="171"/>
    </row>
    <row r="26466" spans="199:199" ht="12" customHeight="1">
      <c r="GQ26466" s="171"/>
    </row>
    <row r="26467" spans="199:199" ht="12" customHeight="1">
      <c r="GQ26467" s="171"/>
    </row>
    <row r="26468" spans="199:199" ht="12" customHeight="1">
      <c r="GQ26468" s="171"/>
    </row>
    <row r="26469" spans="199:199" ht="12" customHeight="1">
      <c r="GQ26469" s="171"/>
    </row>
    <row r="26470" spans="199:199" ht="12" customHeight="1">
      <c r="GQ26470" s="171"/>
    </row>
    <row r="26471" spans="199:199" ht="12" customHeight="1">
      <c r="GQ26471" s="171"/>
    </row>
    <row r="26472" spans="199:199" ht="12" customHeight="1">
      <c r="GQ26472" s="171"/>
    </row>
    <row r="26473" spans="199:199" ht="12" customHeight="1">
      <c r="GQ26473" s="171"/>
    </row>
    <row r="26474" spans="199:199" ht="12" customHeight="1">
      <c r="GQ26474" s="171"/>
    </row>
    <row r="26475" spans="199:199" ht="12" customHeight="1">
      <c r="GQ26475" s="171"/>
    </row>
    <row r="26476" spans="199:199" ht="12" customHeight="1">
      <c r="GQ26476" s="171"/>
    </row>
    <row r="26477" spans="199:199" ht="12" customHeight="1">
      <c r="GQ26477" s="171"/>
    </row>
    <row r="26478" spans="199:199" ht="12" customHeight="1">
      <c r="GQ26478" s="171"/>
    </row>
    <row r="26479" spans="199:199" ht="12" customHeight="1">
      <c r="GQ26479" s="171"/>
    </row>
    <row r="26480" spans="199:199" ht="12" customHeight="1">
      <c r="GQ26480" s="171"/>
    </row>
    <row r="26481" spans="199:199" ht="12" customHeight="1">
      <c r="GQ26481" s="171"/>
    </row>
    <row r="26482" spans="199:199" ht="12" customHeight="1">
      <c r="GQ26482" s="171"/>
    </row>
    <row r="26483" spans="199:199" ht="12" customHeight="1">
      <c r="GQ26483" s="171"/>
    </row>
    <row r="26484" spans="199:199" ht="12" customHeight="1">
      <c r="GQ26484" s="171"/>
    </row>
    <row r="26485" spans="199:199" ht="12" customHeight="1">
      <c r="GQ26485" s="171"/>
    </row>
    <row r="26486" spans="199:199" ht="12" customHeight="1">
      <c r="GQ26486" s="171"/>
    </row>
    <row r="26487" spans="199:199" ht="12" customHeight="1">
      <c r="GQ26487" s="171"/>
    </row>
    <row r="26488" spans="199:199" ht="12" customHeight="1">
      <c r="GQ26488" s="171"/>
    </row>
    <row r="26489" spans="199:199" ht="12" customHeight="1">
      <c r="GQ26489" s="171"/>
    </row>
    <row r="26490" spans="199:199" ht="12" customHeight="1">
      <c r="GQ26490" s="171"/>
    </row>
    <row r="26491" spans="199:199" ht="12" customHeight="1">
      <c r="GQ26491" s="171"/>
    </row>
    <row r="26492" spans="199:199" ht="12" customHeight="1">
      <c r="GQ26492" s="171"/>
    </row>
    <row r="26493" spans="199:199" ht="12" customHeight="1">
      <c r="GQ26493" s="171"/>
    </row>
    <row r="26494" spans="199:199" ht="12" customHeight="1">
      <c r="GQ26494" s="171"/>
    </row>
    <row r="26495" spans="199:199" ht="12" customHeight="1">
      <c r="GQ26495" s="171"/>
    </row>
    <row r="26496" spans="199:199" ht="12" customHeight="1">
      <c r="GQ26496" s="171"/>
    </row>
    <row r="26497" spans="199:199" ht="12" customHeight="1">
      <c r="GQ26497" s="171"/>
    </row>
    <row r="26498" spans="199:199" ht="12" customHeight="1">
      <c r="GQ26498" s="171"/>
    </row>
    <row r="26499" spans="199:199" ht="12" customHeight="1">
      <c r="GQ26499" s="171"/>
    </row>
    <row r="26500" spans="199:199" ht="12" customHeight="1">
      <c r="GQ26500" s="171"/>
    </row>
    <row r="26501" spans="199:199" ht="12" customHeight="1">
      <c r="GQ26501" s="171"/>
    </row>
    <row r="26502" spans="199:199" ht="12" customHeight="1">
      <c r="GQ26502" s="171"/>
    </row>
    <row r="26503" spans="199:199" ht="12" customHeight="1">
      <c r="GQ26503" s="171"/>
    </row>
    <row r="26504" spans="199:199" ht="12" customHeight="1">
      <c r="GQ26504" s="171"/>
    </row>
    <row r="26505" spans="199:199" ht="12" customHeight="1">
      <c r="GQ26505" s="171"/>
    </row>
    <row r="26506" spans="199:199" ht="12" customHeight="1">
      <c r="GQ26506" s="171"/>
    </row>
    <row r="26507" spans="199:199" ht="12" customHeight="1">
      <c r="GQ26507" s="171"/>
    </row>
    <row r="26508" spans="199:199" ht="12" customHeight="1">
      <c r="GQ26508" s="171"/>
    </row>
    <row r="26509" spans="199:199" ht="12" customHeight="1">
      <c r="GQ26509" s="171"/>
    </row>
    <row r="26510" spans="199:199" ht="12" customHeight="1">
      <c r="GQ26510" s="171"/>
    </row>
    <row r="26511" spans="199:199" ht="12" customHeight="1">
      <c r="GQ26511" s="171"/>
    </row>
    <row r="26512" spans="199:199" ht="12" customHeight="1">
      <c r="GQ26512" s="171"/>
    </row>
    <row r="26513" spans="199:199" ht="12" customHeight="1">
      <c r="GQ26513" s="171"/>
    </row>
    <row r="26514" spans="199:199" ht="12" customHeight="1">
      <c r="GQ26514" s="171"/>
    </row>
    <row r="26515" spans="199:199" ht="12" customHeight="1">
      <c r="GQ26515" s="171"/>
    </row>
    <row r="26516" spans="199:199" ht="12" customHeight="1">
      <c r="GQ26516" s="171"/>
    </row>
    <row r="26517" spans="199:199" ht="12" customHeight="1">
      <c r="GQ26517" s="171"/>
    </row>
    <row r="26518" spans="199:199" ht="12" customHeight="1">
      <c r="GQ26518" s="171"/>
    </row>
    <row r="26519" spans="199:199" ht="12" customHeight="1">
      <c r="GQ26519" s="171"/>
    </row>
    <row r="26520" spans="199:199" ht="12" customHeight="1">
      <c r="GQ26520" s="171"/>
    </row>
    <row r="26521" spans="199:199" ht="12" customHeight="1">
      <c r="GQ26521" s="171"/>
    </row>
    <row r="26522" spans="199:199" ht="12" customHeight="1">
      <c r="GQ26522" s="171"/>
    </row>
    <row r="26523" spans="199:199" ht="12" customHeight="1">
      <c r="GQ26523" s="171"/>
    </row>
    <row r="26524" spans="199:199" ht="12" customHeight="1">
      <c r="GQ26524" s="171"/>
    </row>
    <row r="26525" spans="199:199" ht="12" customHeight="1">
      <c r="GQ26525" s="171"/>
    </row>
    <row r="26526" spans="199:199" ht="12" customHeight="1">
      <c r="GQ26526" s="171"/>
    </row>
    <row r="26527" spans="199:199" ht="12" customHeight="1">
      <c r="GQ26527" s="171"/>
    </row>
    <row r="26528" spans="199:199" ht="12" customHeight="1">
      <c r="GQ26528" s="171"/>
    </row>
    <row r="26529" spans="199:199" ht="12" customHeight="1">
      <c r="GQ26529" s="171"/>
    </row>
    <row r="26530" spans="199:199" ht="12" customHeight="1">
      <c r="GQ26530" s="171"/>
    </row>
    <row r="26531" spans="199:199" ht="12" customHeight="1">
      <c r="GQ26531" s="171"/>
    </row>
    <row r="26532" spans="199:199" ht="12" customHeight="1">
      <c r="GQ26532" s="171"/>
    </row>
    <row r="26533" spans="199:199" ht="12" customHeight="1">
      <c r="GQ26533" s="171"/>
    </row>
    <row r="26534" spans="199:199" ht="12" customHeight="1">
      <c r="GQ26534" s="171"/>
    </row>
    <row r="26535" spans="199:199" ht="12" customHeight="1">
      <c r="GQ26535" s="171"/>
    </row>
    <row r="26536" spans="199:199" ht="12" customHeight="1">
      <c r="GQ26536" s="171"/>
    </row>
    <row r="26537" spans="199:199" ht="12" customHeight="1">
      <c r="GQ26537" s="171"/>
    </row>
    <row r="26538" spans="199:199" ht="12" customHeight="1">
      <c r="GQ26538" s="171"/>
    </row>
    <row r="26539" spans="199:199" ht="12" customHeight="1">
      <c r="GQ26539" s="171"/>
    </row>
    <row r="26540" spans="199:199" ht="12" customHeight="1">
      <c r="GQ26540" s="171"/>
    </row>
    <row r="26541" spans="199:199" ht="12" customHeight="1">
      <c r="GQ26541" s="171"/>
    </row>
    <row r="26542" spans="199:199" ht="12" customHeight="1">
      <c r="GQ26542" s="171"/>
    </row>
    <row r="26543" spans="199:199" ht="12" customHeight="1">
      <c r="GQ26543" s="171"/>
    </row>
    <row r="26544" spans="199:199" ht="12" customHeight="1">
      <c r="GQ26544" s="171"/>
    </row>
    <row r="26545" spans="199:199" ht="12" customHeight="1">
      <c r="GQ26545" s="171"/>
    </row>
    <row r="26546" spans="199:199" ht="12" customHeight="1">
      <c r="GQ26546" s="171"/>
    </row>
    <row r="26547" spans="199:199" ht="12" customHeight="1">
      <c r="GQ26547" s="171"/>
    </row>
    <row r="26548" spans="199:199" ht="12" customHeight="1">
      <c r="GQ26548" s="171"/>
    </row>
    <row r="26549" spans="199:199" ht="12" customHeight="1">
      <c r="GQ26549" s="171"/>
    </row>
    <row r="26550" spans="199:199" ht="12" customHeight="1">
      <c r="GQ26550" s="171"/>
    </row>
    <row r="26551" spans="199:199" ht="12" customHeight="1">
      <c r="GQ26551" s="171"/>
    </row>
    <row r="26552" spans="199:199" ht="12" customHeight="1">
      <c r="GQ26552" s="171"/>
    </row>
    <row r="26553" spans="199:199" ht="12" customHeight="1">
      <c r="GQ26553" s="171"/>
    </row>
    <row r="26554" spans="199:199" ht="12" customHeight="1">
      <c r="GQ26554" s="171"/>
    </row>
    <row r="26555" spans="199:199" ht="12" customHeight="1">
      <c r="GQ26555" s="171"/>
    </row>
    <row r="26556" spans="199:199" ht="12" customHeight="1">
      <c r="GQ26556" s="171"/>
    </row>
    <row r="26557" spans="199:199" ht="12" customHeight="1">
      <c r="GQ26557" s="171"/>
    </row>
    <row r="26558" spans="199:199" ht="12" customHeight="1">
      <c r="GQ26558" s="171"/>
    </row>
    <row r="26559" spans="199:199" ht="12" customHeight="1">
      <c r="GQ26559" s="171"/>
    </row>
    <row r="26560" spans="199:199" ht="12" customHeight="1">
      <c r="GQ26560" s="171"/>
    </row>
    <row r="26561" spans="199:199" ht="12" customHeight="1">
      <c r="GQ26561" s="171"/>
    </row>
    <row r="26562" spans="199:199" ht="12" customHeight="1">
      <c r="GQ26562" s="171"/>
    </row>
    <row r="26563" spans="199:199" ht="12" customHeight="1">
      <c r="GQ26563" s="171"/>
    </row>
    <row r="26564" spans="199:199" ht="12" customHeight="1">
      <c r="GQ26564" s="171"/>
    </row>
    <row r="26565" spans="199:199" ht="12" customHeight="1">
      <c r="GQ26565" s="171"/>
    </row>
    <row r="26566" spans="199:199" ht="12" customHeight="1">
      <c r="GQ26566" s="171"/>
    </row>
    <row r="26567" spans="199:199" ht="12" customHeight="1">
      <c r="GQ26567" s="171"/>
    </row>
    <row r="26568" spans="199:199" ht="12" customHeight="1">
      <c r="GQ26568" s="171"/>
    </row>
    <row r="26569" spans="199:199" ht="12" customHeight="1">
      <c r="GQ26569" s="171"/>
    </row>
    <row r="26570" spans="199:199" ht="12" customHeight="1">
      <c r="GQ26570" s="171"/>
    </row>
    <row r="26571" spans="199:199" ht="12" customHeight="1">
      <c r="GQ26571" s="171"/>
    </row>
    <row r="26572" spans="199:199" ht="12" customHeight="1">
      <c r="GQ26572" s="171"/>
    </row>
    <row r="26573" spans="199:199" ht="12" customHeight="1">
      <c r="GQ26573" s="171"/>
    </row>
    <row r="26574" spans="199:199" ht="12" customHeight="1">
      <c r="GQ26574" s="171"/>
    </row>
    <row r="26575" spans="199:199" ht="12" customHeight="1">
      <c r="GQ26575" s="171"/>
    </row>
    <row r="26576" spans="199:199" ht="12" customHeight="1">
      <c r="GQ26576" s="171"/>
    </row>
    <row r="26577" spans="199:199" ht="12" customHeight="1">
      <c r="GQ26577" s="171"/>
    </row>
    <row r="26578" spans="199:199" ht="12" customHeight="1">
      <c r="GQ26578" s="171"/>
    </row>
    <row r="26579" spans="199:199" ht="12" customHeight="1">
      <c r="GQ26579" s="171"/>
    </row>
    <row r="26580" spans="199:199" ht="12" customHeight="1">
      <c r="GQ26580" s="171"/>
    </row>
    <row r="26581" spans="199:199" ht="12" customHeight="1">
      <c r="GQ26581" s="171"/>
    </row>
    <row r="26582" spans="199:199" ht="12" customHeight="1">
      <c r="GQ26582" s="171"/>
    </row>
    <row r="26583" spans="199:199" ht="12" customHeight="1">
      <c r="GQ26583" s="171"/>
    </row>
    <row r="26584" spans="199:199" ht="12" customHeight="1">
      <c r="GQ26584" s="171"/>
    </row>
    <row r="26585" spans="199:199" ht="12" customHeight="1">
      <c r="GQ26585" s="171"/>
    </row>
    <row r="26586" spans="199:199" ht="12" customHeight="1">
      <c r="GQ26586" s="171"/>
    </row>
    <row r="26587" spans="199:199" ht="12" customHeight="1">
      <c r="GQ26587" s="171"/>
    </row>
    <row r="26588" spans="199:199" ht="12" customHeight="1">
      <c r="GQ26588" s="171"/>
    </row>
    <row r="26589" spans="199:199" ht="12" customHeight="1">
      <c r="GQ26589" s="171"/>
    </row>
    <row r="26590" spans="199:199" ht="12" customHeight="1">
      <c r="GQ26590" s="171"/>
    </row>
    <row r="26591" spans="199:199" ht="12" customHeight="1">
      <c r="GQ26591" s="171"/>
    </row>
    <row r="26592" spans="199:199" ht="12" customHeight="1">
      <c r="GQ26592" s="171"/>
    </row>
    <row r="26593" spans="199:199" ht="12" customHeight="1">
      <c r="GQ26593" s="171"/>
    </row>
    <row r="26594" spans="199:199" ht="12" customHeight="1">
      <c r="GQ26594" s="171"/>
    </row>
    <row r="26595" spans="199:199" ht="12" customHeight="1">
      <c r="GQ26595" s="171"/>
    </row>
    <row r="26596" spans="199:199" ht="12" customHeight="1">
      <c r="GQ26596" s="171"/>
    </row>
    <row r="26597" spans="199:199" ht="12" customHeight="1">
      <c r="GQ26597" s="171"/>
    </row>
    <row r="26598" spans="199:199" ht="12" customHeight="1">
      <c r="GQ26598" s="171"/>
    </row>
    <row r="26599" spans="199:199" ht="12" customHeight="1">
      <c r="GQ26599" s="171"/>
    </row>
    <row r="26600" spans="199:199" ht="12" customHeight="1">
      <c r="GQ26600" s="171"/>
    </row>
    <row r="26601" spans="199:199" ht="12" customHeight="1">
      <c r="GQ26601" s="171"/>
    </row>
    <row r="26602" spans="199:199" ht="12" customHeight="1">
      <c r="GQ26602" s="171"/>
    </row>
    <row r="26603" spans="199:199" ht="12" customHeight="1">
      <c r="GQ26603" s="171"/>
    </row>
    <row r="26604" spans="199:199" ht="12" customHeight="1">
      <c r="GQ26604" s="171"/>
    </row>
    <row r="26605" spans="199:199" ht="12" customHeight="1">
      <c r="GQ26605" s="171"/>
    </row>
    <row r="26606" spans="199:199" ht="12" customHeight="1">
      <c r="GQ26606" s="171"/>
    </row>
    <row r="26607" spans="199:199" ht="12" customHeight="1">
      <c r="GQ26607" s="171"/>
    </row>
    <row r="26608" spans="199:199" ht="12" customHeight="1">
      <c r="GQ26608" s="171"/>
    </row>
    <row r="26609" spans="199:199" ht="12" customHeight="1">
      <c r="GQ26609" s="171"/>
    </row>
    <row r="26610" spans="199:199" ht="12" customHeight="1">
      <c r="GQ26610" s="171"/>
    </row>
    <row r="26611" spans="199:199" ht="12" customHeight="1">
      <c r="GQ26611" s="171"/>
    </row>
    <row r="26612" spans="199:199" ht="12" customHeight="1">
      <c r="GQ26612" s="171"/>
    </row>
    <row r="26613" spans="199:199" ht="12" customHeight="1">
      <c r="GQ26613" s="171"/>
    </row>
    <row r="26614" spans="199:199" ht="12" customHeight="1">
      <c r="GQ26614" s="171"/>
    </row>
    <row r="26615" spans="199:199" ht="12" customHeight="1">
      <c r="GQ26615" s="171"/>
    </row>
    <row r="26616" spans="199:199" ht="12" customHeight="1">
      <c r="GQ26616" s="171"/>
    </row>
    <row r="26617" spans="199:199" ht="12" customHeight="1">
      <c r="GQ26617" s="171"/>
    </row>
    <row r="26618" spans="199:199" ht="12" customHeight="1">
      <c r="GQ26618" s="171"/>
    </row>
    <row r="26619" spans="199:199" ht="12" customHeight="1">
      <c r="GQ26619" s="171"/>
    </row>
    <row r="26620" spans="199:199" ht="12" customHeight="1">
      <c r="GQ26620" s="171"/>
    </row>
    <row r="26621" spans="199:199" ht="12" customHeight="1">
      <c r="GQ26621" s="171"/>
    </row>
    <row r="26622" spans="199:199" ht="12" customHeight="1">
      <c r="GQ26622" s="171"/>
    </row>
    <row r="26623" spans="199:199" ht="12" customHeight="1">
      <c r="GQ26623" s="171"/>
    </row>
    <row r="26624" spans="199:199" ht="12" customHeight="1">
      <c r="GQ26624" s="171"/>
    </row>
    <row r="26625" spans="199:199" ht="12" customHeight="1">
      <c r="GQ26625" s="171"/>
    </row>
    <row r="26626" spans="199:199" ht="12" customHeight="1">
      <c r="GQ26626" s="171"/>
    </row>
    <row r="26627" spans="199:199" ht="12" customHeight="1">
      <c r="GQ26627" s="171"/>
    </row>
    <row r="26628" spans="199:199" ht="12" customHeight="1">
      <c r="GQ26628" s="171"/>
    </row>
    <row r="26629" spans="199:199" ht="12" customHeight="1">
      <c r="GQ26629" s="171"/>
    </row>
    <row r="26630" spans="199:199" ht="12" customHeight="1">
      <c r="GQ26630" s="171"/>
    </row>
    <row r="26631" spans="199:199" ht="12" customHeight="1">
      <c r="GQ26631" s="171"/>
    </row>
    <row r="26632" spans="199:199" ht="12" customHeight="1">
      <c r="GQ26632" s="171"/>
    </row>
    <row r="26633" spans="199:199" ht="12" customHeight="1">
      <c r="GQ26633" s="171"/>
    </row>
    <row r="26634" spans="199:199" ht="12" customHeight="1">
      <c r="GQ26634" s="171"/>
    </row>
    <row r="26635" spans="199:199" ht="12" customHeight="1">
      <c r="GQ26635" s="171"/>
    </row>
    <row r="26636" spans="199:199" ht="12" customHeight="1">
      <c r="GQ26636" s="171"/>
    </row>
    <row r="26637" spans="199:199" ht="12" customHeight="1">
      <c r="GQ26637" s="171"/>
    </row>
    <row r="26638" spans="199:199" ht="12" customHeight="1">
      <c r="GQ26638" s="171"/>
    </row>
    <row r="26639" spans="199:199" ht="12" customHeight="1">
      <c r="GQ26639" s="171"/>
    </row>
    <row r="26640" spans="199:199" ht="12" customHeight="1">
      <c r="GQ26640" s="171"/>
    </row>
    <row r="26641" spans="199:199" ht="12" customHeight="1">
      <c r="GQ26641" s="171"/>
    </row>
    <row r="26642" spans="199:199" ht="12" customHeight="1">
      <c r="GQ26642" s="171"/>
    </row>
    <row r="26643" spans="199:199" ht="12" customHeight="1">
      <c r="GQ26643" s="171"/>
    </row>
    <row r="26644" spans="199:199" ht="12" customHeight="1">
      <c r="GQ26644" s="171"/>
    </row>
    <row r="26645" spans="199:199" ht="12" customHeight="1">
      <c r="GQ26645" s="171"/>
    </row>
    <row r="26646" spans="199:199" ht="12" customHeight="1">
      <c r="GQ26646" s="171"/>
    </row>
    <row r="26647" spans="199:199" ht="12" customHeight="1">
      <c r="GQ26647" s="171"/>
    </row>
    <row r="26648" spans="199:199" ht="12" customHeight="1">
      <c r="GQ26648" s="171"/>
    </row>
    <row r="26649" spans="199:199" ht="12" customHeight="1">
      <c r="GQ26649" s="171"/>
    </row>
    <row r="26650" spans="199:199" ht="12" customHeight="1">
      <c r="GQ26650" s="171"/>
    </row>
    <row r="26651" spans="199:199" ht="12" customHeight="1">
      <c r="GQ26651" s="171"/>
    </row>
    <row r="26652" spans="199:199" ht="12" customHeight="1">
      <c r="GQ26652" s="171"/>
    </row>
    <row r="26653" spans="199:199" ht="12" customHeight="1">
      <c r="GQ26653" s="171"/>
    </row>
    <row r="26654" spans="199:199" ht="12" customHeight="1">
      <c r="GQ26654" s="171"/>
    </row>
    <row r="26655" spans="199:199" ht="12" customHeight="1">
      <c r="GQ26655" s="171"/>
    </row>
    <row r="26656" spans="199:199" ht="12" customHeight="1">
      <c r="GQ26656" s="171"/>
    </row>
    <row r="26657" spans="199:199" ht="12" customHeight="1">
      <c r="GQ26657" s="171"/>
    </row>
    <row r="26658" spans="199:199" ht="12" customHeight="1">
      <c r="GQ26658" s="171"/>
    </row>
    <row r="26659" spans="199:199" ht="12" customHeight="1">
      <c r="GQ26659" s="171"/>
    </row>
    <row r="26660" spans="199:199" ht="12" customHeight="1">
      <c r="GQ26660" s="171"/>
    </row>
    <row r="26661" spans="199:199" ht="12" customHeight="1">
      <c r="GQ26661" s="171"/>
    </row>
    <row r="26662" spans="199:199" ht="12" customHeight="1">
      <c r="GQ26662" s="171"/>
    </row>
    <row r="26663" spans="199:199" ht="12" customHeight="1">
      <c r="GQ26663" s="171"/>
    </row>
    <row r="26664" spans="199:199" ht="12" customHeight="1">
      <c r="GQ26664" s="171"/>
    </row>
    <row r="26665" spans="199:199" ht="12" customHeight="1">
      <c r="GQ26665" s="171"/>
    </row>
    <row r="26666" spans="199:199" ht="12" customHeight="1">
      <c r="GQ26666" s="171"/>
    </row>
    <row r="26667" spans="199:199" ht="12" customHeight="1">
      <c r="GQ26667" s="171"/>
    </row>
    <row r="26668" spans="199:199" ht="12" customHeight="1">
      <c r="GQ26668" s="171"/>
    </row>
    <row r="26669" spans="199:199" ht="12" customHeight="1">
      <c r="GQ26669" s="171"/>
    </row>
    <row r="26670" spans="199:199" ht="12" customHeight="1">
      <c r="GQ26670" s="171"/>
    </row>
    <row r="26671" spans="199:199" ht="12" customHeight="1">
      <c r="GQ26671" s="171"/>
    </row>
    <row r="26672" spans="199:199" ht="12" customHeight="1">
      <c r="GQ26672" s="171"/>
    </row>
    <row r="26673" spans="199:199" ht="12" customHeight="1">
      <c r="GQ26673" s="171"/>
    </row>
    <row r="26674" spans="199:199" ht="12" customHeight="1">
      <c r="GQ26674" s="171"/>
    </row>
    <row r="26675" spans="199:199" ht="12" customHeight="1">
      <c r="GQ26675" s="171"/>
    </row>
    <row r="26676" spans="199:199" ht="12" customHeight="1">
      <c r="GQ26676" s="171"/>
    </row>
    <row r="26677" spans="199:199" ht="12" customHeight="1">
      <c r="GQ26677" s="171"/>
    </row>
    <row r="26678" spans="199:199" ht="12" customHeight="1">
      <c r="GQ26678" s="171"/>
    </row>
    <row r="26679" spans="199:199" ht="12" customHeight="1">
      <c r="GQ26679" s="171"/>
    </row>
    <row r="26680" spans="199:199" ht="12" customHeight="1">
      <c r="GQ26680" s="171"/>
    </row>
    <row r="26681" spans="199:199" ht="12" customHeight="1">
      <c r="GQ26681" s="171"/>
    </row>
    <row r="26682" spans="199:199" ht="12" customHeight="1">
      <c r="GQ26682" s="171"/>
    </row>
    <row r="26683" spans="199:199" ht="12" customHeight="1">
      <c r="GQ26683" s="171"/>
    </row>
    <row r="26684" spans="199:199" ht="12" customHeight="1">
      <c r="GQ26684" s="171"/>
    </row>
    <row r="26685" spans="199:199" ht="12" customHeight="1">
      <c r="GQ26685" s="171"/>
    </row>
    <row r="26686" spans="199:199" ht="12" customHeight="1">
      <c r="GQ26686" s="171"/>
    </row>
    <row r="26687" spans="199:199" ht="12" customHeight="1">
      <c r="GQ26687" s="171"/>
    </row>
    <row r="26688" spans="199:199" ht="12" customHeight="1">
      <c r="GQ26688" s="171"/>
    </row>
    <row r="26689" spans="199:199" ht="12" customHeight="1">
      <c r="GQ26689" s="171"/>
    </row>
    <row r="26690" spans="199:199" ht="12" customHeight="1">
      <c r="GQ26690" s="171"/>
    </row>
    <row r="26691" spans="199:199" ht="12" customHeight="1">
      <c r="GQ26691" s="171"/>
    </row>
    <row r="26692" spans="199:199" ht="12" customHeight="1">
      <c r="GQ26692" s="171"/>
    </row>
    <row r="26693" spans="199:199" ht="12" customHeight="1">
      <c r="GQ26693" s="171"/>
    </row>
    <row r="26694" spans="199:199" ht="12" customHeight="1">
      <c r="GQ26694" s="171"/>
    </row>
    <row r="26695" spans="199:199" ht="12" customHeight="1">
      <c r="GQ26695" s="171"/>
    </row>
    <row r="26696" spans="199:199" ht="12" customHeight="1">
      <c r="GQ26696" s="171"/>
    </row>
    <row r="26697" spans="199:199" ht="12" customHeight="1">
      <c r="GQ26697" s="171"/>
    </row>
    <row r="26698" spans="199:199" ht="12" customHeight="1">
      <c r="GQ26698" s="171"/>
    </row>
    <row r="26699" spans="199:199" ht="12" customHeight="1">
      <c r="GQ26699" s="171"/>
    </row>
    <row r="26700" spans="199:199" ht="12" customHeight="1">
      <c r="GQ26700" s="171"/>
    </row>
    <row r="26701" spans="199:199" ht="12" customHeight="1">
      <c r="GQ26701" s="171"/>
    </row>
    <row r="26702" spans="199:199" ht="12" customHeight="1">
      <c r="GQ26702" s="171"/>
    </row>
    <row r="26703" spans="199:199" ht="12" customHeight="1">
      <c r="GQ26703" s="171"/>
    </row>
    <row r="26704" spans="199:199" ht="12" customHeight="1">
      <c r="GQ26704" s="171"/>
    </row>
    <row r="26705" spans="199:199" ht="12" customHeight="1">
      <c r="GQ26705" s="171"/>
    </row>
    <row r="26706" spans="199:199" ht="12" customHeight="1">
      <c r="GQ26706" s="171"/>
    </row>
    <row r="26707" spans="199:199" ht="12" customHeight="1">
      <c r="GQ26707" s="171"/>
    </row>
    <row r="26708" spans="199:199" ht="12" customHeight="1">
      <c r="GQ26708" s="171"/>
    </row>
    <row r="26709" spans="199:199" ht="12" customHeight="1">
      <c r="GQ26709" s="171"/>
    </row>
    <row r="26710" spans="199:199" ht="12" customHeight="1">
      <c r="GQ26710" s="171"/>
    </row>
    <row r="26711" spans="199:199" ht="12" customHeight="1">
      <c r="GQ26711" s="171"/>
    </row>
    <row r="26712" spans="199:199" ht="12" customHeight="1">
      <c r="GQ26712" s="171"/>
    </row>
    <row r="26713" spans="199:199" ht="12" customHeight="1">
      <c r="GQ26713" s="171"/>
    </row>
    <row r="26714" spans="199:199" ht="12" customHeight="1">
      <c r="GQ26714" s="171"/>
    </row>
    <row r="26715" spans="199:199" ht="12" customHeight="1">
      <c r="GQ26715" s="171"/>
    </row>
    <row r="26716" spans="199:199" ht="12" customHeight="1">
      <c r="GQ26716" s="171"/>
    </row>
    <row r="26717" spans="199:199" ht="12" customHeight="1">
      <c r="GQ26717" s="171"/>
    </row>
    <row r="26718" spans="199:199" ht="12" customHeight="1">
      <c r="GQ26718" s="171"/>
    </row>
    <row r="26719" spans="199:199" ht="12" customHeight="1">
      <c r="GQ26719" s="171"/>
    </row>
    <row r="26720" spans="199:199" ht="12" customHeight="1">
      <c r="GQ26720" s="171"/>
    </row>
    <row r="26721" spans="199:199" ht="12" customHeight="1">
      <c r="GQ26721" s="171"/>
    </row>
    <row r="26722" spans="199:199" ht="12" customHeight="1">
      <c r="GQ26722" s="171"/>
    </row>
    <row r="26723" spans="199:199" ht="12" customHeight="1">
      <c r="GQ26723" s="171"/>
    </row>
    <row r="26724" spans="199:199" ht="12" customHeight="1">
      <c r="GQ26724" s="171"/>
    </row>
    <row r="26725" spans="199:199" ht="12" customHeight="1">
      <c r="GQ26725" s="171"/>
    </row>
    <row r="26726" spans="199:199" ht="12" customHeight="1">
      <c r="GQ26726" s="171"/>
    </row>
    <row r="26727" spans="199:199" ht="12" customHeight="1">
      <c r="GQ26727" s="171"/>
    </row>
    <row r="26728" spans="199:199" ht="12" customHeight="1">
      <c r="GQ26728" s="171"/>
    </row>
    <row r="26729" spans="199:199" ht="12" customHeight="1">
      <c r="GQ26729" s="171"/>
    </row>
    <row r="26730" spans="199:199" ht="12" customHeight="1">
      <c r="GQ26730" s="171"/>
    </row>
    <row r="26731" spans="199:199" ht="12" customHeight="1">
      <c r="GQ26731" s="171"/>
    </row>
    <row r="26732" spans="199:199" ht="12" customHeight="1">
      <c r="GQ26732" s="171"/>
    </row>
    <row r="26733" spans="199:199" ht="12" customHeight="1">
      <c r="GQ26733" s="171"/>
    </row>
    <row r="26734" spans="199:199" ht="12" customHeight="1">
      <c r="GQ26734" s="171"/>
    </row>
    <row r="26735" spans="199:199" ht="12" customHeight="1">
      <c r="GQ26735" s="171"/>
    </row>
    <row r="26736" spans="199:199" ht="12" customHeight="1">
      <c r="GQ26736" s="171"/>
    </row>
    <row r="26737" spans="199:199" ht="12" customHeight="1">
      <c r="GQ26737" s="171"/>
    </row>
    <row r="26738" spans="199:199" ht="12" customHeight="1">
      <c r="GQ26738" s="171"/>
    </row>
    <row r="26739" spans="199:199" ht="12" customHeight="1">
      <c r="GQ26739" s="171"/>
    </row>
    <row r="26740" spans="199:199" ht="12" customHeight="1">
      <c r="GQ26740" s="171"/>
    </row>
    <row r="26741" spans="199:199" ht="12" customHeight="1">
      <c r="GQ26741" s="171"/>
    </row>
    <row r="26742" spans="199:199" ht="12" customHeight="1">
      <c r="GQ26742" s="171"/>
    </row>
    <row r="26743" spans="199:199" ht="12" customHeight="1">
      <c r="GQ26743" s="171"/>
    </row>
    <row r="26744" spans="199:199" ht="12" customHeight="1">
      <c r="GQ26744" s="171"/>
    </row>
    <row r="26745" spans="199:199" ht="12" customHeight="1">
      <c r="GQ26745" s="171"/>
    </row>
    <row r="26746" spans="199:199" ht="12" customHeight="1">
      <c r="GQ26746" s="171"/>
    </row>
    <row r="26747" spans="199:199" ht="12" customHeight="1">
      <c r="GQ26747" s="171"/>
    </row>
    <row r="26748" spans="199:199" ht="12" customHeight="1">
      <c r="GQ26748" s="171"/>
    </row>
    <row r="26749" spans="199:199" ht="12" customHeight="1">
      <c r="GQ26749" s="171"/>
    </row>
    <row r="26750" spans="199:199" ht="12" customHeight="1">
      <c r="GQ26750" s="171"/>
    </row>
    <row r="26751" spans="199:199" ht="12" customHeight="1">
      <c r="GQ26751" s="171"/>
    </row>
    <row r="26752" spans="199:199" ht="12" customHeight="1">
      <c r="GQ26752" s="171"/>
    </row>
    <row r="26753" spans="199:199" ht="12" customHeight="1">
      <c r="GQ26753" s="171"/>
    </row>
    <row r="26754" spans="199:199" ht="12" customHeight="1">
      <c r="GQ26754" s="171"/>
    </row>
    <row r="26755" spans="199:199" ht="12" customHeight="1">
      <c r="GQ26755" s="171"/>
    </row>
    <row r="26756" spans="199:199" ht="12" customHeight="1">
      <c r="GQ26756" s="171"/>
    </row>
    <row r="26757" spans="199:199" ht="12" customHeight="1">
      <c r="GQ26757" s="171"/>
    </row>
    <row r="26758" spans="199:199" ht="12" customHeight="1">
      <c r="GQ26758" s="171"/>
    </row>
    <row r="26759" spans="199:199" ht="12" customHeight="1">
      <c r="GQ26759" s="171"/>
    </row>
    <row r="26760" spans="199:199" ht="12" customHeight="1">
      <c r="GQ26760" s="171"/>
    </row>
    <row r="26761" spans="199:199" ht="12" customHeight="1">
      <c r="GQ26761" s="171"/>
    </row>
    <row r="26762" spans="199:199" ht="12" customHeight="1">
      <c r="GQ26762" s="171"/>
    </row>
    <row r="26763" spans="199:199" ht="12" customHeight="1">
      <c r="GQ26763" s="171"/>
    </row>
    <row r="26764" spans="199:199" ht="12" customHeight="1">
      <c r="GQ26764" s="171"/>
    </row>
    <row r="26765" spans="199:199" ht="12" customHeight="1">
      <c r="GQ26765" s="171"/>
    </row>
    <row r="26766" spans="199:199" ht="12" customHeight="1">
      <c r="GQ26766" s="171"/>
    </row>
    <row r="26767" spans="199:199" ht="12" customHeight="1">
      <c r="GQ26767" s="171"/>
    </row>
    <row r="26768" spans="199:199" ht="12" customHeight="1">
      <c r="GQ26768" s="171"/>
    </row>
    <row r="26769" spans="199:199" ht="12" customHeight="1">
      <c r="GQ26769" s="171"/>
    </row>
    <row r="26770" spans="199:199" ht="12" customHeight="1">
      <c r="GQ26770" s="171"/>
    </row>
    <row r="26771" spans="199:199" ht="12" customHeight="1">
      <c r="GQ26771" s="171"/>
    </row>
    <row r="26772" spans="199:199" ht="12" customHeight="1">
      <c r="GQ26772" s="171"/>
    </row>
    <row r="26773" spans="199:199" ht="12" customHeight="1">
      <c r="GQ26773" s="171"/>
    </row>
    <row r="26774" spans="199:199" ht="12" customHeight="1">
      <c r="GQ26774" s="171"/>
    </row>
    <row r="26775" spans="199:199" ht="12" customHeight="1">
      <c r="GQ26775" s="171"/>
    </row>
    <row r="26776" spans="199:199" ht="12" customHeight="1">
      <c r="GQ26776" s="171"/>
    </row>
    <row r="26777" spans="199:199" ht="12" customHeight="1">
      <c r="GQ26777" s="171"/>
    </row>
    <row r="26778" spans="199:199" ht="12" customHeight="1">
      <c r="GQ26778" s="171"/>
    </row>
    <row r="26779" spans="199:199" ht="12" customHeight="1">
      <c r="GQ26779" s="171"/>
    </row>
    <row r="26780" spans="199:199" ht="12" customHeight="1">
      <c r="GQ26780" s="171"/>
    </row>
    <row r="26781" spans="199:199" ht="12" customHeight="1">
      <c r="GQ26781" s="171"/>
    </row>
    <row r="26782" spans="199:199" ht="12" customHeight="1">
      <c r="GQ26782" s="171"/>
    </row>
    <row r="26783" spans="199:199" ht="12" customHeight="1">
      <c r="GQ26783" s="171"/>
    </row>
    <row r="26784" spans="199:199" ht="12" customHeight="1">
      <c r="GQ26784" s="171"/>
    </row>
    <row r="26785" spans="199:199" ht="12" customHeight="1">
      <c r="GQ26785" s="171"/>
    </row>
    <row r="26786" spans="199:199" ht="12" customHeight="1">
      <c r="GQ26786" s="171"/>
    </row>
    <row r="26787" spans="199:199" ht="12" customHeight="1">
      <c r="GQ26787" s="171"/>
    </row>
    <row r="26788" spans="199:199" ht="12" customHeight="1">
      <c r="GQ26788" s="171"/>
    </row>
    <row r="26789" spans="199:199" ht="12" customHeight="1">
      <c r="GQ26789" s="171"/>
    </row>
    <row r="26790" spans="199:199" ht="12" customHeight="1">
      <c r="GQ26790" s="171"/>
    </row>
    <row r="26791" spans="199:199" ht="12" customHeight="1">
      <c r="GQ26791" s="171"/>
    </row>
    <row r="26792" spans="199:199" ht="12" customHeight="1">
      <c r="GQ26792" s="171"/>
    </row>
    <row r="26793" spans="199:199" ht="12" customHeight="1">
      <c r="GQ26793" s="171"/>
    </row>
    <row r="26794" spans="199:199" ht="12" customHeight="1">
      <c r="GQ26794" s="171"/>
    </row>
    <row r="26795" spans="199:199" ht="12" customHeight="1">
      <c r="GQ26795" s="171"/>
    </row>
    <row r="26796" spans="199:199" ht="12" customHeight="1">
      <c r="GQ26796" s="171"/>
    </row>
    <row r="26797" spans="199:199" ht="12" customHeight="1">
      <c r="GQ26797" s="171"/>
    </row>
    <row r="26798" spans="199:199" ht="12" customHeight="1">
      <c r="GQ26798" s="171"/>
    </row>
    <row r="26799" spans="199:199" ht="12" customHeight="1">
      <c r="GQ26799" s="171"/>
    </row>
    <row r="26800" spans="199:199" ht="12" customHeight="1">
      <c r="GQ26800" s="171"/>
    </row>
    <row r="26801" spans="199:199" ht="12" customHeight="1">
      <c r="GQ26801" s="171"/>
    </row>
    <row r="26802" spans="199:199" ht="12" customHeight="1">
      <c r="GQ26802" s="171"/>
    </row>
    <row r="26803" spans="199:199" ht="12" customHeight="1">
      <c r="GQ26803" s="171"/>
    </row>
    <row r="26804" spans="199:199" ht="12" customHeight="1">
      <c r="GQ26804" s="171"/>
    </row>
    <row r="26805" spans="199:199" ht="12" customHeight="1">
      <c r="GQ26805" s="171"/>
    </row>
    <row r="26806" spans="199:199" ht="12" customHeight="1">
      <c r="GQ26806" s="171"/>
    </row>
    <row r="26807" spans="199:199" ht="12" customHeight="1">
      <c r="GQ26807" s="171"/>
    </row>
    <row r="26808" spans="199:199" ht="12" customHeight="1">
      <c r="GQ26808" s="171"/>
    </row>
    <row r="26809" spans="199:199" ht="12" customHeight="1">
      <c r="GQ26809" s="171"/>
    </row>
    <row r="26810" spans="199:199" ht="12" customHeight="1">
      <c r="GQ26810" s="171"/>
    </row>
    <row r="26811" spans="199:199" ht="12" customHeight="1">
      <c r="GQ26811" s="171"/>
    </row>
    <row r="26812" spans="199:199" ht="12" customHeight="1">
      <c r="GQ26812" s="171"/>
    </row>
    <row r="26813" spans="199:199" ht="12" customHeight="1">
      <c r="GQ26813" s="171"/>
    </row>
    <row r="26814" spans="199:199" ht="12" customHeight="1">
      <c r="GQ26814" s="171"/>
    </row>
    <row r="26815" spans="199:199" ht="12" customHeight="1">
      <c r="GQ26815" s="171"/>
    </row>
    <row r="26816" spans="199:199" ht="12" customHeight="1">
      <c r="GQ26816" s="171"/>
    </row>
    <row r="26817" spans="199:199" ht="12" customHeight="1">
      <c r="GQ26817" s="171"/>
    </row>
    <row r="26818" spans="199:199" ht="12" customHeight="1">
      <c r="GQ26818" s="171"/>
    </row>
    <row r="26819" spans="199:199" ht="12" customHeight="1">
      <c r="GQ26819" s="171"/>
    </row>
    <row r="26820" spans="199:199" ht="12" customHeight="1">
      <c r="GQ26820" s="171"/>
    </row>
    <row r="26821" spans="199:199" ht="12" customHeight="1">
      <c r="GQ26821" s="171"/>
    </row>
    <row r="26822" spans="199:199" ht="12" customHeight="1">
      <c r="GQ26822" s="171"/>
    </row>
    <row r="26823" spans="199:199" ht="12" customHeight="1">
      <c r="GQ26823" s="171"/>
    </row>
    <row r="26824" spans="199:199" ht="12" customHeight="1">
      <c r="GQ26824" s="171"/>
    </row>
    <row r="26825" spans="199:199" ht="12" customHeight="1">
      <c r="GQ26825" s="171"/>
    </row>
    <row r="26826" spans="199:199" ht="12" customHeight="1">
      <c r="GQ26826" s="171"/>
    </row>
    <row r="26827" spans="199:199" ht="12" customHeight="1">
      <c r="GQ26827" s="171"/>
    </row>
    <row r="26828" spans="199:199" ht="12" customHeight="1">
      <c r="GQ26828" s="171"/>
    </row>
    <row r="26829" spans="199:199" ht="12" customHeight="1">
      <c r="GQ26829" s="171"/>
    </row>
    <row r="26830" spans="199:199" ht="12" customHeight="1">
      <c r="GQ26830" s="171"/>
    </row>
    <row r="26831" spans="199:199" ht="12" customHeight="1">
      <c r="GQ26831" s="171"/>
    </row>
    <row r="26832" spans="199:199" ht="12" customHeight="1">
      <c r="GQ26832" s="171"/>
    </row>
    <row r="26833" spans="199:199" ht="12" customHeight="1">
      <c r="GQ26833" s="171"/>
    </row>
    <row r="26834" spans="199:199" ht="12" customHeight="1">
      <c r="GQ26834" s="171"/>
    </row>
    <row r="26835" spans="199:199" ht="12" customHeight="1">
      <c r="GQ26835" s="171"/>
    </row>
    <row r="26836" spans="199:199" ht="12" customHeight="1">
      <c r="GQ26836" s="171"/>
    </row>
    <row r="26837" spans="199:199" ht="12" customHeight="1">
      <c r="GQ26837" s="171"/>
    </row>
    <row r="26838" spans="199:199" ht="12" customHeight="1">
      <c r="GQ26838" s="171"/>
    </row>
    <row r="26839" spans="199:199" ht="12" customHeight="1">
      <c r="GQ26839" s="171"/>
    </row>
    <row r="26840" spans="199:199" ht="12" customHeight="1">
      <c r="GQ26840" s="171"/>
    </row>
    <row r="26841" spans="199:199" ht="12" customHeight="1">
      <c r="GQ26841" s="171"/>
    </row>
    <row r="26842" spans="199:199" ht="12" customHeight="1">
      <c r="GQ26842" s="171"/>
    </row>
    <row r="26843" spans="199:199" ht="12" customHeight="1">
      <c r="GQ26843" s="171"/>
    </row>
    <row r="26844" spans="199:199" ht="12" customHeight="1">
      <c r="GQ26844" s="171"/>
    </row>
    <row r="26845" spans="199:199" ht="12" customHeight="1">
      <c r="GQ26845" s="171"/>
    </row>
    <row r="26846" spans="199:199" ht="12" customHeight="1">
      <c r="GQ26846" s="171"/>
    </row>
    <row r="26847" spans="199:199" ht="12" customHeight="1">
      <c r="GQ26847" s="171"/>
    </row>
    <row r="26848" spans="199:199" ht="12" customHeight="1">
      <c r="GQ26848" s="171"/>
    </row>
    <row r="26849" spans="199:199" ht="12" customHeight="1">
      <c r="GQ26849" s="171"/>
    </row>
    <row r="26850" spans="199:199" ht="12" customHeight="1">
      <c r="GQ26850" s="171"/>
    </row>
    <row r="26851" spans="199:199" ht="12" customHeight="1">
      <c r="GQ26851" s="171"/>
    </row>
    <row r="26852" spans="199:199" ht="12" customHeight="1">
      <c r="GQ26852" s="171"/>
    </row>
    <row r="26853" spans="199:199" ht="12" customHeight="1">
      <c r="GQ26853" s="171"/>
    </row>
    <row r="26854" spans="199:199" ht="12" customHeight="1">
      <c r="GQ26854" s="171"/>
    </row>
    <row r="26855" spans="199:199" ht="12" customHeight="1">
      <c r="GQ26855" s="171"/>
    </row>
    <row r="26856" spans="199:199" ht="12" customHeight="1">
      <c r="GQ26856" s="171"/>
    </row>
    <row r="26857" spans="199:199" ht="12" customHeight="1">
      <c r="GQ26857" s="171"/>
    </row>
    <row r="26858" spans="199:199" ht="12" customHeight="1">
      <c r="GQ26858" s="171"/>
    </row>
    <row r="26859" spans="199:199" ht="12" customHeight="1">
      <c r="GQ26859" s="171"/>
    </row>
    <row r="26860" spans="199:199" ht="12" customHeight="1">
      <c r="GQ26860" s="171"/>
    </row>
    <row r="26861" spans="199:199" ht="12" customHeight="1">
      <c r="GQ26861" s="171"/>
    </row>
    <row r="26862" spans="199:199" ht="12" customHeight="1">
      <c r="GQ26862" s="171"/>
    </row>
    <row r="26863" spans="199:199" ht="12" customHeight="1">
      <c r="GQ26863" s="171"/>
    </row>
    <row r="26864" spans="199:199" ht="12" customHeight="1">
      <c r="GQ26864" s="171"/>
    </row>
    <row r="26865" spans="199:199" ht="12" customHeight="1">
      <c r="GQ26865" s="171"/>
    </row>
    <row r="26866" spans="199:199" ht="12" customHeight="1">
      <c r="GQ26866" s="171"/>
    </row>
    <row r="26867" spans="199:199" ht="12" customHeight="1">
      <c r="GQ26867" s="171"/>
    </row>
    <row r="26868" spans="199:199" ht="12" customHeight="1">
      <c r="GQ26868" s="171"/>
    </row>
    <row r="26869" spans="199:199" ht="12" customHeight="1">
      <c r="GQ26869" s="171"/>
    </row>
    <row r="26870" spans="199:199" ht="12" customHeight="1">
      <c r="GQ26870" s="171"/>
    </row>
    <row r="26871" spans="199:199" ht="12" customHeight="1">
      <c r="GQ26871" s="171"/>
    </row>
    <row r="26872" spans="199:199" ht="12" customHeight="1">
      <c r="GQ26872" s="171"/>
    </row>
    <row r="26873" spans="199:199" ht="12" customHeight="1">
      <c r="GQ26873" s="171"/>
    </row>
    <row r="26874" spans="199:199" ht="12" customHeight="1">
      <c r="GQ26874" s="171"/>
    </row>
    <row r="26875" spans="199:199" ht="12" customHeight="1">
      <c r="GQ26875" s="171"/>
    </row>
    <row r="26876" spans="199:199" ht="12" customHeight="1">
      <c r="GQ26876" s="171"/>
    </row>
    <row r="26877" spans="199:199" ht="12" customHeight="1">
      <c r="GQ26877" s="171"/>
    </row>
    <row r="26878" spans="199:199" ht="12" customHeight="1">
      <c r="GQ26878" s="171"/>
    </row>
    <row r="26879" spans="199:199" ht="12" customHeight="1">
      <c r="GQ26879" s="171"/>
    </row>
    <row r="26880" spans="199:199" ht="12" customHeight="1">
      <c r="GQ26880" s="171"/>
    </row>
    <row r="26881" spans="199:199" ht="12" customHeight="1">
      <c r="GQ26881" s="171"/>
    </row>
    <row r="26882" spans="199:199" ht="12" customHeight="1">
      <c r="GQ26882" s="171"/>
    </row>
    <row r="26883" spans="199:199" ht="12" customHeight="1">
      <c r="GQ26883" s="171"/>
    </row>
    <row r="26884" spans="199:199" ht="12" customHeight="1">
      <c r="GQ26884" s="171"/>
    </row>
    <row r="26885" spans="199:199" ht="12" customHeight="1">
      <c r="GQ26885" s="171"/>
    </row>
    <row r="26886" spans="199:199" ht="12" customHeight="1">
      <c r="GQ26886" s="171"/>
    </row>
    <row r="26887" spans="199:199" ht="12" customHeight="1">
      <c r="GQ26887" s="171"/>
    </row>
    <row r="26888" spans="199:199" ht="12" customHeight="1">
      <c r="GQ26888" s="171"/>
    </row>
    <row r="26889" spans="199:199" ht="12" customHeight="1">
      <c r="GQ26889" s="171"/>
    </row>
    <row r="26890" spans="199:199" ht="12" customHeight="1">
      <c r="GQ26890" s="171"/>
    </row>
    <row r="26891" spans="199:199" ht="12" customHeight="1">
      <c r="GQ26891" s="171"/>
    </row>
    <row r="26892" spans="199:199" ht="12" customHeight="1">
      <c r="GQ26892" s="171"/>
    </row>
    <row r="26893" spans="199:199" ht="12" customHeight="1">
      <c r="GQ26893" s="171"/>
    </row>
    <row r="26894" spans="199:199" ht="12" customHeight="1">
      <c r="GQ26894" s="171"/>
    </row>
    <row r="26895" spans="199:199" ht="12" customHeight="1">
      <c r="GQ26895" s="171"/>
    </row>
    <row r="26896" spans="199:199" ht="12" customHeight="1">
      <c r="GQ26896" s="171"/>
    </row>
    <row r="26897" spans="199:199" ht="12" customHeight="1">
      <c r="GQ26897" s="171"/>
    </row>
    <row r="26898" spans="199:199" ht="12" customHeight="1">
      <c r="GQ26898" s="171"/>
    </row>
    <row r="26899" spans="199:199" ht="12" customHeight="1">
      <c r="GQ26899" s="171"/>
    </row>
    <row r="26900" spans="199:199" ht="12" customHeight="1">
      <c r="GQ26900" s="171"/>
    </row>
    <row r="26901" spans="199:199" ht="12" customHeight="1">
      <c r="GQ26901" s="171"/>
    </row>
    <row r="26902" spans="199:199" ht="12" customHeight="1">
      <c r="GQ26902" s="171"/>
    </row>
    <row r="26903" spans="199:199" ht="12" customHeight="1">
      <c r="GQ26903" s="171"/>
    </row>
    <row r="26904" spans="199:199" ht="12" customHeight="1">
      <c r="GQ26904" s="171"/>
    </row>
    <row r="26905" spans="199:199" ht="12" customHeight="1">
      <c r="GQ26905" s="171"/>
    </row>
    <row r="26906" spans="199:199" ht="12" customHeight="1">
      <c r="GQ26906" s="171"/>
    </row>
    <row r="26907" spans="199:199" ht="12" customHeight="1">
      <c r="GQ26907" s="171"/>
    </row>
    <row r="26908" spans="199:199" ht="12" customHeight="1">
      <c r="GQ26908" s="171"/>
    </row>
    <row r="26909" spans="199:199" ht="12" customHeight="1">
      <c r="GQ26909" s="171"/>
    </row>
    <row r="26910" spans="199:199" ht="12" customHeight="1">
      <c r="GQ26910" s="171"/>
    </row>
    <row r="26911" spans="199:199" ht="12" customHeight="1">
      <c r="GQ26911" s="171"/>
    </row>
    <row r="26912" spans="199:199" ht="12" customHeight="1">
      <c r="GQ26912" s="171"/>
    </row>
    <row r="26913" spans="199:199" ht="12" customHeight="1">
      <c r="GQ26913" s="171"/>
    </row>
    <row r="26914" spans="199:199" ht="12" customHeight="1">
      <c r="GQ26914" s="171"/>
    </row>
    <row r="26915" spans="199:199" ht="12" customHeight="1">
      <c r="GQ26915" s="171"/>
    </row>
    <row r="26916" spans="199:199" ht="12" customHeight="1">
      <c r="GQ26916" s="171"/>
    </row>
    <row r="26917" spans="199:199" ht="12" customHeight="1">
      <c r="GQ26917" s="171"/>
    </row>
    <row r="26918" spans="199:199" ht="12" customHeight="1">
      <c r="GQ26918" s="171"/>
    </row>
    <row r="26919" spans="199:199" ht="12" customHeight="1">
      <c r="GQ26919" s="171"/>
    </row>
    <row r="26920" spans="199:199" ht="12" customHeight="1">
      <c r="GQ26920" s="171"/>
    </row>
    <row r="26921" spans="199:199" ht="12" customHeight="1">
      <c r="GQ26921" s="171"/>
    </row>
    <row r="26922" spans="199:199" ht="12" customHeight="1">
      <c r="GQ26922" s="171"/>
    </row>
    <row r="26923" spans="199:199" ht="12" customHeight="1">
      <c r="GQ26923" s="171"/>
    </row>
    <row r="26924" spans="199:199" ht="12" customHeight="1">
      <c r="GQ26924" s="171"/>
    </row>
    <row r="26925" spans="199:199" ht="12" customHeight="1">
      <c r="GQ26925" s="171"/>
    </row>
    <row r="26926" spans="199:199" ht="12" customHeight="1">
      <c r="GQ26926" s="171"/>
    </row>
    <row r="26927" spans="199:199" ht="12" customHeight="1">
      <c r="GQ26927" s="171"/>
    </row>
    <row r="26928" spans="199:199" ht="12" customHeight="1">
      <c r="GQ26928" s="171"/>
    </row>
    <row r="26929" spans="199:199" ht="12" customHeight="1">
      <c r="GQ26929" s="171"/>
    </row>
    <row r="26930" spans="199:199" ht="12" customHeight="1">
      <c r="GQ26930" s="171"/>
    </row>
    <row r="26931" spans="199:199" ht="12" customHeight="1">
      <c r="GQ26931" s="171"/>
    </row>
    <row r="26932" spans="199:199" ht="12" customHeight="1">
      <c r="GQ26932" s="171"/>
    </row>
    <row r="26933" spans="199:199" ht="12" customHeight="1">
      <c r="GQ26933" s="171"/>
    </row>
    <row r="26934" spans="199:199" ht="12" customHeight="1">
      <c r="GQ26934" s="171"/>
    </row>
    <row r="26935" spans="199:199" ht="12" customHeight="1">
      <c r="GQ26935" s="171"/>
    </row>
    <row r="26936" spans="199:199" ht="12" customHeight="1">
      <c r="GQ26936" s="171"/>
    </row>
    <row r="26937" spans="199:199" ht="12" customHeight="1">
      <c r="GQ26937" s="171"/>
    </row>
    <row r="26938" spans="199:199" ht="12" customHeight="1">
      <c r="GQ26938" s="171"/>
    </row>
    <row r="26939" spans="199:199" ht="12" customHeight="1">
      <c r="GQ26939" s="171"/>
    </row>
    <row r="26940" spans="199:199" ht="12" customHeight="1">
      <c r="GQ26940" s="171"/>
    </row>
    <row r="26941" spans="199:199" ht="12" customHeight="1">
      <c r="GQ26941" s="171"/>
    </row>
    <row r="26942" spans="199:199" ht="12" customHeight="1">
      <c r="GQ26942" s="171"/>
    </row>
    <row r="26943" spans="199:199" ht="12" customHeight="1">
      <c r="GQ26943" s="171"/>
    </row>
    <row r="26944" spans="199:199" ht="12" customHeight="1">
      <c r="GQ26944" s="171"/>
    </row>
    <row r="26945" spans="199:199" ht="12" customHeight="1">
      <c r="GQ26945" s="171"/>
    </row>
    <row r="26946" spans="199:199" ht="12" customHeight="1">
      <c r="GQ26946" s="171"/>
    </row>
    <row r="26947" spans="199:199" ht="12" customHeight="1">
      <c r="GQ26947" s="171"/>
    </row>
    <row r="26948" spans="199:199" ht="12" customHeight="1">
      <c r="GQ26948" s="171"/>
    </row>
    <row r="26949" spans="199:199" ht="12" customHeight="1">
      <c r="GQ26949" s="171"/>
    </row>
    <row r="26950" spans="199:199" ht="12" customHeight="1">
      <c r="GQ26950" s="171"/>
    </row>
    <row r="26951" spans="199:199" ht="12" customHeight="1">
      <c r="GQ26951" s="171"/>
    </row>
    <row r="26952" spans="199:199" ht="12" customHeight="1">
      <c r="GQ26952" s="171"/>
    </row>
    <row r="26953" spans="199:199" ht="12" customHeight="1">
      <c r="GQ26953" s="171"/>
    </row>
    <row r="26954" spans="199:199" ht="12" customHeight="1">
      <c r="GQ26954" s="171"/>
    </row>
    <row r="26955" spans="199:199" ht="12" customHeight="1">
      <c r="GQ26955" s="171"/>
    </row>
    <row r="26956" spans="199:199" ht="12" customHeight="1">
      <c r="GQ26956" s="171"/>
    </row>
    <row r="26957" spans="199:199" ht="12" customHeight="1">
      <c r="GQ26957" s="171"/>
    </row>
    <row r="26958" spans="199:199" ht="12" customHeight="1">
      <c r="GQ26958" s="171"/>
    </row>
    <row r="26959" spans="199:199" ht="12" customHeight="1">
      <c r="GQ26959" s="171"/>
    </row>
    <row r="26960" spans="199:199" ht="12" customHeight="1">
      <c r="GQ26960" s="171"/>
    </row>
    <row r="26961" spans="199:199" ht="12" customHeight="1">
      <c r="GQ26961" s="171"/>
    </row>
    <row r="26962" spans="199:199" ht="12" customHeight="1">
      <c r="GQ26962" s="171"/>
    </row>
    <row r="26963" spans="199:199" ht="12" customHeight="1">
      <c r="GQ26963" s="171"/>
    </row>
    <row r="26964" spans="199:199" ht="12" customHeight="1">
      <c r="GQ26964" s="171"/>
    </row>
    <row r="26965" spans="199:199" ht="12" customHeight="1">
      <c r="GQ26965" s="171"/>
    </row>
    <row r="26966" spans="199:199" ht="12" customHeight="1">
      <c r="GQ26966" s="171"/>
    </row>
    <row r="26967" spans="199:199" ht="12" customHeight="1">
      <c r="GQ26967" s="171"/>
    </row>
    <row r="26968" spans="199:199" ht="12" customHeight="1">
      <c r="GQ26968" s="171"/>
    </row>
    <row r="26969" spans="199:199" ht="12" customHeight="1">
      <c r="GQ26969" s="171"/>
    </row>
    <row r="26970" spans="199:199" ht="12" customHeight="1">
      <c r="GQ26970" s="171"/>
    </row>
    <row r="26971" spans="199:199" ht="12" customHeight="1">
      <c r="GQ26971" s="171"/>
    </row>
    <row r="26972" spans="199:199" ht="12" customHeight="1">
      <c r="GQ26972" s="171"/>
    </row>
    <row r="26973" spans="199:199" ht="12" customHeight="1">
      <c r="GQ26973" s="171"/>
    </row>
    <row r="26974" spans="199:199" ht="12" customHeight="1">
      <c r="GQ26974" s="171"/>
    </row>
    <row r="26975" spans="199:199" ht="12" customHeight="1">
      <c r="GQ26975" s="171"/>
    </row>
    <row r="26976" spans="199:199" ht="12" customHeight="1">
      <c r="GQ26976" s="171"/>
    </row>
    <row r="26977" spans="199:199" ht="12" customHeight="1">
      <c r="GQ26977" s="171"/>
    </row>
    <row r="26978" spans="199:199" ht="12" customHeight="1">
      <c r="GQ26978" s="171"/>
    </row>
    <row r="26979" spans="199:199" ht="12" customHeight="1">
      <c r="GQ26979" s="171"/>
    </row>
    <row r="26980" spans="199:199" ht="12" customHeight="1">
      <c r="GQ26980" s="171"/>
    </row>
    <row r="26981" spans="199:199" ht="12" customHeight="1">
      <c r="GQ26981" s="171"/>
    </row>
    <row r="26982" spans="199:199" ht="12" customHeight="1">
      <c r="GQ26982" s="171"/>
    </row>
    <row r="26983" spans="199:199" ht="12" customHeight="1">
      <c r="GQ26983" s="171"/>
    </row>
    <row r="26984" spans="199:199" ht="12" customHeight="1">
      <c r="GQ26984" s="171"/>
    </row>
    <row r="26985" spans="199:199" ht="12" customHeight="1">
      <c r="GQ26985" s="171"/>
    </row>
    <row r="26986" spans="199:199" ht="12" customHeight="1">
      <c r="GQ26986" s="171"/>
    </row>
    <row r="26987" spans="199:199" ht="12" customHeight="1">
      <c r="GQ26987" s="171"/>
    </row>
    <row r="26988" spans="199:199" ht="12" customHeight="1">
      <c r="GQ26988" s="171"/>
    </row>
    <row r="26989" spans="199:199" ht="12" customHeight="1">
      <c r="GQ26989" s="171"/>
    </row>
    <row r="26990" spans="199:199" ht="12" customHeight="1">
      <c r="GQ26990" s="171"/>
    </row>
    <row r="26991" spans="199:199" ht="12" customHeight="1">
      <c r="GQ26991" s="171"/>
    </row>
    <row r="26992" spans="199:199" ht="12" customHeight="1">
      <c r="GQ26992" s="171"/>
    </row>
    <row r="26993" spans="199:199" ht="12" customHeight="1">
      <c r="GQ26993" s="171"/>
    </row>
    <row r="26994" spans="199:199" ht="12" customHeight="1">
      <c r="GQ26994" s="171"/>
    </row>
    <row r="26995" spans="199:199" ht="12" customHeight="1">
      <c r="GQ26995" s="171"/>
    </row>
    <row r="26996" spans="199:199" ht="12" customHeight="1">
      <c r="GQ26996" s="171"/>
    </row>
    <row r="26997" spans="199:199" ht="12" customHeight="1">
      <c r="GQ26997" s="171"/>
    </row>
    <row r="26998" spans="199:199" ht="12" customHeight="1">
      <c r="GQ26998" s="171"/>
    </row>
    <row r="26999" spans="199:199" ht="12" customHeight="1">
      <c r="GQ26999" s="171"/>
    </row>
    <row r="27000" spans="199:199" ht="12" customHeight="1">
      <c r="GQ27000" s="171"/>
    </row>
    <row r="27001" spans="199:199" ht="12" customHeight="1">
      <c r="GQ27001" s="171"/>
    </row>
    <row r="27002" spans="199:199" ht="12" customHeight="1">
      <c r="GQ27002" s="171"/>
    </row>
    <row r="27003" spans="199:199" ht="12" customHeight="1">
      <c r="GQ27003" s="171"/>
    </row>
    <row r="27004" spans="199:199" ht="12" customHeight="1">
      <c r="GQ27004" s="171"/>
    </row>
    <row r="27005" spans="199:199" ht="12" customHeight="1">
      <c r="GQ27005" s="171"/>
    </row>
    <row r="27006" spans="199:199" ht="12" customHeight="1">
      <c r="GQ27006" s="171"/>
    </row>
    <row r="27007" spans="199:199" ht="12" customHeight="1">
      <c r="GQ27007" s="171"/>
    </row>
    <row r="27008" spans="199:199" ht="12" customHeight="1">
      <c r="GQ27008" s="171"/>
    </row>
    <row r="27009" spans="199:199" ht="12" customHeight="1">
      <c r="GQ27009" s="171"/>
    </row>
    <row r="27010" spans="199:199" ht="12" customHeight="1">
      <c r="GQ27010" s="171"/>
    </row>
    <row r="27011" spans="199:199" ht="12" customHeight="1">
      <c r="GQ27011" s="171"/>
    </row>
    <row r="27012" spans="199:199" ht="12" customHeight="1">
      <c r="GQ27012" s="171"/>
    </row>
    <row r="27013" spans="199:199" ht="12" customHeight="1">
      <c r="GQ27013" s="171"/>
    </row>
    <row r="27014" spans="199:199" ht="12" customHeight="1">
      <c r="GQ27014" s="171"/>
    </row>
    <row r="27015" spans="199:199" ht="12" customHeight="1">
      <c r="GQ27015" s="171"/>
    </row>
    <row r="27016" spans="199:199" ht="12" customHeight="1">
      <c r="GQ27016" s="171"/>
    </row>
    <row r="27017" spans="199:199" ht="12" customHeight="1">
      <c r="GQ27017" s="171"/>
    </row>
    <row r="27018" spans="199:199" ht="12" customHeight="1">
      <c r="GQ27018" s="171"/>
    </row>
    <row r="27019" spans="199:199" ht="12" customHeight="1">
      <c r="GQ27019" s="171"/>
    </row>
    <row r="27020" spans="199:199" ht="12" customHeight="1">
      <c r="GQ27020" s="171"/>
    </row>
    <row r="27021" spans="199:199" ht="12" customHeight="1">
      <c r="GQ27021" s="171"/>
    </row>
    <row r="27022" spans="199:199" ht="12" customHeight="1">
      <c r="GQ27022" s="171"/>
    </row>
    <row r="27023" spans="199:199" ht="12" customHeight="1">
      <c r="GQ27023" s="171"/>
    </row>
    <row r="27024" spans="199:199" ht="12" customHeight="1">
      <c r="GQ27024" s="171"/>
    </row>
    <row r="27025" spans="199:199" ht="12" customHeight="1">
      <c r="GQ27025" s="171"/>
    </row>
    <row r="27026" spans="199:199" ht="12" customHeight="1">
      <c r="GQ27026" s="171"/>
    </row>
    <row r="27027" spans="199:199" ht="12" customHeight="1">
      <c r="GQ27027" s="171"/>
    </row>
    <row r="27028" spans="199:199" ht="12" customHeight="1">
      <c r="GQ27028" s="171"/>
    </row>
    <row r="27029" spans="199:199" ht="12" customHeight="1">
      <c r="GQ27029" s="171"/>
    </row>
    <row r="27030" spans="199:199" ht="12" customHeight="1">
      <c r="GQ27030" s="171"/>
    </row>
    <row r="27031" spans="199:199" ht="12" customHeight="1">
      <c r="GQ27031" s="171"/>
    </row>
    <row r="27032" spans="199:199" ht="12" customHeight="1">
      <c r="GQ27032" s="171"/>
    </row>
    <row r="27033" spans="199:199" ht="12" customHeight="1">
      <c r="GQ27033" s="171"/>
    </row>
    <row r="27034" spans="199:199" ht="12" customHeight="1">
      <c r="GQ27034" s="171"/>
    </row>
    <row r="27035" spans="199:199" ht="12" customHeight="1">
      <c r="GQ27035" s="171"/>
    </row>
    <row r="27036" spans="199:199" ht="12" customHeight="1">
      <c r="GQ27036" s="171"/>
    </row>
    <row r="27037" spans="199:199" ht="12" customHeight="1">
      <c r="GQ27037" s="171"/>
    </row>
    <row r="27038" spans="199:199" ht="12" customHeight="1">
      <c r="GQ27038" s="171"/>
    </row>
    <row r="27039" spans="199:199" ht="12" customHeight="1">
      <c r="GQ27039" s="171"/>
    </row>
    <row r="27040" spans="199:199" ht="12" customHeight="1">
      <c r="GQ27040" s="171"/>
    </row>
    <row r="27041" spans="199:199" ht="12" customHeight="1">
      <c r="GQ27041" s="171"/>
    </row>
    <row r="27042" spans="199:199" ht="12" customHeight="1">
      <c r="GQ27042" s="171"/>
    </row>
    <row r="27043" spans="199:199" ht="12" customHeight="1">
      <c r="GQ27043" s="171"/>
    </row>
    <row r="27044" spans="199:199" ht="12" customHeight="1">
      <c r="GQ27044" s="171"/>
    </row>
    <row r="27045" spans="199:199" ht="12" customHeight="1">
      <c r="GQ27045" s="171"/>
    </row>
    <row r="27046" spans="199:199" ht="12" customHeight="1">
      <c r="GQ27046" s="171"/>
    </row>
    <row r="27047" spans="199:199" ht="12" customHeight="1">
      <c r="GQ27047" s="171"/>
    </row>
    <row r="27048" spans="199:199" ht="12" customHeight="1">
      <c r="GQ27048" s="171"/>
    </row>
    <row r="27049" spans="199:199" ht="12" customHeight="1">
      <c r="GQ27049" s="171"/>
    </row>
    <row r="27050" spans="199:199" ht="12" customHeight="1">
      <c r="GQ27050" s="171"/>
    </row>
    <row r="27051" spans="199:199" ht="12" customHeight="1">
      <c r="GQ27051" s="171"/>
    </row>
    <row r="27052" spans="199:199" ht="12" customHeight="1">
      <c r="GQ27052" s="171"/>
    </row>
    <row r="27053" spans="199:199" ht="12" customHeight="1">
      <c r="GQ27053" s="171"/>
    </row>
    <row r="27054" spans="199:199" ht="12" customHeight="1">
      <c r="GQ27054" s="171"/>
    </row>
    <row r="27055" spans="199:199" ht="12" customHeight="1">
      <c r="GQ27055" s="171"/>
    </row>
    <row r="27056" spans="199:199" ht="12" customHeight="1">
      <c r="GQ27056" s="171"/>
    </row>
    <row r="27057" spans="199:199" ht="12" customHeight="1">
      <c r="GQ27057" s="171"/>
    </row>
    <row r="27058" spans="199:199" ht="12" customHeight="1">
      <c r="GQ27058" s="171"/>
    </row>
    <row r="27059" spans="199:199" ht="12" customHeight="1">
      <c r="GQ27059" s="171"/>
    </row>
    <row r="27060" spans="199:199" ht="12" customHeight="1">
      <c r="GQ27060" s="171"/>
    </row>
    <row r="27061" spans="199:199" ht="12" customHeight="1">
      <c r="GQ27061" s="171"/>
    </row>
    <row r="27062" spans="199:199" ht="12" customHeight="1">
      <c r="GQ27062" s="171"/>
    </row>
    <row r="27063" spans="199:199" ht="12" customHeight="1">
      <c r="GQ27063" s="171"/>
    </row>
    <row r="27064" spans="199:199" ht="12" customHeight="1">
      <c r="GQ27064" s="171"/>
    </row>
    <row r="27065" spans="199:199" ht="12" customHeight="1">
      <c r="GQ27065" s="171"/>
    </row>
    <row r="27066" spans="199:199" ht="12" customHeight="1">
      <c r="GQ27066" s="171"/>
    </row>
    <row r="27067" spans="199:199" ht="12" customHeight="1">
      <c r="GQ27067" s="171"/>
    </row>
    <row r="27068" spans="199:199" ht="12" customHeight="1">
      <c r="GQ27068" s="171"/>
    </row>
    <row r="27069" spans="199:199" ht="12" customHeight="1">
      <c r="GQ27069" s="171"/>
    </row>
    <row r="27070" spans="199:199" ht="12" customHeight="1">
      <c r="GQ27070" s="171"/>
    </row>
    <row r="27071" spans="199:199" ht="12" customHeight="1">
      <c r="GQ27071" s="171"/>
    </row>
    <row r="27072" spans="199:199" ht="12" customHeight="1">
      <c r="GQ27072" s="171"/>
    </row>
    <row r="27073" spans="199:199" ht="12" customHeight="1">
      <c r="GQ27073" s="171"/>
    </row>
    <row r="27074" spans="199:199" ht="12" customHeight="1">
      <c r="GQ27074" s="171"/>
    </row>
    <row r="27075" spans="199:199" ht="12" customHeight="1">
      <c r="GQ27075" s="171"/>
    </row>
    <row r="27076" spans="199:199" ht="12" customHeight="1">
      <c r="GQ27076" s="171"/>
    </row>
    <row r="27077" spans="199:199" ht="12" customHeight="1">
      <c r="GQ27077" s="171"/>
    </row>
    <row r="27078" spans="199:199" ht="12" customHeight="1">
      <c r="GQ27078" s="171"/>
    </row>
    <row r="27079" spans="199:199" ht="12" customHeight="1">
      <c r="GQ27079" s="171"/>
    </row>
    <row r="27080" spans="199:199" ht="12" customHeight="1">
      <c r="GQ27080" s="171"/>
    </row>
    <row r="27081" spans="199:199" ht="12" customHeight="1">
      <c r="GQ27081" s="171"/>
    </row>
    <row r="27082" spans="199:199" ht="12" customHeight="1">
      <c r="GQ27082" s="171"/>
    </row>
    <row r="27083" spans="199:199" ht="12" customHeight="1">
      <c r="GQ27083" s="171"/>
    </row>
    <row r="27084" spans="199:199" ht="12" customHeight="1">
      <c r="GQ27084" s="171"/>
    </row>
    <row r="27085" spans="199:199" ht="12" customHeight="1">
      <c r="GQ27085" s="171"/>
    </row>
    <row r="27086" spans="199:199" ht="12" customHeight="1">
      <c r="GQ27086" s="171"/>
    </row>
    <row r="27087" spans="199:199" ht="12" customHeight="1">
      <c r="GQ27087" s="171"/>
    </row>
    <row r="27088" spans="199:199" ht="12" customHeight="1">
      <c r="GQ27088" s="171"/>
    </row>
    <row r="27089" spans="199:199" ht="12" customHeight="1">
      <c r="GQ27089" s="171"/>
    </row>
    <row r="27090" spans="199:199" ht="12" customHeight="1">
      <c r="GQ27090" s="171"/>
    </row>
    <row r="27091" spans="199:199" ht="12" customHeight="1">
      <c r="GQ27091" s="171"/>
    </row>
    <row r="27092" spans="199:199" ht="12" customHeight="1">
      <c r="GQ27092" s="171"/>
    </row>
    <row r="27093" spans="199:199" ht="12" customHeight="1">
      <c r="GQ27093" s="171"/>
    </row>
    <row r="27094" spans="199:199" ht="12" customHeight="1">
      <c r="GQ27094" s="171"/>
    </row>
    <row r="27095" spans="199:199" ht="12" customHeight="1">
      <c r="GQ27095" s="171"/>
    </row>
    <row r="27096" spans="199:199" ht="12" customHeight="1">
      <c r="GQ27096" s="171"/>
    </row>
    <row r="27097" spans="199:199" ht="12" customHeight="1">
      <c r="GQ27097" s="171"/>
    </row>
    <row r="27098" spans="199:199" ht="12" customHeight="1">
      <c r="GQ27098" s="171"/>
    </row>
    <row r="27099" spans="199:199" ht="12" customHeight="1">
      <c r="GQ27099" s="171"/>
    </row>
    <row r="27100" spans="199:199" ht="12" customHeight="1">
      <c r="GQ27100" s="171"/>
    </row>
    <row r="27101" spans="199:199" ht="12" customHeight="1">
      <c r="GQ27101" s="171"/>
    </row>
    <row r="27102" spans="199:199" ht="12" customHeight="1">
      <c r="GQ27102" s="171"/>
    </row>
    <row r="27103" spans="199:199" ht="12" customHeight="1">
      <c r="GQ27103" s="171"/>
    </row>
    <row r="27104" spans="199:199" ht="12" customHeight="1">
      <c r="GQ27104" s="171"/>
    </row>
    <row r="27105" spans="199:199" ht="12" customHeight="1">
      <c r="GQ27105" s="171"/>
    </row>
    <row r="27106" spans="199:199" ht="12" customHeight="1">
      <c r="GQ27106" s="171"/>
    </row>
    <row r="27107" spans="199:199" ht="12" customHeight="1">
      <c r="GQ27107" s="171"/>
    </row>
    <row r="27108" spans="199:199" ht="12" customHeight="1">
      <c r="GQ27108" s="171"/>
    </row>
    <row r="27109" spans="199:199" ht="12" customHeight="1">
      <c r="GQ27109" s="171"/>
    </row>
    <row r="27110" spans="199:199" ht="12" customHeight="1">
      <c r="GQ27110" s="171"/>
    </row>
    <row r="27111" spans="199:199" ht="12" customHeight="1">
      <c r="GQ27111" s="171"/>
    </row>
    <row r="27112" spans="199:199" ht="12" customHeight="1">
      <c r="GQ27112" s="171"/>
    </row>
    <row r="27113" spans="199:199" ht="12" customHeight="1">
      <c r="GQ27113" s="171"/>
    </row>
    <row r="27114" spans="199:199" ht="12" customHeight="1">
      <c r="GQ27114" s="171"/>
    </row>
    <row r="27115" spans="199:199" ht="12" customHeight="1">
      <c r="GQ27115" s="171"/>
    </row>
    <row r="27116" spans="199:199" ht="12" customHeight="1">
      <c r="GQ27116" s="171"/>
    </row>
    <row r="27117" spans="199:199" ht="12" customHeight="1">
      <c r="GQ27117" s="171"/>
    </row>
    <row r="27118" spans="199:199" ht="12" customHeight="1">
      <c r="GQ27118" s="171"/>
    </row>
    <row r="27119" spans="199:199" ht="12" customHeight="1">
      <c r="GQ27119" s="171"/>
    </row>
    <row r="27120" spans="199:199" ht="12" customHeight="1">
      <c r="GQ27120" s="171"/>
    </row>
    <row r="27121" spans="199:199" ht="12" customHeight="1">
      <c r="GQ27121" s="171"/>
    </row>
    <row r="27122" spans="199:199" ht="12" customHeight="1">
      <c r="GQ27122" s="171"/>
    </row>
    <row r="27123" spans="199:199" ht="12" customHeight="1">
      <c r="GQ27123" s="171"/>
    </row>
    <row r="27124" spans="199:199" ht="12" customHeight="1">
      <c r="GQ27124" s="171"/>
    </row>
    <row r="27125" spans="199:199" ht="12" customHeight="1">
      <c r="GQ27125" s="171"/>
    </row>
    <row r="27126" spans="199:199" ht="12" customHeight="1">
      <c r="GQ27126" s="171"/>
    </row>
    <row r="27127" spans="199:199" ht="12" customHeight="1">
      <c r="GQ27127" s="171"/>
    </row>
    <row r="27128" spans="199:199" ht="12" customHeight="1">
      <c r="GQ27128" s="171"/>
    </row>
    <row r="27129" spans="199:199" ht="12" customHeight="1">
      <c r="GQ27129" s="171"/>
    </row>
    <row r="27130" spans="199:199" ht="12" customHeight="1">
      <c r="GQ27130" s="171"/>
    </row>
    <row r="27131" spans="199:199" ht="12" customHeight="1">
      <c r="GQ27131" s="171"/>
    </row>
    <row r="27132" spans="199:199" ht="12" customHeight="1">
      <c r="GQ27132" s="171"/>
    </row>
    <row r="27133" spans="199:199" ht="12" customHeight="1">
      <c r="GQ27133" s="171"/>
    </row>
    <row r="27134" spans="199:199" ht="12" customHeight="1">
      <c r="GQ27134" s="171"/>
    </row>
    <row r="27135" spans="199:199" ht="12" customHeight="1">
      <c r="GQ27135" s="171"/>
    </row>
    <row r="27136" spans="199:199" ht="12" customHeight="1">
      <c r="GQ27136" s="171"/>
    </row>
    <row r="27137" spans="199:199" ht="12" customHeight="1">
      <c r="GQ27137" s="171"/>
    </row>
    <row r="27138" spans="199:199" ht="12" customHeight="1">
      <c r="GQ27138" s="171"/>
    </row>
    <row r="27139" spans="199:199" ht="12" customHeight="1">
      <c r="GQ27139" s="171"/>
    </row>
    <row r="27140" spans="199:199" ht="12" customHeight="1">
      <c r="GQ27140" s="171"/>
    </row>
    <row r="27141" spans="199:199" ht="12" customHeight="1">
      <c r="GQ27141" s="171"/>
    </row>
    <row r="27142" spans="199:199" ht="12" customHeight="1">
      <c r="GQ27142" s="171"/>
    </row>
    <row r="27143" spans="199:199" ht="12" customHeight="1">
      <c r="GQ27143" s="171"/>
    </row>
    <row r="27144" spans="199:199" ht="12" customHeight="1">
      <c r="GQ27144" s="171"/>
    </row>
    <row r="27145" spans="199:199" ht="12" customHeight="1">
      <c r="GQ27145" s="171"/>
    </row>
    <row r="27146" spans="199:199" ht="12" customHeight="1">
      <c r="GQ27146" s="171"/>
    </row>
    <row r="27147" spans="199:199" ht="12" customHeight="1">
      <c r="GQ27147" s="171"/>
    </row>
    <row r="27148" spans="199:199" ht="12" customHeight="1">
      <c r="GQ27148" s="171"/>
    </row>
    <row r="27149" spans="199:199" ht="12" customHeight="1">
      <c r="GQ27149" s="171"/>
    </row>
    <row r="27150" spans="199:199" ht="12" customHeight="1">
      <c r="GQ27150" s="171"/>
    </row>
    <row r="27151" spans="199:199" ht="12" customHeight="1">
      <c r="GQ27151" s="171"/>
    </row>
    <row r="27152" spans="199:199" ht="12" customHeight="1">
      <c r="GQ27152" s="171"/>
    </row>
    <row r="27153" spans="199:199" ht="12" customHeight="1">
      <c r="GQ27153" s="171"/>
    </row>
    <row r="27154" spans="199:199" ht="12" customHeight="1">
      <c r="GQ27154" s="171"/>
    </row>
    <row r="27155" spans="199:199" ht="12" customHeight="1">
      <c r="GQ27155" s="171"/>
    </row>
    <row r="27156" spans="199:199" ht="12" customHeight="1">
      <c r="GQ27156" s="171"/>
    </row>
    <row r="27157" spans="199:199" ht="12" customHeight="1">
      <c r="GQ27157" s="171"/>
    </row>
    <row r="27158" spans="199:199" ht="12" customHeight="1">
      <c r="GQ27158" s="171"/>
    </row>
    <row r="27159" spans="199:199" ht="12" customHeight="1">
      <c r="GQ27159" s="171"/>
    </row>
    <row r="27160" spans="199:199" ht="12" customHeight="1">
      <c r="GQ27160" s="171"/>
    </row>
    <row r="27161" spans="199:199" ht="12" customHeight="1">
      <c r="GQ27161" s="171"/>
    </row>
    <row r="27162" spans="199:199" ht="12" customHeight="1">
      <c r="GQ27162" s="171"/>
    </row>
    <row r="27163" spans="199:199" ht="12" customHeight="1">
      <c r="GQ27163" s="171"/>
    </row>
    <row r="27164" spans="199:199" ht="12" customHeight="1">
      <c r="GQ27164" s="171"/>
    </row>
    <row r="27165" spans="199:199" ht="12" customHeight="1">
      <c r="GQ27165" s="171"/>
    </row>
    <row r="27166" spans="199:199" ht="12" customHeight="1">
      <c r="GQ27166" s="171"/>
    </row>
    <row r="27167" spans="199:199" ht="12" customHeight="1">
      <c r="GQ27167" s="171"/>
    </row>
    <row r="27168" spans="199:199" ht="12" customHeight="1">
      <c r="GQ27168" s="171"/>
    </row>
    <row r="27169" spans="199:199" ht="12" customHeight="1">
      <c r="GQ27169" s="171"/>
    </row>
    <row r="27170" spans="199:199" ht="12" customHeight="1">
      <c r="GQ27170" s="171"/>
    </row>
    <row r="27171" spans="199:199" ht="12" customHeight="1">
      <c r="GQ27171" s="171"/>
    </row>
    <row r="27172" spans="199:199" ht="12" customHeight="1">
      <c r="GQ27172" s="171"/>
    </row>
    <row r="27173" spans="199:199" ht="12" customHeight="1">
      <c r="GQ27173" s="171"/>
    </row>
    <row r="27174" spans="199:199" ht="12" customHeight="1">
      <c r="GQ27174" s="171"/>
    </row>
    <row r="27175" spans="199:199" ht="12" customHeight="1">
      <c r="GQ27175" s="171"/>
    </row>
    <row r="27176" spans="199:199" ht="12" customHeight="1">
      <c r="GQ27176" s="171"/>
    </row>
    <row r="27177" spans="199:199" ht="12" customHeight="1">
      <c r="GQ27177" s="171"/>
    </row>
    <row r="27178" spans="199:199" ht="12" customHeight="1">
      <c r="GQ27178" s="171"/>
    </row>
    <row r="27179" spans="199:199" ht="12" customHeight="1">
      <c r="GQ27179" s="171"/>
    </row>
    <row r="27180" spans="199:199" ht="12" customHeight="1">
      <c r="GQ27180" s="171"/>
    </row>
    <row r="27181" spans="199:199" ht="12" customHeight="1">
      <c r="GQ27181" s="171"/>
    </row>
    <row r="27182" spans="199:199" ht="12" customHeight="1">
      <c r="GQ27182" s="171"/>
    </row>
    <row r="27183" spans="199:199" ht="12" customHeight="1">
      <c r="GQ27183" s="171"/>
    </row>
    <row r="27184" spans="199:199" ht="12" customHeight="1">
      <c r="GQ27184" s="171"/>
    </row>
    <row r="27185" spans="199:199" ht="12" customHeight="1">
      <c r="GQ27185" s="171"/>
    </row>
    <row r="27186" spans="199:199" ht="12" customHeight="1">
      <c r="GQ27186" s="171"/>
    </row>
    <row r="27187" spans="199:199" ht="12" customHeight="1">
      <c r="GQ27187" s="171"/>
    </row>
    <row r="27188" spans="199:199" ht="12" customHeight="1">
      <c r="GQ27188" s="171"/>
    </row>
    <row r="27189" spans="199:199" ht="12" customHeight="1">
      <c r="GQ27189" s="171"/>
    </row>
    <row r="27190" spans="199:199" ht="12" customHeight="1">
      <c r="GQ27190" s="171"/>
    </row>
    <row r="27191" spans="199:199" ht="12" customHeight="1">
      <c r="GQ27191" s="171"/>
    </row>
    <row r="27192" spans="199:199" ht="12" customHeight="1">
      <c r="GQ27192" s="171"/>
    </row>
    <row r="27193" spans="199:199" ht="12" customHeight="1">
      <c r="GQ27193" s="171"/>
    </row>
    <row r="27194" spans="199:199" ht="12" customHeight="1">
      <c r="GQ27194" s="171"/>
    </row>
    <row r="27195" spans="199:199" ht="12" customHeight="1">
      <c r="GQ27195" s="171"/>
    </row>
    <row r="27196" spans="199:199" ht="12" customHeight="1">
      <c r="GQ27196" s="171"/>
    </row>
    <row r="27197" spans="199:199" ht="12" customHeight="1">
      <c r="GQ27197" s="171"/>
    </row>
    <row r="27198" spans="199:199" ht="12" customHeight="1">
      <c r="GQ27198" s="171"/>
    </row>
    <row r="27199" spans="199:199" ht="12" customHeight="1">
      <c r="GQ27199" s="171"/>
    </row>
    <row r="27200" spans="199:199" ht="12" customHeight="1">
      <c r="GQ27200" s="171"/>
    </row>
    <row r="27201" spans="199:199" ht="12" customHeight="1">
      <c r="GQ27201" s="171"/>
    </row>
    <row r="27202" spans="199:199" ht="12" customHeight="1">
      <c r="GQ27202" s="171"/>
    </row>
    <row r="27203" spans="199:199" ht="12" customHeight="1">
      <c r="GQ27203" s="171"/>
    </row>
    <row r="27204" spans="199:199" ht="12" customHeight="1">
      <c r="GQ27204" s="171"/>
    </row>
    <row r="27205" spans="199:199" ht="12" customHeight="1">
      <c r="GQ27205" s="171"/>
    </row>
    <row r="27206" spans="199:199" ht="12" customHeight="1">
      <c r="GQ27206" s="171"/>
    </row>
    <row r="27207" spans="199:199" ht="12" customHeight="1">
      <c r="GQ27207" s="171"/>
    </row>
    <row r="27208" spans="199:199" ht="12" customHeight="1">
      <c r="GQ27208" s="171"/>
    </row>
    <row r="27209" spans="199:199" ht="12" customHeight="1">
      <c r="GQ27209" s="171"/>
    </row>
    <row r="27210" spans="199:199" ht="12" customHeight="1">
      <c r="GQ27210" s="171"/>
    </row>
    <row r="27211" spans="199:199" ht="12" customHeight="1">
      <c r="GQ27211" s="171"/>
    </row>
    <row r="27212" spans="199:199" ht="12" customHeight="1">
      <c r="GQ27212" s="171"/>
    </row>
    <row r="27213" spans="199:199" ht="12" customHeight="1">
      <c r="GQ27213" s="171"/>
    </row>
    <row r="27214" spans="199:199" ht="12" customHeight="1">
      <c r="GQ27214" s="171"/>
    </row>
    <row r="27215" spans="199:199" ht="12" customHeight="1">
      <c r="GQ27215" s="171"/>
    </row>
    <row r="27216" spans="199:199" ht="12" customHeight="1">
      <c r="GQ27216" s="171"/>
    </row>
    <row r="27217" spans="199:199" ht="12" customHeight="1">
      <c r="GQ27217" s="171"/>
    </row>
    <row r="27218" spans="199:199" ht="12" customHeight="1">
      <c r="GQ27218" s="171"/>
    </row>
    <row r="27219" spans="199:199" ht="12" customHeight="1">
      <c r="GQ27219" s="171"/>
    </row>
    <row r="27220" spans="199:199" ht="12" customHeight="1">
      <c r="GQ27220" s="171"/>
    </row>
    <row r="27221" spans="199:199" ht="12" customHeight="1">
      <c r="GQ27221" s="171"/>
    </row>
    <row r="27222" spans="199:199" ht="12" customHeight="1">
      <c r="GQ27222" s="171"/>
    </row>
    <row r="27223" spans="199:199" ht="12" customHeight="1">
      <c r="GQ27223" s="171"/>
    </row>
    <row r="27224" spans="199:199" ht="12" customHeight="1">
      <c r="GQ27224" s="171"/>
    </row>
    <row r="27225" spans="199:199" ht="12" customHeight="1">
      <c r="GQ27225" s="171"/>
    </row>
    <row r="27226" spans="199:199" ht="12" customHeight="1">
      <c r="GQ27226" s="171"/>
    </row>
    <row r="27227" spans="199:199" ht="12" customHeight="1">
      <c r="GQ27227" s="171"/>
    </row>
    <row r="27228" spans="199:199" ht="12" customHeight="1">
      <c r="GQ27228" s="171"/>
    </row>
    <row r="27229" spans="199:199" ht="12" customHeight="1">
      <c r="GQ27229" s="171"/>
    </row>
    <row r="27230" spans="199:199" ht="12" customHeight="1">
      <c r="GQ27230" s="171"/>
    </row>
    <row r="27231" spans="199:199" ht="12" customHeight="1">
      <c r="GQ27231" s="171"/>
    </row>
    <row r="27232" spans="199:199" ht="12" customHeight="1">
      <c r="GQ27232" s="171"/>
    </row>
    <row r="27233" spans="199:199" ht="12" customHeight="1">
      <c r="GQ27233" s="171"/>
    </row>
    <row r="27234" spans="199:199" ht="12" customHeight="1">
      <c r="GQ27234" s="171"/>
    </row>
    <row r="27235" spans="199:199" ht="12" customHeight="1">
      <c r="GQ27235" s="171"/>
    </row>
    <row r="27236" spans="199:199" ht="12" customHeight="1">
      <c r="GQ27236" s="171"/>
    </row>
    <row r="27237" spans="199:199" ht="12" customHeight="1">
      <c r="GQ27237" s="171"/>
    </row>
    <row r="27238" spans="199:199" ht="12" customHeight="1">
      <c r="GQ27238" s="171"/>
    </row>
    <row r="27239" spans="199:199" ht="12" customHeight="1">
      <c r="GQ27239" s="171"/>
    </row>
    <row r="27240" spans="199:199" ht="12" customHeight="1">
      <c r="GQ27240" s="171"/>
    </row>
    <row r="27241" spans="199:199" ht="12" customHeight="1">
      <c r="GQ27241" s="171"/>
    </row>
    <row r="27242" spans="199:199" ht="12" customHeight="1">
      <c r="GQ27242" s="171"/>
    </row>
    <row r="27243" spans="199:199" ht="12" customHeight="1">
      <c r="GQ27243" s="171"/>
    </row>
    <row r="27244" spans="199:199" ht="12" customHeight="1">
      <c r="GQ27244" s="171"/>
    </row>
    <row r="27245" spans="199:199" ht="12" customHeight="1">
      <c r="GQ27245" s="171"/>
    </row>
    <row r="27246" spans="199:199" ht="12" customHeight="1">
      <c r="GQ27246" s="171"/>
    </row>
    <row r="27247" spans="199:199" ht="12" customHeight="1">
      <c r="GQ27247" s="171"/>
    </row>
    <row r="27248" spans="199:199" ht="12" customHeight="1">
      <c r="GQ27248" s="171"/>
    </row>
    <row r="27249" spans="199:199" ht="12" customHeight="1">
      <c r="GQ27249" s="171"/>
    </row>
    <row r="27250" spans="199:199" ht="12" customHeight="1">
      <c r="GQ27250" s="171"/>
    </row>
    <row r="27251" spans="199:199" ht="12" customHeight="1">
      <c r="GQ27251" s="171"/>
    </row>
    <row r="27252" spans="199:199" ht="12" customHeight="1">
      <c r="GQ27252" s="171"/>
    </row>
    <row r="27253" spans="199:199" ht="12" customHeight="1">
      <c r="GQ27253" s="171"/>
    </row>
    <row r="27254" spans="199:199" ht="12" customHeight="1">
      <c r="GQ27254" s="171"/>
    </row>
    <row r="27255" spans="199:199" ht="12" customHeight="1">
      <c r="GQ27255" s="171"/>
    </row>
    <row r="27256" spans="199:199" ht="12" customHeight="1">
      <c r="GQ27256" s="171"/>
    </row>
    <row r="27257" spans="199:199" ht="12" customHeight="1">
      <c r="GQ27257" s="171"/>
    </row>
    <row r="27258" spans="199:199" ht="12" customHeight="1">
      <c r="GQ27258" s="171"/>
    </row>
    <row r="27259" spans="199:199" ht="12" customHeight="1">
      <c r="GQ27259" s="171"/>
    </row>
    <row r="27260" spans="199:199" ht="12" customHeight="1">
      <c r="GQ27260" s="171"/>
    </row>
    <row r="27261" spans="199:199" ht="12" customHeight="1">
      <c r="GQ27261" s="171"/>
    </row>
    <row r="27262" spans="199:199" ht="12" customHeight="1">
      <c r="GQ27262" s="171"/>
    </row>
    <row r="27263" spans="199:199" ht="12" customHeight="1">
      <c r="GQ27263" s="171"/>
    </row>
    <row r="27264" spans="199:199" ht="12" customHeight="1">
      <c r="GQ27264" s="171"/>
    </row>
    <row r="27265" spans="199:199" ht="12" customHeight="1">
      <c r="GQ27265" s="171"/>
    </row>
    <row r="27266" spans="199:199" ht="12" customHeight="1">
      <c r="GQ27266" s="171"/>
    </row>
    <row r="27267" spans="199:199" ht="12" customHeight="1">
      <c r="GQ27267" s="171"/>
    </row>
    <row r="27268" spans="199:199" ht="12" customHeight="1">
      <c r="GQ27268" s="171"/>
    </row>
    <row r="27269" spans="199:199" ht="12" customHeight="1">
      <c r="GQ27269" s="171"/>
    </row>
    <row r="27270" spans="199:199" ht="12" customHeight="1">
      <c r="GQ27270" s="171"/>
    </row>
    <row r="27271" spans="199:199" ht="12" customHeight="1">
      <c r="GQ27271" s="171"/>
    </row>
    <row r="27272" spans="199:199" ht="12" customHeight="1">
      <c r="GQ27272" s="171"/>
    </row>
    <row r="27273" spans="199:199" ht="12" customHeight="1">
      <c r="GQ27273" s="171"/>
    </row>
    <row r="27274" spans="199:199" ht="12" customHeight="1">
      <c r="GQ27274" s="171"/>
    </row>
    <row r="27275" spans="199:199" ht="12" customHeight="1">
      <c r="GQ27275" s="171"/>
    </row>
    <row r="27276" spans="199:199" ht="12" customHeight="1">
      <c r="GQ27276" s="171"/>
    </row>
    <row r="27277" spans="199:199" ht="12" customHeight="1">
      <c r="GQ27277" s="171"/>
    </row>
    <row r="27278" spans="199:199" ht="12" customHeight="1">
      <c r="GQ27278" s="171"/>
    </row>
    <row r="27279" spans="199:199" ht="12" customHeight="1">
      <c r="GQ27279" s="171"/>
    </row>
    <row r="27280" spans="199:199" ht="12" customHeight="1">
      <c r="GQ27280" s="171"/>
    </row>
    <row r="27281" spans="199:199" ht="12" customHeight="1">
      <c r="GQ27281" s="171"/>
    </row>
    <row r="27282" spans="199:199" ht="12" customHeight="1">
      <c r="GQ27282" s="171"/>
    </row>
    <row r="27283" spans="199:199" ht="12" customHeight="1">
      <c r="GQ27283" s="171"/>
    </row>
    <row r="27284" spans="199:199" ht="12" customHeight="1">
      <c r="GQ27284" s="171"/>
    </row>
    <row r="27285" spans="199:199" ht="12" customHeight="1">
      <c r="GQ27285" s="171"/>
    </row>
    <row r="27286" spans="199:199" ht="12" customHeight="1">
      <c r="GQ27286" s="171"/>
    </row>
    <row r="27287" spans="199:199" ht="12" customHeight="1">
      <c r="GQ27287" s="171"/>
    </row>
    <row r="27288" spans="199:199" ht="12" customHeight="1">
      <c r="GQ27288" s="171"/>
    </row>
    <row r="27289" spans="199:199" ht="12" customHeight="1">
      <c r="GQ27289" s="171"/>
    </row>
    <row r="27290" spans="199:199" ht="12" customHeight="1">
      <c r="GQ27290" s="171"/>
    </row>
    <row r="27291" spans="199:199" ht="12" customHeight="1">
      <c r="GQ27291" s="171"/>
    </row>
    <row r="27292" spans="199:199" ht="12" customHeight="1">
      <c r="GQ27292" s="171"/>
    </row>
    <row r="27293" spans="199:199" ht="12" customHeight="1">
      <c r="GQ27293" s="171"/>
    </row>
    <row r="27294" spans="199:199" ht="12" customHeight="1">
      <c r="GQ27294" s="171"/>
    </row>
    <row r="27295" spans="199:199" ht="12" customHeight="1">
      <c r="GQ27295" s="171"/>
    </row>
    <row r="27296" spans="199:199" ht="12" customHeight="1">
      <c r="GQ27296" s="171"/>
    </row>
    <row r="27297" spans="199:199" ht="12" customHeight="1">
      <c r="GQ27297" s="171"/>
    </row>
    <row r="27298" spans="199:199" ht="12" customHeight="1">
      <c r="GQ27298" s="171"/>
    </row>
    <row r="27299" spans="199:199" ht="12" customHeight="1">
      <c r="GQ27299" s="171"/>
    </row>
    <row r="27300" spans="199:199" ht="12" customHeight="1">
      <c r="GQ27300" s="171"/>
    </row>
    <row r="27301" spans="199:199" ht="12" customHeight="1">
      <c r="GQ27301" s="171"/>
    </row>
    <row r="27302" spans="199:199" ht="12" customHeight="1">
      <c r="GQ27302" s="171"/>
    </row>
    <row r="27303" spans="199:199" ht="12" customHeight="1">
      <c r="GQ27303" s="171"/>
    </row>
    <row r="27304" spans="199:199" ht="12" customHeight="1">
      <c r="GQ27304" s="171"/>
    </row>
    <row r="27305" spans="199:199" ht="12" customHeight="1">
      <c r="GQ27305" s="171"/>
    </row>
    <row r="27306" spans="199:199" ht="12" customHeight="1">
      <c r="GQ27306" s="171"/>
    </row>
    <row r="27307" spans="199:199" ht="12" customHeight="1">
      <c r="GQ27307" s="171"/>
    </row>
    <row r="27308" spans="199:199" ht="12" customHeight="1">
      <c r="GQ27308" s="171"/>
    </row>
    <row r="27309" spans="199:199" ht="12" customHeight="1">
      <c r="GQ27309" s="171"/>
    </row>
    <row r="27310" spans="199:199" ht="12" customHeight="1">
      <c r="GQ27310" s="171"/>
    </row>
    <row r="27311" spans="199:199" ht="12" customHeight="1">
      <c r="GQ27311" s="171"/>
    </row>
    <row r="27312" spans="199:199" ht="12" customHeight="1">
      <c r="GQ27312" s="171"/>
    </row>
    <row r="27313" spans="199:199" ht="12" customHeight="1">
      <c r="GQ27313" s="171"/>
    </row>
    <row r="27314" spans="199:199" ht="12" customHeight="1">
      <c r="GQ27314" s="171"/>
    </row>
    <row r="27315" spans="199:199" ht="12" customHeight="1">
      <c r="GQ27315" s="171"/>
    </row>
    <row r="27316" spans="199:199" ht="12" customHeight="1">
      <c r="GQ27316" s="171"/>
    </row>
    <row r="27317" spans="199:199" ht="12" customHeight="1">
      <c r="GQ27317" s="171"/>
    </row>
    <row r="27318" spans="199:199" ht="12" customHeight="1">
      <c r="GQ27318" s="171"/>
    </row>
    <row r="27319" spans="199:199" ht="12" customHeight="1">
      <c r="GQ27319" s="171"/>
    </row>
    <row r="27320" spans="199:199" ht="12" customHeight="1">
      <c r="GQ27320" s="171"/>
    </row>
    <row r="27321" spans="199:199" ht="12" customHeight="1">
      <c r="GQ27321" s="171"/>
    </row>
    <row r="27322" spans="199:199" ht="12" customHeight="1">
      <c r="GQ27322" s="171"/>
    </row>
    <row r="27323" spans="199:199" ht="12" customHeight="1">
      <c r="GQ27323" s="171"/>
    </row>
    <row r="27324" spans="199:199" ht="12" customHeight="1">
      <c r="GQ27324" s="171"/>
    </row>
    <row r="27325" spans="199:199" ht="12" customHeight="1">
      <c r="GQ27325" s="171"/>
    </row>
    <row r="27326" spans="199:199" ht="12" customHeight="1">
      <c r="GQ27326" s="171"/>
    </row>
    <row r="27327" spans="199:199" ht="12" customHeight="1">
      <c r="GQ27327" s="171"/>
    </row>
    <row r="27328" spans="199:199" ht="12" customHeight="1">
      <c r="GQ27328" s="171"/>
    </row>
    <row r="27329" spans="199:199" ht="12" customHeight="1">
      <c r="GQ27329" s="171"/>
    </row>
    <row r="27330" spans="199:199" ht="12" customHeight="1">
      <c r="GQ27330" s="171"/>
    </row>
    <row r="27331" spans="199:199" ht="12" customHeight="1">
      <c r="GQ27331" s="171"/>
    </row>
    <row r="27332" spans="199:199" ht="12" customHeight="1">
      <c r="GQ27332" s="171"/>
    </row>
    <row r="27333" spans="199:199" ht="12" customHeight="1">
      <c r="GQ27333" s="171"/>
    </row>
    <row r="27334" spans="199:199" ht="12" customHeight="1">
      <c r="GQ27334" s="171"/>
    </row>
    <row r="27335" spans="199:199" ht="12" customHeight="1">
      <c r="GQ27335" s="171"/>
    </row>
    <row r="27336" spans="199:199" ht="12" customHeight="1">
      <c r="GQ27336" s="171"/>
    </row>
    <row r="27337" spans="199:199" ht="12" customHeight="1">
      <c r="GQ27337" s="171"/>
    </row>
    <row r="27338" spans="199:199" ht="12" customHeight="1">
      <c r="GQ27338" s="171"/>
    </row>
    <row r="27339" spans="199:199" ht="12" customHeight="1">
      <c r="GQ27339" s="171"/>
    </row>
    <row r="27340" spans="199:199" ht="12" customHeight="1">
      <c r="GQ27340" s="171"/>
    </row>
    <row r="27341" spans="199:199" ht="12" customHeight="1">
      <c r="GQ27341" s="171"/>
    </row>
    <row r="27342" spans="199:199" ht="12" customHeight="1">
      <c r="GQ27342" s="171"/>
    </row>
    <row r="27343" spans="199:199" ht="12" customHeight="1">
      <c r="GQ27343" s="171"/>
    </row>
    <row r="27344" spans="199:199" ht="12" customHeight="1">
      <c r="GQ27344" s="171"/>
    </row>
    <row r="27345" spans="199:199" ht="12" customHeight="1">
      <c r="GQ27345" s="171"/>
    </row>
    <row r="27346" spans="199:199" ht="12" customHeight="1">
      <c r="GQ27346" s="171"/>
    </row>
    <row r="27347" spans="199:199" ht="12" customHeight="1">
      <c r="GQ27347" s="171"/>
    </row>
    <row r="27348" spans="199:199" ht="12" customHeight="1">
      <c r="GQ27348" s="171"/>
    </row>
    <row r="27349" spans="199:199" ht="12" customHeight="1">
      <c r="GQ27349" s="171"/>
    </row>
    <row r="27350" spans="199:199" ht="12" customHeight="1">
      <c r="GQ27350" s="171"/>
    </row>
    <row r="27351" spans="199:199" ht="12" customHeight="1">
      <c r="GQ27351" s="171"/>
    </row>
    <row r="27352" spans="199:199" ht="12" customHeight="1">
      <c r="GQ27352" s="171"/>
    </row>
    <row r="27353" spans="199:199" ht="12" customHeight="1">
      <c r="GQ27353" s="171"/>
    </row>
    <row r="27354" spans="199:199" ht="12" customHeight="1">
      <c r="GQ27354" s="171"/>
    </row>
    <row r="27355" spans="199:199" ht="12" customHeight="1">
      <c r="GQ27355" s="171"/>
    </row>
    <row r="27356" spans="199:199" ht="12" customHeight="1">
      <c r="GQ27356" s="171"/>
    </row>
    <row r="27357" spans="199:199" ht="12" customHeight="1">
      <c r="GQ27357" s="171"/>
    </row>
    <row r="27358" spans="199:199" ht="12" customHeight="1">
      <c r="GQ27358" s="171"/>
    </row>
    <row r="27359" spans="199:199" ht="12" customHeight="1">
      <c r="GQ27359" s="171"/>
    </row>
    <row r="27360" spans="199:199" ht="12" customHeight="1">
      <c r="GQ27360" s="171"/>
    </row>
    <row r="27361" spans="199:199" ht="12" customHeight="1">
      <c r="GQ27361" s="171"/>
    </row>
    <row r="27362" spans="199:199" ht="12" customHeight="1">
      <c r="GQ27362" s="171"/>
    </row>
    <row r="27363" spans="199:199" ht="12" customHeight="1">
      <c r="GQ27363" s="171"/>
    </row>
    <row r="27364" spans="199:199" ht="12" customHeight="1">
      <c r="GQ27364" s="171"/>
    </row>
    <row r="27365" spans="199:199" ht="12" customHeight="1">
      <c r="GQ27365" s="171"/>
    </row>
    <row r="27366" spans="199:199" ht="12" customHeight="1">
      <c r="GQ27366" s="171"/>
    </row>
    <row r="27367" spans="199:199" ht="12" customHeight="1">
      <c r="GQ27367" s="171"/>
    </row>
    <row r="27368" spans="199:199" ht="12" customHeight="1">
      <c r="GQ27368" s="171"/>
    </row>
    <row r="27369" spans="199:199" ht="12" customHeight="1">
      <c r="GQ27369" s="171"/>
    </row>
    <row r="27370" spans="199:199" ht="12" customHeight="1">
      <c r="GQ27370" s="171"/>
    </row>
    <row r="27371" spans="199:199" ht="12" customHeight="1">
      <c r="GQ27371" s="171"/>
    </row>
    <row r="27372" spans="199:199" ht="12" customHeight="1">
      <c r="GQ27372" s="171"/>
    </row>
    <row r="27373" spans="199:199" ht="12" customHeight="1">
      <c r="GQ27373" s="171"/>
    </row>
    <row r="27374" spans="199:199" ht="12" customHeight="1">
      <c r="GQ27374" s="171"/>
    </row>
    <row r="27375" spans="199:199" ht="12" customHeight="1">
      <c r="GQ27375" s="171"/>
    </row>
    <row r="27376" spans="199:199" ht="12" customHeight="1">
      <c r="GQ27376" s="171"/>
    </row>
    <row r="27377" spans="199:199" ht="12" customHeight="1">
      <c r="GQ27377" s="171"/>
    </row>
    <row r="27378" spans="199:199" ht="12" customHeight="1">
      <c r="GQ27378" s="171"/>
    </row>
    <row r="27379" spans="199:199" ht="12" customHeight="1">
      <c r="GQ27379" s="171"/>
    </row>
    <row r="27380" spans="199:199" ht="12" customHeight="1">
      <c r="GQ27380" s="171"/>
    </row>
    <row r="27381" spans="199:199" ht="12" customHeight="1">
      <c r="GQ27381" s="171"/>
    </row>
    <row r="27382" spans="199:199" ht="12" customHeight="1">
      <c r="GQ27382" s="171"/>
    </row>
    <row r="27383" spans="199:199" ht="12" customHeight="1">
      <c r="GQ27383" s="171"/>
    </row>
    <row r="27384" spans="199:199" ht="12" customHeight="1">
      <c r="GQ27384" s="171"/>
    </row>
    <row r="27385" spans="199:199" ht="12" customHeight="1">
      <c r="GQ27385" s="171"/>
    </row>
    <row r="27386" spans="199:199" ht="12" customHeight="1">
      <c r="GQ27386" s="171"/>
    </row>
    <row r="27387" spans="199:199" ht="12" customHeight="1">
      <c r="GQ27387" s="171"/>
    </row>
    <row r="27388" spans="199:199" ht="12" customHeight="1">
      <c r="GQ27388" s="171"/>
    </row>
    <row r="27389" spans="199:199" ht="12" customHeight="1">
      <c r="GQ27389" s="171"/>
    </row>
    <row r="27390" spans="199:199" ht="12" customHeight="1">
      <c r="GQ27390" s="171"/>
    </row>
    <row r="27391" spans="199:199" ht="12" customHeight="1">
      <c r="GQ27391" s="171"/>
    </row>
    <row r="27392" spans="199:199" ht="12" customHeight="1">
      <c r="GQ27392" s="171"/>
    </row>
    <row r="27393" spans="199:199" ht="12" customHeight="1">
      <c r="GQ27393" s="171"/>
    </row>
    <row r="27394" spans="199:199" ht="12" customHeight="1">
      <c r="GQ27394" s="171"/>
    </row>
    <row r="27395" spans="199:199" ht="12" customHeight="1">
      <c r="GQ27395" s="171"/>
    </row>
    <row r="27396" spans="199:199" ht="12" customHeight="1">
      <c r="GQ27396" s="171"/>
    </row>
    <row r="27397" spans="199:199" ht="12" customHeight="1">
      <c r="GQ27397" s="171"/>
    </row>
    <row r="27398" spans="199:199" ht="12" customHeight="1">
      <c r="GQ27398" s="171"/>
    </row>
    <row r="27399" spans="199:199" ht="12" customHeight="1">
      <c r="GQ27399" s="171"/>
    </row>
    <row r="27400" spans="199:199" ht="12" customHeight="1">
      <c r="GQ27400" s="171"/>
    </row>
    <row r="27401" spans="199:199" ht="12" customHeight="1">
      <c r="GQ27401" s="171"/>
    </row>
    <row r="27402" spans="199:199" ht="12" customHeight="1">
      <c r="GQ27402" s="171"/>
    </row>
    <row r="27403" spans="199:199" ht="12" customHeight="1">
      <c r="GQ27403" s="171"/>
    </row>
    <row r="27404" spans="199:199" ht="12" customHeight="1">
      <c r="GQ27404" s="171"/>
    </row>
    <row r="27405" spans="199:199" ht="12" customHeight="1">
      <c r="GQ27405" s="171"/>
    </row>
    <row r="27406" spans="199:199" ht="12" customHeight="1">
      <c r="GQ27406" s="171"/>
    </row>
    <row r="27407" spans="199:199" ht="12" customHeight="1">
      <c r="GQ27407" s="171"/>
    </row>
    <row r="27408" spans="199:199" ht="12" customHeight="1">
      <c r="GQ27408" s="171"/>
    </row>
    <row r="27409" spans="199:199" ht="12" customHeight="1">
      <c r="GQ27409" s="171"/>
    </row>
    <row r="27410" spans="199:199" ht="12" customHeight="1">
      <c r="GQ27410" s="171"/>
    </row>
    <row r="27411" spans="199:199" ht="12" customHeight="1">
      <c r="GQ27411" s="171"/>
    </row>
    <row r="27412" spans="199:199" ht="12" customHeight="1">
      <c r="GQ27412" s="171"/>
    </row>
    <row r="27413" spans="199:199" ht="12" customHeight="1">
      <c r="GQ27413" s="171"/>
    </row>
    <row r="27414" spans="199:199" ht="12" customHeight="1">
      <c r="GQ27414" s="171"/>
    </row>
    <row r="27415" spans="199:199" ht="12" customHeight="1">
      <c r="GQ27415" s="171"/>
    </row>
    <row r="27416" spans="199:199" ht="12" customHeight="1">
      <c r="GQ27416" s="171"/>
    </row>
    <row r="27417" spans="199:199" ht="12" customHeight="1">
      <c r="GQ27417" s="171"/>
    </row>
    <row r="27418" spans="199:199" ht="12" customHeight="1">
      <c r="GQ27418" s="171"/>
    </row>
    <row r="27419" spans="199:199" ht="12" customHeight="1">
      <c r="GQ27419" s="171"/>
    </row>
    <row r="27420" spans="199:199" ht="12" customHeight="1">
      <c r="GQ27420" s="171"/>
    </row>
    <row r="27421" spans="199:199" ht="12" customHeight="1">
      <c r="GQ27421" s="171"/>
    </row>
    <row r="27422" spans="199:199" ht="12" customHeight="1">
      <c r="GQ27422" s="171"/>
    </row>
    <row r="27423" spans="199:199" ht="12" customHeight="1">
      <c r="GQ27423" s="171"/>
    </row>
    <row r="27424" spans="199:199" ht="12" customHeight="1">
      <c r="GQ27424" s="171"/>
    </row>
    <row r="27425" spans="199:199" ht="12" customHeight="1">
      <c r="GQ27425" s="171"/>
    </row>
    <row r="27426" spans="199:199" ht="12" customHeight="1">
      <c r="GQ27426" s="171"/>
    </row>
    <row r="27427" spans="199:199" ht="12" customHeight="1">
      <c r="GQ27427" s="171"/>
    </row>
    <row r="27428" spans="199:199" ht="12" customHeight="1">
      <c r="GQ27428" s="171"/>
    </row>
    <row r="27429" spans="199:199" ht="12" customHeight="1">
      <c r="GQ27429" s="171"/>
    </row>
    <row r="27430" spans="199:199" ht="12" customHeight="1">
      <c r="GQ27430" s="171"/>
    </row>
    <row r="27431" spans="199:199" ht="12" customHeight="1">
      <c r="GQ27431" s="171"/>
    </row>
    <row r="27432" spans="199:199" ht="12" customHeight="1">
      <c r="GQ27432" s="171"/>
    </row>
    <row r="27433" spans="199:199" ht="12" customHeight="1">
      <c r="GQ27433" s="171"/>
    </row>
    <row r="27434" spans="199:199" ht="12" customHeight="1">
      <c r="GQ27434" s="171"/>
    </row>
    <row r="27435" spans="199:199" ht="12" customHeight="1">
      <c r="GQ27435" s="171"/>
    </row>
    <row r="27436" spans="199:199" ht="12" customHeight="1">
      <c r="GQ27436" s="171"/>
    </row>
    <row r="27437" spans="199:199" ht="12" customHeight="1">
      <c r="GQ27437" s="171"/>
    </row>
    <row r="27438" spans="199:199" ht="12" customHeight="1">
      <c r="GQ27438" s="171"/>
    </row>
    <row r="27439" spans="199:199" ht="12" customHeight="1">
      <c r="GQ27439" s="171"/>
    </row>
    <row r="27440" spans="199:199" ht="12" customHeight="1">
      <c r="GQ27440" s="171"/>
    </row>
    <row r="27441" spans="199:199" ht="12" customHeight="1">
      <c r="GQ27441" s="171"/>
    </row>
    <row r="27442" spans="199:199" ht="12" customHeight="1">
      <c r="GQ27442" s="171"/>
    </row>
    <row r="27443" spans="199:199" ht="12" customHeight="1">
      <c r="GQ27443" s="171"/>
    </row>
    <row r="27444" spans="199:199" ht="12" customHeight="1">
      <c r="GQ27444" s="171"/>
    </row>
    <row r="27445" spans="199:199" ht="12" customHeight="1">
      <c r="GQ27445" s="171"/>
    </row>
    <row r="27446" spans="199:199" ht="12" customHeight="1">
      <c r="GQ27446" s="171"/>
    </row>
    <row r="27447" spans="199:199" ht="12" customHeight="1">
      <c r="GQ27447" s="171"/>
    </row>
    <row r="27448" spans="199:199" ht="12" customHeight="1">
      <c r="GQ27448" s="171"/>
    </row>
    <row r="27449" spans="199:199" ht="12" customHeight="1">
      <c r="GQ27449" s="171"/>
    </row>
    <row r="27450" spans="199:199" ht="12" customHeight="1">
      <c r="GQ27450" s="171"/>
    </row>
    <row r="27451" spans="199:199" ht="12" customHeight="1">
      <c r="GQ27451" s="171"/>
    </row>
    <row r="27452" spans="199:199" ht="12" customHeight="1">
      <c r="GQ27452" s="171"/>
    </row>
    <row r="27453" spans="199:199" ht="12" customHeight="1">
      <c r="GQ27453" s="171"/>
    </row>
    <row r="27454" spans="199:199" ht="12" customHeight="1">
      <c r="GQ27454" s="171"/>
    </row>
    <row r="27455" spans="199:199" ht="12" customHeight="1">
      <c r="GQ27455" s="171"/>
    </row>
    <row r="27456" spans="199:199" ht="12" customHeight="1">
      <c r="GQ27456" s="171"/>
    </row>
    <row r="27457" spans="199:199" ht="12" customHeight="1">
      <c r="GQ27457" s="171"/>
    </row>
    <row r="27458" spans="199:199" ht="12" customHeight="1">
      <c r="GQ27458" s="171"/>
    </row>
    <row r="27459" spans="199:199" ht="12" customHeight="1">
      <c r="GQ27459" s="171"/>
    </row>
    <row r="27460" spans="199:199" ht="12" customHeight="1">
      <c r="GQ27460" s="171"/>
    </row>
    <row r="27461" spans="199:199" ht="12" customHeight="1">
      <c r="GQ27461" s="171"/>
    </row>
    <row r="27462" spans="199:199" ht="12" customHeight="1">
      <c r="GQ27462" s="171"/>
    </row>
    <row r="27463" spans="199:199" ht="12" customHeight="1">
      <c r="GQ27463" s="171"/>
    </row>
    <row r="27464" spans="199:199" ht="12" customHeight="1">
      <c r="GQ27464" s="171"/>
    </row>
    <row r="27465" spans="199:199" ht="12" customHeight="1">
      <c r="GQ27465" s="171"/>
    </row>
    <row r="27466" spans="199:199" ht="12" customHeight="1">
      <c r="GQ27466" s="171"/>
    </row>
    <row r="27467" spans="199:199" ht="12" customHeight="1">
      <c r="GQ27467" s="171"/>
    </row>
    <row r="27468" spans="199:199" ht="12" customHeight="1">
      <c r="GQ27468" s="171"/>
    </row>
    <row r="27469" spans="199:199" ht="12" customHeight="1">
      <c r="GQ27469" s="171"/>
    </row>
    <row r="27470" spans="199:199" ht="12" customHeight="1">
      <c r="GQ27470" s="171"/>
    </row>
    <row r="27471" spans="199:199" ht="12" customHeight="1">
      <c r="GQ27471" s="171"/>
    </row>
    <row r="27472" spans="199:199" ht="12" customHeight="1">
      <c r="GQ27472" s="171"/>
    </row>
    <row r="27473" spans="199:199" ht="12" customHeight="1">
      <c r="GQ27473" s="171"/>
    </row>
    <row r="27474" spans="199:199" ht="12" customHeight="1">
      <c r="GQ27474" s="171"/>
    </row>
    <row r="27475" spans="199:199" ht="12" customHeight="1">
      <c r="GQ27475" s="171"/>
    </row>
    <row r="27476" spans="199:199" ht="12" customHeight="1">
      <c r="GQ27476" s="171"/>
    </row>
    <row r="27477" spans="199:199" ht="12" customHeight="1">
      <c r="GQ27477" s="171"/>
    </row>
    <row r="27478" spans="199:199" ht="12" customHeight="1">
      <c r="GQ27478" s="171"/>
    </row>
    <row r="27479" spans="199:199" ht="12" customHeight="1">
      <c r="GQ27479" s="171"/>
    </row>
    <row r="27480" spans="199:199" ht="12" customHeight="1">
      <c r="GQ27480" s="171"/>
    </row>
    <row r="27481" spans="199:199" ht="12" customHeight="1">
      <c r="GQ27481" s="171"/>
    </row>
    <row r="27482" spans="199:199" ht="12" customHeight="1">
      <c r="GQ27482" s="171"/>
    </row>
    <row r="27483" spans="199:199" ht="12" customHeight="1">
      <c r="GQ27483" s="171"/>
    </row>
    <row r="27484" spans="199:199" ht="12" customHeight="1">
      <c r="GQ27484" s="171"/>
    </row>
    <row r="27485" spans="199:199" ht="12" customHeight="1">
      <c r="GQ27485" s="171"/>
    </row>
    <row r="27486" spans="199:199" ht="12" customHeight="1">
      <c r="GQ27486" s="171"/>
    </row>
    <row r="27487" spans="199:199" ht="12" customHeight="1">
      <c r="GQ27487" s="171"/>
    </row>
    <row r="27488" spans="199:199" ht="12" customHeight="1">
      <c r="GQ27488" s="171"/>
    </row>
    <row r="27489" spans="199:199" ht="12" customHeight="1">
      <c r="GQ27489" s="171"/>
    </row>
    <row r="27490" spans="199:199" ht="12" customHeight="1">
      <c r="GQ27490" s="171"/>
    </row>
    <row r="27491" spans="199:199" ht="12" customHeight="1">
      <c r="GQ27491" s="171"/>
    </row>
    <row r="27492" spans="199:199" ht="12" customHeight="1">
      <c r="GQ27492" s="171"/>
    </row>
    <row r="27493" spans="199:199" ht="12" customHeight="1">
      <c r="GQ27493" s="171"/>
    </row>
    <row r="27494" spans="199:199" ht="12" customHeight="1">
      <c r="GQ27494" s="171"/>
    </row>
    <row r="27495" spans="199:199" ht="12" customHeight="1">
      <c r="GQ27495" s="171"/>
    </row>
    <row r="27496" spans="199:199" ht="12" customHeight="1">
      <c r="GQ27496" s="171"/>
    </row>
    <row r="27497" spans="199:199" ht="12" customHeight="1">
      <c r="GQ27497" s="171"/>
    </row>
    <row r="27498" spans="199:199" ht="12" customHeight="1">
      <c r="GQ27498" s="171"/>
    </row>
    <row r="27499" spans="199:199" ht="12" customHeight="1">
      <c r="GQ27499" s="171"/>
    </row>
    <row r="27500" spans="199:199" ht="12" customHeight="1">
      <c r="GQ27500" s="171"/>
    </row>
    <row r="27501" spans="199:199" ht="12" customHeight="1">
      <c r="GQ27501" s="171"/>
    </row>
    <row r="27502" spans="199:199" ht="12" customHeight="1">
      <c r="GQ27502" s="171"/>
    </row>
    <row r="27503" spans="199:199" ht="12" customHeight="1">
      <c r="GQ27503" s="171"/>
    </row>
    <row r="27504" spans="199:199" ht="12" customHeight="1">
      <c r="GQ27504" s="171"/>
    </row>
    <row r="27505" spans="199:199" ht="12" customHeight="1">
      <c r="GQ27505" s="171"/>
    </row>
    <row r="27506" spans="199:199" ht="12" customHeight="1">
      <c r="GQ27506" s="171"/>
    </row>
    <row r="27507" spans="199:199" ht="12" customHeight="1">
      <c r="GQ27507" s="171"/>
    </row>
    <row r="27508" spans="199:199" ht="12" customHeight="1">
      <c r="GQ27508" s="171"/>
    </row>
    <row r="27509" spans="199:199" ht="12" customHeight="1">
      <c r="GQ27509" s="171"/>
    </row>
    <row r="27510" spans="199:199" ht="12" customHeight="1">
      <c r="GQ27510" s="171"/>
    </row>
    <row r="27511" spans="199:199" ht="12" customHeight="1">
      <c r="GQ27511" s="171"/>
    </row>
    <row r="27512" spans="199:199" ht="12" customHeight="1">
      <c r="GQ27512" s="171"/>
    </row>
    <row r="27513" spans="199:199" ht="12" customHeight="1">
      <c r="GQ27513" s="171"/>
    </row>
    <row r="27514" spans="199:199" ht="12" customHeight="1">
      <c r="GQ27514" s="171"/>
    </row>
    <row r="27515" spans="199:199" ht="12" customHeight="1">
      <c r="GQ27515" s="171"/>
    </row>
    <row r="27516" spans="199:199" ht="12" customHeight="1">
      <c r="GQ27516" s="171"/>
    </row>
    <row r="27517" spans="199:199" ht="12" customHeight="1">
      <c r="GQ27517" s="171"/>
    </row>
    <row r="27518" spans="199:199" ht="12" customHeight="1">
      <c r="GQ27518" s="171"/>
    </row>
    <row r="27519" spans="199:199" ht="12" customHeight="1">
      <c r="GQ27519" s="171"/>
    </row>
    <row r="27520" spans="199:199" ht="12" customHeight="1">
      <c r="GQ27520" s="171"/>
    </row>
    <row r="27521" spans="199:199" ht="12" customHeight="1">
      <c r="GQ27521" s="171"/>
    </row>
    <row r="27522" spans="199:199" ht="12" customHeight="1">
      <c r="GQ27522" s="171"/>
    </row>
    <row r="27523" spans="199:199" ht="12" customHeight="1">
      <c r="GQ27523" s="171"/>
    </row>
    <row r="27524" spans="199:199" ht="12" customHeight="1">
      <c r="GQ27524" s="171"/>
    </row>
    <row r="27525" spans="199:199" ht="12" customHeight="1">
      <c r="GQ27525" s="171"/>
    </row>
    <row r="27526" spans="199:199" ht="12" customHeight="1">
      <c r="GQ27526" s="171"/>
    </row>
    <row r="27527" spans="199:199" ht="12" customHeight="1">
      <c r="GQ27527" s="171"/>
    </row>
    <row r="27528" spans="199:199" ht="12" customHeight="1">
      <c r="GQ27528" s="171"/>
    </row>
    <row r="27529" spans="199:199" ht="12" customHeight="1">
      <c r="GQ27529" s="171"/>
    </row>
    <row r="27530" spans="199:199" ht="12" customHeight="1">
      <c r="GQ27530" s="171"/>
    </row>
    <row r="27531" spans="199:199" ht="12" customHeight="1">
      <c r="GQ27531" s="171"/>
    </row>
    <row r="27532" spans="199:199" ht="12" customHeight="1">
      <c r="GQ27532" s="171"/>
    </row>
    <row r="27533" spans="199:199" ht="12" customHeight="1">
      <c r="GQ27533" s="171"/>
    </row>
    <row r="27534" spans="199:199" ht="12" customHeight="1">
      <c r="GQ27534" s="171"/>
    </row>
    <row r="27535" spans="199:199" ht="12" customHeight="1">
      <c r="GQ27535" s="171"/>
    </row>
    <row r="27536" spans="199:199" ht="12" customHeight="1">
      <c r="GQ27536" s="171"/>
    </row>
    <row r="27537" spans="199:199" ht="12" customHeight="1">
      <c r="GQ27537" s="171"/>
    </row>
    <row r="27538" spans="199:199" ht="12" customHeight="1">
      <c r="GQ27538" s="171"/>
    </row>
    <row r="27539" spans="199:199" ht="12" customHeight="1">
      <c r="GQ27539" s="171"/>
    </row>
    <row r="27540" spans="199:199" ht="12" customHeight="1">
      <c r="GQ27540" s="171"/>
    </row>
    <row r="27541" spans="199:199" ht="12" customHeight="1">
      <c r="GQ27541" s="171"/>
    </row>
    <row r="27542" spans="199:199" ht="12" customHeight="1">
      <c r="GQ27542" s="171"/>
    </row>
    <row r="27543" spans="199:199" ht="12" customHeight="1">
      <c r="GQ27543" s="171"/>
    </row>
    <row r="27544" spans="199:199" ht="12" customHeight="1">
      <c r="GQ27544" s="171"/>
    </row>
    <row r="27545" spans="199:199" ht="12" customHeight="1">
      <c r="GQ27545" s="171"/>
    </row>
    <row r="27546" spans="199:199" ht="12" customHeight="1">
      <c r="GQ27546" s="171"/>
    </row>
    <row r="27547" spans="199:199" ht="12" customHeight="1">
      <c r="GQ27547" s="171"/>
    </row>
    <row r="27548" spans="199:199" ht="12" customHeight="1">
      <c r="GQ27548" s="171"/>
    </row>
    <row r="27549" spans="199:199" ht="12" customHeight="1">
      <c r="GQ27549" s="171"/>
    </row>
    <row r="27550" spans="199:199" ht="12" customHeight="1">
      <c r="GQ27550" s="171"/>
    </row>
    <row r="27551" spans="199:199" ht="12" customHeight="1">
      <c r="GQ27551" s="171"/>
    </row>
    <row r="27552" spans="199:199" ht="12" customHeight="1">
      <c r="GQ27552" s="171"/>
    </row>
    <row r="27553" spans="199:199" ht="12" customHeight="1">
      <c r="GQ27553" s="171"/>
    </row>
    <row r="27554" spans="199:199" ht="12" customHeight="1">
      <c r="GQ27554" s="171"/>
    </row>
    <row r="27555" spans="199:199" ht="12" customHeight="1">
      <c r="GQ27555" s="171"/>
    </row>
    <row r="27556" spans="199:199" ht="12" customHeight="1">
      <c r="GQ27556" s="171"/>
    </row>
    <row r="27557" spans="199:199" ht="12" customHeight="1">
      <c r="GQ27557" s="171"/>
    </row>
    <row r="27558" spans="199:199" ht="12" customHeight="1">
      <c r="GQ27558" s="171"/>
    </row>
    <row r="27559" spans="199:199" ht="12" customHeight="1">
      <c r="GQ27559" s="171"/>
    </row>
    <row r="27560" spans="199:199" ht="12" customHeight="1">
      <c r="GQ27560" s="171"/>
    </row>
    <row r="27561" spans="199:199" ht="12" customHeight="1">
      <c r="GQ27561" s="171"/>
    </row>
    <row r="27562" spans="199:199" ht="12" customHeight="1">
      <c r="GQ27562" s="171"/>
    </row>
    <row r="27563" spans="199:199" ht="12" customHeight="1">
      <c r="GQ27563" s="171"/>
    </row>
    <row r="27564" spans="199:199" ht="12" customHeight="1">
      <c r="GQ27564" s="171"/>
    </row>
    <row r="27565" spans="199:199" ht="12" customHeight="1">
      <c r="GQ27565" s="171"/>
    </row>
    <row r="27566" spans="199:199" ht="12" customHeight="1">
      <c r="GQ27566" s="171"/>
    </row>
    <row r="27567" spans="199:199" ht="12" customHeight="1">
      <c r="GQ27567" s="171"/>
    </row>
    <row r="27568" spans="199:199" ht="12" customHeight="1">
      <c r="GQ27568" s="171"/>
    </row>
    <row r="27569" spans="199:199" ht="12" customHeight="1">
      <c r="GQ27569" s="171"/>
    </row>
    <row r="27570" spans="199:199" ht="12" customHeight="1">
      <c r="GQ27570" s="171"/>
    </row>
    <row r="27571" spans="199:199" ht="12" customHeight="1">
      <c r="GQ27571" s="171"/>
    </row>
    <row r="27572" spans="199:199" ht="12" customHeight="1">
      <c r="GQ27572" s="171"/>
    </row>
    <row r="27573" spans="199:199" ht="12" customHeight="1">
      <c r="GQ27573" s="171"/>
    </row>
    <row r="27574" spans="199:199" ht="12" customHeight="1">
      <c r="GQ27574" s="171"/>
    </row>
    <row r="27575" spans="199:199" ht="12" customHeight="1">
      <c r="GQ27575" s="171"/>
    </row>
    <row r="27576" spans="199:199" ht="12" customHeight="1">
      <c r="GQ27576" s="171"/>
    </row>
    <row r="27577" spans="199:199" ht="12" customHeight="1">
      <c r="GQ27577" s="171"/>
    </row>
    <row r="27578" spans="199:199" ht="12" customHeight="1">
      <c r="GQ27578" s="171"/>
    </row>
    <row r="27579" spans="199:199" ht="12" customHeight="1">
      <c r="GQ27579" s="171"/>
    </row>
    <row r="27580" spans="199:199" ht="12" customHeight="1">
      <c r="GQ27580" s="171"/>
    </row>
    <row r="27581" spans="199:199" ht="12" customHeight="1">
      <c r="GQ27581" s="171"/>
    </row>
    <row r="27582" spans="199:199" ht="12" customHeight="1">
      <c r="GQ27582" s="171"/>
    </row>
    <row r="27583" spans="199:199" ht="12" customHeight="1">
      <c r="GQ27583" s="171"/>
    </row>
    <row r="27584" spans="199:199" ht="12" customHeight="1">
      <c r="GQ27584" s="171"/>
    </row>
    <row r="27585" spans="199:199" ht="12" customHeight="1">
      <c r="GQ27585" s="171"/>
    </row>
    <row r="27586" spans="199:199" ht="12" customHeight="1">
      <c r="GQ27586" s="171"/>
    </row>
    <row r="27587" spans="199:199" ht="12" customHeight="1">
      <c r="GQ27587" s="171"/>
    </row>
    <row r="27588" spans="199:199" ht="12" customHeight="1">
      <c r="GQ27588" s="171"/>
    </row>
    <row r="27589" spans="199:199" ht="12" customHeight="1">
      <c r="GQ27589" s="171"/>
    </row>
    <row r="27590" spans="199:199" ht="12" customHeight="1">
      <c r="GQ27590" s="171"/>
    </row>
    <row r="27591" spans="199:199" ht="12" customHeight="1">
      <c r="GQ27591" s="171"/>
    </row>
    <row r="27592" spans="199:199" ht="12" customHeight="1">
      <c r="GQ27592" s="171"/>
    </row>
    <row r="27593" spans="199:199" ht="12" customHeight="1">
      <c r="GQ27593" s="171"/>
    </row>
    <row r="27594" spans="199:199" ht="12" customHeight="1">
      <c r="GQ27594" s="171"/>
    </row>
    <row r="27595" spans="199:199" ht="12" customHeight="1">
      <c r="GQ27595" s="171"/>
    </row>
    <row r="27596" spans="199:199" ht="12" customHeight="1">
      <c r="GQ27596" s="171"/>
    </row>
    <row r="27597" spans="199:199" ht="12" customHeight="1">
      <c r="GQ27597" s="171"/>
    </row>
    <row r="27598" spans="199:199" ht="12" customHeight="1">
      <c r="GQ27598" s="171"/>
    </row>
    <row r="27599" spans="199:199" ht="12" customHeight="1">
      <c r="GQ27599" s="171"/>
    </row>
    <row r="27600" spans="199:199" ht="12" customHeight="1">
      <c r="GQ27600" s="171"/>
    </row>
    <row r="27601" spans="199:199" ht="12" customHeight="1">
      <c r="GQ27601" s="171"/>
    </row>
    <row r="27602" spans="199:199" ht="12" customHeight="1">
      <c r="GQ27602" s="171"/>
    </row>
    <row r="27603" spans="199:199" ht="12" customHeight="1">
      <c r="GQ27603" s="171"/>
    </row>
    <row r="27604" spans="199:199" ht="12" customHeight="1">
      <c r="GQ27604" s="171"/>
    </row>
    <row r="27605" spans="199:199" ht="12" customHeight="1">
      <c r="GQ27605" s="171"/>
    </row>
    <row r="27606" spans="199:199" ht="12" customHeight="1">
      <c r="GQ27606" s="171"/>
    </row>
    <row r="27607" spans="199:199" ht="12" customHeight="1">
      <c r="GQ27607" s="171"/>
    </row>
    <row r="27608" spans="199:199" ht="12" customHeight="1">
      <c r="GQ27608" s="171"/>
    </row>
    <row r="27609" spans="199:199" ht="12" customHeight="1">
      <c r="GQ27609" s="171"/>
    </row>
    <row r="27610" spans="199:199" ht="12" customHeight="1">
      <c r="GQ27610" s="171"/>
    </row>
    <row r="27611" spans="199:199" ht="12" customHeight="1">
      <c r="GQ27611" s="171"/>
    </row>
    <row r="27612" spans="199:199" ht="12" customHeight="1">
      <c r="GQ27612" s="171"/>
    </row>
    <row r="27613" spans="199:199" ht="12" customHeight="1">
      <c r="GQ27613" s="171"/>
    </row>
    <row r="27614" spans="199:199" ht="12" customHeight="1">
      <c r="GQ27614" s="171"/>
    </row>
    <row r="27615" spans="199:199" ht="12" customHeight="1">
      <c r="GQ27615" s="171"/>
    </row>
    <row r="27616" spans="199:199" ht="12" customHeight="1">
      <c r="GQ27616" s="171"/>
    </row>
    <row r="27617" spans="199:199" ht="12" customHeight="1">
      <c r="GQ27617" s="171"/>
    </row>
    <row r="27618" spans="199:199" ht="12" customHeight="1">
      <c r="GQ27618" s="171"/>
    </row>
    <row r="27619" spans="199:199" ht="12" customHeight="1">
      <c r="GQ27619" s="171"/>
    </row>
    <row r="27620" spans="199:199" ht="12" customHeight="1">
      <c r="GQ27620" s="171"/>
    </row>
    <row r="27621" spans="199:199" ht="12" customHeight="1">
      <c r="GQ27621" s="171"/>
    </row>
    <row r="27622" spans="199:199" ht="12" customHeight="1">
      <c r="GQ27622" s="171"/>
    </row>
    <row r="27623" spans="199:199" ht="12" customHeight="1">
      <c r="GQ27623" s="171"/>
    </row>
    <row r="27624" spans="199:199" ht="12" customHeight="1">
      <c r="GQ27624" s="171"/>
    </row>
    <row r="27625" spans="199:199" ht="12" customHeight="1">
      <c r="GQ27625" s="171"/>
    </row>
    <row r="27626" spans="199:199" ht="12" customHeight="1">
      <c r="GQ27626" s="171"/>
    </row>
    <row r="27627" spans="199:199" ht="12" customHeight="1">
      <c r="GQ27627" s="171"/>
    </row>
    <row r="27628" spans="199:199" ht="12" customHeight="1">
      <c r="GQ27628" s="171"/>
    </row>
    <row r="27629" spans="199:199" ht="12" customHeight="1">
      <c r="GQ27629" s="171"/>
    </row>
    <row r="27630" spans="199:199" ht="12" customHeight="1">
      <c r="GQ27630" s="171"/>
    </row>
    <row r="27631" spans="199:199" ht="12" customHeight="1">
      <c r="GQ27631" s="171"/>
    </row>
    <row r="27632" spans="199:199" ht="12" customHeight="1">
      <c r="GQ27632" s="171"/>
    </row>
    <row r="27633" spans="199:199" ht="12" customHeight="1">
      <c r="GQ27633" s="171"/>
    </row>
    <row r="27634" spans="199:199" ht="12" customHeight="1">
      <c r="GQ27634" s="171"/>
    </row>
    <row r="27635" spans="199:199" ht="12" customHeight="1">
      <c r="GQ27635" s="171"/>
    </row>
    <row r="27636" spans="199:199" ht="12" customHeight="1">
      <c r="GQ27636" s="171"/>
    </row>
    <row r="27637" spans="199:199" ht="12" customHeight="1">
      <c r="GQ27637" s="171"/>
    </row>
    <row r="27638" spans="199:199" ht="12" customHeight="1">
      <c r="GQ27638" s="171"/>
    </row>
    <row r="27639" spans="199:199" ht="12" customHeight="1">
      <c r="GQ27639" s="171"/>
    </row>
    <row r="27640" spans="199:199" ht="12" customHeight="1">
      <c r="GQ27640" s="171"/>
    </row>
    <row r="27641" spans="199:199" ht="12" customHeight="1">
      <c r="GQ27641" s="171"/>
    </row>
    <row r="27642" spans="199:199" ht="12" customHeight="1">
      <c r="GQ27642" s="171"/>
    </row>
    <row r="27643" spans="199:199" ht="12" customHeight="1">
      <c r="GQ27643" s="171"/>
    </row>
    <row r="27644" spans="199:199" ht="12" customHeight="1">
      <c r="GQ27644" s="171"/>
    </row>
    <row r="27645" spans="199:199" ht="12" customHeight="1">
      <c r="GQ27645" s="171"/>
    </row>
    <row r="27646" spans="199:199" ht="12" customHeight="1">
      <c r="GQ27646" s="171"/>
    </row>
    <row r="27647" spans="199:199" ht="12" customHeight="1">
      <c r="GQ27647" s="171"/>
    </row>
    <row r="27648" spans="199:199" ht="12" customHeight="1">
      <c r="GQ27648" s="171"/>
    </row>
    <row r="27649" spans="199:199" ht="12" customHeight="1">
      <c r="GQ27649" s="171"/>
    </row>
    <row r="27650" spans="199:199" ht="12" customHeight="1">
      <c r="GQ27650" s="171"/>
    </row>
    <row r="27651" spans="199:199" ht="12" customHeight="1">
      <c r="GQ27651" s="171"/>
    </row>
    <row r="27652" spans="199:199" ht="12" customHeight="1">
      <c r="GQ27652" s="171"/>
    </row>
    <row r="27653" spans="199:199" ht="12" customHeight="1">
      <c r="GQ27653" s="171"/>
    </row>
    <row r="27654" spans="199:199" ht="12" customHeight="1">
      <c r="GQ27654" s="171"/>
    </row>
    <row r="27655" spans="199:199" ht="12" customHeight="1">
      <c r="GQ27655" s="171"/>
    </row>
    <row r="27656" spans="199:199" ht="12" customHeight="1">
      <c r="GQ27656" s="171"/>
    </row>
    <row r="27657" spans="199:199" ht="12" customHeight="1">
      <c r="GQ27657" s="171"/>
    </row>
    <row r="27658" spans="199:199" ht="12" customHeight="1">
      <c r="GQ27658" s="171"/>
    </row>
    <row r="27659" spans="199:199" ht="12" customHeight="1">
      <c r="GQ27659" s="171"/>
    </row>
    <row r="27660" spans="199:199" ht="12" customHeight="1">
      <c r="GQ27660" s="171"/>
    </row>
    <row r="27661" spans="199:199" ht="12" customHeight="1">
      <c r="GQ27661" s="171"/>
    </row>
    <row r="27662" spans="199:199" ht="12" customHeight="1">
      <c r="GQ27662" s="171"/>
    </row>
    <row r="27663" spans="199:199" ht="12" customHeight="1">
      <c r="GQ27663" s="171"/>
    </row>
    <row r="27664" spans="199:199" ht="12" customHeight="1">
      <c r="GQ27664" s="171"/>
    </row>
    <row r="27665" spans="199:199" ht="12" customHeight="1">
      <c r="GQ27665" s="171"/>
    </row>
    <row r="27666" spans="199:199" ht="12" customHeight="1">
      <c r="GQ27666" s="171"/>
    </row>
    <row r="27667" spans="199:199" ht="12" customHeight="1">
      <c r="GQ27667" s="171"/>
    </row>
    <row r="27668" spans="199:199" ht="12" customHeight="1">
      <c r="GQ27668" s="171"/>
    </row>
    <row r="27669" spans="199:199" ht="12" customHeight="1">
      <c r="GQ27669" s="171"/>
    </row>
    <row r="27670" spans="199:199" ht="12" customHeight="1">
      <c r="GQ27670" s="171"/>
    </row>
    <row r="27671" spans="199:199" ht="12" customHeight="1">
      <c r="GQ27671" s="171"/>
    </row>
    <row r="27672" spans="199:199" ht="12" customHeight="1">
      <c r="GQ27672" s="171"/>
    </row>
    <row r="27673" spans="199:199" ht="12" customHeight="1">
      <c r="GQ27673" s="171"/>
    </row>
    <row r="27674" spans="199:199" ht="12" customHeight="1">
      <c r="GQ27674" s="171"/>
    </row>
    <row r="27675" spans="199:199" ht="12" customHeight="1">
      <c r="GQ27675" s="171"/>
    </row>
    <row r="27676" spans="199:199" ht="12" customHeight="1">
      <c r="GQ27676" s="171"/>
    </row>
    <row r="27677" spans="199:199" ht="12" customHeight="1">
      <c r="GQ27677" s="171"/>
    </row>
    <row r="27678" spans="199:199" ht="12" customHeight="1">
      <c r="GQ27678" s="171"/>
    </row>
    <row r="27679" spans="199:199" ht="12" customHeight="1">
      <c r="GQ27679" s="171"/>
    </row>
    <row r="27680" spans="199:199" ht="12" customHeight="1">
      <c r="GQ27680" s="171"/>
    </row>
    <row r="27681" spans="199:199" ht="12" customHeight="1">
      <c r="GQ27681" s="171"/>
    </row>
    <row r="27682" spans="199:199" ht="12" customHeight="1">
      <c r="GQ27682" s="171"/>
    </row>
    <row r="27683" spans="199:199" ht="12" customHeight="1">
      <c r="GQ27683" s="171"/>
    </row>
    <row r="27684" spans="199:199" ht="12" customHeight="1">
      <c r="GQ27684" s="171"/>
    </row>
    <row r="27685" spans="199:199" ht="12" customHeight="1">
      <c r="GQ27685" s="171"/>
    </row>
    <row r="27686" spans="199:199" ht="12" customHeight="1">
      <c r="GQ27686" s="171"/>
    </row>
    <row r="27687" spans="199:199" ht="12" customHeight="1">
      <c r="GQ27687" s="171"/>
    </row>
    <row r="27688" spans="199:199" ht="12" customHeight="1">
      <c r="GQ27688" s="171"/>
    </row>
    <row r="27689" spans="199:199" ht="12" customHeight="1">
      <c r="GQ27689" s="171"/>
    </row>
    <row r="27690" spans="199:199" ht="12" customHeight="1">
      <c r="GQ27690" s="171"/>
    </row>
    <row r="27691" spans="199:199" ht="12" customHeight="1">
      <c r="GQ27691" s="171"/>
    </row>
    <row r="27692" spans="199:199" ht="12" customHeight="1">
      <c r="GQ27692" s="171"/>
    </row>
    <row r="27693" spans="199:199" ht="12" customHeight="1">
      <c r="GQ27693" s="171"/>
    </row>
    <row r="27694" spans="199:199" ht="12" customHeight="1">
      <c r="GQ27694" s="171"/>
    </row>
    <row r="27695" spans="199:199" ht="12" customHeight="1">
      <c r="GQ27695" s="171"/>
    </row>
    <row r="27696" spans="199:199" ht="12" customHeight="1">
      <c r="GQ27696" s="171"/>
    </row>
    <row r="27697" spans="199:199" ht="12" customHeight="1">
      <c r="GQ27697" s="171"/>
    </row>
    <row r="27698" spans="199:199" ht="12" customHeight="1">
      <c r="GQ27698" s="171"/>
    </row>
    <row r="27699" spans="199:199" ht="12" customHeight="1">
      <c r="GQ27699" s="171"/>
    </row>
    <row r="27700" spans="199:199" ht="12" customHeight="1">
      <c r="GQ27700" s="171"/>
    </row>
    <row r="27701" spans="199:199" ht="12" customHeight="1">
      <c r="GQ27701" s="171"/>
    </row>
    <row r="27702" spans="199:199" ht="12" customHeight="1">
      <c r="GQ27702" s="171"/>
    </row>
    <row r="27703" spans="199:199" ht="12" customHeight="1">
      <c r="GQ27703" s="171"/>
    </row>
    <row r="27704" spans="199:199" ht="12" customHeight="1">
      <c r="GQ27704" s="171"/>
    </row>
    <row r="27705" spans="199:199" ht="12" customHeight="1">
      <c r="GQ27705" s="171"/>
    </row>
    <row r="27706" spans="199:199" ht="12" customHeight="1">
      <c r="GQ27706" s="171"/>
    </row>
    <row r="27707" spans="199:199" ht="12" customHeight="1">
      <c r="GQ27707" s="171"/>
    </row>
    <row r="27708" spans="199:199" ht="12" customHeight="1">
      <c r="GQ27708" s="171"/>
    </row>
    <row r="27709" spans="199:199" ht="12" customHeight="1">
      <c r="GQ27709" s="171"/>
    </row>
    <row r="27710" spans="199:199" ht="12" customHeight="1">
      <c r="GQ27710" s="171"/>
    </row>
    <row r="27711" spans="199:199" ht="12" customHeight="1">
      <c r="GQ27711" s="171"/>
    </row>
    <row r="27712" spans="199:199" ht="12" customHeight="1">
      <c r="GQ27712" s="171"/>
    </row>
    <row r="27713" spans="199:199" ht="12" customHeight="1">
      <c r="GQ27713" s="171"/>
    </row>
    <row r="27714" spans="199:199" ht="12" customHeight="1">
      <c r="GQ27714" s="171"/>
    </row>
    <row r="27715" spans="199:199" ht="12" customHeight="1">
      <c r="GQ27715" s="171"/>
    </row>
    <row r="27716" spans="199:199" ht="12" customHeight="1">
      <c r="GQ27716" s="171"/>
    </row>
    <row r="27717" spans="199:199" ht="12" customHeight="1">
      <c r="GQ27717" s="171"/>
    </row>
    <row r="27718" spans="199:199" ht="12" customHeight="1">
      <c r="GQ27718" s="171"/>
    </row>
    <row r="27719" spans="199:199" ht="12" customHeight="1">
      <c r="GQ27719" s="171"/>
    </row>
    <row r="27720" spans="199:199" ht="12" customHeight="1">
      <c r="GQ27720" s="171"/>
    </row>
    <row r="27721" spans="199:199" ht="12" customHeight="1">
      <c r="GQ27721" s="171"/>
    </row>
    <row r="27722" spans="199:199" ht="12" customHeight="1">
      <c r="GQ27722" s="171"/>
    </row>
    <row r="27723" spans="199:199" ht="12" customHeight="1">
      <c r="GQ27723" s="171"/>
    </row>
    <row r="27724" spans="199:199" ht="12" customHeight="1">
      <c r="GQ27724" s="171"/>
    </row>
    <row r="27725" spans="199:199" ht="12" customHeight="1">
      <c r="GQ27725" s="171"/>
    </row>
    <row r="27726" spans="199:199" ht="12" customHeight="1">
      <c r="GQ27726" s="171"/>
    </row>
    <row r="27727" spans="199:199" ht="12" customHeight="1">
      <c r="GQ27727" s="171"/>
    </row>
    <row r="27728" spans="199:199" ht="12" customHeight="1">
      <c r="GQ27728" s="171"/>
    </row>
    <row r="27729" spans="199:199" ht="12" customHeight="1">
      <c r="GQ27729" s="171"/>
    </row>
    <row r="27730" spans="199:199" ht="12" customHeight="1">
      <c r="GQ27730" s="171"/>
    </row>
    <row r="27731" spans="199:199" ht="12" customHeight="1">
      <c r="GQ27731" s="171"/>
    </row>
    <row r="27732" spans="199:199" ht="12" customHeight="1">
      <c r="GQ27732" s="171"/>
    </row>
    <row r="27733" spans="199:199" ht="12" customHeight="1">
      <c r="GQ27733" s="171"/>
    </row>
    <row r="27734" spans="199:199" ht="12" customHeight="1">
      <c r="GQ27734" s="171"/>
    </row>
    <row r="27735" spans="199:199" ht="12" customHeight="1">
      <c r="GQ27735" s="171"/>
    </row>
    <row r="27736" spans="199:199" ht="12" customHeight="1">
      <c r="GQ27736" s="171"/>
    </row>
    <row r="27737" spans="199:199" ht="12" customHeight="1">
      <c r="GQ27737" s="171"/>
    </row>
    <row r="27738" spans="199:199" ht="12" customHeight="1">
      <c r="GQ27738" s="171"/>
    </row>
    <row r="27739" spans="199:199" ht="12" customHeight="1">
      <c r="GQ27739" s="171"/>
    </row>
    <row r="27740" spans="199:199" ht="12" customHeight="1">
      <c r="GQ27740" s="171"/>
    </row>
    <row r="27741" spans="199:199" ht="12" customHeight="1">
      <c r="GQ27741" s="171"/>
    </row>
    <row r="27742" spans="199:199" ht="12" customHeight="1">
      <c r="GQ27742" s="171"/>
    </row>
    <row r="27743" spans="199:199" ht="12" customHeight="1">
      <c r="GQ27743" s="171"/>
    </row>
    <row r="27744" spans="199:199" ht="12" customHeight="1">
      <c r="GQ27744" s="171"/>
    </row>
    <row r="27745" spans="199:199" ht="12" customHeight="1">
      <c r="GQ27745" s="171"/>
    </row>
    <row r="27746" spans="199:199" ht="12" customHeight="1">
      <c r="GQ27746" s="171"/>
    </row>
    <row r="27747" spans="199:199" ht="12" customHeight="1">
      <c r="GQ27747" s="171"/>
    </row>
    <row r="27748" spans="199:199" ht="12" customHeight="1">
      <c r="GQ27748" s="171"/>
    </row>
    <row r="27749" spans="199:199" ht="12" customHeight="1">
      <c r="GQ27749" s="171"/>
    </row>
    <row r="27750" spans="199:199" ht="12" customHeight="1">
      <c r="GQ27750" s="171"/>
    </row>
    <row r="27751" spans="199:199" ht="12" customHeight="1">
      <c r="GQ27751" s="171"/>
    </row>
    <row r="27752" spans="199:199" ht="12" customHeight="1">
      <c r="GQ27752" s="171"/>
    </row>
    <row r="27753" spans="199:199" ht="12" customHeight="1">
      <c r="GQ27753" s="171"/>
    </row>
    <row r="27754" spans="199:199" ht="12" customHeight="1">
      <c r="GQ27754" s="171"/>
    </row>
    <row r="27755" spans="199:199" ht="12" customHeight="1">
      <c r="GQ27755" s="171"/>
    </row>
    <row r="27756" spans="199:199" ht="12" customHeight="1">
      <c r="GQ27756" s="171"/>
    </row>
    <row r="27757" spans="199:199" ht="12" customHeight="1">
      <c r="GQ27757" s="171"/>
    </row>
    <row r="27758" spans="199:199" ht="12" customHeight="1">
      <c r="GQ27758" s="171"/>
    </row>
    <row r="27759" spans="199:199" ht="12" customHeight="1">
      <c r="GQ27759" s="171"/>
    </row>
    <row r="27760" spans="199:199" ht="12" customHeight="1">
      <c r="GQ27760" s="171"/>
    </row>
    <row r="27761" spans="199:199" ht="12" customHeight="1">
      <c r="GQ27761" s="171"/>
    </row>
    <row r="27762" spans="199:199" ht="12" customHeight="1">
      <c r="GQ27762" s="171"/>
    </row>
    <row r="27763" spans="199:199" ht="12" customHeight="1">
      <c r="GQ27763" s="171"/>
    </row>
    <row r="27764" spans="199:199" ht="12" customHeight="1">
      <c r="GQ27764" s="171"/>
    </row>
    <row r="27765" spans="199:199" ht="12" customHeight="1">
      <c r="GQ27765" s="171"/>
    </row>
    <row r="27766" spans="199:199" ht="12" customHeight="1">
      <c r="GQ27766" s="171"/>
    </row>
    <row r="27767" spans="199:199" ht="12" customHeight="1">
      <c r="GQ27767" s="171"/>
    </row>
    <row r="27768" spans="199:199" ht="12" customHeight="1">
      <c r="GQ27768" s="171"/>
    </row>
    <row r="27769" spans="199:199" ht="12" customHeight="1">
      <c r="GQ27769" s="171"/>
    </row>
    <row r="27770" spans="199:199" ht="12" customHeight="1">
      <c r="GQ27770" s="171"/>
    </row>
    <row r="27771" spans="199:199" ht="12" customHeight="1">
      <c r="GQ27771" s="171"/>
    </row>
    <row r="27772" spans="199:199" ht="12" customHeight="1">
      <c r="GQ27772" s="171"/>
    </row>
    <row r="27773" spans="199:199" ht="12" customHeight="1">
      <c r="GQ27773" s="171"/>
    </row>
    <row r="27774" spans="199:199" ht="12" customHeight="1">
      <c r="GQ27774" s="171"/>
    </row>
    <row r="27775" spans="199:199" ht="12" customHeight="1">
      <c r="GQ27775" s="171"/>
    </row>
    <row r="27776" spans="199:199" ht="12" customHeight="1">
      <c r="GQ27776" s="171"/>
    </row>
    <row r="27777" spans="199:199" ht="12" customHeight="1">
      <c r="GQ27777" s="171"/>
    </row>
    <row r="27778" spans="199:199" ht="12" customHeight="1">
      <c r="GQ27778" s="171"/>
    </row>
    <row r="27779" spans="199:199" ht="12" customHeight="1">
      <c r="GQ27779" s="171"/>
    </row>
    <row r="27780" spans="199:199" ht="12" customHeight="1">
      <c r="GQ27780" s="171"/>
    </row>
    <row r="27781" spans="199:199" ht="12" customHeight="1">
      <c r="GQ27781" s="171"/>
    </row>
    <row r="27782" spans="199:199" ht="12" customHeight="1">
      <c r="GQ27782" s="171"/>
    </row>
    <row r="27783" spans="199:199" ht="12" customHeight="1">
      <c r="GQ27783" s="171"/>
    </row>
    <row r="27784" spans="199:199" ht="12" customHeight="1">
      <c r="GQ27784" s="171"/>
    </row>
    <row r="27785" spans="199:199" ht="12" customHeight="1">
      <c r="GQ27785" s="171"/>
    </row>
    <row r="27786" spans="199:199" ht="12" customHeight="1">
      <c r="GQ27786" s="171"/>
    </row>
    <row r="27787" spans="199:199" ht="12" customHeight="1">
      <c r="GQ27787" s="171"/>
    </row>
    <row r="27788" spans="199:199" ht="12" customHeight="1">
      <c r="GQ27788" s="171"/>
    </row>
    <row r="27789" spans="199:199" ht="12" customHeight="1">
      <c r="GQ27789" s="171"/>
    </row>
    <row r="27790" spans="199:199" ht="12" customHeight="1">
      <c r="GQ27790" s="171"/>
    </row>
    <row r="27791" spans="199:199" ht="12" customHeight="1">
      <c r="GQ27791" s="171"/>
    </row>
    <row r="27792" spans="199:199" ht="12" customHeight="1">
      <c r="GQ27792" s="171"/>
    </row>
    <row r="27793" spans="199:199" ht="12" customHeight="1">
      <c r="GQ27793" s="171"/>
    </row>
    <row r="27794" spans="199:199" ht="12" customHeight="1">
      <c r="GQ27794" s="171"/>
    </row>
    <row r="27795" spans="199:199" ht="12" customHeight="1">
      <c r="GQ27795" s="171"/>
    </row>
    <row r="27796" spans="199:199" ht="12" customHeight="1">
      <c r="GQ27796" s="171"/>
    </row>
    <row r="27797" spans="199:199" ht="12" customHeight="1">
      <c r="GQ27797" s="171"/>
    </row>
    <row r="27798" spans="199:199" ht="12" customHeight="1">
      <c r="GQ27798" s="171"/>
    </row>
    <row r="27799" spans="199:199" ht="12" customHeight="1">
      <c r="GQ27799" s="171"/>
    </row>
    <row r="27800" spans="199:199" ht="12" customHeight="1">
      <c r="GQ27800" s="171"/>
    </row>
    <row r="27801" spans="199:199" ht="12" customHeight="1">
      <c r="GQ27801" s="171"/>
    </row>
    <row r="27802" spans="199:199" ht="12" customHeight="1">
      <c r="GQ27802" s="171"/>
    </row>
    <row r="27803" spans="199:199" ht="12" customHeight="1">
      <c r="GQ27803" s="171"/>
    </row>
    <row r="27804" spans="199:199" ht="12" customHeight="1">
      <c r="GQ27804" s="171"/>
    </row>
    <row r="27805" spans="199:199" ht="12" customHeight="1">
      <c r="GQ27805" s="171"/>
    </row>
    <row r="27806" spans="199:199" ht="12" customHeight="1">
      <c r="GQ27806" s="171"/>
    </row>
    <row r="27807" spans="199:199" ht="12" customHeight="1">
      <c r="GQ27807" s="171"/>
    </row>
    <row r="27808" spans="199:199" ht="12" customHeight="1">
      <c r="GQ27808" s="171"/>
    </row>
    <row r="27809" spans="199:199" ht="12" customHeight="1">
      <c r="GQ27809" s="171"/>
    </row>
    <row r="27810" spans="199:199" ht="12" customHeight="1">
      <c r="GQ27810" s="171"/>
    </row>
    <row r="27811" spans="199:199" ht="12" customHeight="1">
      <c r="GQ27811" s="171"/>
    </row>
    <row r="27812" spans="199:199" ht="12" customHeight="1">
      <c r="GQ27812" s="171"/>
    </row>
    <row r="27813" spans="199:199" ht="12" customHeight="1">
      <c r="GQ27813" s="171"/>
    </row>
    <row r="27814" spans="199:199" ht="12" customHeight="1">
      <c r="GQ27814" s="171"/>
    </row>
    <row r="27815" spans="199:199" ht="12" customHeight="1">
      <c r="GQ27815" s="171"/>
    </row>
    <row r="27816" spans="199:199" ht="12" customHeight="1">
      <c r="GQ27816" s="171"/>
    </row>
    <row r="27817" spans="199:199" ht="12" customHeight="1">
      <c r="GQ27817" s="171"/>
    </row>
    <row r="27818" spans="199:199" ht="12" customHeight="1">
      <c r="GQ27818" s="171"/>
    </row>
    <row r="27819" spans="199:199" ht="12" customHeight="1">
      <c r="GQ27819" s="171"/>
    </row>
    <row r="27820" spans="199:199" ht="12" customHeight="1">
      <c r="GQ27820" s="171"/>
    </row>
    <row r="27821" spans="199:199" ht="12" customHeight="1">
      <c r="GQ27821" s="171"/>
    </row>
    <row r="27822" spans="199:199" ht="12" customHeight="1">
      <c r="GQ27822" s="171"/>
    </row>
    <row r="27823" spans="199:199" ht="12" customHeight="1">
      <c r="GQ27823" s="171"/>
    </row>
    <row r="27824" spans="199:199" ht="12" customHeight="1">
      <c r="GQ27824" s="171"/>
    </row>
    <row r="27825" spans="199:199" ht="12" customHeight="1">
      <c r="GQ27825" s="171"/>
    </row>
    <row r="27826" spans="199:199" ht="12" customHeight="1">
      <c r="GQ27826" s="171"/>
    </row>
    <row r="27827" spans="199:199" ht="12" customHeight="1">
      <c r="GQ27827" s="171"/>
    </row>
    <row r="27828" spans="199:199" ht="12" customHeight="1">
      <c r="GQ27828" s="171"/>
    </row>
    <row r="27829" spans="199:199" ht="12" customHeight="1">
      <c r="GQ27829" s="171"/>
    </row>
    <row r="27830" spans="199:199" ht="12" customHeight="1">
      <c r="GQ27830" s="171"/>
    </row>
    <row r="27831" spans="199:199" ht="12" customHeight="1">
      <c r="GQ27831" s="171"/>
    </row>
    <row r="27832" spans="199:199" ht="12" customHeight="1">
      <c r="GQ27832" s="171"/>
    </row>
    <row r="27833" spans="199:199" ht="12" customHeight="1">
      <c r="GQ27833" s="171"/>
    </row>
    <row r="27834" spans="199:199" ht="12" customHeight="1">
      <c r="GQ27834" s="171"/>
    </row>
    <row r="27835" spans="199:199" ht="12" customHeight="1">
      <c r="GQ27835" s="171"/>
    </row>
    <row r="27836" spans="199:199" ht="12" customHeight="1">
      <c r="GQ27836" s="171"/>
    </row>
    <row r="27837" spans="199:199" ht="12" customHeight="1">
      <c r="GQ27837" s="171"/>
    </row>
    <row r="27838" spans="199:199" ht="12" customHeight="1">
      <c r="GQ27838" s="171"/>
    </row>
    <row r="27839" spans="199:199" ht="12" customHeight="1">
      <c r="GQ27839" s="171"/>
    </row>
    <row r="27840" spans="199:199" ht="12" customHeight="1">
      <c r="GQ27840" s="171"/>
    </row>
    <row r="27841" spans="199:199" ht="12" customHeight="1">
      <c r="GQ27841" s="171"/>
    </row>
    <row r="27842" spans="199:199" ht="12" customHeight="1">
      <c r="GQ27842" s="171"/>
    </row>
    <row r="27843" spans="199:199" ht="12" customHeight="1">
      <c r="GQ27843" s="171"/>
    </row>
    <row r="27844" spans="199:199" ht="12" customHeight="1">
      <c r="GQ27844" s="171"/>
    </row>
    <row r="27845" spans="199:199" ht="12" customHeight="1">
      <c r="GQ27845" s="171"/>
    </row>
    <row r="27846" spans="199:199" ht="12" customHeight="1">
      <c r="GQ27846" s="171"/>
    </row>
    <row r="27847" spans="199:199" ht="12" customHeight="1">
      <c r="GQ27847" s="171"/>
    </row>
    <row r="27848" spans="199:199" ht="12" customHeight="1">
      <c r="GQ27848" s="171"/>
    </row>
    <row r="27849" spans="199:199" ht="12" customHeight="1">
      <c r="GQ27849" s="171"/>
    </row>
    <row r="27850" spans="199:199" ht="12" customHeight="1">
      <c r="GQ27850" s="171"/>
    </row>
    <row r="27851" spans="199:199" ht="12" customHeight="1">
      <c r="GQ27851" s="171"/>
    </row>
    <row r="27852" spans="199:199" ht="12" customHeight="1">
      <c r="GQ27852" s="171"/>
    </row>
    <row r="27853" spans="199:199" ht="12" customHeight="1">
      <c r="GQ27853" s="171"/>
    </row>
    <row r="27854" spans="199:199" ht="12" customHeight="1">
      <c r="GQ27854" s="171"/>
    </row>
    <row r="27855" spans="199:199" ht="12" customHeight="1">
      <c r="GQ27855" s="171"/>
    </row>
    <row r="27856" spans="199:199" ht="12" customHeight="1">
      <c r="GQ27856" s="171"/>
    </row>
    <row r="27857" spans="199:199" ht="12" customHeight="1">
      <c r="GQ27857" s="171"/>
    </row>
    <row r="27858" spans="199:199" ht="12" customHeight="1">
      <c r="GQ27858" s="171"/>
    </row>
    <row r="27859" spans="199:199" ht="12" customHeight="1">
      <c r="GQ27859" s="171"/>
    </row>
    <row r="27860" spans="199:199" ht="12" customHeight="1">
      <c r="GQ27860" s="171"/>
    </row>
    <row r="27861" spans="199:199" ht="12" customHeight="1">
      <c r="GQ27861" s="171"/>
    </row>
    <row r="27862" spans="199:199" ht="12" customHeight="1">
      <c r="GQ27862" s="171"/>
    </row>
    <row r="27863" spans="199:199" ht="12" customHeight="1">
      <c r="GQ27863" s="171"/>
    </row>
    <row r="27864" spans="199:199" ht="12" customHeight="1">
      <c r="GQ27864" s="171"/>
    </row>
    <row r="27865" spans="199:199" ht="12" customHeight="1">
      <c r="GQ27865" s="171"/>
    </row>
    <row r="27866" spans="199:199" ht="12" customHeight="1">
      <c r="GQ27866" s="171"/>
    </row>
    <row r="27867" spans="199:199" ht="12" customHeight="1">
      <c r="GQ27867" s="171"/>
    </row>
    <row r="27868" spans="199:199" ht="12" customHeight="1">
      <c r="GQ27868" s="171"/>
    </row>
    <row r="27869" spans="199:199" ht="12" customHeight="1">
      <c r="GQ27869" s="171"/>
    </row>
    <row r="27870" spans="199:199" ht="12" customHeight="1">
      <c r="GQ27870" s="171"/>
    </row>
    <row r="27871" spans="199:199" ht="12" customHeight="1">
      <c r="GQ27871" s="171"/>
    </row>
    <row r="27872" spans="199:199" ht="12" customHeight="1">
      <c r="GQ27872" s="171"/>
    </row>
    <row r="27873" spans="199:199" ht="12" customHeight="1">
      <c r="GQ27873" s="171"/>
    </row>
    <row r="27874" spans="199:199" ht="12" customHeight="1">
      <c r="GQ27874" s="171"/>
    </row>
    <row r="27875" spans="199:199" ht="12" customHeight="1">
      <c r="GQ27875" s="171"/>
    </row>
    <row r="27876" spans="199:199" ht="12" customHeight="1">
      <c r="GQ27876" s="171"/>
    </row>
    <row r="27877" spans="199:199" ht="12" customHeight="1">
      <c r="GQ27877" s="171"/>
    </row>
    <row r="27878" spans="199:199" ht="12" customHeight="1">
      <c r="GQ27878" s="171"/>
    </row>
    <row r="27879" spans="199:199" ht="12" customHeight="1">
      <c r="GQ27879" s="171"/>
    </row>
    <row r="27880" spans="199:199" ht="12" customHeight="1">
      <c r="GQ27880" s="171"/>
    </row>
    <row r="27881" spans="199:199" ht="12" customHeight="1">
      <c r="GQ27881" s="171"/>
    </row>
    <row r="27882" spans="199:199" ht="12" customHeight="1">
      <c r="GQ27882" s="171"/>
    </row>
    <row r="27883" spans="199:199" ht="12" customHeight="1">
      <c r="GQ27883" s="171"/>
    </row>
    <row r="27884" spans="199:199" ht="12" customHeight="1">
      <c r="GQ27884" s="171"/>
    </row>
    <row r="27885" spans="199:199" ht="12" customHeight="1">
      <c r="GQ27885" s="171"/>
    </row>
    <row r="27886" spans="199:199" ht="12" customHeight="1">
      <c r="GQ27886" s="171"/>
    </row>
    <row r="27887" spans="199:199" ht="12" customHeight="1">
      <c r="GQ27887" s="171"/>
    </row>
    <row r="27888" spans="199:199" ht="12" customHeight="1">
      <c r="GQ27888" s="171"/>
    </row>
    <row r="27889" spans="199:199" ht="12" customHeight="1">
      <c r="GQ27889" s="171"/>
    </row>
    <row r="27890" spans="199:199" ht="12" customHeight="1">
      <c r="GQ27890" s="171"/>
    </row>
    <row r="27891" spans="199:199" ht="12" customHeight="1">
      <c r="GQ27891" s="171"/>
    </row>
    <row r="27892" spans="199:199" ht="12" customHeight="1">
      <c r="GQ27892" s="171"/>
    </row>
    <row r="27893" spans="199:199" ht="12" customHeight="1">
      <c r="GQ27893" s="171"/>
    </row>
    <row r="27894" spans="199:199" ht="12" customHeight="1">
      <c r="GQ27894" s="171"/>
    </row>
    <row r="27895" spans="199:199" ht="12" customHeight="1">
      <c r="GQ27895" s="171"/>
    </row>
    <row r="27896" spans="199:199" ht="12" customHeight="1">
      <c r="GQ27896" s="171"/>
    </row>
    <row r="27897" spans="199:199" ht="12" customHeight="1">
      <c r="GQ27897" s="171"/>
    </row>
    <row r="27898" spans="199:199" ht="12" customHeight="1">
      <c r="GQ27898" s="171"/>
    </row>
    <row r="27899" spans="199:199" ht="12" customHeight="1">
      <c r="GQ27899" s="171"/>
    </row>
    <row r="27900" spans="199:199" ht="12" customHeight="1">
      <c r="GQ27900" s="171"/>
    </row>
    <row r="27901" spans="199:199" ht="12" customHeight="1">
      <c r="GQ27901" s="171"/>
    </row>
    <row r="27902" spans="199:199" ht="12" customHeight="1">
      <c r="GQ27902" s="171"/>
    </row>
    <row r="27903" spans="199:199" ht="12" customHeight="1">
      <c r="GQ27903" s="171"/>
    </row>
    <row r="27904" spans="199:199" ht="12" customHeight="1">
      <c r="GQ27904" s="171"/>
    </row>
    <row r="27905" spans="199:199" ht="12" customHeight="1">
      <c r="GQ27905" s="171"/>
    </row>
    <row r="27906" spans="199:199" ht="12" customHeight="1">
      <c r="GQ27906" s="171"/>
    </row>
    <row r="27907" spans="199:199" ht="12" customHeight="1">
      <c r="GQ27907" s="171"/>
    </row>
    <row r="27908" spans="199:199" ht="12" customHeight="1">
      <c r="GQ27908" s="171"/>
    </row>
    <row r="27909" spans="199:199" ht="12" customHeight="1">
      <c r="GQ27909" s="171"/>
    </row>
    <row r="27910" spans="199:199" ht="12" customHeight="1">
      <c r="GQ27910" s="171"/>
    </row>
    <row r="27911" spans="199:199" ht="12" customHeight="1">
      <c r="GQ27911" s="171"/>
    </row>
    <row r="27912" spans="199:199" ht="12" customHeight="1">
      <c r="GQ27912" s="171"/>
    </row>
    <row r="27913" spans="199:199" ht="12" customHeight="1">
      <c r="GQ27913" s="171"/>
    </row>
    <row r="27914" spans="199:199" ht="12" customHeight="1">
      <c r="GQ27914" s="171"/>
    </row>
    <row r="27915" spans="199:199" ht="12" customHeight="1">
      <c r="GQ27915" s="171"/>
    </row>
    <row r="27916" spans="199:199" ht="12" customHeight="1">
      <c r="GQ27916" s="171"/>
    </row>
    <row r="27917" spans="199:199" ht="12" customHeight="1">
      <c r="GQ27917" s="171"/>
    </row>
    <row r="27918" spans="199:199" ht="12" customHeight="1">
      <c r="GQ27918" s="171"/>
    </row>
    <row r="27919" spans="199:199" ht="12" customHeight="1">
      <c r="GQ27919" s="171"/>
    </row>
    <row r="27920" spans="199:199" ht="12" customHeight="1">
      <c r="GQ27920" s="171"/>
    </row>
    <row r="27921" spans="199:199" ht="12" customHeight="1">
      <c r="GQ27921" s="171"/>
    </row>
    <row r="27922" spans="199:199" ht="12" customHeight="1">
      <c r="GQ27922" s="171"/>
    </row>
    <row r="27923" spans="199:199" ht="12" customHeight="1">
      <c r="GQ27923" s="171"/>
    </row>
    <row r="27924" spans="199:199" ht="12" customHeight="1">
      <c r="GQ27924" s="171"/>
    </row>
    <row r="27925" spans="199:199" ht="12" customHeight="1">
      <c r="GQ27925" s="171"/>
    </row>
    <row r="27926" spans="199:199" ht="12" customHeight="1">
      <c r="GQ27926" s="171"/>
    </row>
    <row r="27927" spans="199:199" ht="12" customHeight="1">
      <c r="GQ27927" s="171"/>
    </row>
    <row r="27928" spans="199:199" ht="12" customHeight="1">
      <c r="GQ27928" s="171"/>
    </row>
    <row r="27929" spans="199:199" ht="12" customHeight="1">
      <c r="GQ27929" s="171"/>
    </row>
    <row r="27930" spans="199:199" ht="12" customHeight="1">
      <c r="GQ27930" s="171"/>
    </row>
    <row r="27931" spans="199:199" ht="12" customHeight="1">
      <c r="GQ27931" s="171"/>
    </row>
    <row r="27932" spans="199:199" ht="12" customHeight="1">
      <c r="GQ27932" s="171"/>
    </row>
    <row r="27933" spans="199:199" ht="12" customHeight="1">
      <c r="GQ27933" s="171"/>
    </row>
    <row r="27934" spans="199:199" ht="12" customHeight="1">
      <c r="GQ27934" s="171"/>
    </row>
    <row r="27935" spans="199:199" ht="12" customHeight="1">
      <c r="GQ27935" s="171"/>
    </row>
    <row r="27936" spans="199:199" ht="12" customHeight="1">
      <c r="GQ27936" s="171"/>
    </row>
    <row r="27937" spans="199:199" ht="12" customHeight="1">
      <c r="GQ27937" s="171"/>
    </row>
    <row r="27938" spans="199:199" ht="12" customHeight="1">
      <c r="GQ27938" s="171"/>
    </row>
    <row r="27939" spans="199:199" ht="12" customHeight="1">
      <c r="GQ27939" s="171"/>
    </row>
    <row r="27940" spans="199:199" ht="12" customHeight="1">
      <c r="GQ27940" s="171"/>
    </row>
    <row r="27941" spans="199:199" ht="12" customHeight="1">
      <c r="GQ27941" s="171"/>
    </row>
    <row r="27942" spans="199:199" ht="12" customHeight="1">
      <c r="GQ27942" s="171"/>
    </row>
    <row r="27943" spans="199:199" ht="12" customHeight="1">
      <c r="GQ27943" s="171"/>
    </row>
    <row r="27944" spans="199:199" ht="12" customHeight="1">
      <c r="GQ27944" s="171"/>
    </row>
    <row r="27945" spans="199:199" ht="12" customHeight="1">
      <c r="GQ27945" s="171"/>
    </row>
    <row r="27946" spans="199:199" ht="12" customHeight="1">
      <c r="GQ27946" s="171"/>
    </row>
    <row r="27947" spans="199:199" ht="12" customHeight="1">
      <c r="GQ27947" s="171"/>
    </row>
    <row r="27948" spans="199:199" ht="12" customHeight="1">
      <c r="GQ27948" s="171"/>
    </row>
    <row r="27949" spans="199:199" ht="12" customHeight="1">
      <c r="GQ27949" s="171"/>
    </row>
    <row r="27950" spans="199:199" ht="12" customHeight="1">
      <c r="GQ27950" s="171"/>
    </row>
    <row r="27951" spans="199:199" ht="12" customHeight="1">
      <c r="GQ27951" s="171"/>
    </row>
    <row r="27952" spans="199:199" ht="12" customHeight="1">
      <c r="GQ27952" s="171"/>
    </row>
    <row r="27953" spans="199:199" ht="12" customHeight="1">
      <c r="GQ27953" s="171"/>
    </row>
    <row r="27954" spans="199:199" ht="12" customHeight="1">
      <c r="GQ27954" s="171"/>
    </row>
    <row r="27955" spans="199:199" ht="12" customHeight="1">
      <c r="GQ27955" s="171"/>
    </row>
    <row r="27956" spans="199:199" ht="12" customHeight="1">
      <c r="GQ27956" s="171"/>
    </row>
    <row r="27957" spans="199:199" ht="12" customHeight="1">
      <c r="GQ27957" s="171"/>
    </row>
    <row r="27958" spans="199:199" ht="12" customHeight="1">
      <c r="GQ27958" s="171"/>
    </row>
    <row r="27959" spans="199:199" ht="12" customHeight="1">
      <c r="GQ27959" s="171"/>
    </row>
    <row r="27960" spans="199:199" ht="12" customHeight="1">
      <c r="GQ27960" s="171"/>
    </row>
    <row r="27961" spans="199:199" ht="12" customHeight="1">
      <c r="GQ27961" s="171"/>
    </row>
    <row r="27962" spans="199:199" ht="12" customHeight="1">
      <c r="GQ27962" s="171"/>
    </row>
    <row r="27963" spans="199:199" ht="12" customHeight="1">
      <c r="GQ27963" s="171"/>
    </row>
    <row r="27964" spans="199:199" ht="12" customHeight="1">
      <c r="GQ27964" s="171"/>
    </row>
    <row r="27965" spans="199:199" ht="12" customHeight="1">
      <c r="GQ27965" s="171"/>
    </row>
    <row r="27966" spans="199:199" ht="12" customHeight="1">
      <c r="GQ27966" s="171"/>
    </row>
    <row r="27967" spans="199:199" ht="12" customHeight="1">
      <c r="GQ27967" s="171"/>
    </row>
    <row r="27968" spans="199:199" ht="12" customHeight="1">
      <c r="GQ27968" s="171"/>
    </row>
    <row r="27969" spans="199:199" ht="12" customHeight="1">
      <c r="GQ27969" s="171"/>
    </row>
    <row r="27970" spans="199:199" ht="12" customHeight="1">
      <c r="GQ27970" s="171"/>
    </row>
    <row r="27971" spans="199:199" ht="12" customHeight="1">
      <c r="GQ27971" s="171"/>
    </row>
    <row r="27972" spans="199:199" ht="12" customHeight="1">
      <c r="GQ27972" s="171"/>
    </row>
    <row r="27973" spans="199:199" ht="12" customHeight="1">
      <c r="GQ27973" s="171"/>
    </row>
    <row r="27974" spans="199:199" ht="12" customHeight="1">
      <c r="GQ27974" s="171"/>
    </row>
    <row r="27975" spans="199:199" ht="12" customHeight="1">
      <c r="GQ27975" s="171"/>
    </row>
    <row r="27976" spans="199:199" ht="12" customHeight="1">
      <c r="GQ27976" s="171"/>
    </row>
    <row r="27977" spans="199:199" ht="12" customHeight="1">
      <c r="GQ27977" s="171"/>
    </row>
    <row r="27978" spans="199:199" ht="12" customHeight="1">
      <c r="GQ27978" s="171"/>
    </row>
    <row r="27979" spans="199:199" ht="12" customHeight="1">
      <c r="GQ27979" s="171"/>
    </row>
    <row r="27980" spans="199:199" ht="12" customHeight="1">
      <c r="GQ27980" s="171"/>
    </row>
    <row r="27981" spans="199:199" ht="12" customHeight="1">
      <c r="GQ27981" s="171"/>
    </row>
    <row r="27982" spans="199:199" ht="12" customHeight="1">
      <c r="GQ27982" s="171"/>
    </row>
    <row r="27983" spans="199:199" ht="12" customHeight="1">
      <c r="GQ27983" s="171"/>
    </row>
    <row r="27984" spans="199:199" ht="12" customHeight="1">
      <c r="GQ27984" s="171"/>
    </row>
    <row r="27985" spans="199:199" ht="12" customHeight="1">
      <c r="GQ27985" s="171"/>
    </row>
    <row r="27986" spans="199:199" ht="12" customHeight="1">
      <c r="GQ27986" s="171"/>
    </row>
    <row r="27987" spans="199:199" ht="12" customHeight="1">
      <c r="GQ27987" s="171"/>
    </row>
    <row r="27988" spans="199:199" ht="12" customHeight="1">
      <c r="GQ27988" s="171"/>
    </row>
    <row r="27989" spans="199:199" ht="12" customHeight="1">
      <c r="GQ27989" s="171"/>
    </row>
    <row r="27990" spans="199:199" ht="12" customHeight="1">
      <c r="GQ27990" s="171"/>
    </row>
    <row r="27991" spans="199:199" ht="12" customHeight="1">
      <c r="GQ27991" s="171"/>
    </row>
    <row r="27992" spans="199:199" ht="12" customHeight="1">
      <c r="GQ27992" s="171"/>
    </row>
    <row r="27993" spans="199:199" ht="12" customHeight="1">
      <c r="GQ27993" s="171"/>
    </row>
    <row r="27994" spans="199:199" ht="12" customHeight="1">
      <c r="GQ27994" s="171"/>
    </row>
    <row r="27995" spans="199:199" ht="12" customHeight="1">
      <c r="GQ27995" s="171"/>
    </row>
    <row r="27996" spans="199:199" ht="12" customHeight="1">
      <c r="GQ27996" s="171"/>
    </row>
    <row r="27997" spans="199:199" ht="12" customHeight="1">
      <c r="GQ27997" s="171"/>
    </row>
    <row r="27998" spans="199:199" ht="12" customHeight="1">
      <c r="GQ27998" s="171"/>
    </row>
    <row r="27999" spans="199:199" ht="12" customHeight="1">
      <c r="GQ27999" s="171"/>
    </row>
    <row r="28000" spans="199:199" ht="12" customHeight="1">
      <c r="GQ28000" s="171"/>
    </row>
    <row r="28001" spans="199:199" ht="12" customHeight="1">
      <c r="GQ28001" s="171"/>
    </row>
    <row r="28002" spans="199:199" ht="12" customHeight="1">
      <c r="GQ28002" s="171"/>
    </row>
    <row r="28003" spans="199:199" ht="12" customHeight="1">
      <c r="GQ28003" s="171"/>
    </row>
    <row r="28004" spans="199:199" ht="12" customHeight="1">
      <c r="GQ28004" s="171"/>
    </row>
    <row r="28005" spans="199:199" ht="12" customHeight="1">
      <c r="GQ28005" s="171"/>
    </row>
    <row r="28006" spans="199:199" ht="12" customHeight="1">
      <c r="GQ28006" s="171"/>
    </row>
    <row r="28007" spans="199:199" ht="12" customHeight="1">
      <c r="GQ28007" s="171"/>
    </row>
    <row r="28008" spans="199:199" ht="12" customHeight="1">
      <c r="GQ28008" s="171"/>
    </row>
    <row r="28009" spans="199:199" ht="12" customHeight="1">
      <c r="GQ28009" s="171"/>
    </row>
    <row r="28010" spans="199:199" ht="12" customHeight="1">
      <c r="GQ28010" s="171"/>
    </row>
    <row r="28011" spans="199:199" ht="12" customHeight="1">
      <c r="GQ28011" s="171"/>
    </row>
    <row r="28012" spans="199:199" ht="12" customHeight="1">
      <c r="GQ28012" s="171"/>
    </row>
    <row r="28013" spans="199:199" ht="12" customHeight="1">
      <c r="GQ28013" s="171"/>
    </row>
    <row r="28014" spans="199:199" ht="12" customHeight="1">
      <c r="GQ28014" s="171"/>
    </row>
    <row r="28015" spans="199:199" ht="12" customHeight="1">
      <c r="GQ28015" s="171"/>
    </row>
    <row r="28016" spans="199:199" ht="12" customHeight="1">
      <c r="GQ28016" s="171"/>
    </row>
    <row r="28017" spans="199:199" ht="12" customHeight="1">
      <c r="GQ28017" s="171"/>
    </row>
    <row r="28018" spans="199:199" ht="12" customHeight="1">
      <c r="GQ28018" s="171"/>
    </row>
    <row r="28019" spans="199:199" ht="12" customHeight="1">
      <c r="GQ28019" s="171"/>
    </row>
    <row r="28020" spans="199:199" ht="12" customHeight="1">
      <c r="GQ28020" s="171"/>
    </row>
    <row r="28021" spans="199:199" ht="12" customHeight="1">
      <c r="GQ28021" s="171"/>
    </row>
    <row r="28022" spans="199:199" ht="12" customHeight="1">
      <c r="GQ28022" s="171"/>
    </row>
    <row r="28023" spans="199:199" ht="12" customHeight="1">
      <c r="GQ28023" s="171"/>
    </row>
    <row r="28024" spans="199:199" ht="12" customHeight="1">
      <c r="GQ28024" s="171"/>
    </row>
    <row r="28025" spans="199:199" ht="12" customHeight="1">
      <c r="GQ28025" s="171"/>
    </row>
    <row r="28026" spans="199:199" ht="12" customHeight="1">
      <c r="GQ28026" s="171"/>
    </row>
    <row r="28027" spans="199:199" ht="12" customHeight="1">
      <c r="GQ28027" s="171"/>
    </row>
    <row r="28028" spans="199:199" ht="12" customHeight="1">
      <c r="GQ28028" s="171"/>
    </row>
    <row r="28029" spans="199:199" ht="12" customHeight="1">
      <c r="GQ28029" s="171"/>
    </row>
    <row r="28030" spans="199:199" ht="12" customHeight="1">
      <c r="GQ28030" s="171"/>
    </row>
    <row r="28031" spans="199:199" ht="12" customHeight="1">
      <c r="GQ28031" s="171"/>
    </row>
    <row r="28032" spans="199:199" ht="12" customHeight="1">
      <c r="GQ28032" s="171"/>
    </row>
    <row r="28033" spans="199:199" ht="12" customHeight="1">
      <c r="GQ28033" s="171"/>
    </row>
    <row r="28034" spans="199:199" ht="12" customHeight="1">
      <c r="GQ28034" s="171"/>
    </row>
    <row r="28035" spans="199:199" ht="12" customHeight="1">
      <c r="GQ28035" s="171"/>
    </row>
    <row r="28036" spans="199:199" ht="12" customHeight="1">
      <c r="GQ28036" s="171"/>
    </row>
    <row r="28037" spans="199:199" ht="12" customHeight="1">
      <c r="GQ28037" s="171"/>
    </row>
    <row r="28038" spans="199:199" ht="12" customHeight="1">
      <c r="GQ28038" s="171"/>
    </row>
    <row r="28039" spans="199:199" ht="12" customHeight="1">
      <c r="GQ28039" s="171"/>
    </row>
    <row r="28040" spans="199:199" ht="12" customHeight="1">
      <c r="GQ28040" s="171"/>
    </row>
    <row r="28041" spans="199:199" ht="12" customHeight="1">
      <c r="GQ28041" s="171"/>
    </row>
    <row r="28042" spans="199:199" ht="12" customHeight="1">
      <c r="GQ28042" s="171"/>
    </row>
    <row r="28043" spans="199:199" ht="12" customHeight="1">
      <c r="GQ28043" s="171"/>
    </row>
    <row r="28044" spans="199:199" ht="12" customHeight="1">
      <c r="GQ28044" s="171"/>
    </row>
    <row r="28045" spans="199:199" ht="12" customHeight="1">
      <c r="GQ28045" s="171"/>
    </row>
    <row r="28046" spans="199:199" ht="12" customHeight="1">
      <c r="GQ28046" s="171"/>
    </row>
    <row r="28047" spans="199:199" ht="12" customHeight="1">
      <c r="GQ28047" s="171"/>
    </row>
    <row r="28048" spans="199:199" ht="12" customHeight="1">
      <c r="GQ28048" s="171"/>
    </row>
    <row r="28049" spans="199:199" ht="12" customHeight="1">
      <c r="GQ28049" s="171"/>
    </row>
    <row r="28050" spans="199:199" ht="12" customHeight="1">
      <c r="GQ28050" s="171"/>
    </row>
    <row r="28051" spans="199:199" ht="12" customHeight="1">
      <c r="GQ28051" s="171"/>
    </row>
    <row r="28052" spans="199:199" ht="12" customHeight="1">
      <c r="GQ28052" s="171"/>
    </row>
    <row r="28053" spans="199:199" ht="12" customHeight="1">
      <c r="GQ28053" s="171"/>
    </row>
    <row r="28054" spans="199:199" ht="12" customHeight="1">
      <c r="GQ28054" s="171"/>
    </row>
    <row r="28055" spans="199:199" ht="12" customHeight="1">
      <c r="GQ28055" s="171"/>
    </row>
    <row r="28056" spans="199:199" ht="12" customHeight="1">
      <c r="GQ28056" s="171"/>
    </row>
    <row r="28057" spans="199:199" ht="12" customHeight="1">
      <c r="GQ28057" s="171"/>
    </row>
    <row r="28058" spans="199:199" ht="12" customHeight="1">
      <c r="GQ28058" s="171"/>
    </row>
    <row r="28059" spans="199:199" ht="12" customHeight="1">
      <c r="GQ28059" s="171"/>
    </row>
    <row r="28060" spans="199:199" ht="12" customHeight="1">
      <c r="GQ28060" s="171"/>
    </row>
    <row r="28061" spans="199:199" ht="12" customHeight="1">
      <c r="GQ28061" s="171"/>
    </row>
    <row r="28062" spans="199:199" ht="12" customHeight="1">
      <c r="GQ28062" s="171"/>
    </row>
    <row r="28063" spans="199:199" ht="12" customHeight="1">
      <c r="GQ28063" s="171"/>
    </row>
    <row r="28064" spans="199:199" ht="12" customHeight="1">
      <c r="GQ28064" s="171"/>
    </row>
    <row r="28065" spans="199:199" ht="12" customHeight="1">
      <c r="GQ28065" s="171"/>
    </row>
    <row r="28066" spans="199:199" ht="12" customHeight="1">
      <c r="GQ28066" s="171"/>
    </row>
    <row r="28067" spans="199:199" ht="12" customHeight="1">
      <c r="GQ28067" s="171"/>
    </row>
    <row r="28068" spans="199:199" ht="12" customHeight="1">
      <c r="GQ28068" s="171"/>
    </row>
    <row r="28069" spans="199:199" ht="12" customHeight="1">
      <c r="GQ28069" s="171"/>
    </row>
    <row r="28070" spans="199:199" ht="12" customHeight="1">
      <c r="GQ28070" s="171"/>
    </row>
    <row r="28071" spans="199:199" ht="12" customHeight="1">
      <c r="GQ28071" s="171"/>
    </row>
    <row r="28072" spans="199:199" ht="12" customHeight="1">
      <c r="GQ28072" s="171"/>
    </row>
    <row r="28073" spans="199:199" ht="12" customHeight="1">
      <c r="GQ28073" s="171"/>
    </row>
    <row r="28074" spans="199:199" ht="12" customHeight="1">
      <c r="GQ28074" s="171"/>
    </row>
    <row r="28075" spans="199:199" ht="12" customHeight="1">
      <c r="GQ28075" s="171"/>
    </row>
    <row r="28076" spans="199:199" ht="12" customHeight="1">
      <c r="GQ28076" s="171"/>
    </row>
    <row r="28077" spans="199:199" ht="12" customHeight="1">
      <c r="GQ28077" s="171"/>
    </row>
    <row r="28078" spans="199:199" ht="12" customHeight="1">
      <c r="GQ28078" s="171"/>
    </row>
    <row r="28079" spans="199:199" ht="12" customHeight="1">
      <c r="GQ28079" s="171"/>
    </row>
    <row r="28080" spans="199:199" ht="12" customHeight="1">
      <c r="GQ28080" s="171"/>
    </row>
    <row r="28081" spans="199:199" ht="12" customHeight="1">
      <c r="GQ28081" s="171"/>
    </row>
    <row r="28082" spans="199:199" ht="12" customHeight="1">
      <c r="GQ28082" s="171"/>
    </row>
    <row r="28083" spans="199:199" ht="12" customHeight="1">
      <c r="GQ28083" s="171"/>
    </row>
    <row r="28084" spans="199:199" ht="12" customHeight="1">
      <c r="GQ28084" s="171"/>
    </row>
    <row r="28085" spans="199:199" ht="12" customHeight="1">
      <c r="GQ28085" s="171"/>
    </row>
    <row r="28086" spans="199:199" ht="12" customHeight="1">
      <c r="GQ28086" s="171"/>
    </row>
    <row r="28087" spans="199:199" ht="12" customHeight="1">
      <c r="GQ28087" s="171"/>
    </row>
    <row r="28088" spans="199:199" ht="12" customHeight="1">
      <c r="GQ28088" s="171"/>
    </row>
    <row r="28089" spans="199:199" ht="12" customHeight="1">
      <c r="GQ28089" s="171"/>
    </row>
    <row r="28090" spans="199:199" ht="12" customHeight="1">
      <c r="GQ28090" s="171"/>
    </row>
    <row r="28091" spans="199:199" ht="12" customHeight="1">
      <c r="GQ28091" s="171"/>
    </row>
    <row r="28092" spans="199:199" ht="12" customHeight="1">
      <c r="GQ28092" s="171"/>
    </row>
    <row r="28093" spans="199:199" ht="12" customHeight="1">
      <c r="GQ28093" s="171"/>
    </row>
    <row r="28094" spans="199:199" ht="12" customHeight="1">
      <c r="GQ28094" s="171"/>
    </row>
    <row r="28095" spans="199:199" ht="12" customHeight="1">
      <c r="GQ28095" s="171"/>
    </row>
    <row r="28096" spans="199:199" ht="12" customHeight="1">
      <c r="GQ28096" s="171"/>
    </row>
    <row r="28097" spans="199:199" ht="12" customHeight="1">
      <c r="GQ28097" s="171"/>
    </row>
    <row r="28098" spans="199:199" ht="12" customHeight="1">
      <c r="GQ28098" s="171"/>
    </row>
    <row r="28099" spans="199:199" ht="12" customHeight="1">
      <c r="GQ28099" s="171"/>
    </row>
    <row r="28100" spans="199:199" ht="12" customHeight="1">
      <c r="GQ28100" s="171"/>
    </row>
    <row r="28101" spans="199:199" ht="12" customHeight="1">
      <c r="GQ28101" s="171"/>
    </row>
    <row r="28102" spans="199:199" ht="12" customHeight="1">
      <c r="GQ28102" s="171"/>
    </row>
    <row r="28103" spans="199:199" ht="12" customHeight="1">
      <c r="GQ28103" s="171"/>
    </row>
    <row r="28104" spans="199:199" ht="12" customHeight="1">
      <c r="GQ28104" s="171"/>
    </row>
    <row r="28105" spans="199:199" ht="12" customHeight="1">
      <c r="GQ28105" s="171"/>
    </row>
    <row r="28106" spans="199:199" ht="12" customHeight="1">
      <c r="GQ28106" s="171"/>
    </row>
    <row r="28107" spans="199:199" ht="12" customHeight="1">
      <c r="GQ28107" s="171"/>
    </row>
    <row r="28108" spans="199:199" ht="12" customHeight="1">
      <c r="GQ28108" s="171"/>
    </row>
    <row r="28109" spans="199:199" ht="12" customHeight="1">
      <c r="GQ28109" s="171"/>
    </row>
    <row r="28110" spans="199:199" ht="12" customHeight="1">
      <c r="GQ28110" s="171"/>
    </row>
    <row r="28111" spans="199:199" ht="12" customHeight="1">
      <c r="GQ28111" s="171"/>
    </row>
    <row r="28112" spans="199:199" ht="12" customHeight="1">
      <c r="GQ28112" s="171"/>
    </row>
    <row r="28113" spans="199:199" ht="12" customHeight="1">
      <c r="GQ28113" s="171"/>
    </row>
    <row r="28114" spans="199:199" ht="12" customHeight="1">
      <c r="GQ28114" s="171"/>
    </row>
    <row r="28115" spans="199:199" ht="12" customHeight="1">
      <c r="GQ28115" s="171"/>
    </row>
    <row r="28116" spans="199:199" ht="12" customHeight="1">
      <c r="GQ28116" s="171"/>
    </row>
    <row r="28117" spans="199:199" ht="12" customHeight="1">
      <c r="GQ28117" s="171"/>
    </row>
    <row r="28118" spans="199:199" ht="12" customHeight="1">
      <c r="GQ28118" s="171"/>
    </row>
    <row r="28119" spans="199:199" ht="12" customHeight="1">
      <c r="GQ28119" s="171"/>
    </row>
    <row r="28120" spans="199:199" ht="12" customHeight="1">
      <c r="GQ28120" s="171"/>
    </row>
    <row r="28121" spans="199:199" ht="12" customHeight="1">
      <c r="GQ28121" s="171"/>
    </row>
    <row r="28122" spans="199:199" ht="12" customHeight="1">
      <c r="GQ28122" s="171"/>
    </row>
    <row r="28123" spans="199:199" ht="12" customHeight="1">
      <c r="GQ28123" s="171"/>
    </row>
    <row r="28124" spans="199:199" ht="12" customHeight="1">
      <c r="GQ28124" s="171"/>
    </row>
    <row r="28125" spans="199:199" ht="12" customHeight="1">
      <c r="GQ28125" s="171"/>
    </row>
    <row r="28126" spans="199:199" ht="12" customHeight="1">
      <c r="GQ28126" s="171"/>
    </row>
    <row r="28127" spans="199:199" ht="12" customHeight="1">
      <c r="GQ28127" s="171"/>
    </row>
    <row r="28128" spans="199:199" ht="12" customHeight="1">
      <c r="GQ28128" s="171"/>
    </row>
    <row r="28129" spans="199:199" ht="12" customHeight="1">
      <c r="GQ28129" s="171"/>
    </row>
    <row r="28130" spans="199:199" ht="12" customHeight="1">
      <c r="GQ28130" s="171"/>
    </row>
    <row r="28131" spans="199:199" ht="12" customHeight="1">
      <c r="GQ28131" s="171"/>
    </row>
    <row r="28132" spans="199:199" ht="12" customHeight="1">
      <c r="GQ28132" s="171"/>
    </row>
    <row r="28133" spans="199:199" ht="12" customHeight="1">
      <c r="GQ28133" s="171"/>
    </row>
    <row r="28134" spans="199:199" ht="12" customHeight="1">
      <c r="GQ28134" s="171"/>
    </row>
    <row r="28135" spans="199:199" ht="12" customHeight="1">
      <c r="GQ28135" s="171"/>
    </row>
    <row r="28136" spans="199:199" ht="12" customHeight="1">
      <c r="GQ28136" s="171"/>
    </row>
    <row r="28137" spans="199:199" ht="12" customHeight="1">
      <c r="GQ28137" s="171"/>
    </row>
    <row r="28138" spans="199:199" ht="12" customHeight="1">
      <c r="GQ28138" s="171"/>
    </row>
    <row r="28139" spans="199:199" ht="12" customHeight="1">
      <c r="GQ28139" s="171"/>
    </row>
    <row r="28140" spans="199:199" ht="12" customHeight="1">
      <c r="GQ28140" s="171"/>
    </row>
    <row r="28141" spans="199:199" ht="12" customHeight="1">
      <c r="GQ28141" s="171"/>
    </row>
    <row r="28142" spans="199:199" ht="12" customHeight="1">
      <c r="GQ28142" s="171"/>
    </row>
    <row r="28143" spans="199:199" ht="12" customHeight="1">
      <c r="GQ28143" s="171"/>
    </row>
    <row r="28144" spans="199:199" ht="12" customHeight="1">
      <c r="GQ28144" s="171"/>
    </row>
    <row r="28145" spans="199:199" ht="12" customHeight="1">
      <c r="GQ28145" s="171"/>
    </row>
    <row r="28146" spans="199:199" ht="12" customHeight="1">
      <c r="GQ28146" s="171"/>
    </row>
    <row r="28147" spans="199:199" ht="12" customHeight="1">
      <c r="GQ28147" s="171"/>
    </row>
    <row r="28148" spans="199:199" ht="12" customHeight="1">
      <c r="GQ28148" s="171"/>
    </row>
    <row r="28149" spans="199:199" ht="12" customHeight="1">
      <c r="GQ28149" s="171"/>
    </row>
    <row r="28150" spans="199:199" ht="12" customHeight="1">
      <c r="GQ28150" s="171"/>
    </row>
    <row r="28151" spans="199:199" ht="12" customHeight="1">
      <c r="GQ28151" s="171"/>
    </row>
    <row r="28152" spans="199:199" ht="12" customHeight="1">
      <c r="GQ28152" s="171"/>
    </row>
    <row r="28153" spans="199:199" ht="12" customHeight="1">
      <c r="GQ28153" s="171"/>
    </row>
    <row r="28154" spans="199:199" ht="12" customHeight="1">
      <c r="GQ28154" s="171"/>
    </row>
    <row r="28155" spans="199:199" ht="12" customHeight="1">
      <c r="GQ28155" s="171"/>
    </row>
    <row r="28156" spans="199:199" ht="12" customHeight="1">
      <c r="GQ28156" s="171"/>
    </row>
    <row r="28157" spans="199:199" ht="12" customHeight="1">
      <c r="GQ28157" s="171"/>
    </row>
    <row r="28158" spans="199:199" ht="12" customHeight="1">
      <c r="GQ28158" s="171"/>
    </row>
    <row r="28159" spans="199:199" ht="12" customHeight="1">
      <c r="GQ28159" s="171"/>
    </row>
    <row r="28160" spans="199:199" ht="12" customHeight="1">
      <c r="GQ28160" s="171"/>
    </row>
    <row r="28161" spans="199:199" ht="12" customHeight="1">
      <c r="GQ28161" s="171"/>
    </row>
    <row r="28162" spans="199:199" ht="12" customHeight="1">
      <c r="GQ28162" s="171"/>
    </row>
    <row r="28163" spans="199:199" ht="12" customHeight="1">
      <c r="GQ28163" s="171"/>
    </row>
    <row r="28164" spans="199:199" ht="12" customHeight="1">
      <c r="GQ28164" s="171"/>
    </row>
    <row r="28165" spans="199:199" ht="12" customHeight="1">
      <c r="GQ28165" s="171"/>
    </row>
    <row r="28166" spans="199:199" ht="12" customHeight="1">
      <c r="GQ28166" s="171"/>
    </row>
    <row r="28167" spans="199:199" ht="12" customHeight="1">
      <c r="GQ28167" s="171"/>
    </row>
    <row r="28168" spans="199:199" ht="12" customHeight="1">
      <c r="GQ28168" s="171"/>
    </row>
    <row r="28169" spans="199:199" ht="12" customHeight="1">
      <c r="GQ28169" s="171"/>
    </row>
    <row r="28170" spans="199:199" ht="12" customHeight="1">
      <c r="GQ28170" s="171"/>
    </row>
    <row r="28171" spans="199:199" ht="12" customHeight="1">
      <c r="GQ28171" s="171"/>
    </row>
    <row r="28172" spans="199:199" ht="12" customHeight="1">
      <c r="GQ28172" s="171"/>
    </row>
    <row r="28173" spans="199:199" ht="12" customHeight="1">
      <c r="GQ28173" s="171"/>
    </row>
    <row r="28174" spans="199:199" ht="12" customHeight="1">
      <c r="GQ28174" s="171"/>
    </row>
    <row r="28175" spans="199:199" ht="12" customHeight="1">
      <c r="GQ28175" s="171"/>
    </row>
    <row r="28176" spans="199:199" ht="12" customHeight="1">
      <c r="GQ28176" s="171"/>
    </row>
    <row r="28177" spans="199:199" ht="12" customHeight="1">
      <c r="GQ28177" s="171"/>
    </row>
    <row r="28178" spans="199:199" ht="12" customHeight="1">
      <c r="GQ28178" s="171"/>
    </row>
    <row r="28179" spans="199:199" ht="12" customHeight="1">
      <c r="GQ28179" s="171"/>
    </row>
    <row r="28180" spans="199:199" ht="12" customHeight="1">
      <c r="GQ28180" s="171"/>
    </row>
    <row r="28181" spans="199:199" ht="12" customHeight="1">
      <c r="GQ28181" s="171"/>
    </row>
    <row r="28182" spans="199:199" ht="12" customHeight="1">
      <c r="GQ28182" s="171"/>
    </row>
    <row r="28183" spans="199:199" ht="12" customHeight="1">
      <c r="GQ28183" s="171"/>
    </row>
    <row r="28184" spans="199:199" ht="12" customHeight="1">
      <c r="GQ28184" s="171"/>
    </row>
    <row r="28185" spans="199:199" ht="12" customHeight="1">
      <c r="GQ28185" s="171"/>
    </row>
    <row r="28186" spans="199:199" ht="12" customHeight="1">
      <c r="GQ28186" s="171"/>
    </row>
    <row r="28187" spans="199:199" ht="12" customHeight="1">
      <c r="GQ28187" s="171"/>
    </row>
    <row r="28188" spans="199:199" ht="12" customHeight="1">
      <c r="GQ28188" s="171"/>
    </row>
    <row r="28189" spans="199:199" ht="12" customHeight="1">
      <c r="GQ28189" s="171"/>
    </row>
    <row r="28190" spans="199:199" ht="12" customHeight="1">
      <c r="GQ28190" s="171"/>
    </row>
    <row r="28191" spans="199:199" ht="12" customHeight="1">
      <c r="GQ28191" s="171"/>
    </row>
    <row r="28192" spans="199:199" ht="12" customHeight="1">
      <c r="GQ28192" s="171"/>
    </row>
    <row r="28193" spans="199:199" ht="12" customHeight="1">
      <c r="GQ28193" s="171"/>
    </row>
    <row r="28194" spans="199:199" ht="12" customHeight="1">
      <c r="GQ28194" s="171"/>
    </row>
    <row r="28195" spans="199:199" ht="12" customHeight="1">
      <c r="GQ28195" s="171"/>
    </row>
    <row r="28196" spans="199:199" ht="12" customHeight="1">
      <c r="GQ28196" s="171"/>
    </row>
    <row r="28197" spans="199:199" ht="12" customHeight="1">
      <c r="GQ28197" s="171"/>
    </row>
    <row r="28198" spans="199:199" ht="12" customHeight="1">
      <c r="GQ28198" s="171"/>
    </row>
    <row r="28199" spans="199:199" ht="12" customHeight="1">
      <c r="GQ28199" s="171"/>
    </row>
    <row r="28200" spans="199:199" ht="12" customHeight="1">
      <c r="GQ28200" s="171"/>
    </row>
    <row r="28201" spans="199:199" ht="12" customHeight="1">
      <c r="GQ28201" s="171"/>
    </row>
    <row r="28202" spans="199:199" ht="12" customHeight="1">
      <c r="GQ28202" s="171"/>
    </row>
    <row r="28203" spans="199:199" ht="12" customHeight="1">
      <c r="GQ28203" s="171"/>
    </row>
    <row r="28204" spans="199:199" ht="12" customHeight="1">
      <c r="GQ28204" s="171"/>
    </row>
    <row r="28205" spans="199:199" ht="12" customHeight="1">
      <c r="GQ28205" s="171"/>
    </row>
    <row r="28206" spans="199:199" ht="12" customHeight="1">
      <c r="GQ28206" s="171"/>
    </row>
    <row r="28207" spans="199:199" ht="12" customHeight="1">
      <c r="GQ28207" s="171"/>
    </row>
    <row r="28208" spans="199:199" ht="12" customHeight="1">
      <c r="GQ28208" s="171"/>
    </row>
    <row r="28209" spans="199:199" ht="12" customHeight="1">
      <c r="GQ28209" s="171"/>
    </row>
    <row r="28210" spans="199:199" ht="12" customHeight="1">
      <c r="GQ28210" s="171"/>
    </row>
    <row r="28211" spans="199:199" ht="12" customHeight="1">
      <c r="GQ28211" s="171"/>
    </row>
    <row r="28212" spans="199:199" ht="12" customHeight="1">
      <c r="GQ28212" s="171"/>
    </row>
    <row r="28213" spans="199:199" ht="12" customHeight="1">
      <c r="GQ28213" s="171"/>
    </row>
    <row r="28214" spans="199:199" ht="12" customHeight="1">
      <c r="GQ28214" s="171"/>
    </row>
    <row r="28215" spans="199:199" ht="12" customHeight="1">
      <c r="GQ28215" s="171"/>
    </row>
    <row r="28216" spans="199:199" ht="12" customHeight="1">
      <c r="GQ28216" s="171"/>
    </row>
    <row r="28217" spans="199:199" ht="12" customHeight="1">
      <c r="GQ28217" s="171"/>
    </row>
    <row r="28218" spans="199:199" ht="12" customHeight="1">
      <c r="GQ28218" s="171"/>
    </row>
    <row r="28219" spans="199:199" ht="12" customHeight="1">
      <c r="GQ28219" s="171"/>
    </row>
    <row r="28220" spans="199:199" ht="12" customHeight="1">
      <c r="GQ28220" s="171"/>
    </row>
    <row r="28221" spans="199:199" ht="12" customHeight="1">
      <c r="GQ28221" s="171"/>
    </row>
    <row r="28222" spans="199:199" ht="12" customHeight="1">
      <c r="GQ28222" s="171"/>
    </row>
    <row r="28223" spans="199:199" ht="12" customHeight="1">
      <c r="GQ28223" s="171"/>
    </row>
    <row r="28224" spans="199:199" ht="12" customHeight="1">
      <c r="GQ28224" s="171"/>
    </row>
    <row r="28225" spans="199:199" ht="12" customHeight="1">
      <c r="GQ28225" s="171"/>
    </row>
    <row r="28226" spans="199:199" ht="12" customHeight="1">
      <c r="GQ28226" s="171"/>
    </row>
    <row r="28227" spans="199:199" ht="12" customHeight="1">
      <c r="GQ28227" s="171"/>
    </row>
    <row r="28228" spans="199:199" ht="12" customHeight="1">
      <c r="GQ28228" s="171"/>
    </row>
    <row r="28229" spans="199:199" ht="12" customHeight="1">
      <c r="GQ28229" s="171"/>
    </row>
    <row r="28230" spans="199:199" ht="12" customHeight="1">
      <c r="GQ28230" s="171"/>
    </row>
    <row r="28231" spans="199:199" ht="12" customHeight="1">
      <c r="GQ28231" s="171"/>
    </row>
    <row r="28232" spans="199:199" ht="12" customHeight="1">
      <c r="GQ28232" s="171"/>
    </row>
    <row r="28233" spans="199:199" ht="12" customHeight="1">
      <c r="GQ28233" s="171"/>
    </row>
    <row r="28234" spans="199:199" ht="12" customHeight="1">
      <c r="GQ28234" s="171"/>
    </row>
    <row r="28235" spans="199:199" ht="12" customHeight="1">
      <c r="GQ28235" s="171"/>
    </row>
    <row r="28236" spans="199:199" ht="12" customHeight="1">
      <c r="GQ28236" s="171"/>
    </row>
    <row r="28237" spans="199:199" ht="12" customHeight="1">
      <c r="GQ28237" s="171"/>
    </row>
    <row r="28238" spans="199:199" ht="12" customHeight="1">
      <c r="GQ28238" s="171"/>
    </row>
    <row r="28239" spans="199:199" ht="12" customHeight="1">
      <c r="GQ28239" s="171"/>
    </row>
    <row r="28240" spans="199:199" ht="12" customHeight="1">
      <c r="GQ28240" s="171"/>
    </row>
    <row r="28241" spans="199:199" ht="12" customHeight="1">
      <c r="GQ28241" s="171"/>
    </row>
    <row r="28242" spans="199:199" ht="12" customHeight="1">
      <c r="GQ28242" s="171"/>
    </row>
    <row r="28243" spans="199:199" ht="12" customHeight="1">
      <c r="GQ28243" s="171"/>
    </row>
    <row r="28244" spans="199:199" ht="12" customHeight="1">
      <c r="GQ28244" s="171"/>
    </row>
    <row r="28245" spans="199:199" ht="12" customHeight="1">
      <c r="GQ28245" s="171"/>
    </row>
    <row r="28246" spans="199:199" ht="12" customHeight="1">
      <c r="GQ28246" s="171"/>
    </row>
    <row r="28247" spans="199:199" ht="12" customHeight="1">
      <c r="GQ28247" s="171"/>
    </row>
    <row r="28248" spans="199:199" ht="12" customHeight="1">
      <c r="GQ28248" s="171"/>
    </row>
    <row r="28249" spans="199:199" ht="12" customHeight="1">
      <c r="GQ28249" s="171"/>
    </row>
    <row r="28250" spans="199:199" ht="12" customHeight="1">
      <c r="GQ28250" s="171"/>
    </row>
    <row r="28251" spans="199:199" ht="12" customHeight="1">
      <c r="GQ28251" s="171"/>
    </row>
    <row r="28252" spans="199:199" ht="12" customHeight="1">
      <c r="GQ28252" s="171"/>
    </row>
    <row r="28253" spans="199:199" ht="12" customHeight="1">
      <c r="GQ28253" s="171"/>
    </row>
    <row r="28254" spans="199:199" ht="12" customHeight="1">
      <c r="GQ28254" s="171"/>
    </row>
    <row r="28255" spans="199:199" ht="12" customHeight="1">
      <c r="GQ28255" s="171"/>
    </row>
    <row r="28256" spans="199:199" ht="12" customHeight="1">
      <c r="GQ28256" s="171"/>
    </row>
    <row r="28257" spans="199:199" ht="12" customHeight="1">
      <c r="GQ28257" s="171"/>
    </row>
    <row r="28258" spans="199:199" ht="12" customHeight="1">
      <c r="GQ28258" s="171"/>
    </row>
    <row r="28259" spans="199:199" ht="12" customHeight="1">
      <c r="GQ28259" s="171"/>
    </row>
    <row r="28260" spans="199:199" ht="12" customHeight="1">
      <c r="GQ28260" s="171"/>
    </row>
    <row r="28261" spans="199:199" ht="12" customHeight="1">
      <c r="GQ28261" s="171"/>
    </row>
    <row r="28262" spans="199:199" ht="12" customHeight="1">
      <c r="GQ28262" s="171"/>
    </row>
    <row r="28263" spans="199:199" ht="12" customHeight="1">
      <c r="GQ28263" s="171"/>
    </row>
    <row r="28264" spans="199:199" ht="12" customHeight="1">
      <c r="GQ28264" s="171"/>
    </row>
    <row r="28265" spans="199:199" ht="12" customHeight="1">
      <c r="GQ28265" s="171"/>
    </row>
    <row r="28266" spans="199:199" ht="12" customHeight="1">
      <c r="GQ28266" s="171"/>
    </row>
    <row r="28267" spans="199:199" ht="12" customHeight="1">
      <c r="GQ28267" s="171"/>
    </row>
    <row r="28268" spans="199:199" ht="12" customHeight="1">
      <c r="GQ28268" s="171"/>
    </row>
    <row r="28269" spans="199:199" ht="12" customHeight="1">
      <c r="GQ28269" s="171"/>
    </row>
    <row r="28270" spans="199:199" ht="12" customHeight="1">
      <c r="GQ28270" s="171"/>
    </row>
    <row r="28271" spans="199:199" ht="12" customHeight="1">
      <c r="GQ28271" s="171"/>
    </row>
    <row r="28272" spans="199:199" ht="12" customHeight="1">
      <c r="GQ28272" s="171"/>
    </row>
    <row r="28273" spans="199:199" ht="12" customHeight="1">
      <c r="GQ28273" s="171"/>
    </row>
    <row r="28274" spans="199:199" ht="12" customHeight="1">
      <c r="GQ28274" s="171"/>
    </row>
    <row r="28275" spans="199:199" ht="12" customHeight="1">
      <c r="GQ28275" s="171"/>
    </row>
    <row r="28276" spans="199:199" ht="12" customHeight="1">
      <c r="GQ28276" s="171"/>
    </row>
    <row r="28277" spans="199:199" ht="12" customHeight="1">
      <c r="GQ28277" s="171"/>
    </row>
    <row r="28278" spans="199:199" ht="12" customHeight="1">
      <c r="GQ28278" s="171"/>
    </row>
    <row r="28279" spans="199:199" ht="12" customHeight="1">
      <c r="GQ28279" s="171"/>
    </row>
    <row r="28280" spans="199:199" ht="12" customHeight="1">
      <c r="GQ28280" s="171"/>
    </row>
    <row r="28281" spans="199:199" ht="12" customHeight="1">
      <c r="GQ28281" s="171"/>
    </row>
    <row r="28282" spans="199:199" ht="12" customHeight="1">
      <c r="GQ28282" s="171"/>
    </row>
    <row r="28283" spans="199:199" ht="12" customHeight="1">
      <c r="GQ28283" s="171"/>
    </row>
    <row r="28284" spans="199:199" ht="12" customHeight="1">
      <c r="GQ28284" s="171"/>
    </row>
    <row r="28285" spans="199:199" ht="12" customHeight="1">
      <c r="GQ28285" s="171"/>
    </row>
    <row r="28286" spans="199:199" ht="12" customHeight="1">
      <c r="GQ28286" s="171"/>
    </row>
    <row r="28287" spans="199:199" ht="12" customHeight="1">
      <c r="GQ28287" s="171"/>
    </row>
    <row r="28288" spans="199:199" ht="12" customHeight="1">
      <c r="GQ28288" s="171"/>
    </row>
    <row r="28289" spans="199:199" ht="12" customHeight="1">
      <c r="GQ28289" s="171"/>
    </row>
    <row r="28290" spans="199:199" ht="12" customHeight="1">
      <c r="GQ28290" s="171"/>
    </row>
    <row r="28291" spans="199:199" ht="12" customHeight="1">
      <c r="GQ28291" s="171"/>
    </row>
    <row r="28292" spans="199:199" ht="12" customHeight="1">
      <c r="GQ28292" s="171"/>
    </row>
    <row r="28293" spans="199:199" ht="12" customHeight="1">
      <c r="GQ28293" s="171"/>
    </row>
    <row r="28294" spans="199:199" ht="12" customHeight="1">
      <c r="GQ28294" s="171"/>
    </row>
    <row r="28295" spans="199:199" ht="12" customHeight="1">
      <c r="GQ28295" s="171"/>
    </row>
    <row r="28296" spans="199:199" ht="12" customHeight="1">
      <c r="GQ28296" s="171"/>
    </row>
    <row r="28297" spans="199:199" ht="12" customHeight="1">
      <c r="GQ28297" s="171"/>
    </row>
    <row r="28298" spans="199:199" ht="12" customHeight="1">
      <c r="GQ28298" s="171"/>
    </row>
    <row r="28299" spans="199:199" ht="12" customHeight="1">
      <c r="GQ28299" s="171"/>
    </row>
    <row r="28300" spans="199:199" ht="12" customHeight="1">
      <c r="GQ28300" s="171"/>
    </row>
    <row r="28301" spans="199:199" ht="12" customHeight="1">
      <c r="GQ28301" s="171"/>
    </row>
    <row r="28302" spans="199:199" ht="12" customHeight="1">
      <c r="GQ28302" s="171"/>
    </row>
    <row r="28303" spans="199:199" ht="12" customHeight="1">
      <c r="GQ28303" s="171"/>
    </row>
    <row r="28304" spans="199:199" ht="12" customHeight="1">
      <c r="GQ28304" s="171"/>
    </row>
    <row r="28305" spans="199:199" ht="12" customHeight="1">
      <c r="GQ28305" s="171"/>
    </row>
    <row r="28306" spans="199:199" ht="12" customHeight="1">
      <c r="GQ28306" s="171"/>
    </row>
    <row r="28307" spans="199:199" ht="12" customHeight="1">
      <c r="GQ28307" s="171"/>
    </row>
    <row r="28308" spans="199:199" ht="12" customHeight="1">
      <c r="GQ28308" s="171"/>
    </row>
    <row r="28309" spans="199:199" ht="12" customHeight="1">
      <c r="GQ28309" s="171"/>
    </row>
    <row r="28310" spans="199:199" ht="12" customHeight="1">
      <c r="GQ28310" s="171"/>
    </row>
    <row r="28311" spans="199:199" ht="12" customHeight="1">
      <c r="GQ28311" s="171"/>
    </row>
    <row r="28312" spans="199:199" ht="12" customHeight="1">
      <c r="GQ28312" s="171"/>
    </row>
    <row r="28313" spans="199:199" ht="12" customHeight="1">
      <c r="GQ28313" s="171"/>
    </row>
    <row r="28314" spans="199:199" ht="12" customHeight="1">
      <c r="GQ28314" s="171"/>
    </row>
    <row r="28315" spans="199:199" ht="12" customHeight="1">
      <c r="GQ28315" s="171"/>
    </row>
    <row r="28316" spans="199:199" ht="12" customHeight="1">
      <c r="GQ28316" s="171"/>
    </row>
    <row r="28317" spans="199:199" ht="12" customHeight="1">
      <c r="GQ28317" s="171"/>
    </row>
    <row r="28318" spans="199:199" ht="12" customHeight="1">
      <c r="GQ28318" s="171"/>
    </row>
    <row r="28319" spans="199:199" ht="12" customHeight="1">
      <c r="GQ28319" s="171"/>
    </row>
    <row r="28320" spans="199:199" ht="12" customHeight="1">
      <c r="GQ28320" s="171"/>
    </row>
    <row r="28321" spans="199:199" ht="12" customHeight="1">
      <c r="GQ28321" s="171"/>
    </row>
    <row r="28322" spans="199:199" ht="12" customHeight="1">
      <c r="GQ28322" s="171"/>
    </row>
    <row r="28323" spans="199:199" ht="12" customHeight="1">
      <c r="GQ28323" s="171"/>
    </row>
    <row r="28324" spans="199:199" ht="12" customHeight="1">
      <c r="GQ28324" s="171"/>
    </row>
    <row r="28325" spans="199:199" ht="12" customHeight="1">
      <c r="GQ28325" s="171"/>
    </row>
    <row r="28326" spans="199:199" ht="12" customHeight="1">
      <c r="GQ28326" s="171"/>
    </row>
    <row r="28327" spans="199:199" ht="12" customHeight="1">
      <c r="GQ28327" s="171"/>
    </row>
    <row r="28328" spans="199:199" ht="12" customHeight="1">
      <c r="GQ28328" s="171"/>
    </row>
    <row r="28329" spans="199:199" ht="12" customHeight="1">
      <c r="GQ28329" s="171"/>
    </row>
    <row r="28330" spans="199:199" ht="12" customHeight="1">
      <c r="GQ28330" s="171"/>
    </row>
    <row r="28331" spans="199:199" ht="12" customHeight="1">
      <c r="GQ28331" s="171"/>
    </row>
    <row r="28332" spans="199:199" ht="12" customHeight="1">
      <c r="GQ28332" s="171"/>
    </row>
    <row r="28333" spans="199:199" ht="12" customHeight="1">
      <c r="GQ28333" s="171"/>
    </row>
    <row r="28334" spans="199:199" ht="12" customHeight="1">
      <c r="GQ28334" s="171"/>
    </row>
    <row r="28335" spans="199:199" ht="12" customHeight="1">
      <c r="GQ28335" s="171"/>
    </row>
    <row r="28336" spans="199:199" ht="12" customHeight="1">
      <c r="GQ28336" s="171"/>
    </row>
    <row r="28337" spans="199:199" ht="12" customHeight="1">
      <c r="GQ28337" s="171"/>
    </row>
    <row r="28338" spans="199:199" ht="12" customHeight="1">
      <c r="GQ28338" s="171"/>
    </row>
    <row r="28339" spans="199:199" ht="12" customHeight="1">
      <c r="GQ28339" s="171"/>
    </row>
    <row r="28340" spans="199:199" ht="12" customHeight="1">
      <c r="GQ28340" s="171"/>
    </row>
    <row r="28341" spans="199:199" ht="12" customHeight="1">
      <c r="GQ28341" s="171"/>
    </row>
    <row r="28342" spans="199:199" ht="12" customHeight="1">
      <c r="GQ28342" s="171"/>
    </row>
    <row r="28343" spans="199:199" ht="12" customHeight="1">
      <c r="GQ28343" s="171"/>
    </row>
    <row r="28344" spans="199:199" ht="12" customHeight="1">
      <c r="GQ28344" s="171"/>
    </row>
    <row r="28345" spans="199:199" ht="12" customHeight="1">
      <c r="GQ28345" s="171"/>
    </row>
    <row r="28346" spans="199:199" ht="12" customHeight="1">
      <c r="GQ28346" s="171"/>
    </row>
    <row r="28347" spans="199:199" ht="12" customHeight="1">
      <c r="GQ28347" s="171"/>
    </row>
    <row r="28348" spans="199:199" ht="12" customHeight="1">
      <c r="GQ28348" s="171"/>
    </row>
    <row r="28349" spans="199:199" ht="12" customHeight="1">
      <c r="GQ28349" s="171"/>
    </row>
    <row r="28350" spans="199:199" ht="12" customHeight="1">
      <c r="GQ28350" s="171"/>
    </row>
    <row r="28351" spans="199:199" ht="12" customHeight="1">
      <c r="GQ28351" s="171"/>
    </row>
    <row r="28352" spans="199:199" ht="12" customHeight="1">
      <c r="GQ28352" s="171"/>
    </row>
    <row r="28353" spans="199:199" ht="12" customHeight="1">
      <c r="GQ28353" s="171"/>
    </row>
    <row r="28354" spans="199:199" ht="12" customHeight="1">
      <c r="GQ28354" s="171"/>
    </row>
    <row r="28355" spans="199:199" ht="12" customHeight="1">
      <c r="GQ28355" s="171"/>
    </row>
    <row r="28356" spans="199:199" ht="12" customHeight="1">
      <c r="GQ28356" s="171"/>
    </row>
    <row r="28357" spans="199:199" ht="12" customHeight="1">
      <c r="GQ28357" s="171"/>
    </row>
    <row r="28358" spans="199:199" ht="12" customHeight="1">
      <c r="GQ28358" s="171"/>
    </row>
    <row r="28359" spans="199:199" ht="12" customHeight="1">
      <c r="GQ28359" s="171"/>
    </row>
    <row r="28360" spans="199:199" ht="12" customHeight="1">
      <c r="GQ28360" s="171"/>
    </row>
    <row r="28361" spans="199:199" ht="12" customHeight="1">
      <c r="GQ28361" s="171"/>
    </row>
    <row r="28362" spans="199:199" ht="12" customHeight="1">
      <c r="GQ28362" s="171"/>
    </row>
    <row r="28363" spans="199:199" ht="12" customHeight="1">
      <c r="GQ28363" s="171"/>
    </row>
    <row r="28364" spans="199:199" ht="12" customHeight="1">
      <c r="GQ28364" s="171"/>
    </row>
    <row r="28365" spans="199:199" ht="12" customHeight="1">
      <c r="GQ28365" s="171"/>
    </row>
    <row r="28366" spans="199:199" ht="12" customHeight="1">
      <c r="GQ28366" s="171"/>
    </row>
    <row r="28367" spans="199:199" ht="12" customHeight="1">
      <c r="GQ28367" s="171"/>
    </row>
    <row r="28368" spans="199:199" ht="12" customHeight="1">
      <c r="GQ28368" s="171"/>
    </row>
    <row r="28369" spans="199:199" ht="12" customHeight="1">
      <c r="GQ28369" s="171"/>
    </row>
    <row r="28370" spans="199:199" ht="12" customHeight="1">
      <c r="GQ28370" s="171"/>
    </row>
    <row r="28371" spans="199:199" ht="12" customHeight="1">
      <c r="GQ28371" s="171"/>
    </row>
    <row r="28372" spans="199:199" ht="12" customHeight="1">
      <c r="GQ28372" s="171"/>
    </row>
    <row r="28373" spans="199:199" ht="12" customHeight="1">
      <c r="GQ28373" s="171"/>
    </row>
    <row r="28374" spans="199:199" ht="12" customHeight="1">
      <c r="GQ28374" s="171"/>
    </row>
    <row r="28375" spans="199:199" ht="12" customHeight="1">
      <c r="GQ28375" s="171"/>
    </row>
    <row r="28376" spans="199:199" ht="12" customHeight="1">
      <c r="GQ28376" s="171"/>
    </row>
    <row r="28377" spans="199:199" ht="12" customHeight="1">
      <c r="GQ28377" s="171"/>
    </row>
    <row r="28378" spans="199:199" ht="12" customHeight="1">
      <c r="GQ28378" s="171"/>
    </row>
    <row r="28379" spans="199:199" ht="12" customHeight="1">
      <c r="GQ28379" s="171"/>
    </row>
    <row r="28380" spans="199:199" ht="12" customHeight="1">
      <c r="GQ28380" s="171"/>
    </row>
    <row r="28381" spans="199:199" ht="12" customHeight="1">
      <c r="GQ28381" s="171"/>
    </row>
    <row r="28382" spans="199:199" ht="12" customHeight="1">
      <c r="GQ28382" s="171"/>
    </row>
    <row r="28383" spans="199:199" ht="12" customHeight="1">
      <c r="GQ28383" s="171"/>
    </row>
    <row r="28384" spans="199:199" ht="12" customHeight="1">
      <c r="GQ28384" s="171"/>
    </row>
    <row r="28385" spans="199:199" ht="12" customHeight="1">
      <c r="GQ28385" s="171"/>
    </row>
    <row r="28386" spans="199:199" ht="12" customHeight="1">
      <c r="GQ28386" s="171"/>
    </row>
    <row r="28387" spans="199:199" ht="12" customHeight="1">
      <c r="GQ28387" s="171"/>
    </row>
    <row r="28388" spans="199:199" ht="12" customHeight="1">
      <c r="GQ28388" s="171"/>
    </row>
    <row r="28389" spans="199:199" ht="12" customHeight="1">
      <c r="GQ28389" s="171"/>
    </row>
    <row r="28390" spans="199:199" ht="12" customHeight="1">
      <c r="GQ28390" s="171"/>
    </row>
    <row r="28391" spans="199:199" ht="12" customHeight="1">
      <c r="GQ28391" s="171"/>
    </row>
    <row r="28392" spans="199:199" ht="12" customHeight="1">
      <c r="GQ28392" s="171"/>
    </row>
    <row r="28393" spans="199:199" ht="12" customHeight="1">
      <c r="GQ28393" s="171"/>
    </row>
    <row r="28394" spans="199:199" ht="12" customHeight="1">
      <c r="GQ28394" s="171"/>
    </row>
    <row r="28395" spans="199:199" ht="12" customHeight="1">
      <c r="GQ28395" s="171"/>
    </row>
    <row r="28396" spans="199:199" ht="12" customHeight="1">
      <c r="GQ28396" s="171"/>
    </row>
    <row r="28397" spans="199:199" ht="12" customHeight="1">
      <c r="GQ28397" s="171"/>
    </row>
    <row r="28398" spans="199:199" ht="12" customHeight="1">
      <c r="GQ28398" s="171"/>
    </row>
    <row r="28399" spans="199:199" ht="12" customHeight="1">
      <c r="GQ28399" s="171"/>
    </row>
    <row r="28400" spans="199:199" ht="12" customHeight="1">
      <c r="GQ28400" s="171"/>
    </row>
    <row r="28401" spans="199:199" ht="12" customHeight="1">
      <c r="GQ28401" s="171"/>
    </row>
    <row r="28402" spans="199:199" ht="12" customHeight="1">
      <c r="GQ28402" s="171"/>
    </row>
    <row r="28403" spans="199:199" ht="12" customHeight="1">
      <c r="GQ28403" s="171"/>
    </row>
    <row r="28404" spans="199:199" ht="12" customHeight="1">
      <c r="GQ28404" s="171"/>
    </row>
    <row r="28405" spans="199:199" ht="12" customHeight="1">
      <c r="GQ28405" s="171"/>
    </row>
    <row r="28406" spans="199:199" ht="12" customHeight="1">
      <c r="GQ28406" s="171"/>
    </row>
    <row r="28407" spans="199:199" ht="12" customHeight="1">
      <c r="GQ28407" s="171"/>
    </row>
    <row r="28408" spans="199:199" ht="12" customHeight="1">
      <c r="GQ28408" s="171"/>
    </row>
    <row r="28409" spans="199:199" ht="12" customHeight="1">
      <c r="GQ28409" s="171"/>
    </row>
    <row r="28410" spans="199:199" ht="12" customHeight="1">
      <c r="GQ28410" s="171"/>
    </row>
    <row r="28411" spans="199:199" ht="12" customHeight="1">
      <c r="GQ28411" s="171"/>
    </row>
    <row r="28412" spans="199:199" ht="12" customHeight="1">
      <c r="GQ28412" s="171"/>
    </row>
    <row r="28413" spans="199:199" ht="12" customHeight="1">
      <c r="GQ28413" s="171"/>
    </row>
    <row r="28414" spans="199:199" ht="12" customHeight="1">
      <c r="GQ28414" s="171"/>
    </row>
    <row r="28415" spans="199:199" ht="12" customHeight="1">
      <c r="GQ28415" s="171"/>
    </row>
    <row r="28416" spans="199:199" ht="12" customHeight="1">
      <c r="GQ28416" s="171"/>
    </row>
    <row r="28417" spans="199:199" ht="12" customHeight="1">
      <c r="GQ28417" s="171"/>
    </row>
    <row r="28418" spans="199:199" ht="12" customHeight="1">
      <c r="GQ28418" s="171"/>
    </row>
    <row r="28419" spans="199:199" ht="12" customHeight="1">
      <c r="GQ28419" s="171"/>
    </row>
    <row r="28420" spans="199:199" ht="12" customHeight="1">
      <c r="GQ28420" s="171"/>
    </row>
    <row r="28421" spans="199:199" ht="12" customHeight="1">
      <c r="GQ28421" s="171"/>
    </row>
    <row r="28422" spans="199:199" ht="12" customHeight="1">
      <c r="GQ28422" s="171"/>
    </row>
    <row r="28423" spans="199:199" ht="12" customHeight="1">
      <c r="GQ28423" s="171"/>
    </row>
    <row r="28424" spans="199:199" ht="12" customHeight="1">
      <c r="GQ28424" s="171"/>
    </row>
    <row r="28425" spans="199:199" ht="12" customHeight="1">
      <c r="GQ28425" s="171"/>
    </row>
    <row r="28426" spans="199:199" ht="12" customHeight="1">
      <c r="GQ28426" s="171"/>
    </row>
    <row r="28427" spans="199:199" ht="12" customHeight="1">
      <c r="GQ28427" s="171"/>
    </row>
    <row r="28428" spans="199:199" ht="12" customHeight="1">
      <c r="GQ28428" s="171"/>
    </row>
    <row r="28429" spans="199:199" ht="12" customHeight="1">
      <c r="GQ28429" s="171"/>
    </row>
    <row r="28430" spans="199:199" ht="12" customHeight="1">
      <c r="GQ28430" s="171"/>
    </row>
    <row r="28431" spans="199:199" ht="12" customHeight="1">
      <c r="GQ28431" s="171"/>
    </row>
    <row r="28432" spans="199:199" ht="12" customHeight="1">
      <c r="GQ28432" s="171"/>
    </row>
    <row r="28433" spans="199:199" ht="12" customHeight="1">
      <c r="GQ28433" s="171"/>
    </row>
    <row r="28434" spans="199:199" ht="12" customHeight="1">
      <c r="GQ28434" s="171"/>
    </row>
    <row r="28435" spans="199:199" ht="12" customHeight="1">
      <c r="GQ28435" s="171"/>
    </row>
    <row r="28436" spans="199:199" ht="12" customHeight="1">
      <c r="GQ28436" s="171"/>
    </row>
    <row r="28437" spans="199:199" ht="12" customHeight="1">
      <c r="GQ28437" s="171"/>
    </row>
    <row r="28438" spans="199:199" ht="12" customHeight="1">
      <c r="GQ28438" s="171"/>
    </row>
    <row r="28439" spans="199:199" ht="12" customHeight="1">
      <c r="GQ28439" s="171"/>
    </row>
    <row r="28440" spans="199:199" ht="12" customHeight="1">
      <c r="GQ28440" s="171"/>
    </row>
    <row r="28441" spans="199:199" ht="12" customHeight="1">
      <c r="GQ28441" s="171"/>
    </row>
    <row r="28442" spans="199:199" ht="12" customHeight="1">
      <c r="GQ28442" s="171"/>
    </row>
    <row r="28443" spans="199:199" ht="12" customHeight="1">
      <c r="GQ28443" s="171"/>
    </row>
    <row r="28444" spans="199:199" ht="12" customHeight="1">
      <c r="GQ28444" s="171"/>
    </row>
    <row r="28445" spans="199:199" ht="12" customHeight="1">
      <c r="GQ28445" s="171"/>
    </row>
    <row r="28446" spans="199:199" ht="12" customHeight="1">
      <c r="GQ28446" s="171"/>
    </row>
    <row r="28447" spans="199:199" ht="12" customHeight="1">
      <c r="GQ28447" s="171"/>
    </row>
    <row r="28448" spans="199:199" ht="12" customHeight="1">
      <c r="GQ28448" s="171"/>
    </row>
    <row r="28449" spans="199:199" ht="12" customHeight="1">
      <c r="GQ28449" s="171"/>
    </row>
    <row r="28450" spans="199:199" ht="12" customHeight="1">
      <c r="GQ28450" s="171"/>
    </row>
    <row r="28451" spans="199:199" ht="12" customHeight="1">
      <c r="GQ28451" s="171"/>
    </row>
    <row r="28452" spans="199:199" ht="12" customHeight="1">
      <c r="GQ28452" s="171"/>
    </row>
    <row r="28453" spans="199:199" ht="12" customHeight="1">
      <c r="GQ28453" s="171"/>
    </row>
    <row r="28454" spans="199:199" ht="12" customHeight="1">
      <c r="GQ28454" s="171"/>
    </row>
    <row r="28455" spans="199:199" ht="12" customHeight="1">
      <c r="GQ28455" s="171"/>
    </row>
    <row r="28456" spans="199:199" ht="12" customHeight="1">
      <c r="GQ28456" s="171"/>
    </row>
    <row r="28457" spans="199:199" ht="12" customHeight="1">
      <c r="GQ28457" s="171"/>
    </row>
    <row r="28458" spans="199:199" ht="12" customHeight="1">
      <c r="GQ28458" s="171"/>
    </row>
    <row r="28459" spans="199:199" ht="12" customHeight="1">
      <c r="GQ28459" s="171"/>
    </row>
    <row r="28460" spans="199:199" ht="12" customHeight="1">
      <c r="GQ28460" s="171"/>
    </row>
    <row r="28461" spans="199:199" ht="12" customHeight="1">
      <c r="GQ28461" s="171"/>
    </row>
    <row r="28462" spans="199:199" ht="12" customHeight="1">
      <c r="GQ28462" s="171"/>
    </row>
    <row r="28463" spans="199:199" ht="12" customHeight="1">
      <c r="GQ28463" s="171"/>
    </row>
    <row r="28464" spans="199:199" ht="12" customHeight="1">
      <c r="GQ28464" s="171"/>
    </row>
    <row r="28465" spans="199:199" ht="12" customHeight="1">
      <c r="GQ28465" s="171"/>
    </row>
    <row r="28466" spans="199:199" ht="12" customHeight="1">
      <c r="GQ28466" s="171"/>
    </row>
    <row r="28467" spans="199:199" ht="12" customHeight="1">
      <c r="GQ28467" s="171"/>
    </row>
    <row r="28468" spans="199:199" ht="12" customHeight="1">
      <c r="GQ28468" s="171"/>
    </row>
    <row r="28469" spans="199:199" ht="12" customHeight="1">
      <c r="GQ28469" s="171"/>
    </row>
    <row r="28470" spans="199:199" ht="12" customHeight="1">
      <c r="GQ28470" s="171"/>
    </row>
    <row r="28471" spans="199:199" ht="12" customHeight="1">
      <c r="GQ28471" s="171"/>
    </row>
    <row r="28472" spans="199:199" ht="12" customHeight="1">
      <c r="GQ28472" s="171"/>
    </row>
    <row r="28473" spans="199:199" ht="12" customHeight="1">
      <c r="GQ28473" s="171"/>
    </row>
    <row r="28474" spans="199:199" ht="12" customHeight="1">
      <c r="GQ28474" s="171"/>
    </row>
    <row r="28475" spans="199:199" ht="12" customHeight="1">
      <c r="GQ28475" s="171"/>
    </row>
    <row r="28476" spans="199:199" ht="12" customHeight="1">
      <c r="GQ28476" s="171"/>
    </row>
    <row r="28477" spans="199:199" ht="12" customHeight="1">
      <c r="GQ28477" s="171"/>
    </row>
    <row r="28478" spans="199:199" ht="12" customHeight="1">
      <c r="GQ28478" s="171"/>
    </row>
    <row r="28479" spans="199:199" ht="12" customHeight="1">
      <c r="GQ28479" s="171"/>
    </row>
    <row r="28480" spans="199:199" ht="12" customHeight="1">
      <c r="GQ28480" s="171"/>
    </row>
    <row r="28481" spans="199:199" ht="12" customHeight="1">
      <c r="GQ28481" s="171"/>
    </row>
    <row r="28482" spans="199:199" ht="12" customHeight="1">
      <c r="GQ28482" s="171"/>
    </row>
    <row r="28483" spans="199:199" ht="12" customHeight="1">
      <c r="GQ28483" s="171"/>
    </row>
    <row r="28484" spans="199:199" ht="12" customHeight="1">
      <c r="GQ28484" s="171"/>
    </row>
    <row r="28485" spans="199:199" ht="12" customHeight="1">
      <c r="GQ28485" s="171"/>
    </row>
    <row r="28486" spans="199:199" ht="12" customHeight="1">
      <c r="GQ28486" s="171"/>
    </row>
    <row r="28487" spans="199:199" ht="12" customHeight="1">
      <c r="GQ28487" s="171"/>
    </row>
    <row r="28488" spans="199:199" ht="12" customHeight="1">
      <c r="GQ28488" s="171"/>
    </row>
    <row r="28489" spans="199:199" ht="12" customHeight="1">
      <c r="GQ28489" s="171"/>
    </row>
    <row r="28490" spans="199:199" ht="12" customHeight="1">
      <c r="GQ28490" s="171"/>
    </row>
    <row r="28491" spans="199:199" ht="12" customHeight="1">
      <c r="GQ28491" s="171"/>
    </row>
    <row r="28492" spans="199:199" ht="12" customHeight="1">
      <c r="GQ28492" s="171"/>
    </row>
    <row r="28493" spans="199:199" ht="12" customHeight="1">
      <c r="GQ28493" s="171"/>
    </row>
    <row r="28494" spans="199:199" ht="12" customHeight="1">
      <c r="GQ28494" s="171"/>
    </row>
    <row r="28495" spans="199:199" ht="12" customHeight="1">
      <c r="GQ28495" s="171"/>
    </row>
    <row r="28496" spans="199:199" ht="12" customHeight="1">
      <c r="GQ28496" s="171"/>
    </row>
    <row r="28497" spans="199:199" ht="12" customHeight="1">
      <c r="GQ28497" s="171"/>
    </row>
    <row r="28498" spans="199:199" ht="12" customHeight="1">
      <c r="GQ28498" s="171"/>
    </row>
    <row r="28499" spans="199:199" ht="12" customHeight="1">
      <c r="GQ28499" s="171"/>
    </row>
    <row r="28500" spans="199:199" ht="12" customHeight="1">
      <c r="GQ28500" s="171"/>
    </row>
    <row r="28501" spans="199:199" ht="12" customHeight="1">
      <c r="GQ28501" s="171"/>
    </row>
    <row r="28502" spans="199:199" ht="12" customHeight="1">
      <c r="GQ28502" s="171"/>
    </row>
    <row r="28503" spans="199:199" ht="12" customHeight="1">
      <c r="GQ28503" s="171"/>
    </row>
    <row r="28504" spans="199:199" ht="12" customHeight="1">
      <c r="GQ28504" s="171"/>
    </row>
    <row r="28505" spans="199:199" ht="12" customHeight="1">
      <c r="GQ28505" s="171"/>
    </row>
    <row r="28506" spans="199:199" ht="12" customHeight="1">
      <c r="GQ28506" s="171"/>
    </row>
    <row r="28507" spans="199:199" ht="12" customHeight="1">
      <c r="GQ28507" s="171"/>
    </row>
    <row r="28508" spans="199:199" ht="12" customHeight="1">
      <c r="GQ28508" s="171"/>
    </row>
    <row r="28509" spans="199:199" ht="12" customHeight="1">
      <c r="GQ28509" s="171"/>
    </row>
    <row r="28510" spans="199:199" ht="12" customHeight="1">
      <c r="GQ28510" s="171"/>
    </row>
    <row r="28511" spans="199:199" ht="12" customHeight="1">
      <c r="GQ28511" s="171"/>
    </row>
    <row r="28512" spans="199:199" ht="12" customHeight="1">
      <c r="GQ28512" s="171"/>
    </row>
    <row r="28513" spans="199:199" ht="12" customHeight="1">
      <c r="GQ28513" s="171"/>
    </row>
    <row r="28514" spans="199:199" ht="12" customHeight="1">
      <c r="GQ28514" s="171"/>
    </row>
    <row r="28515" spans="199:199" ht="12" customHeight="1">
      <c r="GQ28515" s="171"/>
    </row>
    <row r="28516" spans="199:199" ht="12" customHeight="1">
      <c r="GQ28516" s="171"/>
    </row>
    <row r="28517" spans="199:199" ht="12" customHeight="1">
      <c r="GQ28517" s="171"/>
    </row>
    <row r="28518" spans="199:199" ht="12" customHeight="1">
      <c r="GQ28518" s="171"/>
    </row>
    <row r="28519" spans="199:199" ht="12" customHeight="1">
      <c r="GQ28519" s="171"/>
    </row>
    <row r="28520" spans="199:199" ht="12" customHeight="1">
      <c r="GQ28520" s="171"/>
    </row>
    <row r="28521" spans="199:199" ht="12" customHeight="1">
      <c r="GQ28521" s="171"/>
    </row>
    <row r="28522" spans="199:199" ht="12" customHeight="1">
      <c r="GQ28522" s="171"/>
    </row>
    <row r="28523" spans="199:199" ht="12" customHeight="1">
      <c r="GQ28523" s="171"/>
    </row>
    <row r="28524" spans="199:199" ht="12" customHeight="1">
      <c r="GQ28524" s="171"/>
    </row>
    <row r="28525" spans="199:199" ht="12" customHeight="1">
      <c r="GQ28525" s="171"/>
    </row>
    <row r="28526" spans="199:199" ht="12" customHeight="1">
      <c r="GQ28526" s="171"/>
    </row>
    <row r="28527" spans="199:199" ht="12" customHeight="1">
      <c r="GQ28527" s="171"/>
    </row>
    <row r="28528" spans="199:199" ht="12" customHeight="1">
      <c r="GQ28528" s="171"/>
    </row>
    <row r="28529" spans="199:199" ht="12" customHeight="1">
      <c r="GQ28529" s="171"/>
    </row>
    <row r="28530" spans="199:199" ht="12" customHeight="1">
      <c r="GQ28530" s="171"/>
    </row>
    <row r="28531" spans="199:199" ht="12" customHeight="1">
      <c r="GQ28531" s="171"/>
    </row>
    <row r="28532" spans="199:199" ht="12" customHeight="1">
      <c r="GQ28532" s="171"/>
    </row>
    <row r="28533" spans="199:199" ht="12" customHeight="1">
      <c r="GQ28533" s="171"/>
    </row>
    <row r="28534" spans="199:199" ht="12" customHeight="1">
      <c r="GQ28534" s="171"/>
    </row>
    <row r="28535" spans="199:199" ht="12" customHeight="1">
      <c r="GQ28535" s="171"/>
    </row>
    <row r="28536" spans="199:199" ht="12" customHeight="1">
      <c r="GQ28536" s="171"/>
    </row>
    <row r="28537" spans="199:199" ht="12" customHeight="1">
      <c r="GQ28537" s="171"/>
    </row>
    <row r="28538" spans="199:199" ht="12" customHeight="1">
      <c r="GQ28538" s="171"/>
    </row>
    <row r="28539" spans="199:199" ht="12" customHeight="1">
      <c r="GQ28539" s="171"/>
    </row>
    <row r="28540" spans="199:199" ht="12" customHeight="1">
      <c r="GQ28540" s="171"/>
    </row>
    <row r="28541" spans="199:199" ht="12" customHeight="1">
      <c r="GQ28541" s="171"/>
    </row>
    <row r="28542" spans="199:199" ht="12" customHeight="1">
      <c r="GQ28542" s="171"/>
    </row>
    <row r="28543" spans="199:199" ht="12" customHeight="1">
      <c r="GQ28543" s="171"/>
    </row>
    <row r="28544" spans="199:199" ht="12" customHeight="1">
      <c r="GQ28544" s="171"/>
    </row>
    <row r="28545" spans="199:199" ht="12" customHeight="1">
      <c r="GQ28545" s="171"/>
    </row>
    <row r="28546" spans="199:199" ht="12" customHeight="1">
      <c r="GQ28546" s="171"/>
    </row>
    <row r="28547" spans="199:199" ht="12" customHeight="1">
      <c r="GQ28547" s="171"/>
    </row>
    <row r="28548" spans="199:199" ht="12" customHeight="1">
      <c r="GQ28548" s="171"/>
    </row>
    <row r="28549" spans="199:199" ht="12" customHeight="1">
      <c r="GQ28549" s="171"/>
    </row>
    <row r="28550" spans="199:199" ht="12" customHeight="1">
      <c r="GQ28550" s="171"/>
    </row>
    <row r="28551" spans="199:199" ht="12" customHeight="1">
      <c r="GQ28551" s="171"/>
    </row>
    <row r="28552" spans="199:199" ht="12" customHeight="1">
      <c r="GQ28552" s="171"/>
    </row>
    <row r="28553" spans="199:199" ht="12" customHeight="1">
      <c r="GQ28553" s="171"/>
    </row>
    <row r="28554" spans="199:199" ht="12" customHeight="1">
      <c r="GQ28554" s="171"/>
    </row>
    <row r="28555" spans="199:199" ht="12" customHeight="1">
      <c r="GQ28555" s="171"/>
    </row>
    <row r="28556" spans="199:199" ht="12" customHeight="1">
      <c r="GQ28556" s="171"/>
    </row>
    <row r="28557" spans="199:199" ht="12" customHeight="1">
      <c r="GQ28557" s="171"/>
    </row>
    <row r="28558" spans="199:199" ht="12" customHeight="1">
      <c r="GQ28558" s="171"/>
    </row>
    <row r="28559" spans="199:199" ht="12" customHeight="1">
      <c r="GQ28559" s="171"/>
    </row>
    <row r="28560" spans="199:199" ht="12" customHeight="1">
      <c r="GQ28560" s="171"/>
    </row>
    <row r="28561" spans="199:199" ht="12" customHeight="1">
      <c r="GQ28561" s="171"/>
    </row>
    <row r="28562" spans="199:199" ht="12" customHeight="1">
      <c r="GQ28562" s="171"/>
    </row>
    <row r="28563" spans="199:199" ht="12" customHeight="1">
      <c r="GQ28563" s="171"/>
    </row>
    <row r="28564" spans="199:199" ht="12" customHeight="1">
      <c r="GQ28564" s="171"/>
    </row>
    <row r="28565" spans="199:199" ht="12" customHeight="1">
      <c r="GQ28565" s="171"/>
    </row>
    <row r="28566" spans="199:199" ht="12" customHeight="1">
      <c r="GQ28566" s="171"/>
    </row>
    <row r="28567" spans="199:199" ht="12" customHeight="1">
      <c r="GQ28567" s="171"/>
    </row>
    <row r="28568" spans="199:199" ht="12" customHeight="1">
      <c r="GQ28568" s="171"/>
    </row>
    <row r="28569" spans="199:199" ht="12" customHeight="1">
      <c r="GQ28569" s="171"/>
    </row>
    <row r="28570" spans="199:199" ht="12" customHeight="1">
      <c r="GQ28570" s="171"/>
    </row>
    <row r="28571" spans="199:199" ht="12" customHeight="1">
      <c r="GQ28571" s="171"/>
    </row>
    <row r="28572" spans="199:199" ht="12" customHeight="1">
      <c r="GQ28572" s="171"/>
    </row>
    <row r="28573" spans="199:199" ht="12" customHeight="1">
      <c r="GQ28573" s="171"/>
    </row>
    <row r="28574" spans="199:199" ht="12" customHeight="1">
      <c r="GQ28574" s="171"/>
    </row>
    <row r="28575" spans="199:199" ht="12" customHeight="1">
      <c r="GQ28575" s="171"/>
    </row>
    <row r="28576" spans="199:199" ht="12" customHeight="1">
      <c r="GQ28576" s="171"/>
    </row>
    <row r="28577" spans="199:199" ht="12" customHeight="1">
      <c r="GQ28577" s="171"/>
    </row>
    <row r="28578" spans="199:199" ht="12" customHeight="1">
      <c r="GQ28578" s="171"/>
    </row>
    <row r="28579" spans="199:199" ht="12" customHeight="1">
      <c r="GQ28579" s="171"/>
    </row>
    <row r="28580" spans="199:199" ht="12" customHeight="1">
      <c r="GQ28580" s="171"/>
    </row>
    <row r="28581" spans="199:199" ht="12" customHeight="1">
      <c r="GQ28581" s="171"/>
    </row>
    <row r="28582" spans="199:199" ht="12" customHeight="1">
      <c r="GQ28582" s="171"/>
    </row>
    <row r="28583" spans="199:199" ht="12" customHeight="1">
      <c r="GQ28583" s="171"/>
    </row>
    <row r="28584" spans="199:199" ht="12" customHeight="1">
      <c r="GQ28584" s="171"/>
    </row>
    <row r="28585" spans="199:199" ht="12" customHeight="1">
      <c r="GQ28585" s="171"/>
    </row>
    <row r="28586" spans="199:199" ht="12" customHeight="1">
      <c r="GQ28586" s="171"/>
    </row>
    <row r="28587" spans="199:199" ht="12" customHeight="1">
      <c r="GQ28587" s="171"/>
    </row>
    <row r="28588" spans="199:199" ht="12" customHeight="1">
      <c r="GQ28588" s="171"/>
    </row>
    <row r="28589" spans="199:199" ht="12" customHeight="1">
      <c r="GQ28589" s="171"/>
    </row>
    <row r="28590" spans="199:199" ht="12" customHeight="1">
      <c r="GQ28590" s="171"/>
    </row>
    <row r="28591" spans="199:199" ht="12" customHeight="1">
      <c r="GQ28591" s="171"/>
    </row>
    <row r="28592" spans="199:199" ht="12" customHeight="1">
      <c r="GQ28592" s="171"/>
    </row>
    <row r="28593" spans="199:199" ht="12" customHeight="1">
      <c r="GQ28593" s="171"/>
    </row>
    <row r="28594" spans="199:199" ht="12" customHeight="1">
      <c r="GQ28594" s="171"/>
    </row>
    <row r="28595" spans="199:199" ht="12" customHeight="1">
      <c r="GQ28595" s="171"/>
    </row>
    <row r="28596" spans="199:199" ht="12" customHeight="1">
      <c r="GQ28596" s="171"/>
    </row>
    <row r="28597" spans="199:199" ht="12" customHeight="1">
      <c r="GQ28597" s="171"/>
    </row>
    <row r="28598" spans="199:199" ht="12" customHeight="1">
      <c r="GQ28598" s="171"/>
    </row>
    <row r="28599" spans="199:199" ht="12" customHeight="1">
      <c r="GQ28599" s="171"/>
    </row>
    <row r="28600" spans="199:199" ht="12" customHeight="1">
      <c r="GQ28600" s="171"/>
    </row>
    <row r="28601" spans="199:199" ht="12" customHeight="1">
      <c r="GQ28601" s="171"/>
    </row>
    <row r="28602" spans="199:199" ht="12" customHeight="1">
      <c r="GQ28602" s="171"/>
    </row>
    <row r="28603" spans="199:199" ht="12" customHeight="1">
      <c r="GQ28603" s="171"/>
    </row>
    <row r="28604" spans="199:199" ht="12" customHeight="1">
      <c r="GQ28604" s="171"/>
    </row>
    <row r="28605" spans="199:199" ht="12" customHeight="1">
      <c r="GQ28605" s="171"/>
    </row>
    <row r="28606" spans="199:199" ht="12" customHeight="1">
      <c r="GQ28606" s="171"/>
    </row>
    <row r="28607" spans="199:199" ht="12" customHeight="1">
      <c r="GQ28607" s="171"/>
    </row>
    <row r="28608" spans="199:199" ht="12" customHeight="1">
      <c r="GQ28608" s="171"/>
    </row>
    <row r="28609" spans="199:199" ht="12" customHeight="1">
      <c r="GQ28609" s="171"/>
    </row>
    <row r="28610" spans="199:199" ht="12" customHeight="1">
      <c r="GQ28610" s="171"/>
    </row>
    <row r="28611" spans="199:199" ht="12" customHeight="1">
      <c r="GQ28611" s="171"/>
    </row>
    <row r="28612" spans="199:199" ht="12" customHeight="1">
      <c r="GQ28612" s="171"/>
    </row>
    <row r="28613" spans="199:199" ht="12" customHeight="1">
      <c r="GQ28613" s="171"/>
    </row>
    <row r="28614" spans="199:199" ht="12" customHeight="1">
      <c r="GQ28614" s="171"/>
    </row>
    <row r="28615" spans="199:199" ht="12" customHeight="1">
      <c r="GQ28615" s="171"/>
    </row>
    <row r="28616" spans="199:199" ht="12" customHeight="1">
      <c r="GQ28616" s="171"/>
    </row>
    <row r="28617" spans="199:199" ht="12" customHeight="1">
      <c r="GQ28617" s="171"/>
    </row>
    <row r="28618" spans="199:199" ht="12" customHeight="1">
      <c r="GQ28618" s="171"/>
    </row>
    <row r="28619" spans="199:199" ht="12" customHeight="1">
      <c r="GQ28619" s="171"/>
    </row>
    <row r="28620" spans="199:199" ht="12" customHeight="1">
      <c r="GQ28620" s="171"/>
    </row>
    <row r="28621" spans="199:199" ht="12" customHeight="1">
      <c r="GQ28621" s="171"/>
    </row>
    <row r="28622" spans="199:199" ht="12" customHeight="1">
      <c r="GQ28622" s="171"/>
    </row>
    <row r="28623" spans="199:199" ht="12" customHeight="1">
      <c r="GQ28623" s="171"/>
    </row>
    <row r="28624" spans="199:199" ht="12" customHeight="1">
      <c r="GQ28624" s="171"/>
    </row>
    <row r="28625" spans="199:199" ht="12" customHeight="1">
      <c r="GQ28625" s="171"/>
    </row>
    <row r="28626" spans="199:199" ht="12" customHeight="1">
      <c r="GQ28626" s="171"/>
    </row>
    <row r="28627" spans="199:199" ht="12" customHeight="1">
      <c r="GQ28627" s="171"/>
    </row>
    <row r="28628" spans="199:199" ht="12" customHeight="1">
      <c r="GQ28628" s="171"/>
    </row>
    <row r="28629" spans="199:199" ht="12" customHeight="1">
      <c r="GQ28629" s="171"/>
    </row>
    <row r="28630" spans="199:199" ht="12" customHeight="1">
      <c r="GQ28630" s="171"/>
    </row>
    <row r="28631" spans="199:199" ht="12" customHeight="1">
      <c r="GQ28631" s="171"/>
    </row>
    <row r="28632" spans="199:199" ht="12" customHeight="1">
      <c r="GQ28632" s="171"/>
    </row>
    <row r="28633" spans="199:199" ht="12" customHeight="1">
      <c r="GQ28633" s="171"/>
    </row>
    <row r="28634" spans="199:199" ht="12" customHeight="1">
      <c r="GQ28634" s="171"/>
    </row>
    <row r="28635" spans="199:199" ht="12" customHeight="1">
      <c r="GQ28635" s="171"/>
    </row>
    <row r="28636" spans="199:199" ht="12" customHeight="1">
      <c r="GQ28636" s="171"/>
    </row>
    <row r="28637" spans="199:199" ht="12" customHeight="1">
      <c r="GQ28637" s="171"/>
    </row>
    <row r="28638" spans="199:199" ht="12" customHeight="1">
      <c r="GQ28638" s="171"/>
    </row>
    <row r="28639" spans="199:199" ht="12" customHeight="1">
      <c r="GQ28639" s="171"/>
    </row>
    <row r="28640" spans="199:199" ht="12" customHeight="1">
      <c r="GQ28640" s="171"/>
    </row>
    <row r="28641" spans="199:199" ht="12" customHeight="1">
      <c r="GQ28641" s="171"/>
    </row>
    <row r="28642" spans="199:199" ht="12" customHeight="1">
      <c r="GQ28642" s="171"/>
    </row>
    <row r="28643" spans="199:199" ht="12" customHeight="1">
      <c r="GQ28643" s="171"/>
    </row>
    <row r="28644" spans="199:199" ht="12" customHeight="1">
      <c r="GQ28644" s="171"/>
    </row>
    <row r="28645" spans="199:199" ht="12" customHeight="1">
      <c r="GQ28645" s="171"/>
    </row>
    <row r="28646" spans="199:199" ht="12" customHeight="1">
      <c r="GQ28646" s="171"/>
    </row>
    <row r="28647" spans="199:199" ht="12" customHeight="1">
      <c r="GQ28647" s="171"/>
    </row>
    <row r="28648" spans="199:199" ht="12" customHeight="1">
      <c r="GQ28648" s="171"/>
    </row>
    <row r="28649" spans="199:199" ht="12" customHeight="1">
      <c r="GQ28649" s="171"/>
    </row>
    <row r="28650" spans="199:199" ht="12" customHeight="1">
      <c r="GQ28650" s="171"/>
    </row>
    <row r="28651" spans="199:199" ht="12" customHeight="1">
      <c r="GQ28651" s="171"/>
    </row>
    <row r="28652" spans="199:199" ht="12" customHeight="1">
      <c r="GQ28652" s="171"/>
    </row>
    <row r="28653" spans="199:199" ht="12" customHeight="1">
      <c r="GQ28653" s="171"/>
    </row>
    <row r="28654" spans="199:199" ht="12" customHeight="1">
      <c r="GQ28654" s="171"/>
    </row>
    <row r="28655" spans="199:199" ht="12" customHeight="1">
      <c r="GQ28655" s="171"/>
    </row>
    <row r="28656" spans="199:199" ht="12" customHeight="1">
      <c r="GQ28656" s="171"/>
    </row>
    <row r="28657" spans="199:199" ht="12" customHeight="1">
      <c r="GQ28657" s="171"/>
    </row>
    <row r="28658" spans="199:199" ht="12" customHeight="1">
      <c r="GQ28658" s="171"/>
    </row>
    <row r="28659" spans="199:199" ht="12" customHeight="1">
      <c r="GQ28659" s="171"/>
    </row>
    <row r="28660" spans="199:199" ht="12" customHeight="1">
      <c r="GQ28660" s="171"/>
    </row>
    <row r="28661" spans="199:199" ht="12" customHeight="1">
      <c r="GQ28661" s="171"/>
    </row>
    <row r="28662" spans="199:199" ht="12" customHeight="1">
      <c r="GQ28662" s="171"/>
    </row>
    <row r="28663" spans="199:199" ht="12" customHeight="1">
      <c r="GQ28663" s="171"/>
    </row>
    <row r="28664" spans="199:199" ht="12" customHeight="1">
      <c r="GQ28664" s="171"/>
    </row>
    <row r="28665" spans="199:199" ht="12" customHeight="1">
      <c r="GQ28665" s="171"/>
    </row>
    <row r="28666" spans="199:199" ht="12" customHeight="1">
      <c r="GQ28666" s="171"/>
    </row>
    <row r="28667" spans="199:199" ht="12" customHeight="1">
      <c r="GQ28667" s="171"/>
    </row>
    <row r="28668" spans="199:199" ht="12" customHeight="1">
      <c r="GQ28668" s="171"/>
    </row>
    <row r="28669" spans="199:199" ht="12" customHeight="1">
      <c r="GQ28669" s="171"/>
    </row>
    <row r="28670" spans="199:199" ht="12" customHeight="1">
      <c r="GQ28670" s="171"/>
    </row>
    <row r="28671" spans="199:199" ht="12" customHeight="1">
      <c r="GQ28671" s="171"/>
    </row>
    <row r="28672" spans="199:199" ht="12" customHeight="1">
      <c r="GQ28672" s="171"/>
    </row>
    <row r="28673" spans="199:199" ht="12" customHeight="1">
      <c r="GQ28673" s="171"/>
    </row>
    <row r="28674" spans="199:199" ht="12" customHeight="1">
      <c r="GQ28674" s="171"/>
    </row>
    <row r="28675" spans="199:199" ht="12" customHeight="1">
      <c r="GQ28675" s="171"/>
    </row>
    <row r="28676" spans="199:199" ht="12" customHeight="1">
      <c r="GQ28676" s="171"/>
    </row>
    <row r="28677" spans="199:199" ht="12" customHeight="1">
      <c r="GQ28677" s="171"/>
    </row>
    <row r="28678" spans="199:199" ht="12" customHeight="1">
      <c r="GQ28678" s="171"/>
    </row>
    <row r="28679" spans="199:199" ht="12" customHeight="1">
      <c r="GQ28679" s="171"/>
    </row>
    <row r="28680" spans="199:199" ht="12" customHeight="1">
      <c r="GQ28680" s="171"/>
    </row>
    <row r="28681" spans="199:199" ht="12" customHeight="1">
      <c r="GQ28681" s="171"/>
    </row>
    <row r="28682" spans="199:199" ht="12" customHeight="1">
      <c r="GQ28682" s="171"/>
    </row>
    <row r="28683" spans="199:199" ht="12" customHeight="1">
      <c r="GQ28683" s="171"/>
    </row>
    <row r="28684" spans="199:199" ht="12" customHeight="1">
      <c r="GQ28684" s="171"/>
    </row>
    <row r="28685" spans="199:199" ht="12" customHeight="1">
      <c r="GQ28685" s="171"/>
    </row>
    <row r="28686" spans="199:199" ht="12" customHeight="1">
      <c r="GQ28686" s="171"/>
    </row>
    <row r="28687" spans="199:199" ht="12" customHeight="1">
      <c r="GQ28687" s="171"/>
    </row>
    <row r="28688" spans="199:199" ht="12" customHeight="1">
      <c r="GQ28688" s="171"/>
    </row>
    <row r="28689" spans="199:199" ht="12" customHeight="1">
      <c r="GQ28689" s="171"/>
    </row>
    <row r="28690" spans="199:199" ht="12" customHeight="1">
      <c r="GQ28690" s="171"/>
    </row>
    <row r="28691" spans="199:199" ht="12" customHeight="1">
      <c r="GQ28691" s="171"/>
    </row>
    <row r="28692" spans="199:199" ht="12" customHeight="1">
      <c r="GQ28692" s="171"/>
    </row>
    <row r="28693" spans="199:199" ht="12" customHeight="1">
      <c r="GQ28693" s="171"/>
    </row>
    <row r="28694" spans="199:199" ht="12" customHeight="1">
      <c r="GQ28694" s="171"/>
    </row>
    <row r="28695" spans="199:199" ht="12" customHeight="1">
      <c r="GQ28695" s="171"/>
    </row>
    <row r="28696" spans="199:199" ht="12" customHeight="1">
      <c r="GQ28696" s="171"/>
    </row>
    <row r="28697" spans="199:199" ht="12" customHeight="1">
      <c r="GQ28697" s="171"/>
    </row>
    <row r="28698" spans="199:199" ht="12" customHeight="1">
      <c r="GQ28698" s="171"/>
    </row>
    <row r="28699" spans="199:199" ht="12" customHeight="1">
      <c r="GQ28699" s="171"/>
    </row>
    <row r="28700" spans="199:199" ht="12" customHeight="1">
      <c r="GQ28700" s="171"/>
    </row>
    <row r="28701" spans="199:199" ht="12" customHeight="1">
      <c r="GQ28701" s="171"/>
    </row>
    <row r="28702" spans="199:199" ht="12" customHeight="1">
      <c r="GQ28702" s="171"/>
    </row>
    <row r="28703" spans="199:199" ht="12" customHeight="1">
      <c r="GQ28703" s="171"/>
    </row>
    <row r="28704" spans="199:199" ht="12" customHeight="1">
      <c r="GQ28704" s="171"/>
    </row>
    <row r="28705" spans="199:199" ht="12" customHeight="1">
      <c r="GQ28705" s="171"/>
    </row>
    <row r="28706" spans="199:199" ht="12" customHeight="1">
      <c r="GQ28706" s="171"/>
    </row>
    <row r="28707" spans="199:199" ht="12" customHeight="1">
      <c r="GQ28707" s="171"/>
    </row>
    <row r="28708" spans="199:199" ht="12" customHeight="1">
      <c r="GQ28708" s="171"/>
    </row>
    <row r="28709" spans="199:199" ht="12" customHeight="1">
      <c r="GQ28709" s="171"/>
    </row>
    <row r="28710" spans="199:199" ht="12" customHeight="1">
      <c r="GQ28710" s="171"/>
    </row>
    <row r="28711" spans="199:199" ht="12" customHeight="1">
      <c r="GQ28711" s="171"/>
    </row>
    <row r="28712" spans="199:199" ht="12" customHeight="1">
      <c r="GQ28712" s="171"/>
    </row>
    <row r="28713" spans="199:199" ht="12" customHeight="1">
      <c r="GQ28713" s="171"/>
    </row>
    <row r="28714" spans="199:199" ht="12" customHeight="1">
      <c r="GQ28714" s="171"/>
    </row>
    <row r="28715" spans="199:199" ht="12" customHeight="1">
      <c r="GQ28715" s="171"/>
    </row>
    <row r="28716" spans="199:199" ht="12" customHeight="1">
      <c r="GQ28716" s="171"/>
    </row>
    <row r="28717" spans="199:199" ht="12" customHeight="1">
      <c r="GQ28717" s="171"/>
    </row>
    <row r="28718" spans="199:199" ht="12" customHeight="1">
      <c r="GQ28718" s="171"/>
    </row>
    <row r="28719" spans="199:199" ht="12" customHeight="1">
      <c r="GQ28719" s="171"/>
    </row>
    <row r="28720" spans="199:199" ht="12" customHeight="1">
      <c r="GQ28720" s="171"/>
    </row>
    <row r="28721" spans="199:199" ht="12" customHeight="1">
      <c r="GQ28721" s="171"/>
    </row>
    <row r="28722" spans="199:199" ht="12" customHeight="1">
      <c r="GQ28722" s="171"/>
    </row>
    <row r="28723" spans="199:199" ht="12" customHeight="1">
      <c r="GQ28723" s="171"/>
    </row>
    <row r="28724" spans="199:199" ht="12" customHeight="1">
      <c r="GQ28724" s="171"/>
    </row>
    <row r="28725" spans="199:199" ht="12" customHeight="1">
      <c r="GQ28725" s="171"/>
    </row>
    <row r="28726" spans="199:199" ht="12" customHeight="1">
      <c r="GQ28726" s="171"/>
    </row>
    <row r="28727" spans="199:199" ht="12" customHeight="1">
      <c r="GQ28727" s="171"/>
    </row>
    <row r="28728" spans="199:199" ht="12" customHeight="1">
      <c r="GQ28728" s="171"/>
    </row>
    <row r="28729" spans="199:199" ht="12" customHeight="1">
      <c r="GQ28729" s="171"/>
    </row>
    <row r="28730" spans="199:199" ht="12" customHeight="1">
      <c r="GQ28730" s="171"/>
    </row>
    <row r="28731" spans="199:199" ht="12" customHeight="1">
      <c r="GQ28731" s="171"/>
    </row>
    <row r="28732" spans="199:199" ht="12" customHeight="1">
      <c r="GQ28732" s="171"/>
    </row>
    <row r="28733" spans="199:199" ht="12" customHeight="1">
      <c r="GQ28733" s="171"/>
    </row>
    <row r="28734" spans="199:199" ht="12" customHeight="1">
      <c r="GQ28734" s="171"/>
    </row>
    <row r="28735" spans="199:199" ht="12" customHeight="1">
      <c r="GQ28735" s="171"/>
    </row>
    <row r="28736" spans="199:199" ht="12" customHeight="1">
      <c r="GQ28736" s="171"/>
    </row>
    <row r="28737" spans="199:199" ht="12" customHeight="1">
      <c r="GQ28737" s="171"/>
    </row>
    <row r="28738" spans="199:199" ht="12" customHeight="1">
      <c r="GQ28738" s="171"/>
    </row>
    <row r="28739" spans="199:199" ht="12" customHeight="1">
      <c r="GQ28739" s="171"/>
    </row>
    <row r="28740" spans="199:199" ht="12" customHeight="1">
      <c r="GQ28740" s="171"/>
    </row>
    <row r="28741" spans="199:199" ht="12" customHeight="1">
      <c r="GQ28741" s="171"/>
    </row>
    <row r="28742" spans="199:199" ht="12" customHeight="1">
      <c r="GQ28742" s="171"/>
    </row>
    <row r="28743" spans="199:199" ht="12" customHeight="1">
      <c r="GQ28743" s="171"/>
    </row>
    <row r="28744" spans="199:199" ht="12" customHeight="1">
      <c r="GQ28744" s="171"/>
    </row>
    <row r="28745" spans="199:199" ht="12" customHeight="1">
      <c r="GQ28745" s="171"/>
    </row>
    <row r="28746" spans="199:199" ht="12" customHeight="1">
      <c r="GQ28746" s="171"/>
    </row>
    <row r="28747" spans="199:199" ht="12" customHeight="1">
      <c r="GQ28747" s="171"/>
    </row>
    <row r="28748" spans="199:199" ht="12" customHeight="1">
      <c r="GQ28748" s="171"/>
    </row>
    <row r="28749" spans="199:199" ht="12" customHeight="1">
      <c r="GQ28749" s="171"/>
    </row>
    <row r="28750" spans="199:199" ht="12" customHeight="1">
      <c r="GQ28750" s="171"/>
    </row>
    <row r="28751" spans="199:199" ht="12" customHeight="1">
      <c r="GQ28751" s="171"/>
    </row>
    <row r="28752" spans="199:199" ht="12" customHeight="1">
      <c r="GQ28752" s="171"/>
    </row>
    <row r="28753" spans="199:199" ht="12" customHeight="1">
      <c r="GQ28753" s="171"/>
    </row>
    <row r="28754" spans="199:199" ht="12" customHeight="1">
      <c r="GQ28754" s="171"/>
    </row>
    <row r="28755" spans="199:199" ht="12" customHeight="1">
      <c r="GQ28755" s="171"/>
    </row>
    <row r="28756" spans="199:199" ht="12" customHeight="1">
      <c r="GQ28756" s="171"/>
    </row>
    <row r="28757" spans="199:199" ht="12" customHeight="1">
      <c r="GQ28757" s="171"/>
    </row>
    <row r="28758" spans="199:199" ht="12" customHeight="1">
      <c r="GQ28758" s="171"/>
    </row>
    <row r="28759" spans="199:199" ht="12" customHeight="1">
      <c r="GQ28759" s="171"/>
    </row>
    <row r="28760" spans="199:199" ht="12" customHeight="1">
      <c r="GQ28760" s="171"/>
    </row>
    <row r="28761" spans="199:199" ht="12" customHeight="1">
      <c r="GQ28761" s="171"/>
    </row>
    <row r="28762" spans="199:199" ht="12" customHeight="1">
      <c r="GQ28762" s="171"/>
    </row>
    <row r="28763" spans="199:199" ht="12" customHeight="1">
      <c r="GQ28763" s="171"/>
    </row>
    <row r="28764" spans="199:199" ht="12" customHeight="1">
      <c r="GQ28764" s="171"/>
    </row>
    <row r="28765" spans="199:199" ht="12" customHeight="1">
      <c r="GQ28765" s="171"/>
    </row>
    <row r="28766" spans="199:199" ht="12" customHeight="1">
      <c r="GQ28766" s="171"/>
    </row>
    <row r="28767" spans="199:199" ht="12" customHeight="1">
      <c r="GQ28767" s="171"/>
    </row>
    <row r="28768" spans="199:199" ht="12" customHeight="1">
      <c r="GQ28768" s="171"/>
    </row>
    <row r="28769" spans="199:199" ht="12" customHeight="1">
      <c r="GQ28769" s="171"/>
    </row>
    <row r="28770" spans="199:199" ht="12" customHeight="1">
      <c r="GQ28770" s="171"/>
    </row>
    <row r="28771" spans="199:199" ht="12" customHeight="1">
      <c r="GQ28771" s="171"/>
    </row>
    <row r="28772" spans="199:199" ht="12" customHeight="1">
      <c r="GQ28772" s="171"/>
    </row>
    <row r="28773" spans="199:199" ht="12" customHeight="1">
      <c r="GQ28773" s="171"/>
    </row>
    <row r="28774" spans="199:199" ht="12" customHeight="1">
      <c r="GQ28774" s="171"/>
    </row>
    <row r="28775" spans="199:199" ht="12" customHeight="1">
      <c r="GQ28775" s="171"/>
    </row>
    <row r="28776" spans="199:199" ht="12" customHeight="1">
      <c r="GQ28776" s="171"/>
    </row>
    <row r="28777" spans="199:199" ht="12" customHeight="1">
      <c r="GQ28777" s="171"/>
    </row>
    <row r="28778" spans="199:199" ht="12" customHeight="1">
      <c r="GQ28778" s="171"/>
    </row>
    <row r="28779" spans="199:199" ht="12" customHeight="1">
      <c r="GQ28779" s="171"/>
    </row>
    <row r="28780" spans="199:199" ht="12" customHeight="1">
      <c r="GQ28780" s="171"/>
    </row>
    <row r="28781" spans="199:199" ht="12" customHeight="1">
      <c r="GQ28781" s="171"/>
    </row>
    <row r="28782" spans="199:199" ht="12" customHeight="1">
      <c r="GQ28782" s="171"/>
    </row>
    <row r="28783" spans="199:199" ht="12" customHeight="1">
      <c r="GQ28783" s="171"/>
    </row>
    <row r="28784" spans="199:199" ht="12" customHeight="1">
      <c r="GQ28784" s="171"/>
    </row>
    <row r="28785" spans="199:199" ht="12" customHeight="1">
      <c r="GQ28785" s="171"/>
    </row>
    <row r="28786" spans="199:199" ht="12" customHeight="1">
      <c r="GQ28786" s="171"/>
    </row>
    <row r="28787" spans="199:199" ht="12" customHeight="1">
      <c r="GQ28787" s="171"/>
    </row>
    <row r="28788" spans="199:199" ht="12" customHeight="1">
      <c r="GQ28788" s="171"/>
    </row>
    <row r="28789" spans="199:199" ht="12" customHeight="1">
      <c r="GQ28789" s="171"/>
    </row>
    <row r="28790" spans="199:199" ht="12" customHeight="1">
      <c r="GQ28790" s="171"/>
    </row>
    <row r="28791" spans="199:199" ht="12" customHeight="1">
      <c r="GQ28791" s="171"/>
    </row>
    <row r="28792" spans="199:199" ht="12" customHeight="1">
      <c r="GQ28792" s="171"/>
    </row>
    <row r="28793" spans="199:199" ht="12" customHeight="1">
      <c r="GQ28793" s="171"/>
    </row>
    <row r="28794" spans="199:199" ht="12" customHeight="1">
      <c r="GQ28794" s="171"/>
    </row>
    <row r="28795" spans="199:199" ht="12" customHeight="1">
      <c r="GQ28795" s="171"/>
    </row>
    <row r="28796" spans="199:199" ht="12" customHeight="1">
      <c r="GQ28796" s="171"/>
    </row>
    <row r="28797" spans="199:199" ht="12" customHeight="1">
      <c r="GQ28797" s="171"/>
    </row>
    <row r="28798" spans="199:199" ht="12" customHeight="1">
      <c r="GQ28798" s="171"/>
    </row>
    <row r="28799" spans="199:199" ht="12" customHeight="1">
      <c r="GQ28799" s="171"/>
    </row>
    <row r="28800" spans="199:199" ht="12" customHeight="1">
      <c r="GQ28800" s="171"/>
    </row>
    <row r="28801" spans="199:199" ht="12" customHeight="1">
      <c r="GQ28801" s="171"/>
    </row>
    <row r="28802" spans="199:199" ht="12" customHeight="1">
      <c r="GQ28802" s="171"/>
    </row>
    <row r="28803" spans="199:199" ht="12" customHeight="1">
      <c r="GQ28803" s="171"/>
    </row>
    <row r="28804" spans="199:199" ht="12" customHeight="1">
      <c r="GQ28804" s="171"/>
    </row>
    <row r="28805" spans="199:199" ht="12" customHeight="1">
      <c r="GQ28805" s="171"/>
    </row>
    <row r="28806" spans="199:199" ht="12" customHeight="1">
      <c r="GQ28806" s="171"/>
    </row>
    <row r="28807" spans="199:199" ht="12" customHeight="1">
      <c r="GQ28807" s="171"/>
    </row>
    <row r="28808" spans="199:199" ht="12" customHeight="1">
      <c r="GQ28808" s="171"/>
    </row>
    <row r="28809" spans="199:199" ht="12" customHeight="1">
      <c r="GQ28809" s="171"/>
    </row>
    <row r="28810" spans="199:199" ht="12" customHeight="1">
      <c r="GQ28810" s="171"/>
    </row>
    <row r="28811" spans="199:199" ht="12" customHeight="1">
      <c r="GQ28811" s="171"/>
    </row>
    <row r="28812" spans="199:199" ht="12" customHeight="1">
      <c r="GQ28812" s="171"/>
    </row>
    <row r="28813" spans="199:199" ht="12" customHeight="1">
      <c r="GQ28813" s="171"/>
    </row>
    <row r="28814" spans="199:199" ht="12" customHeight="1">
      <c r="GQ28814" s="171"/>
    </row>
    <row r="28815" spans="199:199" ht="12" customHeight="1">
      <c r="GQ28815" s="171"/>
    </row>
    <row r="28816" spans="199:199" ht="12" customHeight="1">
      <c r="GQ28816" s="171"/>
    </row>
    <row r="28817" spans="199:199" ht="12" customHeight="1">
      <c r="GQ28817" s="171"/>
    </row>
    <row r="28818" spans="199:199" ht="12" customHeight="1">
      <c r="GQ28818" s="171"/>
    </row>
    <row r="28819" spans="199:199" ht="12" customHeight="1">
      <c r="GQ28819" s="171"/>
    </row>
    <row r="28820" spans="199:199" ht="12" customHeight="1">
      <c r="GQ28820" s="171"/>
    </row>
    <row r="28821" spans="199:199" ht="12" customHeight="1">
      <c r="GQ28821" s="171"/>
    </row>
    <row r="28822" spans="199:199" ht="12" customHeight="1">
      <c r="GQ28822" s="171"/>
    </row>
    <row r="28823" spans="199:199" ht="12" customHeight="1">
      <c r="GQ28823" s="171"/>
    </row>
    <row r="28824" spans="199:199" ht="12" customHeight="1">
      <c r="GQ28824" s="171"/>
    </row>
    <row r="28825" spans="199:199" ht="12" customHeight="1">
      <c r="GQ28825" s="171"/>
    </row>
    <row r="28826" spans="199:199" ht="12" customHeight="1">
      <c r="GQ28826" s="171"/>
    </row>
    <row r="28827" spans="199:199" ht="12" customHeight="1">
      <c r="GQ28827" s="171"/>
    </row>
    <row r="28828" spans="199:199" ht="12" customHeight="1">
      <c r="GQ28828" s="171"/>
    </row>
    <row r="28829" spans="199:199" ht="12" customHeight="1">
      <c r="GQ28829" s="171"/>
    </row>
    <row r="28830" spans="199:199" ht="12" customHeight="1">
      <c r="GQ28830" s="171"/>
    </row>
    <row r="28831" spans="199:199" ht="12" customHeight="1">
      <c r="GQ28831" s="171"/>
    </row>
    <row r="28832" spans="199:199" ht="12" customHeight="1">
      <c r="GQ28832" s="171"/>
    </row>
    <row r="28833" spans="199:199" ht="12" customHeight="1">
      <c r="GQ28833" s="171"/>
    </row>
    <row r="28834" spans="199:199" ht="12" customHeight="1">
      <c r="GQ28834" s="171"/>
    </row>
    <row r="28835" spans="199:199" ht="12" customHeight="1">
      <c r="GQ28835" s="171"/>
    </row>
    <row r="28836" spans="199:199" ht="12" customHeight="1">
      <c r="GQ28836" s="171"/>
    </row>
    <row r="28837" spans="199:199" ht="12" customHeight="1">
      <c r="GQ28837" s="171"/>
    </row>
    <row r="28838" spans="199:199" ht="12" customHeight="1">
      <c r="GQ28838" s="171"/>
    </row>
    <row r="28839" spans="199:199" ht="12" customHeight="1">
      <c r="GQ28839" s="171"/>
    </row>
    <row r="28840" spans="199:199" ht="12" customHeight="1">
      <c r="GQ28840" s="171"/>
    </row>
    <row r="28841" spans="199:199" ht="12" customHeight="1">
      <c r="GQ28841" s="171"/>
    </row>
    <row r="28842" spans="199:199" ht="12" customHeight="1">
      <c r="GQ28842" s="171"/>
    </row>
    <row r="28843" spans="199:199" ht="12" customHeight="1">
      <c r="GQ28843" s="171"/>
    </row>
    <row r="28844" spans="199:199" ht="12" customHeight="1">
      <c r="GQ28844" s="171"/>
    </row>
    <row r="28845" spans="199:199" ht="12" customHeight="1">
      <c r="GQ28845" s="171"/>
    </row>
    <row r="28846" spans="199:199" ht="12" customHeight="1">
      <c r="GQ28846" s="171"/>
    </row>
    <row r="28847" spans="199:199" ht="12" customHeight="1">
      <c r="GQ28847" s="171"/>
    </row>
    <row r="28848" spans="199:199" ht="12" customHeight="1">
      <c r="GQ28848" s="171"/>
    </row>
    <row r="28849" spans="199:199" ht="12" customHeight="1">
      <c r="GQ28849" s="171"/>
    </row>
    <row r="28850" spans="199:199" ht="12" customHeight="1">
      <c r="GQ28850" s="171"/>
    </row>
    <row r="28851" spans="199:199" ht="12" customHeight="1">
      <c r="GQ28851" s="171"/>
    </row>
    <row r="28852" spans="199:199" ht="12" customHeight="1">
      <c r="GQ28852" s="171"/>
    </row>
    <row r="28853" spans="199:199" ht="12" customHeight="1">
      <c r="GQ28853" s="171"/>
    </row>
    <row r="28854" spans="199:199" ht="12" customHeight="1">
      <c r="GQ28854" s="171"/>
    </row>
    <row r="28855" spans="199:199" ht="12" customHeight="1">
      <c r="GQ28855" s="171"/>
    </row>
    <row r="28856" spans="199:199" ht="12" customHeight="1">
      <c r="GQ28856" s="171"/>
    </row>
    <row r="28857" spans="199:199" ht="12" customHeight="1">
      <c r="GQ28857" s="171"/>
    </row>
    <row r="28858" spans="199:199" ht="12" customHeight="1">
      <c r="GQ28858" s="171"/>
    </row>
    <row r="28859" spans="199:199" ht="12" customHeight="1">
      <c r="GQ28859" s="171"/>
    </row>
    <row r="28860" spans="199:199" ht="12" customHeight="1">
      <c r="GQ28860" s="171"/>
    </row>
    <row r="28861" spans="199:199" ht="12" customHeight="1">
      <c r="GQ28861" s="171"/>
    </row>
    <row r="28862" spans="199:199" ht="12" customHeight="1">
      <c r="GQ28862" s="171"/>
    </row>
    <row r="28863" spans="199:199" ht="12" customHeight="1">
      <c r="GQ28863" s="171"/>
    </row>
    <row r="28864" spans="199:199" ht="12" customHeight="1">
      <c r="GQ28864" s="171"/>
    </row>
    <row r="28865" spans="199:199" ht="12" customHeight="1">
      <c r="GQ28865" s="171"/>
    </row>
    <row r="28866" spans="199:199" ht="12" customHeight="1">
      <c r="GQ28866" s="171"/>
    </row>
    <row r="28867" spans="199:199" ht="12" customHeight="1">
      <c r="GQ28867" s="171"/>
    </row>
    <row r="28868" spans="199:199" ht="12" customHeight="1">
      <c r="GQ28868" s="171"/>
    </row>
    <row r="28869" spans="199:199" ht="12" customHeight="1">
      <c r="GQ28869" s="171"/>
    </row>
    <row r="28870" spans="199:199" ht="12" customHeight="1">
      <c r="GQ28870" s="171"/>
    </row>
    <row r="28871" spans="199:199" ht="12" customHeight="1">
      <c r="GQ28871" s="171"/>
    </row>
    <row r="28872" spans="199:199" ht="12" customHeight="1">
      <c r="GQ28872" s="171"/>
    </row>
    <row r="28873" spans="199:199" ht="12" customHeight="1">
      <c r="GQ28873" s="171"/>
    </row>
    <row r="28874" spans="199:199" ht="12" customHeight="1">
      <c r="GQ28874" s="171"/>
    </row>
    <row r="28875" spans="199:199" ht="12" customHeight="1">
      <c r="GQ28875" s="171"/>
    </row>
    <row r="28876" spans="199:199" ht="12" customHeight="1">
      <c r="GQ28876" s="171"/>
    </row>
    <row r="28877" spans="199:199" ht="12" customHeight="1">
      <c r="GQ28877" s="171"/>
    </row>
    <row r="28878" spans="199:199" ht="12" customHeight="1">
      <c r="GQ28878" s="171"/>
    </row>
    <row r="28879" spans="199:199" ht="12" customHeight="1">
      <c r="GQ28879" s="171"/>
    </row>
    <row r="28880" spans="199:199" ht="12" customHeight="1">
      <c r="GQ28880" s="171"/>
    </row>
    <row r="28881" spans="199:199" ht="12" customHeight="1">
      <c r="GQ28881" s="171"/>
    </row>
    <row r="28882" spans="199:199" ht="12" customHeight="1">
      <c r="GQ28882" s="171"/>
    </row>
    <row r="28883" spans="199:199" ht="12" customHeight="1">
      <c r="GQ28883" s="171"/>
    </row>
    <row r="28884" spans="199:199" ht="12" customHeight="1">
      <c r="GQ28884" s="171"/>
    </row>
    <row r="28885" spans="199:199" ht="12" customHeight="1">
      <c r="GQ28885" s="171"/>
    </row>
    <row r="28886" spans="199:199" ht="12" customHeight="1">
      <c r="GQ28886" s="171"/>
    </row>
    <row r="28887" spans="199:199" ht="12" customHeight="1">
      <c r="GQ28887" s="171"/>
    </row>
    <row r="28888" spans="199:199" ht="12" customHeight="1">
      <c r="GQ28888" s="171"/>
    </row>
    <row r="28889" spans="199:199" ht="12" customHeight="1">
      <c r="GQ28889" s="171"/>
    </row>
    <row r="28890" spans="199:199" ht="12" customHeight="1">
      <c r="GQ28890" s="171"/>
    </row>
    <row r="28891" spans="199:199" ht="12" customHeight="1">
      <c r="GQ28891" s="171"/>
    </row>
    <row r="28892" spans="199:199" ht="12" customHeight="1">
      <c r="GQ28892" s="171"/>
    </row>
    <row r="28893" spans="199:199" ht="12" customHeight="1">
      <c r="GQ28893" s="171"/>
    </row>
    <row r="28894" spans="199:199" ht="12" customHeight="1">
      <c r="GQ28894" s="171"/>
    </row>
    <row r="28895" spans="199:199" ht="12" customHeight="1">
      <c r="GQ28895" s="171"/>
    </row>
    <row r="28896" spans="199:199" ht="12" customHeight="1">
      <c r="GQ28896" s="171"/>
    </row>
    <row r="28897" spans="199:199" ht="12" customHeight="1">
      <c r="GQ28897" s="171"/>
    </row>
    <row r="28898" spans="199:199" ht="12" customHeight="1">
      <c r="GQ28898" s="171"/>
    </row>
    <row r="28899" spans="199:199" ht="12" customHeight="1">
      <c r="GQ28899" s="171"/>
    </row>
    <row r="28900" spans="199:199" ht="12" customHeight="1">
      <c r="GQ28900" s="171"/>
    </row>
    <row r="28901" spans="199:199" ht="12" customHeight="1">
      <c r="GQ28901" s="171"/>
    </row>
    <row r="28902" spans="199:199" ht="12" customHeight="1">
      <c r="GQ28902" s="171"/>
    </row>
    <row r="28903" spans="199:199" ht="12" customHeight="1">
      <c r="GQ28903" s="171"/>
    </row>
    <row r="28904" spans="199:199" ht="12" customHeight="1">
      <c r="GQ28904" s="171"/>
    </row>
    <row r="28905" spans="199:199" ht="12" customHeight="1">
      <c r="GQ28905" s="171"/>
    </row>
    <row r="28906" spans="199:199" ht="12" customHeight="1">
      <c r="GQ28906" s="171"/>
    </row>
    <row r="28907" spans="199:199" ht="12" customHeight="1">
      <c r="GQ28907" s="171"/>
    </row>
    <row r="28908" spans="199:199" ht="12" customHeight="1">
      <c r="GQ28908" s="171"/>
    </row>
    <row r="28909" spans="199:199" ht="12" customHeight="1">
      <c r="GQ28909" s="171"/>
    </row>
    <row r="28910" spans="199:199" ht="12" customHeight="1">
      <c r="GQ28910" s="171"/>
    </row>
    <row r="28911" spans="199:199" ht="12" customHeight="1">
      <c r="GQ28911" s="171"/>
    </row>
    <row r="28912" spans="199:199" ht="12" customHeight="1">
      <c r="GQ28912" s="171"/>
    </row>
    <row r="28913" spans="199:199" ht="12" customHeight="1">
      <c r="GQ28913" s="171"/>
    </row>
    <row r="28914" spans="199:199" ht="12" customHeight="1">
      <c r="GQ28914" s="171"/>
    </row>
    <row r="28915" spans="199:199" ht="12" customHeight="1">
      <c r="GQ28915" s="171"/>
    </row>
    <row r="28916" spans="199:199" ht="12" customHeight="1">
      <c r="GQ28916" s="171"/>
    </row>
    <row r="28917" spans="199:199" ht="12" customHeight="1">
      <c r="GQ28917" s="171"/>
    </row>
    <row r="28918" spans="199:199" ht="12" customHeight="1">
      <c r="GQ28918" s="171"/>
    </row>
    <row r="28919" spans="199:199" ht="12" customHeight="1">
      <c r="GQ28919" s="171"/>
    </row>
    <row r="28920" spans="199:199" ht="12" customHeight="1">
      <c r="GQ28920" s="171"/>
    </row>
    <row r="28921" spans="199:199" ht="12" customHeight="1">
      <c r="GQ28921" s="171"/>
    </row>
    <row r="28922" spans="199:199" ht="12" customHeight="1">
      <c r="GQ28922" s="171"/>
    </row>
    <row r="28923" spans="199:199" ht="12" customHeight="1">
      <c r="GQ28923" s="171"/>
    </row>
    <row r="28924" spans="199:199" ht="12" customHeight="1">
      <c r="GQ28924" s="171"/>
    </row>
    <row r="28925" spans="199:199" ht="12" customHeight="1">
      <c r="GQ28925" s="171"/>
    </row>
    <row r="28926" spans="199:199" ht="12" customHeight="1">
      <c r="GQ28926" s="171"/>
    </row>
    <row r="28927" spans="199:199" ht="12" customHeight="1">
      <c r="GQ28927" s="171"/>
    </row>
    <row r="28928" spans="199:199" ht="12" customHeight="1">
      <c r="GQ28928" s="171"/>
    </row>
    <row r="28929" spans="199:199" ht="12" customHeight="1">
      <c r="GQ28929" s="171"/>
    </row>
    <row r="28930" spans="199:199" ht="12" customHeight="1">
      <c r="GQ28930" s="171"/>
    </row>
    <row r="28931" spans="199:199" ht="12" customHeight="1">
      <c r="GQ28931" s="171"/>
    </row>
    <row r="28932" spans="199:199" ht="12" customHeight="1">
      <c r="GQ28932" s="171"/>
    </row>
    <row r="28933" spans="199:199" ht="12" customHeight="1">
      <c r="GQ28933" s="171"/>
    </row>
    <row r="28934" spans="199:199" ht="12" customHeight="1">
      <c r="GQ28934" s="171"/>
    </row>
    <row r="28935" spans="199:199" ht="12" customHeight="1">
      <c r="GQ28935" s="171"/>
    </row>
    <row r="28936" spans="199:199" ht="12" customHeight="1">
      <c r="GQ28936" s="171"/>
    </row>
    <row r="28937" spans="199:199" ht="12" customHeight="1">
      <c r="GQ28937" s="171"/>
    </row>
    <row r="28938" spans="199:199" ht="12" customHeight="1">
      <c r="GQ28938" s="171"/>
    </row>
    <row r="28939" spans="199:199" ht="12" customHeight="1">
      <c r="GQ28939" s="171"/>
    </row>
    <row r="28940" spans="199:199" ht="12" customHeight="1">
      <c r="GQ28940" s="171"/>
    </row>
    <row r="28941" spans="199:199" ht="12" customHeight="1">
      <c r="GQ28941" s="171"/>
    </row>
    <row r="28942" spans="199:199" ht="12" customHeight="1">
      <c r="GQ28942" s="171"/>
    </row>
    <row r="28943" spans="199:199" ht="12" customHeight="1">
      <c r="GQ28943" s="171"/>
    </row>
    <row r="28944" spans="199:199" ht="12" customHeight="1">
      <c r="GQ28944" s="171"/>
    </row>
    <row r="28945" spans="199:199" ht="12" customHeight="1">
      <c r="GQ28945" s="171"/>
    </row>
    <row r="28946" spans="199:199" ht="12" customHeight="1">
      <c r="GQ28946" s="171"/>
    </row>
    <row r="28947" spans="199:199" ht="12" customHeight="1">
      <c r="GQ28947" s="171"/>
    </row>
    <row r="28948" spans="199:199" ht="12" customHeight="1">
      <c r="GQ28948" s="171"/>
    </row>
    <row r="28949" spans="199:199" ht="12" customHeight="1">
      <c r="GQ28949" s="171"/>
    </row>
    <row r="28950" spans="199:199" ht="12" customHeight="1">
      <c r="GQ28950" s="171"/>
    </row>
    <row r="28951" spans="199:199" ht="12" customHeight="1">
      <c r="GQ28951" s="171"/>
    </row>
    <row r="28952" spans="199:199" ht="12" customHeight="1">
      <c r="GQ28952" s="171"/>
    </row>
    <row r="28953" spans="199:199" ht="12" customHeight="1">
      <c r="GQ28953" s="171"/>
    </row>
    <row r="28954" spans="199:199" ht="12" customHeight="1">
      <c r="GQ28954" s="171"/>
    </row>
    <row r="28955" spans="199:199" ht="12" customHeight="1">
      <c r="GQ28955" s="171"/>
    </row>
    <row r="28956" spans="199:199" ht="12" customHeight="1">
      <c r="GQ28956" s="171"/>
    </row>
    <row r="28957" spans="199:199" ht="12" customHeight="1">
      <c r="GQ28957" s="171"/>
    </row>
    <row r="28958" spans="199:199" ht="12" customHeight="1">
      <c r="GQ28958" s="171"/>
    </row>
    <row r="28959" spans="199:199" ht="12" customHeight="1">
      <c r="GQ28959" s="171"/>
    </row>
    <row r="28960" spans="199:199" ht="12" customHeight="1">
      <c r="GQ28960" s="171"/>
    </row>
    <row r="28961" spans="199:199" ht="12" customHeight="1">
      <c r="GQ28961" s="171"/>
    </row>
    <row r="28962" spans="199:199" ht="12" customHeight="1">
      <c r="GQ28962" s="171"/>
    </row>
    <row r="28963" spans="199:199" ht="12" customHeight="1">
      <c r="GQ28963" s="171"/>
    </row>
    <row r="28964" spans="199:199" ht="12" customHeight="1">
      <c r="GQ28964" s="171"/>
    </row>
    <row r="28965" spans="199:199" ht="12" customHeight="1">
      <c r="GQ28965" s="171"/>
    </row>
    <row r="28966" spans="199:199" ht="12" customHeight="1">
      <c r="GQ28966" s="171"/>
    </row>
    <row r="28967" spans="199:199" ht="12" customHeight="1">
      <c r="GQ28967" s="171"/>
    </row>
    <row r="28968" spans="199:199" ht="12" customHeight="1">
      <c r="GQ28968" s="171"/>
    </row>
    <row r="28969" spans="199:199" ht="12" customHeight="1">
      <c r="GQ28969" s="171"/>
    </row>
    <row r="28970" spans="199:199" ht="12" customHeight="1">
      <c r="GQ28970" s="171"/>
    </row>
    <row r="28971" spans="199:199" ht="12" customHeight="1">
      <c r="GQ28971" s="171"/>
    </row>
    <row r="28972" spans="199:199" ht="12" customHeight="1">
      <c r="GQ28972" s="171"/>
    </row>
    <row r="28973" spans="199:199" ht="12" customHeight="1">
      <c r="GQ28973" s="171"/>
    </row>
    <row r="28974" spans="199:199" ht="12" customHeight="1">
      <c r="GQ28974" s="171"/>
    </row>
    <row r="28975" spans="199:199" ht="12" customHeight="1">
      <c r="GQ28975" s="171"/>
    </row>
    <row r="28976" spans="199:199" ht="12" customHeight="1">
      <c r="GQ28976" s="171"/>
    </row>
    <row r="28977" spans="199:199" ht="12" customHeight="1">
      <c r="GQ28977" s="171"/>
    </row>
    <row r="28978" spans="199:199" ht="12" customHeight="1">
      <c r="GQ28978" s="171"/>
    </row>
    <row r="28979" spans="199:199" ht="12" customHeight="1">
      <c r="GQ28979" s="171"/>
    </row>
    <row r="28980" spans="199:199" ht="12" customHeight="1">
      <c r="GQ28980" s="171"/>
    </row>
    <row r="28981" spans="199:199" ht="12" customHeight="1">
      <c r="GQ28981" s="171"/>
    </row>
    <row r="28982" spans="199:199" ht="12" customHeight="1">
      <c r="GQ28982" s="171"/>
    </row>
    <row r="28983" spans="199:199" ht="12" customHeight="1">
      <c r="GQ28983" s="171"/>
    </row>
    <row r="28984" spans="199:199" ht="12" customHeight="1">
      <c r="GQ28984" s="171"/>
    </row>
    <row r="28985" spans="199:199" ht="12" customHeight="1">
      <c r="GQ28985" s="171"/>
    </row>
    <row r="28986" spans="199:199" ht="12" customHeight="1">
      <c r="GQ28986" s="171"/>
    </row>
    <row r="28987" spans="199:199" ht="12" customHeight="1">
      <c r="GQ28987" s="171"/>
    </row>
    <row r="28988" spans="199:199" ht="12" customHeight="1">
      <c r="GQ28988" s="171"/>
    </row>
    <row r="28989" spans="199:199" ht="12" customHeight="1">
      <c r="GQ28989" s="171"/>
    </row>
    <row r="28990" spans="199:199" ht="12" customHeight="1">
      <c r="GQ28990" s="171"/>
    </row>
    <row r="28991" spans="199:199" ht="12" customHeight="1">
      <c r="GQ28991" s="171"/>
    </row>
    <row r="28992" spans="199:199" ht="12" customHeight="1">
      <c r="GQ28992" s="171"/>
    </row>
    <row r="28993" spans="199:199" ht="12" customHeight="1">
      <c r="GQ28993" s="171"/>
    </row>
    <row r="28994" spans="199:199" ht="12" customHeight="1">
      <c r="GQ28994" s="171"/>
    </row>
    <row r="28995" spans="199:199" ht="12" customHeight="1">
      <c r="GQ28995" s="171"/>
    </row>
    <row r="28996" spans="199:199" ht="12" customHeight="1">
      <c r="GQ28996" s="171"/>
    </row>
    <row r="28997" spans="199:199" ht="12" customHeight="1">
      <c r="GQ28997" s="171"/>
    </row>
    <row r="28998" spans="199:199" ht="12" customHeight="1">
      <c r="GQ28998" s="171"/>
    </row>
    <row r="28999" spans="199:199" ht="12" customHeight="1">
      <c r="GQ28999" s="171"/>
    </row>
    <row r="29000" spans="199:199" ht="12" customHeight="1">
      <c r="GQ29000" s="171"/>
    </row>
    <row r="29001" spans="199:199" ht="12" customHeight="1">
      <c r="GQ29001" s="171"/>
    </row>
    <row r="29002" spans="199:199" ht="12" customHeight="1">
      <c r="GQ29002" s="171"/>
    </row>
    <row r="29003" spans="199:199" ht="12" customHeight="1">
      <c r="GQ29003" s="171"/>
    </row>
    <row r="29004" spans="199:199" ht="12" customHeight="1">
      <c r="GQ29004" s="171"/>
    </row>
    <row r="29005" spans="199:199" ht="12" customHeight="1">
      <c r="GQ29005" s="171"/>
    </row>
    <row r="29006" spans="199:199" ht="12" customHeight="1">
      <c r="GQ29006" s="171"/>
    </row>
    <row r="29007" spans="199:199" ht="12" customHeight="1">
      <c r="GQ29007" s="171"/>
    </row>
    <row r="29008" spans="199:199" ht="12" customHeight="1">
      <c r="GQ29008" s="171"/>
    </row>
    <row r="29009" spans="199:199" ht="12" customHeight="1">
      <c r="GQ29009" s="171"/>
    </row>
    <row r="29010" spans="199:199" ht="12" customHeight="1">
      <c r="GQ29010" s="171"/>
    </row>
    <row r="29011" spans="199:199" ht="12" customHeight="1">
      <c r="GQ29011" s="171"/>
    </row>
    <row r="29012" spans="199:199" ht="12" customHeight="1">
      <c r="GQ29012" s="171"/>
    </row>
    <row r="29013" spans="199:199" ht="12" customHeight="1">
      <c r="GQ29013" s="171"/>
    </row>
    <row r="29014" spans="199:199" ht="12" customHeight="1">
      <c r="GQ29014" s="171"/>
    </row>
    <row r="29015" spans="199:199" ht="12" customHeight="1">
      <c r="GQ29015" s="171"/>
    </row>
    <row r="29016" spans="199:199" ht="12" customHeight="1">
      <c r="GQ29016" s="171"/>
    </row>
    <row r="29017" spans="199:199" ht="12" customHeight="1">
      <c r="GQ29017" s="171"/>
    </row>
    <row r="29018" spans="199:199" ht="12" customHeight="1">
      <c r="GQ29018" s="171"/>
    </row>
    <row r="29019" spans="199:199" ht="12" customHeight="1">
      <c r="GQ29019" s="171"/>
    </row>
    <row r="29020" spans="199:199" ht="12" customHeight="1">
      <c r="GQ29020" s="171"/>
    </row>
    <row r="29021" spans="199:199" ht="12" customHeight="1">
      <c r="GQ29021" s="171"/>
    </row>
    <row r="29022" spans="199:199" ht="12" customHeight="1">
      <c r="GQ29022" s="171"/>
    </row>
    <row r="29023" spans="199:199" ht="12" customHeight="1">
      <c r="GQ29023" s="171"/>
    </row>
    <row r="29024" spans="199:199" ht="12" customHeight="1">
      <c r="GQ29024" s="171"/>
    </row>
    <row r="29025" spans="199:199" ht="12" customHeight="1">
      <c r="GQ29025" s="171"/>
    </row>
    <row r="29026" spans="199:199" ht="12" customHeight="1">
      <c r="GQ29026" s="171"/>
    </row>
    <row r="29027" spans="199:199" ht="12" customHeight="1">
      <c r="GQ29027" s="171"/>
    </row>
    <row r="29028" spans="199:199" ht="12" customHeight="1">
      <c r="GQ29028" s="171"/>
    </row>
    <row r="29029" spans="199:199" ht="12" customHeight="1">
      <c r="GQ29029" s="171"/>
    </row>
    <row r="29030" spans="199:199" ht="12" customHeight="1">
      <c r="GQ29030" s="171"/>
    </row>
    <row r="29031" spans="199:199" ht="12" customHeight="1">
      <c r="GQ29031" s="171"/>
    </row>
    <row r="29032" spans="199:199" ht="12" customHeight="1">
      <c r="GQ29032" s="171"/>
    </row>
    <row r="29033" spans="199:199" ht="12" customHeight="1">
      <c r="GQ29033" s="171"/>
    </row>
    <row r="29034" spans="199:199" ht="12" customHeight="1">
      <c r="GQ29034" s="171"/>
    </row>
    <row r="29035" spans="199:199" ht="12" customHeight="1">
      <c r="GQ29035" s="171"/>
    </row>
    <row r="29036" spans="199:199" ht="12" customHeight="1">
      <c r="GQ29036" s="171"/>
    </row>
    <row r="29037" spans="199:199" ht="12" customHeight="1">
      <c r="GQ29037" s="171"/>
    </row>
    <row r="29038" spans="199:199" ht="12" customHeight="1">
      <c r="GQ29038" s="171"/>
    </row>
    <row r="29039" spans="199:199" ht="12" customHeight="1">
      <c r="GQ29039" s="171"/>
    </row>
    <row r="29040" spans="199:199" ht="12" customHeight="1">
      <c r="GQ29040" s="171"/>
    </row>
    <row r="29041" spans="199:199" ht="12" customHeight="1">
      <c r="GQ29041" s="171"/>
    </row>
    <row r="29042" spans="199:199" ht="12" customHeight="1">
      <c r="GQ29042" s="171"/>
    </row>
    <row r="29043" spans="199:199" ht="12" customHeight="1">
      <c r="GQ29043" s="171"/>
    </row>
    <row r="29044" spans="199:199" ht="12" customHeight="1">
      <c r="GQ29044" s="171"/>
    </row>
    <row r="29045" spans="199:199" ht="12" customHeight="1">
      <c r="GQ29045" s="171"/>
    </row>
    <row r="29046" spans="199:199" ht="12" customHeight="1">
      <c r="GQ29046" s="171"/>
    </row>
    <row r="29047" spans="199:199" ht="12" customHeight="1">
      <c r="GQ29047" s="171"/>
    </row>
    <row r="29048" spans="199:199" ht="12" customHeight="1">
      <c r="GQ29048" s="171"/>
    </row>
    <row r="29049" spans="199:199" ht="12" customHeight="1">
      <c r="GQ29049" s="171"/>
    </row>
    <row r="29050" spans="199:199" ht="12" customHeight="1">
      <c r="GQ29050" s="171"/>
    </row>
    <row r="29051" spans="199:199" ht="12" customHeight="1">
      <c r="GQ29051" s="171"/>
    </row>
    <row r="29052" spans="199:199" ht="12" customHeight="1">
      <c r="GQ29052" s="171"/>
    </row>
    <row r="29053" spans="199:199" ht="12" customHeight="1">
      <c r="GQ29053" s="171"/>
    </row>
    <row r="29054" spans="199:199" ht="12" customHeight="1">
      <c r="GQ29054" s="171"/>
    </row>
    <row r="29055" spans="199:199" ht="12" customHeight="1">
      <c r="GQ29055" s="171"/>
    </row>
    <row r="29056" spans="199:199" ht="12" customHeight="1">
      <c r="GQ29056" s="171"/>
    </row>
    <row r="29057" spans="199:199" ht="12" customHeight="1">
      <c r="GQ29057" s="171"/>
    </row>
    <row r="29058" spans="199:199" ht="12" customHeight="1">
      <c r="GQ29058" s="171"/>
    </row>
    <row r="29059" spans="199:199" ht="12" customHeight="1">
      <c r="GQ29059" s="171"/>
    </row>
    <row r="29060" spans="199:199" ht="12" customHeight="1">
      <c r="GQ29060" s="171"/>
    </row>
    <row r="29061" spans="199:199" ht="12" customHeight="1">
      <c r="GQ29061" s="171"/>
    </row>
    <row r="29062" spans="199:199" ht="12" customHeight="1">
      <c r="GQ29062" s="171"/>
    </row>
    <row r="29063" spans="199:199" ht="12" customHeight="1">
      <c r="GQ29063" s="171"/>
    </row>
    <row r="29064" spans="199:199" ht="12" customHeight="1">
      <c r="GQ29064" s="171"/>
    </row>
    <row r="29065" spans="199:199" ht="12" customHeight="1">
      <c r="GQ29065" s="171"/>
    </row>
    <row r="29066" spans="199:199" ht="12" customHeight="1">
      <c r="GQ29066" s="171"/>
    </row>
    <row r="29067" spans="199:199" ht="12" customHeight="1">
      <c r="GQ29067" s="171"/>
    </row>
    <row r="29068" spans="199:199" ht="12" customHeight="1">
      <c r="GQ29068" s="171"/>
    </row>
    <row r="29069" spans="199:199" ht="12" customHeight="1">
      <c r="GQ29069" s="171"/>
    </row>
    <row r="29070" spans="199:199" ht="12" customHeight="1">
      <c r="GQ29070" s="171"/>
    </row>
    <row r="29071" spans="199:199" ht="12" customHeight="1">
      <c r="GQ29071" s="171"/>
    </row>
    <row r="29072" spans="199:199" ht="12" customHeight="1">
      <c r="GQ29072" s="171"/>
    </row>
    <row r="29073" spans="199:199" ht="12" customHeight="1">
      <c r="GQ29073" s="171"/>
    </row>
    <row r="29074" spans="199:199" ht="12" customHeight="1">
      <c r="GQ29074" s="171"/>
    </row>
    <row r="29075" spans="199:199" ht="12" customHeight="1">
      <c r="GQ29075" s="171"/>
    </row>
    <row r="29076" spans="199:199" ht="12" customHeight="1">
      <c r="GQ29076" s="171"/>
    </row>
    <row r="29077" spans="199:199" ht="12" customHeight="1">
      <c r="GQ29077" s="171"/>
    </row>
    <row r="29078" spans="199:199" ht="12" customHeight="1">
      <c r="GQ29078" s="171"/>
    </row>
    <row r="29079" spans="199:199" ht="12" customHeight="1">
      <c r="GQ29079" s="171"/>
    </row>
    <row r="29080" spans="199:199" ht="12" customHeight="1">
      <c r="GQ29080" s="171"/>
    </row>
    <row r="29081" spans="199:199" ht="12" customHeight="1">
      <c r="GQ29081" s="171"/>
    </row>
    <row r="29082" spans="199:199" ht="12" customHeight="1">
      <c r="GQ29082" s="171"/>
    </row>
    <row r="29083" spans="199:199" ht="12" customHeight="1">
      <c r="GQ29083" s="171"/>
    </row>
    <row r="29084" spans="199:199" ht="12" customHeight="1">
      <c r="GQ29084" s="171"/>
    </row>
    <row r="29085" spans="199:199" ht="12" customHeight="1">
      <c r="GQ29085" s="171"/>
    </row>
    <row r="29086" spans="199:199" ht="12" customHeight="1">
      <c r="GQ29086" s="171"/>
    </row>
    <row r="29087" spans="199:199" ht="12" customHeight="1">
      <c r="GQ29087" s="171"/>
    </row>
    <row r="29088" spans="199:199" ht="12" customHeight="1">
      <c r="GQ29088" s="171"/>
    </row>
    <row r="29089" spans="199:199" ht="12" customHeight="1">
      <c r="GQ29089" s="171"/>
    </row>
    <row r="29090" spans="199:199" ht="12" customHeight="1">
      <c r="GQ29090" s="171"/>
    </row>
    <row r="29091" spans="199:199" ht="12" customHeight="1">
      <c r="GQ29091" s="171"/>
    </row>
    <row r="29092" spans="199:199" ht="12" customHeight="1">
      <c r="GQ29092" s="171"/>
    </row>
    <row r="29093" spans="199:199" ht="12" customHeight="1">
      <c r="GQ29093" s="171"/>
    </row>
    <row r="29094" spans="199:199" ht="12" customHeight="1">
      <c r="GQ29094" s="171"/>
    </row>
    <row r="29095" spans="199:199" ht="12" customHeight="1">
      <c r="GQ29095" s="171"/>
    </row>
    <row r="29096" spans="199:199" ht="12" customHeight="1">
      <c r="GQ29096" s="171"/>
    </row>
    <row r="29097" spans="199:199" ht="12" customHeight="1">
      <c r="GQ29097" s="171"/>
    </row>
    <row r="29098" spans="199:199" ht="12" customHeight="1">
      <c r="GQ29098" s="171"/>
    </row>
    <row r="29099" spans="199:199" ht="12" customHeight="1">
      <c r="GQ29099" s="171"/>
    </row>
    <row r="29100" spans="199:199" ht="12" customHeight="1">
      <c r="GQ29100" s="171"/>
    </row>
    <row r="29101" spans="199:199" ht="12" customHeight="1">
      <c r="GQ29101" s="171"/>
    </row>
    <row r="29102" spans="199:199" ht="12" customHeight="1">
      <c r="GQ29102" s="171"/>
    </row>
    <row r="29103" spans="199:199" ht="12" customHeight="1">
      <c r="GQ29103" s="171"/>
    </row>
    <row r="29104" spans="199:199" ht="12" customHeight="1">
      <c r="GQ29104" s="171"/>
    </row>
    <row r="29105" spans="199:199" ht="12" customHeight="1">
      <c r="GQ29105" s="171"/>
    </row>
    <row r="29106" spans="199:199" ht="12" customHeight="1">
      <c r="GQ29106" s="171"/>
    </row>
    <row r="29107" spans="199:199" ht="12" customHeight="1">
      <c r="GQ29107" s="171"/>
    </row>
    <row r="29108" spans="199:199" ht="12" customHeight="1">
      <c r="GQ29108" s="171"/>
    </row>
    <row r="29109" spans="199:199" ht="12" customHeight="1">
      <c r="GQ29109" s="171"/>
    </row>
    <row r="29110" spans="199:199" ht="12" customHeight="1">
      <c r="GQ29110" s="171"/>
    </row>
    <row r="29111" spans="199:199" ht="12" customHeight="1">
      <c r="GQ29111" s="171"/>
    </row>
    <row r="29112" spans="199:199" ht="12" customHeight="1">
      <c r="GQ29112" s="171"/>
    </row>
    <row r="29113" spans="199:199" ht="12" customHeight="1">
      <c r="GQ29113" s="171"/>
    </row>
    <row r="29114" spans="199:199" ht="12" customHeight="1">
      <c r="GQ29114" s="171"/>
    </row>
    <row r="29115" spans="199:199" ht="12" customHeight="1">
      <c r="GQ29115" s="171"/>
    </row>
    <row r="29116" spans="199:199" ht="12" customHeight="1">
      <c r="GQ29116" s="171"/>
    </row>
    <row r="29117" spans="199:199" ht="12" customHeight="1">
      <c r="GQ29117" s="171"/>
    </row>
    <row r="29118" spans="199:199" ht="12" customHeight="1">
      <c r="GQ29118" s="171"/>
    </row>
    <row r="29119" spans="199:199" ht="12" customHeight="1">
      <c r="GQ29119" s="171"/>
    </row>
    <row r="29120" spans="199:199" ht="12" customHeight="1">
      <c r="GQ29120" s="171"/>
    </row>
    <row r="29121" spans="199:199" ht="12" customHeight="1">
      <c r="GQ29121" s="171"/>
    </row>
    <row r="29122" spans="199:199" ht="12" customHeight="1">
      <c r="GQ29122" s="171"/>
    </row>
    <row r="29123" spans="199:199" ht="12" customHeight="1">
      <c r="GQ29123" s="171"/>
    </row>
    <row r="29124" spans="199:199" ht="12" customHeight="1">
      <c r="GQ29124" s="171"/>
    </row>
    <row r="29125" spans="199:199" ht="12" customHeight="1">
      <c r="GQ29125" s="171"/>
    </row>
    <row r="29126" spans="199:199" ht="12" customHeight="1">
      <c r="GQ29126" s="171"/>
    </row>
    <row r="29127" spans="199:199" ht="12" customHeight="1">
      <c r="GQ29127" s="171"/>
    </row>
    <row r="29128" spans="199:199" ht="12" customHeight="1">
      <c r="GQ29128" s="171"/>
    </row>
    <row r="29129" spans="199:199" ht="12" customHeight="1">
      <c r="GQ29129" s="171"/>
    </row>
    <row r="29130" spans="199:199" ht="12" customHeight="1">
      <c r="GQ29130" s="171"/>
    </row>
    <row r="29131" spans="199:199" ht="12" customHeight="1">
      <c r="GQ29131" s="171"/>
    </row>
    <row r="29132" spans="199:199" ht="12" customHeight="1">
      <c r="GQ29132" s="171"/>
    </row>
    <row r="29133" spans="199:199" ht="12" customHeight="1">
      <c r="GQ29133" s="171"/>
    </row>
    <row r="29134" spans="199:199" ht="12" customHeight="1">
      <c r="GQ29134" s="171"/>
    </row>
    <row r="29135" spans="199:199" ht="12" customHeight="1">
      <c r="GQ29135" s="171"/>
    </row>
    <row r="29136" spans="199:199" ht="12" customHeight="1">
      <c r="GQ29136" s="171"/>
    </row>
    <row r="29137" spans="199:199" ht="12" customHeight="1">
      <c r="GQ29137" s="171"/>
    </row>
    <row r="29138" spans="199:199" ht="12" customHeight="1">
      <c r="GQ29138" s="171"/>
    </row>
    <row r="29139" spans="199:199" ht="12" customHeight="1">
      <c r="GQ29139" s="171"/>
    </row>
    <row r="29140" spans="199:199" ht="12" customHeight="1">
      <c r="GQ29140" s="171"/>
    </row>
    <row r="29141" spans="199:199" ht="12" customHeight="1">
      <c r="GQ29141" s="171"/>
    </row>
    <row r="29142" spans="199:199" ht="12" customHeight="1">
      <c r="GQ29142" s="171"/>
    </row>
    <row r="29143" spans="199:199" ht="12" customHeight="1">
      <c r="GQ29143" s="171"/>
    </row>
    <row r="29144" spans="199:199" ht="12" customHeight="1">
      <c r="GQ29144" s="171"/>
    </row>
    <row r="29145" spans="199:199" ht="12" customHeight="1">
      <c r="GQ29145" s="171"/>
    </row>
    <row r="29146" spans="199:199" ht="12" customHeight="1">
      <c r="GQ29146" s="171"/>
    </row>
    <row r="29147" spans="199:199" ht="12" customHeight="1">
      <c r="GQ29147" s="171"/>
    </row>
    <row r="29148" spans="199:199" ht="12" customHeight="1">
      <c r="GQ29148" s="171"/>
    </row>
    <row r="29149" spans="199:199" ht="12" customHeight="1">
      <c r="GQ29149" s="171"/>
    </row>
    <row r="29150" spans="199:199" ht="12" customHeight="1">
      <c r="GQ29150" s="171"/>
    </row>
    <row r="29151" spans="199:199" ht="12" customHeight="1">
      <c r="GQ29151" s="171"/>
    </row>
    <row r="29152" spans="199:199" ht="12" customHeight="1">
      <c r="GQ29152" s="171"/>
    </row>
    <row r="29153" spans="199:199" ht="12" customHeight="1">
      <c r="GQ29153" s="171"/>
    </row>
    <row r="29154" spans="199:199" ht="12" customHeight="1">
      <c r="GQ29154" s="171"/>
    </row>
    <row r="29155" spans="199:199" ht="12" customHeight="1">
      <c r="GQ29155" s="171"/>
    </row>
    <row r="29156" spans="199:199" ht="12" customHeight="1">
      <c r="GQ29156" s="171"/>
    </row>
    <row r="29157" spans="199:199" ht="12" customHeight="1">
      <c r="GQ29157" s="171"/>
    </row>
    <row r="29158" spans="199:199" ht="12" customHeight="1">
      <c r="GQ29158" s="171"/>
    </row>
    <row r="29159" spans="199:199" ht="12" customHeight="1">
      <c r="GQ29159" s="171"/>
    </row>
    <row r="29160" spans="199:199" ht="12" customHeight="1">
      <c r="GQ29160" s="171"/>
    </row>
    <row r="29161" spans="199:199" ht="12" customHeight="1">
      <c r="GQ29161" s="171"/>
    </row>
    <row r="29162" spans="199:199" ht="12" customHeight="1">
      <c r="GQ29162" s="171"/>
    </row>
    <row r="29163" spans="199:199" ht="12" customHeight="1">
      <c r="GQ29163" s="171"/>
    </row>
    <row r="29164" spans="199:199" ht="12" customHeight="1">
      <c r="GQ29164" s="171"/>
    </row>
    <row r="29165" spans="199:199" ht="12" customHeight="1">
      <c r="GQ29165" s="171"/>
    </row>
    <row r="29166" spans="199:199" ht="12" customHeight="1">
      <c r="GQ29166" s="171"/>
    </row>
    <row r="29167" spans="199:199" ht="12" customHeight="1">
      <c r="GQ29167" s="171"/>
    </row>
    <row r="29168" spans="199:199" ht="12" customHeight="1">
      <c r="GQ29168" s="171"/>
    </row>
    <row r="29169" spans="199:199" ht="12" customHeight="1">
      <c r="GQ29169" s="171"/>
    </row>
    <row r="29170" spans="199:199" ht="12" customHeight="1">
      <c r="GQ29170" s="171"/>
    </row>
    <row r="29171" spans="199:199" ht="12" customHeight="1">
      <c r="GQ29171" s="171"/>
    </row>
    <row r="29172" spans="199:199" ht="12" customHeight="1">
      <c r="GQ29172" s="171"/>
    </row>
    <row r="29173" spans="199:199" ht="12" customHeight="1">
      <c r="GQ29173" s="171"/>
    </row>
    <row r="29174" spans="199:199" ht="12" customHeight="1">
      <c r="GQ29174" s="171"/>
    </row>
    <row r="29175" spans="199:199" ht="12" customHeight="1">
      <c r="GQ29175" s="171"/>
    </row>
    <row r="29176" spans="199:199" ht="12" customHeight="1">
      <c r="GQ29176" s="171"/>
    </row>
    <row r="29177" spans="199:199" ht="12" customHeight="1">
      <c r="GQ29177" s="171"/>
    </row>
    <row r="29178" spans="199:199" ht="12" customHeight="1">
      <c r="GQ29178" s="171"/>
    </row>
    <row r="29179" spans="199:199" ht="12" customHeight="1">
      <c r="GQ29179" s="171"/>
    </row>
    <row r="29180" spans="199:199" ht="12" customHeight="1">
      <c r="GQ29180" s="171"/>
    </row>
    <row r="29181" spans="199:199" ht="12" customHeight="1">
      <c r="GQ29181" s="171"/>
    </row>
    <row r="29182" spans="199:199" ht="12" customHeight="1">
      <c r="GQ29182" s="171"/>
    </row>
    <row r="29183" spans="199:199" ht="12" customHeight="1">
      <c r="GQ29183" s="171"/>
    </row>
    <row r="29184" spans="199:199" ht="12" customHeight="1">
      <c r="GQ29184" s="171"/>
    </row>
    <row r="29185" spans="199:199" ht="12" customHeight="1">
      <c r="GQ29185" s="171"/>
    </row>
    <row r="29186" spans="199:199" ht="12" customHeight="1">
      <c r="GQ29186" s="171"/>
    </row>
    <row r="29187" spans="199:199" ht="12" customHeight="1">
      <c r="GQ29187" s="171"/>
    </row>
    <row r="29188" spans="199:199" ht="12" customHeight="1">
      <c r="GQ29188" s="171"/>
    </row>
    <row r="29189" spans="199:199" ht="12" customHeight="1">
      <c r="GQ29189" s="171"/>
    </row>
    <row r="29190" spans="199:199" ht="12" customHeight="1">
      <c r="GQ29190" s="171"/>
    </row>
    <row r="29191" spans="199:199" ht="12" customHeight="1">
      <c r="GQ29191" s="171"/>
    </row>
    <row r="29192" spans="199:199" ht="12" customHeight="1">
      <c r="GQ29192" s="171"/>
    </row>
    <row r="29193" spans="199:199" ht="12" customHeight="1">
      <c r="GQ29193" s="171"/>
    </row>
    <row r="29194" spans="199:199" ht="12" customHeight="1">
      <c r="GQ29194" s="171"/>
    </row>
    <row r="29195" spans="199:199" ht="12" customHeight="1">
      <c r="GQ29195" s="171"/>
    </row>
    <row r="29196" spans="199:199" ht="12" customHeight="1">
      <c r="GQ29196" s="171"/>
    </row>
    <row r="29197" spans="199:199" ht="12" customHeight="1">
      <c r="GQ29197" s="171"/>
    </row>
    <row r="29198" spans="199:199" ht="12" customHeight="1">
      <c r="GQ29198" s="171"/>
    </row>
    <row r="29199" spans="199:199" ht="12" customHeight="1">
      <c r="GQ29199" s="171"/>
    </row>
    <row r="29200" spans="199:199" ht="12" customHeight="1">
      <c r="GQ29200" s="171"/>
    </row>
    <row r="29201" spans="199:199" ht="12" customHeight="1">
      <c r="GQ29201" s="171"/>
    </row>
    <row r="29202" spans="199:199" ht="12" customHeight="1">
      <c r="GQ29202" s="171"/>
    </row>
    <row r="29203" spans="199:199" ht="12" customHeight="1">
      <c r="GQ29203" s="171"/>
    </row>
    <row r="29204" spans="199:199" ht="12" customHeight="1">
      <c r="GQ29204" s="171"/>
    </row>
    <row r="29205" spans="199:199" ht="12" customHeight="1">
      <c r="GQ29205" s="171"/>
    </row>
    <row r="29206" spans="199:199" ht="12" customHeight="1">
      <c r="GQ29206" s="171"/>
    </row>
    <row r="29207" spans="199:199" ht="12" customHeight="1">
      <c r="GQ29207" s="171"/>
    </row>
    <row r="29208" spans="199:199" ht="12" customHeight="1">
      <c r="GQ29208" s="171"/>
    </row>
    <row r="29209" spans="199:199" ht="12" customHeight="1">
      <c r="GQ29209" s="171"/>
    </row>
    <row r="29210" spans="199:199" ht="12" customHeight="1">
      <c r="GQ29210" s="171"/>
    </row>
    <row r="29211" spans="199:199" ht="12" customHeight="1">
      <c r="GQ29211" s="171"/>
    </row>
    <row r="29212" spans="199:199" ht="12" customHeight="1">
      <c r="GQ29212" s="171"/>
    </row>
    <row r="29213" spans="199:199" ht="12" customHeight="1">
      <c r="GQ29213" s="171"/>
    </row>
    <row r="29214" spans="199:199" ht="12" customHeight="1">
      <c r="GQ29214" s="171"/>
    </row>
    <row r="29215" spans="199:199" ht="12" customHeight="1">
      <c r="GQ29215" s="171"/>
    </row>
    <row r="29216" spans="199:199" ht="12" customHeight="1">
      <c r="GQ29216" s="171"/>
    </row>
    <row r="29217" spans="199:199" ht="12" customHeight="1">
      <c r="GQ29217" s="171"/>
    </row>
    <row r="29218" spans="199:199" ht="12" customHeight="1">
      <c r="GQ29218" s="171"/>
    </row>
    <row r="29219" spans="199:199" ht="12" customHeight="1">
      <c r="GQ29219" s="171"/>
    </row>
    <row r="29220" spans="199:199" ht="12" customHeight="1">
      <c r="GQ29220" s="171"/>
    </row>
    <row r="29221" spans="199:199" ht="12" customHeight="1">
      <c r="GQ29221" s="171"/>
    </row>
    <row r="29222" spans="199:199" ht="12" customHeight="1">
      <c r="GQ29222" s="171"/>
    </row>
    <row r="29223" spans="199:199" ht="12" customHeight="1">
      <c r="GQ29223" s="171"/>
    </row>
    <row r="29224" spans="199:199" ht="12" customHeight="1">
      <c r="GQ29224" s="171"/>
    </row>
    <row r="29225" spans="199:199" ht="12" customHeight="1">
      <c r="GQ29225" s="171"/>
    </row>
    <row r="29226" spans="199:199" ht="12" customHeight="1">
      <c r="GQ29226" s="171"/>
    </row>
    <row r="29227" spans="199:199" ht="12" customHeight="1">
      <c r="GQ29227" s="171"/>
    </row>
    <row r="29228" spans="199:199" ht="12" customHeight="1">
      <c r="GQ29228" s="171"/>
    </row>
    <row r="29229" spans="199:199" ht="12" customHeight="1">
      <c r="GQ29229" s="171"/>
    </row>
    <row r="29230" spans="199:199" ht="12" customHeight="1">
      <c r="GQ29230" s="171"/>
    </row>
    <row r="29231" spans="199:199" ht="12" customHeight="1">
      <c r="GQ29231" s="171"/>
    </row>
    <row r="29232" spans="199:199" ht="12" customHeight="1">
      <c r="GQ29232" s="171"/>
    </row>
    <row r="29233" spans="199:199" ht="12" customHeight="1">
      <c r="GQ29233" s="171"/>
    </row>
    <row r="29234" spans="199:199" ht="12" customHeight="1">
      <c r="GQ29234" s="171"/>
    </row>
    <row r="29235" spans="199:199" ht="12" customHeight="1">
      <c r="GQ29235" s="171"/>
    </row>
    <row r="29236" spans="199:199" ht="12" customHeight="1">
      <c r="GQ29236" s="171"/>
    </row>
    <row r="29237" spans="199:199" ht="12" customHeight="1">
      <c r="GQ29237" s="171"/>
    </row>
    <row r="29238" spans="199:199" ht="12" customHeight="1">
      <c r="GQ29238" s="171"/>
    </row>
    <row r="29239" spans="199:199" ht="12" customHeight="1">
      <c r="GQ29239" s="171"/>
    </row>
    <row r="29240" spans="199:199" ht="12" customHeight="1">
      <c r="GQ29240" s="171"/>
    </row>
    <row r="29241" spans="199:199" ht="12" customHeight="1">
      <c r="GQ29241" s="171"/>
    </row>
    <row r="29242" spans="199:199" ht="12" customHeight="1">
      <c r="GQ29242" s="171"/>
    </row>
    <row r="29243" spans="199:199" ht="12" customHeight="1">
      <c r="GQ29243" s="171"/>
    </row>
    <row r="29244" spans="199:199" ht="12" customHeight="1">
      <c r="GQ29244" s="171"/>
    </row>
    <row r="29245" spans="199:199" ht="12" customHeight="1">
      <c r="GQ29245" s="171"/>
    </row>
    <row r="29246" spans="199:199" ht="12" customHeight="1">
      <c r="GQ29246" s="171"/>
    </row>
    <row r="29247" spans="199:199" ht="12" customHeight="1">
      <c r="GQ29247" s="171"/>
    </row>
    <row r="29248" spans="199:199" ht="12" customHeight="1">
      <c r="GQ29248" s="171"/>
    </row>
    <row r="29249" spans="199:199" ht="12" customHeight="1">
      <c r="GQ29249" s="171"/>
    </row>
    <row r="29250" spans="199:199" ht="12" customHeight="1">
      <c r="GQ29250" s="171"/>
    </row>
    <row r="29251" spans="199:199" ht="12" customHeight="1">
      <c r="GQ29251" s="171"/>
    </row>
    <row r="29252" spans="199:199" ht="12" customHeight="1">
      <c r="GQ29252" s="171"/>
    </row>
    <row r="29253" spans="199:199" ht="12" customHeight="1">
      <c r="GQ29253" s="171"/>
    </row>
    <row r="29254" spans="199:199" ht="12" customHeight="1">
      <c r="GQ29254" s="171"/>
    </row>
    <row r="29255" spans="199:199" ht="12" customHeight="1">
      <c r="GQ29255" s="171"/>
    </row>
    <row r="29256" spans="199:199" ht="12" customHeight="1">
      <c r="GQ29256" s="171"/>
    </row>
    <row r="29257" spans="199:199" ht="12" customHeight="1">
      <c r="GQ29257" s="171"/>
    </row>
    <row r="29258" spans="199:199" ht="12" customHeight="1">
      <c r="GQ29258" s="171"/>
    </row>
    <row r="29259" spans="199:199" ht="12" customHeight="1">
      <c r="GQ29259" s="171"/>
    </row>
    <row r="29260" spans="199:199" ht="12" customHeight="1">
      <c r="GQ29260" s="171"/>
    </row>
    <row r="29261" spans="199:199" ht="12" customHeight="1">
      <c r="GQ29261" s="171"/>
    </row>
    <row r="29262" spans="199:199" ht="12" customHeight="1">
      <c r="GQ29262" s="171"/>
    </row>
    <row r="29263" spans="199:199" ht="12" customHeight="1">
      <c r="GQ29263" s="171"/>
    </row>
    <row r="29264" spans="199:199" ht="12" customHeight="1">
      <c r="GQ29264" s="171"/>
    </row>
    <row r="29265" spans="199:199" ht="12" customHeight="1">
      <c r="GQ29265" s="171"/>
    </row>
    <row r="29266" spans="199:199" ht="12" customHeight="1">
      <c r="GQ29266" s="171"/>
    </row>
    <row r="29267" spans="199:199" ht="12" customHeight="1">
      <c r="GQ29267" s="171"/>
    </row>
    <row r="29268" spans="199:199" ht="12" customHeight="1">
      <c r="GQ29268" s="171"/>
    </row>
    <row r="29269" spans="199:199" ht="12" customHeight="1">
      <c r="GQ29269" s="171"/>
    </row>
    <row r="29270" spans="199:199" ht="12" customHeight="1">
      <c r="GQ29270" s="171"/>
    </row>
    <row r="29271" spans="199:199" ht="12" customHeight="1">
      <c r="GQ29271" s="171"/>
    </row>
    <row r="29272" spans="199:199" ht="12" customHeight="1">
      <c r="GQ29272" s="171"/>
    </row>
    <row r="29273" spans="199:199" ht="12" customHeight="1">
      <c r="GQ29273" s="171"/>
    </row>
    <row r="29274" spans="199:199" ht="12" customHeight="1">
      <c r="GQ29274" s="171"/>
    </row>
    <row r="29275" spans="199:199" ht="12" customHeight="1">
      <c r="GQ29275" s="171"/>
    </row>
    <row r="29276" spans="199:199" ht="12" customHeight="1">
      <c r="GQ29276" s="171"/>
    </row>
    <row r="29277" spans="199:199" ht="12" customHeight="1">
      <c r="GQ29277" s="171"/>
    </row>
    <row r="29278" spans="199:199" ht="12" customHeight="1">
      <c r="GQ29278" s="171"/>
    </row>
    <row r="29279" spans="199:199" ht="12" customHeight="1">
      <c r="GQ29279" s="171"/>
    </row>
    <row r="29280" spans="199:199" ht="12" customHeight="1">
      <c r="GQ29280" s="171"/>
    </row>
    <row r="29281" spans="199:199" ht="12" customHeight="1">
      <c r="GQ29281" s="171"/>
    </row>
    <row r="29282" spans="199:199" ht="12" customHeight="1">
      <c r="GQ29282" s="171"/>
    </row>
    <row r="29283" spans="199:199" ht="12" customHeight="1">
      <c r="GQ29283" s="171"/>
    </row>
    <row r="29284" spans="199:199" ht="12" customHeight="1">
      <c r="GQ29284" s="171"/>
    </row>
    <row r="29285" spans="199:199" ht="12" customHeight="1">
      <c r="GQ29285" s="171"/>
    </row>
    <row r="29286" spans="199:199" ht="12" customHeight="1">
      <c r="GQ29286" s="171"/>
    </row>
    <row r="29287" spans="199:199" ht="12" customHeight="1">
      <c r="GQ29287" s="171"/>
    </row>
    <row r="29288" spans="199:199" ht="12" customHeight="1">
      <c r="GQ29288" s="171"/>
    </row>
    <row r="29289" spans="199:199" ht="12" customHeight="1">
      <c r="GQ29289" s="171"/>
    </row>
    <row r="29290" spans="199:199" ht="12" customHeight="1">
      <c r="GQ29290" s="171"/>
    </row>
    <row r="29291" spans="199:199" ht="12" customHeight="1">
      <c r="GQ29291" s="171"/>
    </row>
    <row r="29292" spans="199:199" ht="12" customHeight="1">
      <c r="GQ29292" s="171"/>
    </row>
    <row r="29293" spans="199:199" ht="12" customHeight="1">
      <c r="GQ29293" s="171"/>
    </row>
    <row r="29294" spans="199:199" ht="12" customHeight="1">
      <c r="GQ29294" s="171"/>
    </row>
    <row r="29295" spans="199:199" ht="12" customHeight="1">
      <c r="GQ29295" s="171"/>
    </row>
    <row r="29296" spans="199:199" ht="12" customHeight="1">
      <c r="GQ29296" s="171"/>
    </row>
    <row r="29297" spans="199:199" ht="12" customHeight="1">
      <c r="GQ29297" s="171"/>
    </row>
    <row r="29298" spans="199:199" ht="12" customHeight="1">
      <c r="GQ29298" s="171"/>
    </row>
    <row r="29299" spans="199:199" ht="12" customHeight="1">
      <c r="GQ29299" s="171"/>
    </row>
    <row r="29300" spans="199:199" ht="12" customHeight="1">
      <c r="GQ29300" s="171"/>
    </row>
    <row r="29301" spans="199:199" ht="12" customHeight="1">
      <c r="GQ29301" s="171"/>
    </row>
    <row r="29302" spans="199:199" ht="12" customHeight="1">
      <c r="GQ29302" s="171"/>
    </row>
    <row r="29303" spans="199:199" ht="12" customHeight="1">
      <c r="GQ29303" s="171"/>
    </row>
    <row r="29304" spans="199:199" ht="12" customHeight="1">
      <c r="GQ29304" s="171"/>
    </row>
    <row r="29305" spans="199:199" ht="12" customHeight="1">
      <c r="GQ29305" s="171"/>
    </row>
    <row r="29306" spans="199:199" ht="12" customHeight="1">
      <c r="GQ29306" s="171"/>
    </row>
    <row r="29307" spans="199:199" ht="12" customHeight="1">
      <c r="GQ29307" s="171"/>
    </row>
    <row r="29308" spans="199:199" ht="12" customHeight="1">
      <c r="GQ29308" s="171"/>
    </row>
    <row r="29309" spans="199:199" ht="12" customHeight="1">
      <c r="GQ29309" s="171"/>
    </row>
    <row r="29310" spans="199:199" ht="12" customHeight="1">
      <c r="GQ29310" s="171"/>
    </row>
    <row r="29311" spans="199:199" ht="12" customHeight="1">
      <c r="GQ29311" s="171"/>
    </row>
    <row r="29312" spans="199:199" ht="12" customHeight="1">
      <c r="GQ29312" s="171"/>
    </row>
    <row r="29313" spans="199:199" ht="12" customHeight="1">
      <c r="GQ29313" s="171"/>
    </row>
    <row r="29314" spans="199:199" ht="12" customHeight="1">
      <c r="GQ29314" s="171"/>
    </row>
    <row r="29315" spans="199:199" ht="12" customHeight="1">
      <c r="GQ29315" s="171"/>
    </row>
    <row r="29316" spans="199:199" ht="12" customHeight="1">
      <c r="GQ29316" s="171"/>
    </row>
    <row r="29317" spans="199:199" ht="12" customHeight="1">
      <c r="GQ29317" s="171"/>
    </row>
    <row r="29318" spans="199:199" ht="12" customHeight="1">
      <c r="GQ29318" s="171"/>
    </row>
    <row r="29319" spans="199:199" ht="12" customHeight="1">
      <c r="GQ29319" s="171"/>
    </row>
    <row r="29320" spans="199:199" ht="12" customHeight="1">
      <c r="GQ29320" s="171"/>
    </row>
    <row r="29321" spans="199:199" ht="12" customHeight="1">
      <c r="GQ29321" s="171"/>
    </row>
    <row r="29322" spans="199:199" ht="12" customHeight="1">
      <c r="GQ29322" s="171"/>
    </row>
    <row r="29323" spans="199:199" ht="12" customHeight="1">
      <c r="GQ29323" s="171"/>
    </row>
    <row r="29324" spans="199:199" ht="12" customHeight="1">
      <c r="GQ29324" s="171"/>
    </row>
    <row r="29325" spans="199:199" ht="12" customHeight="1">
      <c r="GQ29325" s="171"/>
    </row>
    <row r="29326" spans="199:199" ht="12" customHeight="1">
      <c r="GQ29326" s="171"/>
    </row>
    <row r="29327" spans="199:199" ht="12" customHeight="1">
      <c r="GQ29327" s="171"/>
    </row>
    <row r="29328" spans="199:199" ht="12" customHeight="1">
      <c r="GQ29328" s="171"/>
    </row>
    <row r="29329" spans="199:199" ht="12" customHeight="1">
      <c r="GQ29329" s="171"/>
    </row>
    <row r="29330" spans="199:199" ht="12" customHeight="1">
      <c r="GQ29330" s="171"/>
    </row>
    <row r="29331" spans="199:199" ht="12" customHeight="1">
      <c r="GQ29331" s="171"/>
    </row>
    <row r="29332" spans="199:199" ht="12" customHeight="1">
      <c r="GQ29332" s="171"/>
    </row>
    <row r="29333" spans="199:199" ht="12" customHeight="1">
      <c r="GQ29333" s="171"/>
    </row>
    <row r="29334" spans="199:199" ht="12" customHeight="1">
      <c r="GQ29334" s="171"/>
    </row>
    <row r="29335" spans="199:199" ht="12" customHeight="1">
      <c r="GQ29335" s="171"/>
    </row>
    <row r="29336" spans="199:199" ht="12" customHeight="1">
      <c r="GQ29336" s="171"/>
    </row>
    <row r="29337" spans="199:199" ht="12" customHeight="1">
      <c r="GQ29337" s="171"/>
    </row>
    <row r="29338" spans="199:199" ht="12" customHeight="1">
      <c r="GQ29338" s="171"/>
    </row>
    <row r="29339" spans="199:199" ht="12" customHeight="1">
      <c r="GQ29339" s="171"/>
    </row>
    <row r="29340" spans="199:199" ht="12" customHeight="1">
      <c r="GQ29340" s="171"/>
    </row>
    <row r="29341" spans="199:199" ht="12" customHeight="1">
      <c r="GQ29341" s="171"/>
    </row>
    <row r="29342" spans="199:199" ht="12" customHeight="1">
      <c r="GQ29342" s="171"/>
    </row>
    <row r="29343" spans="199:199" ht="12" customHeight="1">
      <c r="GQ29343" s="171"/>
    </row>
    <row r="29344" spans="199:199" ht="12" customHeight="1">
      <c r="GQ29344" s="171"/>
    </row>
    <row r="29345" spans="199:199" ht="12" customHeight="1">
      <c r="GQ29345" s="171"/>
    </row>
    <row r="29346" spans="199:199" ht="12" customHeight="1">
      <c r="GQ29346" s="171"/>
    </row>
    <row r="29347" spans="199:199" ht="12" customHeight="1">
      <c r="GQ29347" s="171"/>
    </row>
    <row r="29348" spans="199:199" ht="12" customHeight="1">
      <c r="GQ29348" s="171"/>
    </row>
    <row r="29349" spans="199:199" ht="12" customHeight="1">
      <c r="GQ29349" s="171"/>
    </row>
    <row r="29350" spans="199:199" ht="12" customHeight="1">
      <c r="GQ29350" s="171"/>
    </row>
    <row r="29351" spans="199:199" ht="12" customHeight="1">
      <c r="GQ29351" s="171"/>
    </row>
    <row r="29352" spans="199:199" ht="12" customHeight="1">
      <c r="GQ29352" s="171"/>
    </row>
    <row r="29353" spans="199:199" ht="12" customHeight="1">
      <c r="GQ29353" s="171"/>
    </row>
    <row r="29354" spans="199:199" ht="12" customHeight="1">
      <c r="GQ29354" s="171"/>
    </row>
    <row r="29355" spans="199:199" ht="12" customHeight="1">
      <c r="GQ29355" s="171"/>
    </row>
    <row r="29356" spans="199:199" ht="12" customHeight="1">
      <c r="GQ29356" s="171"/>
    </row>
    <row r="29357" spans="199:199" ht="12" customHeight="1">
      <c r="GQ29357" s="171"/>
    </row>
    <row r="29358" spans="199:199" ht="12" customHeight="1">
      <c r="GQ29358" s="171"/>
    </row>
    <row r="29359" spans="199:199" ht="12" customHeight="1">
      <c r="GQ29359" s="171"/>
    </row>
    <row r="29360" spans="199:199" ht="12" customHeight="1">
      <c r="GQ29360" s="171"/>
    </row>
    <row r="29361" spans="199:199" ht="12" customHeight="1">
      <c r="GQ29361" s="171"/>
    </row>
    <row r="29362" spans="199:199" ht="12" customHeight="1">
      <c r="GQ29362" s="171"/>
    </row>
    <row r="29363" spans="199:199" ht="12" customHeight="1">
      <c r="GQ29363" s="171"/>
    </row>
    <row r="29364" spans="199:199" ht="12" customHeight="1">
      <c r="GQ29364" s="171"/>
    </row>
    <row r="29365" spans="199:199" ht="12" customHeight="1">
      <c r="GQ29365" s="171"/>
    </row>
    <row r="29366" spans="199:199" ht="12" customHeight="1">
      <c r="GQ29366" s="171"/>
    </row>
    <row r="29367" spans="199:199" ht="12" customHeight="1">
      <c r="GQ29367" s="171"/>
    </row>
    <row r="29368" spans="199:199" ht="12" customHeight="1">
      <c r="GQ29368" s="171"/>
    </row>
    <row r="29369" spans="199:199" ht="12" customHeight="1">
      <c r="GQ29369" s="171"/>
    </row>
    <row r="29370" spans="199:199" ht="12" customHeight="1">
      <c r="GQ29370" s="171"/>
    </row>
    <row r="29371" spans="199:199" ht="12" customHeight="1">
      <c r="GQ29371" s="171"/>
    </row>
    <row r="29372" spans="199:199" ht="12" customHeight="1">
      <c r="GQ29372" s="171"/>
    </row>
    <row r="29373" spans="199:199" ht="12" customHeight="1">
      <c r="GQ29373" s="171"/>
    </row>
    <row r="29374" spans="199:199" ht="12" customHeight="1">
      <c r="GQ29374" s="171"/>
    </row>
    <row r="29375" spans="199:199" ht="12" customHeight="1">
      <c r="GQ29375" s="171"/>
    </row>
    <row r="29376" spans="199:199" ht="12" customHeight="1">
      <c r="GQ29376" s="171"/>
    </row>
    <row r="29377" spans="199:199" ht="12" customHeight="1">
      <c r="GQ29377" s="171"/>
    </row>
    <row r="29378" spans="199:199" ht="12" customHeight="1">
      <c r="GQ29378" s="171"/>
    </row>
    <row r="29379" spans="199:199" ht="12" customHeight="1">
      <c r="GQ29379" s="171"/>
    </row>
    <row r="29380" spans="199:199" ht="12" customHeight="1">
      <c r="GQ29380" s="171"/>
    </row>
    <row r="29381" spans="199:199" ht="12" customHeight="1">
      <c r="GQ29381" s="171"/>
    </row>
    <row r="29382" spans="199:199" ht="12" customHeight="1">
      <c r="GQ29382" s="171"/>
    </row>
    <row r="29383" spans="199:199" ht="12" customHeight="1">
      <c r="GQ29383" s="171"/>
    </row>
    <row r="29384" spans="199:199" ht="12" customHeight="1">
      <c r="GQ29384" s="171"/>
    </row>
    <row r="29385" spans="199:199" ht="12" customHeight="1">
      <c r="GQ29385" s="171"/>
    </row>
    <row r="29386" spans="199:199" ht="12" customHeight="1">
      <c r="GQ29386" s="171"/>
    </row>
    <row r="29387" spans="199:199" ht="12" customHeight="1">
      <c r="GQ29387" s="171"/>
    </row>
    <row r="29388" spans="199:199" ht="12" customHeight="1">
      <c r="GQ29388" s="171"/>
    </row>
    <row r="29389" spans="199:199" ht="12" customHeight="1">
      <c r="GQ29389" s="171"/>
    </row>
    <row r="29390" spans="199:199" ht="12" customHeight="1">
      <c r="GQ29390" s="171"/>
    </row>
    <row r="29391" spans="199:199" ht="12" customHeight="1">
      <c r="GQ29391" s="171"/>
    </row>
    <row r="29392" spans="199:199" ht="12" customHeight="1">
      <c r="GQ29392" s="171"/>
    </row>
    <row r="29393" spans="199:199" ht="12" customHeight="1">
      <c r="GQ29393" s="171"/>
    </row>
    <row r="29394" spans="199:199" ht="12" customHeight="1">
      <c r="GQ29394" s="171"/>
    </row>
    <row r="29395" spans="199:199" ht="12" customHeight="1">
      <c r="GQ29395" s="171"/>
    </row>
    <row r="29396" spans="199:199" ht="12" customHeight="1">
      <c r="GQ29396" s="171"/>
    </row>
    <row r="29397" spans="199:199" ht="12" customHeight="1">
      <c r="GQ29397" s="171"/>
    </row>
    <row r="29398" spans="199:199" ht="12" customHeight="1">
      <c r="GQ29398" s="171"/>
    </row>
    <row r="29399" spans="199:199" ht="12" customHeight="1">
      <c r="GQ29399" s="171"/>
    </row>
    <row r="29400" spans="199:199" ht="12" customHeight="1">
      <c r="GQ29400" s="171"/>
    </row>
    <row r="29401" spans="199:199" ht="12" customHeight="1">
      <c r="GQ29401" s="171"/>
    </row>
    <row r="29402" spans="199:199" ht="12" customHeight="1">
      <c r="GQ29402" s="171"/>
    </row>
    <row r="29403" spans="199:199" ht="12" customHeight="1">
      <c r="GQ29403" s="171"/>
    </row>
    <row r="29404" spans="199:199" ht="12" customHeight="1">
      <c r="GQ29404" s="171"/>
    </row>
    <row r="29405" spans="199:199" ht="12" customHeight="1">
      <c r="GQ29405" s="171"/>
    </row>
    <row r="29406" spans="199:199" ht="12" customHeight="1">
      <c r="GQ29406" s="171"/>
    </row>
    <row r="29407" spans="199:199" ht="12" customHeight="1">
      <c r="GQ29407" s="171"/>
    </row>
    <row r="29408" spans="199:199" ht="12" customHeight="1">
      <c r="GQ29408" s="171"/>
    </row>
    <row r="29409" spans="199:199" ht="12" customHeight="1">
      <c r="GQ29409" s="171"/>
    </row>
    <row r="29410" spans="199:199" ht="12" customHeight="1">
      <c r="GQ29410" s="171"/>
    </row>
    <row r="29411" spans="199:199" ht="12" customHeight="1">
      <c r="GQ29411" s="171"/>
    </row>
    <row r="29412" spans="199:199" ht="12" customHeight="1">
      <c r="GQ29412" s="171"/>
    </row>
    <row r="29413" spans="199:199" ht="12" customHeight="1">
      <c r="GQ29413" s="171"/>
    </row>
    <row r="29414" spans="199:199" ht="12" customHeight="1">
      <c r="GQ29414" s="171"/>
    </row>
    <row r="29415" spans="199:199" ht="12" customHeight="1">
      <c r="GQ29415" s="171"/>
    </row>
    <row r="29416" spans="199:199" ht="12" customHeight="1">
      <c r="GQ29416" s="171"/>
    </row>
    <row r="29417" spans="199:199" ht="12" customHeight="1">
      <c r="GQ29417" s="171"/>
    </row>
    <row r="29418" spans="199:199" ht="12" customHeight="1">
      <c r="GQ29418" s="171"/>
    </row>
    <row r="29419" spans="199:199" ht="12" customHeight="1">
      <c r="GQ29419" s="171"/>
    </row>
    <row r="29420" spans="199:199" ht="12" customHeight="1">
      <c r="GQ29420" s="171"/>
    </row>
    <row r="29421" spans="199:199" ht="12" customHeight="1">
      <c r="GQ29421" s="171"/>
    </row>
    <row r="29422" spans="199:199" ht="12" customHeight="1">
      <c r="GQ29422" s="171"/>
    </row>
    <row r="29423" spans="199:199" ht="12" customHeight="1">
      <c r="GQ29423" s="171"/>
    </row>
    <row r="29424" spans="199:199" ht="12" customHeight="1">
      <c r="GQ29424" s="171"/>
    </row>
    <row r="29425" spans="199:199" ht="12" customHeight="1">
      <c r="GQ29425" s="171"/>
    </row>
    <row r="29426" spans="199:199" ht="12" customHeight="1">
      <c r="GQ29426" s="171"/>
    </row>
    <row r="29427" spans="199:199" ht="12" customHeight="1">
      <c r="GQ29427" s="171"/>
    </row>
    <row r="29428" spans="199:199" ht="12" customHeight="1">
      <c r="GQ29428" s="171"/>
    </row>
    <row r="29429" spans="199:199" ht="12" customHeight="1">
      <c r="GQ29429" s="171"/>
    </row>
    <row r="29430" spans="199:199" ht="12" customHeight="1">
      <c r="GQ29430" s="171"/>
    </row>
    <row r="29431" spans="199:199" ht="12" customHeight="1">
      <c r="GQ29431" s="171"/>
    </row>
    <row r="29432" spans="199:199" ht="12" customHeight="1">
      <c r="GQ29432" s="171"/>
    </row>
    <row r="29433" spans="199:199" ht="12" customHeight="1">
      <c r="GQ29433" s="171"/>
    </row>
    <row r="29434" spans="199:199" ht="12" customHeight="1">
      <c r="GQ29434" s="171"/>
    </row>
    <row r="29435" spans="199:199" ht="12" customHeight="1">
      <c r="GQ29435" s="171"/>
    </row>
    <row r="29436" spans="199:199" ht="12" customHeight="1">
      <c r="GQ29436" s="171"/>
    </row>
    <row r="29437" spans="199:199" ht="12" customHeight="1">
      <c r="GQ29437" s="171"/>
    </row>
    <row r="29438" spans="199:199" ht="12" customHeight="1">
      <c r="GQ29438" s="171"/>
    </row>
    <row r="29439" spans="199:199" ht="12" customHeight="1">
      <c r="GQ29439" s="171"/>
    </row>
    <row r="29440" spans="199:199" ht="12" customHeight="1">
      <c r="GQ29440" s="171"/>
    </row>
    <row r="29441" spans="199:199" ht="12" customHeight="1">
      <c r="GQ29441" s="171"/>
    </row>
    <row r="29442" spans="199:199" ht="12" customHeight="1">
      <c r="GQ29442" s="171"/>
    </row>
    <row r="29443" spans="199:199" ht="12" customHeight="1">
      <c r="GQ29443" s="171"/>
    </row>
    <row r="29444" spans="199:199" ht="12" customHeight="1">
      <c r="GQ29444" s="171"/>
    </row>
    <row r="29445" spans="199:199" ht="12" customHeight="1">
      <c r="GQ29445" s="171"/>
    </row>
    <row r="29446" spans="199:199" ht="12" customHeight="1">
      <c r="GQ29446" s="171"/>
    </row>
    <row r="29447" spans="199:199" ht="12" customHeight="1">
      <c r="GQ29447" s="171"/>
    </row>
    <row r="29448" spans="199:199" ht="12" customHeight="1">
      <c r="GQ29448" s="171"/>
    </row>
    <row r="29449" spans="199:199" ht="12" customHeight="1">
      <c r="GQ29449" s="171"/>
    </row>
    <row r="29450" spans="199:199" ht="12" customHeight="1">
      <c r="GQ29450" s="171"/>
    </row>
    <row r="29451" spans="199:199" ht="12" customHeight="1">
      <c r="GQ29451" s="171"/>
    </row>
    <row r="29452" spans="199:199" ht="12" customHeight="1">
      <c r="GQ29452" s="171"/>
    </row>
    <row r="29453" spans="199:199" ht="12" customHeight="1">
      <c r="GQ29453" s="171"/>
    </row>
    <row r="29454" spans="199:199" ht="12" customHeight="1">
      <c r="GQ29454" s="171"/>
    </row>
    <row r="29455" spans="199:199" ht="12" customHeight="1">
      <c r="GQ29455" s="171"/>
    </row>
    <row r="29456" spans="199:199" ht="12" customHeight="1">
      <c r="GQ29456" s="171"/>
    </row>
    <row r="29457" spans="199:199" ht="12" customHeight="1">
      <c r="GQ29457" s="171"/>
    </row>
    <row r="29458" spans="199:199" ht="12" customHeight="1">
      <c r="GQ29458" s="171"/>
    </row>
    <row r="29459" spans="199:199" ht="12" customHeight="1">
      <c r="GQ29459" s="171"/>
    </row>
    <row r="29460" spans="199:199" ht="12" customHeight="1">
      <c r="GQ29460" s="171"/>
    </row>
    <row r="29461" spans="199:199" ht="12" customHeight="1">
      <c r="GQ29461" s="171"/>
    </row>
    <row r="29462" spans="199:199" ht="12" customHeight="1">
      <c r="GQ29462" s="171"/>
    </row>
    <row r="29463" spans="199:199" ht="12" customHeight="1">
      <c r="GQ29463" s="171"/>
    </row>
    <row r="29464" spans="199:199" ht="12" customHeight="1">
      <c r="GQ29464" s="171"/>
    </row>
    <row r="29465" spans="199:199" ht="12" customHeight="1">
      <c r="GQ29465" s="171"/>
    </row>
    <row r="29466" spans="199:199" ht="12" customHeight="1">
      <c r="GQ29466" s="171"/>
    </row>
    <row r="29467" spans="199:199" ht="12" customHeight="1">
      <c r="GQ29467" s="171"/>
    </row>
    <row r="29468" spans="199:199" ht="12" customHeight="1">
      <c r="GQ29468" s="171"/>
    </row>
    <row r="29469" spans="199:199" ht="12" customHeight="1">
      <c r="GQ29469" s="171"/>
    </row>
    <row r="29470" spans="199:199" ht="12" customHeight="1">
      <c r="GQ29470" s="171"/>
    </row>
    <row r="29471" spans="199:199" ht="12" customHeight="1">
      <c r="GQ29471" s="171"/>
    </row>
    <row r="29472" spans="199:199" ht="12" customHeight="1">
      <c r="GQ29472" s="171"/>
    </row>
    <row r="29473" spans="199:199" ht="12" customHeight="1">
      <c r="GQ29473" s="171"/>
    </row>
    <row r="29474" spans="199:199" ht="12" customHeight="1">
      <c r="GQ29474" s="171"/>
    </row>
    <row r="29475" spans="199:199" ht="12" customHeight="1">
      <c r="GQ29475" s="171"/>
    </row>
    <row r="29476" spans="199:199" ht="12" customHeight="1">
      <c r="GQ29476" s="171"/>
    </row>
    <row r="29477" spans="199:199" ht="12" customHeight="1">
      <c r="GQ29477" s="171"/>
    </row>
    <row r="29478" spans="199:199" ht="12" customHeight="1">
      <c r="GQ29478" s="171"/>
    </row>
    <row r="29479" spans="199:199" ht="12" customHeight="1">
      <c r="GQ29479" s="171"/>
    </row>
    <row r="29480" spans="199:199" ht="12" customHeight="1">
      <c r="GQ29480" s="171"/>
    </row>
    <row r="29481" spans="199:199" ht="12" customHeight="1">
      <c r="GQ29481" s="171"/>
    </row>
    <row r="29482" spans="199:199" ht="12" customHeight="1">
      <c r="GQ29482" s="171"/>
    </row>
    <row r="29483" spans="199:199" ht="12" customHeight="1">
      <c r="GQ29483" s="171"/>
    </row>
    <row r="29484" spans="199:199" ht="12" customHeight="1">
      <c r="GQ29484" s="171"/>
    </row>
    <row r="29485" spans="199:199" ht="12" customHeight="1">
      <c r="GQ29485" s="171"/>
    </row>
    <row r="29486" spans="199:199" ht="12" customHeight="1">
      <c r="GQ29486" s="171"/>
    </row>
    <row r="29487" spans="199:199" ht="12" customHeight="1">
      <c r="GQ29487" s="171"/>
    </row>
    <row r="29488" spans="199:199" ht="12" customHeight="1">
      <c r="GQ29488" s="171"/>
    </row>
    <row r="29489" spans="199:199" ht="12" customHeight="1">
      <c r="GQ29489" s="171"/>
    </row>
    <row r="29490" spans="199:199" ht="12" customHeight="1">
      <c r="GQ29490" s="171"/>
    </row>
    <row r="29491" spans="199:199" ht="12" customHeight="1">
      <c r="GQ29491" s="171"/>
    </row>
    <row r="29492" spans="199:199" ht="12" customHeight="1">
      <c r="GQ29492" s="171"/>
    </row>
    <row r="29493" spans="199:199" ht="12" customHeight="1">
      <c r="GQ29493" s="171"/>
    </row>
    <row r="29494" spans="199:199" ht="12" customHeight="1">
      <c r="GQ29494" s="171"/>
    </row>
    <row r="29495" spans="199:199" ht="12" customHeight="1">
      <c r="GQ29495" s="171"/>
    </row>
    <row r="29496" spans="199:199" ht="12" customHeight="1">
      <c r="GQ29496" s="171"/>
    </row>
    <row r="29497" spans="199:199" ht="12" customHeight="1">
      <c r="GQ29497" s="171"/>
    </row>
    <row r="29498" spans="199:199" ht="12" customHeight="1">
      <c r="GQ29498" s="171"/>
    </row>
    <row r="29499" spans="199:199" ht="12" customHeight="1">
      <c r="GQ29499" s="171"/>
    </row>
    <row r="29500" spans="199:199" ht="12" customHeight="1">
      <c r="GQ29500" s="171"/>
    </row>
    <row r="29501" spans="199:199" ht="12" customHeight="1">
      <c r="GQ29501" s="171"/>
    </row>
    <row r="29502" spans="199:199" ht="12" customHeight="1">
      <c r="GQ29502" s="171"/>
    </row>
    <row r="29503" spans="199:199" ht="12" customHeight="1">
      <c r="GQ29503" s="171"/>
    </row>
    <row r="29504" spans="199:199" ht="12" customHeight="1">
      <c r="GQ29504" s="171"/>
    </row>
    <row r="29505" spans="199:199" ht="12" customHeight="1">
      <c r="GQ29505" s="171"/>
    </row>
    <row r="29506" spans="199:199" ht="12" customHeight="1">
      <c r="GQ29506" s="171"/>
    </row>
    <row r="29507" spans="199:199" ht="12" customHeight="1">
      <c r="GQ29507" s="171"/>
    </row>
    <row r="29508" spans="199:199" ht="12" customHeight="1">
      <c r="GQ29508" s="171"/>
    </row>
    <row r="29509" spans="199:199" ht="12" customHeight="1">
      <c r="GQ29509" s="171"/>
    </row>
    <row r="29510" spans="199:199" ht="12" customHeight="1">
      <c r="GQ29510" s="171"/>
    </row>
    <row r="29511" spans="199:199" ht="12" customHeight="1">
      <c r="GQ29511" s="171"/>
    </row>
    <row r="29512" spans="199:199" ht="12" customHeight="1">
      <c r="GQ29512" s="171"/>
    </row>
    <row r="29513" spans="199:199" ht="12" customHeight="1">
      <c r="GQ29513" s="171"/>
    </row>
    <row r="29514" spans="199:199" ht="12" customHeight="1">
      <c r="GQ29514" s="171"/>
    </row>
    <row r="29515" spans="199:199" ht="12" customHeight="1">
      <c r="GQ29515" s="171"/>
    </row>
    <row r="29516" spans="199:199" ht="12" customHeight="1">
      <c r="GQ29516" s="171"/>
    </row>
    <row r="29517" spans="199:199" ht="12" customHeight="1">
      <c r="GQ29517" s="171"/>
    </row>
    <row r="29518" spans="199:199" ht="12" customHeight="1">
      <c r="GQ29518" s="171"/>
    </row>
    <row r="29519" spans="199:199" ht="12" customHeight="1">
      <c r="GQ29519" s="171"/>
    </row>
    <row r="29520" spans="199:199" ht="12" customHeight="1">
      <c r="GQ29520" s="171"/>
    </row>
    <row r="29521" spans="199:199" ht="12" customHeight="1">
      <c r="GQ29521" s="171"/>
    </row>
    <row r="29522" spans="199:199" ht="12" customHeight="1">
      <c r="GQ29522" s="171"/>
    </row>
    <row r="29523" spans="199:199" ht="12" customHeight="1">
      <c r="GQ29523" s="171"/>
    </row>
    <row r="29524" spans="199:199" ht="12" customHeight="1">
      <c r="GQ29524" s="171"/>
    </row>
    <row r="29525" spans="199:199" ht="12" customHeight="1">
      <c r="GQ29525" s="171"/>
    </row>
    <row r="29526" spans="199:199" ht="12" customHeight="1">
      <c r="GQ29526" s="171"/>
    </row>
    <row r="29527" spans="199:199" ht="12" customHeight="1">
      <c r="GQ29527" s="171"/>
    </row>
    <row r="29528" spans="199:199" ht="12" customHeight="1">
      <c r="GQ29528" s="171"/>
    </row>
    <row r="29529" spans="199:199" ht="12" customHeight="1">
      <c r="GQ29529" s="171"/>
    </row>
    <row r="29530" spans="199:199" ht="12" customHeight="1">
      <c r="GQ29530" s="171"/>
    </row>
    <row r="29531" spans="199:199" ht="12" customHeight="1">
      <c r="GQ29531" s="171"/>
    </row>
    <row r="29532" spans="199:199" ht="12" customHeight="1">
      <c r="GQ29532" s="171"/>
    </row>
    <row r="29533" spans="199:199" ht="12" customHeight="1">
      <c r="GQ29533" s="171"/>
    </row>
    <row r="29534" spans="199:199" ht="12" customHeight="1">
      <c r="GQ29534" s="171"/>
    </row>
    <row r="29535" spans="199:199" ht="12" customHeight="1">
      <c r="GQ29535" s="171"/>
    </row>
    <row r="29536" spans="199:199" ht="12" customHeight="1">
      <c r="GQ29536" s="171"/>
    </row>
    <row r="29537" spans="199:199" ht="12" customHeight="1">
      <c r="GQ29537" s="171"/>
    </row>
    <row r="29538" spans="199:199" ht="12" customHeight="1">
      <c r="GQ29538" s="171"/>
    </row>
    <row r="29539" spans="199:199" ht="12" customHeight="1">
      <c r="GQ29539" s="171"/>
    </row>
    <row r="29540" spans="199:199" ht="12" customHeight="1">
      <c r="GQ29540" s="171"/>
    </row>
    <row r="29541" spans="199:199" ht="12" customHeight="1">
      <c r="GQ29541" s="171"/>
    </row>
    <row r="29542" spans="199:199" ht="12" customHeight="1">
      <c r="GQ29542" s="171"/>
    </row>
    <row r="29543" spans="199:199" ht="12" customHeight="1">
      <c r="GQ29543" s="171"/>
    </row>
    <row r="29544" spans="199:199" ht="12" customHeight="1">
      <c r="GQ29544" s="171"/>
    </row>
    <row r="29545" spans="199:199" ht="12" customHeight="1">
      <c r="GQ29545" s="171"/>
    </row>
    <row r="29546" spans="199:199" ht="12" customHeight="1">
      <c r="GQ29546" s="171"/>
    </row>
    <row r="29547" spans="199:199" ht="12" customHeight="1">
      <c r="GQ29547" s="171"/>
    </row>
    <row r="29548" spans="199:199" ht="12" customHeight="1">
      <c r="GQ29548" s="171"/>
    </row>
    <row r="29549" spans="199:199" ht="12" customHeight="1">
      <c r="GQ29549" s="171"/>
    </row>
    <row r="29550" spans="199:199" ht="12" customHeight="1">
      <c r="GQ29550" s="171"/>
    </row>
    <row r="29551" spans="199:199" ht="12" customHeight="1">
      <c r="GQ29551" s="171"/>
    </row>
    <row r="29552" spans="199:199" ht="12" customHeight="1">
      <c r="GQ29552" s="171"/>
    </row>
    <row r="29553" spans="199:199" ht="12" customHeight="1">
      <c r="GQ29553" s="171"/>
    </row>
    <row r="29554" spans="199:199" ht="12" customHeight="1">
      <c r="GQ29554" s="171"/>
    </row>
    <row r="29555" spans="199:199" ht="12" customHeight="1">
      <c r="GQ29555" s="171"/>
    </row>
    <row r="29556" spans="199:199" ht="12" customHeight="1">
      <c r="GQ29556" s="171"/>
    </row>
    <row r="29557" spans="199:199" ht="12" customHeight="1">
      <c r="GQ29557" s="171"/>
    </row>
    <row r="29558" spans="199:199" ht="12" customHeight="1">
      <c r="GQ29558" s="171"/>
    </row>
    <row r="29559" spans="199:199" ht="12" customHeight="1">
      <c r="GQ29559" s="171"/>
    </row>
    <row r="29560" spans="199:199" ht="12" customHeight="1">
      <c r="GQ29560" s="171"/>
    </row>
    <row r="29561" spans="199:199" ht="12" customHeight="1">
      <c r="GQ29561" s="171"/>
    </row>
    <row r="29562" spans="199:199" ht="12" customHeight="1">
      <c r="GQ29562" s="171"/>
    </row>
    <row r="29563" spans="199:199" ht="12" customHeight="1">
      <c r="GQ29563" s="171"/>
    </row>
    <row r="29564" spans="199:199" ht="12" customHeight="1">
      <c r="GQ29564" s="171"/>
    </row>
    <row r="29565" spans="199:199" ht="12" customHeight="1">
      <c r="GQ29565" s="171"/>
    </row>
    <row r="29566" spans="199:199" ht="12" customHeight="1">
      <c r="GQ29566" s="171"/>
    </row>
    <row r="29567" spans="199:199" ht="12" customHeight="1">
      <c r="GQ29567" s="171"/>
    </row>
    <row r="29568" spans="199:199" ht="12" customHeight="1">
      <c r="GQ29568" s="171"/>
    </row>
    <row r="29569" spans="199:199" ht="12" customHeight="1">
      <c r="GQ29569" s="171"/>
    </row>
    <row r="29570" spans="199:199" ht="12" customHeight="1">
      <c r="GQ29570" s="171"/>
    </row>
    <row r="29571" spans="199:199" ht="12" customHeight="1">
      <c r="GQ29571" s="171"/>
    </row>
    <row r="29572" spans="199:199" ht="12" customHeight="1">
      <c r="GQ29572" s="171"/>
    </row>
    <row r="29573" spans="199:199" ht="12" customHeight="1">
      <c r="GQ29573" s="171"/>
    </row>
    <row r="29574" spans="199:199" ht="12" customHeight="1">
      <c r="GQ29574" s="171"/>
    </row>
    <row r="29575" spans="199:199" ht="12" customHeight="1">
      <c r="GQ29575" s="171"/>
    </row>
    <row r="29576" spans="199:199" ht="12" customHeight="1">
      <c r="GQ29576" s="171"/>
    </row>
    <row r="29577" spans="199:199" ht="12" customHeight="1">
      <c r="GQ29577" s="171"/>
    </row>
    <row r="29578" spans="199:199" ht="12" customHeight="1">
      <c r="GQ29578" s="171"/>
    </row>
    <row r="29579" spans="199:199" ht="12" customHeight="1">
      <c r="GQ29579" s="171"/>
    </row>
    <row r="29580" spans="199:199" ht="12" customHeight="1">
      <c r="GQ29580" s="171"/>
    </row>
    <row r="29581" spans="199:199" ht="12" customHeight="1">
      <c r="GQ29581" s="171"/>
    </row>
    <row r="29582" spans="199:199" ht="12" customHeight="1">
      <c r="GQ29582" s="171"/>
    </row>
    <row r="29583" spans="199:199" ht="12" customHeight="1">
      <c r="GQ29583" s="171"/>
    </row>
    <row r="29584" spans="199:199" ht="12" customHeight="1">
      <c r="GQ29584" s="171"/>
    </row>
    <row r="29585" spans="199:199" ht="12" customHeight="1">
      <c r="GQ29585" s="171"/>
    </row>
    <row r="29586" spans="199:199" ht="12" customHeight="1">
      <c r="GQ29586" s="171"/>
    </row>
    <row r="29587" spans="199:199" ht="12" customHeight="1">
      <c r="GQ29587" s="171"/>
    </row>
    <row r="29588" spans="199:199" ht="12" customHeight="1">
      <c r="GQ29588" s="171"/>
    </row>
    <row r="29589" spans="199:199" ht="12" customHeight="1">
      <c r="GQ29589" s="171"/>
    </row>
    <row r="29590" spans="199:199" ht="12" customHeight="1">
      <c r="GQ29590" s="171"/>
    </row>
    <row r="29591" spans="199:199" ht="12" customHeight="1">
      <c r="GQ29591" s="171"/>
    </row>
    <row r="29592" spans="199:199" ht="12" customHeight="1">
      <c r="GQ29592" s="171"/>
    </row>
    <row r="29593" spans="199:199" ht="12" customHeight="1">
      <c r="GQ29593" s="171"/>
    </row>
    <row r="29594" spans="199:199" ht="12" customHeight="1">
      <c r="GQ29594" s="171"/>
    </row>
    <row r="29595" spans="199:199" ht="12" customHeight="1">
      <c r="GQ29595" s="171"/>
    </row>
    <row r="29596" spans="199:199" ht="12" customHeight="1">
      <c r="GQ29596" s="171"/>
    </row>
    <row r="29597" spans="199:199" ht="12" customHeight="1">
      <c r="GQ29597" s="171"/>
    </row>
    <row r="29598" spans="199:199" ht="12" customHeight="1">
      <c r="GQ29598" s="171"/>
    </row>
    <row r="29599" spans="199:199" ht="12" customHeight="1">
      <c r="GQ29599" s="171"/>
    </row>
    <row r="29600" spans="199:199" ht="12" customHeight="1">
      <c r="GQ29600" s="171"/>
    </row>
    <row r="29601" spans="199:199" ht="12" customHeight="1">
      <c r="GQ29601" s="171"/>
    </row>
    <row r="29602" spans="199:199" ht="12" customHeight="1">
      <c r="GQ29602" s="171"/>
    </row>
    <row r="29603" spans="199:199" ht="12" customHeight="1">
      <c r="GQ29603" s="171"/>
    </row>
    <row r="29604" spans="199:199" ht="12" customHeight="1">
      <c r="GQ29604" s="171"/>
    </row>
    <row r="29605" spans="199:199" ht="12" customHeight="1">
      <c r="GQ29605" s="171"/>
    </row>
    <row r="29606" spans="199:199" ht="12" customHeight="1">
      <c r="GQ29606" s="171"/>
    </row>
    <row r="29607" spans="199:199" ht="12" customHeight="1">
      <c r="GQ29607" s="171"/>
    </row>
    <row r="29608" spans="199:199" ht="12" customHeight="1">
      <c r="GQ29608" s="171"/>
    </row>
    <row r="29609" spans="199:199" ht="12" customHeight="1">
      <c r="GQ29609" s="171"/>
    </row>
    <row r="29610" spans="199:199" ht="12" customHeight="1">
      <c r="GQ29610" s="171"/>
    </row>
    <row r="29611" spans="199:199" ht="12" customHeight="1">
      <c r="GQ29611" s="171"/>
    </row>
    <row r="29612" spans="199:199" ht="12" customHeight="1">
      <c r="GQ29612" s="171"/>
    </row>
    <row r="29613" spans="199:199" ht="12" customHeight="1">
      <c r="GQ29613" s="171"/>
    </row>
    <row r="29614" spans="199:199" ht="12" customHeight="1">
      <c r="GQ29614" s="171"/>
    </row>
    <row r="29615" spans="199:199" ht="12" customHeight="1">
      <c r="GQ29615" s="171"/>
    </row>
    <row r="29616" spans="199:199" ht="12" customHeight="1">
      <c r="GQ29616" s="171"/>
    </row>
    <row r="29617" spans="199:199" ht="12" customHeight="1">
      <c r="GQ29617" s="171"/>
    </row>
    <row r="29618" spans="199:199" ht="12" customHeight="1">
      <c r="GQ29618" s="171"/>
    </row>
    <row r="29619" spans="199:199" ht="12" customHeight="1">
      <c r="GQ29619" s="171"/>
    </row>
    <row r="29620" spans="199:199" ht="12" customHeight="1">
      <c r="GQ29620" s="171"/>
    </row>
    <row r="29621" spans="199:199" ht="12" customHeight="1">
      <c r="GQ29621" s="171"/>
    </row>
    <row r="29622" spans="199:199" ht="12" customHeight="1">
      <c r="GQ29622" s="171"/>
    </row>
    <row r="29623" spans="199:199" ht="12" customHeight="1">
      <c r="GQ29623" s="171"/>
    </row>
    <row r="29624" spans="199:199" ht="12" customHeight="1">
      <c r="GQ29624" s="171"/>
    </row>
    <row r="29625" spans="199:199" ht="12" customHeight="1">
      <c r="GQ29625" s="171"/>
    </row>
    <row r="29626" spans="199:199" ht="12" customHeight="1">
      <c r="GQ29626" s="171"/>
    </row>
    <row r="29627" spans="199:199" ht="12" customHeight="1">
      <c r="GQ29627" s="171"/>
    </row>
    <row r="29628" spans="199:199" ht="12" customHeight="1">
      <c r="GQ29628" s="171"/>
    </row>
    <row r="29629" spans="199:199" ht="12" customHeight="1">
      <c r="GQ29629" s="171"/>
    </row>
    <row r="29630" spans="199:199" ht="12" customHeight="1">
      <c r="GQ29630" s="171"/>
    </row>
    <row r="29631" spans="199:199" ht="12" customHeight="1">
      <c r="GQ29631" s="171"/>
    </row>
    <row r="29632" spans="199:199" ht="12" customHeight="1">
      <c r="GQ29632" s="171"/>
    </row>
    <row r="29633" spans="199:199" ht="12" customHeight="1">
      <c r="GQ29633" s="171"/>
    </row>
    <row r="29634" spans="199:199" ht="12" customHeight="1">
      <c r="GQ29634" s="171"/>
    </row>
    <row r="29635" spans="199:199" ht="12" customHeight="1">
      <c r="GQ29635" s="171"/>
    </row>
    <row r="29636" spans="199:199" ht="12" customHeight="1">
      <c r="GQ29636" s="171"/>
    </row>
    <row r="29637" spans="199:199" ht="12" customHeight="1">
      <c r="GQ29637" s="171"/>
    </row>
    <row r="29638" spans="199:199" ht="12" customHeight="1">
      <c r="GQ29638" s="171"/>
    </row>
    <row r="29639" spans="199:199" ht="12" customHeight="1">
      <c r="GQ29639" s="171"/>
    </row>
    <row r="29640" spans="199:199" ht="12" customHeight="1">
      <c r="GQ29640" s="171"/>
    </row>
    <row r="29641" spans="199:199" ht="12" customHeight="1">
      <c r="GQ29641" s="171"/>
    </row>
    <row r="29642" spans="199:199" ht="12" customHeight="1">
      <c r="GQ29642" s="171"/>
    </row>
    <row r="29643" spans="199:199" ht="12" customHeight="1">
      <c r="GQ29643" s="171"/>
    </row>
    <row r="29644" spans="199:199" ht="12" customHeight="1">
      <c r="GQ29644" s="171"/>
    </row>
    <row r="29645" spans="199:199" ht="12" customHeight="1">
      <c r="GQ29645" s="171"/>
    </row>
    <row r="29646" spans="199:199" ht="12" customHeight="1">
      <c r="GQ29646" s="171"/>
    </row>
    <row r="29647" spans="199:199" ht="12" customHeight="1">
      <c r="GQ29647" s="171"/>
    </row>
    <row r="29648" spans="199:199" ht="12" customHeight="1">
      <c r="GQ29648" s="171"/>
    </row>
    <row r="29649" spans="199:199" ht="12" customHeight="1">
      <c r="GQ29649" s="171"/>
    </row>
    <row r="29650" spans="199:199" ht="12" customHeight="1">
      <c r="GQ29650" s="171"/>
    </row>
    <row r="29651" spans="199:199" ht="12" customHeight="1">
      <c r="GQ29651" s="171"/>
    </row>
    <row r="29652" spans="199:199" ht="12" customHeight="1">
      <c r="GQ29652" s="171"/>
    </row>
    <row r="29653" spans="199:199" ht="12" customHeight="1">
      <c r="GQ29653" s="171"/>
    </row>
    <row r="29654" spans="199:199" ht="12" customHeight="1">
      <c r="GQ29654" s="171"/>
    </row>
    <row r="29655" spans="199:199" ht="12" customHeight="1">
      <c r="GQ29655" s="171"/>
    </row>
    <row r="29656" spans="199:199" ht="12" customHeight="1">
      <c r="GQ29656" s="171"/>
    </row>
    <row r="29657" spans="199:199" ht="12" customHeight="1">
      <c r="GQ29657" s="171"/>
    </row>
    <row r="29658" spans="199:199" ht="12" customHeight="1">
      <c r="GQ29658" s="171"/>
    </row>
    <row r="29659" spans="199:199" ht="12" customHeight="1">
      <c r="GQ29659" s="171"/>
    </row>
    <row r="29660" spans="199:199" ht="12" customHeight="1">
      <c r="GQ29660" s="171"/>
    </row>
    <row r="29661" spans="199:199" ht="12" customHeight="1">
      <c r="GQ29661" s="171"/>
    </row>
    <row r="29662" spans="199:199" ht="12" customHeight="1">
      <c r="GQ29662" s="171"/>
    </row>
    <row r="29663" spans="199:199" ht="12" customHeight="1">
      <c r="GQ29663" s="171"/>
    </row>
    <row r="29664" spans="199:199" ht="12" customHeight="1">
      <c r="GQ29664" s="171"/>
    </row>
    <row r="29665" spans="199:199" ht="12" customHeight="1">
      <c r="GQ29665" s="171"/>
    </row>
    <row r="29666" spans="199:199" ht="12" customHeight="1">
      <c r="GQ29666" s="171"/>
    </row>
    <row r="29667" spans="199:199" ht="12" customHeight="1">
      <c r="GQ29667" s="171"/>
    </row>
    <row r="29668" spans="199:199" ht="12" customHeight="1">
      <c r="GQ29668" s="171"/>
    </row>
    <row r="29669" spans="199:199" ht="12" customHeight="1">
      <c r="GQ29669" s="171"/>
    </row>
    <row r="29670" spans="199:199" ht="12" customHeight="1">
      <c r="GQ29670" s="171"/>
    </row>
    <row r="29671" spans="199:199" ht="12" customHeight="1">
      <c r="GQ29671" s="171"/>
    </row>
    <row r="29672" spans="199:199" ht="12" customHeight="1">
      <c r="GQ29672" s="171"/>
    </row>
    <row r="29673" spans="199:199" ht="12" customHeight="1">
      <c r="GQ29673" s="171"/>
    </row>
    <row r="29674" spans="199:199" ht="12" customHeight="1">
      <c r="GQ29674" s="171"/>
    </row>
    <row r="29675" spans="199:199" ht="12" customHeight="1">
      <c r="GQ29675" s="171"/>
    </row>
    <row r="29676" spans="199:199" ht="12" customHeight="1">
      <c r="GQ29676" s="171"/>
    </row>
    <row r="29677" spans="199:199" ht="12" customHeight="1">
      <c r="GQ29677" s="171"/>
    </row>
    <row r="29678" spans="199:199" ht="12" customHeight="1">
      <c r="GQ29678" s="171"/>
    </row>
    <row r="29679" spans="199:199" ht="12" customHeight="1">
      <c r="GQ29679" s="171"/>
    </row>
    <row r="29680" spans="199:199" ht="12" customHeight="1">
      <c r="GQ29680" s="171"/>
    </row>
    <row r="29681" spans="199:199" ht="12" customHeight="1">
      <c r="GQ29681" s="171"/>
    </row>
    <row r="29682" spans="199:199" ht="12" customHeight="1">
      <c r="GQ29682" s="171"/>
    </row>
    <row r="29683" spans="199:199" ht="12" customHeight="1">
      <c r="GQ29683" s="171"/>
    </row>
    <row r="29684" spans="199:199" ht="12" customHeight="1">
      <c r="GQ29684" s="171"/>
    </row>
    <row r="29685" spans="199:199" ht="12" customHeight="1">
      <c r="GQ29685" s="171"/>
    </row>
    <row r="29686" spans="199:199" ht="12" customHeight="1">
      <c r="GQ29686" s="171"/>
    </row>
    <row r="29687" spans="199:199" ht="12" customHeight="1">
      <c r="GQ29687" s="171"/>
    </row>
    <row r="29688" spans="199:199" ht="12" customHeight="1">
      <c r="GQ29688" s="171"/>
    </row>
    <row r="29689" spans="199:199" ht="12" customHeight="1">
      <c r="GQ29689" s="171"/>
    </row>
    <row r="29690" spans="199:199" ht="12" customHeight="1">
      <c r="GQ29690" s="171"/>
    </row>
    <row r="29691" spans="199:199" ht="12" customHeight="1">
      <c r="GQ29691" s="171"/>
    </row>
    <row r="29692" spans="199:199" ht="12" customHeight="1">
      <c r="GQ29692" s="171"/>
    </row>
    <row r="29693" spans="199:199" ht="12" customHeight="1">
      <c r="GQ29693" s="171"/>
    </row>
    <row r="29694" spans="199:199" ht="12" customHeight="1">
      <c r="GQ29694" s="171"/>
    </row>
    <row r="29695" spans="199:199" ht="12" customHeight="1">
      <c r="GQ29695" s="171"/>
    </row>
    <row r="29696" spans="199:199" ht="12" customHeight="1">
      <c r="GQ29696" s="171"/>
    </row>
    <row r="29697" spans="199:199" ht="12" customHeight="1">
      <c r="GQ29697" s="171"/>
    </row>
    <row r="29698" spans="199:199" ht="12" customHeight="1">
      <c r="GQ29698" s="171"/>
    </row>
    <row r="29699" spans="199:199" ht="12" customHeight="1">
      <c r="GQ29699" s="171"/>
    </row>
    <row r="29700" spans="199:199" ht="12" customHeight="1">
      <c r="GQ29700" s="171"/>
    </row>
    <row r="29701" spans="199:199" ht="12" customHeight="1">
      <c r="GQ29701" s="171"/>
    </row>
    <row r="29702" spans="199:199" ht="12" customHeight="1">
      <c r="GQ29702" s="171"/>
    </row>
    <row r="29703" spans="199:199" ht="12" customHeight="1">
      <c r="GQ29703" s="171"/>
    </row>
    <row r="29704" spans="199:199" ht="12" customHeight="1">
      <c r="GQ29704" s="171"/>
    </row>
    <row r="29705" spans="199:199" ht="12" customHeight="1">
      <c r="GQ29705" s="171"/>
    </row>
    <row r="29706" spans="199:199" ht="12" customHeight="1">
      <c r="GQ29706" s="171"/>
    </row>
    <row r="29707" spans="199:199" ht="12" customHeight="1">
      <c r="GQ29707" s="171"/>
    </row>
    <row r="29708" spans="199:199" ht="12" customHeight="1">
      <c r="GQ29708" s="171"/>
    </row>
    <row r="29709" spans="199:199" ht="12" customHeight="1">
      <c r="GQ29709" s="171"/>
    </row>
    <row r="29710" spans="199:199" ht="12" customHeight="1">
      <c r="GQ29710" s="171"/>
    </row>
    <row r="29711" spans="199:199" ht="12" customHeight="1">
      <c r="GQ29711" s="171"/>
    </row>
    <row r="29712" spans="199:199" ht="12" customHeight="1">
      <c r="GQ29712" s="171"/>
    </row>
    <row r="29713" spans="199:199" ht="12" customHeight="1">
      <c r="GQ29713" s="171"/>
    </row>
    <row r="29714" spans="199:199" ht="12" customHeight="1">
      <c r="GQ29714" s="171"/>
    </row>
    <row r="29715" spans="199:199" ht="12" customHeight="1">
      <c r="GQ29715" s="171"/>
    </row>
    <row r="29716" spans="199:199" ht="12" customHeight="1">
      <c r="GQ29716" s="171"/>
    </row>
    <row r="29717" spans="199:199" ht="12" customHeight="1">
      <c r="GQ29717" s="171"/>
    </row>
    <row r="29718" spans="199:199" ht="12" customHeight="1">
      <c r="GQ29718" s="171"/>
    </row>
    <row r="29719" spans="199:199" ht="12" customHeight="1">
      <c r="GQ29719" s="171"/>
    </row>
    <row r="29720" spans="199:199" ht="12" customHeight="1">
      <c r="GQ29720" s="171"/>
    </row>
    <row r="29721" spans="199:199" ht="12" customHeight="1">
      <c r="GQ29721" s="171"/>
    </row>
    <row r="29722" spans="199:199" ht="12" customHeight="1">
      <c r="GQ29722" s="171"/>
    </row>
    <row r="29723" spans="199:199" ht="12" customHeight="1">
      <c r="GQ29723" s="171"/>
    </row>
    <row r="29724" spans="199:199" ht="12" customHeight="1">
      <c r="GQ29724" s="171"/>
    </row>
    <row r="29725" spans="199:199" ht="12" customHeight="1">
      <c r="GQ29725" s="171"/>
    </row>
    <row r="29726" spans="199:199" ht="12" customHeight="1">
      <c r="GQ29726" s="171"/>
    </row>
    <row r="29727" spans="199:199" ht="12" customHeight="1">
      <c r="GQ29727" s="171"/>
    </row>
    <row r="29728" spans="199:199" ht="12" customHeight="1">
      <c r="GQ29728" s="171"/>
    </row>
    <row r="29729" spans="199:199" ht="12" customHeight="1">
      <c r="GQ29729" s="171"/>
    </row>
    <row r="29730" spans="199:199" ht="12" customHeight="1">
      <c r="GQ29730" s="171"/>
    </row>
    <row r="29731" spans="199:199" ht="12" customHeight="1">
      <c r="GQ29731" s="171"/>
    </row>
    <row r="29732" spans="199:199" ht="12" customHeight="1">
      <c r="GQ29732" s="171"/>
    </row>
    <row r="29733" spans="199:199" ht="12" customHeight="1">
      <c r="GQ29733" s="171"/>
    </row>
    <row r="29734" spans="199:199" ht="12" customHeight="1">
      <c r="GQ29734" s="171"/>
    </row>
    <row r="29735" spans="199:199" ht="12" customHeight="1">
      <c r="GQ29735" s="171"/>
    </row>
    <row r="29736" spans="199:199" ht="12" customHeight="1">
      <c r="GQ29736" s="171"/>
    </row>
    <row r="29737" spans="199:199" ht="12" customHeight="1">
      <c r="GQ29737" s="171"/>
    </row>
    <row r="29738" spans="199:199" ht="12" customHeight="1">
      <c r="GQ29738" s="171"/>
    </row>
    <row r="29739" spans="199:199" ht="12" customHeight="1">
      <c r="GQ29739" s="171"/>
    </row>
    <row r="29740" spans="199:199" ht="12" customHeight="1">
      <c r="GQ29740" s="171"/>
    </row>
    <row r="29741" spans="199:199" ht="12" customHeight="1">
      <c r="GQ29741" s="171"/>
    </row>
    <row r="29742" spans="199:199" ht="12" customHeight="1">
      <c r="GQ29742" s="171"/>
    </row>
    <row r="29743" spans="199:199" ht="12" customHeight="1">
      <c r="GQ29743" s="171"/>
    </row>
    <row r="29744" spans="199:199" ht="12" customHeight="1">
      <c r="GQ29744" s="171"/>
    </row>
    <row r="29745" spans="199:199" ht="12" customHeight="1">
      <c r="GQ29745" s="171"/>
    </row>
    <row r="29746" spans="199:199" ht="12" customHeight="1">
      <c r="GQ29746" s="171"/>
    </row>
    <row r="29747" spans="199:199" ht="12" customHeight="1">
      <c r="GQ29747" s="171"/>
    </row>
    <row r="29748" spans="199:199" ht="12" customHeight="1">
      <c r="GQ29748" s="171"/>
    </row>
    <row r="29749" spans="199:199" ht="12" customHeight="1">
      <c r="GQ29749" s="171"/>
    </row>
    <row r="29750" spans="199:199" ht="12" customHeight="1">
      <c r="GQ29750" s="171"/>
    </row>
    <row r="29751" spans="199:199" ht="12" customHeight="1">
      <c r="GQ29751" s="171"/>
    </row>
    <row r="29752" spans="199:199" ht="12" customHeight="1">
      <c r="GQ29752" s="171"/>
    </row>
    <row r="29753" spans="199:199" ht="12" customHeight="1">
      <c r="GQ29753" s="171"/>
    </row>
    <row r="29754" spans="199:199" ht="12" customHeight="1">
      <c r="GQ29754" s="171"/>
    </row>
    <row r="29755" spans="199:199" ht="12" customHeight="1">
      <c r="GQ29755" s="171"/>
    </row>
    <row r="29756" spans="199:199" ht="12" customHeight="1">
      <c r="GQ29756" s="171"/>
    </row>
    <row r="29757" spans="199:199" ht="12" customHeight="1">
      <c r="GQ29757" s="171"/>
    </row>
    <row r="29758" spans="199:199" ht="12" customHeight="1">
      <c r="GQ29758" s="171"/>
    </row>
    <row r="29759" spans="199:199" ht="12" customHeight="1">
      <c r="GQ29759" s="171"/>
    </row>
    <row r="29760" spans="199:199" ht="12" customHeight="1">
      <c r="GQ29760" s="171"/>
    </row>
    <row r="29761" spans="199:199" ht="12" customHeight="1">
      <c r="GQ29761" s="171"/>
    </row>
    <row r="29762" spans="199:199" ht="12" customHeight="1">
      <c r="GQ29762" s="171"/>
    </row>
    <row r="29763" spans="199:199" ht="12" customHeight="1">
      <c r="GQ29763" s="171"/>
    </row>
    <row r="29764" spans="199:199" ht="12" customHeight="1">
      <c r="GQ29764" s="171"/>
    </row>
    <row r="29765" spans="199:199" ht="12" customHeight="1">
      <c r="GQ29765" s="171"/>
    </row>
    <row r="29766" spans="199:199" ht="12" customHeight="1">
      <c r="GQ29766" s="171"/>
    </row>
    <row r="29767" spans="199:199" ht="12" customHeight="1">
      <c r="GQ29767" s="171"/>
    </row>
    <row r="29768" spans="199:199" ht="12" customHeight="1">
      <c r="GQ29768" s="171"/>
    </row>
    <row r="29769" spans="199:199" ht="12" customHeight="1">
      <c r="GQ29769" s="171"/>
    </row>
    <row r="29770" spans="199:199" ht="12" customHeight="1">
      <c r="GQ29770" s="171"/>
    </row>
    <row r="29771" spans="199:199" ht="12" customHeight="1">
      <c r="GQ29771" s="171"/>
    </row>
    <row r="29772" spans="199:199" ht="12" customHeight="1">
      <c r="GQ29772" s="171"/>
    </row>
    <row r="29773" spans="199:199" ht="12" customHeight="1">
      <c r="GQ29773" s="171"/>
    </row>
    <row r="29774" spans="199:199" ht="12" customHeight="1">
      <c r="GQ29774" s="171"/>
    </row>
    <row r="29775" spans="199:199" ht="12" customHeight="1">
      <c r="GQ29775" s="171"/>
    </row>
    <row r="29776" spans="199:199" ht="12" customHeight="1">
      <c r="GQ29776" s="171"/>
    </row>
    <row r="29777" spans="199:199" ht="12" customHeight="1">
      <c r="GQ29777" s="171"/>
    </row>
    <row r="29778" spans="199:199" ht="12" customHeight="1">
      <c r="GQ29778" s="171"/>
    </row>
    <row r="29779" spans="199:199" ht="12" customHeight="1">
      <c r="GQ29779" s="171"/>
    </row>
    <row r="29780" spans="199:199" ht="12" customHeight="1">
      <c r="GQ29780" s="171"/>
    </row>
    <row r="29781" spans="199:199" ht="12" customHeight="1">
      <c r="GQ29781" s="171"/>
    </row>
    <row r="29782" spans="199:199" ht="12" customHeight="1">
      <c r="GQ29782" s="171"/>
    </row>
    <row r="29783" spans="199:199" ht="12" customHeight="1">
      <c r="GQ29783" s="171"/>
    </row>
    <row r="29784" spans="199:199" ht="12" customHeight="1">
      <c r="GQ29784" s="171"/>
    </row>
    <row r="29785" spans="199:199" ht="12" customHeight="1">
      <c r="GQ29785" s="171"/>
    </row>
    <row r="29786" spans="199:199" ht="12" customHeight="1">
      <c r="GQ29786" s="171"/>
    </row>
    <row r="29787" spans="199:199" ht="12" customHeight="1">
      <c r="GQ29787" s="171"/>
    </row>
    <row r="29788" spans="199:199" ht="12" customHeight="1">
      <c r="GQ29788" s="171"/>
    </row>
    <row r="29789" spans="199:199" ht="12" customHeight="1">
      <c r="GQ29789" s="171"/>
    </row>
    <row r="29790" spans="199:199" ht="12" customHeight="1">
      <c r="GQ29790" s="171"/>
    </row>
    <row r="29791" spans="199:199" ht="12" customHeight="1">
      <c r="GQ29791" s="171"/>
    </row>
    <row r="29792" spans="199:199" ht="12" customHeight="1">
      <c r="GQ29792" s="171"/>
    </row>
    <row r="29793" spans="199:199" ht="12" customHeight="1">
      <c r="GQ29793" s="171"/>
    </row>
    <row r="29794" spans="199:199" ht="12" customHeight="1">
      <c r="GQ29794" s="171"/>
    </row>
    <row r="29795" spans="199:199" ht="12" customHeight="1">
      <c r="GQ29795" s="171"/>
    </row>
    <row r="29796" spans="199:199" ht="12" customHeight="1">
      <c r="GQ29796" s="171"/>
    </row>
    <row r="29797" spans="199:199" ht="12" customHeight="1">
      <c r="GQ29797" s="171"/>
    </row>
    <row r="29798" spans="199:199" ht="12" customHeight="1">
      <c r="GQ29798" s="171"/>
    </row>
    <row r="29799" spans="199:199" ht="12" customHeight="1">
      <c r="GQ29799" s="171"/>
    </row>
    <row r="29800" spans="199:199" ht="12" customHeight="1">
      <c r="GQ29800" s="171"/>
    </row>
    <row r="29801" spans="199:199" ht="12" customHeight="1">
      <c r="GQ29801" s="171"/>
    </row>
    <row r="29802" spans="199:199" ht="12" customHeight="1">
      <c r="GQ29802" s="171"/>
    </row>
    <row r="29803" spans="199:199" ht="12" customHeight="1">
      <c r="GQ29803" s="171"/>
    </row>
    <row r="29804" spans="199:199" ht="12" customHeight="1">
      <c r="GQ29804" s="171"/>
    </row>
    <row r="29805" spans="199:199" ht="12" customHeight="1">
      <c r="GQ29805" s="171"/>
    </row>
    <row r="29806" spans="199:199" ht="12" customHeight="1">
      <c r="GQ29806" s="171"/>
    </row>
    <row r="29807" spans="199:199" ht="12" customHeight="1">
      <c r="GQ29807" s="171"/>
    </row>
    <row r="29808" spans="199:199" ht="12" customHeight="1">
      <c r="GQ29808" s="171"/>
    </row>
    <row r="29809" spans="199:199" ht="12" customHeight="1">
      <c r="GQ29809" s="171"/>
    </row>
    <row r="29810" spans="199:199" ht="12" customHeight="1">
      <c r="GQ29810" s="171"/>
    </row>
    <row r="29811" spans="199:199" ht="12" customHeight="1">
      <c r="GQ29811" s="171"/>
    </row>
    <row r="29812" spans="199:199" ht="12" customHeight="1">
      <c r="GQ29812" s="171"/>
    </row>
    <row r="29813" spans="199:199" ht="12" customHeight="1">
      <c r="GQ29813" s="171"/>
    </row>
    <row r="29814" spans="199:199" ht="12" customHeight="1">
      <c r="GQ29814" s="171"/>
    </row>
    <row r="29815" spans="199:199" ht="12" customHeight="1">
      <c r="GQ29815" s="171"/>
    </row>
    <row r="29816" spans="199:199" ht="12" customHeight="1">
      <c r="GQ29816" s="171"/>
    </row>
    <row r="29817" spans="199:199" ht="12" customHeight="1">
      <c r="GQ29817" s="171"/>
    </row>
    <row r="29818" spans="199:199" ht="12" customHeight="1">
      <c r="GQ29818" s="171"/>
    </row>
    <row r="29819" spans="199:199" ht="12" customHeight="1">
      <c r="GQ29819" s="171"/>
    </row>
    <row r="29820" spans="199:199" ht="12" customHeight="1">
      <c r="GQ29820" s="171"/>
    </row>
    <row r="29821" spans="199:199" ht="12" customHeight="1">
      <c r="GQ29821" s="171"/>
    </row>
    <row r="29822" spans="199:199" ht="12" customHeight="1">
      <c r="GQ29822" s="171"/>
    </row>
    <row r="29823" spans="199:199" ht="12" customHeight="1">
      <c r="GQ29823" s="171"/>
    </row>
    <row r="29824" spans="199:199" ht="12" customHeight="1">
      <c r="GQ29824" s="171"/>
    </row>
    <row r="29825" spans="199:199" ht="12" customHeight="1">
      <c r="GQ29825" s="171"/>
    </row>
    <row r="29826" spans="199:199" ht="12" customHeight="1">
      <c r="GQ29826" s="171"/>
    </row>
    <row r="29827" spans="199:199" ht="12" customHeight="1">
      <c r="GQ29827" s="171"/>
    </row>
    <row r="29828" spans="199:199" ht="12" customHeight="1">
      <c r="GQ29828" s="171"/>
    </row>
    <row r="29829" spans="199:199" ht="12" customHeight="1">
      <c r="GQ29829" s="171"/>
    </row>
    <row r="29830" spans="199:199" ht="12" customHeight="1">
      <c r="GQ29830" s="171"/>
    </row>
    <row r="29831" spans="199:199" ht="12" customHeight="1">
      <c r="GQ29831" s="171"/>
    </row>
    <row r="29832" spans="199:199" ht="12" customHeight="1">
      <c r="GQ29832" s="171"/>
    </row>
    <row r="29833" spans="199:199" ht="12" customHeight="1">
      <c r="GQ29833" s="171"/>
    </row>
    <row r="29834" spans="199:199" ht="12" customHeight="1">
      <c r="GQ29834" s="171"/>
    </row>
    <row r="29835" spans="199:199" ht="12" customHeight="1">
      <c r="GQ29835" s="171"/>
    </row>
    <row r="29836" spans="199:199" ht="12" customHeight="1">
      <c r="GQ29836" s="171"/>
    </row>
    <row r="29837" spans="199:199" ht="12" customHeight="1">
      <c r="GQ29837" s="171"/>
    </row>
    <row r="29838" spans="199:199" ht="12" customHeight="1">
      <c r="GQ29838" s="171"/>
    </row>
    <row r="29839" spans="199:199" ht="12" customHeight="1">
      <c r="GQ29839" s="171"/>
    </row>
    <row r="29840" spans="199:199" ht="12" customHeight="1">
      <c r="GQ29840" s="171"/>
    </row>
    <row r="29841" spans="199:199" ht="12" customHeight="1">
      <c r="GQ29841" s="171"/>
    </row>
    <row r="29842" spans="199:199" ht="12" customHeight="1">
      <c r="GQ29842" s="171"/>
    </row>
    <row r="29843" spans="199:199" ht="12" customHeight="1">
      <c r="GQ29843" s="171"/>
    </row>
    <row r="29844" spans="199:199" ht="12" customHeight="1">
      <c r="GQ29844" s="171"/>
    </row>
    <row r="29845" spans="199:199" ht="12" customHeight="1">
      <c r="GQ29845" s="171"/>
    </row>
    <row r="29846" spans="199:199" ht="12" customHeight="1">
      <c r="GQ29846" s="171"/>
    </row>
    <row r="29847" spans="199:199" ht="12" customHeight="1">
      <c r="GQ29847" s="171"/>
    </row>
    <row r="29848" spans="199:199" ht="12" customHeight="1">
      <c r="GQ29848" s="171"/>
    </row>
    <row r="29849" spans="199:199" ht="12" customHeight="1">
      <c r="GQ29849" s="171"/>
    </row>
    <row r="29850" spans="199:199" ht="12" customHeight="1">
      <c r="GQ29850" s="171"/>
    </row>
    <row r="29851" spans="199:199" ht="12" customHeight="1">
      <c r="GQ29851" s="171"/>
    </row>
    <row r="29852" spans="199:199" ht="12" customHeight="1">
      <c r="GQ29852" s="171"/>
    </row>
    <row r="29853" spans="199:199" ht="12" customHeight="1">
      <c r="GQ29853" s="171"/>
    </row>
    <row r="29854" spans="199:199" ht="12" customHeight="1">
      <c r="GQ29854" s="171"/>
    </row>
    <row r="29855" spans="199:199" ht="12" customHeight="1">
      <c r="GQ29855" s="171"/>
    </row>
    <row r="29856" spans="199:199" ht="12" customHeight="1">
      <c r="GQ29856" s="171"/>
    </row>
    <row r="29857" spans="199:199" ht="12" customHeight="1">
      <c r="GQ29857" s="171"/>
    </row>
    <row r="29858" spans="199:199" ht="12" customHeight="1">
      <c r="GQ29858" s="171"/>
    </row>
    <row r="29859" spans="199:199" ht="12" customHeight="1">
      <c r="GQ29859" s="171"/>
    </row>
    <row r="29860" spans="199:199" ht="12" customHeight="1">
      <c r="GQ29860" s="171"/>
    </row>
    <row r="29861" spans="199:199" ht="12" customHeight="1">
      <c r="GQ29861" s="171"/>
    </row>
    <row r="29862" spans="199:199" ht="12" customHeight="1">
      <c r="GQ29862" s="171"/>
    </row>
    <row r="29863" spans="199:199" ht="12" customHeight="1">
      <c r="GQ29863" s="171"/>
    </row>
    <row r="29864" spans="199:199" ht="12" customHeight="1">
      <c r="GQ29864" s="171"/>
    </row>
    <row r="29865" spans="199:199" ht="12" customHeight="1">
      <c r="GQ29865" s="171"/>
    </row>
    <row r="29866" spans="199:199" ht="12" customHeight="1">
      <c r="GQ29866" s="171"/>
    </row>
    <row r="29867" spans="199:199" ht="12" customHeight="1">
      <c r="GQ29867" s="171"/>
    </row>
    <row r="29868" spans="199:199" ht="12" customHeight="1">
      <c r="GQ29868" s="171"/>
    </row>
    <row r="29869" spans="199:199" ht="12" customHeight="1">
      <c r="GQ29869" s="171"/>
    </row>
    <row r="29870" spans="199:199" ht="12" customHeight="1">
      <c r="GQ29870" s="171"/>
    </row>
    <row r="29871" spans="199:199" ht="12" customHeight="1">
      <c r="GQ29871" s="171"/>
    </row>
    <row r="29872" spans="199:199" ht="12" customHeight="1">
      <c r="GQ29872" s="171"/>
    </row>
    <row r="29873" spans="199:199" ht="12" customHeight="1">
      <c r="GQ29873" s="171"/>
    </row>
    <row r="29874" spans="199:199" ht="12" customHeight="1">
      <c r="GQ29874" s="171"/>
    </row>
    <row r="29875" spans="199:199" ht="12" customHeight="1">
      <c r="GQ29875" s="171"/>
    </row>
    <row r="29876" spans="199:199" ht="12" customHeight="1">
      <c r="GQ29876" s="171"/>
    </row>
    <row r="29877" spans="199:199" ht="12" customHeight="1">
      <c r="GQ29877" s="171"/>
    </row>
    <row r="29878" spans="199:199" ht="12" customHeight="1">
      <c r="GQ29878" s="171"/>
    </row>
    <row r="29879" spans="199:199" ht="12" customHeight="1">
      <c r="GQ29879" s="171"/>
    </row>
    <row r="29880" spans="199:199" ht="12" customHeight="1">
      <c r="GQ29880" s="171"/>
    </row>
    <row r="29881" spans="199:199" ht="12" customHeight="1">
      <c r="GQ29881" s="171"/>
    </row>
    <row r="29882" spans="199:199" ht="12" customHeight="1">
      <c r="GQ29882" s="171"/>
    </row>
    <row r="29883" spans="199:199" ht="12" customHeight="1">
      <c r="GQ29883" s="171"/>
    </row>
    <row r="29884" spans="199:199" ht="12" customHeight="1">
      <c r="GQ29884" s="171"/>
    </row>
    <row r="29885" spans="199:199" ht="12" customHeight="1">
      <c r="GQ29885" s="171"/>
    </row>
    <row r="29886" spans="199:199" ht="12" customHeight="1">
      <c r="GQ29886" s="171"/>
    </row>
    <row r="29887" spans="199:199" ht="12" customHeight="1">
      <c r="GQ29887" s="171"/>
    </row>
    <row r="29888" spans="199:199" ht="12" customHeight="1">
      <c r="GQ29888" s="171"/>
    </row>
    <row r="29889" spans="199:199" ht="12" customHeight="1">
      <c r="GQ29889" s="171"/>
    </row>
    <row r="29890" spans="199:199" ht="12" customHeight="1">
      <c r="GQ29890" s="171"/>
    </row>
    <row r="29891" spans="199:199" ht="12" customHeight="1">
      <c r="GQ29891" s="171"/>
    </row>
    <row r="29892" spans="199:199" ht="12" customHeight="1">
      <c r="GQ29892" s="171"/>
    </row>
    <row r="29893" spans="199:199" ht="12" customHeight="1">
      <c r="GQ29893" s="171"/>
    </row>
    <row r="29894" spans="199:199" ht="12" customHeight="1">
      <c r="GQ29894" s="171"/>
    </row>
    <row r="29895" spans="199:199" ht="12" customHeight="1">
      <c r="GQ29895" s="171"/>
    </row>
    <row r="29896" spans="199:199" ht="12" customHeight="1">
      <c r="GQ29896" s="171"/>
    </row>
    <row r="29897" spans="199:199" ht="12" customHeight="1">
      <c r="GQ29897" s="171"/>
    </row>
    <row r="29898" spans="199:199" ht="12" customHeight="1">
      <c r="GQ29898" s="171"/>
    </row>
    <row r="29899" spans="199:199" ht="12" customHeight="1">
      <c r="GQ29899" s="171"/>
    </row>
    <row r="29900" spans="199:199" ht="12" customHeight="1">
      <c r="GQ29900" s="171"/>
    </row>
    <row r="29901" spans="199:199" ht="12" customHeight="1">
      <c r="GQ29901" s="171"/>
    </row>
    <row r="29902" spans="199:199" ht="12" customHeight="1">
      <c r="GQ29902" s="171"/>
    </row>
    <row r="29903" spans="199:199" ht="12" customHeight="1">
      <c r="GQ29903" s="171"/>
    </row>
    <row r="29904" spans="199:199" ht="12" customHeight="1">
      <c r="GQ29904" s="171"/>
    </row>
    <row r="29905" spans="199:199" ht="12" customHeight="1">
      <c r="GQ29905" s="171"/>
    </row>
    <row r="29906" spans="199:199" ht="12" customHeight="1">
      <c r="GQ29906" s="171"/>
    </row>
    <row r="29907" spans="199:199" ht="12" customHeight="1">
      <c r="GQ29907" s="171"/>
    </row>
    <row r="29908" spans="199:199" ht="12" customHeight="1">
      <c r="GQ29908" s="171"/>
    </row>
    <row r="29909" spans="199:199" ht="12" customHeight="1">
      <c r="GQ29909" s="171"/>
    </row>
    <row r="29910" spans="199:199" ht="12" customHeight="1">
      <c r="GQ29910" s="171"/>
    </row>
    <row r="29911" spans="199:199" ht="12" customHeight="1">
      <c r="GQ29911" s="171"/>
    </row>
    <row r="29912" spans="199:199" ht="12" customHeight="1">
      <c r="GQ29912" s="171"/>
    </row>
    <row r="29913" spans="199:199" ht="12" customHeight="1">
      <c r="GQ29913" s="171"/>
    </row>
    <row r="29914" spans="199:199" ht="12" customHeight="1">
      <c r="GQ29914" s="171"/>
    </row>
    <row r="29915" spans="199:199" ht="12" customHeight="1">
      <c r="GQ29915" s="171"/>
    </row>
    <row r="29916" spans="199:199" ht="12" customHeight="1">
      <c r="GQ29916" s="171"/>
    </row>
    <row r="29917" spans="199:199" ht="12" customHeight="1">
      <c r="GQ29917" s="171"/>
    </row>
    <row r="29918" spans="199:199" ht="12" customHeight="1">
      <c r="GQ29918" s="171"/>
    </row>
    <row r="29919" spans="199:199" ht="12" customHeight="1">
      <c r="GQ29919" s="171"/>
    </row>
    <row r="29920" spans="199:199" ht="12" customHeight="1">
      <c r="GQ29920" s="171"/>
    </row>
    <row r="29921" spans="199:199" ht="12" customHeight="1">
      <c r="GQ29921" s="171"/>
    </row>
    <row r="29922" spans="199:199" ht="12" customHeight="1">
      <c r="GQ29922" s="171"/>
    </row>
    <row r="29923" spans="199:199" ht="12" customHeight="1">
      <c r="GQ29923" s="171"/>
    </row>
    <row r="29924" spans="199:199" ht="12" customHeight="1">
      <c r="GQ29924" s="171"/>
    </row>
    <row r="29925" spans="199:199" ht="12" customHeight="1">
      <c r="GQ29925" s="171"/>
    </row>
    <row r="29926" spans="199:199" ht="12" customHeight="1">
      <c r="GQ29926" s="171"/>
    </row>
    <row r="29927" spans="199:199" ht="12" customHeight="1">
      <c r="GQ29927" s="171"/>
    </row>
    <row r="29928" spans="199:199" ht="12" customHeight="1">
      <c r="GQ29928" s="171"/>
    </row>
    <row r="29929" spans="199:199" ht="12" customHeight="1">
      <c r="GQ29929" s="171"/>
    </row>
    <row r="29930" spans="199:199" ht="12" customHeight="1">
      <c r="GQ29930" s="171"/>
    </row>
    <row r="29931" spans="199:199" ht="12" customHeight="1">
      <c r="GQ29931" s="171"/>
    </row>
    <row r="29932" spans="199:199" ht="12" customHeight="1">
      <c r="GQ29932" s="171"/>
    </row>
    <row r="29933" spans="199:199" ht="12" customHeight="1">
      <c r="GQ29933" s="171"/>
    </row>
    <row r="29934" spans="199:199" ht="12" customHeight="1">
      <c r="GQ29934" s="171"/>
    </row>
    <row r="29935" spans="199:199" ht="12" customHeight="1">
      <c r="GQ29935" s="171"/>
    </row>
    <row r="29936" spans="199:199" ht="12" customHeight="1">
      <c r="GQ29936" s="171"/>
    </row>
    <row r="29937" spans="199:199" ht="12" customHeight="1">
      <c r="GQ29937" s="171"/>
    </row>
    <row r="29938" spans="199:199" ht="12" customHeight="1">
      <c r="GQ29938" s="171"/>
    </row>
    <row r="29939" spans="199:199" ht="12" customHeight="1">
      <c r="GQ29939" s="171"/>
    </row>
    <row r="29940" spans="199:199" ht="12" customHeight="1">
      <c r="GQ29940" s="171"/>
    </row>
    <row r="29941" spans="199:199" ht="12" customHeight="1">
      <c r="GQ29941" s="171"/>
    </row>
    <row r="29942" spans="199:199" ht="12" customHeight="1">
      <c r="GQ29942" s="171"/>
    </row>
    <row r="29943" spans="199:199" ht="12" customHeight="1">
      <c r="GQ29943" s="171"/>
    </row>
    <row r="29944" spans="199:199" ht="12" customHeight="1">
      <c r="GQ29944" s="171"/>
    </row>
    <row r="29945" spans="199:199" ht="12" customHeight="1">
      <c r="GQ29945" s="171"/>
    </row>
    <row r="29946" spans="199:199" ht="12" customHeight="1">
      <c r="GQ29946" s="171"/>
    </row>
    <row r="29947" spans="199:199" ht="12" customHeight="1">
      <c r="GQ29947" s="171"/>
    </row>
    <row r="29948" spans="199:199" ht="12" customHeight="1">
      <c r="GQ29948" s="171"/>
    </row>
    <row r="29949" spans="199:199" ht="12" customHeight="1">
      <c r="GQ29949" s="171"/>
    </row>
    <row r="29950" spans="199:199" ht="12" customHeight="1">
      <c r="GQ29950" s="171"/>
    </row>
    <row r="29951" spans="199:199" ht="12" customHeight="1">
      <c r="GQ29951" s="171"/>
    </row>
    <row r="29952" spans="199:199" ht="12" customHeight="1">
      <c r="GQ29952" s="171"/>
    </row>
    <row r="29953" spans="199:199" ht="12" customHeight="1">
      <c r="GQ29953" s="171"/>
    </row>
    <row r="29954" spans="199:199" ht="12" customHeight="1">
      <c r="GQ29954" s="171"/>
    </row>
    <row r="29955" spans="199:199" ht="12" customHeight="1">
      <c r="GQ29955" s="171"/>
    </row>
    <row r="29956" spans="199:199" ht="12" customHeight="1">
      <c r="GQ29956" s="171"/>
    </row>
    <row r="29957" spans="199:199" ht="12" customHeight="1">
      <c r="GQ29957" s="171"/>
    </row>
    <row r="29958" spans="199:199" ht="12" customHeight="1">
      <c r="GQ29958" s="171"/>
    </row>
    <row r="29959" spans="199:199" ht="12" customHeight="1">
      <c r="GQ29959" s="171"/>
    </row>
    <row r="29960" spans="199:199" ht="12" customHeight="1">
      <c r="GQ29960" s="171"/>
    </row>
    <row r="29961" spans="199:199" ht="12" customHeight="1">
      <c r="GQ29961" s="171"/>
    </row>
    <row r="29962" spans="199:199" ht="12" customHeight="1">
      <c r="GQ29962" s="171"/>
    </row>
    <row r="29963" spans="199:199" ht="12" customHeight="1">
      <c r="GQ29963" s="171"/>
    </row>
    <row r="29964" spans="199:199" ht="12" customHeight="1">
      <c r="GQ29964" s="171"/>
    </row>
    <row r="29965" spans="199:199" ht="12" customHeight="1">
      <c r="GQ29965" s="171"/>
    </row>
    <row r="29966" spans="199:199" ht="12" customHeight="1">
      <c r="GQ29966" s="171"/>
    </row>
    <row r="29967" spans="199:199" ht="12" customHeight="1">
      <c r="GQ29967" s="171"/>
    </row>
    <row r="29968" spans="199:199" ht="12" customHeight="1">
      <c r="GQ29968" s="171"/>
    </row>
    <row r="29969" spans="199:199" ht="12" customHeight="1">
      <c r="GQ29969" s="171"/>
    </row>
    <row r="29970" spans="199:199" ht="12" customHeight="1">
      <c r="GQ29970" s="171"/>
    </row>
    <row r="29971" spans="199:199" ht="12" customHeight="1">
      <c r="GQ29971" s="171"/>
    </row>
    <row r="29972" spans="199:199" ht="12" customHeight="1">
      <c r="GQ29972" s="171"/>
    </row>
    <row r="29973" spans="199:199" ht="12" customHeight="1">
      <c r="GQ29973" s="171"/>
    </row>
    <row r="29974" spans="199:199" ht="12" customHeight="1">
      <c r="GQ29974" s="171"/>
    </row>
    <row r="29975" spans="199:199" ht="12" customHeight="1">
      <c r="GQ29975" s="171"/>
    </row>
    <row r="29976" spans="199:199" ht="12" customHeight="1">
      <c r="GQ29976" s="171"/>
    </row>
    <row r="29977" spans="199:199" ht="12" customHeight="1">
      <c r="GQ29977" s="171"/>
    </row>
    <row r="29978" spans="199:199" ht="12" customHeight="1">
      <c r="GQ29978" s="171"/>
    </row>
    <row r="29979" spans="199:199" ht="12" customHeight="1">
      <c r="GQ29979" s="171"/>
    </row>
    <row r="29980" spans="199:199" ht="12" customHeight="1">
      <c r="GQ29980" s="171"/>
    </row>
    <row r="29981" spans="199:199" ht="12" customHeight="1">
      <c r="GQ29981" s="171"/>
    </row>
    <row r="29982" spans="199:199" ht="12" customHeight="1">
      <c r="GQ29982" s="171"/>
    </row>
    <row r="29983" spans="199:199" ht="12" customHeight="1">
      <c r="GQ29983" s="171"/>
    </row>
    <row r="29984" spans="199:199" ht="12" customHeight="1">
      <c r="GQ29984" s="171"/>
    </row>
    <row r="29985" spans="199:199" ht="12" customHeight="1">
      <c r="GQ29985" s="171"/>
    </row>
    <row r="29986" spans="199:199" ht="12" customHeight="1">
      <c r="GQ29986" s="171"/>
    </row>
    <row r="29987" spans="199:199" ht="12" customHeight="1">
      <c r="GQ29987" s="171"/>
    </row>
    <row r="29988" spans="199:199" ht="12" customHeight="1">
      <c r="GQ29988" s="171"/>
    </row>
    <row r="29989" spans="199:199" ht="12" customHeight="1">
      <c r="GQ29989" s="171"/>
    </row>
    <row r="29990" spans="199:199" ht="12" customHeight="1">
      <c r="GQ29990" s="171"/>
    </row>
    <row r="29991" spans="199:199" ht="12" customHeight="1">
      <c r="GQ29991" s="171"/>
    </row>
    <row r="29992" spans="199:199" ht="12" customHeight="1">
      <c r="GQ29992" s="171"/>
    </row>
    <row r="29993" spans="199:199" ht="12" customHeight="1">
      <c r="GQ29993" s="171"/>
    </row>
    <row r="29994" spans="199:199" ht="12" customHeight="1">
      <c r="GQ29994" s="171"/>
    </row>
    <row r="29995" spans="199:199" ht="12" customHeight="1">
      <c r="GQ29995" s="171"/>
    </row>
    <row r="29996" spans="199:199" ht="12" customHeight="1">
      <c r="GQ29996" s="171"/>
    </row>
    <row r="29997" spans="199:199" ht="12" customHeight="1">
      <c r="GQ29997" s="171"/>
    </row>
    <row r="29998" spans="199:199" ht="12" customHeight="1">
      <c r="GQ29998" s="171"/>
    </row>
    <row r="29999" spans="199:199" ht="12" customHeight="1">
      <c r="GQ29999" s="171"/>
    </row>
    <row r="30000" spans="199:199" ht="12" customHeight="1">
      <c r="GQ30000" s="171"/>
    </row>
    <row r="30001" spans="199:199" ht="12" customHeight="1">
      <c r="GQ30001" s="171"/>
    </row>
    <row r="30002" spans="199:199" ht="12" customHeight="1">
      <c r="GQ30002" s="171"/>
    </row>
    <row r="30003" spans="199:199" ht="12" customHeight="1">
      <c r="GQ30003" s="171"/>
    </row>
    <row r="30004" spans="199:199" ht="12" customHeight="1">
      <c r="GQ30004" s="171"/>
    </row>
    <row r="30005" spans="199:199" ht="12" customHeight="1">
      <c r="GQ30005" s="171"/>
    </row>
    <row r="30006" spans="199:199" ht="12" customHeight="1">
      <c r="GQ30006" s="171"/>
    </row>
    <row r="30007" spans="199:199" ht="12" customHeight="1">
      <c r="GQ30007" s="171"/>
    </row>
    <row r="30008" spans="199:199" ht="12" customHeight="1">
      <c r="GQ30008" s="171"/>
    </row>
    <row r="30009" spans="199:199" ht="12" customHeight="1">
      <c r="GQ30009" s="171"/>
    </row>
    <row r="30010" spans="199:199" ht="12" customHeight="1">
      <c r="GQ30010" s="171"/>
    </row>
    <row r="30011" spans="199:199" ht="12" customHeight="1">
      <c r="GQ30011" s="171"/>
    </row>
    <row r="30012" spans="199:199" ht="12" customHeight="1">
      <c r="GQ30012" s="171"/>
    </row>
    <row r="30013" spans="199:199" ht="12" customHeight="1">
      <c r="GQ30013" s="171"/>
    </row>
    <row r="30014" spans="199:199" ht="12" customHeight="1">
      <c r="GQ30014" s="171"/>
    </row>
    <row r="30015" spans="199:199" ht="12" customHeight="1">
      <c r="GQ30015" s="171"/>
    </row>
    <row r="30016" spans="199:199" ht="12" customHeight="1">
      <c r="GQ30016" s="171"/>
    </row>
    <row r="30017" spans="199:199" ht="12" customHeight="1">
      <c r="GQ30017" s="171"/>
    </row>
    <row r="30018" spans="199:199" ht="12" customHeight="1">
      <c r="GQ30018" s="171"/>
    </row>
    <row r="30019" spans="199:199" ht="12" customHeight="1">
      <c r="GQ30019" s="171"/>
    </row>
    <row r="30020" spans="199:199" ht="12" customHeight="1">
      <c r="GQ30020" s="171"/>
    </row>
    <row r="30021" spans="199:199" ht="12" customHeight="1">
      <c r="GQ30021" s="171"/>
    </row>
    <row r="30022" spans="199:199" ht="12" customHeight="1">
      <c r="GQ30022" s="171"/>
    </row>
    <row r="30023" spans="199:199" ht="12" customHeight="1">
      <c r="GQ30023" s="171"/>
    </row>
    <row r="30024" spans="199:199" ht="12" customHeight="1">
      <c r="GQ30024" s="171"/>
    </row>
    <row r="30025" spans="199:199" ht="12" customHeight="1">
      <c r="GQ30025" s="171"/>
    </row>
    <row r="30026" spans="199:199" ht="12" customHeight="1">
      <c r="GQ30026" s="171"/>
    </row>
    <row r="30027" spans="199:199" ht="12" customHeight="1">
      <c r="GQ30027" s="171"/>
    </row>
    <row r="30028" spans="199:199" ht="12" customHeight="1">
      <c r="GQ30028" s="171"/>
    </row>
    <row r="30029" spans="199:199" ht="12" customHeight="1">
      <c r="GQ30029" s="171"/>
    </row>
    <row r="30030" spans="199:199" ht="12" customHeight="1">
      <c r="GQ30030" s="171"/>
    </row>
    <row r="30031" spans="199:199" ht="12" customHeight="1">
      <c r="GQ30031" s="171"/>
    </row>
    <row r="30032" spans="199:199" ht="12" customHeight="1">
      <c r="GQ30032" s="171"/>
    </row>
    <row r="30033" spans="199:199" ht="12" customHeight="1">
      <c r="GQ30033" s="171"/>
    </row>
    <row r="30034" spans="199:199" ht="12" customHeight="1">
      <c r="GQ30034" s="171"/>
    </row>
    <row r="30035" spans="199:199" ht="12" customHeight="1">
      <c r="GQ30035" s="171"/>
    </row>
    <row r="30036" spans="199:199" ht="12" customHeight="1">
      <c r="GQ30036" s="171"/>
    </row>
    <row r="30037" spans="199:199" ht="12" customHeight="1">
      <c r="GQ30037" s="171"/>
    </row>
    <row r="30038" spans="199:199" ht="12" customHeight="1">
      <c r="GQ30038" s="171"/>
    </row>
    <row r="30039" spans="199:199" ht="12" customHeight="1">
      <c r="GQ30039" s="171"/>
    </row>
    <row r="30040" spans="199:199" ht="12" customHeight="1">
      <c r="GQ30040" s="171"/>
    </row>
    <row r="30041" spans="199:199" ht="12" customHeight="1">
      <c r="GQ30041" s="171"/>
    </row>
    <row r="30042" spans="199:199" ht="12" customHeight="1">
      <c r="GQ30042" s="171"/>
    </row>
    <row r="30043" spans="199:199" ht="12" customHeight="1">
      <c r="GQ30043" s="171"/>
    </row>
    <row r="30044" spans="199:199" ht="12" customHeight="1">
      <c r="GQ30044" s="171"/>
    </row>
    <row r="30045" spans="199:199" ht="12" customHeight="1">
      <c r="GQ30045" s="171"/>
    </row>
    <row r="30046" spans="199:199" ht="12" customHeight="1">
      <c r="GQ30046" s="171"/>
    </row>
    <row r="30047" spans="199:199" ht="12" customHeight="1">
      <c r="GQ30047" s="171"/>
    </row>
    <row r="30048" spans="199:199" ht="12" customHeight="1">
      <c r="GQ30048" s="171"/>
    </row>
    <row r="30049" spans="199:199" ht="12" customHeight="1">
      <c r="GQ30049" s="171"/>
    </row>
    <row r="30050" spans="199:199" ht="12" customHeight="1">
      <c r="GQ30050" s="171"/>
    </row>
    <row r="30051" spans="199:199" ht="12" customHeight="1">
      <c r="GQ30051" s="171"/>
    </row>
    <row r="30052" spans="199:199" ht="12" customHeight="1">
      <c r="GQ30052" s="171"/>
    </row>
    <row r="30053" spans="199:199" ht="12" customHeight="1">
      <c r="GQ30053" s="171"/>
    </row>
    <row r="30054" spans="199:199" ht="12" customHeight="1">
      <c r="GQ30054" s="171"/>
    </row>
    <row r="30055" spans="199:199" ht="12" customHeight="1">
      <c r="GQ30055" s="171"/>
    </row>
    <row r="30056" spans="199:199" ht="12" customHeight="1">
      <c r="GQ30056" s="171"/>
    </row>
    <row r="30057" spans="199:199" ht="12" customHeight="1">
      <c r="GQ30057" s="171"/>
    </row>
    <row r="30058" spans="199:199" ht="12" customHeight="1">
      <c r="GQ30058" s="171"/>
    </row>
    <row r="30059" spans="199:199" ht="12" customHeight="1">
      <c r="GQ30059" s="171"/>
    </row>
    <row r="30060" spans="199:199" ht="12" customHeight="1">
      <c r="GQ30060" s="171"/>
    </row>
    <row r="30061" spans="199:199" ht="12" customHeight="1">
      <c r="GQ30061" s="171"/>
    </row>
    <row r="30062" spans="199:199" ht="12" customHeight="1">
      <c r="GQ30062" s="171"/>
    </row>
    <row r="30063" spans="199:199" ht="12" customHeight="1">
      <c r="GQ30063" s="171"/>
    </row>
    <row r="30064" spans="199:199" ht="12" customHeight="1">
      <c r="GQ30064" s="171"/>
    </row>
    <row r="30065" spans="199:199" ht="12" customHeight="1">
      <c r="GQ30065" s="171"/>
    </row>
    <row r="30066" spans="199:199" ht="12" customHeight="1">
      <c r="GQ30066" s="171"/>
    </row>
    <row r="30067" spans="199:199" ht="12" customHeight="1">
      <c r="GQ30067" s="171"/>
    </row>
    <row r="30068" spans="199:199" ht="12" customHeight="1">
      <c r="GQ30068" s="171"/>
    </row>
    <row r="30069" spans="199:199" ht="12" customHeight="1">
      <c r="GQ30069" s="171"/>
    </row>
    <row r="30070" spans="199:199" ht="12" customHeight="1">
      <c r="GQ30070" s="171"/>
    </row>
    <row r="30071" spans="199:199" ht="12" customHeight="1">
      <c r="GQ30071" s="171"/>
    </row>
    <row r="30072" spans="199:199" ht="12" customHeight="1">
      <c r="GQ30072" s="171"/>
    </row>
    <row r="30073" spans="199:199" ht="12" customHeight="1">
      <c r="GQ30073" s="171"/>
    </row>
    <row r="30074" spans="199:199" ht="12" customHeight="1">
      <c r="GQ30074" s="171"/>
    </row>
    <row r="30075" spans="199:199" ht="12" customHeight="1">
      <c r="GQ30075" s="171"/>
    </row>
    <row r="30076" spans="199:199" ht="12" customHeight="1">
      <c r="GQ30076" s="171"/>
    </row>
    <row r="30077" spans="199:199" ht="12" customHeight="1">
      <c r="GQ30077" s="171"/>
    </row>
    <row r="30078" spans="199:199" ht="12" customHeight="1">
      <c r="GQ30078" s="171"/>
    </row>
    <row r="30079" spans="199:199" ht="12" customHeight="1">
      <c r="GQ30079" s="171"/>
    </row>
    <row r="30080" spans="199:199" ht="12" customHeight="1">
      <c r="GQ30080" s="171"/>
    </row>
    <row r="30081" spans="199:199" ht="12" customHeight="1">
      <c r="GQ30081" s="171"/>
    </row>
    <row r="30082" spans="199:199" ht="12" customHeight="1">
      <c r="GQ30082" s="171"/>
    </row>
    <row r="30083" spans="199:199" ht="12" customHeight="1">
      <c r="GQ30083" s="171"/>
    </row>
    <row r="30084" spans="199:199" ht="12" customHeight="1">
      <c r="GQ30084" s="171"/>
    </row>
    <row r="30085" spans="199:199" ht="12" customHeight="1">
      <c r="GQ30085" s="171"/>
    </row>
    <row r="30086" spans="199:199" ht="12" customHeight="1">
      <c r="GQ30086" s="171"/>
    </row>
    <row r="30087" spans="199:199" ht="12" customHeight="1">
      <c r="GQ30087" s="171"/>
    </row>
    <row r="30088" spans="199:199" ht="12" customHeight="1">
      <c r="GQ30088" s="171"/>
    </row>
    <row r="30089" spans="199:199" ht="12" customHeight="1">
      <c r="GQ30089" s="171"/>
    </row>
    <row r="30090" spans="199:199" ht="12" customHeight="1">
      <c r="GQ30090" s="171"/>
    </row>
    <row r="30091" spans="199:199" ht="12" customHeight="1">
      <c r="GQ30091" s="171"/>
    </row>
    <row r="30092" spans="199:199" ht="12" customHeight="1">
      <c r="GQ30092" s="171"/>
    </row>
    <row r="30093" spans="199:199" ht="12" customHeight="1">
      <c r="GQ30093" s="171"/>
    </row>
    <row r="30094" spans="199:199" ht="12" customHeight="1">
      <c r="GQ30094" s="171"/>
    </row>
    <row r="30095" spans="199:199" ht="12" customHeight="1">
      <c r="GQ30095" s="171"/>
    </row>
    <row r="30096" spans="199:199" ht="12" customHeight="1">
      <c r="GQ30096" s="171"/>
    </row>
    <row r="30097" spans="199:199" ht="12" customHeight="1">
      <c r="GQ30097" s="171"/>
    </row>
    <row r="30098" spans="199:199" ht="12" customHeight="1">
      <c r="GQ30098" s="171"/>
    </row>
    <row r="30099" spans="199:199" ht="12" customHeight="1">
      <c r="GQ30099" s="171"/>
    </row>
    <row r="30100" spans="199:199" ht="12" customHeight="1">
      <c r="GQ30100" s="171"/>
    </row>
    <row r="30101" spans="199:199" ht="12" customHeight="1">
      <c r="GQ30101" s="171"/>
    </row>
    <row r="30102" spans="199:199" ht="12" customHeight="1">
      <c r="GQ30102" s="171"/>
    </row>
    <row r="30103" spans="199:199" ht="12" customHeight="1">
      <c r="GQ30103" s="171"/>
    </row>
    <row r="30104" spans="199:199" ht="12" customHeight="1">
      <c r="GQ30104" s="171"/>
    </row>
    <row r="30105" spans="199:199" ht="12" customHeight="1">
      <c r="GQ30105" s="171"/>
    </row>
    <row r="30106" spans="199:199" ht="12" customHeight="1">
      <c r="GQ30106" s="171"/>
    </row>
    <row r="30107" spans="199:199" ht="12" customHeight="1">
      <c r="GQ30107" s="171"/>
    </row>
    <row r="30108" spans="199:199" ht="12" customHeight="1">
      <c r="GQ30108" s="171"/>
    </row>
    <row r="30109" spans="199:199" ht="12" customHeight="1">
      <c r="GQ30109" s="171"/>
    </row>
    <row r="30110" spans="199:199" ht="12" customHeight="1">
      <c r="GQ30110" s="171"/>
    </row>
    <row r="30111" spans="199:199" ht="12" customHeight="1">
      <c r="GQ30111" s="171"/>
    </row>
    <row r="30112" spans="199:199" ht="12" customHeight="1">
      <c r="GQ30112" s="171"/>
    </row>
    <row r="30113" spans="199:199" ht="12" customHeight="1">
      <c r="GQ30113" s="171"/>
    </row>
    <row r="30114" spans="199:199" ht="12" customHeight="1">
      <c r="GQ30114" s="171"/>
    </row>
    <row r="30115" spans="199:199" ht="12" customHeight="1">
      <c r="GQ30115" s="171"/>
    </row>
    <row r="30116" spans="199:199" ht="12" customHeight="1">
      <c r="GQ30116" s="171"/>
    </row>
    <row r="30117" spans="199:199" ht="12" customHeight="1">
      <c r="GQ30117" s="171"/>
    </row>
    <row r="30118" spans="199:199" ht="12" customHeight="1">
      <c r="GQ30118" s="171"/>
    </row>
    <row r="30119" spans="199:199" ht="12" customHeight="1">
      <c r="GQ30119" s="171"/>
    </row>
    <row r="30120" spans="199:199" ht="12" customHeight="1">
      <c r="GQ30120" s="171"/>
    </row>
    <row r="30121" spans="199:199" ht="12" customHeight="1">
      <c r="GQ30121" s="171"/>
    </row>
    <row r="30122" spans="199:199" ht="12" customHeight="1">
      <c r="GQ30122" s="171"/>
    </row>
    <row r="30123" spans="199:199" ht="12" customHeight="1">
      <c r="GQ30123" s="171"/>
    </row>
    <row r="30124" spans="199:199" ht="12" customHeight="1">
      <c r="GQ30124" s="171"/>
    </row>
    <row r="30125" spans="199:199" ht="12" customHeight="1">
      <c r="GQ30125" s="171"/>
    </row>
    <row r="30126" spans="199:199" ht="12" customHeight="1">
      <c r="GQ30126" s="171"/>
    </row>
    <row r="30127" spans="199:199" ht="12" customHeight="1">
      <c r="GQ30127" s="171"/>
    </row>
    <row r="30128" spans="199:199" ht="12" customHeight="1">
      <c r="GQ30128" s="171"/>
    </row>
    <row r="30129" spans="199:199" ht="12" customHeight="1">
      <c r="GQ30129" s="171"/>
    </row>
    <row r="30130" spans="199:199" ht="12" customHeight="1">
      <c r="GQ30130" s="171"/>
    </row>
    <row r="30131" spans="199:199" ht="12" customHeight="1">
      <c r="GQ30131" s="171"/>
    </row>
    <row r="30132" spans="199:199" ht="12" customHeight="1">
      <c r="GQ30132" s="171"/>
    </row>
    <row r="30133" spans="199:199" ht="12" customHeight="1">
      <c r="GQ30133" s="171"/>
    </row>
    <row r="30134" spans="199:199" ht="12" customHeight="1">
      <c r="GQ30134" s="171"/>
    </row>
    <row r="30135" spans="199:199" ht="12" customHeight="1">
      <c r="GQ30135" s="171"/>
    </row>
    <row r="30136" spans="199:199" ht="12" customHeight="1">
      <c r="GQ30136" s="171"/>
    </row>
    <row r="30137" spans="199:199" ht="12" customHeight="1">
      <c r="GQ30137" s="171"/>
    </row>
    <row r="30138" spans="199:199" ht="12" customHeight="1">
      <c r="GQ30138" s="171"/>
    </row>
    <row r="30139" spans="199:199" ht="12" customHeight="1">
      <c r="GQ30139" s="171"/>
    </row>
    <row r="30140" spans="199:199" ht="12" customHeight="1">
      <c r="GQ30140" s="171"/>
    </row>
    <row r="30141" spans="199:199" ht="12" customHeight="1">
      <c r="GQ30141" s="171"/>
    </row>
    <row r="30142" spans="199:199" ht="12" customHeight="1">
      <c r="GQ30142" s="171"/>
    </row>
    <row r="30143" spans="199:199" ht="12" customHeight="1">
      <c r="GQ30143" s="171"/>
    </row>
    <row r="30144" spans="199:199" ht="12" customHeight="1">
      <c r="GQ30144" s="171"/>
    </row>
    <row r="30145" spans="199:199" ht="12" customHeight="1">
      <c r="GQ30145" s="171"/>
    </row>
    <row r="30146" spans="199:199" ht="12" customHeight="1">
      <c r="GQ30146" s="171"/>
    </row>
    <row r="30147" spans="199:199" ht="12" customHeight="1">
      <c r="GQ30147" s="171"/>
    </row>
    <row r="30148" spans="199:199" ht="12" customHeight="1">
      <c r="GQ30148" s="171"/>
    </row>
    <row r="30149" spans="199:199" ht="12" customHeight="1">
      <c r="GQ30149" s="171"/>
    </row>
    <row r="30150" spans="199:199" ht="12" customHeight="1">
      <c r="GQ30150" s="171"/>
    </row>
    <row r="30151" spans="199:199" ht="12" customHeight="1">
      <c r="GQ30151" s="171"/>
    </row>
    <row r="30152" spans="199:199" ht="12" customHeight="1">
      <c r="GQ30152" s="171"/>
    </row>
    <row r="30153" spans="199:199" ht="12" customHeight="1">
      <c r="GQ30153" s="171"/>
    </row>
    <row r="30154" spans="199:199" ht="12" customHeight="1">
      <c r="GQ30154" s="171"/>
    </row>
    <row r="30155" spans="199:199" ht="12" customHeight="1">
      <c r="GQ30155" s="171"/>
    </row>
    <row r="30156" spans="199:199" ht="12" customHeight="1">
      <c r="GQ30156" s="171"/>
    </row>
    <row r="30157" spans="199:199" ht="12" customHeight="1">
      <c r="GQ30157" s="171"/>
    </row>
    <row r="30158" spans="199:199" ht="12" customHeight="1">
      <c r="GQ30158" s="171"/>
    </row>
    <row r="30159" spans="199:199" ht="12" customHeight="1">
      <c r="GQ30159" s="171"/>
    </row>
    <row r="30160" spans="199:199" ht="12" customHeight="1">
      <c r="GQ30160" s="171"/>
    </row>
    <row r="30161" spans="199:199" ht="12" customHeight="1">
      <c r="GQ30161" s="171"/>
    </row>
    <row r="30162" spans="199:199" ht="12" customHeight="1">
      <c r="GQ30162" s="171"/>
    </row>
    <row r="30163" spans="199:199" ht="12" customHeight="1">
      <c r="GQ30163" s="171"/>
    </row>
    <row r="30164" spans="199:199" ht="12" customHeight="1">
      <c r="GQ30164" s="171"/>
    </row>
    <row r="30165" spans="199:199" ht="12" customHeight="1">
      <c r="GQ30165" s="171"/>
    </row>
    <row r="30166" spans="199:199" ht="12" customHeight="1">
      <c r="GQ30166" s="171"/>
    </row>
    <row r="30167" spans="199:199" ht="12" customHeight="1">
      <c r="GQ30167" s="171"/>
    </row>
    <row r="30168" spans="199:199" ht="12" customHeight="1">
      <c r="GQ30168" s="171"/>
    </row>
    <row r="30169" spans="199:199" ht="12" customHeight="1">
      <c r="GQ30169" s="171"/>
    </row>
    <row r="30170" spans="199:199" ht="12" customHeight="1">
      <c r="GQ30170" s="171"/>
    </row>
    <row r="30171" spans="199:199" ht="12" customHeight="1">
      <c r="GQ30171" s="171"/>
    </row>
    <row r="30172" spans="199:199" ht="12" customHeight="1">
      <c r="GQ30172" s="171"/>
    </row>
    <row r="30173" spans="199:199" ht="12" customHeight="1">
      <c r="GQ30173" s="171"/>
    </row>
    <row r="30174" spans="199:199" ht="12" customHeight="1">
      <c r="GQ30174" s="171"/>
    </row>
    <row r="30175" spans="199:199" ht="12" customHeight="1">
      <c r="GQ30175" s="171"/>
    </row>
    <row r="30176" spans="199:199" ht="12" customHeight="1">
      <c r="GQ30176" s="171"/>
    </row>
    <row r="30177" spans="199:199" ht="12" customHeight="1">
      <c r="GQ30177" s="171"/>
    </row>
    <row r="30178" spans="199:199" ht="12" customHeight="1">
      <c r="GQ30178" s="171"/>
    </row>
    <row r="30179" spans="199:199" ht="12" customHeight="1">
      <c r="GQ30179" s="171"/>
    </row>
    <row r="30180" spans="199:199" ht="12" customHeight="1">
      <c r="GQ30180" s="171"/>
    </row>
    <row r="30181" spans="199:199" ht="12" customHeight="1">
      <c r="GQ30181" s="171"/>
    </row>
    <row r="30182" spans="199:199" ht="12" customHeight="1">
      <c r="GQ30182" s="171"/>
    </row>
    <row r="30183" spans="199:199" ht="12" customHeight="1">
      <c r="GQ30183" s="171"/>
    </row>
    <row r="30184" spans="199:199" ht="12" customHeight="1">
      <c r="GQ30184" s="171"/>
    </row>
    <row r="30185" spans="199:199" ht="12" customHeight="1">
      <c r="GQ30185" s="171"/>
    </row>
    <row r="30186" spans="199:199" ht="12" customHeight="1">
      <c r="GQ30186" s="171"/>
    </row>
    <row r="30187" spans="199:199" ht="12" customHeight="1">
      <c r="GQ30187" s="171"/>
    </row>
    <row r="30188" spans="199:199" ht="12" customHeight="1">
      <c r="GQ30188" s="171"/>
    </row>
    <row r="30189" spans="199:199" ht="12" customHeight="1">
      <c r="GQ30189" s="171"/>
    </row>
    <row r="30190" spans="199:199" ht="12" customHeight="1">
      <c r="GQ30190" s="171"/>
    </row>
    <row r="30191" spans="199:199" ht="12" customHeight="1">
      <c r="GQ30191" s="171"/>
    </row>
    <row r="30192" spans="199:199" ht="12" customHeight="1">
      <c r="GQ30192" s="171"/>
    </row>
    <row r="30193" spans="199:199" ht="12" customHeight="1">
      <c r="GQ30193" s="171"/>
    </row>
    <row r="30194" spans="199:199" ht="12" customHeight="1">
      <c r="GQ30194" s="171"/>
    </row>
    <row r="30195" spans="199:199" ht="12" customHeight="1">
      <c r="GQ30195" s="171"/>
    </row>
    <row r="30196" spans="199:199" ht="12" customHeight="1">
      <c r="GQ30196" s="171"/>
    </row>
    <row r="30197" spans="199:199" ht="12" customHeight="1">
      <c r="GQ30197" s="171"/>
    </row>
    <row r="30198" spans="199:199" ht="12" customHeight="1">
      <c r="GQ30198" s="171"/>
    </row>
    <row r="30199" spans="199:199" ht="12" customHeight="1">
      <c r="GQ30199" s="171"/>
    </row>
    <row r="30200" spans="199:199" ht="12" customHeight="1">
      <c r="GQ30200" s="171"/>
    </row>
    <row r="30201" spans="199:199" ht="12" customHeight="1">
      <c r="GQ30201" s="171"/>
    </row>
    <row r="30202" spans="199:199" ht="12" customHeight="1">
      <c r="GQ30202" s="171"/>
    </row>
    <row r="30203" spans="199:199" ht="12" customHeight="1">
      <c r="GQ30203" s="171"/>
    </row>
    <row r="30204" spans="199:199" ht="12" customHeight="1">
      <c r="GQ30204" s="171"/>
    </row>
    <row r="30205" spans="199:199" ht="12" customHeight="1">
      <c r="GQ30205" s="171"/>
    </row>
    <row r="30206" spans="199:199" ht="12" customHeight="1">
      <c r="GQ30206" s="171"/>
    </row>
    <row r="30207" spans="199:199" ht="12" customHeight="1">
      <c r="GQ30207" s="171"/>
    </row>
    <row r="30208" spans="199:199" ht="12" customHeight="1">
      <c r="GQ30208" s="171"/>
    </row>
    <row r="30209" spans="199:199" ht="12" customHeight="1">
      <c r="GQ30209" s="171"/>
    </row>
    <row r="30210" spans="199:199" ht="12" customHeight="1">
      <c r="GQ30210" s="171"/>
    </row>
    <row r="30211" spans="199:199" ht="12" customHeight="1">
      <c r="GQ30211" s="171"/>
    </row>
    <row r="30212" spans="199:199" ht="12" customHeight="1">
      <c r="GQ30212" s="171"/>
    </row>
    <row r="30213" spans="199:199" ht="12" customHeight="1">
      <c r="GQ30213" s="171"/>
    </row>
    <row r="30214" spans="199:199" ht="12" customHeight="1">
      <c r="GQ30214" s="171"/>
    </row>
    <row r="30215" spans="199:199" ht="12" customHeight="1">
      <c r="GQ30215" s="171"/>
    </row>
    <row r="30216" spans="199:199" ht="12" customHeight="1">
      <c r="GQ30216" s="171"/>
    </row>
    <row r="30217" spans="199:199" ht="12" customHeight="1">
      <c r="GQ30217" s="171"/>
    </row>
    <row r="30218" spans="199:199" ht="12" customHeight="1">
      <c r="GQ30218" s="171"/>
    </row>
    <row r="30219" spans="199:199" ht="12" customHeight="1">
      <c r="GQ30219" s="171"/>
    </row>
    <row r="30220" spans="199:199" ht="12" customHeight="1">
      <c r="GQ30220" s="171"/>
    </row>
    <row r="30221" spans="199:199" ht="12" customHeight="1">
      <c r="GQ30221" s="171"/>
    </row>
    <row r="30222" spans="199:199" ht="12" customHeight="1">
      <c r="GQ30222" s="171"/>
    </row>
    <row r="30223" spans="199:199" ht="12" customHeight="1">
      <c r="GQ30223" s="171"/>
    </row>
    <row r="30224" spans="199:199" ht="12" customHeight="1">
      <c r="GQ30224" s="171"/>
    </row>
    <row r="30225" spans="199:199" ht="12" customHeight="1">
      <c r="GQ30225" s="171"/>
    </row>
    <row r="30226" spans="199:199" ht="12" customHeight="1">
      <c r="GQ30226" s="171"/>
    </row>
    <row r="30227" spans="199:199" ht="12" customHeight="1">
      <c r="GQ30227" s="171"/>
    </row>
    <row r="30228" spans="199:199" ht="12" customHeight="1">
      <c r="GQ30228" s="171"/>
    </row>
    <row r="30229" spans="199:199" ht="12" customHeight="1">
      <c r="GQ30229" s="171"/>
    </row>
    <row r="30230" spans="199:199" ht="12" customHeight="1">
      <c r="GQ30230" s="171"/>
    </row>
    <row r="30231" spans="199:199" ht="12" customHeight="1">
      <c r="GQ30231" s="171"/>
    </row>
    <row r="30232" spans="199:199" ht="12" customHeight="1">
      <c r="GQ30232" s="171"/>
    </row>
    <row r="30233" spans="199:199" ht="12" customHeight="1">
      <c r="GQ30233" s="171"/>
    </row>
    <row r="30234" spans="199:199" ht="12" customHeight="1">
      <c r="GQ30234" s="171"/>
    </row>
    <row r="30235" spans="199:199" ht="12" customHeight="1">
      <c r="GQ30235" s="171"/>
    </row>
    <row r="30236" spans="199:199" ht="12" customHeight="1">
      <c r="GQ30236" s="171"/>
    </row>
    <row r="30237" spans="199:199" ht="12" customHeight="1">
      <c r="GQ30237" s="171"/>
    </row>
    <row r="30238" spans="199:199" ht="12" customHeight="1">
      <c r="GQ30238" s="171"/>
    </row>
    <row r="30239" spans="199:199" ht="12" customHeight="1">
      <c r="GQ30239" s="171"/>
    </row>
    <row r="30240" spans="199:199" ht="12" customHeight="1">
      <c r="GQ30240" s="171"/>
    </row>
    <row r="30241" spans="199:199" ht="12" customHeight="1">
      <c r="GQ30241" s="171"/>
    </row>
    <row r="30242" spans="199:199" ht="12" customHeight="1">
      <c r="GQ30242" s="171"/>
    </row>
    <row r="30243" spans="199:199" ht="12" customHeight="1">
      <c r="GQ30243" s="171"/>
    </row>
    <row r="30244" spans="199:199" ht="12" customHeight="1">
      <c r="GQ30244" s="171"/>
    </row>
    <row r="30245" spans="199:199" ht="12" customHeight="1">
      <c r="GQ30245" s="171"/>
    </row>
    <row r="30246" spans="199:199" ht="12" customHeight="1">
      <c r="GQ30246" s="171"/>
    </row>
    <row r="30247" spans="199:199" ht="12" customHeight="1">
      <c r="GQ30247" s="171"/>
    </row>
    <row r="30248" spans="199:199" ht="12" customHeight="1">
      <c r="GQ30248" s="171"/>
    </row>
    <row r="30249" spans="199:199" ht="12" customHeight="1">
      <c r="GQ30249" s="171"/>
    </row>
    <row r="30250" spans="199:199" ht="12" customHeight="1">
      <c r="GQ30250" s="171"/>
    </row>
    <row r="30251" spans="199:199" ht="12" customHeight="1">
      <c r="GQ30251" s="171"/>
    </row>
    <row r="30252" spans="199:199" ht="12" customHeight="1">
      <c r="GQ30252" s="171"/>
    </row>
    <row r="30253" spans="199:199" ht="12" customHeight="1">
      <c r="GQ30253" s="171"/>
    </row>
    <row r="30254" spans="199:199" ht="12" customHeight="1">
      <c r="GQ30254" s="171"/>
    </row>
    <row r="30255" spans="199:199" ht="12" customHeight="1">
      <c r="GQ30255" s="171"/>
    </row>
    <row r="30256" spans="199:199" ht="12" customHeight="1">
      <c r="GQ30256" s="171"/>
    </row>
    <row r="30257" spans="199:199" ht="12" customHeight="1">
      <c r="GQ30257" s="171"/>
    </row>
    <row r="30258" spans="199:199" ht="12" customHeight="1">
      <c r="GQ30258" s="171"/>
    </row>
    <row r="30259" spans="199:199" ht="12" customHeight="1">
      <c r="GQ30259" s="171"/>
    </row>
    <row r="30260" spans="199:199" ht="12" customHeight="1">
      <c r="GQ30260" s="171"/>
    </row>
    <row r="30261" spans="199:199" ht="12" customHeight="1">
      <c r="GQ30261" s="171"/>
    </row>
    <row r="30262" spans="199:199" ht="12" customHeight="1">
      <c r="GQ30262" s="171"/>
    </row>
    <row r="30263" spans="199:199" ht="12" customHeight="1">
      <c r="GQ30263" s="171"/>
    </row>
    <row r="30264" spans="199:199" ht="12" customHeight="1">
      <c r="GQ30264" s="171"/>
    </row>
    <row r="30265" spans="199:199" ht="12" customHeight="1">
      <c r="GQ30265" s="171"/>
    </row>
    <row r="30266" spans="199:199" ht="12" customHeight="1">
      <c r="GQ30266" s="171"/>
    </row>
    <row r="30267" spans="199:199" ht="12" customHeight="1">
      <c r="GQ30267" s="171"/>
    </row>
    <row r="30268" spans="199:199" ht="12" customHeight="1">
      <c r="GQ30268" s="171"/>
    </row>
    <row r="30269" spans="199:199" ht="12" customHeight="1">
      <c r="GQ30269" s="171"/>
    </row>
    <row r="30270" spans="199:199" ht="12" customHeight="1">
      <c r="GQ30270" s="171"/>
    </row>
    <row r="30271" spans="199:199" ht="12" customHeight="1">
      <c r="GQ30271" s="171"/>
    </row>
    <row r="30272" spans="199:199" ht="12" customHeight="1">
      <c r="GQ30272" s="171"/>
    </row>
    <row r="30273" spans="199:199" ht="12" customHeight="1">
      <c r="GQ30273" s="171"/>
    </row>
    <row r="30274" spans="199:199" ht="12" customHeight="1">
      <c r="GQ30274" s="171"/>
    </row>
    <row r="30275" spans="199:199" ht="12" customHeight="1">
      <c r="GQ30275" s="171"/>
    </row>
    <row r="30276" spans="199:199" ht="12" customHeight="1">
      <c r="GQ30276" s="171"/>
    </row>
    <row r="30277" spans="199:199" ht="12" customHeight="1">
      <c r="GQ30277" s="171"/>
    </row>
    <row r="30278" spans="199:199" ht="12" customHeight="1">
      <c r="GQ30278" s="171"/>
    </row>
    <row r="30279" spans="199:199" ht="12" customHeight="1">
      <c r="GQ30279" s="171"/>
    </row>
    <row r="30280" spans="199:199" ht="12" customHeight="1">
      <c r="GQ30280" s="171"/>
    </row>
    <row r="30281" spans="199:199" ht="12" customHeight="1">
      <c r="GQ30281" s="171"/>
    </row>
    <row r="30282" spans="199:199" ht="12" customHeight="1">
      <c r="GQ30282" s="171"/>
    </row>
    <row r="30283" spans="199:199" ht="12" customHeight="1">
      <c r="GQ30283" s="171"/>
    </row>
    <row r="30284" spans="199:199" ht="12" customHeight="1">
      <c r="GQ30284" s="171"/>
    </row>
    <row r="30285" spans="199:199" ht="12" customHeight="1">
      <c r="GQ30285" s="171"/>
    </row>
    <row r="30286" spans="199:199" ht="12" customHeight="1">
      <c r="GQ30286" s="171"/>
    </row>
    <row r="30287" spans="199:199" ht="12" customHeight="1">
      <c r="GQ30287" s="171"/>
    </row>
    <row r="30288" spans="199:199" ht="12" customHeight="1">
      <c r="GQ30288" s="171"/>
    </row>
    <row r="30289" spans="199:199" ht="12" customHeight="1">
      <c r="GQ30289" s="171"/>
    </row>
    <row r="30290" spans="199:199" ht="12" customHeight="1">
      <c r="GQ30290" s="171"/>
    </row>
    <row r="30291" spans="199:199" ht="12" customHeight="1">
      <c r="GQ30291" s="171"/>
    </row>
    <row r="30292" spans="199:199" ht="12" customHeight="1">
      <c r="GQ30292" s="171"/>
    </row>
    <row r="30293" spans="199:199" ht="12" customHeight="1">
      <c r="GQ30293" s="171"/>
    </row>
    <row r="30294" spans="199:199" ht="12" customHeight="1">
      <c r="GQ30294" s="171"/>
    </row>
    <row r="30295" spans="199:199" ht="12" customHeight="1">
      <c r="GQ30295" s="171"/>
    </row>
    <row r="30296" spans="199:199" ht="12" customHeight="1">
      <c r="GQ30296" s="171"/>
    </row>
    <row r="30297" spans="199:199" ht="12" customHeight="1">
      <c r="GQ30297" s="171"/>
    </row>
    <row r="30298" spans="199:199" ht="12" customHeight="1">
      <c r="GQ30298" s="171"/>
    </row>
    <row r="30299" spans="199:199" ht="12" customHeight="1">
      <c r="GQ30299" s="171"/>
    </row>
    <row r="30300" spans="199:199" ht="12" customHeight="1">
      <c r="GQ30300" s="171"/>
    </row>
    <row r="30301" spans="199:199" ht="12" customHeight="1">
      <c r="GQ30301" s="171"/>
    </row>
    <row r="30302" spans="199:199" ht="12" customHeight="1">
      <c r="GQ30302" s="171"/>
    </row>
    <row r="30303" spans="199:199" ht="12" customHeight="1">
      <c r="GQ30303" s="171"/>
    </row>
    <row r="30304" spans="199:199" ht="12" customHeight="1">
      <c r="GQ30304" s="171"/>
    </row>
    <row r="30305" spans="199:199" ht="12" customHeight="1">
      <c r="GQ30305" s="171"/>
    </row>
    <row r="30306" spans="199:199" ht="12" customHeight="1">
      <c r="GQ30306" s="171"/>
    </row>
    <row r="30307" spans="199:199" ht="12" customHeight="1">
      <c r="GQ30307" s="171"/>
    </row>
    <row r="30308" spans="199:199" ht="12" customHeight="1">
      <c r="GQ30308" s="171"/>
    </row>
    <row r="30309" spans="199:199" ht="12" customHeight="1">
      <c r="GQ30309" s="171"/>
    </row>
    <row r="30310" spans="199:199" ht="12" customHeight="1">
      <c r="GQ30310" s="171"/>
    </row>
    <row r="30311" spans="199:199" ht="12" customHeight="1">
      <c r="GQ30311" s="171"/>
    </row>
    <row r="30312" spans="199:199" ht="12" customHeight="1">
      <c r="GQ30312" s="171"/>
    </row>
    <row r="30313" spans="199:199" ht="12" customHeight="1">
      <c r="GQ30313" s="171"/>
    </row>
    <row r="30314" spans="199:199" ht="12" customHeight="1">
      <c r="GQ30314" s="171"/>
    </row>
    <row r="30315" spans="199:199" ht="12" customHeight="1">
      <c r="GQ30315" s="171"/>
    </row>
    <row r="30316" spans="199:199" ht="12" customHeight="1">
      <c r="GQ30316" s="171"/>
    </row>
    <row r="30317" spans="199:199" ht="12" customHeight="1">
      <c r="GQ30317" s="171"/>
    </row>
    <row r="30318" spans="199:199" ht="12" customHeight="1">
      <c r="GQ30318" s="171"/>
    </row>
    <row r="30319" spans="199:199" ht="12" customHeight="1">
      <c r="GQ30319" s="171"/>
    </row>
    <row r="30320" spans="199:199" ht="12" customHeight="1">
      <c r="GQ30320" s="171"/>
    </row>
    <row r="30321" spans="199:199" ht="12" customHeight="1">
      <c r="GQ30321" s="171"/>
    </row>
    <row r="30322" spans="199:199" ht="12" customHeight="1">
      <c r="GQ30322" s="171"/>
    </row>
    <row r="30323" spans="199:199" ht="12" customHeight="1">
      <c r="GQ30323" s="171"/>
    </row>
    <row r="30324" spans="199:199" ht="12" customHeight="1">
      <c r="GQ30324" s="171"/>
    </row>
    <row r="30325" spans="199:199" ht="12" customHeight="1">
      <c r="GQ30325" s="171"/>
    </row>
    <row r="30326" spans="199:199" ht="12" customHeight="1">
      <c r="GQ30326" s="171"/>
    </row>
    <row r="30327" spans="199:199" ht="12" customHeight="1">
      <c r="GQ30327" s="171"/>
    </row>
    <row r="30328" spans="199:199" ht="12" customHeight="1">
      <c r="GQ30328" s="171"/>
    </row>
    <row r="30329" spans="199:199" ht="12" customHeight="1">
      <c r="GQ30329" s="171"/>
    </row>
    <row r="30330" spans="199:199" ht="12" customHeight="1">
      <c r="GQ30330" s="171"/>
    </row>
    <row r="30331" spans="199:199" ht="12" customHeight="1">
      <c r="GQ30331" s="171"/>
    </row>
    <row r="30332" spans="199:199" ht="12" customHeight="1">
      <c r="GQ30332" s="171"/>
    </row>
    <row r="30333" spans="199:199" ht="12" customHeight="1">
      <c r="GQ30333" s="171"/>
    </row>
    <row r="30334" spans="199:199" ht="12" customHeight="1">
      <c r="GQ30334" s="171"/>
    </row>
    <row r="30335" spans="199:199" ht="12" customHeight="1">
      <c r="GQ30335" s="171"/>
    </row>
    <row r="30336" spans="199:199" ht="12" customHeight="1">
      <c r="GQ30336" s="171"/>
    </row>
    <row r="30337" spans="199:199" ht="12" customHeight="1">
      <c r="GQ30337" s="171"/>
    </row>
    <row r="30338" spans="199:199" ht="12" customHeight="1">
      <c r="GQ30338" s="171"/>
    </row>
    <row r="30339" spans="199:199" ht="12" customHeight="1">
      <c r="GQ30339" s="171"/>
    </row>
    <row r="30340" spans="199:199" ht="12" customHeight="1">
      <c r="GQ30340" s="171"/>
    </row>
    <row r="30341" spans="199:199" ht="12" customHeight="1">
      <c r="GQ30341" s="171"/>
    </row>
    <row r="30342" spans="199:199" ht="12" customHeight="1">
      <c r="GQ30342" s="171"/>
    </row>
    <row r="30343" spans="199:199" ht="12" customHeight="1">
      <c r="GQ30343" s="171"/>
    </row>
    <row r="30344" spans="199:199" ht="12" customHeight="1">
      <c r="GQ30344" s="171"/>
    </row>
    <row r="30345" spans="199:199" ht="12" customHeight="1">
      <c r="GQ30345" s="171"/>
    </row>
    <row r="30346" spans="199:199" ht="12" customHeight="1">
      <c r="GQ30346" s="171"/>
    </row>
    <row r="30347" spans="199:199" ht="12" customHeight="1">
      <c r="GQ30347" s="171"/>
    </row>
    <row r="30348" spans="199:199" ht="12" customHeight="1">
      <c r="GQ30348" s="171"/>
    </row>
    <row r="30349" spans="199:199" ht="12" customHeight="1">
      <c r="GQ30349" s="171"/>
    </row>
    <row r="30350" spans="199:199" ht="12" customHeight="1">
      <c r="GQ30350" s="171"/>
    </row>
    <row r="30351" spans="199:199" ht="12" customHeight="1">
      <c r="GQ30351" s="171"/>
    </row>
    <row r="30352" spans="199:199" ht="12" customHeight="1">
      <c r="GQ30352" s="171"/>
    </row>
    <row r="30353" spans="199:199" ht="12" customHeight="1">
      <c r="GQ30353" s="171"/>
    </row>
    <row r="30354" spans="199:199" ht="12" customHeight="1">
      <c r="GQ30354" s="171"/>
    </row>
    <row r="30355" spans="199:199" ht="12" customHeight="1">
      <c r="GQ30355" s="171"/>
    </row>
    <row r="30356" spans="199:199" ht="12" customHeight="1">
      <c r="GQ30356" s="171"/>
    </row>
    <row r="30357" spans="199:199" ht="12" customHeight="1">
      <c r="GQ30357" s="171"/>
    </row>
    <row r="30358" spans="199:199" ht="12" customHeight="1">
      <c r="GQ30358" s="171"/>
    </row>
    <row r="30359" spans="199:199" ht="12" customHeight="1">
      <c r="GQ30359" s="171"/>
    </row>
    <row r="30360" spans="199:199" ht="12" customHeight="1">
      <c r="GQ30360" s="171"/>
    </row>
    <row r="30361" spans="199:199" ht="12" customHeight="1">
      <c r="GQ30361" s="171"/>
    </row>
    <row r="30362" spans="199:199" ht="12" customHeight="1">
      <c r="GQ30362" s="171"/>
    </row>
    <row r="30363" spans="199:199" ht="12" customHeight="1">
      <c r="GQ30363" s="171"/>
    </row>
    <row r="30364" spans="199:199" ht="12" customHeight="1">
      <c r="GQ30364" s="171"/>
    </row>
    <row r="30365" spans="199:199" ht="12" customHeight="1">
      <c r="GQ30365" s="171"/>
    </row>
    <row r="30366" spans="199:199" ht="12" customHeight="1">
      <c r="GQ30366" s="171"/>
    </row>
    <row r="30367" spans="199:199" ht="12" customHeight="1">
      <c r="GQ30367" s="171"/>
    </row>
    <row r="30368" spans="199:199" ht="12" customHeight="1">
      <c r="GQ30368" s="171"/>
    </row>
    <row r="30369" spans="199:199" ht="12" customHeight="1">
      <c r="GQ30369" s="171"/>
    </row>
    <row r="30370" spans="199:199" ht="12" customHeight="1">
      <c r="GQ30370" s="171"/>
    </row>
    <row r="30371" spans="199:199" ht="12" customHeight="1">
      <c r="GQ30371" s="171"/>
    </row>
    <row r="30372" spans="199:199" ht="12" customHeight="1">
      <c r="GQ30372" s="171"/>
    </row>
    <row r="30373" spans="199:199" ht="12" customHeight="1">
      <c r="GQ30373" s="171"/>
    </row>
    <row r="30374" spans="199:199" ht="12" customHeight="1">
      <c r="GQ30374" s="171"/>
    </row>
    <row r="30375" spans="199:199" ht="12" customHeight="1">
      <c r="GQ30375" s="171"/>
    </row>
    <row r="30376" spans="199:199" ht="12" customHeight="1">
      <c r="GQ30376" s="171"/>
    </row>
    <row r="30377" spans="199:199" ht="12" customHeight="1">
      <c r="GQ30377" s="171"/>
    </row>
    <row r="30378" spans="199:199" ht="12" customHeight="1">
      <c r="GQ30378" s="171"/>
    </row>
    <row r="30379" spans="199:199" ht="12" customHeight="1">
      <c r="GQ30379" s="171"/>
    </row>
    <row r="30380" spans="199:199" ht="12" customHeight="1">
      <c r="GQ30380" s="171"/>
    </row>
    <row r="30381" spans="199:199" ht="12" customHeight="1">
      <c r="GQ30381" s="171"/>
    </row>
    <row r="30382" spans="199:199" ht="12" customHeight="1">
      <c r="GQ30382" s="171"/>
    </row>
    <row r="30383" spans="199:199" ht="12" customHeight="1">
      <c r="GQ30383" s="171"/>
    </row>
    <row r="30384" spans="199:199" ht="12" customHeight="1">
      <c r="GQ30384" s="171"/>
    </row>
    <row r="30385" spans="199:199" ht="12" customHeight="1">
      <c r="GQ30385" s="171"/>
    </row>
    <row r="30386" spans="199:199" ht="12" customHeight="1">
      <c r="GQ30386" s="171"/>
    </row>
    <row r="30387" spans="199:199" ht="12" customHeight="1">
      <c r="GQ30387" s="171"/>
    </row>
    <row r="30388" spans="199:199" ht="12" customHeight="1">
      <c r="GQ30388" s="171"/>
    </row>
    <row r="30389" spans="199:199" ht="12" customHeight="1">
      <c r="GQ30389" s="171"/>
    </row>
    <row r="30390" spans="199:199" ht="12" customHeight="1">
      <c r="GQ30390" s="171"/>
    </row>
    <row r="30391" spans="199:199" ht="12" customHeight="1">
      <c r="GQ30391" s="171"/>
    </row>
    <row r="30392" spans="199:199" ht="12" customHeight="1">
      <c r="GQ30392" s="171"/>
    </row>
    <row r="30393" spans="199:199" ht="12" customHeight="1">
      <c r="GQ30393" s="171"/>
    </row>
    <row r="30394" spans="199:199" ht="12" customHeight="1">
      <c r="GQ30394" s="171"/>
    </row>
    <row r="30395" spans="199:199" ht="12" customHeight="1">
      <c r="GQ30395" s="171"/>
    </row>
    <row r="30396" spans="199:199" ht="12" customHeight="1">
      <c r="GQ30396" s="171"/>
    </row>
    <row r="30397" spans="199:199" ht="12" customHeight="1">
      <c r="GQ30397" s="171"/>
    </row>
    <row r="30398" spans="199:199" ht="12" customHeight="1">
      <c r="GQ30398" s="171"/>
    </row>
    <row r="30399" spans="199:199" ht="12" customHeight="1">
      <c r="GQ30399" s="171"/>
    </row>
    <row r="30400" spans="199:199" ht="12" customHeight="1">
      <c r="GQ30400" s="171"/>
    </row>
    <row r="30401" spans="199:199" ht="12" customHeight="1">
      <c r="GQ30401" s="171"/>
    </row>
    <row r="30402" spans="199:199" ht="12" customHeight="1">
      <c r="GQ30402" s="171"/>
    </row>
    <row r="30403" spans="199:199" ht="12" customHeight="1">
      <c r="GQ30403" s="171"/>
    </row>
    <row r="30404" spans="199:199" ht="12" customHeight="1">
      <c r="GQ30404" s="171"/>
    </row>
    <row r="30405" spans="199:199" ht="12" customHeight="1">
      <c r="GQ30405" s="171"/>
    </row>
    <row r="30406" spans="199:199" ht="12" customHeight="1">
      <c r="GQ30406" s="171"/>
    </row>
    <row r="30407" spans="199:199" ht="12" customHeight="1">
      <c r="GQ30407" s="171"/>
    </row>
    <row r="30408" spans="199:199" ht="12" customHeight="1">
      <c r="GQ30408" s="171"/>
    </row>
    <row r="30409" spans="199:199" ht="12" customHeight="1">
      <c r="GQ30409" s="171"/>
    </row>
    <row r="30410" spans="199:199" ht="12" customHeight="1">
      <c r="GQ30410" s="171"/>
    </row>
    <row r="30411" spans="199:199" ht="12" customHeight="1">
      <c r="GQ30411" s="171"/>
    </row>
    <row r="30412" spans="199:199" ht="12" customHeight="1">
      <c r="GQ30412" s="171"/>
    </row>
    <row r="30413" spans="199:199" ht="12" customHeight="1">
      <c r="GQ30413" s="171"/>
    </row>
    <row r="30414" spans="199:199" ht="12" customHeight="1">
      <c r="GQ30414" s="171"/>
    </row>
    <row r="30415" spans="199:199" ht="12" customHeight="1">
      <c r="GQ30415" s="171"/>
    </row>
    <row r="30416" spans="199:199" ht="12" customHeight="1">
      <c r="GQ30416" s="171"/>
    </row>
    <row r="30417" spans="199:199" ht="12" customHeight="1">
      <c r="GQ30417" s="171"/>
    </row>
    <row r="30418" spans="199:199" ht="12" customHeight="1">
      <c r="GQ30418" s="171"/>
    </row>
    <row r="30419" spans="199:199" ht="12" customHeight="1">
      <c r="GQ30419" s="171"/>
    </row>
    <row r="30420" spans="199:199" ht="12" customHeight="1">
      <c r="GQ30420" s="171"/>
    </row>
    <row r="30421" spans="199:199" ht="12" customHeight="1">
      <c r="GQ30421" s="171"/>
    </row>
    <row r="30422" spans="199:199" ht="12" customHeight="1">
      <c r="GQ30422" s="171"/>
    </row>
    <row r="30423" spans="199:199" ht="12" customHeight="1">
      <c r="GQ30423" s="171"/>
    </row>
    <row r="30424" spans="199:199" ht="12" customHeight="1">
      <c r="GQ30424" s="171"/>
    </row>
    <row r="30425" spans="199:199" ht="12" customHeight="1">
      <c r="GQ30425" s="171"/>
    </row>
    <row r="30426" spans="199:199" ht="12" customHeight="1">
      <c r="GQ30426" s="171"/>
    </row>
    <row r="30427" spans="199:199" ht="12" customHeight="1">
      <c r="GQ30427" s="171"/>
    </row>
    <row r="30428" spans="199:199" ht="12" customHeight="1">
      <c r="GQ30428" s="171"/>
    </row>
    <row r="30429" spans="199:199" ht="12" customHeight="1">
      <c r="GQ30429" s="171"/>
    </row>
    <row r="30430" spans="199:199" ht="12" customHeight="1">
      <c r="GQ30430" s="171"/>
    </row>
    <row r="30431" spans="199:199" ht="12" customHeight="1">
      <c r="GQ30431" s="171"/>
    </row>
    <row r="30432" spans="199:199" ht="12" customHeight="1">
      <c r="GQ30432" s="171"/>
    </row>
    <row r="30433" spans="199:199" ht="12" customHeight="1">
      <c r="GQ30433" s="171"/>
    </row>
    <row r="30434" spans="199:199" ht="12" customHeight="1">
      <c r="GQ30434" s="171"/>
    </row>
    <row r="30435" spans="199:199" ht="12" customHeight="1">
      <c r="GQ30435" s="171"/>
    </row>
    <row r="30436" spans="199:199" ht="12" customHeight="1">
      <c r="GQ30436" s="171"/>
    </row>
    <row r="30437" spans="199:199" ht="12" customHeight="1">
      <c r="GQ30437" s="171"/>
    </row>
    <row r="30438" spans="199:199" ht="12" customHeight="1">
      <c r="GQ30438" s="171"/>
    </row>
    <row r="30439" spans="199:199" ht="12" customHeight="1">
      <c r="GQ30439" s="171"/>
    </row>
    <row r="30440" spans="199:199" ht="12" customHeight="1">
      <c r="GQ30440" s="171"/>
    </row>
    <row r="30441" spans="199:199" ht="12" customHeight="1">
      <c r="GQ30441" s="171"/>
    </row>
    <row r="30442" spans="199:199" ht="12" customHeight="1">
      <c r="GQ30442" s="171"/>
    </row>
    <row r="30443" spans="199:199" ht="12" customHeight="1">
      <c r="GQ30443" s="171"/>
    </row>
    <row r="30444" spans="199:199" ht="12" customHeight="1">
      <c r="GQ30444" s="171"/>
    </row>
    <row r="30445" spans="199:199" ht="12" customHeight="1">
      <c r="GQ30445" s="171"/>
    </row>
    <row r="30446" spans="199:199" ht="12" customHeight="1">
      <c r="GQ30446" s="171"/>
    </row>
    <row r="30447" spans="199:199" ht="12" customHeight="1">
      <c r="GQ30447" s="171"/>
    </row>
    <row r="30448" spans="199:199" ht="12" customHeight="1">
      <c r="GQ30448" s="171"/>
    </row>
    <row r="30449" spans="199:199" ht="12" customHeight="1">
      <c r="GQ30449" s="171"/>
    </row>
    <row r="30450" spans="199:199" ht="12" customHeight="1">
      <c r="GQ30450" s="171"/>
    </row>
    <row r="30451" spans="199:199" ht="12" customHeight="1">
      <c r="GQ30451" s="171"/>
    </row>
    <row r="30452" spans="199:199" ht="12" customHeight="1">
      <c r="GQ30452" s="171"/>
    </row>
    <row r="30453" spans="199:199" ht="12" customHeight="1">
      <c r="GQ30453" s="171"/>
    </row>
    <row r="30454" spans="199:199" ht="12" customHeight="1">
      <c r="GQ30454" s="171"/>
    </row>
    <row r="30455" spans="199:199" ht="12" customHeight="1">
      <c r="GQ30455" s="171"/>
    </row>
    <row r="30456" spans="199:199" ht="12" customHeight="1">
      <c r="GQ30456" s="171"/>
    </row>
    <row r="30457" spans="199:199" ht="12" customHeight="1">
      <c r="GQ30457" s="171"/>
    </row>
    <row r="30458" spans="199:199" ht="12" customHeight="1">
      <c r="GQ30458" s="171"/>
    </row>
    <row r="30459" spans="199:199" ht="12" customHeight="1">
      <c r="GQ30459" s="171"/>
    </row>
    <row r="30460" spans="199:199" ht="12" customHeight="1">
      <c r="GQ30460" s="171"/>
    </row>
    <row r="30461" spans="199:199" ht="12" customHeight="1">
      <c r="GQ30461" s="171"/>
    </row>
    <row r="30462" spans="199:199" ht="12" customHeight="1">
      <c r="GQ30462" s="171"/>
    </row>
    <row r="30463" spans="199:199" ht="12" customHeight="1">
      <c r="GQ30463" s="171"/>
    </row>
    <row r="30464" spans="199:199" ht="12" customHeight="1">
      <c r="GQ30464" s="171"/>
    </row>
    <row r="30465" spans="199:199" ht="12" customHeight="1">
      <c r="GQ30465" s="171"/>
    </row>
    <row r="30466" spans="199:199" ht="12" customHeight="1">
      <c r="GQ30466" s="171"/>
    </row>
    <row r="30467" spans="199:199" ht="12" customHeight="1">
      <c r="GQ30467" s="171"/>
    </row>
    <row r="30468" spans="199:199" ht="12" customHeight="1">
      <c r="GQ30468" s="171"/>
    </row>
    <row r="30469" spans="199:199" ht="12" customHeight="1">
      <c r="GQ30469" s="171"/>
    </row>
    <row r="30470" spans="199:199" ht="12" customHeight="1">
      <c r="GQ30470" s="171"/>
    </row>
    <row r="30471" spans="199:199" ht="12" customHeight="1">
      <c r="GQ30471" s="171"/>
    </row>
    <row r="30472" spans="199:199" ht="12" customHeight="1">
      <c r="GQ30472" s="171"/>
    </row>
    <row r="30473" spans="199:199" ht="12" customHeight="1">
      <c r="GQ30473" s="171"/>
    </row>
    <row r="30474" spans="199:199" ht="12" customHeight="1">
      <c r="GQ30474" s="171"/>
    </row>
    <row r="30475" spans="199:199" ht="12" customHeight="1">
      <c r="GQ30475" s="171"/>
    </row>
    <row r="30476" spans="199:199" ht="12" customHeight="1">
      <c r="GQ30476" s="171"/>
    </row>
    <row r="30477" spans="199:199" ht="12" customHeight="1">
      <c r="GQ30477" s="171"/>
    </row>
    <row r="30478" spans="199:199" ht="12" customHeight="1">
      <c r="GQ30478" s="171"/>
    </row>
    <row r="30479" spans="199:199" ht="12" customHeight="1">
      <c r="GQ30479" s="171"/>
    </row>
    <row r="30480" spans="199:199" ht="12" customHeight="1">
      <c r="GQ30480" s="171"/>
    </row>
    <row r="30481" spans="199:199" ht="12" customHeight="1">
      <c r="GQ30481" s="171"/>
    </row>
    <row r="30482" spans="199:199" ht="12" customHeight="1">
      <c r="GQ30482" s="171"/>
    </row>
    <row r="30483" spans="199:199" ht="12" customHeight="1">
      <c r="GQ30483" s="171"/>
    </row>
    <row r="30484" spans="199:199" ht="12" customHeight="1">
      <c r="GQ30484" s="171"/>
    </row>
    <row r="30485" spans="199:199" ht="12" customHeight="1">
      <c r="GQ30485" s="171"/>
    </row>
    <row r="30486" spans="199:199" ht="12" customHeight="1">
      <c r="GQ30486" s="171"/>
    </row>
    <row r="30487" spans="199:199" ht="12" customHeight="1">
      <c r="GQ30487" s="171"/>
    </row>
    <row r="30488" spans="199:199" ht="12" customHeight="1">
      <c r="GQ30488" s="171"/>
    </row>
    <row r="30489" spans="199:199" ht="12" customHeight="1">
      <c r="GQ30489" s="171"/>
    </row>
    <row r="30490" spans="199:199" ht="12" customHeight="1">
      <c r="GQ30490" s="171"/>
    </row>
    <row r="30491" spans="199:199" ht="12" customHeight="1">
      <c r="GQ30491" s="171"/>
    </row>
    <row r="30492" spans="199:199" ht="12" customHeight="1">
      <c r="GQ30492" s="171"/>
    </row>
    <row r="30493" spans="199:199" ht="12" customHeight="1">
      <c r="GQ30493" s="171"/>
    </row>
    <row r="30494" spans="199:199" ht="12" customHeight="1">
      <c r="GQ30494" s="171"/>
    </row>
    <row r="30495" spans="199:199" ht="12" customHeight="1">
      <c r="GQ30495" s="171"/>
    </row>
    <row r="30496" spans="199:199" ht="12" customHeight="1">
      <c r="GQ30496" s="171"/>
    </row>
    <row r="30497" spans="199:199" ht="12" customHeight="1">
      <c r="GQ30497" s="171"/>
    </row>
    <row r="30498" spans="199:199" ht="12" customHeight="1">
      <c r="GQ30498" s="171"/>
    </row>
    <row r="30499" spans="199:199" ht="12" customHeight="1">
      <c r="GQ30499" s="171"/>
    </row>
    <row r="30500" spans="199:199" ht="12" customHeight="1">
      <c r="GQ30500" s="171"/>
    </row>
    <row r="30501" spans="199:199" ht="12" customHeight="1">
      <c r="GQ30501" s="171"/>
    </row>
    <row r="30502" spans="199:199" ht="12" customHeight="1">
      <c r="GQ30502" s="171"/>
    </row>
    <row r="30503" spans="199:199" ht="12" customHeight="1">
      <c r="GQ30503" s="171"/>
    </row>
    <row r="30504" spans="199:199" ht="12" customHeight="1">
      <c r="GQ30504" s="171"/>
    </row>
    <row r="30505" spans="199:199" ht="12" customHeight="1">
      <c r="GQ30505" s="171"/>
    </row>
    <row r="30506" spans="199:199" ht="12" customHeight="1">
      <c r="GQ30506" s="171"/>
    </row>
    <row r="30507" spans="199:199" ht="12" customHeight="1">
      <c r="GQ30507" s="171"/>
    </row>
    <row r="30508" spans="199:199" ht="12" customHeight="1">
      <c r="GQ30508" s="171"/>
    </row>
    <row r="30509" spans="199:199" ht="12" customHeight="1">
      <c r="GQ30509" s="171"/>
    </row>
    <row r="30510" spans="199:199" ht="12" customHeight="1">
      <c r="GQ30510" s="171"/>
    </row>
    <row r="30511" spans="199:199" ht="12" customHeight="1">
      <c r="GQ30511" s="171"/>
    </row>
    <row r="30512" spans="199:199" ht="12" customHeight="1">
      <c r="GQ30512" s="171"/>
    </row>
    <row r="30513" spans="199:199" ht="12" customHeight="1">
      <c r="GQ30513" s="171"/>
    </row>
    <row r="30514" spans="199:199" ht="12" customHeight="1">
      <c r="GQ30514" s="171"/>
    </row>
    <row r="30515" spans="199:199" ht="12" customHeight="1">
      <c r="GQ30515" s="171"/>
    </row>
    <row r="30516" spans="199:199" ht="12" customHeight="1">
      <c r="GQ30516" s="171"/>
    </row>
    <row r="30517" spans="199:199" ht="12" customHeight="1">
      <c r="GQ30517" s="171"/>
    </row>
    <row r="30518" spans="199:199" ht="12" customHeight="1">
      <c r="GQ30518" s="171"/>
    </row>
    <row r="30519" spans="199:199" ht="12" customHeight="1">
      <c r="GQ30519" s="171"/>
    </row>
    <row r="30520" spans="199:199" ht="12" customHeight="1">
      <c r="GQ30520" s="171"/>
    </row>
    <row r="30521" spans="199:199" ht="12" customHeight="1">
      <c r="GQ30521" s="171"/>
    </row>
    <row r="30522" spans="199:199" ht="12" customHeight="1">
      <c r="GQ30522" s="171"/>
    </row>
    <row r="30523" spans="199:199" ht="12" customHeight="1">
      <c r="GQ30523" s="171"/>
    </row>
    <row r="30524" spans="199:199" ht="12" customHeight="1">
      <c r="GQ30524" s="171"/>
    </row>
    <row r="30525" spans="199:199" ht="12" customHeight="1">
      <c r="GQ30525" s="171"/>
    </row>
    <row r="30526" spans="199:199" ht="12" customHeight="1">
      <c r="GQ30526" s="171"/>
    </row>
    <row r="30527" spans="199:199" ht="12" customHeight="1">
      <c r="GQ30527" s="171"/>
    </row>
    <row r="30528" spans="199:199" ht="12" customHeight="1">
      <c r="GQ30528" s="171"/>
    </row>
    <row r="30529" spans="199:199" ht="12" customHeight="1">
      <c r="GQ30529" s="171"/>
    </row>
    <row r="30530" spans="199:199" ht="12" customHeight="1">
      <c r="GQ30530" s="171"/>
    </row>
    <row r="30531" spans="199:199" ht="12" customHeight="1">
      <c r="GQ30531" s="171"/>
    </row>
    <row r="30532" spans="199:199" ht="12" customHeight="1">
      <c r="GQ30532" s="171"/>
    </row>
    <row r="30533" spans="199:199" ht="12" customHeight="1">
      <c r="GQ30533" s="171"/>
    </row>
    <row r="30534" spans="199:199" ht="12" customHeight="1">
      <c r="GQ30534" s="171"/>
    </row>
    <row r="30535" spans="199:199" ht="12" customHeight="1">
      <c r="GQ30535" s="171"/>
    </row>
    <row r="30536" spans="199:199" ht="12" customHeight="1">
      <c r="GQ30536" s="171"/>
    </row>
    <row r="30537" spans="199:199" ht="12" customHeight="1">
      <c r="GQ30537" s="171"/>
    </row>
    <row r="30538" spans="199:199" ht="12" customHeight="1">
      <c r="GQ30538" s="171"/>
    </row>
    <row r="30539" spans="199:199" ht="12" customHeight="1">
      <c r="GQ30539" s="171"/>
    </row>
    <row r="30540" spans="199:199" ht="12" customHeight="1">
      <c r="GQ30540" s="171"/>
    </row>
    <row r="30541" spans="199:199" ht="12" customHeight="1">
      <c r="GQ30541" s="171"/>
    </row>
    <row r="30542" spans="199:199" ht="12" customHeight="1">
      <c r="GQ30542" s="171"/>
    </row>
    <row r="30543" spans="199:199" ht="12" customHeight="1">
      <c r="GQ30543" s="171"/>
    </row>
    <row r="30544" spans="199:199" ht="12" customHeight="1">
      <c r="GQ30544" s="171"/>
    </row>
    <row r="30545" spans="199:199" ht="12" customHeight="1">
      <c r="GQ30545" s="171"/>
    </row>
    <row r="30546" spans="199:199" ht="12" customHeight="1">
      <c r="GQ30546" s="171"/>
    </row>
    <row r="30547" spans="199:199" ht="12" customHeight="1">
      <c r="GQ30547" s="171"/>
    </row>
    <row r="30548" spans="199:199" ht="12" customHeight="1">
      <c r="GQ30548" s="171"/>
    </row>
    <row r="30549" spans="199:199" ht="12" customHeight="1">
      <c r="GQ30549" s="171"/>
    </row>
    <row r="30550" spans="199:199" ht="12" customHeight="1">
      <c r="GQ30550" s="171"/>
    </row>
    <row r="30551" spans="199:199" ht="12" customHeight="1">
      <c r="GQ30551" s="171"/>
    </row>
    <row r="30552" spans="199:199" ht="12" customHeight="1">
      <c r="GQ30552" s="171"/>
    </row>
    <row r="30553" spans="199:199" ht="12" customHeight="1">
      <c r="GQ30553" s="171"/>
    </row>
    <row r="30554" spans="199:199" ht="12" customHeight="1">
      <c r="GQ30554" s="171"/>
    </row>
    <row r="30555" spans="199:199" ht="12" customHeight="1">
      <c r="GQ30555" s="171"/>
    </row>
    <row r="30556" spans="199:199" ht="12" customHeight="1">
      <c r="GQ30556" s="171"/>
    </row>
    <row r="30557" spans="199:199" ht="12" customHeight="1">
      <c r="GQ30557" s="171"/>
    </row>
    <row r="30558" spans="199:199" ht="12" customHeight="1">
      <c r="GQ30558" s="171"/>
    </row>
    <row r="30559" spans="199:199" ht="12" customHeight="1">
      <c r="GQ30559" s="171"/>
    </row>
    <row r="30560" spans="199:199" ht="12" customHeight="1">
      <c r="GQ30560" s="171"/>
    </row>
    <row r="30561" spans="199:199" ht="12" customHeight="1">
      <c r="GQ30561" s="171"/>
    </row>
    <row r="30562" spans="199:199" ht="12" customHeight="1">
      <c r="GQ30562" s="171"/>
    </row>
    <row r="30563" spans="199:199" ht="12" customHeight="1">
      <c r="GQ30563" s="171"/>
    </row>
    <row r="30564" spans="199:199" ht="12" customHeight="1">
      <c r="GQ30564" s="171"/>
    </row>
    <row r="30565" spans="199:199" ht="12" customHeight="1">
      <c r="GQ30565" s="171"/>
    </row>
    <row r="30566" spans="199:199" ht="12" customHeight="1">
      <c r="GQ30566" s="171"/>
    </row>
    <row r="30567" spans="199:199" ht="12" customHeight="1">
      <c r="GQ30567" s="171"/>
    </row>
    <row r="30568" spans="199:199" ht="12" customHeight="1">
      <c r="GQ30568" s="171"/>
    </row>
    <row r="30569" spans="199:199" ht="12" customHeight="1">
      <c r="GQ30569" s="171"/>
    </row>
    <row r="30570" spans="199:199" ht="12" customHeight="1">
      <c r="GQ30570" s="171"/>
    </row>
    <row r="30571" spans="199:199" ht="12" customHeight="1">
      <c r="GQ30571" s="171"/>
    </row>
    <row r="30572" spans="199:199" ht="12" customHeight="1">
      <c r="GQ30572" s="171"/>
    </row>
    <row r="30573" spans="199:199" ht="12" customHeight="1">
      <c r="GQ30573" s="171"/>
    </row>
    <row r="30574" spans="199:199" ht="12" customHeight="1">
      <c r="GQ30574" s="171"/>
    </row>
    <row r="30575" spans="199:199" ht="12" customHeight="1">
      <c r="GQ30575" s="171"/>
    </row>
    <row r="30576" spans="199:199" ht="12" customHeight="1">
      <c r="GQ30576" s="171"/>
    </row>
    <row r="30577" spans="199:199" ht="12" customHeight="1">
      <c r="GQ30577" s="171"/>
    </row>
    <row r="30578" spans="199:199" ht="12" customHeight="1">
      <c r="GQ30578" s="171"/>
    </row>
    <row r="30579" spans="199:199" ht="12" customHeight="1">
      <c r="GQ30579" s="171"/>
    </row>
    <row r="30580" spans="199:199" ht="12" customHeight="1">
      <c r="GQ30580" s="171"/>
    </row>
    <row r="30581" spans="199:199" ht="12" customHeight="1">
      <c r="GQ30581" s="171"/>
    </row>
    <row r="30582" spans="199:199" ht="12" customHeight="1">
      <c r="GQ30582" s="171"/>
    </row>
    <row r="30583" spans="199:199" ht="12" customHeight="1">
      <c r="GQ30583" s="171"/>
    </row>
    <row r="30584" spans="199:199" ht="12" customHeight="1">
      <c r="GQ30584" s="171"/>
    </row>
    <row r="30585" spans="199:199" ht="12" customHeight="1">
      <c r="GQ30585" s="171"/>
    </row>
    <row r="30586" spans="199:199" ht="12" customHeight="1">
      <c r="GQ30586" s="171"/>
    </row>
    <row r="30587" spans="199:199" ht="12" customHeight="1">
      <c r="GQ30587" s="171"/>
    </row>
    <row r="30588" spans="199:199" ht="12" customHeight="1">
      <c r="GQ30588" s="171"/>
    </row>
    <row r="30589" spans="199:199" ht="12" customHeight="1">
      <c r="GQ30589" s="171"/>
    </row>
    <row r="30590" spans="199:199" ht="12" customHeight="1">
      <c r="GQ30590" s="171"/>
    </row>
    <row r="30591" spans="199:199" ht="12" customHeight="1">
      <c r="GQ30591" s="171"/>
    </row>
    <row r="30592" spans="199:199" ht="12" customHeight="1">
      <c r="GQ30592" s="171"/>
    </row>
    <row r="30593" spans="199:199" ht="12" customHeight="1">
      <c r="GQ30593" s="171"/>
    </row>
    <row r="30594" spans="199:199" ht="12" customHeight="1">
      <c r="GQ30594" s="171"/>
    </row>
    <row r="30595" spans="199:199" ht="12" customHeight="1">
      <c r="GQ30595" s="171"/>
    </row>
    <row r="30596" spans="199:199" ht="12" customHeight="1">
      <c r="GQ30596" s="171"/>
    </row>
    <row r="30597" spans="199:199" ht="12" customHeight="1">
      <c r="GQ30597" s="171"/>
    </row>
    <row r="30598" spans="199:199" ht="12" customHeight="1">
      <c r="GQ30598" s="171"/>
    </row>
    <row r="30599" spans="199:199" ht="12" customHeight="1">
      <c r="GQ30599" s="171"/>
    </row>
    <row r="30600" spans="199:199" ht="12" customHeight="1">
      <c r="GQ30600" s="171"/>
    </row>
    <row r="30601" spans="199:199" ht="12" customHeight="1">
      <c r="GQ30601" s="171"/>
    </row>
    <row r="30602" spans="199:199" ht="12" customHeight="1">
      <c r="GQ30602" s="171"/>
    </row>
    <row r="30603" spans="199:199" ht="12" customHeight="1">
      <c r="GQ30603" s="171"/>
    </row>
    <row r="30604" spans="199:199" ht="12" customHeight="1">
      <c r="GQ30604" s="171"/>
    </row>
    <row r="30605" spans="199:199" ht="12" customHeight="1">
      <c r="GQ30605" s="171"/>
    </row>
    <row r="30606" spans="199:199" ht="12" customHeight="1">
      <c r="GQ30606" s="171"/>
    </row>
    <row r="30607" spans="199:199" ht="12" customHeight="1">
      <c r="GQ30607" s="171"/>
    </row>
    <row r="30608" spans="199:199" ht="12" customHeight="1">
      <c r="GQ30608" s="171"/>
    </row>
    <row r="30609" spans="199:199" ht="12" customHeight="1">
      <c r="GQ30609" s="171"/>
    </row>
    <row r="30610" spans="199:199" ht="12" customHeight="1">
      <c r="GQ30610" s="171"/>
    </row>
    <row r="30611" spans="199:199" ht="12" customHeight="1">
      <c r="GQ30611" s="171"/>
    </row>
    <row r="30612" spans="199:199" ht="12" customHeight="1">
      <c r="GQ30612" s="171"/>
    </row>
    <row r="30613" spans="199:199" ht="12" customHeight="1">
      <c r="GQ30613" s="171"/>
    </row>
    <row r="30614" spans="199:199" ht="12" customHeight="1">
      <c r="GQ30614" s="171"/>
    </row>
    <row r="30615" spans="199:199" ht="12" customHeight="1">
      <c r="GQ30615" s="171"/>
    </row>
    <row r="30616" spans="199:199" ht="12" customHeight="1">
      <c r="GQ30616" s="171"/>
    </row>
    <row r="30617" spans="199:199" ht="12" customHeight="1">
      <c r="GQ30617" s="171"/>
    </row>
    <row r="30618" spans="199:199" ht="12" customHeight="1">
      <c r="GQ30618" s="171"/>
    </row>
    <row r="30619" spans="199:199" ht="12" customHeight="1">
      <c r="GQ30619" s="171"/>
    </row>
    <row r="30620" spans="199:199" ht="12" customHeight="1">
      <c r="GQ30620" s="171"/>
    </row>
    <row r="30621" spans="199:199" ht="12" customHeight="1">
      <c r="GQ30621" s="171"/>
    </row>
    <row r="30622" spans="199:199" ht="12" customHeight="1">
      <c r="GQ30622" s="171"/>
    </row>
    <row r="30623" spans="199:199" ht="12" customHeight="1">
      <c r="GQ30623" s="171"/>
    </row>
    <row r="30624" spans="199:199" ht="12" customHeight="1">
      <c r="GQ30624" s="171"/>
    </row>
    <row r="30625" spans="199:199" ht="12" customHeight="1">
      <c r="GQ30625" s="171"/>
    </row>
    <row r="30626" spans="199:199" ht="12" customHeight="1">
      <c r="GQ30626" s="171"/>
    </row>
    <row r="30627" spans="199:199" ht="12" customHeight="1">
      <c r="GQ30627" s="171"/>
    </row>
    <row r="30628" spans="199:199" ht="12" customHeight="1">
      <c r="GQ30628" s="171"/>
    </row>
    <row r="30629" spans="199:199" ht="12" customHeight="1">
      <c r="GQ30629" s="171"/>
    </row>
    <row r="30630" spans="199:199" ht="12" customHeight="1">
      <c r="GQ30630" s="171"/>
    </row>
    <row r="30631" spans="199:199" ht="12" customHeight="1">
      <c r="GQ30631" s="171"/>
    </row>
    <row r="30632" spans="199:199" ht="12" customHeight="1">
      <c r="GQ30632" s="171"/>
    </row>
    <row r="30633" spans="199:199" ht="12" customHeight="1">
      <c r="GQ30633" s="171"/>
    </row>
    <row r="30634" spans="199:199" ht="12" customHeight="1">
      <c r="GQ30634" s="171"/>
    </row>
    <row r="30635" spans="199:199" ht="12" customHeight="1">
      <c r="GQ30635" s="171"/>
    </row>
    <row r="30636" spans="199:199" ht="12" customHeight="1">
      <c r="GQ30636" s="171"/>
    </row>
    <row r="30637" spans="199:199" ht="12" customHeight="1">
      <c r="GQ30637" s="171"/>
    </row>
    <row r="30638" spans="199:199" ht="12" customHeight="1">
      <c r="GQ30638" s="171"/>
    </row>
    <row r="30639" spans="199:199" ht="12" customHeight="1">
      <c r="GQ30639" s="171"/>
    </row>
    <row r="30640" spans="199:199" ht="12" customHeight="1">
      <c r="GQ30640" s="171"/>
    </row>
    <row r="30641" spans="199:199" ht="12" customHeight="1">
      <c r="GQ30641" s="171"/>
    </row>
    <row r="30642" spans="199:199" ht="12" customHeight="1">
      <c r="GQ30642" s="171"/>
    </row>
    <row r="30643" spans="199:199" ht="12" customHeight="1">
      <c r="GQ30643" s="171"/>
    </row>
    <row r="30644" spans="199:199" ht="12" customHeight="1">
      <c r="GQ30644" s="171"/>
    </row>
    <row r="30645" spans="199:199" ht="12" customHeight="1">
      <c r="GQ30645" s="171"/>
    </row>
    <row r="30646" spans="199:199" ht="12" customHeight="1">
      <c r="GQ30646" s="171"/>
    </row>
    <row r="30647" spans="199:199" ht="12" customHeight="1">
      <c r="GQ30647" s="171"/>
    </row>
    <row r="30648" spans="199:199" ht="12" customHeight="1">
      <c r="GQ30648" s="171"/>
    </row>
    <row r="30649" spans="199:199" ht="12" customHeight="1">
      <c r="GQ30649" s="171"/>
    </row>
    <row r="30650" spans="199:199" ht="12" customHeight="1">
      <c r="GQ30650" s="171"/>
    </row>
    <row r="30651" spans="199:199" ht="12" customHeight="1">
      <c r="GQ30651" s="171"/>
    </row>
    <row r="30652" spans="199:199" ht="12" customHeight="1">
      <c r="GQ30652" s="171"/>
    </row>
    <row r="30653" spans="199:199" ht="12" customHeight="1">
      <c r="GQ30653" s="171"/>
    </row>
    <row r="30654" spans="199:199" ht="12" customHeight="1">
      <c r="GQ30654" s="171"/>
    </row>
    <row r="30655" spans="199:199" ht="12" customHeight="1">
      <c r="GQ30655" s="171"/>
    </row>
    <row r="30656" spans="199:199" ht="12" customHeight="1">
      <c r="GQ30656" s="171"/>
    </row>
    <row r="30657" spans="199:199" ht="12" customHeight="1">
      <c r="GQ30657" s="171"/>
    </row>
    <row r="30658" spans="199:199" ht="12" customHeight="1">
      <c r="GQ30658" s="171"/>
    </row>
    <row r="30659" spans="199:199" ht="12" customHeight="1">
      <c r="GQ30659" s="171"/>
    </row>
    <row r="30660" spans="199:199" ht="12" customHeight="1">
      <c r="GQ30660" s="171"/>
    </row>
    <row r="30661" spans="199:199" ht="12" customHeight="1">
      <c r="GQ30661" s="171"/>
    </row>
    <row r="30662" spans="199:199" ht="12" customHeight="1">
      <c r="GQ30662" s="171"/>
    </row>
    <row r="30663" spans="199:199" ht="12" customHeight="1">
      <c r="GQ30663" s="171"/>
    </row>
    <row r="30664" spans="199:199" ht="12" customHeight="1">
      <c r="GQ30664" s="171"/>
    </row>
    <row r="30665" spans="199:199" ht="12" customHeight="1">
      <c r="GQ30665" s="171"/>
    </row>
    <row r="30666" spans="199:199" ht="12" customHeight="1">
      <c r="GQ30666" s="171"/>
    </row>
    <row r="30667" spans="199:199" ht="12" customHeight="1">
      <c r="GQ30667" s="171"/>
    </row>
    <row r="30668" spans="199:199" ht="12" customHeight="1">
      <c r="GQ30668" s="171"/>
    </row>
    <row r="30669" spans="199:199" ht="12" customHeight="1">
      <c r="GQ30669" s="171"/>
    </row>
    <row r="30670" spans="199:199" ht="12" customHeight="1">
      <c r="GQ30670" s="171"/>
    </row>
    <row r="30671" spans="199:199" ht="12" customHeight="1">
      <c r="GQ30671" s="171"/>
    </row>
    <row r="30672" spans="199:199" ht="12" customHeight="1">
      <c r="GQ30672" s="171"/>
    </row>
    <row r="30673" spans="199:199" ht="12" customHeight="1">
      <c r="GQ30673" s="171"/>
    </row>
    <row r="30674" spans="199:199" ht="12" customHeight="1">
      <c r="GQ30674" s="171"/>
    </row>
    <row r="30675" spans="199:199" ht="12" customHeight="1">
      <c r="GQ30675" s="171"/>
    </row>
    <row r="30676" spans="199:199" ht="12" customHeight="1">
      <c r="GQ30676" s="171"/>
    </row>
    <row r="30677" spans="199:199" ht="12" customHeight="1">
      <c r="GQ30677" s="171"/>
    </row>
    <row r="30678" spans="199:199" ht="12" customHeight="1">
      <c r="GQ30678" s="171"/>
    </row>
    <row r="30679" spans="199:199" ht="12" customHeight="1">
      <c r="GQ30679" s="171"/>
    </row>
    <row r="30680" spans="199:199" ht="12" customHeight="1">
      <c r="GQ30680" s="171"/>
    </row>
    <row r="30681" spans="199:199" ht="12" customHeight="1">
      <c r="GQ30681" s="171"/>
    </row>
    <row r="30682" spans="199:199" ht="12" customHeight="1">
      <c r="GQ30682" s="171"/>
    </row>
    <row r="30683" spans="199:199" ht="12" customHeight="1">
      <c r="GQ30683" s="171"/>
    </row>
    <row r="30684" spans="199:199" ht="12" customHeight="1">
      <c r="GQ30684" s="171"/>
    </row>
    <row r="30685" spans="199:199" ht="12" customHeight="1">
      <c r="GQ30685" s="171"/>
    </row>
    <row r="30686" spans="199:199" ht="12" customHeight="1">
      <c r="GQ30686" s="171"/>
    </row>
    <row r="30687" spans="199:199" ht="12" customHeight="1">
      <c r="GQ30687" s="171"/>
    </row>
    <row r="30688" spans="199:199" ht="12" customHeight="1">
      <c r="GQ30688" s="171"/>
    </row>
    <row r="30689" spans="199:199" ht="12" customHeight="1">
      <c r="GQ30689" s="171"/>
    </row>
    <row r="30690" spans="199:199" ht="12" customHeight="1">
      <c r="GQ30690" s="171"/>
    </row>
    <row r="30691" spans="199:199" ht="12" customHeight="1">
      <c r="GQ30691" s="171"/>
    </row>
    <row r="30692" spans="199:199" ht="12" customHeight="1">
      <c r="GQ30692" s="171"/>
    </row>
    <row r="30693" spans="199:199" ht="12" customHeight="1">
      <c r="GQ30693" s="171"/>
    </row>
    <row r="30694" spans="199:199" ht="12" customHeight="1">
      <c r="GQ30694" s="171"/>
    </row>
    <row r="30695" spans="199:199" ht="12" customHeight="1">
      <c r="GQ30695" s="171"/>
    </row>
    <row r="30696" spans="199:199" ht="12" customHeight="1">
      <c r="GQ30696" s="171"/>
    </row>
    <row r="30697" spans="199:199" ht="12" customHeight="1">
      <c r="GQ30697" s="171"/>
    </row>
    <row r="30698" spans="199:199" ht="12" customHeight="1">
      <c r="GQ30698" s="171"/>
    </row>
    <row r="30699" spans="199:199" ht="12" customHeight="1">
      <c r="GQ30699" s="171"/>
    </row>
    <row r="30700" spans="199:199" ht="12" customHeight="1">
      <c r="GQ30700" s="171"/>
    </row>
    <row r="30701" spans="199:199" ht="12" customHeight="1">
      <c r="GQ30701" s="171"/>
    </row>
    <row r="30702" spans="199:199" ht="12" customHeight="1">
      <c r="GQ30702" s="171"/>
    </row>
    <row r="30703" spans="199:199" ht="12" customHeight="1">
      <c r="GQ30703" s="171"/>
    </row>
    <row r="30704" spans="199:199" ht="12" customHeight="1">
      <c r="GQ30704" s="171"/>
    </row>
    <row r="30705" spans="199:199" ht="12" customHeight="1">
      <c r="GQ30705" s="171"/>
    </row>
    <row r="30706" spans="199:199" ht="12" customHeight="1">
      <c r="GQ30706" s="171"/>
    </row>
    <row r="30707" spans="199:199" ht="12" customHeight="1">
      <c r="GQ30707" s="171"/>
    </row>
    <row r="30708" spans="199:199" ht="12" customHeight="1">
      <c r="GQ30708" s="171"/>
    </row>
    <row r="30709" spans="199:199" ht="12" customHeight="1">
      <c r="GQ30709" s="171"/>
    </row>
    <row r="30710" spans="199:199" ht="12" customHeight="1">
      <c r="GQ30710" s="171"/>
    </row>
    <row r="30711" spans="199:199" ht="12" customHeight="1">
      <c r="GQ30711" s="171"/>
    </row>
    <row r="30712" spans="199:199" ht="12" customHeight="1">
      <c r="GQ30712" s="171"/>
    </row>
    <row r="30713" spans="199:199" ht="12" customHeight="1">
      <c r="GQ30713" s="171"/>
    </row>
    <row r="30714" spans="199:199" ht="12" customHeight="1">
      <c r="GQ30714" s="171"/>
    </row>
    <row r="30715" spans="199:199" ht="12" customHeight="1">
      <c r="GQ30715" s="171"/>
    </row>
    <row r="30716" spans="199:199" ht="12" customHeight="1">
      <c r="GQ30716" s="171"/>
    </row>
    <row r="30717" spans="199:199" ht="12" customHeight="1">
      <c r="GQ30717" s="171"/>
    </row>
    <row r="30718" spans="199:199" ht="12" customHeight="1">
      <c r="GQ30718" s="171"/>
    </row>
    <row r="30719" spans="199:199" ht="12" customHeight="1">
      <c r="GQ30719" s="171"/>
    </row>
    <row r="30720" spans="199:199" ht="12" customHeight="1">
      <c r="GQ30720" s="171"/>
    </row>
    <row r="30721" spans="199:199" ht="12" customHeight="1">
      <c r="GQ30721" s="171"/>
    </row>
    <row r="30722" spans="199:199" ht="12" customHeight="1">
      <c r="GQ30722" s="171"/>
    </row>
    <row r="30723" spans="199:199" ht="12" customHeight="1">
      <c r="GQ30723" s="171"/>
    </row>
    <row r="30724" spans="199:199" ht="12" customHeight="1">
      <c r="GQ30724" s="171"/>
    </row>
    <row r="30725" spans="199:199" ht="12" customHeight="1">
      <c r="GQ30725" s="171"/>
    </row>
    <row r="30726" spans="199:199" ht="12" customHeight="1">
      <c r="GQ30726" s="171"/>
    </row>
    <row r="30727" spans="199:199" ht="12" customHeight="1">
      <c r="GQ30727" s="171"/>
    </row>
    <row r="30728" spans="199:199" ht="12" customHeight="1">
      <c r="GQ30728" s="171"/>
    </row>
    <row r="30729" spans="199:199" ht="12" customHeight="1">
      <c r="GQ30729" s="171"/>
    </row>
    <row r="30730" spans="199:199" ht="12" customHeight="1">
      <c r="GQ30730" s="171"/>
    </row>
    <row r="30731" spans="199:199" ht="12" customHeight="1">
      <c r="GQ30731" s="171"/>
    </row>
    <row r="30732" spans="199:199" ht="12" customHeight="1">
      <c r="GQ30732" s="171"/>
    </row>
    <row r="30733" spans="199:199" ht="12" customHeight="1">
      <c r="GQ30733" s="171"/>
    </row>
    <row r="30734" spans="199:199" ht="12" customHeight="1">
      <c r="GQ30734" s="171"/>
    </row>
    <row r="30735" spans="199:199" ht="12" customHeight="1">
      <c r="GQ30735" s="171"/>
    </row>
    <row r="30736" spans="199:199" ht="12" customHeight="1">
      <c r="GQ30736" s="171"/>
    </row>
    <row r="30737" spans="199:199" ht="12" customHeight="1">
      <c r="GQ30737" s="171"/>
    </row>
    <row r="30738" spans="199:199" ht="12" customHeight="1">
      <c r="GQ30738" s="171"/>
    </row>
    <row r="30739" spans="199:199" ht="12" customHeight="1">
      <c r="GQ30739" s="171"/>
    </row>
    <row r="30740" spans="199:199" ht="12" customHeight="1">
      <c r="GQ30740" s="171"/>
    </row>
    <row r="30741" spans="199:199" ht="12" customHeight="1">
      <c r="GQ30741" s="171"/>
    </row>
    <row r="30742" spans="199:199" ht="12" customHeight="1">
      <c r="GQ30742" s="171"/>
    </row>
    <row r="30743" spans="199:199" ht="12" customHeight="1">
      <c r="GQ30743" s="171"/>
    </row>
    <row r="30744" spans="199:199" ht="12" customHeight="1">
      <c r="GQ30744" s="171"/>
    </row>
    <row r="30745" spans="199:199" ht="12" customHeight="1">
      <c r="GQ30745" s="171"/>
    </row>
    <row r="30746" spans="199:199" ht="12" customHeight="1">
      <c r="GQ30746" s="171"/>
    </row>
    <row r="30747" spans="199:199" ht="12" customHeight="1">
      <c r="GQ30747" s="171"/>
    </row>
    <row r="30748" spans="199:199" ht="12" customHeight="1">
      <c r="GQ30748" s="171"/>
    </row>
    <row r="30749" spans="199:199" ht="12" customHeight="1">
      <c r="GQ30749" s="171"/>
    </row>
    <row r="30750" spans="199:199" ht="12" customHeight="1">
      <c r="GQ30750" s="171"/>
    </row>
    <row r="30751" spans="199:199" ht="12" customHeight="1">
      <c r="GQ30751" s="171"/>
    </row>
    <row r="30752" spans="199:199" ht="12" customHeight="1">
      <c r="GQ30752" s="171"/>
    </row>
    <row r="30753" spans="199:199" ht="12" customHeight="1">
      <c r="GQ30753" s="171"/>
    </row>
    <row r="30754" spans="199:199" ht="12" customHeight="1">
      <c r="GQ30754" s="171"/>
    </row>
    <row r="30755" spans="199:199" ht="12" customHeight="1">
      <c r="GQ30755" s="171"/>
    </row>
    <row r="30756" spans="199:199" ht="12" customHeight="1">
      <c r="GQ30756" s="171"/>
    </row>
    <row r="30757" spans="199:199" ht="12" customHeight="1">
      <c r="GQ30757" s="171"/>
    </row>
    <row r="30758" spans="199:199" ht="12" customHeight="1">
      <c r="GQ30758" s="171"/>
    </row>
    <row r="30759" spans="199:199" ht="12" customHeight="1">
      <c r="GQ30759" s="171"/>
    </row>
    <row r="30760" spans="199:199" ht="12" customHeight="1">
      <c r="GQ30760" s="171"/>
    </row>
    <row r="30761" spans="199:199" ht="12" customHeight="1">
      <c r="GQ30761" s="171"/>
    </row>
    <row r="30762" spans="199:199" ht="12" customHeight="1">
      <c r="GQ30762" s="171"/>
    </row>
    <row r="30763" spans="199:199" ht="12" customHeight="1">
      <c r="GQ30763" s="171"/>
    </row>
    <row r="30764" spans="199:199" ht="12" customHeight="1">
      <c r="GQ30764" s="171"/>
    </row>
    <row r="30765" spans="199:199" ht="12" customHeight="1">
      <c r="GQ30765" s="171"/>
    </row>
    <row r="30766" spans="199:199" ht="12" customHeight="1">
      <c r="GQ30766" s="171"/>
    </row>
    <row r="30767" spans="199:199" ht="12" customHeight="1">
      <c r="GQ30767" s="171"/>
    </row>
    <row r="30768" spans="199:199" ht="12" customHeight="1">
      <c r="GQ30768" s="171"/>
    </row>
    <row r="30769" spans="199:199" ht="12" customHeight="1">
      <c r="GQ30769" s="171"/>
    </row>
    <row r="30770" spans="199:199" ht="12" customHeight="1">
      <c r="GQ30770" s="171"/>
    </row>
    <row r="30771" spans="199:199" ht="12" customHeight="1">
      <c r="GQ30771" s="171"/>
    </row>
    <row r="30772" spans="199:199" ht="12" customHeight="1">
      <c r="GQ30772" s="171"/>
    </row>
    <row r="30773" spans="199:199" ht="12" customHeight="1">
      <c r="GQ30773" s="171"/>
    </row>
    <row r="30774" spans="199:199" ht="12" customHeight="1">
      <c r="GQ30774" s="171"/>
    </row>
    <row r="30775" spans="199:199" ht="12" customHeight="1">
      <c r="GQ30775" s="171"/>
    </row>
    <row r="30776" spans="199:199" ht="12" customHeight="1">
      <c r="GQ30776" s="171"/>
    </row>
    <row r="30777" spans="199:199" ht="12" customHeight="1">
      <c r="GQ30777" s="171"/>
    </row>
    <row r="30778" spans="199:199" ht="12" customHeight="1">
      <c r="GQ30778" s="171"/>
    </row>
    <row r="30779" spans="199:199" ht="12" customHeight="1">
      <c r="GQ30779" s="171"/>
    </row>
    <row r="30780" spans="199:199" ht="12" customHeight="1">
      <c r="GQ30780" s="171"/>
    </row>
    <row r="30781" spans="199:199" ht="12" customHeight="1">
      <c r="GQ30781" s="171"/>
    </row>
    <row r="30782" spans="199:199" ht="12" customHeight="1">
      <c r="GQ30782" s="171"/>
    </row>
    <row r="30783" spans="199:199" ht="12" customHeight="1">
      <c r="GQ30783" s="171"/>
    </row>
    <row r="30784" spans="199:199" ht="12" customHeight="1">
      <c r="GQ30784" s="171"/>
    </row>
    <row r="30785" spans="199:199" ht="12" customHeight="1">
      <c r="GQ30785" s="171"/>
    </row>
    <row r="30786" spans="199:199" ht="12" customHeight="1">
      <c r="GQ30786" s="171"/>
    </row>
    <row r="30787" spans="199:199" ht="12" customHeight="1">
      <c r="GQ30787" s="171"/>
    </row>
    <row r="30788" spans="199:199" ht="12" customHeight="1">
      <c r="GQ30788" s="171"/>
    </row>
    <row r="30789" spans="199:199" ht="12" customHeight="1">
      <c r="GQ30789" s="171"/>
    </row>
    <row r="30790" spans="199:199" ht="12" customHeight="1">
      <c r="GQ30790" s="171"/>
    </row>
    <row r="30791" spans="199:199" ht="12" customHeight="1">
      <c r="GQ30791" s="171"/>
    </row>
    <row r="30792" spans="199:199" ht="12" customHeight="1">
      <c r="GQ30792" s="171"/>
    </row>
    <row r="30793" spans="199:199" ht="12" customHeight="1">
      <c r="GQ30793" s="171"/>
    </row>
    <row r="30794" spans="199:199" ht="12" customHeight="1">
      <c r="GQ30794" s="171"/>
    </row>
    <row r="30795" spans="199:199" ht="12" customHeight="1">
      <c r="GQ30795" s="171"/>
    </row>
    <row r="30796" spans="199:199" ht="12" customHeight="1">
      <c r="GQ30796" s="171"/>
    </row>
    <row r="30797" spans="199:199" ht="12" customHeight="1">
      <c r="GQ30797" s="171"/>
    </row>
    <row r="30798" spans="199:199" ht="12" customHeight="1">
      <c r="GQ30798" s="171"/>
    </row>
    <row r="30799" spans="199:199" ht="12" customHeight="1">
      <c r="GQ30799" s="171"/>
    </row>
    <row r="30800" spans="199:199" ht="12" customHeight="1">
      <c r="GQ30800" s="171"/>
    </row>
    <row r="30801" spans="199:199" ht="12" customHeight="1">
      <c r="GQ30801" s="171"/>
    </row>
    <row r="30802" spans="199:199" ht="12" customHeight="1">
      <c r="GQ30802" s="171"/>
    </row>
    <row r="30803" spans="199:199" ht="12" customHeight="1">
      <c r="GQ30803" s="171"/>
    </row>
    <row r="30804" spans="199:199" ht="12" customHeight="1">
      <c r="GQ30804" s="171"/>
    </row>
    <row r="30805" spans="199:199" ht="12" customHeight="1">
      <c r="GQ30805" s="171"/>
    </row>
    <row r="30806" spans="199:199" ht="12" customHeight="1">
      <c r="GQ30806" s="171"/>
    </row>
    <row r="30807" spans="199:199" ht="12" customHeight="1">
      <c r="GQ30807" s="171"/>
    </row>
    <row r="30808" spans="199:199" ht="12" customHeight="1">
      <c r="GQ30808" s="171"/>
    </row>
    <row r="30809" spans="199:199" ht="12" customHeight="1">
      <c r="GQ30809" s="171"/>
    </row>
    <row r="30810" spans="199:199" ht="12" customHeight="1">
      <c r="GQ30810" s="171"/>
    </row>
    <row r="30811" spans="199:199" ht="12" customHeight="1">
      <c r="GQ30811" s="171"/>
    </row>
    <row r="30812" spans="199:199" ht="12" customHeight="1">
      <c r="GQ30812" s="171"/>
    </row>
    <row r="30813" spans="199:199" ht="12" customHeight="1">
      <c r="GQ30813" s="171"/>
    </row>
    <row r="30814" spans="199:199" ht="12" customHeight="1">
      <c r="GQ30814" s="171"/>
    </row>
    <row r="30815" spans="199:199" ht="12" customHeight="1">
      <c r="GQ30815" s="171"/>
    </row>
    <row r="30816" spans="199:199" ht="12" customHeight="1">
      <c r="GQ30816" s="171"/>
    </row>
    <row r="30817" spans="199:199" ht="12" customHeight="1">
      <c r="GQ30817" s="171"/>
    </row>
    <row r="30818" spans="199:199" ht="12" customHeight="1">
      <c r="GQ30818" s="171"/>
    </row>
    <row r="30819" spans="199:199" ht="12" customHeight="1">
      <c r="GQ30819" s="171"/>
    </row>
    <row r="30820" spans="199:199" ht="12" customHeight="1">
      <c r="GQ30820" s="171"/>
    </row>
    <row r="30821" spans="199:199" ht="12" customHeight="1">
      <c r="GQ30821" s="171"/>
    </row>
    <row r="30822" spans="199:199" ht="12" customHeight="1">
      <c r="GQ30822" s="171"/>
    </row>
    <row r="30823" spans="199:199" ht="12" customHeight="1">
      <c r="GQ30823" s="171"/>
    </row>
    <row r="30824" spans="199:199" ht="12" customHeight="1">
      <c r="GQ30824" s="171"/>
    </row>
    <row r="30825" spans="199:199" ht="12" customHeight="1">
      <c r="GQ30825" s="171"/>
    </row>
    <row r="30826" spans="199:199" ht="12" customHeight="1">
      <c r="GQ30826" s="171"/>
    </row>
    <row r="30827" spans="199:199" ht="12" customHeight="1">
      <c r="GQ30827" s="171"/>
    </row>
    <row r="30828" spans="199:199" ht="12" customHeight="1">
      <c r="GQ30828" s="171"/>
    </row>
    <row r="30829" spans="199:199" ht="12" customHeight="1">
      <c r="GQ30829" s="171"/>
    </row>
    <row r="30830" spans="199:199" ht="12" customHeight="1">
      <c r="GQ30830" s="171"/>
    </row>
    <row r="30831" spans="199:199" ht="12" customHeight="1">
      <c r="GQ30831" s="171"/>
    </row>
    <row r="30832" spans="199:199" ht="12" customHeight="1">
      <c r="GQ30832" s="171"/>
    </row>
    <row r="30833" spans="199:199" ht="12" customHeight="1">
      <c r="GQ30833" s="171"/>
    </row>
    <row r="30834" spans="199:199" ht="12" customHeight="1">
      <c r="GQ30834" s="171"/>
    </row>
    <row r="30835" spans="199:199" ht="12" customHeight="1">
      <c r="GQ30835" s="171"/>
    </row>
    <row r="30836" spans="199:199" ht="12" customHeight="1">
      <c r="GQ30836" s="171"/>
    </row>
    <row r="30837" spans="199:199" ht="12" customHeight="1">
      <c r="GQ30837" s="171"/>
    </row>
    <row r="30838" spans="199:199" ht="12" customHeight="1">
      <c r="GQ30838" s="171"/>
    </row>
    <row r="30839" spans="199:199" ht="12" customHeight="1">
      <c r="GQ30839" s="171"/>
    </row>
    <row r="30840" spans="199:199" ht="12" customHeight="1">
      <c r="GQ30840" s="171"/>
    </row>
    <row r="30841" spans="199:199" ht="12" customHeight="1">
      <c r="GQ30841" s="171"/>
    </row>
    <row r="30842" spans="199:199" ht="12" customHeight="1">
      <c r="GQ30842" s="171"/>
    </row>
    <row r="30843" spans="199:199" ht="12" customHeight="1">
      <c r="GQ30843" s="171"/>
    </row>
    <row r="30844" spans="199:199" ht="12" customHeight="1">
      <c r="GQ30844" s="171"/>
    </row>
    <row r="30845" spans="199:199" ht="12" customHeight="1">
      <c r="GQ30845" s="171"/>
    </row>
    <row r="30846" spans="199:199" ht="12" customHeight="1">
      <c r="GQ30846" s="171"/>
    </row>
    <row r="30847" spans="199:199" ht="12" customHeight="1">
      <c r="GQ30847" s="171"/>
    </row>
    <row r="30848" spans="199:199" ht="12" customHeight="1">
      <c r="GQ30848" s="171"/>
    </row>
    <row r="30849" spans="199:199" ht="12" customHeight="1">
      <c r="GQ30849" s="171"/>
    </row>
    <row r="30850" spans="199:199" ht="12" customHeight="1">
      <c r="GQ30850" s="171"/>
    </row>
    <row r="30851" spans="199:199" ht="12" customHeight="1">
      <c r="GQ30851" s="171"/>
    </row>
    <row r="30852" spans="199:199" ht="12" customHeight="1">
      <c r="GQ30852" s="171"/>
    </row>
    <row r="30853" spans="199:199" ht="12" customHeight="1">
      <c r="GQ30853" s="171"/>
    </row>
    <row r="30854" spans="199:199" ht="12" customHeight="1">
      <c r="GQ30854" s="171"/>
    </row>
    <row r="30855" spans="199:199" ht="12" customHeight="1">
      <c r="GQ30855" s="171"/>
    </row>
    <row r="30856" spans="199:199" ht="12" customHeight="1">
      <c r="GQ30856" s="171"/>
    </row>
    <row r="30857" spans="199:199" ht="12" customHeight="1">
      <c r="GQ30857" s="171"/>
    </row>
    <row r="30858" spans="199:199" ht="12" customHeight="1">
      <c r="GQ30858" s="171"/>
    </row>
    <row r="30859" spans="199:199" ht="12" customHeight="1">
      <c r="GQ30859" s="171"/>
    </row>
    <row r="30860" spans="199:199" ht="12" customHeight="1">
      <c r="GQ30860" s="171"/>
    </row>
    <row r="30861" spans="199:199" ht="12" customHeight="1">
      <c r="GQ30861" s="171"/>
    </row>
    <row r="30862" spans="199:199" ht="12" customHeight="1">
      <c r="GQ30862" s="171"/>
    </row>
    <row r="30863" spans="199:199" ht="12" customHeight="1">
      <c r="GQ30863" s="171"/>
    </row>
    <row r="30864" spans="199:199" ht="12" customHeight="1">
      <c r="GQ30864" s="171"/>
    </row>
    <row r="30865" spans="199:199" ht="12" customHeight="1">
      <c r="GQ30865" s="171"/>
    </row>
    <row r="30866" spans="199:199" ht="12" customHeight="1">
      <c r="GQ30866" s="171"/>
    </row>
    <row r="30867" spans="199:199" ht="12" customHeight="1">
      <c r="GQ30867" s="171"/>
    </row>
    <row r="30868" spans="199:199" ht="12" customHeight="1">
      <c r="GQ30868" s="171"/>
    </row>
    <row r="30869" spans="199:199" ht="12" customHeight="1">
      <c r="GQ30869" s="171"/>
    </row>
    <row r="30870" spans="199:199" ht="12" customHeight="1">
      <c r="GQ30870" s="171"/>
    </row>
    <row r="30871" spans="199:199" ht="12" customHeight="1">
      <c r="GQ30871" s="171"/>
    </row>
    <row r="30872" spans="199:199" ht="12" customHeight="1">
      <c r="GQ30872" s="171"/>
    </row>
    <row r="30873" spans="199:199" ht="12" customHeight="1">
      <c r="GQ30873" s="171"/>
    </row>
    <row r="30874" spans="199:199" ht="12" customHeight="1">
      <c r="GQ30874" s="171"/>
    </row>
    <row r="30875" spans="199:199" ht="12" customHeight="1">
      <c r="GQ30875" s="171"/>
    </row>
    <row r="30876" spans="199:199" ht="12" customHeight="1">
      <c r="GQ30876" s="171"/>
    </row>
    <row r="30877" spans="199:199" ht="12" customHeight="1">
      <c r="GQ30877" s="171"/>
    </row>
    <row r="30878" spans="199:199" ht="12" customHeight="1">
      <c r="GQ30878" s="171"/>
    </row>
    <row r="30879" spans="199:199" ht="12" customHeight="1">
      <c r="GQ30879" s="171"/>
    </row>
    <row r="30880" spans="199:199" ht="12" customHeight="1">
      <c r="GQ30880" s="171"/>
    </row>
    <row r="30881" spans="199:199" ht="12" customHeight="1">
      <c r="GQ30881" s="171"/>
    </row>
    <row r="30882" spans="199:199" ht="12" customHeight="1">
      <c r="GQ30882" s="171"/>
    </row>
    <row r="30883" spans="199:199" ht="12" customHeight="1">
      <c r="GQ30883" s="171"/>
    </row>
    <row r="30884" spans="199:199" ht="12" customHeight="1">
      <c r="GQ30884" s="171"/>
    </row>
    <row r="30885" spans="199:199" ht="12" customHeight="1">
      <c r="GQ30885" s="171"/>
    </row>
    <row r="30886" spans="199:199" ht="12" customHeight="1">
      <c r="GQ30886" s="171"/>
    </row>
    <row r="30887" spans="199:199" ht="12" customHeight="1">
      <c r="GQ30887" s="171"/>
    </row>
    <row r="30888" spans="199:199" ht="12" customHeight="1">
      <c r="GQ30888" s="171"/>
    </row>
    <row r="30889" spans="199:199" ht="12" customHeight="1">
      <c r="GQ30889" s="171"/>
    </row>
    <row r="30890" spans="199:199" ht="12" customHeight="1">
      <c r="GQ30890" s="171"/>
    </row>
    <row r="30891" spans="199:199" ht="12" customHeight="1">
      <c r="GQ30891" s="171"/>
    </row>
    <row r="30892" spans="199:199" ht="12" customHeight="1">
      <c r="GQ30892" s="171"/>
    </row>
    <row r="30893" spans="199:199" ht="12" customHeight="1">
      <c r="GQ30893" s="171"/>
    </row>
    <row r="30894" spans="199:199" ht="12" customHeight="1">
      <c r="GQ30894" s="171"/>
    </row>
    <row r="30895" spans="199:199" ht="12" customHeight="1">
      <c r="GQ30895" s="171"/>
    </row>
    <row r="30896" spans="199:199" ht="12" customHeight="1">
      <c r="GQ30896" s="171"/>
    </row>
    <row r="30897" spans="199:199" ht="12" customHeight="1">
      <c r="GQ30897" s="171"/>
    </row>
    <row r="30898" spans="199:199" ht="12" customHeight="1">
      <c r="GQ30898" s="171"/>
    </row>
    <row r="30899" spans="199:199" ht="12" customHeight="1">
      <c r="GQ30899" s="171"/>
    </row>
    <row r="30900" spans="199:199" ht="12" customHeight="1">
      <c r="GQ30900" s="171"/>
    </row>
    <row r="30901" spans="199:199" ht="12" customHeight="1">
      <c r="GQ30901" s="171"/>
    </row>
    <row r="30902" spans="199:199" ht="12" customHeight="1">
      <c r="GQ30902" s="171"/>
    </row>
    <row r="30903" spans="199:199" ht="12" customHeight="1">
      <c r="GQ30903" s="171"/>
    </row>
    <row r="30904" spans="199:199" ht="12" customHeight="1">
      <c r="GQ30904" s="171"/>
    </row>
    <row r="30905" spans="199:199" ht="12" customHeight="1">
      <c r="GQ30905" s="171"/>
    </row>
    <row r="30906" spans="199:199" ht="12" customHeight="1">
      <c r="GQ30906" s="171"/>
    </row>
    <row r="30907" spans="199:199" ht="12" customHeight="1">
      <c r="GQ30907" s="171"/>
    </row>
    <row r="30908" spans="199:199" ht="12" customHeight="1">
      <c r="GQ30908" s="171"/>
    </row>
    <row r="30909" spans="199:199" ht="12" customHeight="1">
      <c r="GQ30909" s="171"/>
    </row>
    <row r="30910" spans="199:199" ht="12" customHeight="1">
      <c r="GQ30910" s="171"/>
    </row>
    <row r="30911" spans="199:199" ht="12" customHeight="1">
      <c r="GQ30911" s="171"/>
    </row>
    <row r="30912" spans="199:199" ht="12" customHeight="1">
      <c r="GQ30912" s="171"/>
    </row>
    <row r="30913" spans="199:199" ht="12" customHeight="1">
      <c r="GQ30913" s="171"/>
    </row>
    <row r="30914" spans="199:199" ht="12" customHeight="1">
      <c r="GQ30914" s="171"/>
    </row>
    <row r="30915" spans="199:199" ht="12" customHeight="1">
      <c r="GQ30915" s="171"/>
    </row>
    <row r="30916" spans="199:199" ht="12" customHeight="1">
      <c r="GQ30916" s="171"/>
    </row>
    <row r="30917" spans="199:199" ht="12" customHeight="1">
      <c r="GQ30917" s="171"/>
    </row>
    <row r="30918" spans="199:199" ht="12" customHeight="1">
      <c r="GQ30918" s="171"/>
    </row>
    <row r="30919" spans="199:199" ht="12" customHeight="1">
      <c r="GQ30919" s="171"/>
    </row>
    <row r="30920" spans="199:199" ht="12" customHeight="1">
      <c r="GQ30920" s="171"/>
    </row>
    <row r="30921" spans="199:199" ht="12" customHeight="1">
      <c r="GQ30921" s="171"/>
    </row>
    <row r="30922" spans="199:199" ht="12" customHeight="1">
      <c r="GQ30922" s="171"/>
    </row>
    <row r="30923" spans="199:199" ht="12" customHeight="1">
      <c r="GQ30923" s="171"/>
    </row>
    <row r="30924" spans="199:199" ht="12" customHeight="1">
      <c r="GQ30924" s="171"/>
    </row>
    <row r="30925" spans="199:199" ht="12" customHeight="1">
      <c r="GQ30925" s="171"/>
    </row>
    <row r="30926" spans="199:199" ht="12" customHeight="1">
      <c r="GQ30926" s="171"/>
    </row>
    <row r="30927" spans="199:199" ht="12" customHeight="1">
      <c r="GQ30927" s="171"/>
    </row>
    <row r="30928" spans="199:199" ht="12" customHeight="1">
      <c r="GQ30928" s="171"/>
    </row>
    <row r="30929" spans="199:199" ht="12" customHeight="1">
      <c r="GQ30929" s="171"/>
    </row>
    <row r="30930" spans="199:199" ht="12" customHeight="1">
      <c r="GQ30930" s="171"/>
    </row>
    <row r="30931" spans="199:199" ht="12" customHeight="1">
      <c r="GQ30931" s="171"/>
    </row>
    <row r="30932" spans="199:199" ht="12" customHeight="1">
      <c r="GQ30932" s="171"/>
    </row>
    <row r="30933" spans="199:199" ht="12" customHeight="1">
      <c r="GQ30933" s="171"/>
    </row>
    <row r="30934" spans="199:199" ht="12" customHeight="1">
      <c r="GQ30934" s="171"/>
    </row>
    <row r="30935" spans="199:199" ht="12" customHeight="1">
      <c r="GQ30935" s="171"/>
    </row>
    <row r="30936" spans="199:199" ht="12" customHeight="1">
      <c r="GQ30936" s="171"/>
    </row>
    <row r="30937" spans="199:199" ht="12" customHeight="1">
      <c r="GQ30937" s="171"/>
    </row>
    <row r="30938" spans="199:199" ht="12" customHeight="1">
      <c r="GQ30938" s="171"/>
    </row>
    <row r="30939" spans="199:199" ht="12" customHeight="1">
      <c r="GQ30939" s="171"/>
    </row>
    <row r="30940" spans="199:199" ht="12" customHeight="1">
      <c r="GQ30940" s="171"/>
    </row>
    <row r="30941" spans="199:199" ht="12" customHeight="1">
      <c r="GQ30941" s="171"/>
    </row>
    <row r="30942" spans="199:199" ht="12" customHeight="1">
      <c r="GQ30942" s="171"/>
    </row>
    <row r="30943" spans="199:199" ht="12" customHeight="1">
      <c r="GQ30943" s="171"/>
    </row>
    <row r="30944" spans="199:199" ht="12" customHeight="1">
      <c r="GQ30944" s="171"/>
    </row>
    <row r="30945" spans="199:199" ht="12" customHeight="1">
      <c r="GQ30945" s="171"/>
    </row>
    <row r="30946" spans="199:199" ht="12" customHeight="1">
      <c r="GQ30946" s="171"/>
    </row>
    <row r="30947" spans="199:199" ht="12" customHeight="1">
      <c r="GQ30947" s="171"/>
    </row>
    <row r="30948" spans="199:199" ht="12" customHeight="1">
      <c r="GQ30948" s="171"/>
    </row>
    <row r="30949" spans="199:199" ht="12" customHeight="1">
      <c r="GQ30949" s="171"/>
    </row>
    <row r="30950" spans="199:199" ht="12" customHeight="1">
      <c r="GQ30950" s="171"/>
    </row>
    <row r="30951" spans="199:199" ht="12" customHeight="1">
      <c r="GQ30951" s="171"/>
    </row>
    <row r="30952" spans="199:199" ht="12" customHeight="1">
      <c r="GQ30952" s="171"/>
    </row>
    <row r="30953" spans="199:199" ht="12" customHeight="1">
      <c r="GQ30953" s="171"/>
    </row>
    <row r="30954" spans="199:199" ht="12" customHeight="1">
      <c r="GQ30954" s="171"/>
    </row>
    <row r="30955" spans="199:199" ht="12" customHeight="1">
      <c r="GQ30955" s="171"/>
    </row>
    <row r="30956" spans="199:199" ht="12" customHeight="1">
      <c r="GQ30956" s="171"/>
    </row>
    <row r="30957" spans="199:199" ht="12" customHeight="1">
      <c r="GQ30957" s="171"/>
    </row>
    <row r="30958" spans="199:199" ht="12" customHeight="1">
      <c r="GQ30958" s="171"/>
    </row>
    <row r="30959" spans="199:199" ht="12" customHeight="1">
      <c r="GQ30959" s="171"/>
    </row>
    <row r="30960" spans="199:199" ht="12" customHeight="1">
      <c r="GQ30960" s="171"/>
    </row>
    <row r="30961" spans="199:199" ht="12" customHeight="1">
      <c r="GQ30961" s="171"/>
    </row>
    <row r="30962" spans="199:199" ht="12" customHeight="1">
      <c r="GQ30962" s="171"/>
    </row>
    <row r="30963" spans="199:199" ht="12" customHeight="1">
      <c r="GQ30963" s="171"/>
    </row>
    <row r="30964" spans="199:199" ht="12" customHeight="1">
      <c r="GQ30964" s="171"/>
    </row>
    <row r="30965" spans="199:199" ht="12" customHeight="1">
      <c r="GQ30965" s="171"/>
    </row>
    <row r="30966" spans="199:199" ht="12" customHeight="1">
      <c r="GQ30966" s="171"/>
    </row>
    <row r="30967" spans="199:199" ht="12" customHeight="1">
      <c r="GQ30967" s="171"/>
    </row>
    <row r="30968" spans="199:199" ht="12" customHeight="1">
      <c r="GQ30968" s="171"/>
    </row>
    <row r="30969" spans="199:199" ht="12" customHeight="1">
      <c r="GQ30969" s="171"/>
    </row>
    <row r="30970" spans="199:199" ht="12" customHeight="1">
      <c r="GQ30970" s="171"/>
    </row>
    <row r="30971" spans="199:199" ht="12" customHeight="1">
      <c r="GQ30971" s="171"/>
    </row>
    <row r="30972" spans="199:199" ht="12" customHeight="1">
      <c r="GQ30972" s="171"/>
    </row>
    <row r="30973" spans="199:199" ht="12" customHeight="1">
      <c r="GQ30973" s="171"/>
    </row>
    <row r="30974" spans="199:199" ht="12" customHeight="1">
      <c r="GQ30974" s="171"/>
    </row>
    <row r="30975" spans="199:199" ht="12" customHeight="1">
      <c r="GQ30975" s="171"/>
    </row>
    <row r="30976" spans="199:199" ht="12" customHeight="1">
      <c r="GQ30976" s="171"/>
    </row>
    <row r="30977" spans="199:199" ht="12" customHeight="1">
      <c r="GQ30977" s="171"/>
    </row>
    <row r="30978" spans="199:199" ht="12" customHeight="1">
      <c r="GQ30978" s="171"/>
    </row>
    <row r="30979" spans="199:199" ht="12" customHeight="1">
      <c r="GQ30979" s="171"/>
    </row>
    <row r="30980" spans="199:199" ht="12" customHeight="1">
      <c r="GQ30980" s="171"/>
    </row>
    <row r="30981" spans="199:199" ht="12" customHeight="1">
      <c r="GQ30981" s="171"/>
    </row>
    <row r="30982" spans="199:199" ht="12" customHeight="1">
      <c r="GQ30982" s="171"/>
    </row>
    <row r="30983" spans="199:199" ht="12" customHeight="1">
      <c r="GQ30983" s="171"/>
    </row>
    <row r="30984" spans="199:199" ht="12" customHeight="1">
      <c r="GQ30984" s="171"/>
    </row>
    <row r="30985" spans="199:199" ht="12" customHeight="1">
      <c r="GQ30985" s="171"/>
    </row>
    <row r="30986" spans="199:199" ht="12" customHeight="1">
      <c r="GQ30986" s="171"/>
    </row>
    <row r="30987" spans="199:199" ht="12" customHeight="1">
      <c r="GQ30987" s="171"/>
    </row>
    <row r="30988" spans="199:199" ht="12" customHeight="1">
      <c r="GQ30988" s="171"/>
    </row>
    <row r="30989" spans="199:199" ht="12" customHeight="1">
      <c r="GQ30989" s="171"/>
    </row>
    <row r="30990" spans="199:199" ht="12" customHeight="1">
      <c r="GQ30990" s="171"/>
    </row>
    <row r="30991" spans="199:199" ht="12" customHeight="1">
      <c r="GQ30991" s="171"/>
    </row>
    <row r="30992" spans="199:199" ht="12" customHeight="1">
      <c r="GQ30992" s="171"/>
    </row>
    <row r="30993" spans="199:199" ht="12" customHeight="1">
      <c r="GQ30993" s="171"/>
    </row>
    <row r="30994" spans="199:199" ht="12" customHeight="1">
      <c r="GQ30994" s="171"/>
    </row>
    <row r="30995" spans="199:199" ht="12" customHeight="1">
      <c r="GQ30995" s="171"/>
    </row>
    <row r="30996" spans="199:199" ht="12" customHeight="1">
      <c r="GQ30996" s="171"/>
    </row>
    <row r="30997" spans="199:199" ht="12" customHeight="1">
      <c r="GQ30997" s="171"/>
    </row>
    <row r="30998" spans="199:199" ht="12" customHeight="1">
      <c r="GQ30998" s="171"/>
    </row>
    <row r="30999" spans="199:199" ht="12" customHeight="1">
      <c r="GQ30999" s="171"/>
    </row>
    <row r="31000" spans="199:199" ht="12" customHeight="1">
      <c r="GQ31000" s="171"/>
    </row>
    <row r="31001" spans="199:199" ht="12" customHeight="1">
      <c r="GQ31001" s="171"/>
    </row>
    <row r="31002" spans="199:199" ht="12" customHeight="1">
      <c r="GQ31002" s="171"/>
    </row>
    <row r="31003" spans="199:199" ht="12" customHeight="1">
      <c r="GQ31003" s="171"/>
    </row>
    <row r="31004" spans="199:199" ht="12" customHeight="1">
      <c r="GQ31004" s="171"/>
    </row>
    <row r="31005" spans="199:199" ht="12" customHeight="1">
      <c r="GQ31005" s="171"/>
    </row>
    <row r="31006" spans="199:199" ht="12" customHeight="1">
      <c r="GQ31006" s="171"/>
    </row>
    <row r="31007" spans="199:199" ht="12" customHeight="1">
      <c r="GQ31007" s="171"/>
    </row>
    <row r="31008" spans="199:199" ht="12" customHeight="1">
      <c r="GQ31008" s="171"/>
    </row>
    <row r="31009" spans="199:199" ht="12" customHeight="1">
      <c r="GQ31009" s="171"/>
    </row>
    <row r="31010" spans="199:199" ht="12" customHeight="1">
      <c r="GQ31010" s="171"/>
    </row>
    <row r="31011" spans="199:199" ht="12" customHeight="1">
      <c r="GQ31011" s="171"/>
    </row>
    <row r="31012" spans="199:199" ht="12" customHeight="1">
      <c r="GQ31012" s="171"/>
    </row>
    <row r="31013" spans="199:199" ht="12" customHeight="1">
      <c r="GQ31013" s="171"/>
    </row>
    <row r="31014" spans="199:199" ht="12" customHeight="1">
      <c r="GQ31014" s="171"/>
    </row>
    <row r="31015" spans="199:199" ht="12" customHeight="1">
      <c r="GQ31015" s="171"/>
    </row>
    <row r="31016" spans="199:199" ht="12" customHeight="1">
      <c r="GQ31016" s="171"/>
    </row>
    <row r="31017" spans="199:199" ht="12" customHeight="1">
      <c r="GQ31017" s="171"/>
    </row>
    <row r="31018" spans="199:199" ht="12" customHeight="1">
      <c r="GQ31018" s="171"/>
    </row>
    <row r="31019" spans="199:199" ht="12" customHeight="1">
      <c r="GQ31019" s="171"/>
    </row>
    <row r="31020" spans="199:199" ht="12" customHeight="1">
      <c r="GQ31020" s="171"/>
    </row>
    <row r="31021" spans="199:199" ht="12" customHeight="1">
      <c r="GQ31021" s="171"/>
    </row>
    <row r="31022" spans="199:199" ht="12" customHeight="1">
      <c r="GQ31022" s="171"/>
    </row>
    <row r="31023" spans="199:199" ht="12" customHeight="1">
      <c r="GQ31023" s="171"/>
    </row>
    <row r="31024" spans="199:199" ht="12" customHeight="1">
      <c r="GQ31024" s="171"/>
    </row>
    <row r="31025" spans="199:199" ht="12" customHeight="1">
      <c r="GQ31025" s="171"/>
    </row>
    <row r="31026" spans="199:199" ht="12" customHeight="1">
      <c r="GQ31026" s="171"/>
    </row>
    <row r="31027" spans="199:199" ht="12" customHeight="1">
      <c r="GQ31027" s="171"/>
    </row>
    <row r="31028" spans="199:199" ht="12" customHeight="1">
      <c r="GQ31028" s="171"/>
    </row>
    <row r="31029" spans="199:199" ht="12" customHeight="1">
      <c r="GQ31029" s="171"/>
    </row>
    <row r="31030" spans="199:199" ht="12" customHeight="1">
      <c r="GQ31030" s="171"/>
    </row>
    <row r="31031" spans="199:199" ht="12" customHeight="1">
      <c r="GQ31031" s="171"/>
    </row>
    <row r="31032" spans="199:199" ht="12" customHeight="1">
      <c r="GQ31032" s="171"/>
    </row>
    <row r="31033" spans="199:199" ht="12" customHeight="1">
      <c r="GQ31033" s="171"/>
    </row>
    <row r="31034" spans="199:199" ht="12" customHeight="1">
      <c r="GQ31034" s="171"/>
    </row>
    <row r="31035" spans="199:199" ht="12" customHeight="1">
      <c r="GQ31035" s="171"/>
    </row>
    <row r="31036" spans="199:199" ht="12" customHeight="1">
      <c r="GQ31036" s="171"/>
    </row>
    <row r="31037" spans="199:199" ht="12" customHeight="1">
      <c r="GQ31037" s="171"/>
    </row>
    <row r="31038" spans="199:199" ht="12" customHeight="1">
      <c r="GQ31038" s="171"/>
    </row>
    <row r="31039" spans="199:199" ht="12" customHeight="1">
      <c r="GQ31039" s="171"/>
    </row>
    <row r="31040" spans="199:199" ht="12" customHeight="1">
      <c r="GQ31040" s="171"/>
    </row>
    <row r="31041" spans="199:199" ht="12" customHeight="1">
      <c r="GQ31041" s="171"/>
    </row>
    <row r="31042" spans="199:199" ht="12" customHeight="1">
      <c r="GQ31042" s="171"/>
    </row>
    <row r="31043" spans="199:199" ht="12" customHeight="1">
      <c r="GQ31043" s="171"/>
    </row>
    <row r="31044" spans="199:199" ht="12" customHeight="1">
      <c r="GQ31044" s="171"/>
    </row>
    <row r="31045" spans="199:199" ht="12" customHeight="1">
      <c r="GQ31045" s="171"/>
    </row>
    <row r="31046" spans="199:199" ht="12" customHeight="1">
      <c r="GQ31046" s="171"/>
    </row>
    <row r="31047" spans="199:199" ht="12" customHeight="1">
      <c r="GQ31047" s="171"/>
    </row>
    <row r="31048" spans="199:199" ht="12" customHeight="1">
      <c r="GQ31048" s="171"/>
    </row>
    <row r="31049" spans="199:199" ht="12" customHeight="1">
      <c r="GQ31049" s="171"/>
    </row>
    <row r="31050" spans="199:199" ht="12" customHeight="1">
      <c r="GQ31050" s="171"/>
    </row>
    <row r="31051" spans="199:199" ht="12" customHeight="1">
      <c r="GQ31051" s="171"/>
    </row>
    <row r="31052" spans="199:199" ht="12" customHeight="1">
      <c r="GQ31052" s="171"/>
    </row>
    <row r="31053" spans="199:199" ht="12" customHeight="1">
      <c r="GQ31053" s="171"/>
    </row>
    <row r="31054" spans="199:199" ht="12" customHeight="1">
      <c r="GQ31054" s="171"/>
    </row>
    <row r="31055" spans="199:199" ht="12" customHeight="1">
      <c r="GQ31055" s="171"/>
    </row>
    <row r="31056" spans="199:199" ht="12" customHeight="1">
      <c r="GQ31056" s="171"/>
    </row>
    <row r="31057" spans="199:199" ht="12" customHeight="1">
      <c r="GQ31057" s="171"/>
    </row>
    <row r="31058" spans="199:199" ht="12" customHeight="1">
      <c r="GQ31058" s="171"/>
    </row>
    <row r="31059" spans="199:199" ht="12" customHeight="1">
      <c r="GQ31059" s="171"/>
    </row>
    <row r="31060" spans="199:199" ht="12" customHeight="1">
      <c r="GQ31060" s="171"/>
    </row>
    <row r="31061" spans="199:199" ht="12" customHeight="1">
      <c r="GQ31061" s="171"/>
    </row>
    <row r="31062" spans="199:199" ht="12" customHeight="1">
      <c r="GQ31062" s="171"/>
    </row>
    <row r="31063" spans="199:199" ht="12" customHeight="1">
      <c r="GQ31063" s="171"/>
    </row>
    <row r="31064" spans="199:199" ht="12" customHeight="1">
      <c r="GQ31064" s="171"/>
    </row>
    <row r="31065" spans="199:199" ht="12" customHeight="1">
      <c r="GQ31065" s="171"/>
    </row>
    <row r="31066" spans="199:199" ht="12" customHeight="1">
      <c r="GQ31066" s="171"/>
    </row>
    <row r="31067" spans="199:199" ht="12" customHeight="1">
      <c r="GQ31067" s="171"/>
    </row>
    <row r="31068" spans="199:199" ht="12" customHeight="1">
      <c r="GQ31068" s="171"/>
    </row>
    <row r="31069" spans="199:199" ht="12" customHeight="1">
      <c r="GQ31069" s="171"/>
    </row>
    <row r="31070" spans="199:199" ht="12" customHeight="1">
      <c r="GQ31070" s="171"/>
    </row>
    <row r="31071" spans="199:199" ht="12" customHeight="1">
      <c r="GQ31071" s="171"/>
    </row>
    <row r="31072" spans="199:199" ht="12" customHeight="1">
      <c r="GQ31072" s="171"/>
    </row>
    <row r="31073" spans="199:199" ht="12" customHeight="1">
      <c r="GQ31073" s="171"/>
    </row>
    <row r="31074" spans="199:199" ht="12" customHeight="1">
      <c r="GQ31074" s="171"/>
    </row>
    <row r="31075" spans="199:199" ht="12" customHeight="1">
      <c r="GQ31075" s="171"/>
    </row>
    <row r="31076" spans="199:199" ht="12" customHeight="1">
      <c r="GQ31076" s="171"/>
    </row>
    <row r="31077" spans="199:199" ht="12" customHeight="1">
      <c r="GQ31077" s="171"/>
    </row>
    <row r="31078" spans="199:199" ht="12" customHeight="1">
      <c r="GQ31078" s="171"/>
    </row>
    <row r="31079" spans="199:199" ht="12" customHeight="1">
      <c r="GQ31079" s="171"/>
    </row>
    <row r="31080" spans="199:199" ht="12" customHeight="1">
      <c r="GQ31080" s="171"/>
    </row>
    <row r="31081" spans="199:199" ht="12" customHeight="1">
      <c r="GQ31081" s="171"/>
    </row>
    <row r="31082" spans="199:199" ht="12" customHeight="1">
      <c r="GQ31082" s="171"/>
    </row>
    <row r="31083" spans="199:199" ht="12" customHeight="1">
      <c r="GQ31083" s="171"/>
    </row>
    <row r="31084" spans="199:199" ht="12" customHeight="1">
      <c r="GQ31084" s="171"/>
    </row>
    <row r="31085" spans="199:199" ht="12" customHeight="1">
      <c r="GQ31085" s="171"/>
    </row>
    <row r="31086" spans="199:199" ht="12" customHeight="1">
      <c r="GQ31086" s="171"/>
    </row>
    <row r="31087" spans="199:199" ht="12" customHeight="1">
      <c r="GQ31087" s="171"/>
    </row>
    <row r="31088" spans="199:199" ht="12" customHeight="1">
      <c r="GQ31088" s="171"/>
    </row>
    <row r="31089" spans="199:199" ht="12" customHeight="1">
      <c r="GQ31089" s="171"/>
    </row>
    <row r="31090" spans="199:199" ht="12" customHeight="1">
      <c r="GQ31090" s="171"/>
    </row>
    <row r="31091" spans="199:199" ht="12" customHeight="1">
      <c r="GQ31091" s="171"/>
    </row>
    <row r="31092" spans="199:199" ht="12" customHeight="1">
      <c r="GQ31092" s="171"/>
    </row>
    <row r="31093" spans="199:199" ht="12" customHeight="1">
      <c r="GQ31093" s="171"/>
    </row>
    <row r="31094" spans="199:199" ht="12" customHeight="1">
      <c r="GQ31094" s="171"/>
    </row>
    <row r="31095" spans="199:199" ht="12" customHeight="1">
      <c r="GQ31095" s="171"/>
    </row>
    <row r="31096" spans="199:199" ht="12" customHeight="1">
      <c r="GQ31096" s="171"/>
    </row>
    <row r="31097" spans="199:199" ht="12" customHeight="1">
      <c r="GQ31097" s="171"/>
    </row>
    <row r="31098" spans="199:199" ht="12" customHeight="1">
      <c r="GQ31098" s="171"/>
    </row>
    <row r="31099" spans="199:199" ht="12" customHeight="1">
      <c r="GQ31099" s="171"/>
    </row>
    <row r="31100" spans="199:199" ht="12" customHeight="1">
      <c r="GQ31100" s="171"/>
    </row>
    <row r="31101" spans="199:199" ht="12" customHeight="1">
      <c r="GQ31101" s="171"/>
    </row>
    <row r="31102" spans="199:199" ht="12" customHeight="1">
      <c r="GQ31102" s="171"/>
    </row>
    <row r="31103" spans="199:199" ht="12" customHeight="1">
      <c r="GQ31103" s="171"/>
    </row>
    <row r="31104" spans="199:199" ht="12" customHeight="1">
      <c r="GQ31104" s="171"/>
    </row>
    <row r="31105" spans="199:199" ht="12" customHeight="1">
      <c r="GQ31105" s="171"/>
    </row>
    <row r="31106" spans="199:199" ht="12" customHeight="1">
      <c r="GQ31106" s="171"/>
    </row>
    <row r="31107" spans="199:199" ht="12" customHeight="1">
      <c r="GQ31107" s="171"/>
    </row>
    <row r="31108" spans="199:199" ht="12" customHeight="1">
      <c r="GQ31108" s="171"/>
    </row>
    <row r="31109" spans="199:199" ht="12" customHeight="1">
      <c r="GQ31109" s="171"/>
    </row>
    <row r="31110" spans="199:199" ht="12" customHeight="1">
      <c r="GQ31110" s="171"/>
    </row>
    <row r="31111" spans="199:199" ht="12" customHeight="1">
      <c r="GQ31111" s="171"/>
    </row>
    <row r="31112" spans="199:199" ht="12" customHeight="1">
      <c r="GQ31112" s="171"/>
    </row>
    <row r="31113" spans="199:199" ht="12" customHeight="1">
      <c r="GQ31113" s="171"/>
    </row>
    <row r="31114" spans="199:199" ht="12" customHeight="1">
      <c r="GQ31114" s="171"/>
    </row>
    <row r="31115" spans="199:199" ht="12" customHeight="1">
      <c r="GQ31115" s="171"/>
    </row>
    <row r="31116" spans="199:199" ht="12" customHeight="1">
      <c r="GQ31116" s="171"/>
    </row>
    <row r="31117" spans="199:199" ht="12" customHeight="1">
      <c r="GQ31117" s="171"/>
    </row>
    <row r="31118" spans="199:199" ht="12" customHeight="1">
      <c r="GQ31118" s="171"/>
    </row>
    <row r="31119" spans="199:199" ht="12" customHeight="1">
      <c r="GQ31119" s="171"/>
    </row>
    <row r="31120" spans="199:199" ht="12" customHeight="1">
      <c r="GQ31120" s="171"/>
    </row>
    <row r="31121" spans="199:199" ht="12" customHeight="1">
      <c r="GQ31121" s="171"/>
    </row>
    <row r="31122" spans="199:199" ht="12" customHeight="1">
      <c r="GQ31122" s="171"/>
    </row>
    <row r="31123" spans="199:199" ht="12" customHeight="1">
      <c r="GQ31123" s="171"/>
    </row>
    <row r="31124" spans="199:199" ht="12" customHeight="1">
      <c r="GQ31124" s="171"/>
    </row>
    <row r="31125" spans="199:199" ht="12" customHeight="1">
      <c r="GQ31125" s="171"/>
    </row>
    <row r="31126" spans="199:199" ht="12" customHeight="1">
      <c r="GQ31126" s="171"/>
    </row>
    <row r="31127" spans="199:199" ht="12" customHeight="1">
      <c r="GQ31127" s="171"/>
    </row>
    <row r="31128" spans="199:199" ht="12" customHeight="1">
      <c r="GQ31128" s="171"/>
    </row>
    <row r="31129" spans="199:199" ht="12" customHeight="1">
      <c r="GQ31129" s="171"/>
    </row>
    <row r="31130" spans="199:199" ht="12" customHeight="1">
      <c r="GQ31130" s="171"/>
    </row>
    <row r="31131" spans="199:199" ht="12" customHeight="1">
      <c r="GQ31131" s="171"/>
    </row>
    <row r="31132" spans="199:199" ht="12" customHeight="1">
      <c r="GQ31132" s="171"/>
    </row>
    <row r="31133" spans="199:199" ht="12" customHeight="1">
      <c r="GQ31133" s="171"/>
    </row>
    <row r="31134" spans="199:199" ht="12" customHeight="1">
      <c r="GQ31134" s="171"/>
    </row>
    <row r="31135" spans="199:199" ht="12" customHeight="1">
      <c r="GQ31135" s="171"/>
    </row>
    <row r="31136" spans="199:199" ht="12" customHeight="1">
      <c r="GQ31136" s="171"/>
    </row>
    <row r="31137" spans="199:199" ht="12" customHeight="1">
      <c r="GQ31137" s="171"/>
    </row>
    <row r="31138" spans="199:199" ht="12" customHeight="1">
      <c r="GQ31138" s="171"/>
    </row>
    <row r="31139" spans="199:199" ht="12" customHeight="1">
      <c r="GQ31139" s="171"/>
    </row>
    <row r="31140" spans="199:199" ht="12" customHeight="1">
      <c r="GQ31140" s="171"/>
    </row>
    <row r="31141" spans="199:199" ht="12" customHeight="1">
      <c r="GQ31141" s="171"/>
    </row>
    <row r="31142" spans="199:199" ht="12" customHeight="1">
      <c r="GQ31142" s="171"/>
    </row>
    <row r="31143" spans="199:199" ht="12" customHeight="1">
      <c r="GQ31143" s="171"/>
    </row>
    <row r="31144" spans="199:199" ht="12" customHeight="1">
      <c r="GQ31144" s="171"/>
    </row>
    <row r="31145" spans="199:199" ht="12" customHeight="1">
      <c r="GQ31145" s="171"/>
    </row>
    <row r="31146" spans="199:199" ht="12" customHeight="1">
      <c r="GQ31146" s="171"/>
    </row>
    <row r="31147" spans="199:199" ht="12" customHeight="1">
      <c r="GQ31147" s="171"/>
    </row>
    <row r="31148" spans="199:199" ht="12" customHeight="1">
      <c r="GQ31148" s="171"/>
    </row>
    <row r="31149" spans="199:199" ht="12" customHeight="1">
      <c r="GQ31149" s="171"/>
    </row>
    <row r="31150" spans="199:199" ht="12" customHeight="1">
      <c r="GQ31150" s="171"/>
    </row>
    <row r="31151" spans="199:199" ht="12" customHeight="1">
      <c r="GQ31151" s="171"/>
    </row>
    <row r="31152" spans="199:199" ht="12" customHeight="1">
      <c r="GQ31152" s="171"/>
    </row>
    <row r="31153" spans="199:199" ht="12" customHeight="1">
      <c r="GQ31153" s="171"/>
    </row>
    <row r="31154" spans="199:199" ht="12" customHeight="1">
      <c r="GQ31154" s="171"/>
    </row>
    <row r="31155" spans="199:199" ht="12" customHeight="1">
      <c r="GQ31155" s="171"/>
    </row>
    <row r="31156" spans="199:199" ht="12" customHeight="1">
      <c r="GQ31156" s="171"/>
    </row>
    <row r="31157" spans="199:199" ht="12" customHeight="1">
      <c r="GQ31157" s="171"/>
    </row>
    <row r="31158" spans="199:199" ht="12" customHeight="1">
      <c r="GQ31158" s="171"/>
    </row>
    <row r="31159" spans="199:199" ht="12" customHeight="1">
      <c r="GQ31159" s="171"/>
    </row>
    <row r="31160" spans="199:199" ht="12" customHeight="1">
      <c r="GQ31160" s="171"/>
    </row>
    <row r="31161" spans="199:199" ht="12" customHeight="1">
      <c r="GQ31161" s="171"/>
    </row>
    <row r="31162" spans="199:199" ht="12" customHeight="1">
      <c r="GQ31162" s="171"/>
    </row>
    <row r="31163" spans="199:199" ht="12" customHeight="1">
      <c r="GQ31163" s="171"/>
    </row>
    <row r="31164" spans="199:199" ht="12" customHeight="1">
      <c r="GQ31164" s="171"/>
    </row>
    <row r="31165" spans="199:199" ht="12" customHeight="1">
      <c r="GQ31165" s="171"/>
    </row>
    <row r="31166" spans="199:199" ht="12" customHeight="1">
      <c r="GQ31166" s="171"/>
    </row>
    <row r="31167" spans="199:199" ht="12" customHeight="1">
      <c r="GQ31167" s="171"/>
    </row>
    <row r="31168" spans="199:199" ht="12" customHeight="1">
      <c r="GQ31168" s="171"/>
    </row>
    <row r="31169" spans="199:199" ht="12" customHeight="1">
      <c r="GQ31169" s="171"/>
    </row>
    <row r="31170" spans="199:199" ht="12" customHeight="1">
      <c r="GQ31170" s="171"/>
    </row>
    <row r="31171" spans="199:199" ht="12" customHeight="1">
      <c r="GQ31171" s="171"/>
    </row>
    <row r="31172" spans="199:199" ht="12" customHeight="1">
      <c r="GQ31172" s="171"/>
    </row>
    <row r="31173" spans="199:199" ht="12" customHeight="1">
      <c r="GQ31173" s="171"/>
    </row>
    <row r="31174" spans="199:199" ht="12" customHeight="1">
      <c r="GQ31174" s="171"/>
    </row>
    <row r="31175" spans="199:199" ht="12" customHeight="1">
      <c r="GQ31175" s="171"/>
    </row>
    <row r="31176" spans="199:199" ht="12" customHeight="1">
      <c r="GQ31176" s="171"/>
    </row>
    <row r="31177" spans="199:199" ht="12" customHeight="1">
      <c r="GQ31177" s="171"/>
    </row>
    <row r="31178" spans="199:199" ht="12" customHeight="1">
      <c r="GQ31178" s="171"/>
    </row>
    <row r="31179" spans="199:199" ht="12" customHeight="1">
      <c r="GQ31179" s="171"/>
    </row>
    <row r="31180" spans="199:199" ht="12" customHeight="1">
      <c r="GQ31180" s="171"/>
    </row>
    <row r="31181" spans="199:199" ht="12" customHeight="1">
      <c r="GQ31181" s="171"/>
    </row>
    <row r="31182" spans="199:199" ht="12" customHeight="1">
      <c r="GQ31182" s="171"/>
    </row>
    <row r="31183" spans="199:199" ht="12" customHeight="1">
      <c r="GQ31183" s="171"/>
    </row>
    <row r="31184" spans="199:199" ht="12" customHeight="1">
      <c r="GQ31184" s="171"/>
    </row>
    <row r="31185" spans="199:199" ht="12" customHeight="1">
      <c r="GQ31185" s="171"/>
    </row>
    <row r="31186" spans="199:199" ht="12" customHeight="1">
      <c r="GQ31186" s="171"/>
    </row>
    <row r="31187" spans="199:199" ht="12" customHeight="1">
      <c r="GQ31187" s="171"/>
    </row>
    <row r="31188" spans="199:199" ht="12" customHeight="1">
      <c r="GQ31188" s="171"/>
    </row>
    <row r="31189" spans="199:199" ht="12" customHeight="1">
      <c r="GQ31189" s="171"/>
    </row>
    <row r="31190" spans="199:199" ht="12" customHeight="1">
      <c r="GQ31190" s="171"/>
    </row>
    <row r="31191" spans="199:199" ht="12" customHeight="1">
      <c r="GQ31191" s="171"/>
    </row>
    <row r="31192" spans="199:199" ht="12" customHeight="1">
      <c r="GQ31192" s="171"/>
    </row>
    <row r="31193" spans="199:199" ht="12" customHeight="1">
      <c r="GQ31193" s="171"/>
    </row>
    <row r="31194" spans="199:199" ht="12" customHeight="1">
      <c r="GQ31194" s="171"/>
    </row>
    <row r="31195" spans="199:199" ht="12" customHeight="1">
      <c r="GQ31195" s="171"/>
    </row>
    <row r="31196" spans="199:199" ht="12" customHeight="1">
      <c r="GQ31196" s="171"/>
    </row>
    <row r="31197" spans="199:199" ht="12" customHeight="1">
      <c r="GQ31197" s="171"/>
    </row>
    <row r="31198" spans="199:199" ht="12" customHeight="1">
      <c r="GQ31198" s="171"/>
    </row>
    <row r="31199" spans="199:199" ht="12" customHeight="1">
      <c r="GQ31199" s="171"/>
    </row>
    <row r="31200" spans="199:199" ht="12" customHeight="1">
      <c r="GQ31200" s="171"/>
    </row>
    <row r="31201" spans="199:199" ht="12" customHeight="1">
      <c r="GQ31201" s="171"/>
    </row>
    <row r="31202" spans="199:199" ht="12" customHeight="1">
      <c r="GQ31202" s="171"/>
    </row>
    <row r="31203" spans="199:199" ht="12" customHeight="1">
      <c r="GQ31203" s="171"/>
    </row>
    <row r="31204" spans="199:199" ht="12" customHeight="1">
      <c r="GQ31204" s="171"/>
    </row>
    <row r="31205" spans="199:199" ht="12" customHeight="1">
      <c r="GQ31205" s="171"/>
    </row>
    <row r="31206" spans="199:199" ht="12" customHeight="1">
      <c r="GQ31206" s="171"/>
    </row>
    <row r="31207" spans="199:199" ht="12" customHeight="1">
      <c r="GQ31207" s="171"/>
    </row>
    <row r="31208" spans="199:199" ht="12" customHeight="1">
      <c r="GQ31208" s="171"/>
    </row>
    <row r="31209" spans="199:199" ht="12" customHeight="1">
      <c r="GQ31209" s="171"/>
    </row>
    <row r="31210" spans="199:199" ht="12" customHeight="1">
      <c r="GQ31210" s="171"/>
    </row>
    <row r="31211" spans="199:199" ht="12" customHeight="1">
      <c r="GQ31211" s="171"/>
    </row>
    <row r="31212" spans="199:199" ht="12" customHeight="1">
      <c r="GQ31212" s="171"/>
    </row>
    <row r="31213" spans="199:199" ht="12" customHeight="1">
      <c r="GQ31213" s="171"/>
    </row>
    <row r="31214" spans="199:199" ht="12" customHeight="1">
      <c r="GQ31214" s="171"/>
    </row>
    <row r="31215" spans="199:199" ht="12" customHeight="1">
      <c r="GQ31215" s="171"/>
    </row>
    <row r="31216" spans="199:199" ht="12" customHeight="1">
      <c r="GQ31216" s="171"/>
    </row>
    <row r="31217" spans="199:199" ht="12" customHeight="1">
      <c r="GQ31217" s="171"/>
    </row>
    <row r="31218" spans="199:199" ht="12" customHeight="1">
      <c r="GQ31218" s="171"/>
    </row>
    <row r="31219" spans="199:199" ht="12" customHeight="1">
      <c r="GQ31219" s="171"/>
    </row>
    <row r="31220" spans="199:199" ht="12" customHeight="1">
      <c r="GQ31220" s="171"/>
    </row>
    <row r="31221" spans="199:199" ht="12" customHeight="1">
      <c r="GQ31221" s="171"/>
    </row>
    <row r="31222" spans="199:199" ht="12" customHeight="1">
      <c r="GQ31222" s="171"/>
    </row>
    <row r="31223" spans="199:199" ht="12" customHeight="1">
      <c r="GQ31223" s="171"/>
    </row>
    <row r="31224" spans="199:199" ht="12" customHeight="1">
      <c r="GQ31224" s="171"/>
    </row>
    <row r="31225" spans="199:199" ht="12" customHeight="1">
      <c r="GQ31225" s="171"/>
    </row>
    <row r="31226" spans="199:199" ht="12" customHeight="1">
      <c r="GQ31226" s="171"/>
    </row>
    <row r="31227" spans="199:199" ht="12" customHeight="1">
      <c r="GQ31227" s="171"/>
    </row>
    <row r="31228" spans="199:199" ht="12" customHeight="1">
      <c r="GQ31228" s="171"/>
    </row>
    <row r="31229" spans="199:199" ht="12" customHeight="1">
      <c r="GQ31229" s="171"/>
    </row>
    <row r="31230" spans="199:199" ht="12" customHeight="1">
      <c r="GQ31230" s="171"/>
    </row>
    <row r="31231" spans="199:199" ht="12" customHeight="1">
      <c r="GQ31231" s="171"/>
    </row>
    <row r="31232" spans="199:199" ht="12" customHeight="1">
      <c r="GQ31232" s="171"/>
    </row>
    <row r="31233" spans="199:199" ht="12" customHeight="1">
      <c r="GQ31233" s="171"/>
    </row>
    <row r="31234" spans="199:199" ht="12" customHeight="1">
      <c r="GQ31234" s="171"/>
    </row>
    <row r="31235" spans="199:199" ht="12" customHeight="1">
      <c r="GQ31235" s="171"/>
    </row>
    <row r="31236" spans="199:199" ht="12" customHeight="1">
      <c r="GQ31236" s="171"/>
    </row>
    <row r="31237" spans="199:199" ht="12" customHeight="1">
      <c r="GQ31237" s="171"/>
    </row>
    <row r="31238" spans="199:199" ht="12" customHeight="1">
      <c r="GQ31238" s="171"/>
    </row>
    <row r="31239" spans="199:199" ht="12" customHeight="1">
      <c r="GQ31239" s="171"/>
    </row>
    <row r="31240" spans="199:199" ht="12" customHeight="1">
      <c r="GQ31240" s="171"/>
    </row>
    <row r="31241" spans="199:199" ht="12" customHeight="1">
      <c r="GQ31241" s="171"/>
    </row>
    <row r="31242" spans="199:199" ht="12" customHeight="1">
      <c r="GQ31242" s="171"/>
    </row>
    <row r="31243" spans="199:199" ht="12" customHeight="1">
      <c r="GQ31243" s="171"/>
    </row>
    <row r="31244" spans="199:199" ht="12" customHeight="1">
      <c r="GQ31244" s="171"/>
    </row>
    <row r="31245" spans="199:199" ht="12" customHeight="1">
      <c r="GQ31245" s="171"/>
    </row>
    <row r="31246" spans="199:199" ht="12" customHeight="1">
      <c r="GQ31246" s="171"/>
    </row>
    <row r="31247" spans="199:199" ht="12" customHeight="1">
      <c r="GQ31247" s="171"/>
    </row>
    <row r="31248" spans="199:199" ht="12" customHeight="1">
      <c r="GQ31248" s="171"/>
    </row>
    <row r="31249" spans="199:199" ht="12" customHeight="1">
      <c r="GQ31249" s="171"/>
    </row>
    <row r="31250" spans="199:199" ht="12" customHeight="1">
      <c r="GQ31250" s="171"/>
    </row>
    <row r="31251" spans="199:199" ht="12" customHeight="1">
      <c r="GQ31251" s="171"/>
    </row>
    <row r="31252" spans="199:199" ht="12" customHeight="1">
      <c r="GQ31252" s="171"/>
    </row>
    <row r="31253" spans="199:199" ht="12" customHeight="1">
      <c r="GQ31253" s="171"/>
    </row>
    <row r="31254" spans="199:199" ht="12" customHeight="1">
      <c r="GQ31254" s="171"/>
    </row>
    <row r="31255" spans="199:199" ht="12" customHeight="1">
      <c r="GQ31255" s="171"/>
    </row>
    <row r="31256" spans="199:199" ht="12" customHeight="1">
      <c r="GQ31256" s="171"/>
    </row>
    <row r="31257" spans="199:199" ht="12" customHeight="1">
      <c r="GQ31257" s="171"/>
    </row>
    <row r="31258" spans="199:199" ht="12" customHeight="1">
      <c r="GQ31258" s="171"/>
    </row>
    <row r="31259" spans="199:199" ht="12" customHeight="1">
      <c r="GQ31259" s="171"/>
    </row>
    <row r="31260" spans="199:199" ht="12" customHeight="1">
      <c r="GQ31260" s="171"/>
    </row>
    <row r="31261" spans="199:199" ht="12" customHeight="1">
      <c r="GQ31261" s="171"/>
    </row>
    <row r="31262" spans="199:199" ht="12" customHeight="1">
      <c r="GQ31262" s="171"/>
    </row>
    <row r="31263" spans="199:199" ht="12" customHeight="1">
      <c r="GQ31263" s="171"/>
    </row>
    <row r="31264" spans="199:199" ht="12" customHeight="1">
      <c r="GQ31264" s="171"/>
    </row>
    <row r="31265" spans="199:199" ht="12" customHeight="1">
      <c r="GQ31265" s="171"/>
    </row>
    <row r="31266" spans="199:199" ht="12" customHeight="1">
      <c r="GQ31266" s="171"/>
    </row>
    <row r="31267" spans="199:199" ht="12" customHeight="1">
      <c r="GQ31267" s="171"/>
    </row>
    <row r="31268" spans="199:199" ht="12" customHeight="1">
      <c r="GQ31268" s="171"/>
    </row>
    <row r="31269" spans="199:199" ht="12" customHeight="1">
      <c r="GQ31269" s="171"/>
    </row>
    <row r="31270" spans="199:199" ht="12" customHeight="1">
      <c r="GQ31270" s="171"/>
    </row>
    <row r="31271" spans="199:199" ht="12" customHeight="1">
      <c r="GQ31271" s="171"/>
    </row>
    <row r="31272" spans="199:199" ht="12" customHeight="1">
      <c r="GQ31272" s="171"/>
    </row>
    <row r="31273" spans="199:199" ht="12" customHeight="1">
      <c r="GQ31273" s="171"/>
    </row>
    <row r="31274" spans="199:199" ht="12" customHeight="1">
      <c r="GQ31274" s="171"/>
    </row>
    <row r="31275" spans="199:199" ht="12" customHeight="1">
      <c r="GQ31275" s="171"/>
    </row>
    <row r="31276" spans="199:199" ht="12" customHeight="1">
      <c r="GQ31276" s="171"/>
    </row>
    <row r="31277" spans="199:199" ht="12" customHeight="1">
      <c r="GQ31277" s="171"/>
    </row>
    <row r="31278" spans="199:199" ht="12" customHeight="1">
      <c r="GQ31278" s="171"/>
    </row>
    <row r="31279" spans="199:199" ht="12" customHeight="1">
      <c r="GQ31279" s="171"/>
    </row>
    <row r="31280" spans="199:199" ht="12" customHeight="1">
      <c r="GQ31280" s="171"/>
    </row>
    <row r="31281" spans="199:199" ht="12" customHeight="1">
      <c r="GQ31281" s="171"/>
    </row>
    <row r="31282" spans="199:199" ht="12" customHeight="1">
      <c r="GQ31282" s="171"/>
    </row>
    <row r="31283" spans="199:199" ht="12" customHeight="1">
      <c r="GQ31283" s="171"/>
    </row>
    <row r="31284" spans="199:199" ht="12" customHeight="1">
      <c r="GQ31284" s="171"/>
    </row>
    <row r="31285" spans="199:199" ht="12" customHeight="1">
      <c r="GQ31285" s="171"/>
    </row>
    <row r="31286" spans="199:199" ht="12" customHeight="1">
      <c r="GQ31286" s="171"/>
    </row>
    <row r="31287" spans="199:199" ht="12" customHeight="1">
      <c r="GQ31287" s="171"/>
    </row>
    <row r="31288" spans="199:199" ht="12" customHeight="1">
      <c r="GQ31288" s="171"/>
    </row>
    <row r="31289" spans="199:199" ht="12" customHeight="1">
      <c r="GQ31289" s="171"/>
    </row>
    <row r="31290" spans="199:199" ht="12" customHeight="1">
      <c r="GQ31290" s="171"/>
    </row>
    <row r="31291" spans="199:199" ht="12" customHeight="1">
      <c r="GQ31291" s="171"/>
    </row>
    <row r="31292" spans="199:199" ht="12" customHeight="1">
      <c r="GQ31292" s="171"/>
    </row>
    <row r="31293" spans="199:199" ht="12" customHeight="1">
      <c r="GQ31293" s="171"/>
    </row>
    <row r="31294" spans="199:199" ht="12" customHeight="1">
      <c r="GQ31294" s="171"/>
    </row>
    <row r="31295" spans="199:199" ht="12" customHeight="1">
      <c r="GQ31295" s="171"/>
    </row>
    <row r="31296" spans="199:199" ht="12" customHeight="1">
      <c r="GQ31296" s="171"/>
    </row>
    <row r="31297" spans="199:199" ht="12" customHeight="1">
      <c r="GQ31297" s="171"/>
    </row>
    <row r="31298" spans="199:199" ht="12" customHeight="1">
      <c r="GQ31298" s="171"/>
    </row>
    <row r="31299" spans="199:199" ht="12" customHeight="1">
      <c r="GQ31299" s="171"/>
    </row>
    <row r="31300" spans="199:199" ht="12" customHeight="1">
      <c r="GQ31300" s="171"/>
    </row>
    <row r="31301" spans="199:199" ht="12" customHeight="1">
      <c r="GQ31301" s="171"/>
    </row>
    <row r="31302" spans="199:199" ht="12" customHeight="1">
      <c r="GQ31302" s="171"/>
    </row>
    <row r="31303" spans="199:199" ht="12" customHeight="1">
      <c r="GQ31303" s="171"/>
    </row>
    <row r="31304" spans="199:199" ht="12" customHeight="1">
      <c r="GQ31304" s="171"/>
    </row>
    <row r="31305" spans="199:199" ht="12" customHeight="1">
      <c r="GQ31305" s="171"/>
    </row>
    <row r="31306" spans="199:199" ht="12" customHeight="1">
      <c r="GQ31306" s="171"/>
    </row>
    <row r="31307" spans="199:199" ht="12" customHeight="1">
      <c r="GQ31307" s="171"/>
    </row>
    <row r="31308" spans="199:199" ht="12" customHeight="1">
      <c r="GQ31308" s="171"/>
    </row>
    <row r="31309" spans="199:199" ht="12" customHeight="1">
      <c r="GQ31309" s="171"/>
    </row>
    <row r="31310" spans="199:199" ht="12" customHeight="1">
      <c r="GQ31310" s="171"/>
    </row>
    <row r="31311" spans="199:199" ht="12" customHeight="1">
      <c r="GQ31311" s="171"/>
    </row>
    <row r="31312" spans="199:199" ht="12" customHeight="1">
      <c r="GQ31312" s="171"/>
    </row>
    <row r="31313" spans="199:199" ht="12" customHeight="1">
      <c r="GQ31313" s="171"/>
    </row>
    <row r="31314" spans="199:199" ht="12" customHeight="1">
      <c r="GQ31314" s="171"/>
    </row>
    <row r="31315" spans="199:199" ht="12" customHeight="1">
      <c r="GQ31315" s="171"/>
    </row>
    <row r="31316" spans="199:199" ht="12" customHeight="1">
      <c r="GQ31316" s="171"/>
    </row>
    <row r="31317" spans="199:199" ht="12" customHeight="1">
      <c r="GQ31317" s="171"/>
    </row>
    <row r="31318" spans="199:199" ht="12" customHeight="1">
      <c r="GQ31318" s="171"/>
    </row>
    <row r="31319" spans="199:199" ht="12" customHeight="1">
      <c r="GQ31319" s="171"/>
    </row>
    <row r="31320" spans="199:199" ht="12" customHeight="1">
      <c r="GQ31320" s="171"/>
    </row>
    <row r="31321" spans="199:199" ht="12" customHeight="1">
      <c r="GQ31321" s="171"/>
    </row>
    <row r="31322" spans="199:199" ht="12" customHeight="1">
      <c r="GQ31322" s="171"/>
    </row>
    <row r="31323" spans="199:199" ht="12" customHeight="1">
      <c r="GQ31323" s="171"/>
    </row>
    <row r="31324" spans="199:199" ht="12" customHeight="1">
      <c r="GQ31324" s="171"/>
    </row>
    <row r="31325" spans="199:199" ht="12" customHeight="1">
      <c r="GQ31325" s="171"/>
    </row>
    <row r="31326" spans="199:199" ht="12" customHeight="1">
      <c r="GQ31326" s="171"/>
    </row>
    <row r="31327" spans="199:199" ht="12" customHeight="1">
      <c r="GQ31327" s="171"/>
    </row>
    <row r="31328" spans="199:199" ht="12" customHeight="1">
      <c r="GQ31328" s="171"/>
    </row>
    <row r="31329" spans="199:199" ht="12" customHeight="1">
      <c r="GQ31329" s="171"/>
    </row>
    <row r="31330" spans="199:199" ht="12" customHeight="1">
      <c r="GQ31330" s="171"/>
    </row>
    <row r="31331" spans="199:199" ht="12" customHeight="1">
      <c r="GQ31331" s="171"/>
    </row>
    <row r="31332" spans="199:199" ht="12" customHeight="1">
      <c r="GQ31332" s="171"/>
    </row>
    <row r="31333" spans="199:199" ht="12" customHeight="1">
      <c r="GQ31333" s="171"/>
    </row>
    <row r="31334" spans="199:199" ht="12" customHeight="1">
      <c r="GQ31334" s="171"/>
    </row>
    <row r="31335" spans="199:199" ht="12" customHeight="1">
      <c r="GQ31335" s="171"/>
    </row>
    <row r="31336" spans="199:199" ht="12" customHeight="1">
      <c r="GQ31336" s="171"/>
    </row>
    <row r="31337" spans="199:199" ht="12" customHeight="1">
      <c r="GQ31337" s="171"/>
    </row>
    <row r="31338" spans="199:199" ht="12" customHeight="1">
      <c r="GQ31338" s="171"/>
    </row>
    <row r="31339" spans="199:199" ht="12" customHeight="1">
      <c r="GQ31339" s="171"/>
    </row>
    <row r="31340" spans="199:199" ht="12" customHeight="1">
      <c r="GQ31340" s="171"/>
    </row>
    <row r="31341" spans="199:199" ht="12" customHeight="1">
      <c r="GQ31341" s="171"/>
    </row>
    <row r="31342" spans="199:199" ht="12" customHeight="1">
      <c r="GQ31342" s="171"/>
    </row>
    <row r="31343" spans="199:199" ht="12" customHeight="1">
      <c r="GQ31343" s="171"/>
    </row>
    <row r="31344" spans="199:199" ht="12" customHeight="1">
      <c r="GQ31344" s="171"/>
    </row>
    <row r="31345" spans="199:199" ht="12" customHeight="1">
      <c r="GQ31345" s="171"/>
    </row>
    <row r="31346" spans="199:199" ht="12" customHeight="1">
      <c r="GQ31346" s="171"/>
    </row>
    <row r="31347" spans="199:199" ht="12" customHeight="1">
      <c r="GQ31347" s="171"/>
    </row>
    <row r="31348" spans="199:199" ht="12" customHeight="1">
      <c r="GQ31348" s="171"/>
    </row>
    <row r="31349" spans="199:199" ht="12" customHeight="1">
      <c r="GQ31349" s="171"/>
    </row>
    <row r="31350" spans="199:199" ht="12" customHeight="1">
      <c r="GQ31350" s="171"/>
    </row>
    <row r="31351" spans="199:199" ht="12" customHeight="1">
      <c r="GQ31351" s="171"/>
    </row>
    <row r="31352" spans="199:199" ht="12" customHeight="1">
      <c r="GQ31352" s="171"/>
    </row>
    <row r="31353" spans="199:199" ht="12" customHeight="1">
      <c r="GQ31353" s="171"/>
    </row>
    <row r="31354" spans="199:199" ht="12" customHeight="1">
      <c r="GQ31354" s="171"/>
    </row>
    <row r="31355" spans="199:199" ht="12" customHeight="1">
      <c r="GQ31355" s="171"/>
    </row>
    <row r="31356" spans="199:199" ht="12" customHeight="1">
      <c r="GQ31356" s="171"/>
    </row>
    <row r="31357" spans="199:199" ht="12" customHeight="1">
      <c r="GQ31357" s="171"/>
    </row>
    <row r="31358" spans="199:199" ht="12" customHeight="1">
      <c r="GQ31358" s="171"/>
    </row>
    <row r="31359" spans="199:199" ht="12" customHeight="1">
      <c r="GQ31359" s="171"/>
    </row>
    <row r="31360" spans="199:199" ht="12" customHeight="1">
      <c r="GQ31360" s="171"/>
    </row>
    <row r="31361" spans="199:199" ht="12" customHeight="1">
      <c r="GQ31361" s="171"/>
    </row>
    <row r="31362" spans="199:199" ht="12" customHeight="1">
      <c r="GQ31362" s="171"/>
    </row>
    <row r="31363" spans="199:199" ht="12" customHeight="1">
      <c r="GQ31363" s="171"/>
    </row>
    <row r="31364" spans="199:199" ht="12" customHeight="1">
      <c r="GQ31364" s="171"/>
    </row>
    <row r="31365" spans="199:199" ht="12" customHeight="1">
      <c r="GQ31365" s="171"/>
    </row>
    <row r="31366" spans="199:199" ht="12" customHeight="1">
      <c r="GQ31366" s="171"/>
    </row>
    <row r="31367" spans="199:199" ht="12" customHeight="1">
      <c r="GQ31367" s="171"/>
    </row>
    <row r="31368" spans="199:199" ht="12" customHeight="1">
      <c r="GQ31368" s="171"/>
    </row>
    <row r="31369" spans="199:199" ht="12" customHeight="1">
      <c r="GQ31369" s="171"/>
    </row>
    <row r="31370" spans="199:199" ht="12" customHeight="1">
      <c r="GQ31370" s="171"/>
    </row>
    <row r="31371" spans="199:199" ht="12" customHeight="1">
      <c r="GQ31371" s="171"/>
    </row>
    <row r="31372" spans="199:199" ht="12" customHeight="1">
      <c r="GQ31372" s="171"/>
    </row>
    <row r="31373" spans="199:199" ht="12" customHeight="1">
      <c r="GQ31373" s="171"/>
    </row>
    <row r="31374" spans="199:199" ht="12" customHeight="1">
      <c r="GQ31374" s="171"/>
    </row>
    <row r="31375" spans="199:199" ht="12" customHeight="1">
      <c r="GQ31375" s="171"/>
    </row>
    <row r="31376" spans="199:199" ht="12" customHeight="1">
      <c r="GQ31376" s="171"/>
    </row>
    <row r="31377" spans="199:199" ht="12" customHeight="1">
      <c r="GQ31377" s="171"/>
    </row>
    <row r="31378" spans="199:199" ht="12" customHeight="1">
      <c r="GQ31378" s="171"/>
    </row>
    <row r="31379" spans="199:199" ht="12" customHeight="1">
      <c r="GQ31379" s="171"/>
    </row>
    <row r="31380" spans="199:199" ht="12" customHeight="1">
      <c r="GQ31380" s="171"/>
    </row>
    <row r="31381" spans="199:199" ht="12" customHeight="1">
      <c r="GQ31381" s="171"/>
    </row>
    <row r="31382" spans="199:199" ht="12" customHeight="1">
      <c r="GQ31382" s="171"/>
    </row>
    <row r="31383" spans="199:199" ht="12" customHeight="1">
      <c r="GQ31383" s="171"/>
    </row>
    <row r="31384" spans="199:199" ht="12" customHeight="1">
      <c r="GQ31384" s="171"/>
    </row>
    <row r="31385" spans="199:199" ht="12" customHeight="1">
      <c r="GQ31385" s="171"/>
    </row>
    <row r="31386" spans="199:199" ht="12" customHeight="1">
      <c r="GQ31386" s="171"/>
    </row>
    <row r="31387" spans="199:199" ht="12" customHeight="1">
      <c r="GQ31387" s="171"/>
    </row>
    <row r="31388" spans="199:199" ht="12" customHeight="1">
      <c r="GQ31388" s="171"/>
    </row>
    <row r="31389" spans="199:199" ht="12" customHeight="1">
      <c r="GQ31389" s="171"/>
    </row>
    <row r="31390" spans="199:199" ht="12" customHeight="1">
      <c r="GQ31390" s="171"/>
    </row>
    <row r="31391" spans="199:199" ht="12" customHeight="1">
      <c r="GQ31391" s="171"/>
    </row>
    <row r="31392" spans="199:199" ht="12" customHeight="1">
      <c r="GQ31392" s="171"/>
    </row>
    <row r="31393" spans="199:199" ht="12" customHeight="1">
      <c r="GQ31393" s="171"/>
    </row>
    <row r="31394" spans="199:199" ht="12" customHeight="1">
      <c r="GQ31394" s="171"/>
    </row>
    <row r="31395" spans="199:199" ht="12" customHeight="1">
      <c r="GQ31395" s="171"/>
    </row>
    <row r="31396" spans="199:199" ht="12" customHeight="1">
      <c r="GQ31396" s="171"/>
    </row>
    <row r="31397" spans="199:199" ht="12" customHeight="1">
      <c r="GQ31397" s="171"/>
    </row>
    <row r="31398" spans="199:199" ht="12" customHeight="1">
      <c r="GQ31398" s="171"/>
    </row>
    <row r="31399" spans="199:199" ht="12" customHeight="1">
      <c r="GQ31399" s="171"/>
    </row>
    <row r="31400" spans="199:199" ht="12" customHeight="1">
      <c r="GQ31400" s="171"/>
    </row>
    <row r="31401" spans="199:199" ht="12" customHeight="1">
      <c r="GQ31401" s="171"/>
    </row>
    <row r="31402" spans="199:199" ht="12" customHeight="1">
      <c r="GQ31402" s="171"/>
    </row>
    <row r="31403" spans="199:199" ht="12" customHeight="1">
      <c r="GQ31403" s="171"/>
    </row>
    <row r="31404" spans="199:199" ht="12" customHeight="1">
      <c r="GQ31404" s="171"/>
    </row>
    <row r="31405" spans="199:199" ht="12" customHeight="1">
      <c r="GQ31405" s="171"/>
    </row>
    <row r="31406" spans="199:199" ht="12" customHeight="1">
      <c r="GQ31406" s="171"/>
    </row>
    <row r="31407" spans="199:199" ht="12" customHeight="1">
      <c r="GQ31407" s="171"/>
    </row>
    <row r="31408" spans="199:199" ht="12" customHeight="1">
      <c r="GQ31408" s="171"/>
    </row>
    <row r="31409" spans="199:199" ht="12" customHeight="1">
      <c r="GQ31409" s="171"/>
    </row>
    <row r="31410" spans="199:199" ht="12" customHeight="1">
      <c r="GQ31410" s="171"/>
    </row>
    <row r="31411" spans="199:199" ht="12" customHeight="1">
      <c r="GQ31411" s="171"/>
    </row>
    <row r="31412" spans="199:199" ht="12" customHeight="1">
      <c r="GQ31412" s="171"/>
    </row>
    <row r="31413" spans="199:199" ht="12" customHeight="1">
      <c r="GQ31413" s="171"/>
    </row>
    <row r="31414" spans="199:199" ht="12" customHeight="1">
      <c r="GQ31414" s="171"/>
    </row>
    <row r="31415" spans="199:199" ht="12" customHeight="1">
      <c r="GQ31415" s="171"/>
    </row>
    <row r="31416" spans="199:199" ht="12" customHeight="1">
      <c r="GQ31416" s="171"/>
    </row>
    <row r="31417" spans="199:199" ht="12" customHeight="1">
      <c r="GQ31417" s="171"/>
    </row>
    <row r="31418" spans="199:199" ht="12" customHeight="1">
      <c r="GQ31418" s="171"/>
    </row>
    <row r="31419" spans="199:199" ht="12" customHeight="1">
      <c r="GQ31419" s="171"/>
    </row>
    <row r="31420" spans="199:199" ht="12" customHeight="1">
      <c r="GQ31420" s="171"/>
    </row>
    <row r="31421" spans="199:199" ht="12" customHeight="1">
      <c r="GQ31421" s="171"/>
    </row>
    <row r="31422" spans="199:199" ht="12" customHeight="1">
      <c r="GQ31422" s="171"/>
    </row>
    <row r="31423" spans="199:199" ht="12" customHeight="1">
      <c r="GQ31423" s="171"/>
    </row>
    <row r="31424" spans="199:199" ht="12" customHeight="1">
      <c r="GQ31424" s="171"/>
    </row>
    <row r="31425" spans="199:199" ht="12" customHeight="1">
      <c r="GQ31425" s="171"/>
    </row>
    <row r="31426" spans="199:199" ht="12" customHeight="1">
      <c r="GQ31426" s="171"/>
    </row>
    <row r="31427" spans="199:199" ht="12" customHeight="1">
      <c r="GQ31427" s="171"/>
    </row>
    <row r="31428" spans="199:199" ht="12" customHeight="1">
      <c r="GQ31428" s="171"/>
    </row>
    <row r="31429" spans="199:199" ht="12" customHeight="1">
      <c r="GQ31429" s="171"/>
    </row>
    <row r="31430" spans="199:199" ht="12" customHeight="1">
      <c r="GQ31430" s="171"/>
    </row>
    <row r="31431" spans="199:199" ht="12" customHeight="1">
      <c r="GQ31431" s="171"/>
    </row>
    <row r="31432" spans="199:199" ht="12" customHeight="1">
      <c r="GQ31432" s="171"/>
    </row>
    <row r="31433" spans="199:199" ht="12" customHeight="1">
      <c r="GQ31433" s="171"/>
    </row>
    <row r="31434" spans="199:199" ht="12" customHeight="1">
      <c r="GQ31434" s="171"/>
    </row>
    <row r="31435" spans="199:199" ht="12" customHeight="1">
      <c r="GQ31435" s="171"/>
    </row>
    <row r="31436" spans="199:199" ht="12" customHeight="1">
      <c r="GQ31436" s="171"/>
    </row>
    <row r="31437" spans="199:199" ht="12" customHeight="1">
      <c r="GQ31437" s="171"/>
    </row>
    <row r="31438" spans="199:199" ht="12" customHeight="1">
      <c r="GQ31438" s="171"/>
    </row>
    <row r="31439" spans="199:199" ht="12" customHeight="1">
      <c r="GQ31439" s="171"/>
    </row>
    <row r="31440" spans="199:199" ht="12" customHeight="1">
      <c r="GQ31440" s="171"/>
    </row>
    <row r="31441" spans="199:199" ht="12" customHeight="1">
      <c r="GQ31441" s="171"/>
    </row>
    <row r="31442" spans="199:199" ht="12" customHeight="1">
      <c r="GQ31442" s="171"/>
    </row>
    <row r="31443" spans="199:199" ht="12" customHeight="1">
      <c r="GQ31443" s="171"/>
    </row>
    <row r="31444" spans="199:199" ht="12" customHeight="1">
      <c r="GQ31444" s="171"/>
    </row>
    <row r="31445" spans="199:199" ht="12" customHeight="1">
      <c r="GQ31445" s="171"/>
    </row>
    <row r="31446" spans="199:199" ht="12" customHeight="1">
      <c r="GQ31446" s="171"/>
    </row>
    <row r="31447" spans="199:199" ht="12" customHeight="1">
      <c r="GQ31447" s="171"/>
    </row>
    <row r="31448" spans="199:199" ht="12" customHeight="1">
      <c r="GQ31448" s="171"/>
    </row>
    <row r="31449" spans="199:199" ht="12" customHeight="1">
      <c r="GQ31449" s="171"/>
    </row>
    <row r="31450" spans="199:199" ht="12" customHeight="1">
      <c r="GQ31450" s="171"/>
    </row>
    <row r="31451" spans="199:199" ht="12" customHeight="1">
      <c r="GQ31451" s="171"/>
    </row>
    <row r="31452" spans="199:199" ht="12" customHeight="1">
      <c r="GQ31452" s="171"/>
    </row>
    <row r="31453" spans="199:199" ht="12" customHeight="1">
      <c r="GQ31453" s="171"/>
    </row>
    <row r="31454" spans="199:199" ht="12" customHeight="1">
      <c r="GQ31454" s="171"/>
    </row>
    <row r="31455" spans="199:199" ht="12" customHeight="1">
      <c r="GQ31455" s="171"/>
    </row>
    <row r="31456" spans="199:199" ht="12" customHeight="1">
      <c r="GQ31456" s="171"/>
    </row>
    <row r="31457" spans="199:199" ht="12" customHeight="1">
      <c r="GQ31457" s="171"/>
    </row>
    <row r="31458" spans="199:199" ht="12" customHeight="1">
      <c r="GQ31458" s="171"/>
    </row>
    <row r="31459" spans="199:199" ht="12" customHeight="1">
      <c r="GQ31459" s="171"/>
    </row>
    <row r="31460" spans="199:199" ht="12" customHeight="1">
      <c r="GQ31460" s="171"/>
    </row>
    <row r="31461" spans="199:199" ht="12" customHeight="1">
      <c r="GQ31461" s="171"/>
    </row>
    <row r="31462" spans="199:199" ht="12" customHeight="1">
      <c r="GQ31462" s="171"/>
    </row>
    <row r="31463" spans="199:199" ht="12" customHeight="1">
      <c r="GQ31463" s="171"/>
    </row>
    <row r="31464" spans="199:199" ht="12" customHeight="1">
      <c r="GQ31464" s="171"/>
    </row>
    <row r="31465" spans="199:199" ht="12" customHeight="1">
      <c r="GQ31465" s="171"/>
    </row>
    <row r="31466" spans="199:199" ht="12" customHeight="1">
      <c r="GQ31466" s="171"/>
    </row>
    <row r="31467" spans="199:199" ht="12" customHeight="1">
      <c r="GQ31467" s="171"/>
    </row>
    <row r="31468" spans="199:199" ht="12" customHeight="1">
      <c r="GQ31468" s="171"/>
    </row>
    <row r="31469" spans="199:199" ht="12" customHeight="1">
      <c r="GQ31469" s="171"/>
    </row>
    <row r="31470" spans="199:199" ht="12" customHeight="1">
      <c r="GQ31470" s="171"/>
    </row>
    <row r="31471" spans="199:199" ht="12" customHeight="1">
      <c r="GQ31471" s="171"/>
    </row>
    <row r="31472" spans="199:199" ht="12" customHeight="1">
      <c r="GQ31472" s="171"/>
    </row>
    <row r="31473" spans="199:199" ht="12" customHeight="1">
      <c r="GQ31473" s="171"/>
    </row>
    <row r="31474" spans="199:199" ht="12" customHeight="1">
      <c r="GQ31474" s="171"/>
    </row>
    <row r="31475" spans="199:199" ht="12" customHeight="1">
      <c r="GQ31475" s="171"/>
    </row>
    <row r="31476" spans="199:199" ht="12" customHeight="1">
      <c r="GQ31476" s="171"/>
    </row>
    <row r="31477" spans="199:199" ht="12" customHeight="1">
      <c r="GQ31477" s="171"/>
    </row>
    <row r="31478" spans="199:199" ht="12" customHeight="1">
      <c r="GQ31478" s="171"/>
    </row>
    <row r="31479" spans="199:199" ht="12" customHeight="1">
      <c r="GQ31479" s="171"/>
    </row>
    <row r="31480" spans="199:199" ht="12" customHeight="1">
      <c r="GQ31480" s="171"/>
    </row>
    <row r="31481" spans="199:199" ht="12" customHeight="1">
      <c r="GQ31481" s="171"/>
    </row>
    <row r="31482" spans="199:199" ht="12" customHeight="1">
      <c r="GQ31482" s="171"/>
    </row>
    <row r="31483" spans="199:199" ht="12" customHeight="1">
      <c r="GQ31483" s="171"/>
    </row>
    <row r="31484" spans="199:199" ht="12" customHeight="1">
      <c r="GQ31484" s="171"/>
    </row>
    <row r="31485" spans="199:199" ht="12" customHeight="1">
      <c r="GQ31485" s="171"/>
    </row>
    <row r="31486" spans="199:199" ht="12" customHeight="1">
      <c r="GQ31486" s="171"/>
    </row>
    <row r="31487" spans="199:199" ht="12" customHeight="1">
      <c r="GQ31487" s="171"/>
    </row>
    <row r="31488" spans="199:199" ht="12" customHeight="1">
      <c r="GQ31488" s="171"/>
    </row>
    <row r="31489" spans="199:199" ht="12" customHeight="1">
      <c r="GQ31489" s="171"/>
    </row>
    <row r="31490" spans="199:199" ht="12" customHeight="1">
      <c r="GQ31490" s="171"/>
    </row>
    <row r="31491" spans="199:199" ht="12" customHeight="1">
      <c r="GQ31491" s="171"/>
    </row>
    <row r="31492" spans="199:199" ht="12" customHeight="1">
      <c r="GQ31492" s="171"/>
    </row>
    <row r="31493" spans="199:199" ht="12" customHeight="1">
      <c r="GQ31493" s="171"/>
    </row>
    <row r="31494" spans="199:199" ht="12" customHeight="1">
      <c r="GQ31494" s="171"/>
    </row>
    <row r="31495" spans="199:199" ht="12" customHeight="1">
      <c r="GQ31495" s="171"/>
    </row>
    <row r="31496" spans="199:199" ht="12" customHeight="1">
      <c r="GQ31496" s="171"/>
    </row>
    <row r="31497" spans="199:199" ht="12" customHeight="1">
      <c r="GQ31497" s="171"/>
    </row>
    <row r="31498" spans="199:199" ht="12" customHeight="1">
      <c r="GQ31498" s="171"/>
    </row>
    <row r="31499" spans="199:199" ht="12" customHeight="1">
      <c r="GQ31499" s="171"/>
    </row>
    <row r="31500" spans="199:199" ht="12" customHeight="1">
      <c r="GQ31500" s="171"/>
    </row>
    <row r="31501" spans="199:199" ht="12" customHeight="1">
      <c r="GQ31501" s="171"/>
    </row>
    <row r="31502" spans="199:199" ht="12" customHeight="1">
      <c r="GQ31502" s="171"/>
    </row>
    <row r="31503" spans="199:199" ht="12" customHeight="1">
      <c r="GQ31503" s="171"/>
    </row>
    <row r="31504" spans="199:199" ht="12" customHeight="1">
      <c r="GQ31504" s="171"/>
    </row>
    <row r="31505" spans="199:199" ht="12" customHeight="1">
      <c r="GQ31505" s="171"/>
    </row>
    <row r="31506" spans="199:199" ht="12" customHeight="1">
      <c r="GQ31506" s="171"/>
    </row>
    <row r="31507" spans="199:199" ht="12" customHeight="1">
      <c r="GQ31507" s="171"/>
    </row>
    <row r="31508" spans="199:199" ht="12" customHeight="1">
      <c r="GQ31508" s="171"/>
    </row>
    <row r="31509" spans="199:199" ht="12" customHeight="1">
      <c r="GQ31509" s="171"/>
    </row>
    <row r="31510" spans="199:199" ht="12" customHeight="1">
      <c r="GQ31510" s="171"/>
    </row>
    <row r="31511" spans="199:199" ht="12" customHeight="1">
      <c r="GQ31511" s="171"/>
    </row>
    <row r="31512" spans="199:199" ht="12" customHeight="1">
      <c r="GQ31512" s="171"/>
    </row>
    <row r="31513" spans="199:199" ht="12" customHeight="1">
      <c r="GQ31513" s="171"/>
    </row>
    <row r="31514" spans="199:199" ht="12" customHeight="1">
      <c r="GQ31514" s="171"/>
    </row>
    <row r="31515" spans="199:199" ht="12" customHeight="1">
      <c r="GQ31515" s="171"/>
    </row>
    <row r="31516" spans="199:199" ht="12" customHeight="1">
      <c r="GQ31516" s="171"/>
    </row>
    <row r="31517" spans="199:199" ht="12" customHeight="1">
      <c r="GQ31517" s="171"/>
    </row>
    <row r="31518" spans="199:199" ht="12" customHeight="1">
      <c r="GQ31518" s="171"/>
    </row>
    <row r="31519" spans="199:199" ht="12" customHeight="1">
      <c r="GQ31519" s="171"/>
    </row>
    <row r="31520" spans="199:199" ht="12" customHeight="1">
      <c r="GQ31520" s="171"/>
    </row>
    <row r="31521" spans="199:199" ht="12" customHeight="1">
      <c r="GQ31521" s="171"/>
    </row>
    <row r="31522" spans="199:199" ht="12" customHeight="1">
      <c r="GQ31522" s="171"/>
    </row>
    <row r="31523" spans="199:199" ht="12" customHeight="1">
      <c r="GQ31523" s="171"/>
    </row>
    <row r="31524" spans="199:199" ht="12" customHeight="1">
      <c r="GQ31524" s="171"/>
    </row>
    <row r="31525" spans="199:199" ht="12" customHeight="1">
      <c r="GQ31525" s="171"/>
    </row>
    <row r="31526" spans="199:199" ht="12" customHeight="1">
      <c r="GQ31526" s="171"/>
    </row>
    <row r="31527" spans="199:199" ht="12" customHeight="1">
      <c r="GQ31527" s="171"/>
    </row>
    <row r="31528" spans="199:199" ht="12" customHeight="1">
      <c r="GQ31528" s="171"/>
    </row>
    <row r="31529" spans="199:199" ht="12" customHeight="1">
      <c r="GQ31529" s="171"/>
    </row>
    <row r="31530" spans="199:199" ht="12" customHeight="1">
      <c r="GQ31530" s="171"/>
    </row>
    <row r="31531" spans="199:199" ht="12" customHeight="1">
      <c r="GQ31531" s="171"/>
    </row>
    <row r="31532" spans="199:199" ht="12" customHeight="1">
      <c r="GQ31532" s="171"/>
    </row>
    <row r="31533" spans="199:199" ht="12" customHeight="1">
      <c r="GQ31533" s="171"/>
    </row>
    <row r="31534" spans="199:199" ht="12" customHeight="1">
      <c r="GQ31534" s="171"/>
    </row>
    <row r="31535" spans="199:199" ht="12" customHeight="1">
      <c r="GQ31535" s="171"/>
    </row>
    <row r="31536" spans="199:199" ht="12" customHeight="1">
      <c r="GQ31536" s="171"/>
    </row>
    <row r="31537" spans="199:199" ht="12" customHeight="1">
      <c r="GQ31537" s="171"/>
    </row>
    <row r="31538" spans="199:199" ht="12" customHeight="1">
      <c r="GQ31538" s="171"/>
    </row>
    <row r="31539" spans="199:199" ht="12" customHeight="1">
      <c r="GQ31539" s="171"/>
    </row>
    <row r="31540" spans="199:199" ht="12" customHeight="1">
      <c r="GQ31540" s="171"/>
    </row>
    <row r="31541" spans="199:199" ht="12" customHeight="1">
      <c r="GQ31541" s="171"/>
    </row>
    <row r="31542" spans="199:199" ht="12" customHeight="1">
      <c r="GQ31542" s="171"/>
    </row>
    <row r="31543" spans="199:199" ht="12" customHeight="1">
      <c r="GQ31543" s="171"/>
    </row>
    <row r="31544" spans="199:199" ht="12" customHeight="1">
      <c r="GQ31544" s="171"/>
    </row>
    <row r="31545" spans="199:199" ht="12" customHeight="1">
      <c r="GQ31545" s="171"/>
    </row>
    <row r="31546" spans="199:199" ht="12" customHeight="1">
      <c r="GQ31546" s="171"/>
    </row>
    <row r="31547" spans="199:199" ht="12" customHeight="1">
      <c r="GQ31547" s="171"/>
    </row>
    <row r="31548" spans="199:199" ht="12" customHeight="1">
      <c r="GQ31548" s="171"/>
    </row>
    <row r="31549" spans="199:199" ht="12" customHeight="1">
      <c r="GQ31549" s="171"/>
    </row>
    <row r="31550" spans="199:199" ht="12" customHeight="1">
      <c r="GQ31550" s="171"/>
    </row>
    <row r="31551" spans="199:199" ht="12" customHeight="1">
      <c r="GQ31551" s="171"/>
    </row>
    <row r="31552" spans="199:199" ht="12" customHeight="1">
      <c r="GQ31552" s="171"/>
    </row>
    <row r="31553" spans="199:199" ht="12" customHeight="1">
      <c r="GQ31553" s="171"/>
    </row>
    <row r="31554" spans="199:199" ht="12" customHeight="1">
      <c r="GQ31554" s="171"/>
    </row>
    <row r="31555" spans="199:199" ht="12" customHeight="1">
      <c r="GQ31555" s="171"/>
    </row>
    <row r="31556" spans="199:199" ht="12" customHeight="1">
      <c r="GQ31556" s="171"/>
    </row>
    <row r="31557" spans="199:199" ht="12" customHeight="1">
      <c r="GQ31557" s="171"/>
    </row>
    <row r="31558" spans="199:199" ht="12" customHeight="1">
      <c r="GQ31558" s="171"/>
    </row>
    <row r="31559" spans="199:199" ht="12" customHeight="1">
      <c r="GQ31559" s="171"/>
    </row>
    <row r="31560" spans="199:199" ht="12" customHeight="1">
      <c r="GQ31560" s="171"/>
    </row>
    <row r="31561" spans="199:199" ht="12" customHeight="1">
      <c r="GQ31561" s="171"/>
    </row>
    <row r="31562" spans="199:199" ht="12" customHeight="1">
      <c r="GQ31562" s="171"/>
    </row>
    <row r="31563" spans="199:199" ht="12" customHeight="1">
      <c r="GQ31563" s="171"/>
    </row>
    <row r="31564" spans="199:199" ht="12" customHeight="1">
      <c r="GQ31564" s="171"/>
    </row>
    <row r="31565" spans="199:199" ht="12" customHeight="1">
      <c r="GQ31565" s="171"/>
    </row>
    <row r="31566" spans="199:199" ht="12" customHeight="1">
      <c r="GQ31566" s="171"/>
    </row>
    <row r="31567" spans="199:199" ht="12" customHeight="1">
      <c r="GQ31567" s="171"/>
    </row>
    <row r="31568" spans="199:199" ht="12" customHeight="1">
      <c r="GQ31568" s="171"/>
    </row>
    <row r="31569" spans="199:199" ht="12" customHeight="1">
      <c r="GQ31569" s="171"/>
    </row>
    <row r="31570" spans="199:199" ht="12" customHeight="1">
      <c r="GQ31570" s="171"/>
    </row>
    <row r="31571" spans="199:199" ht="12" customHeight="1">
      <c r="GQ31571" s="171"/>
    </row>
    <row r="31572" spans="199:199" ht="12" customHeight="1">
      <c r="GQ31572" s="171"/>
    </row>
    <row r="31573" spans="199:199" ht="12" customHeight="1">
      <c r="GQ31573" s="171"/>
    </row>
    <row r="31574" spans="199:199" ht="12" customHeight="1">
      <c r="GQ31574" s="171"/>
    </row>
    <row r="31575" spans="199:199" ht="12" customHeight="1">
      <c r="GQ31575" s="171"/>
    </row>
    <row r="31576" spans="199:199" ht="12" customHeight="1">
      <c r="GQ31576" s="171"/>
    </row>
    <row r="31577" spans="199:199" ht="12" customHeight="1">
      <c r="GQ31577" s="171"/>
    </row>
    <row r="31578" spans="199:199" ht="12" customHeight="1">
      <c r="GQ31578" s="171"/>
    </row>
    <row r="31579" spans="199:199" ht="12" customHeight="1">
      <c r="GQ31579" s="171"/>
    </row>
    <row r="31580" spans="199:199" ht="12" customHeight="1">
      <c r="GQ31580" s="171"/>
    </row>
    <row r="31581" spans="199:199" ht="12" customHeight="1">
      <c r="GQ31581" s="171"/>
    </row>
    <row r="31582" spans="199:199" ht="12" customHeight="1">
      <c r="GQ31582" s="171"/>
    </row>
    <row r="31583" spans="199:199" ht="12" customHeight="1">
      <c r="GQ31583" s="171"/>
    </row>
    <row r="31584" spans="199:199" ht="12" customHeight="1">
      <c r="GQ31584" s="171"/>
    </row>
    <row r="31585" spans="199:199" ht="12" customHeight="1">
      <c r="GQ31585" s="171"/>
    </row>
    <row r="31586" spans="199:199" ht="12" customHeight="1">
      <c r="GQ31586" s="171"/>
    </row>
    <row r="31587" spans="199:199" ht="12" customHeight="1">
      <c r="GQ31587" s="171"/>
    </row>
    <row r="31588" spans="199:199" ht="12" customHeight="1">
      <c r="GQ31588" s="171"/>
    </row>
    <row r="31589" spans="199:199" ht="12" customHeight="1">
      <c r="GQ31589" s="171"/>
    </row>
    <row r="31590" spans="199:199" ht="12" customHeight="1">
      <c r="GQ31590" s="171"/>
    </row>
    <row r="31591" spans="199:199" ht="12" customHeight="1">
      <c r="GQ31591" s="171"/>
    </row>
    <row r="31592" spans="199:199" ht="12" customHeight="1">
      <c r="GQ31592" s="171"/>
    </row>
    <row r="31593" spans="199:199" ht="12" customHeight="1">
      <c r="GQ31593" s="171"/>
    </row>
    <row r="31594" spans="199:199" ht="12" customHeight="1">
      <c r="GQ31594" s="171"/>
    </row>
    <row r="31595" spans="199:199" ht="12" customHeight="1">
      <c r="GQ31595" s="171"/>
    </row>
    <row r="31596" spans="199:199" ht="12" customHeight="1">
      <c r="GQ31596" s="171"/>
    </row>
    <row r="31597" spans="199:199" ht="12" customHeight="1">
      <c r="GQ31597" s="171"/>
    </row>
    <row r="31598" spans="199:199" ht="12" customHeight="1">
      <c r="GQ31598" s="171"/>
    </row>
    <row r="31599" spans="199:199" ht="12" customHeight="1">
      <c r="GQ31599" s="171"/>
    </row>
    <row r="31600" spans="199:199" ht="12" customHeight="1">
      <c r="GQ31600" s="171"/>
    </row>
    <row r="31601" spans="199:199" ht="12" customHeight="1">
      <c r="GQ31601" s="171"/>
    </row>
    <row r="31602" spans="199:199" ht="12" customHeight="1">
      <c r="GQ31602" s="171"/>
    </row>
    <row r="31603" spans="199:199" ht="12" customHeight="1">
      <c r="GQ31603" s="171"/>
    </row>
    <row r="31604" spans="199:199" ht="12" customHeight="1">
      <c r="GQ31604" s="171"/>
    </row>
    <row r="31605" spans="199:199" ht="12" customHeight="1">
      <c r="GQ31605" s="171"/>
    </row>
    <row r="31606" spans="199:199" ht="12" customHeight="1">
      <c r="GQ31606" s="171"/>
    </row>
    <row r="31607" spans="199:199" ht="12" customHeight="1">
      <c r="GQ31607" s="171"/>
    </row>
    <row r="31608" spans="199:199" ht="12" customHeight="1">
      <c r="GQ31608" s="171"/>
    </row>
    <row r="31609" spans="199:199" ht="12" customHeight="1">
      <c r="GQ31609" s="171"/>
    </row>
    <row r="31610" spans="199:199" ht="12" customHeight="1">
      <c r="GQ31610" s="171"/>
    </row>
    <row r="31611" spans="199:199" ht="12" customHeight="1">
      <c r="GQ31611" s="171"/>
    </row>
    <row r="31612" spans="199:199" ht="12" customHeight="1">
      <c r="GQ31612" s="171"/>
    </row>
    <row r="31613" spans="199:199" ht="12" customHeight="1">
      <c r="GQ31613" s="171"/>
    </row>
    <row r="31614" spans="199:199" ht="12" customHeight="1">
      <c r="GQ31614" s="171"/>
    </row>
    <row r="31615" spans="199:199" ht="12" customHeight="1">
      <c r="GQ31615" s="171"/>
    </row>
    <row r="31616" spans="199:199" ht="12" customHeight="1">
      <c r="GQ31616" s="171"/>
    </row>
    <row r="31617" spans="199:199" ht="12" customHeight="1">
      <c r="GQ31617" s="171"/>
    </row>
    <row r="31618" spans="199:199" ht="12" customHeight="1">
      <c r="GQ31618" s="171"/>
    </row>
    <row r="31619" spans="199:199" ht="12" customHeight="1">
      <c r="GQ31619" s="171"/>
    </row>
    <row r="31620" spans="199:199" ht="12" customHeight="1">
      <c r="GQ31620" s="171"/>
    </row>
    <row r="31621" spans="199:199" ht="12" customHeight="1">
      <c r="GQ31621" s="171"/>
    </row>
    <row r="31622" spans="199:199" ht="12" customHeight="1">
      <c r="GQ31622" s="171"/>
    </row>
    <row r="31623" spans="199:199" ht="12" customHeight="1">
      <c r="GQ31623" s="171"/>
    </row>
    <row r="31624" spans="199:199" ht="12" customHeight="1">
      <c r="GQ31624" s="171"/>
    </row>
    <row r="31625" spans="199:199" ht="12" customHeight="1">
      <c r="GQ31625" s="171"/>
    </row>
    <row r="31626" spans="199:199" ht="12" customHeight="1">
      <c r="GQ31626" s="171"/>
    </row>
    <row r="31627" spans="199:199" ht="12" customHeight="1">
      <c r="GQ31627" s="171"/>
    </row>
    <row r="31628" spans="199:199" ht="12" customHeight="1">
      <c r="GQ31628" s="171"/>
    </row>
    <row r="31629" spans="199:199" ht="12" customHeight="1">
      <c r="GQ31629" s="171"/>
    </row>
    <row r="31630" spans="199:199" ht="12" customHeight="1">
      <c r="GQ31630" s="171"/>
    </row>
    <row r="31631" spans="199:199" ht="12" customHeight="1">
      <c r="GQ31631" s="171"/>
    </row>
    <row r="31632" spans="199:199" ht="12" customHeight="1">
      <c r="GQ31632" s="171"/>
    </row>
    <row r="31633" spans="199:199" ht="12" customHeight="1">
      <c r="GQ31633" s="171"/>
    </row>
    <row r="31634" spans="199:199" ht="12" customHeight="1">
      <c r="GQ31634" s="171"/>
    </row>
    <row r="31635" spans="199:199" ht="12" customHeight="1">
      <c r="GQ31635" s="171"/>
    </row>
    <row r="31636" spans="199:199" ht="12" customHeight="1">
      <c r="GQ31636" s="171"/>
    </row>
    <row r="31637" spans="199:199" ht="12" customHeight="1">
      <c r="GQ31637" s="171"/>
    </row>
    <row r="31638" spans="199:199" ht="12" customHeight="1">
      <c r="GQ31638" s="171"/>
    </row>
    <row r="31639" spans="199:199" ht="12" customHeight="1">
      <c r="GQ31639" s="171"/>
    </row>
    <row r="31640" spans="199:199" ht="12" customHeight="1">
      <c r="GQ31640" s="171"/>
    </row>
    <row r="31641" spans="199:199" ht="12" customHeight="1">
      <c r="GQ31641" s="171"/>
    </row>
    <row r="31642" spans="199:199" ht="12" customHeight="1">
      <c r="GQ31642" s="171"/>
    </row>
    <row r="31643" spans="199:199" ht="12" customHeight="1">
      <c r="GQ31643" s="171"/>
    </row>
    <row r="31644" spans="199:199" ht="12" customHeight="1">
      <c r="GQ31644" s="171"/>
    </row>
    <row r="31645" spans="199:199" ht="12" customHeight="1">
      <c r="GQ31645" s="171"/>
    </row>
    <row r="31646" spans="199:199" ht="12" customHeight="1">
      <c r="GQ31646" s="171"/>
    </row>
    <row r="31647" spans="199:199" ht="12" customHeight="1">
      <c r="GQ31647" s="171"/>
    </row>
    <row r="31648" spans="199:199" ht="12" customHeight="1">
      <c r="GQ31648" s="171"/>
    </row>
    <row r="31649" spans="199:199" ht="12" customHeight="1">
      <c r="GQ31649" s="171"/>
    </row>
    <row r="31650" spans="199:199" ht="12" customHeight="1">
      <c r="GQ31650" s="171"/>
    </row>
    <row r="31651" spans="199:199" ht="12" customHeight="1">
      <c r="GQ31651" s="171"/>
    </row>
    <row r="31652" spans="199:199" ht="12" customHeight="1">
      <c r="GQ31652" s="171"/>
    </row>
    <row r="31653" spans="199:199" ht="12" customHeight="1">
      <c r="GQ31653" s="171"/>
    </row>
    <row r="31654" spans="199:199" ht="12" customHeight="1">
      <c r="GQ31654" s="171"/>
    </row>
    <row r="31655" spans="199:199" ht="12" customHeight="1">
      <c r="GQ31655" s="171"/>
    </row>
    <row r="31656" spans="199:199" ht="12" customHeight="1">
      <c r="GQ31656" s="171"/>
    </row>
    <row r="31657" spans="199:199" ht="12" customHeight="1">
      <c r="GQ31657" s="171"/>
    </row>
    <row r="31658" spans="199:199" ht="12" customHeight="1">
      <c r="GQ31658" s="171"/>
    </row>
    <row r="31659" spans="199:199" ht="12" customHeight="1">
      <c r="GQ31659" s="171"/>
    </row>
    <row r="31660" spans="199:199" ht="12" customHeight="1">
      <c r="GQ31660" s="171"/>
    </row>
    <row r="31661" spans="199:199" ht="12" customHeight="1">
      <c r="GQ31661" s="171"/>
    </row>
    <row r="31662" spans="199:199" ht="12" customHeight="1">
      <c r="GQ31662" s="171"/>
    </row>
    <row r="31663" spans="199:199" ht="12" customHeight="1">
      <c r="GQ31663" s="171"/>
    </row>
    <row r="31664" spans="199:199" ht="12" customHeight="1">
      <c r="GQ31664" s="171"/>
    </row>
    <row r="31665" spans="199:199" ht="12" customHeight="1">
      <c r="GQ31665" s="171"/>
    </row>
    <row r="31666" spans="199:199" ht="12" customHeight="1">
      <c r="GQ31666" s="171"/>
    </row>
    <row r="31667" spans="199:199" ht="12" customHeight="1">
      <c r="GQ31667" s="171"/>
    </row>
    <row r="31668" spans="199:199" ht="12" customHeight="1">
      <c r="GQ31668" s="171"/>
    </row>
    <row r="31669" spans="199:199" ht="12" customHeight="1">
      <c r="GQ31669" s="171"/>
    </row>
    <row r="31670" spans="199:199" ht="12" customHeight="1">
      <c r="GQ31670" s="171"/>
    </row>
    <row r="31671" spans="199:199" ht="12" customHeight="1">
      <c r="GQ31671" s="171"/>
    </row>
    <row r="31672" spans="199:199" ht="12" customHeight="1">
      <c r="GQ31672" s="171"/>
    </row>
    <row r="31673" spans="199:199" ht="12" customHeight="1">
      <c r="GQ31673" s="171"/>
    </row>
    <row r="31674" spans="199:199" ht="12" customHeight="1">
      <c r="GQ31674" s="171"/>
    </row>
    <row r="31675" spans="199:199" ht="12" customHeight="1">
      <c r="GQ31675" s="171"/>
    </row>
    <row r="31676" spans="199:199" ht="12" customHeight="1">
      <c r="GQ31676" s="171"/>
    </row>
    <row r="31677" spans="199:199" ht="12" customHeight="1">
      <c r="GQ31677" s="171"/>
    </row>
    <row r="31678" spans="199:199" ht="12" customHeight="1">
      <c r="GQ31678" s="171"/>
    </row>
    <row r="31679" spans="199:199" ht="12" customHeight="1">
      <c r="GQ31679" s="171"/>
    </row>
    <row r="31680" spans="199:199" ht="12" customHeight="1">
      <c r="GQ31680" s="171"/>
    </row>
    <row r="31681" spans="199:199" ht="12" customHeight="1">
      <c r="GQ31681" s="171"/>
    </row>
    <row r="31682" spans="199:199" ht="12" customHeight="1">
      <c r="GQ31682" s="171"/>
    </row>
    <row r="31683" spans="199:199" ht="12" customHeight="1">
      <c r="GQ31683" s="171"/>
    </row>
    <row r="31684" spans="199:199" ht="12" customHeight="1">
      <c r="GQ31684" s="171"/>
    </row>
    <row r="31685" spans="199:199" ht="12" customHeight="1">
      <c r="GQ31685" s="171"/>
    </row>
    <row r="31686" spans="199:199" ht="12" customHeight="1">
      <c r="GQ31686" s="171"/>
    </row>
    <row r="31687" spans="199:199" ht="12" customHeight="1">
      <c r="GQ31687" s="171"/>
    </row>
    <row r="31688" spans="199:199" ht="12" customHeight="1">
      <c r="GQ31688" s="171"/>
    </row>
    <row r="31689" spans="199:199" ht="12" customHeight="1">
      <c r="GQ31689" s="171"/>
    </row>
    <row r="31690" spans="199:199" ht="12" customHeight="1">
      <c r="GQ31690" s="171"/>
    </row>
    <row r="31691" spans="199:199" ht="12" customHeight="1">
      <c r="GQ31691" s="171"/>
    </row>
    <row r="31692" spans="199:199" ht="12" customHeight="1">
      <c r="GQ31692" s="171"/>
    </row>
    <row r="31693" spans="199:199" ht="12" customHeight="1">
      <c r="GQ31693" s="171"/>
    </row>
    <row r="31694" spans="199:199" ht="12" customHeight="1">
      <c r="GQ31694" s="171"/>
    </row>
    <row r="31695" spans="199:199" ht="12" customHeight="1">
      <c r="GQ31695" s="171"/>
    </row>
    <row r="31696" spans="199:199" ht="12" customHeight="1">
      <c r="GQ31696" s="171"/>
    </row>
    <row r="31697" spans="199:199" ht="12" customHeight="1">
      <c r="GQ31697" s="171"/>
    </row>
    <row r="31698" spans="199:199" ht="12" customHeight="1">
      <c r="GQ31698" s="171"/>
    </row>
    <row r="31699" spans="199:199" ht="12" customHeight="1">
      <c r="GQ31699" s="171"/>
    </row>
    <row r="31700" spans="199:199" ht="12" customHeight="1">
      <c r="GQ31700" s="171"/>
    </row>
    <row r="31701" spans="199:199" ht="12" customHeight="1">
      <c r="GQ31701" s="171"/>
    </row>
    <row r="31702" spans="199:199" ht="12" customHeight="1">
      <c r="GQ31702" s="171"/>
    </row>
    <row r="31703" spans="199:199" ht="12" customHeight="1">
      <c r="GQ31703" s="171"/>
    </row>
    <row r="31704" spans="199:199" ht="12" customHeight="1">
      <c r="GQ31704" s="171"/>
    </row>
    <row r="31705" spans="199:199" ht="12" customHeight="1">
      <c r="GQ31705" s="171"/>
    </row>
    <row r="31706" spans="199:199" ht="12" customHeight="1">
      <c r="GQ31706" s="171"/>
    </row>
    <row r="31707" spans="199:199" ht="12" customHeight="1">
      <c r="GQ31707" s="171"/>
    </row>
    <row r="31708" spans="199:199" ht="12" customHeight="1">
      <c r="GQ31708" s="171"/>
    </row>
    <row r="31709" spans="199:199" ht="12" customHeight="1">
      <c r="GQ31709" s="171"/>
    </row>
    <row r="31710" spans="199:199" ht="12" customHeight="1">
      <c r="GQ31710" s="171"/>
    </row>
    <row r="31711" spans="199:199" ht="12" customHeight="1">
      <c r="GQ31711" s="171"/>
    </row>
    <row r="31712" spans="199:199" ht="12" customHeight="1">
      <c r="GQ31712" s="171"/>
    </row>
    <row r="31713" spans="199:199" ht="12" customHeight="1">
      <c r="GQ31713" s="171"/>
    </row>
    <row r="31714" spans="199:199" ht="12" customHeight="1">
      <c r="GQ31714" s="171"/>
    </row>
    <row r="31715" spans="199:199" ht="12" customHeight="1">
      <c r="GQ31715" s="171"/>
    </row>
    <row r="31716" spans="199:199" ht="12" customHeight="1">
      <c r="GQ31716" s="171"/>
    </row>
    <row r="31717" spans="199:199" ht="12" customHeight="1">
      <c r="GQ31717" s="171"/>
    </row>
    <row r="31718" spans="199:199" ht="12" customHeight="1">
      <c r="GQ31718" s="171"/>
    </row>
    <row r="31719" spans="199:199" ht="12" customHeight="1">
      <c r="GQ31719" s="171"/>
    </row>
    <row r="31720" spans="199:199" ht="12" customHeight="1">
      <c r="GQ31720" s="171"/>
    </row>
    <row r="31721" spans="199:199" ht="12" customHeight="1">
      <c r="GQ31721" s="171"/>
    </row>
    <row r="31722" spans="199:199" ht="12" customHeight="1">
      <c r="GQ31722" s="171"/>
    </row>
    <row r="31723" spans="199:199" ht="12" customHeight="1">
      <c r="GQ31723" s="171"/>
    </row>
    <row r="31724" spans="199:199" ht="12" customHeight="1">
      <c r="GQ31724" s="171"/>
    </row>
    <row r="31725" spans="199:199" ht="12" customHeight="1">
      <c r="GQ31725" s="171"/>
    </row>
    <row r="31726" spans="199:199" ht="12" customHeight="1">
      <c r="GQ31726" s="171"/>
    </row>
    <row r="31727" spans="199:199" ht="12" customHeight="1">
      <c r="GQ31727" s="171"/>
    </row>
    <row r="31728" spans="199:199" ht="12" customHeight="1">
      <c r="GQ31728" s="171"/>
    </row>
    <row r="31729" spans="199:199" ht="12" customHeight="1">
      <c r="GQ31729" s="171"/>
    </row>
    <row r="31730" spans="199:199" ht="12" customHeight="1">
      <c r="GQ31730" s="171"/>
    </row>
    <row r="31731" spans="199:199" ht="12" customHeight="1">
      <c r="GQ31731" s="171"/>
    </row>
    <row r="31732" spans="199:199" ht="12" customHeight="1">
      <c r="GQ31732" s="171"/>
    </row>
    <row r="31733" spans="199:199" ht="12" customHeight="1">
      <c r="GQ31733" s="171"/>
    </row>
    <row r="31734" spans="199:199" ht="12" customHeight="1">
      <c r="GQ31734" s="171"/>
    </row>
    <row r="31735" spans="199:199" ht="12" customHeight="1">
      <c r="GQ31735" s="171"/>
    </row>
    <row r="31736" spans="199:199" ht="12" customHeight="1">
      <c r="GQ31736" s="171"/>
    </row>
    <row r="31737" spans="199:199" ht="12" customHeight="1">
      <c r="GQ31737" s="171"/>
    </row>
    <row r="31738" spans="199:199" ht="12" customHeight="1">
      <c r="GQ31738" s="171"/>
    </row>
    <row r="31739" spans="199:199" ht="12" customHeight="1">
      <c r="GQ31739" s="171"/>
    </row>
    <row r="31740" spans="199:199" ht="12" customHeight="1">
      <c r="GQ31740" s="171"/>
    </row>
    <row r="31741" spans="199:199" ht="12" customHeight="1">
      <c r="GQ31741" s="171"/>
    </row>
    <row r="31742" spans="199:199" ht="12" customHeight="1">
      <c r="GQ31742" s="171"/>
    </row>
    <row r="31743" spans="199:199" ht="12" customHeight="1">
      <c r="GQ31743" s="171"/>
    </row>
    <row r="31744" spans="199:199" ht="12" customHeight="1">
      <c r="GQ31744" s="171"/>
    </row>
    <row r="31745" spans="199:199" ht="12" customHeight="1">
      <c r="GQ31745" s="171"/>
    </row>
    <row r="31746" spans="199:199" ht="12" customHeight="1">
      <c r="GQ31746" s="171"/>
    </row>
    <row r="31747" spans="199:199" ht="12" customHeight="1">
      <c r="GQ31747" s="171"/>
    </row>
    <row r="31748" spans="199:199" ht="12" customHeight="1">
      <c r="GQ31748" s="171"/>
    </row>
    <row r="31749" spans="199:199" ht="12" customHeight="1">
      <c r="GQ31749" s="171"/>
    </row>
    <row r="31750" spans="199:199" ht="12" customHeight="1">
      <c r="GQ31750" s="171"/>
    </row>
    <row r="31751" spans="199:199" ht="12" customHeight="1">
      <c r="GQ31751" s="171"/>
    </row>
    <row r="31752" spans="199:199" ht="12" customHeight="1">
      <c r="GQ31752" s="171"/>
    </row>
    <row r="31753" spans="199:199" ht="12" customHeight="1">
      <c r="GQ31753" s="171"/>
    </row>
    <row r="31754" spans="199:199" ht="12" customHeight="1">
      <c r="GQ31754" s="171"/>
    </row>
    <row r="31755" spans="199:199" ht="12" customHeight="1">
      <c r="GQ31755" s="171"/>
    </row>
    <row r="31756" spans="199:199" ht="12" customHeight="1">
      <c r="GQ31756" s="171"/>
    </row>
    <row r="31757" spans="199:199" ht="12" customHeight="1">
      <c r="GQ31757" s="171"/>
    </row>
    <row r="31758" spans="199:199" ht="12" customHeight="1">
      <c r="GQ31758" s="171"/>
    </row>
    <row r="31759" spans="199:199" ht="12" customHeight="1">
      <c r="GQ31759" s="171"/>
    </row>
    <row r="31760" spans="199:199" ht="12" customHeight="1">
      <c r="GQ31760" s="171"/>
    </row>
    <row r="31761" spans="199:199" ht="12" customHeight="1">
      <c r="GQ31761" s="171"/>
    </row>
    <row r="31762" spans="199:199" ht="12" customHeight="1">
      <c r="GQ31762" s="171"/>
    </row>
    <row r="31763" spans="199:199" ht="12" customHeight="1">
      <c r="GQ31763" s="171"/>
    </row>
    <row r="31764" spans="199:199" ht="12" customHeight="1">
      <c r="GQ31764" s="171"/>
    </row>
    <row r="31765" spans="199:199" ht="12" customHeight="1">
      <c r="GQ31765" s="171"/>
    </row>
    <row r="31766" spans="199:199" ht="12" customHeight="1">
      <c r="GQ31766" s="171"/>
    </row>
    <row r="31767" spans="199:199" ht="12" customHeight="1">
      <c r="GQ31767" s="171"/>
    </row>
    <row r="31768" spans="199:199" ht="12" customHeight="1">
      <c r="GQ31768" s="171"/>
    </row>
    <row r="31769" spans="199:199" ht="12" customHeight="1">
      <c r="GQ31769" s="171"/>
    </row>
    <row r="31770" spans="199:199" ht="12" customHeight="1">
      <c r="GQ31770" s="171"/>
    </row>
    <row r="31771" spans="199:199" ht="12" customHeight="1">
      <c r="GQ31771" s="171"/>
    </row>
    <row r="31772" spans="199:199" ht="12" customHeight="1">
      <c r="GQ31772" s="171"/>
    </row>
    <row r="31773" spans="199:199" ht="12" customHeight="1">
      <c r="GQ31773" s="171"/>
    </row>
    <row r="31774" spans="199:199" ht="12" customHeight="1">
      <c r="GQ31774" s="171"/>
    </row>
    <row r="31775" spans="199:199" ht="12" customHeight="1">
      <c r="GQ31775" s="171"/>
    </row>
    <row r="31776" spans="199:199" ht="12" customHeight="1">
      <c r="GQ31776" s="171"/>
    </row>
    <row r="31777" spans="199:199" ht="12" customHeight="1">
      <c r="GQ31777" s="171"/>
    </row>
    <row r="31778" spans="199:199" ht="12" customHeight="1">
      <c r="GQ31778" s="171"/>
    </row>
    <row r="31779" spans="199:199" ht="12" customHeight="1">
      <c r="GQ31779" s="171"/>
    </row>
    <row r="31780" spans="199:199" ht="12" customHeight="1">
      <c r="GQ31780" s="171"/>
    </row>
    <row r="31781" spans="199:199" ht="12" customHeight="1">
      <c r="GQ31781" s="171"/>
    </row>
    <row r="31782" spans="199:199" ht="12" customHeight="1">
      <c r="GQ31782" s="171"/>
    </row>
    <row r="31783" spans="199:199" ht="12" customHeight="1">
      <c r="GQ31783" s="171"/>
    </row>
    <row r="31784" spans="199:199" ht="12" customHeight="1">
      <c r="GQ31784" s="171"/>
    </row>
    <row r="31785" spans="199:199" ht="12" customHeight="1">
      <c r="GQ31785" s="171"/>
    </row>
    <row r="31786" spans="199:199" ht="12" customHeight="1">
      <c r="GQ31786" s="171"/>
    </row>
    <row r="31787" spans="199:199" ht="12" customHeight="1">
      <c r="GQ31787" s="171"/>
    </row>
    <row r="31788" spans="199:199" ht="12" customHeight="1">
      <c r="GQ31788" s="171"/>
    </row>
    <row r="31789" spans="199:199" ht="12" customHeight="1">
      <c r="GQ31789" s="171"/>
    </row>
    <row r="31790" spans="199:199" ht="12" customHeight="1">
      <c r="GQ31790" s="171"/>
    </row>
    <row r="31791" spans="199:199" ht="12" customHeight="1">
      <c r="GQ31791" s="171"/>
    </row>
    <row r="31792" spans="199:199" ht="12" customHeight="1">
      <c r="GQ31792" s="171"/>
    </row>
    <row r="31793" spans="199:199" ht="12" customHeight="1">
      <c r="GQ31793" s="171"/>
    </row>
    <row r="31794" spans="199:199" ht="12" customHeight="1">
      <c r="GQ31794" s="171"/>
    </row>
    <row r="31795" spans="199:199" ht="12" customHeight="1">
      <c r="GQ31795" s="171"/>
    </row>
    <row r="31796" spans="199:199" ht="12" customHeight="1">
      <c r="GQ31796" s="171"/>
    </row>
    <row r="31797" spans="199:199" ht="12" customHeight="1">
      <c r="GQ31797" s="171"/>
    </row>
    <row r="31798" spans="199:199" ht="12" customHeight="1">
      <c r="GQ31798" s="171"/>
    </row>
    <row r="31799" spans="199:199" ht="12" customHeight="1">
      <c r="GQ31799" s="171"/>
    </row>
    <row r="31800" spans="199:199" ht="12" customHeight="1">
      <c r="GQ31800" s="171"/>
    </row>
    <row r="31801" spans="199:199" ht="12" customHeight="1">
      <c r="GQ31801" s="171"/>
    </row>
    <row r="31802" spans="199:199" ht="12" customHeight="1">
      <c r="GQ31802" s="171"/>
    </row>
    <row r="31803" spans="199:199" ht="12" customHeight="1">
      <c r="GQ31803" s="171"/>
    </row>
    <row r="31804" spans="199:199" ht="12" customHeight="1">
      <c r="GQ31804" s="171"/>
    </row>
    <row r="31805" spans="199:199" ht="12" customHeight="1">
      <c r="GQ31805" s="171"/>
    </row>
    <row r="31806" spans="199:199" ht="12" customHeight="1">
      <c r="GQ31806" s="171"/>
    </row>
    <row r="31807" spans="199:199" ht="12" customHeight="1">
      <c r="GQ31807" s="171"/>
    </row>
    <row r="31808" spans="199:199" ht="12" customHeight="1">
      <c r="GQ31808" s="171"/>
    </row>
    <row r="31809" spans="199:199" ht="12" customHeight="1">
      <c r="GQ31809" s="171"/>
    </row>
    <row r="31810" spans="199:199" ht="12" customHeight="1">
      <c r="GQ31810" s="171"/>
    </row>
    <row r="31811" spans="199:199" ht="12" customHeight="1">
      <c r="GQ31811" s="171"/>
    </row>
    <row r="31812" spans="199:199" ht="12" customHeight="1">
      <c r="GQ31812" s="171"/>
    </row>
    <row r="31813" spans="199:199" ht="12" customHeight="1">
      <c r="GQ31813" s="171"/>
    </row>
    <row r="31814" spans="199:199" ht="12" customHeight="1">
      <c r="GQ31814" s="171"/>
    </row>
    <row r="31815" spans="199:199" ht="12" customHeight="1">
      <c r="GQ31815" s="171"/>
    </row>
    <row r="31816" spans="199:199" ht="12" customHeight="1">
      <c r="GQ31816" s="171"/>
    </row>
    <row r="31817" spans="199:199" ht="12" customHeight="1">
      <c r="GQ31817" s="171"/>
    </row>
    <row r="31818" spans="199:199" ht="12" customHeight="1">
      <c r="GQ31818" s="171"/>
    </row>
    <row r="31819" spans="199:199" ht="12" customHeight="1">
      <c r="GQ31819" s="171"/>
    </row>
    <row r="31820" spans="199:199" ht="12" customHeight="1">
      <c r="GQ31820" s="171"/>
    </row>
    <row r="31821" spans="199:199" ht="12" customHeight="1">
      <c r="GQ31821" s="171"/>
    </row>
    <row r="31822" spans="199:199" ht="12" customHeight="1">
      <c r="GQ31822" s="171"/>
    </row>
    <row r="31823" spans="199:199" ht="12" customHeight="1">
      <c r="GQ31823" s="171"/>
    </row>
    <row r="31824" spans="199:199" ht="12" customHeight="1">
      <c r="GQ31824" s="171"/>
    </row>
    <row r="31825" spans="199:199" ht="12" customHeight="1">
      <c r="GQ31825" s="171"/>
    </row>
    <row r="31826" spans="199:199" ht="12" customHeight="1">
      <c r="GQ31826" s="171"/>
    </row>
    <row r="31827" spans="199:199" ht="12" customHeight="1">
      <c r="GQ31827" s="171"/>
    </row>
    <row r="31828" spans="199:199" ht="12" customHeight="1">
      <c r="GQ31828" s="171"/>
    </row>
    <row r="31829" spans="199:199" ht="12" customHeight="1">
      <c r="GQ31829" s="171"/>
    </row>
    <row r="31830" spans="199:199" ht="12" customHeight="1">
      <c r="GQ31830" s="171"/>
    </row>
    <row r="31831" spans="199:199" ht="12" customHeight="1">
      <c r="GQ31831" s="171"/>
    </row>
    <row r="31832" spans="199:199" ht="12" customHeight="1">
      <c r="GQ31832" s="171"/>
    </row>
    <row r="31833" spans="199:199" ht="12" customHeight="1">
      <c r="GQ31833" s="171"/>
    </row>
    <row r="31834" spans="199:199" ht="12" customHeight="1">
      <c r="GQ31834" s="171"/>
    </row>
    <row r="31835" spans="199:199" ht="12" customHeight="1">
      <c r="GQ31835" s="171"/>
    </row>
    <row r="31836" spans="199:199" ht="12" customHeight="1">
      <c r="GQ31836" s="171"/>
    </row>
    <row r="31837" spans="199:199" ht="12" customHeight="1">
      <c r="GQ31837" s="171"/>
    </row>
    <row r="31838" spans="199:199" ht="12" customHeight="1">
      <c r="GQ31838" s="171"/>
    </row>
    <row r="31839" spans="199:199" ht="12" customHeight="1">
      <c r="GQ31839" s="171"/>
    </row>
    <row r="31840" spans="199:199" ht="12" customHeight="1">
      <c r="GQ31840" s="171"/>
    </row>
    <row r="31841" spans="199:199" ht="12" customHeight="1">
      <c r="GQ31841" s="171"/>
    </row>
    <row r="31842" spans="199:199" ht="12" customHeight="1">
      <c r="GQ31842" s="171"/>
    </row>
    <row r="31843" spans="199:199" ht="12" customHeight="1">
      <c r="GQ31843" s="171"/>
    </row>
    <row r="31844" spans="199:199" ht="12" customHeight="1">
      <c r="GQ31844" s="171"/>
    </row>
    <row r="31845" spans="199:199" ht="12" customHeight="1">
      <c r="GQ31845" s="171"/>
    </row>
    <row r="31846" spans="199:199" ht="12" customHeight="1">
      <c r="GQ31846" s="171"/>
    </row>
    <row r="31847" spans="199:199" ht="12" customHeight="1">
      <c r="GQ31847" s="171"/>
    </row>
    <row r="31848" spans="199:199" ht="12" customHeight="1">
      <c r="GQ31848" s="171"/>
    </row>
    <row r="31849" spans="199:199" ht="12" customHeight="1">
      <c r="GQ31849" s="171"/>
    </row>
    <row r="31850" spans="199:199" ht="12" customHeight="1">
      <c r="GQ31850" s="171"/>
    </row>
    <row r="31851" spans="199:199" ht="12" customHeight="1">
      <c r="GQ31851" s="171"/>
    </row>
    <row r="31852" spans="199:199" ht="12" customHeight="1">
      <c r="GQ31852" s="171"/>
    </row>
    <row r="31853" spans="199:199" ht="12" customHeight="1">
      <c r="GQ31853" s="171"/>
    </row>
    <row r="31854" spans="199:199" ht="12" customHeight="1">
      <c r="GQ31854" s="171"/>
    </row>
    <row r="31855" spans="199:199" ht="12" customHeight="1">
      <c r="GQ31855" s="171"/>
    </row>
    <row r="31856" spans="199:199" ht="12" customHeight="1">
      <c r="GQ31856" s="171"/>
    </row>
    <row r="31857" spans="199:199" ht="12" customHeight="1">
      <c r="GQ31857" s="171"/>
    </row>
    <row r="31858" spans="199:199" ht="12" customHeight="1">
      <c r="GQ31858" s="171"/>
    </row>
    <row r="31859" spans="199:199" ht="12" customHeight="1">
      <c r="GQ31859" s="171"/>
    </row>
    <row r="31860" spans="199:199" ht="12" customHeight="1">
      <c r="GQ31860" s="171"/>
    </row>
    <row r="31861" spans="199:199" ht="12" customHeight="1">
      <c r="GQ31861" s="171"/>
    </row>
    <row r="31862" spans="199:199" ht="12" customHeight="1">
      <c r="GQ31862" s="171"/>
    </row>
    <row r="31863" spans="199:199" ht="12" customHeight="1">
      <c r="GQ31863" s="171"/>
    </row>
    <row r="31864" spans="199:199" ht="12" customHeight="1">
      <c r="GQ31864" s="171"/>
    </row>
    <row r="31865" spans="199:199" ht="12" customHeight="1">
      <c r="GQ31865" s="171"/>
    </row>
    <row r="31866" spans="199:199" ht="12" customHeight="1">
      <c r="GQ31866" s="171"/>
    </row>
    <row r="31867" spans="199:199" ht="12" customHeight="1">
      <c r="GQ31867" s="171"/>
    </row>
    <row r="31868" spans="199:199" ht="12" customHeight="1">
      <c r="GQ31868" s="171"/>
    </row>
    <row r="31869" spans="199:199" ht="12" customHeight="1">
      <c r="GQ31869" s="171"/>
    </row>
    <row r="31870" spans="199:199" ht="12" customHeight="1">
      <c r="GQ31870" s="171"/>
    </row>
    <row r="31871" spans="199:199" ht="12" customHeight="1">
      <c r="GQ31871" s="171"/>
    </row>
    <row r="31872" spans="199:199" ht="12" customHeight="1">
      <c r="GQ31872" s="171"/>
    </row>
    <row r="31873" spans="199:199" ht="12" customHeight="1">
      <c r="GQ31873" s="171"/>
    </row>
    <row r="31874" spans="199:199" ht="12" customHeight="1">
      <c r="GQ31874" s="171"/>
    </row>
    <row r="31875" spans="199:199" ht="12" customHeight="1">
      <c r="GQ31875" s="171"/>
    </row>
    <row r="31876" spans="199:199" ht="12" customHeight="1">
      <c r="GQ31876" s="171"/>
    </row>
    <row r="31877" spans="199:199" ht="12" customHeight="1">
      <c r="GQ31877" s="171"/>
    </row>
    <row r="31878" spans="199:199" ht="12" customHeight="1">
      <c r="GQ31878" s="171"/>
    </row>
    <row r="31879" spans="199:199" ht="12" customHeight="1">
      <c r="GQ31879" s="171"/>
    </row>
    <row r="31880" spans="199:199" ht="12" customHeight="1">
      <c r="GQ31880" s="171"/>
    </row>
    <row r="31881" spans="199:199" ht="12" customHeight="1">
      <c r="GQ31881" s="171"/>
    </row>
    <row r="31882" spans="199:199" ht="12" customHeight="1">
      <c r="GQ31882" s="171"/>
    </row>
    <row r="31883" spans="199:199" ht="12" customHeight="1">
      <c r="GQ31883" s="171"/>
    </row>
    <row r="31884" spans="199:199" ht="12" customHeight="1">
      <c r="GQ31884" s="171"/>
    </row>
    <row r="31885" spans="199:199" ht="12" customHeight="1">
      <c r="GQ31885" s="171"/>
    </row>
    <row r="31886" spans="199:199" ht="12" customHeight="1">
      <c r="GQ31886" s="171"/>
    </row>
    <row r="31887" spans="199:199" ht="12" customHeight="1">
      <c r="GQ31887" s="171"/>
    </row>
    <row r="31888" spans="199:199" ht="12" customHeight="1">
      <c r="GQ31888" s="171"/>
    </row>
    <row r="31889" spans="199:199" ht="12" customHeight="1">
      <c r="GQ31889" s="171"/>
    </row>
    <row r="31890" spans="199:199" ht="12" customHeight="1">
      <c r="GQ31890" s="171"/>
    </row>
    <row r="31891" spans="199:199" ht="12" customHeight="1">
      <c r="GQ31891" s="171"/>
    </row>
    <row r="31892" spans="199:199" ht="12" customHeight="1">
      <c r="GQ31892" s="171"/>
    </row>
    <row r="31893" spans="199:199" ht="12" customHeight="1">
      <c r="GQ31893" s="171"/>
    </row>
    <row r="31894" spans="199:199" ht="12" customHeight="1">
      <c r="GQ31894" s="171"/>
    </row>
    <row r="31895" spans="199:199" ht="12" customHeight="1">
      <c r="GQ31895" s="171"/>
    </row>
    <row r="31896" spans="199:199" ht="12" customHeight="1">
      <c r="GQ31896" s="171"/>
    </row>
    <row r="31897" spans="199:199" ht="12" customHeight="1">
      <c r="GQ31897" s="171"/>
    </row>
    <row r="31898" spans="199:199" ht="12" customHeight="1">
      <c r="GQ31898" s="171"/>
    </row>
    <row r="31899" spans="199:199" ht="12" customHeight="1">
      <c r="GQ31899" s="171"/>
    </row>
    <row r="31900" spans="199:199" ht="12" customHeight="1">
      <c r="GQ31900" s="171"/>
    </row>
    <row r="31901" spans="199:199" ht="12" customHeight="1">
      <c r="GQ31901" s="171"/>
    </row>
    <row r="31902" spans="199:199" ht="12" customHeight="1">
      <c r="GQ31902" s="171"/>
    </row>
    <row r="31903" spans="199:199" ht="12" customHeight="1">
      <c r="GQ31903" s="171"/>
    </row>
    <row r="31904" spans="199:199" ht="12" customHeight="1">
      <c r="GQ31904" s="171"/>
    </row>
    <row r="31905" spans="199:199" ht="12" customHeight="1">
      <c r="GQ31905" s="171"/>
    </row>
    <row r="31906" spans="199:199" ht="12" customHeight="1">
      <c r="GQ31906" s="171"/>
    </row>
    <row r="31907" spans="199:199" ht="12" customHeight="1">
      <c r="GQ31907" s="171"/>
    </row>
    <row r="31908" spans="199:199" ht="12" customHeight="1">
      <c r="GQ31908" s="171"/>
    </row>
    <row r="31909" spans="199:199" ht="12" customHeight="1">
      <c r="GQ31909" s="171"/>
    </row>
    <row r="31910" spans="199:199" ht="12" customHeight="1">
      <c r="GQ31910" s="171"/>
    </row>
    <row r="31911" spans="199:199" ht="12" customHeight="1">
      <c r="GQ31911" s="171"/>
    </row>
    <row r="31912" spans="199:199" ht="12" customHeight="1">
      <c r="GQ31912" s="171"/>
    </row>
    <row r="31913" spans="199:199" ht="12" customHeight="1">
      <c r="GQ31913" s="171"/>
    </row>
    <row r="31914" spans="199:199" ht="12" customHeight="1">
      <c r="GQ31914" s="171"/>
    </row>
    <row r="31915" spans="199:199" ht="12" customHeight="1">
      <c r="GQ31915" s="171"/>
    </row>
    <row r="31916" spans="199:199" ht="12" customHeight="1">
      <c r="GQ31916" s="171"/>
    </row>
    <row r="31917" spans="199:199" ht="12" customHeight="1">
      <c r="GQ31917" s="171"/>
    </row>
    <row r="31918" spans="199:199" ht="12" customHeight="1">
      <c r="GQ31918" s="171"/>
    </row>
    <row r="31919" spans="199:199" ht="12" customHeight="1">
      <c r="GQ31919" s="171"/>
    </row>
    <row r="31920" spans="199:199" ht="12" customHeight="1">
      <c r="GQ31920" s="171"/>
    </row>
    <row r="31921" spans="199:199" ht="12" customHeight="1">
      <c r="GQ31921" s="171"/>
    </row>
    <row r="31922" spans="199:199" ht="12" customHeight="1">
      <c r="GQ31922" s="171"/>
    </row>
    <row r="31923" spans="199:199" ht="12" customHeight="1">
      <c r="GQ31923" s="171"/>
    </row>
    <row r="31924" spans="199:199" ht="12" customHeight="1">
      <c r="GQ31924" s="171"/>
    </row>
    <row r="31925" spans="199:199" ht="12" customHeight="1">
      <c r="GQ31925" s="171"/>
    </row>
    <row r="31926" spans="199:199" ht="12" customHeight="1">
      <c r="GQ31926" s="171"/>
    </row>
    <row r="31927" spans="199:199" ht="12" customHeight="1">
      <c r="GQ31927" s="171"/>
    </row>
    <row r="31928" spans="199:199" ht="12" customHeight="1">
      <c r="GQ31928" s="171"/>
    </row>
    <row r="31929" spans="199:199" ht="12" customHeight="1">
      <c r="GQ31929" s="171"/>
    </row>
    <row r="31930" spans="199:199" ht="12" customHeight="1">
      <c r="GQ31930" s="171"/>
    </row>
    <row r="31931" spans="199:199" ht="12" customHeight="1">
      <c r="GQ31931" s="171"/>
    </row>
    <row r="31932" spans="199:199" ht="12" customHeight="1">
      <c r="GQ31932" s="171"/>
    </row>
    <row r="31933" spans="199:199" ht="12" customHeight="1">
      <c r="GQ31933" s="171"/>
    </row>
    <row r="31934" spans="199:199" ht="12" customHeight="1">
      <c r="GQ31934" s="171"/>
    </row>
    <row r="31935" spans="199:199" ht="12" customHeight="1">
      <c r="GQ31935" s="171"/>
    </row>
    <row r="31936" spans="199:199" ht="12" customHeight="1">
      <c r="GQ31936" s="171"/>
    </row>
    <row r="31937" spans="199:199" ht="12" customHeight="1">
      <c r="GQ31937" s="171"/>
    </row>
    <row r="31938" spans="199:199" ht="12" customHeight="1">
      <c r="GQ31938" s="171"/>
    </row>
    <row r="31939" spans="199:199" ht="12" customHeight="1">
      <c r="GQ31939" s="171"/>
    </row>
    <row r="31940" spans="199:199" ht="12" customHeight="1">
      <c r="GQ31940" s="171"/>
    </row>
    <row r="31941" spans="199:199" ht="12" customHeight="1">
      <c r="GQ31941" s="171"/>
    </row>
    <row r="31942" spans="199:199" ht="12" customHeight="1">
      <c r="GQ31942" s="171"/>
    </row>
    <row r="31943" spans="199:199" ht="12" customHeight="1">
      <c r="GQ31943" s="171"/>
    </row>
    <row r="31944" spans="199:199" ht="12" customHeight="1">
      <c r="GQ31944" s="171"/>
    </row>
    <row r="31945" spans="199:199" ht="12" customHeight="1">
      <c r="GQ31945" s="171"/>
    </row>
    <row r="31946" spans="199:199" ht="12" customHeight="1">
      <c r="GQ31946" s="171"/>
    </row>
    <row r="31947" spans="199:199" ht="12" customHeight="1">
      <c r="GQ31947" s="171"/>
    </row>
    <row r="31948" spans="199:199" ht="12" customHeight="1">
      <c r="GQ31948" s="171"/>
    </row>
    <row r="31949" spans="199:199" ht="12" customHeight="1">
      <c r="GQ31949" s="171"/>
    </row>
    <row r="31950" spans="199:199" ht="12" customHeight="1">
      <c r="GQ31950" s="171"/>
    </row>
    <row r="31951" spans="199:199" ht="12" customHeight="1">
      <c r="GQ31951" s="171"/>
    </row>
    <row r="31952" spans="199:199" ht="12" customHeight="1">
      <c r="GQ31952" s="171"/>
    </row>
    <row r="31953" spans="199:199" ht="12" customHeight="1">
      <c r="GQ31953" s="171"/>
    </row>
    <row r="31954" spans="199:199" ht="12" customHeight="1">
      <c r="GQ31954" s="171"/>
    </row>
    <row r="31955" spans="199:199" ht="12" customHeight="1">
      <c r="GQ31955" s="171"/>
    </row>
    <row r="31956" spans="199:199" ht="12" customHeight="1">
      <c r="GQ31956" s="171"/>
    </row>
    <row r="31957" spans="199:199" ht="12" customHeight="1">
      <c r="GQ31957" s="171"/>
    </row>
    <row r="31958" spans="199:199" ht="12" customHeight="1">
      <c r="GQ31958" s="171"/>
    </row>
    <row r="31959" spans="199:199" ht="12" customHeight="1">
      <c r="GQ31959" s="171"/>
    </row>
    <row r="31960" spans="199:199" ht="12" customHeight="1">
      <c r="GQ31960" s="171"/>
    </row>
    <row r="31961" spans="199:199" ht="12" customHeight="1">
      <c r="GQ31961" s="171"/>
    </row>
    <row r="31962" spans="199:199" ht="12" customHeight="1">
      <c r="GQ31962" s="171"/>
    </row>
    <row r="31963" spans="199:199" ht="12" customHeight="1">
      <c r="GQ31963" s="171"/>
    </row>
    <row r="31964" spans="199:199" ht="12" customHeight="1">
      <c r="GQ31964" s="171"/>
    </row>
    <row r="31965" spans="199:199" ht="12" customHeight="1">
      <c r="GQ31965" s="171"/>
    </row>
    <row r="31966" spans="199:199" ht="12" customHeight="1">
      <c r="GQ31966" s="171"/>
    </row>
    <row r="31967" spans="199:199" ht="12" customHeight="1">
      <c r="GQ31967" s="171"/>
    </row>
    <row r="31968" spans="199:199" ht="12" customHeight="1">
      <c r="GQ31968" s="171"/>
    </row>
    <row r="31969" spans="199:199" ht="12" customHeight="1">
      <c r="GQ31969" s="171"/>
    </row>
    <row r="31970" spans="199:199" ht="12" customHeight="1">
      <c r="GQ31970" s="171"/>
    </row>
    <row r="31971" spans="199:199" ht="12" customHeight="1">
      <c r="GQ31971" s="171"/>
    </row>
    <row r="31972" spans="199:199" ht="12" customHeight="1">
      <c r="GQ31972" s="171"/>
    </row>
    <row r="31973" spans="199:199" ht="12" customHeight="1">
      <c r="GQ31973" s="171"/>
    </row>
    <row r="31974" spans="199:199" ht="12" customHeight="1">
      <c r="GQ31974" s="171"/>
    </row>
    <row r="31975" spans="199:199" ht="12" customHeight="1">
      <c r="GQ31975" s="171"/>
    </row>
    <row r="31976" spans="199:199" ht="12" customHeight="1">
      <c r="GQ31976" s="171"/>
    </row>
    <row r="31977" spans="199:199" ht="12" customHeight="1">
      <c r="GQ31977" s="171"/>
    </row>
    <row r="31978" spans="199:199" ht="12" customHeight="1">
      <c r="GQ31978" s="171"/>
    </row>
    <row r="31979" spans="199:199" ht="12" customHeight="1">
      <c r="GQ31979" s="171"/>
    </row>
    <row r="31980" spans="199:199" ht="12" customHeight="1">
      <c r="GQ31980" s="171"/>
    </row>
    <row r="31981" spans="199:199" ht="12" customHeight="1">
      <c r="GQ31981" s="171"/>
    </row>
    <row r="31982" spans="199:199" ht="12" customHeight="1">
      <c r="GQ31982" s="171"/>
    </row>
    <row r="31983" spans="199:199" ht="12" customHeight="1">
      <c r="GQ31983" s="171"/>
    </row>
    <row r="31984" spans="199:199" ht="12" customHeight="1">
      <c r="GQ31984" s="171"/>
    </row>
    <row r="31985" spans="199:199" ht="12" customHeight="1">
      <c r="GQ31985" s="171"/>
    </row>
    <row r="31986" spans="199:199" ht="12" customHeight="1">
      <c r="GQ31986" s="171"/>
    </row>
    <row r="31987" spans="199:199" ht="12" customHeight="1">
      <c r="GQ31987" s="171"/>
    </row>
    <row r="31988" spans="199:199" ht="12" customHeight="1">
      <c r="GQ31988" s="171"/>
    </row>
    <row r="31989" spans="199:199" ht="12" customHeight="1">
      <c r="GQ31989" s="171"/>
    </row>
    <row r="31990" spans="199:199" ht="12" customHeight="1">
      <c r="GQ31990" s="171"/>
    </row>
    <row r="31991" spans="199:199" ht="12" customHeight="1">
      <c r="GQ31991" s="171"/>
    </row>
    <row r="31992" spans="199:199" ht="12" customHeight="1">
      <c r="GQ31992" s="171"/>
    </row>
    <row r="31993" spans="199:199" ht="12" customHeight="1">
      <c r="GQ31993" s="171"/>
    </row>
    <row r="31994" spans="199:199" ht="12" customHeight="1">
      <c r="GQ31994" s="171"/>
    </row>
    <row r="31995" spans="199:199" ht="12" customHeight="1">
      <c r="GQ31995" s="171"/>
    </row>
    <row r="31996" spans="199:199" ht="12" customHeight="1">
      <c r="GQ31996" s="171"/>
    </row>
    <row r="31997" spans="199:199" ht="12" customHeight="1">
      <c r="GQ31997" s="171"/>
    </row>
    <row r="31998" spans="199:199" ht="12" customHeight="1">
      <c r="GQ31998" s="171"/>
    </row>
    <row r="31999" spans="199:199" ht="12" customHeight="1">
      <c r="GQ31999" s="171"/>
    </row>
    <row r="32000" spans="199:199" ht="12" customHeight="1">
      <c r="GQ32000" s="171"/>
    </row>
    <row r="32001" spans="199:199" ht="12" customHeight="1">
      <c r="GQ32001" s="171"/>
    </row>
    <row r="32002" spans="199:199" ht="12" customHeight="1">
      <c r="GQ32002" s="171"/>
    </row>
    <row r="32003" spans="199:199" ht="12" customHeight="1">
      <c r="GQ32003" s="171"/>
    </row>
    <row r="32004" spans="199:199" ht="12" customHeight="1">
      <c r="GQ32004" s="171"/>
    </row>
    <row r="32005" spans="199:199" ht="12" customHeight="1">
      <c r="GQ32005" s="171"/>
    </row>
    <row r="32006" spans="199:199" ht="12" customHeight="1">
      <c r="GQ32006" s="171"/>
    </row>
    <row r="32007" spans="199:199" ht="12" customHeight="1">
      <c r="GQ32007" s="171"/>
    </row>
    <row r="32008" spans="199:199" ht="12" customHeight="1">
      <c r="GQ32008" s="171"/>
    </row>
    <row r="32009" spans="199:199" ht="12" customHeight="1">
      <c r="GQ32009" s="171"/>
    </row>
    <row r="32010" spans="199:199" ht="12" customHeight="1">
      <c r="GQ32010" s="171"/>
    </row>
    <row r="32011" spans="199:199" ht="12" customHeight="1">
      <c r="GQ32011" s="171"/>
    </row>
    <row r="32012" spans="199:199" ht="12" customHeight="1">
      <c r="GQ32012" s="171"/>
    </row>
    <row r="32013" spans="199:199" ht="12" customHeight="1">
      <c r="GQ32013" s="171"/>
    </row>
    <row r="32014" spans="199:199" ht="12" customHeight="1">
      <c r="GQ32014" s="171"/>
    </row>
    <row r="32015" spans="199:199" ht="12" customHeight="1">
      <c r="GQ32015" s="171"/>
    </row>
    <row r="32016" spans="199:199" ht="12" customHeight="1">
      <c r="GQ32016" s="171"/>
    </row>
    <row r="32017" spans="199:199" ht="12" customHeight="1">
      <c r="GQ32017" s="171"/>
    </row>
    <row r="32018" spans="199:199" ht="12" customHeight="1">
      <c r="GQ32018" s="171"/>
    </row>
    <row r="32019" spans="199:199" ht="12" customHeight="1">
      <c r="GQ32019" s="171"/>
    </row>
    <row r="32020" spans="199:199" ht="12" customHeight="1">
      <c r="GQ32020" s="171"/>
    </row>
    <row r="32021" spans="199:199" ht="12" customHeight="1">
      <c r="GQ32021" s="171"/>
    </row>
    <row r="32022" spans="199:199" ht="12" customHeight="1">
      <c r="GQ32022" s="171"/>
    </row>
    <row r="32023" spans="199:199" ht="12" customHeight="1">
      <c r="GQ32023" s="171"/>
    </row>
    <row r="32024" spans="199:199" ht="12" customHeight="1">
      <c r="GQ32024" s="171"/>
    </row>
    <row r="32025" spans="199:199" ht="12" customHeight="1">
      <c r="GQ32025" s="171"/>
    </row>
    <row r="32026" spans="199:199" ht="12" customHeight="1">
      <c r="GQ32026" s="171"/>
    </row>
    <row r="32027" spans="199:199" ht="12" customHeight="1">
      <c r="GQ32027" s="171"/>
    </row>
    <row r="32028" spans="199:199" ht="12" customHeight="1">
      <c r="GQ32028" s="171"/>
    </row>
    <row r="32029" spans="199:199" ht="12" customHeight="1">
      <c r="GQ32029" s="171"/>
    </row>
    <row r="32030" spans="199:199" ht="12" customHeight="1">
      <c r="GQ32030" s="171"/>
    </row>
    <row r="32031" spans="199:199" ht="12" customHeight="1">
      <c r="GQ32031" s="171"/>
    </row>
    <row r="32032" spans="199:199" ht="12" customHeight="1">
      <c r="GQ32032" s="171"/>
    </row>
    <row r="32033" spans="199:199" ht="12" customHeight="1">
      <c r="GQ32033" s="171"/>
    </row>
    <row r="32034" spans="199:199" ht="12" customHeight="1">
      <c r="GQ32034" s="171"/>
    </row>
    <row r="32035" spans="199:199" ht="12" customHeight="1">
      <c r="GQ32035" s="171"/>
    </row>
    <row r="32036" spans="199:199" ht="12" customHeight="1">
      <c r="GQ32036" s="171"/>
    </row>
    <row r="32037" spans="199:199" ht="12" customHeight="1">
      <c r="GQ32037" s="171"/>
    </row>
    <row r="32038" spans="199:199" ht="12" customHeight="1">
      <c r="GQ32038" s="171"/>
    </row>
    <row r="32039" spans="199:199" ht="12" customHeight="1">
      <c r="GQ32039" s="171"/>
    </row>
    <row r="32040" spans="199:199" ht="12" customHeight="1">
      <c r="GQ32040" s="171"/>
    </row>
    <row r="32041" spans="199:199" ht="12" customHeight="1">
      <c r="GQ32041" s="171"/>
    </row>
    <row r="32042" spans="199:199" ht="12" customHeight="1">
      <c r="GQ32042" s="171"/>
    </row>
    <row r="32043" spans="199:199" ht="12" customHeight="1">
      <c r="GQ32043" s="171"/>
    </row>
    <row r="32044" spans="199:199" ht="12" customHeight="1">
      <c r="GQ32044" s="171"/>
    </row>
    <row r="32045" spans="199:199" ht="12" customHeight="1">
      <c r="GQ32045" s="171"/>
    </row>
    <row r="32046" spans="199:199" ht="12" customHeight="1">
      <c r="GQ32046" s="171"/>
    </row>
    <row r="32047" spans="199:199" ht="12" customHeight="1">
      <c r="GQ32047" s="171"/>
    </row>
    <row r="32048" spans="199:199" ht="12" customHeight="1">
      <c r="GQ32048" s="171"/>
    </row>
    <row r="32049" spans="199:199" ht="12" customHeight="1">
      <c r="GQ32049" s="171"/>
    </row>
    <row r="32050" spans="199:199" ht="12" customHeight="1">
      <c r="GQ32050" s="171"/>
    </row>
    <row r="32051" spans="199:199" ht="12" customHeight="1">
      <c r="GQ32051" s="171"/>
    </row>
    <row r="32052" spans="199:199" ht="12" customHeight="1">
      <c r="GQ32052" s="171"/>
    </row>
    <row r="32053" spans="199:199" ht="12" customHeight="1">
      <c r="GQ32053" s="171"/>
    </row>
    <row r="32054" spans="199:199" ht="12" customHeight="1">
      <c r="GQ32054" s="171"/>
    </row>
    <row r="32055" spans="199:199" ht="12" customHeight="1">
      <c r="GQ32055" s="171"/>
    </row>
    <row r="32056" spans="199:199" ht="12" customHeight="1">
      <c r="GQ32056" s="171"/>
    </row>
    <row r="32057" spans="199:199" ht="12" customHeight="1">
      <c r="GQ32057" s="171"/>
    </row>
    <row r="32058" spans="199:199" ht="12" customHeight="1">
      <c r="GQ32058" s="171"/>
    </row>
    <row r="32059" spans="199:199" ht="12" customHeight="1">
      <c r="GQ32059" s="171"/>
    </row>
    <row r="32060" spans="199:199" ht="12" customHeight="1">
      <c r="GQ32060" s="171"/>
    </row>
    <row r="32061" spans="199:199" ht="12" customHeight="1">
      <c r="GQ32061" s="171"/>
    </row>
    <row r="32062" spans="199:199" ht="12" customHeight="1">
      <c r="GQ32062" s="171"/>
    </row>
    <row r="32063" spans="199:199" ht="12" customHeight="1">
      <c r="GQ32063" s="171"/>
    </row>
    <row r="32064" spans="199:199" ht="12" customHeight="1">
      <c r="GQ32064" s="171"/>
    </row>
    <row r="32065" spans="199:199" ht="12" customHeight="1">
      <c r="GQ32065" s="171"/>
    </row>
    <row r="32066" spans="199:199" ht="12" customHeight="1">
      <c r="GQ32066" s="171"/>
    </row>
    <row r="32067" spans="199:199" ht="12" customHeight="1">
      <c r="GQ32067" s="171"/>
    </row>
    <row r="32068" spans="199:199" ht="12" customHeight="1">
      <c r="GQ32068" s="171"/>
    </row>
    <row r="32069" spans="199:199" ht="12" customHeight="1">
      <c r="GQ32069" s="171"/>
    </row>
    <row r="32070" spans="199:199" ht="12" customHeight="1">
      <c r="GQ32070" s="171"/>
    </row>
    <row r="32071" spans="199:199" ht="12" customHeight="1">
      <c r="GQ32071" s="171"/>
    </row>
    <row r="32072" spans="199:199" ht="12" customHeight="1">
      <c r="GQ32072" s="171"/>
    </row>
    <row r="32073" spans="199:199" ht="12" customHeight="1">
      <c r="GQ32073" s="171"/>
    </row>
    <row r="32074" spans="199:199" ht="12" customHeight="1">
      <c r="GQ32074" s="171"/>
    </row>
    <row r="32075" spans="199:199" ht="12" customHeight="1">
      <c r="GQ32075" s="171"/>
    </row>
    <row r="32076" spans="199:199" ht="12" customHeight="1">
      <c r="GQ32076" s="171"/>
    </row>
    <row r="32077" spans="199:199" ht="12" customHeight="1">
      <c r="GQ32077" s="171"/>
    </row>
    <row r="32078" spans="199:199" ht="12" customHeight="1">
      <c r="GQ32078" s="171"/>
    </row>
    <row r="32079" spans="199:199" ht="12" customHeight="1">
      <c r="GQ32079" s="171"/>
    </row>
    <row r="32080" spans="199:199" ht="12" customHeight="1">
      <c r="GQ32080" s="171"/>
    </row>
    <row r="32081" spans="199:199" ht="12" customHeight="1">
      <c r="GQ32081" s="171"/>
    </row>
    <row r="32082" spans="199:199" ht="12" customHeight="1">
      <c r="GQ32082" s="171"/>
    </row>
    <row r="32083" spans="199:199" ht="12" customHeight="1">
      <c r="GQ32083" s="171"/>
    </row>
    <row r="32084" spans="199:199" ht="12" customHeight="1">
      <c r="GQ32084" s="171"/>
    </row>
    <row r="32085" spans="199:199" ht="12" customHeight="1">
      <c r="GQ32085" s="171"/>
    </row>
    <row r="32086" spans="199:199" ht="12" customHeight="1">
      <c r="GQ32086" s="171"/>
    </row>
    <row r="32087" spans="199:199" ht="12" customHeight="1">
      <c r="GQ32087" s="171"/>
    </row>
    <row r="32088" spans="199:199" ht="12" customHeight="1">
      <c r="GQ32088" s="171"/>
    </row>
    <row r="32089" spans="199:199" ht="12" customHeight="1">
      <c r="GQ32089" s="171"/>
    </row>
    <row r="32090" spans="199:199" ht="12" customHeight="1">
      <c r="GQ32090" s="171"/>
    </row>
    <row r="32091" spans="199:199" ht="12" customHeight="1">
      <c r="GQ32091" s="171"/>
    </row>
    <row r="32092" spans="199:199" ht="12" customHeight="1">
      <c r="GQ32092" s="171"/>
    </row>
    <row r="32093" spans="199:199" ht="12" customHeight="1">
      <c r="GQ32093" s="171"/>
    </row>
    <row r="32094" spans="199:199" ht="12" customHeight="1">
      <c r="GQ32094" s="171"/>
    </row>
    <row r="32095" spans="199:199" ht="12" customHeight="1">
      <c r="GQ32095" s="171"/>
    </row>
    <row r="32096" spans="199:199" ht="12" customHeight="1">
      <c r="GQ32096" s="171"/>
    </row>
    <row r="32097" spans="199:199" ht="12" customHeight="1">
      <c r="GQ32097" s="171"/>
    </row>
    <row r="32098" spans="199:199" ht="12" customHeight="1">
      <c r="GQ32098" s="171"/>
    </row>
    <row r="32099" spans="199:199" ht="12" customHeight="1">
      <c r="GQ32099" s="171"/>
    </row>
    <row r="32100" spans="199:199" ht="12" customHeight="1">
      <c r="GQ32100" s="171"/>
    </row>
    <row r="32101" spans="199:199" ht="12" customHeight="1">
      <c r="GQ32101" s="171"/>
    </row>
    <row r="32102" spans="199:199" ht="12" customHeight="1">
      <c r="GQ32102" s="171"/>
    </row>
    <row r="32103" spans="199:199" ht="12" customHeight="1">
      <c r="GQ32103" s="171"/>
    </row>
    <row r="32104" spans="199:199" ht="12" customHeight="1">
      <c r="GQ32104" s="171"/>
    </row>
    <row r="32105" spans="199:199" ht="12" customHeight="1">
      <c r="GQ32105" s="171"/>
    </row>
    <row r="32106" spans="199:199" ht="12" customHeight="1">
      <c r="GQ32106" s="171"/>
    </row>
    <row r="32107" spans="199:199" ht="12" customHeight="1">
      <c r="GQ32107" s="171"/>
    </row>
    <row r="32108" spans="199:199" ht="12" customHeight="1">
      <c r="GQ32108" s="171"/>
    </row>
    <row r="32109" spans="199:199" ht="12" customHeight="1">
      <c r="GQ32109" s="171"/>
    </row>
    <row r="32110" spans="199:199" ht="12" customHeight="1">
      <c r="GQ32110" s="171"/>
    </row>
    <row r="32111" spans="199:199" ht="12" customHeight="1">
      <c r="GQ32111" s="171"/>
    </row>
    <row r="32112" spans="199:199" ht="12" customHeight="1">
      <c r="GQ32112" s="171"/>
    </row>
    <row r="32113" spans="199:199" ht="12" customHeight="1">
      <c r="GQ32113" s="171"/>
    </row>
    <row r="32114" spans="199:199" ht="12" customHeight="1">
      <c r="GQ32114" s="171"/>
    </row>
    <row r="32115" spans="199:199" ht="12" customHeight="1">
      <c r="GQ32115" s="171"/>
    </row>
    <row r="32116" spans="199:199" ht="12" customHeight="1">
      <c r="GQ32116" s="171"/>
    </row>
    <row r="32117" spans="199:199" ht="12" customHeight="1">
      <c r="GQ32117" s="171"/>
    </row>
    <row r="32118" spans="199:199" ht="12" customHeight="1">
      <c r="GQ32118" s="171"/>
    </row>
    <row r="32119" spans="199:199" ht="12" customHeight="1">
      <c r="GQ32119" s="171"/>
    </row>
    <row r="32120" spans="199:199" ht="12" customHeight="1">
      <c r="GQ32120" s="171"/>
    </row>
    <row r="32121" spans="199:199" ht="12" customHeight="1">
      <c r="GQ32121" s="171"/>
    </row>
    <row r="32122" spans="199:199" ht="12" customHeight="1">
      <c r="GQ32122" s="171"/>
    </row>
    <row r="32123" spans="199:199" ht="12" customHeight="1">
      <c r="GQ32123" s="171"/>
    </row>
    <row r="32124" spans="199:199" ht="12" customHeight="1">
      <c r="GQ32124" s="171"/>
    </row>
    <row r="32125" spans="199:199" ht="12" customHeight="1">
      <c r="GQ32125" s="171"/>
    </row>
    <row r="32126" spans="199:199" ht="12" customHeight="1">
      <c r="GQ32126" s="171"/>
    </row>
    <row r="32127" spans="199:199" ht="12" customHeight="1">
      <c r="GQ32127" s="171"/>
    </row>
    <row r="32128" spans="199:199" ht="12" customHeight="1">
      <c r="GQ32128" s="171"/>
    </row>
    <row r="32129" spans="199:199" ht="12" customHeight="1">
      <c r="GQ32129" s="171"/>
    </row>
    <row r="32130" spans="199:199" ht="12" customHeight="1">
      <c r="GQ32130" s="171"/>
    </row>
    <row r="32131" spans="199:199" ht="12" customHeight="1">
      <c r="GQ32131" s="171"/>
    </row>
    <row r="32132" spans="199:199" ht="12" customHeight="1">
      <c r="GQ32132" s="171"/>
    </row>
    <row r="32133" spans="199:199" ht="12" customHeight="1">
      <c r="GQ32133" s="171"/>
    </row>
    <row r="32134" spans="199:199" ht="12" customHeight="1">
      <c r="GQ32134" s="171"/>
    </row>
    <row r="32135" spans="199:199" ht="12" customHeight="1">
      <c r="GQ32135" s="171"/>
    </row>
    <row r="32136" spans="199:199" ht="12" customHeight="1">
      <c r="GQ32136" s="171"/>
    </row>
    <row r="32137" spans="199:199" ht="12" customHeight="1">
      <c r="GQ32137" s="171"/>
    </row>
    <row r="32138" spans="199:199" ht="12" customHeight="1">
      <c r="GQ32138" s="171"/>
    </row>
    <row r="32139" spans="199:199" ht="12" customHeight="1">
      <c r="GQ32139" s="171"/>
    </row>
    <row r="32140" spans="199:199" ht="12" customHeight="1">
      <c r="GQ32140" s="171"/>
    </row>
    <row r="32141" spans="199:199" ht="12" customHeight="1">
      <c r="GQ32141" s="171"/>
    </row>
    <row r="32142" spans="199:199" ht="12" customHeight="1">
      <c r="GQ32142" s="171"/>
    </row>
    <row r="32143" spans="199:199" ht="12" customHeight="1">
      <c r="GQ32143" s="171"/>
    </row>
    <row r="32144" spans="199:199" ht="12" customHeight="1">
      <c r="GQ32144" s="171"/>
    </row>
    <row r="32145" spans="199:199" ht="12" customHeight="1">
      <c r="GQ32145" s="171"/>
    </row>
    <row r="32146" spans="199:199" ht="12" customHeight="1">
      <c r="GQ32146" s="171"/>
    </row>
    <row r="32147" spans="199:199" ht="12" customHeight="1">
      <c r="GQ32147" s="171"/>
    </row>
    <row r="32148" spans="199:199" ht="12" customHeight="1">
      <c r="GQ32148" s="171"/>
    </row>
    <row r="32149" spans="199:199" ht="12" customHeight="1">
      <c r="GQ32149" s="171"/>
    </row>
    <row r="32150" spans="199:199" ht="12" customHeight="1">
      <c r="GQ32150" s="171"/>
    </row>
    <row r="32151" spans="199:199" ht="12" customHeight="1">
      <c r="GQ32151" s="171"/>
    </row>
    <row r="32152" spans="199:199" ht="12" customHeight="1">
      <c r="GQ32152" s="171"/>
    </row>
    <row r="32153" spans="199:199" ht="12" customHeight="1">
      <c r="GQ32153" s="171"/>
    </row>
    <row r="32154" spans="199:199" ht="12" customHeight="1">
      <c r="GQ32154" s="171"/>
    </row>
    <row r="32155" spans="199:199" ht="12" customHeight="1">
      <c r="GQ32155" s="171"/>
    </row>
    <row r="32156" spans="199:199" ht="12" customHeight="1">
      <c r="GQ32156" s="171"/>
    </row>
    <row r="32157" spans="199:199" ht="12" customHeight="1">
      <c r="GQ32157" s="171"/>
    </row>
    <row r="32158" spans="199:199" ht="12" customHeight="1">
      <c r="GQ32158" s="171"/>
    </row>
    <row r="32159" spans="199:199" ht="12" customHeight="1">
      <c r="GQ32159" s="171"/>
    </row>
    <row r="32160" spans="199:199" ht="12" customHeight="1">
      <c r="GQ32160" s="171"/>
    </row>
    <row r="32161" spans="199:199" ht="12" customHeight="1">
      <c r="GQ32161" s="171"/>
    </row>
    <row r="32162" spans="199:199" ht="12" customHeight="1">
      <c r="GQ32162" s="171"/>
    </row>
    <row r="32163" spans="199:199" ht="12" customHeight="1">
      <c r="GQ32163" s="171"/>
    </row>
    <row r="32164" spans="199:199" ht="12" customHeight="1">
      <c r="GQ32164" s="171"/>
    </row>
    <row r="32165" spans="199:199" ht="12" customHeight="1">
      <c r="GQ32165" s="171"/>
    </row>
    <row r="32166" spans="199:199" ht="12" customHeight="1">
      <c r="GQ32166" s="171"/>
    </row>
    <row r="32167" spans="199:199" ht="12" customHeight="1">
      <c r="GQ32167" s="171"/>
    </row>
    <row r="32168" spans="199:199" ht="12" customHeight="1">
      <c r="GQ32168" s="171"/>
    </row>
    <row r="32169" spans="199:199" ht="12" customHeight="1">
      <c r="GQ32169" s="171"/>
    </row>
    <row r="32170" spans="199:199" ht="12" customHeight="1">
      <c r="GQ32170" s="171"/>
    </row>
    <row r="32171" spans="199:199" ht="12" customHeight="1">
      <c r="GQ32171" s="171"/>
    </row>
    <row r="32172" spans="199:199" ht="12" customHeight="1">
      <c r="GQ32172" s="171"/>
    </row>
    <row r="32173" spans="199:199" ht="12" customHeight="1">
      <c r="GQ32173" s="171"/>
    </row>
    <row r="32174" spans="199:199" ht="12" customHeight="1">
      <c r="GQ32174" s="171"/>
    </row>
    <row r="32175" spans="199:199" ht="12" customHeight="1">
      <c r="GQ32175" s="171"/>
    </row>
    <row r="32176" spans="199:199" ht="12" customHeight="1">
      <c r="GQ32176" s="171"/>
    </row>
    <row r="32177" spans="199:199" ht="12" customHeight="1">
      <c r="GQ32177" s="171"/>
    </row>
    <row r="32178" spans="199:199" ht="12" customHeight="1">
      <c r="GQ32178" s="171"/>
    </row>
    <row r="32179" spans="199:199" ht="12" customHeight="1">
      <c r="GQ32179" s="171"/>
    </row>
    <row r="32180" spans="199:199" ht="12" customHeight="1">
      <c r="GQ32180" s="171"/>
    </row>
    <row r="32181" spans="199:199" ht="12" customHeight="1">
      <c r="GQ32181" s="171"/>
    </row>
    <row r="32182" spans="199:199" ht="12" customHeight="1">
      <c r="GQ32182" s="171"/>
    </row>
    <row r="32183" spans="199:199" ht="12" customHeight="1">
      <c r="GQ32183" s="171"/>
    </row>
    <row r="32184" spans="199:199" ht="12" customHeight="1">
      <c r="GQ32184" s="171"/>
    </row>
    <row r="32185" spans="199:199" ht="12" customHeight="1">
      <c r="GQ32185" s="171"/>
    </row>
    <row r="32186" spans="199:199" ht="12" customHeight="1">
      <c r="GQ32186" s="171"/>
    </row>
    <row r="32187" spans="199:199" ht="12" customHeight="1">
      <c r="GQ32187" s="171"/>
    </row>
    <row r="32188" spans="199:199" ht="12" customHeight="1">
      <c r="GQ32188" s="171"/>
    </row>
    <row r="32189" spans="199:199" ht="12" customHeight="1">
      <c r="GQ32189" s="171"/>
    </row>
    <row r="32190" spans="199:199" ht="12" customHeight="1">
      <c r="GQ32190" s="171"/>
    </row>
    <row r="32191" spans="199:199" ht="12" customHeight="1">
      <c r="GQ32191" s="171"/>
    </row>
    <row r="32192" spans="199:199" ht="12" customHeight="1">
      <c r="GQ32192" s="171"/>
    </row>
    <row r="32193" spans="199:199" ht="12" customHeight="1">
      <c r="GQ32193" s="171"/>
    </row>
    <row r="32194" spans="199:199" ht="12" customHeight="1">
      <c r="GQ32194" s="171"/>
    </row>
    <row r="32195" spans="199:199" ht="12" customHeight="1">
      <c r="GQ32195" s="171"/>
    </row>
    <row r="32196" spans="199:199" ht="12" customHeight="1">
      <c r="GQ32196" s="171"/>
    </row>
    <row r="32197" spans="199:199" ht="12" customHeight="1">
      <c r="GQ32197" s="171"/>
    </row>
    <row r="32198" spans="199:199" ht="12" customHeight="1">
      <c r="GQ32198" s="171"/>
    </row>
    <row r="32199" spans="199:199" ht="12" customHeight="1">
      <c r="GQ32199" s="171"/>
    </row>
    <row r="32200" spans="199:199" ht="12" customHeight="1">
      <c r="GQ32200" s="171"/>
    </row>
    <row r="32201" spans="199:199" ht="12" customHeight="1">
      <c r="GQ32201" s="171"/>
    </row>
    <row r="32202" spans="199:199" ht="12" customHeight="1">
      <c r="GQ32202" s="171"/>
    </row>
    <row r="32203" spans="199:199" ht="12" customHeight="1">
      <c r="GQ32203" s="171"/>
    </row>
    <row r="32204" spans="199:199" ht="12" customHeight="1">
      <c r="GQ32204" s="171"/>
    </row>
    <row r="32205" spans="199:199" ht="12" customHeight="1">
      <c r="GQ32205" s="171"/>
    </row>
    <row r="32206" spans="199:199" ht="12" customHeight="1">
      <c r="GQ32206" s="171"/>
    </row>
    <row r="32207" spans="199:199" ht="12" customHeight="1">
      <c r="GQ32207" s="171"/>
    </row>
    <row r="32208" spans="199:199" ht="12" customHeight="1">
      <c r="GQ32208" s="171"/>
    </row>
    <row r="32209" spans="199:199" ht="12" customHeight="1">
      <c r="GQ32209" s="171"/>
    </row>
    <row r="32210" spans="199:199" ht="12" customHeight="1">
      <c r="GQ32210" s="171"/>
    </row>
    <row r="32211" spans="199:199" ht="12" customHeight="1">
      <c r="GQ32211" s="171"/>
    </row>
    <row r="32212" spans="199:199" ht="12" customHeight="1">
      <c r="GQ32212" s="171"/>
    </row>
    <row r="32213" spans="199:199" ht="12" customHeight="1">
      <c r="GQ32213" s="171"/>
    </row>
    <row r="32214" spans="199:199" ht="12" customHeight="1">
      <c r="GQ32214" s="171"/>
    </row>
    <row r="32215" spans="199:199" ht="12" customHeight="1">
      <c r="GQ32215" s="171"/>
    </row>
    <row r="32216" spans="199:199" ht="12" customHeight="1">
      <c r="GQ32216" s="171"/>
    </row>
    <row r="32217" spans="199:199" ht="12" customHeight="1">
      <c r="GQ32217" s="171"/>
    </row>
    <row r="32218" spans="199:199" ht="12" customHeight="1">
      <c r="GQ32218" s="171"/>
    </row>
    <row r="32219" spans="199:199" ht="12" customHeight="1">
      <c r="GQ32219" s="171"/>
    </row>
    <row r="32220" spans="199:199" ht="12" customHeight="1">
      <c r="GQ32220" s="171"/>
    </row>
    <row r="32221" spans="199:199" ht="12" customHeight="1">
      <c r="GQ32221" s="171"/>
    </row>
    <row r="32222" spans="199:199" ht="12" customHeight="1">
      <c r="GQ32222" s="171"/>
    </row>
    <row r="32223" spans="199:199" ht="12" customHeight="1">
      <c r="GQ32223" s="171"/>
    </row>
    <row r="32224" spans="199:199" ht="12" customHeight="1">
      <c r="GQ32224" s="171"/>
    </row>
    <row r="32225" spans="199:199" ht="12" customHeight="1">
      <c r="GQ32225" s="171"/>
    </row>
    <row r="32226" spans="199:199" ht="12" customHeight="1">
      <c r="GQ32226" s="171"/>
    </row>
    <row r="32227" spans="199:199" ht="12" customHeight="1">
      <c r="GQ32227" s="171"/>
    </row>
    <row r="32228" spans="199:199" ht="12" customHeight="1">
      <c r="GQ32228" s="171"/>
    </row>
    <row r="32229" spans="199:199" ht="12" customHeight="1">
      <c r="GQ32229" s="171"/>
    </row>
    <row r="32230" spans="199:199" ht="12" customHeight="1">
      <c r="GQ32230" s="171"/>
    </row>
    <row r="32231" spans="199:199" ht="12" customHeight="1">
      <c r="GQ32231" s="171"/>
    </row>
    <row r="32232" spans="199:199" ht="12" customHeight="1">
      <c r="GQ32232" s="171"/>
    </row>
    <row r="32233" spans="199:199" ht="12" customHeight="1">
      <c r="GQ32233" s="171"/>
    </row>
    <row r="32234" spans="199:199" ht="12" customHeight="1">
      <c r="GQ32234" s="171"/>
    </row>
    <row r="32235" spans="199:199" ht="12" customHeight="1">
      <c r="GQ32235" s="171"/>
    </row>
    <row r="32236" spans="199:199" ht="12" customHeight="1">
      <c r="GQ32236" s="171"/>
    </row>
    <row r="32237" spans="199:199" ht="12" customHeight="1">
      <c r="GQ32237" s="171"/>
    </row>
    <row r="32238" spans="199:199" ht="12" customHeight="1">
      <c r="GQ32238" s="171"/>
    </row>
    <row r="32239" spans="199:199" ht="12" customHeight="1">
      <c r="GQ32239" s="171"/>
    </row>
    <row r="32240" spans="199:199" ht="12" customHeight="1">
      <c r="GQ32240" s="171"/>
    </row>
    <row r="32241" spans="199:199" ht="12" customHeight="1">
      <c r="GQ32241" s="171"/>
    </row>
    <row r="32242" spans="199:199" ht="12" customHeight="1">
      <c r="GQ32242" s="171"/>
    </row>
    <row r="32243" spans="199:199" ht="12" customHeight="1">
      <c r="GQ32243" s="171"/>
    </row>
    <row r="32244" spans="199:199" ht="12" customHeight="1">
      <c r="GQ32244" s="171"/>
    </row>
    <row r="32245" spans="199:199" ht="12" customHeight="1">
      <c r="GQ32245" s="171"/>
    </row>
    <row r="32246" spans="199:199" ht="12" customHeight="1">
      <c r="GQ32246" s="171"/>
    </row>
    <row r="32247" spans="199:199" ht="12" customHeight="1">
      <c r="GQ32247" s="171"/>
    </row>
    <row r="32248" spans="199:199" ht="12" customHeight="1">
      <c r="GQ32248" s="171"/>
    </row>
    <row r="32249" spans="199:199" ht="12" customHeight="1">
      <c r="GQ32249" s="171"/>
    </row>
    <row r="32250" spans="199:199" ht="12" customHeight="1">
      <c r="GQ32250" s="171"/>
    </row>
    <row r="32251" spans="199:199" ht="12" customHeight="1">
      <c r="GQ32251" s="171"/>
    </row>
    <row r="32252" spans="199:199" ht="12" customHeight="1">
      <c r="GQ32252" s="171"/>
    </row>
    <row r="32253" spans="199:199" ht="12" customHeight="1">
      <c r="GQ32253" s="171"/>
    </row>
    <row r="32254" spans="199:199" ht="12" customHeight="1">
      <c r="GQ32254" s="171"/>
    </row>
    <row r="32255" spans="199:199" ht="12" customHeight="1">
      <c r="GQ32255" s="171"/>
    </row>
    <row r="32256" spans="199:199" ht="12" customHeight="1">
      <c r="GQ32256" s="171"/>
    </row>
    <row r="32257" spans="199:199" ht="12" customHeight="1">
      <c r="GQ32257" s="171"/>
    </row>
    <row r="32258" spans="199:199" ht="12" customHeight="1">
      <c r="GQ32258" s="171"/>
    </row>
    <row r="32259" spans="199:199" ht="12" customHeight="1">
      <c r="GQ32259" s="171"/>
    </row>
    <row r="32260" spans="199:199" ht="12" customHeight="1">
      <c r="GQ32260" s="171"/>
    </row>
    <row r="32261" spans="199:199" ht="12" customHeight="1">
      <c r="GQ32261" s="171"/>
    </row>
    <row r="32262" spans="199:199" ht="12" customHeight="1">
      <c r="GQ32262" s="171"/>
    </row>
    <row r="32263" spans="199:199" ht="12" customHeight="1">
      <c r="GQ32263" s="171"/>
    </row>
    <row r="32264" spans="199:199" ht="12" customHeight="1">
      <c r="GQ32264" s="171"/>
    </row>
    <row r="32265" spans="199:199" ht="12" customHeight="1">
      <c r="GQ32265" s="171"/>
    </row>
    <row r="32266" spans="199:199" ht="12" customHeight="1">
      <c r="GQ32266" s="171"/>
    </row>
    <row r="32267" spans="199:199" ht="12" customHeight="1">
      <c r="GQ32267" s="171"/>
    </row>
    <row r="32268" spans="199:199" ht="12" customHeight="1">
      <c r="GQ32268" s="171"/>
    </row>
    <row r="32269" spans="199:199" ht="12" customHeight="1">
      <c r="GQ32269" s="171"/>
    </row>
    <row r="32270" spans="199:199" ht="12" customHeight="1">
      <c r="GQ32270" s="171"/>
    </row>
    <row r="32271" spans="199:199" ht="12" customHeight="1">
      <c r="GQ32271" s="171"/>
    </row>
    <row r="32272" spans="199:199" ht="12" customHeight="1">
      <c r="GQ32272" s="171"/>
    </row>
    <row r="32273" spans="199:199" ht="12" customHeight="1">
      <c r="GQ32273" s="171"/>
    </row>
    <row r="32274" spans="199:199" ht="12" customHeight="1">
      <c r="GQ32274" s="171"/>
    </row>
    <row r="32275" spans="199:199" ht="12" customHeight="1">
      <c r="GQ32275" s="171"/>
    </row>
    <row r="32276" spans="199:199" ht="12" customHeight="1">
      <c r="GQ32276" s="171"/>
    </row>
    <row r="32277" spans="199:199" ht="12" customHeight="1">
      <c r="GQ32277" s="171"/>
    </row>
    <row r="32278" spans="199:199" ht="12" customHeight="1">
      <c r="GQ32278" s="171"/>
    </row>
    <row r="32279" spans="199:199" ht="12" customHeight="1">
      <c r="GQ32279" s="171"/>
    </row>
    <row r="32280" spans="199:199" ht="12" customHeight="1">
      <c r="GQ32280" s="171"/>
    </row>
    <row r="32281" spans="199:199" ht="12" customHeight="1">
      <c r="GQ32281" s="171"/>
    </row>
    <row r="32282" spans="199:199" ht="12" customHeight="1">
      <c r="GQ32282" s="171"/>
    </row>
    <row r="32283" spans="199:199" ht="12" customHeight="1">
      <c r="GQ32283" s="171"/>
    </row>
    <row r="32284" spans="199:199" ht="12" customHeight="1">
      <c r="GQ32284" s="171"/>
    </row>
    <row r="32285" spans="199:199" ht="12" customHeight="1">
      <c r="GQ32285" s="171"/>
    </row>
    <row r="32286" spans="199:199" ht="12" customHeight="1">
      <c r="GQ32286" s="171"/>
    </row>
    <row r="32287" spans="199:199" ht="12" customHeight="1">
      <c r="GQ32287" s="171"/>
    </row>
    <row r="32288" spans="199:199" ht="12" customHeight="1">
      <c r="GQ32288" s="171"/>
    </row>
    <row r="32289" spans="199:199" ht="12" customHeight="1">
      <c r="GQ32289" s="171"/>
    </row>
    <row r="32290" spans="199:199" ht="12" customHeight="1">
      <c r="GQ32290" s="171"/>
    </row>
    <row r="32291" spans="199:199" ht="12" customHeight="1">
      <c r="GQ32291" s="171"/>
    </row>
    <row r="32292" spans="199:199" ht="12" customHeight="1">
      <c r="GQ32292" s="171"/>
    </row>
    <row r="32293" spans="199:199" ht="12" customHeight="1">
      <c r="GQ32293" s="171"/>
    </row>
    <row r="32294" spans="199:199" ht="12" customHeight="1">
      <c r="GQ32294" s="171"/>
    </row>
    <row r="32295" spans="199:199" ht="12" customHeight="1">
      <c r="GQ32295" s="171"/>
    </row>
    <row r="32296" spans="199:199" ht="12" customHeight="1">
      <c r="GQ32296" s="171"/>
    </row>
    <row r="32297" spans="199:199" ht="12" customHeight="1">
      <c r="GQ32297" s="171"/>
    </row>
    <row r="32298" spans="199:199" ht="12" customHeight="1">
      <c r="GQ32298" s="171"/>
    </row>
    <row r="32299" spans="199:199" ht="12" customHeight="1">
      <c r="GQ32299" s="171"/>
    </row>
    <row r="32300" spans="199:199" ht="12" customHeight="1">
      <c r="GQ32300" s="171"/>
    </row>
    <row r="32301" spans="199:199" ht="12" customHeight="1">
      <c r="GQ32301" s="171"/>
    </row>
    <row r="32302" spans="199:199" ht="12" customHeight="1">
      <c r="GQ32302" s="171"/>
    </row>
    <row r="32303" spans="199:199" ht="12" customHeight="1">
      <c r="GQ32303" s="171"/>
    </row>
    <row r="32304" spans="199:199" ht="12" customHeight="1">
      <c r="GQ32304" s="171"/>
    </row>
    <row r="32305" spans="199:199" ht="12" customHeight="1">
      <c r="GQ32305" s="171"/>
    </row>
    <row r="32306" spans="199:199" ht="12" customHeight="1">
      <c r="GQ32306" s="171"/>
    </row>
    <row r="32307" spans="199:199" ht="12" customHeight="1">
      <c r="GQ32307" s="171"/>
    </row>
    <row r="32308" spans="199:199" ht="12" customHeight="1">
      <c r="GQ32308" s="171"/>
    </row>
    <row r="32309" spans="199:199" ht="12" customHeight="1">
      <c r="GQ32309" s="171"/>
    </row>
    <row r="32310" spans="199:199" ht="12" customHeight="1">
      <c r="GQ32310" s="171"/>
    </row>
    <row r="32311" spans="199:199" ht="12" customHeight="1">
      <c r="GQ32311" s="171"/>
    </row>
    <row r="32312" spans="199:199" ht="12" customHeight="1">
      <c r="GQ32312" s="171"/>
    </row>
    <row r="32313" spans="199:199" ht="12" customHeight="1">
      <c r="GQ32313" s="171"/>
    </row>
    <row r="32314" spans="199:199" ht="12" customHeight="1">
      <c r="GQ32314" s="171"/>
    </row>
    <row r="32315" spans="199:199" ht="12" customHeight="1">
      <c r="GQ32315" s="171"/>
    </row>
    <row r="32316" spans="199:199" ht="12" customHeight="1">
      <c r="GQ32316" s="171"/>
    </row>
    <row r="32317" spans="199:199" ht="12" customHeight="1">
      <c r="GQ32317" s="171"/>
    </row>
    <row r="32318" spans="199:199" ht="12" customHeight="1">
      <c r="GQ32318" s="171"/>
    </row>
    <row r="32319" spans="199:199" ht="12" customHeight="1">
      <c r="GQ32319" s="171"/>
    </row>
    <row r="32320" spans="199:199" ht="12" customHeight="1">
      <c r="GQ32320" s="171"/>
    </row>
    <row r="32321" spans="199:199" ht="12" customHeight="1">
      <c r="GQ32321" s="171"/>
    </row>
    <row r="32322" spans="199:199" ht="12" customHeight="1">
      <c r="GQ32322" s="171"/>
    </row>
    <row r="32323" spans="199:199" ht="12" customHeight="1">
      <c r="GQ32323" s="171"/>
    </row>
    <row r="32324" spans="199:199" ht="12" customHeight="1">
      <c r="GQ32324" s="171"/>
    </row>
    <row r="32325" spans="199:199" ht="12" customHeight="1">
      <c r="GQ32325" s="171"/>
    </row>
    <row r="32326" spans="199:199" ht="12" customHeight="1">
      <c r="GQ32326" s="171"/>
    </row>
    <row r="32327" spans="199:199" ht="12" customHeight="1">
      <c r="GQ32327" s="171"/>
    </row>
    <row r="32328" spans="199:199" ht="12" customHeight="1">
      <c r="GQ32328" s="171"/>
    </row>
    <row r="32329" spans="199:199" ht="12" customHeight="1">
      <c r="GQ32329" s="171"/>
    </row>
    <row r="32330" spans="199:199" ht="12" customHeight="1">
      <c r="GQ32330" s="171"/>
    </row>
    <row r="32331" spans="199:199" ht="12" customHeight="1">
      <c r="GQ32331" s="171"/>
    </row>
    <row r="32332" spans="199:199" ht="12" customHeight="1">
      <c r="GQ32332" s="171"/>
    </row>
    <row r="32333" spans="199:199" ht="12" customHeight="1">
      <c r="GQ32333" s="171"/>
    </row>
    <row r="32334" spans="199:199" ht="12" customHeight="1">
      <c r="GQ32334" s="171"/>
    </row>
    <row r="32335" spans="199:199" ht="12" customHeight="1">
      <c r="GQ32335" s="171"/>
    </row>
    <row r="32336" spans="199:199" ht="12" customHeight="1">
      <c r="GQ32336" s="171"/>
    </row>
    <row r="32337" spans="199:199" ht="12" customHeight="1">
      <c r="GQ32337" s="171"/>
    </row>
    <row r="32338" spans="199:199" ht="12" customHeight="1">
      <c r="GQ32338" s="171"/>
    </row>
    <row r="32339" spans="199:199" ht="12" customHeight="1">
      <c r="GQ32339" s="171"/>
    </row>
    <row r="32340" spans="199:199" ht="12" customHeight="1">
      <c r="GQ32340" s="171"/>
    </row>
    <row r="32341" spans="199:199" ht="12" customHeight="1">
      <c r="GQ32341" s="171"/>
    </row>
    <row r="32342" spans="199:199" ht="12" customHeight="1">
      <c r="GQ32342" s="171"/>
    </row>
    <row r="32343" spans="199:199" ht="12" customHeight="1">
      <c r="GQ32343" s="171"/>
    </row>
    <row r="32344" spans="199:199" ht="12" customHeight="1">
      <c r="GQ32344" s="171"/>
    </row>
    <row r="32345" spans="199:199" ht="12" customHeight="1">
      <c r="GQ32345" s="171"/>
    </row>
    <row r="32346" spans="199:199" ht="12" customHeight="1">
      <c r="GQ32346" s="171"/>
    </row>
    <row r="32347" spans="199:199" ht="12" customHeight="1">
      <c r="GQ32347" s="171"/>
    </row>
    <row r="32348" spans="199:199" ht="12" customHeight="1">
      <c r="GQ32348" s="171"/>
    </row>
    <row r="32349" spans="199:199" ht="12" customHeight="1">
      <c r="GQ32349" s="171"/>
    </row>
    <row r="32350" spans="199:199" ht="12" customHeight="1">
      <c r="GQ32350" s="171"/>
    </row>
    <row r="32351" spans="199:199" ht="12" customHeight="1">
      <c r="GQ32351" s="171"/>
    </row>
    <row r="32352" spans="199:199" ht="12" customHeight="1">
      <c r="GQ32352" s="171"/>
    </row>
    <row r="32353" spans="199:199" ht="12" customHeight="1">
      <c r="GQ32353" s="171"/>
    </row>
    <row r="32354" spans="199:199" ht="12" customHeight="1">
      <c r="GQ32354" s="171"/>
    </row>
    <row r="32355" spans="199:199" ht="12" customHeight="1">
      <c r="GQ32355" s="171"/>
    </row>
    <row r="32356" spans="199:199" ht="12" customHeight="1">
      <c r="GQ32356" s="171"/>
    </row>
    <row r="32357" spans="199:199" ht="12" customHeight="1">
      <c r="GQ32357" s="171"/>
    </row>
    <row r="32358" spans="199:199" ht="12" customHeight="1">
      <c r="GQ32358" s="171"/>
    </row>
    <row r="32359" spans="199:199" ht="12" customHeight="1">
      <c r="GQ32359" s="171"/>
    </row>
    <row r="32360" spans="199:199" ht="12" customHeight="1">
      <c r="GQ32360" s="171"/>
    </row>
    <row r="32361" spans="199:199" ht="12" customHeight="1">
      <c r="GQ32361" s="171"/>
    </row>
    <row r="32362" spans="199:199" ht="12" customHeight="1">
      <c r="GQ32362" s="171"/>
    </row>
    <row r="32363" spans="199:199" ht="12" customHeight="1">
      <c r="GQ32363" s="171"/>
    </row>
    <row r="32364" spans="199:199" ht="12" customHeight="1">
      <c r="GQ32364" s="171"/>
    </row>
    <row r="32365" spans="199:199" ht="12" customHeight="1">
      <c r="GQ32365" s="171"/>
    </row>
    <row r="32366" spans="199:199" ht="12" customHeight="1">
      <c r="GQ32366" s="171"/>
    </row>
    <row r="32367" spans="199:199" ht="12" customHeight="1">
      <c r="GQ32367" s="171"/>
    </row>
    <row r="32368" spans="199:199" ht="12" customHeight="1">
      <c r="GQ32368" s="171"/>
    </row>
    <row r="32369" spans="199:199" ht="12" customHeight="1">
      <c r="GQ32369" s="171"/>
    </row>
    <row r="32370" spans="199:199" ht="12" customHeight="1">
      <c r="GQ32370" s="171"/>
    </row>
    <row r="32371" spans="199:199" ht="12" customHeight="1">
      <c r="GQ32371" s="171"/>
    </row>
    <row r="32372" spans="199:199" ht="12" customHeight="1">
      <c r="GQ32372" s="171"/>
    </row>
    <row r="32373" spans="199:199" ht="12" customHeight="1">
      <c r="GQ32373" s="171"/>
    </row>
    <row r="32374" spans="199:199" ht="12" customHeight="1">
      <c r="GQ32374" s="171"/>
    </row>
    <row r="32375" spans="199:199" ht="12" customHeight="1">
      <c r="GQ32375" s="171"/>
    </row>
    <row r="32376" spans="199:199" ht="12" customHeight="1">
      <c r="GQ32376" s="171"/>
    </row>
    <row r="32377" spans="199:199" ht="12" customHeight="1">
      <c r="GQ32377" s="171"/>
    </row>
    <row r="32378" spans="199:199" ht="12" customHeight="1">
      <c r="GQ32378" s="171"/>
    </row>
    <row r="32379" spans="199:199" ht="12" customHeight="1">
      <c r="GQ32379" s="171"/>
    </row>
    <row r="32380" spans="199:199" ht="12" customHeight="1">
      <c r="GQ32380" s="171"/>
    </row>
    <row r="32381" spans="199:199" ht="12" customHeight="1">
      <c r="GQ32381" s="171"/>
    </row>
    <row r="32382" spans="199:199" ht="12" customHeight="1">
      <c r="GQ32382" s="171"/>
    </row>
    <row r="32383" spans="199:199" ht="12" customHeight="1">
      <c r="GQ32383" s="171"/>
    </row>
    <row r="32384" spans="199:199" ht="12" customHeight="1">
      <c r="GQ32384" s="171"/>
    </row>
    <row r="32385" spans="199:199" ht="12" customHeight="1">
      <c r="GQ32385" s="171"/>
    </row>
    <row r="32386" spans="199:199" ht="12" customHeight="1">
      <c r="GQ32386" s="171"/>
    </row>
    <row r="32387" spans="199:199" ht="12" customHeight="1">
      <c r="GQ32387" s="171"/>
    </row>
    <row r="32388" spans="199:199" ht="12" customHeight="1">
      <c r="GQ32388" s="171"/>
    </row>
    <row r="32389" spans="199:199" ht="12" customHeight="1">
      <c r="GQ32389" s="171"/>
    </row>
    <row r="32390" spans="199:199" ht="12" customHeight="1">
      <c r="GQ32390" s="171"/>
    </row>
    <row r="32391" spans="199:199" ht="12" customHeight="1">
      <c r="GQ32391" s="171"/>
    </row>
    <row r="32392" spans="199:199" ht="12" customHeight="1">
      <c r="GQ32392" s="171"/>
    </row>
    <row r="32393" spans="199:199" ht="12" customHeight="1">
      <c r="GQ32393" s="171"/>
    </row>
    <row r="32394" spans="199:199" ht="12" customHeight="1">
      <c r="GQ32394" s="171"/>
    </row>
    <row r="32395" spans="199:199" ht="12" customHeight="1">
      <c r="GQ32395" s="171"/>
    </row>
    <row r="32396" spans="199:199" ht="12" customHeight="1">
      <c r="GQ32396" s="171"/>
    </row>
    <row r="32397" spans="199:199" ht="12" customHeight="1">
      <c r="GQ32397" s="171"/>
    </row>
    <row r="32398" spans="199:199" ht="12" customHeight="1">
      <c r="GQ32398" s="171"/>
    </row>
    <row r="32399" spans="199:199" ht="12" customHeight="1">
      <c r="GQ32399" s="171"/>
    </row>
    <row r="32400" spans="199:199" ht="12" customHeight="1">
      <c r="GQ32400" s="171"/>
    </row>
    <row r="32401" spans="199:199" ht="12" customHeight="1">
      <c r="GQ32401" s="171"/>
    </row>
    <row r="32402" spans="199:199" ht="12" customHeight="1">
      <c r="GQ32402" s="171"/>
    </row>
    <row r="32403" spans="199:199" ht="12" customHeight="1">
      <c r="GQ32403" s="171"/>
    </row>
    <row r="32404" spans="199:199" ht="12" customHeight="1">
      <c r="GQ32404" s="171"/>
    </row>
    <row r="32405" spans="199:199" ht="12" customHeight="1">
      <c r="GQ32405" s="171"/>
    </row>
    <row r="32406" spans="199:199" ht="12" customHeight="1">
      <c r="GQ32406" s="171"/>
    </row>
    <row r="32407" spans="199:199" ht="12" customHeight="1">
      <c r="GQ32407" s="171"/>
    </row>
    <row r="32408" spans="199:199" ht="12" customHeight="1">
      <c r="GQ32408" s="171"/>
    </row>
    <row r="32409" spans="199:199" ht="12" customHeight="1">
      <c r="GQ32409" s="171"/>
    </row>
    <row r="32410" spans="199:199" ht="12" customHeight="1">
      <c r="GQ32410" s="171"/>
    </row>
    <row r="32411" spans="199:199" ht="12" customHeight="1">
      <c r="GQ32411" s="171"/>
    </row>
    <row r="32412" spans="199:199" ht="12" customHeight="1">
      <c r="GQ32412" s="171"/>
    </row>
    <row r="32413" spans="199:199" ht="12" customHeight="1">
      <c r="GQ32413" s="171"/>
    </row>
    <row r="32414" spans="199:199" ht="12" customHeight="1">
      <c r="GQ32414" s="171"/>
    </row>
    <row r="32415" spans="199:199" ht="12" customHeight="1">
      <c r="GQ32415" s="171"/>
    </row>
    <row r="32416" spans="199:199" ht="12" customHeight="1">
      <c r="GQ32416" s="171"/>
    </row>
    <row r="32417" spans="199:199" ht="12" customHeight="1">
      <c r="GQ32417" s="171"/>
    </row>
    <row r="32418" spans="199:199" ht="12" customHeight="1">
      <c r="GQ32418" s="171"/>
    </row>
    <row r="32419" spans="199:199" ht="12" customHeight="1">
      <c r="GQ32419" s="171"/>
    </row>
    <row r="32420" spans="199:199" ht="12" customHeight="1">
      <c r="GQ32420" s="171"/>
    </row>
    <row r="32421" spans="199:199" ht="12" customHeight="1">
      <c r="GQ32421" s="171"/>
    </row>
    <row r="32422" spans="199:199" ht="12" customHeight="1">
      <c r="GQ32422" s="171"/>
    </row>
    <row r="32423" spans="199:199" ht="12" customHeight="1">
      <c r="GQ32423" s="171"/>
    </row>
    <row r="32424" spans="199:199" ht="12" customHeight="1">
      <c r="GQ32424" s="171"/>
    </row>
    <row r="32425" spans="199:199" ht="12" customHeight="1">
      <c r="GQ32425" s="171"/>
    </row>
    <row r="32426" spans="199:199" ht="12" customHeight="1">
      <c r="GQ32426" s="171"/>
    </row>
    <row r="32427" spans="199:199" ht="12" customHeight="1">
      <c r="GQ32427" s="171"/>
    </row>
    <row r="32428" spans="199:199" ht="12" customHeight="1">
      <c r="GQ32428" s="171"/>
    </row>
    <row r="32429" spans="199:199" ht="12" customHeight="1">
      <c r="GQ32429" s="171"/>
    </row>
    <row r="32430" spans="199:199" ht="12" customHeight="1">
      <c r="GQ32430" s="171"/>
    </row>
    <row r="32431" spans="199:199" ht="12" customHeight="1">
      <c r="GQ32431" s="171"/>
    </row>
    <row r="32432" spans="199:199" ht="12" customHeight="1">
      <c r="GQ32432" s="171"/>
    </row>
    <row r="32433" spans="199:199" ht="12" customHeight="1">
      <c r="GQ32433" s="171"/>
    </row>
    <row r="32434" spans="199:199" ht="12" customHeight="1">
      <c r="GQ32434" s="171"/>
    </row>
    <row r="32435" spans="199:199" ht="12" customHeight="1">
      <c r="GQ32435" s="171"/>
    </row>
    <row r="32436" spans="199:199" ht="12" customHeight="1">
      <c r="GQ32436" s="171"/>
    </row>
    <row r="32437" spans="199:199" ht="12" customHeight="1">
      <c r="GQ32437" s="171"/>
    </row>
    <row r="32438" spans="199:199" ht="12" customHeight="1">
      <c r="GQ32438" s="171"/>
    </row>
    <row r="32439" spans="199:199" ht="12" customHeight="1">
      <c r="GQ32439" s="171"/>
    </row>
    <row r="32440" spans="199:199" ht="12" customHeight="1">
      <c r="GQ32440" s="171"/>
    </row>
    <row r="32441" spans="199:199" ht="12" customHeight="1">
      <c r="GQ32441" s="171"/>
    </row>
    <row r="32442" spans="199:199" ht="12" customHeight="1">
      <c r="GQ32442" s="171"/>
    </row>
    <row r="32443" spans="199:199" ht="12" customHeight="1">
      <c r="GQ32443" s="171"/>
    </row>
    <row r="32444" spans="199:199" ht="12" customHeight="1">
      <c r="GQ32444" s="171"/>
    </row>
    <row r="32445" spans="199:199" ht="12" customHeight="1">
      <c r="GQ32445" s="171"/>
    </row>
    <row r="32446" spans="199:199" ht="12" customHeight="1">
      <c r="GQ32446" s="171"/>
    </row>
    <row r="32447" spans="199:199" ht="12" customHeight="1">
      <c r="GQ32447" s="171"/>
    </row>
    <row r="32448" spans="199:199" ht="12" customHeight="1">
      <c r="GQ32448" s="171"/>
    </row>
    <row r="32449" spans="199:199" ht="12" customHeight="1">
      <c r="GQ32449" s="171"/>
    </row>
    <row r="32450" spans="199:199" ht="12" customHeight="1">
      <c r="GQ32450" s="171"/>
    </row>
    <row r="32451" spans="199:199" ht="12" customHeight="1">
      <c r="GQ32451" s="171"/>
    </row>
    <row r="32452" spans="199:199" ht="12" customHeight="1">
      <c r="GQ32452" s="171"/>
    </row>
    <row r="32453" spans="199:199" ht="12" customHeight="1">
      <c r="GQ32453" s="171"/>
    </row>
    <row r="32454" spans="199:199" ht="12" customHeight="1">
      <c r="GQ32454" s="171"/>
    </row>
    <row r="32455" spans="199:199" ht="12" customHeight="1">
      <c r="GQ32455" s="171"/>
    </row>
    <row r="32456" spans="199:199" ht="12" customHeight="1">
      <c r="GQ32456" s="171"/>
    </row>
    <row r="32457" spans="199:199" ht="12" customHeight="1">
      <c r="GQ32457" s="171"/>
    </row>
    <row r="32458" spans="199:199" ht="12" customHeight="1">
      <c r="GQ32458" s="171"/>
    </row>
    <row r="32459" spans="199:199" ht="12" customHeight="1">
      <c r="GQ32459" s="171"/>
    </row>
    <row r="32460" spans="199:199" ht="12" customHeight="1">
      <c r="GQ32460" s="171"/>
    </row>
    <row r="32461" spans="199:199" ht="12" customHeight="1">
      <c r="GQ32461" s="171"/>
    </row>
    <row r="32462" spans="199:199" ht="12" customHeight="1">
      <c r="GQ32462" s="171"/>
    </row>
    <row r="32463" spans="199:199" ht="12" customHeight="1">
      <c r="GQ32463" s="171"/>
    </row>
    <row r="32464" spans="199:199" ht="12" customHeight="1">
      <c r="GQ32464" s="171"/>
    </row>
    <row r="32465" spans="199:199" ht="12" customHeight="1">
      <c r="GQ32465" s="171"/>
    </row>
    <row r="32466" spans="199:199" ht="12" customHeight="1">
      <c r="GQ32466" s="171"/>
    </row>
    <row r="32467" spans="199:199" ht="12" customHeight="1">
      <c r="GQ32467" s="171"/>
    </row>
    <row r="32468" spans="199:199" ht="12" customHeight="1">
      <c r="GQ32468" s="171"/>
    </row>
    <row r="32469" spans="199:199" ht="12" customHeight="1">
      <c r="GQ32469" s="171"/>
    </row>
    <row r="32470" spans="199:199" ht="12" customHeight="1">
      <c r="GQ32470" s="171"/>
    </row>
    <row r="32471" spans="199:199" ht="12" customHeight="1">
      <c r="GQ32471" s="171"/>
    </row>
    <row r="32472" spans="199:199" ht="12" customHeight="1">
      <c r="GQ32472" s="171"/>
    </row>
    <row r="32473" spans="199:199" ht="12" customHeight="1">
      <c r="GQ32473" s="171"/>
    </row>
    <row r="32474" spans="199:199" ht="12" customHeight="1">
      <c r="GQ32474" s="171"/>
    </row>
    <row r="32475" spans="199:199" ht="12" customHeight="1">
      <c r="GQ32475" s="171"/>
    </row>
    <row r="32476" spans="199:199" ht="12" customHeight="1">
      <c r="GQ32476" s="171"/>
    </row>
    <row r="32477" spans="199:199" ht="12" customHeight="1">
      <c r="GQ32477" s="171"/>
    </row>
    <row r="32478" spans="199:199" ht="12" customHeight="1">
      <c r="GQ32478" s="171"/>
    </row>
    <row r="32479" spans="199:199" ht="12" customHeight="1">
      <c r="GQ32479" s="171"/>
    </row>
    <row r="32480" spans="199:199" ht="12" customHeight="1">
      <c r="GQ32480" s="171"/>
    </row>
    <row r="32481" spans="199:199" ht="12" customHeight="1">
      <c r="GQ32481" s="171"/>
    </row>
    <row r="32482" spans="199:199" ht="12" customHeight="1">
      <c r="GQ32482" s="171"/>
    </row>
    <row r="32483" spans="199:199" ht="12" customHeight="1">
      <c r="GQ32483" s="171"/>
    </row>
    <row r="32484" spans="199:199" ht="12" customHeight="1">
      <c r="GQ32484" s="171"/>
    </row>
    <row r="32485" spans="199:199" ht="12" customHeight="1">
      <c r="GQ32485" s="171"/>
    </row>
    <row r="32486" spans="199:199" ht="12" customHeight="1">
      <c r="GQ32486" s="171"/>
    </row>
    <row r="32487" spans="199:199" ht="12" customHeight="1">
      <c r="GQ32487" s="171"/>
    </row>
    <row r="32488" spans="199:199" ht="12" customHeight="1">
      <c r="GQ32488" s="171"/>
    </row>
    <row r="32489" spans="199:199" ht="12" customHeight="1">
      <c r="GQ32489" s="171"/>
    </row>
    <row r="32490" spans="199:199" ht="12" customHeight="1">
      <c r="GQ32490" s="171"/>
    </row>
    <row r="32491" spans="199:199" ht="12" customHeight="1">
      <c r="GQ32491" s="171"/>
    </row>
    <row r="32492" spans="199:199" ht="12" customHeight="1">
      <c r="GQ32492" s="171"/>
    </row>
    <row r="32493" spans="199:199" ht="12" customHeight="1">
      <c r="GQ32493" s="171"/>
    </row>
    <row r="32494" spans="199:199" ht="12" customHeight="1">
      <c r="GQ32494" s="171"/>
    </row>
    <row r="32495" spans="199:199" ht="12" customHeight="1">
      <c r="GQ32495" s="171"/>
    </row>
    <row r="32496" spans="199:199" ht="12" customHeight="1">
      <c r="GQ32496" s="171"/>
    </row>
    <row r="32497" spans="199:199" ht="12" customHeight="1">
      <c r="GQ32497" s="171"/>
    </row>
    <row r="32498" spans="199:199" ht="12" customHeight="1">
      <c r="GQ32498" s="171"/>
    </row>
    <row r="32499" spans="199:199" ht="12" customHeight="1">
      <c r="GQ32499" s="171"/>
    </row>
    <row r="32500" spans="199:199" ht="12" customHeight="1">
      <c r="GQ32500" s="171"/>
    </row>
    <row r="32501" spans="199:199" ht="12" customHeight="1">
      <c r="GQ32501" s="171"/>
    </row>
    <row r="32502" spans="199:199" ht="12" customHeight="1">
      <c r="GQ32502" s="171"/>
    </row>
    <row r="32503" spans="199:199" ht="12" customHeight="1">
      <c r="GQ32503" s="171"/>
    </row>
    <row r="32504" spans="199:199" ht="12" customHeight="1">
      <c r="GQ32504" s="171"/>
    </row>
    <row r="32505" spans="199:199" ht="12" customHeight="1">
      <c r="GQ32505" s="171"/>
    </row>
    <row r="32506" spans="199:199" ht="12" customHeight="1">
      <c r="GQ32506" s="171"/>
    </row>
    <row r="32507" spans="199:199" ht="12" customHeight="1">
      <c r="GQ32507" s="171"/>
    </row>
    <row r="32508" spans="199:199" ht="12" customHeight="1">
      <c r="GQ32508" s="171"/>
    </row>
    <row r="32509" spans="199:199" ht="12" customHeight="1">
      <c r="GQ32509" s="171"/>
    </row>
    <row r="32510" spans="199:199" ht="12" customHeight="1">
      <c r="GQ32510" s="171"/>
    </row>
    <row r="32511" spans="199:199" ht="12" customHeight="1">
      <c r="GQ32511" s="171"/>
    </row>
    <row r="32512" spans="199:199" ht="12" customHeight="1">
      <c r="GQ32512" s="171"/>
    </row>
    <row r="32513" spans="199:199" ht="12" customHeight="1">
      <c r="GQ32513" s="171"/>
    </row>
    <row r="32514" spans="199:199" ht="12" customHeight="1">
      <c r="GQ32514" s="171"/>
    </row>
    <row r="32515" spans="199:199" ht="12" customHeight="1">
      <c r="GQ32515" s="171"/>
    </row>
    <row r="32516" spans="199:199" ht="12" customHeight="1">
      <c r="GQ32516" s="171"/>
    </row>
    <row r="32517" spans="199:199" ht="12" customHeight="1">
      <c r="GQ32517" s="171"/>
    </row>
    <row r="32518" spans="199:199" ht="12" customHeight="1">
      <c r="GQ32518" s="171"/>
    </row>
    <row r="32519" spans="199:199" ht="12" customHeight="1">
      <c r="GQ32519" s="171"/>
    </row>
    <row r="32520" spans="199:199" ht="12" customHeight="1">
      <c r="GQ32520" s="171"/>
    </row>
    <row r="32521" spans="199:199" ht="12" customHeight="1">
      <c r="GQ32521" s="171"/>
    </row>
    <row r="32522" spans="199:199" ht="12" customHeight="1">
      <c r="GQ32522" s="171"/>
    </row>
    <row r="32523" spans="199:199" ht="12" customHeight="1">
      <c r="GQ32523" s="171"/>
    </row>
    <row r="32524" spans="199:199" ht="12" customHeight="1">
      <c r="GQ32524" s="171"/>
    </row>
    <row r="32525" spans="199:199" ht="12" customHeight="1">
      <c r="GQ32525" s="171"/>
    </row>
    <row r="32526" spans="199:199" ht="12" customHeight="1">
      <c r="GQ32526" s="171"/>
    </row>
    <row r="32527" spans="199:199" ht="12" customHeight="1">
      <c r="GQ32527" s="171"/>
    </row>
    <row r="32528" spans="199:199" ht="12" customHeight="1">
      <c r="GQ32528" s="171"/>
    </row>
    <row r="32529" spans="199:199" ht="12" customHeight="1">
      <c r="GQ32529" s="171"/>
    </row>
    <row r="32530" spans="199:199" ht="12" customHeight="1">
      <c r="GQ32530" s="171"/>
    </row>
    <row r="32531" spans="199:199" ht="12" customHeight="1">
      <c r="GQ32531" s="171"/>
    </row>
    <row r="32532" spans="199:199" ht="12" customHeight="1">
      <c r="GQ32532" s="171"/>
    </row>
    <row r="32533" spans="199:199" ht="12" customHeight="1">
      <c r="GQ32533" s="171"/>
    </row>
    <row r="32534" spans="199:199" ht="12" customHeight="1">
      <c r="GQ32534" s="171"/>
    </row>
    <row r="32535" spans="199:199" ht="12" customHeight="1">
      <c r="GQ32535" s="171"/>
    </row>
    <row r="32536" spans="199:199" ht="12" customHeight="1">
      <c r="GQ32536" s="171"/>
    </row>
    <row r="32537" spans="199:199" ht="12" customHeight="1">
      <c r="GQ32537" s="171"/>
    </row>
    <row r="32538" spans="199:199" ht="12" customHeight="1">
      <c r="GQ32538" s="171"/>
    </row>
    <row r="32539" spans="199:199" ht="12" customHeight="1">
      <c r="GQ32539" s="171"/>
    </row>
    <row r="32540" spans="199:199" ht="12" customHeight="1">
      <c r="GQ32540" s="171"/>
    </row>
    <row r="32541" spans="199:199" ht="12" customHeight="1">
      <c r="GQ32541" s="171"/>
    </row>
    <row r="32542" spans="199:199" ht="12" customHeight="1">
      <c r="GQ32542" s="171"/>
    </row>
    <row r="32543" spans="199:199" ht="12" customHeight="1">
      <c r="GQ32543" s="171"/>
    </row>
    <row r="32544" spans="199:199" ht="12" customHeight="1">
      <c r="GQ32544" s="171"/>
    </row>
    <row r="32545" spans="199:199" ht="12" customHeight="1">
      <c r="GQ32545" s="171"/>
    </row>
    <row r="32546" spans="199:199" ht="12" customHeight="1">
      <c r="GQ32546" s="171"/>
    </row>
    <row r="32547" spans="199:199" ht="12" customHeight="1">
      <c r="GQ32547" s="171"/>
    </row>
    <row r="32548" spans="199:199" ht="12" customHeight="1">
      <c r="GQ32548" s="171"/>
    </row>
    <row r="32549" spans="199:199" ht="12" customHeight="1">
      <c r="GQ32549" s="171"/>
    </row>
    <row r="32550" spans="199:199" ht="12" customHeight="1">
      <c r="GQ32550" s="171"/>
    </row>
    <row r="32551" spans="199:199" ht="12" customHeight="1">
      <c r="GQ32551" s="171"/>
    </row>
    <row r="32552" spans="199:199" ht="12" customHeight="1">
      <c r="GQ32552" s="171"/>
    </row>
    <row r="32553" spans="199:199" ht="12" customHeight="1">
      <c r="GQ32553" s="171"/>
    </row>
    <row r="32554" spans="199:199" ht="12" customHeight="1">
      <c r="GQ32554" s="171"/>
    </row>
    <row r="32555" spans="199:199" ht="12" customHeight="1">
      <c r="GQ32555" s="171"/>
    </row>
    <row r="32556" spans="199:199" ht="12" customHeight="1">
      <c r="GQ32556" s="171"/>
    </row>
    <row r="32557" spans="199:199" ht="12" customHeight="1">
      <c r="GQ32557" s="171"/>
    </row>
    <row r="32558" spans="199:199" ht="12" customHeight="1">
      <c r="GQ32558" s="171"/>
    </row>
    <row r="32559" spans="199:199" ht="12" customHeight="1">
      <c r="GQ32559" s="171"/>
    </row>
    <row r="32560" spans="199:199" ht="12" customHeight="1">
      <c r="GQ32560" s="171"/>
    </row>
    <row r="32561" spans="199:199" ht="12" customHeight="1">
      <c r="GQ32561" s="171"/>
    </row>
    <row r="32562" spans="199:199" ht="12" customHeight="1">
      <c r="GQ32562" s="171"/>
    </row>
    <row r="32563" spans="199:199" ht="12" customHeight="1">
      <c r="GQ32563" s="171"/>
    </row>
    <row r="32564" spans="199:199" ht="12" customHeight="1">
      <c r="GQ32564" s="171"/>
    </row>
    <row r="32565" spans="199:199" ht="12" customHeight="1">
      <c r="GQ32565" s="171"/>
    </row>
    <row r="32566" spans="199:199" ht="12" customHeight="1">
      <c r="GQ32566" s="171"/>
    </row>
    <row r="32567" spans="199:199" ht="12" customHeight="1">
      <c r="GQ32567" s="171"/>
    </row>
    <row r="32568" spans="199:199" ht="12" customHeight="1">
      <c r="GQ32568" s="171"/>
    </row>
    <row r="32569" spans="199:199" ht="12" customHeight="1">
      <c r="GQ32569" s="171"/>
    </row>
    <row r="32570" spans="199:199" ht="12" customHeight="1">
      <c r="GQ32570" s="171"/>
    </row>
    <row r="32571" spans="199:199" ht="12" customHeight="1">
      <c r="GQ32571" s="171"/>
    </row>
    <row r="32572" spans="199:199" ht="12" customHeight="1">
      <c r="GQ32572" s="171"/>
    </row>
    <row r="32573" spans="199:199" ht="12" customHeight="1">
      <c r="GQ32573" s="171"/>
    </row>
    <row r="32574" spans="199:199" ht="12" customHeight="1">
      <c r="GQ32574" s="171"/>
    </row>
    <row r="32575" spans="199:199" ht="12" customHeight="1">
      <c r="GQ32575" s="171"/>
    </row>
    <row r="32576" spans="199:199" ht="12" customHeight="1">
      <c r="GQ32576" s="171"/>
    </row>
    <row r="32577" spans="199:199" ht="12" customHeight="1">
      <c r="GQ32577" s="171"/>
    </row>
    <row r="32578" spans="199:199" ht="12" customHeight="1">
      <c r="GQ32578" s="171"/>
    </row>
    <row r="32579" spans="199:199" ht="12" customHeight="1">
      <c r="GQ32579" s="171"/>
    </row>
    <row r="32580" spans="199:199" ht="12" customHeight="1">
      <c r="GQ32580" s="171"/>
    </row>
    <row r="32581" spans="199:199" ht="12" customHeight="1">
      <c r="GQ32581" s="171"/>
    </row>
    <row r="32582" spans="199:199" ht="12" customHeight="1">
      <c r="GQ32582" s="171"/>
    </row>
    <row r="32583" spans="199:199" ht="12" customHeight="1">
      <c r="GQ32583" s="171"/>
    </row>
    <row r="32584" spans="199:199" ht="12" customHeight="1">
      <c r="GQ32584" s="171"/>
    </row>
    <row r="32585" spans="199:199" ht="12" customHeight="1">
      <c r="GQ32585" s="171"/>
    </row>
    <row r="32586" spans="199:199" ht="12" customHeight="1">
      <c r="GQ32586" s="171"/>
    </row>
    <row r="32587" spans="199:199" ht="12" customHeight="1">
      <c r="GQ32587" s="171"/>
    </row>
    <row r="32588" spans="199:199" ht="12" customHeight="1">
      <c r="GQ32588" s="171"/>
    </row>
    <row r="32589" spans="199:199" ht="12" customHeight="1">
      <c r="GQ32589" s="171"/>
    </row>
    <row r="32590" spans="199:199" ht="12" customHeight="1">
      <c r="GQ32590" s="171"/>
    </row>
    <row r="32591" spans="199:199" ht="12" customHeight="1">
      <c r="GQ32591" s="171"/>
    </row>
    <row r="32592" spans="199:199" ht="12" customHeight="1">
      <c r="GQ32592" s="171"/>
    </row>
    <row r="32593" spans="199:199" ht="12" customHeight="1">
      <c r="GQ32593" s="171"/>
    </row>
    <row r="32594" spans="199:199" ht="12" customHeight="1">
      <c r="GQ32594" s="171"/>
    </row>
    <row r="32595" spans="199:199" ht="12" customHeight="1">
      <c r="GQ32595" s="171"/>
    </row>
    <row r="32596" spans="199:199" ht="12" customHeight="1">
      <c r="GQ32596" s="171"/>
    </row>
    <row r="32597" spans="199:199" ht="12" customHeight="1">
      <c r="GQ32597" s="171"/>
    </row>
    <row r="32598" spans="199:199" ht="12" customHeight="1">
      <c r="GQ32598" s="171"/>
    </row>
    <row r="32599" spans="199:199" ht="12" customHeight="1">
      <c r="GQ32599" s="171"/>
    </row>
    <row r="32600" spans="199:199" ht="12" customHeight="1">
      <c r="GQ32600" s="171"/>
    </row>
    <row r="32601" spans="199:199" ht="12" customHeight="1">
      <c r="GQ32601" s="171"/>
    </row>
    <row r="32602" spans="199:199" ht="12" customHeight="1">
      <c r="GQ32602" s="171"/>
    </row>
    <row r="32603" spans="199:199" ht="12" customHeight="1">
      <c r="GQ32603" s="171"/>
    </row>
    <row r="32604" spans="199:199" ht="12" customHeight="1">
      <c r="GQ32604" s="171"/>
    </row>
    <row r="32605" spans="199:199" ht="12" customHeight="1">
      <c r="GQ32605" s="171"/>
    </row>
    <row r="32606" spans="199:199" ht="12" customHeight="1">
      <c r="GQ32606" s="171"/>
    </row>
    <row r="32607" spans="199:199" ht="12" customHeight="1">
      <c r="GQ32607" s="171"/>
    </row>
    <row r="32608" spans="199:199" ht="12" customHeight="1">
      <c r="GQ32608" s="171"/>
    </row>
    <row r="32609" spans="199:199" ht="12" customHeight="1">
      <c r="GQ32609" s="171"/>
    </row>
    <row r="32610" spans="199:199" ht="12" customHeight="1">
      <c r="GQ32610" s="171"/>
    </row>
    <row r="32611" spans="199:199" ht="12" customHeight="1">
      <c r="GQ32611" s="171"/>
    </row>
    <row r="32612" spans="199:199" ht="12" customHeight="1">
      <c r="GQ32612" s="171"/>
    </row>
    <row r="32613" spans="199:199" ht="12" customHeight="1">
      <c r="GQ32613" s="171"/>
    </row>
    <row r="32614" spans="199:199" ht="12" customHeight="1">
      <c r="GQ32614" s="171"/>
    </row>
    <row r="32615" spans="199:199" ht="12" customHeight="1">
      <c r="GQ32615" s="171"/>
    </row>
    <row r="32616" spans="199:199" ht="12" customHeight="1">
      <c r="GQ32616" s="171"/>
    </row>
    <row r="32617" spans="199:199" ht="12" customHeight="1">
      <c r="GQ32617" s="171"/>
    </row>
    <row r="32618" spans="199:199" ht="12" customHeight="1">
      <c r="GQ32618" s="171"/>
    </row>
    <row r="32619" spans="199:199" ht="12" customHeight="1">
      <c r="GQ32619" s="171"/>
    </row>
    <row r="32620" spans="199:199" ht="12" customHeight="1">
      <c r="GQ32620" s="171"/>
    </row>
    <row r="32621" spans="199:199" ht="12" customHeight="1">
      <c r="GQ32621" s="171"/>
    </row>
    <row r="32622" spans="199:199" ht="12" customHeight="1">
      <c r="GQ32622" s="171"/>
    </row>
    <row r="32623" spans="199:199" ht="12" customHeight="1">
      <c r="GQ32623" s="171"/>
    </row>
    <row r="32624" spans="199:199" ht="12" customHeight="1">
      <c r="GQ32624" s="171"/>
    </row>
    <row r="32625" spans="199:199" ht="12" customHeight="1">
      <c r="GQ32625" s="171"/>
    </row>
    <row r="32626" spans="199:199" ht="12" customHeight="1">
      <c r="GQ32626" s="171"/>
    </row>
    <row r="32627" spans="199:199" ht="12" customHeight="1">
      <c r="GQ32627" s="171"/>
    </row>
    <row r="32628" spans="199:199" ht="12" customHeight="1">
      <c r="GQ32628" s="171"/>
    </row>
    <row r="32629" spans="199:199" ht="12" customHeight="1">
      <c r="GQ32629" s="171"/>
    </row>
    <row r="32630" spans="199:199" ht="12" customHeight="1">
      <c r="GQ32630" s="171"/>
    </row>
    <row r="32631" spans="199:199" ht="12" customHeight="1">
      <c r="GQ32631" s="171"/>
    </row>
    <row r="32632" spans="199:199" ht="12" customHeight="1">
      <c r="GQ32632" s="171"/>
    </row>
    <row r="32633" spans="199:199" ht="12" customHeight="1">
      <c r="GQ32633" s="171"/>
    </row>
    <row r="32634" spans="199:199" ht="12" customHeight="1">
      <c r="GQ32634" s="171"/>
    </row>
    <row r="32635" spans="199:199" ht="12" customHeight="1">
      <c r="GQ32635" s="171"/>
    </row>
    <row r="32636" spans="199:199" ht="12" customHeight="1">
      <c r="GQ32636" s="171"/>
    </row>
    <row r="32637" spans="199:199" ht="12" customHeight="1">
      <c r="GQ32637" s="171"/>
    </row>
    <row r="32638" spans="199:199" ht="12" customHeight="1">
      <c r="GQ32638" s="171"/>
    </row>
    <row r="32639" spans="199:199" ht="12" customHeight="1">
      <c r="GQ32639" s="171"/>
    </row>
    <row r="32640" spans="199:199" ht="12" customHeight="1">
      <c r="GQ32640" s="171"/>
    </row>
    <row r="32641" spans="199:199" ht="12" customHeight="1">
      <c r="GQ32641" s="171"/>
    </row>
    <row r="32642" spans="199:199" ht="12" customHeight="1">
      <c r="GQ32642" s="171"/>
    </row>
    <row r="32643" spans="199:199" ht="12" customHeight="1">
      <c r="GQ32643" s="171"/>
    </row>
    <row r="32644" spans="199:199" ht="12" customHeight="1">
      <c r="GQ32644" s="171"/>
    </row>
    <row r="32645" spans="199:199" ht="12" customHeight="1">
      <c r="GQ32645" s="171"/>
    </row>
    <row r="32646" spans="199:199" ht="12" customHeight="1">
      <c r="GQ32646" s="171"/>
    </row>
    <row r="32647" spans="199:199" ht="12" customHeight="1">
      <c r="GQ32647" s="171"/>
    </row>
    <row r="32648" spans="199:199" ht="12" customHeight="1">
      <c r="GQ32648" s="171"/>
    </row>
    <row r="32649" spans="199:199" ht="12" customHeight="1">
      <c r="GQ32649" s="171"/>
    </row>
    <row r="32650" spans="199:199" ht="12" customHeight="1">
      <c r="GQ32650" s="171"/>
    </row>
    <row r="32651" spans="199:199" ht="12" customHeight="1">
      <c r="GQ32651" s="171"/>
    </row>
    <row r="32652" spans="199:199" ht="12" customHeight="1">
      <c r="GQ32652" s="171"/>
    </row>
    <row r="32653" spans="199:199" ht="12" customHeight="1">
      <c r="GQ32653" s="171"/>
    </row>
    <row r="32654" spans="199:199" ht="12" customHeight="1">
      <c r="GQ32654" s="171"/>
    </row>
    <row r="32655" spans="199:199" ht="12" customHeight="1">
      <c r="GQ32655" s="171"/>
    </row>
    <row r="32656" spans="199:199" ht="12" customHeight="1">
      <c r="GQ32656" s="171"/>
    </row>
    <row r="32657" spans="199:199" ht="12" customHeight="1">
      <c r="GQ32657" s="171"/>
    </row>
    <row r="32658" spans="199:199" ht="12" customHeight="1">
      <c r="GQ32658" s="171"/>
    </row>
    <row r="32659" spans="199:199" ht="12" customHeight="1">
      <c r="GQ32659" s="171"/>
    </row>
    <row r="32660" spans="199:199" ht="12" customHeight="1">
      <c r="GQ32660" s="171"/>
    </row>
    <row r="32661" spans="199:199" ht="12" customHeight="1">
      <c r="GQ32661" s="171"/>
    </row>
    <row r="32662" spans="199:199" ht="12" customHeight="1">
      <c r="GQ32662" s="171"/>
    </row>
    <row r="32663" spans="199:199" ht="12" customHeight="1">
      <c r="GQ32663" s="171"/>
    </row>
    <row r="32664" spans="199:199" ht="12" customHeight="1">
      <c r="GQ32664" s="171"/>
    </row>
    <row r="32665" spans="199:199" ht="12" customHeight="1">
      <c r="GQ32665" s="171"/>
    </row>
    <row r="32666" spans="199:199" ht="12" customHeight="1">
      <c r="GQ32666" s="171"/>
    </row>
    <row r="32667" spans="199:199" ht="12" customHeight="1">
      <c r="GQ32667" s="171"/>
    </row>
    <row r="32668" spans="199:199" ht="12" customHeight="1">
      <c r="GQ32668" s="171"/>
    </row>
    <row r="32669" spans="199:199" ht="12" customHeight="1">
      <c r="GQ32669" s="171"/>
    </row>
    <row r="32670" spans="199:199" ht="12" customHeight="1">
      <c r="GQ32670" s="171"/>
    </row>
    <row r="32671" spans="199:199" ht="12" customHeight="1">
      <c r="GQ32671" s="171"/>
    </row>
    <row r="32672" spans="199:199" ht="12" customHeight="1">
      <c r="GQ32672" s="171"/>
    </row>
    <row r="32673" spans="199:199" ht="12" customHeight="1">
      <c r="GQ32673" s="171"/>
    </row>
    <row r="32674" spans="199:199" ht="12" customHeight="1">
      <c r="GQ32674" s="171"/>
    </row>
    <row r="32675" spans="199:199" ht="12" customHeight="1">
      <c r="GQ32675" s="171"/>
    </row>
    <row r="32676" spans="199:199" ht="12" customHeight="1">
      <c r="GQ32676" s="171"/>
    </row>
    <row r="32677" spans="199:199" ht="12" customHeight="1">
      <c r="GQ32677" s="171"/>
    </row>
    <row r="32678" spans="199:199" ht="12" customHeight="1">
      <c r="GQ32678" s="171"/>
    </row>
    <row r="32679" spans="199:199" ht="12" customHeight="1">
      <c r="GQ32679" s="171"/>
    </row>
    <row r="32680" spans="199:199" ht="12" customHeight="1">
      <c r="GQ32680" s="171"/>
    </row>
    <row r="32681" spans="199:199" ht="12" customHeight="1">
      <c r="GQ32681" s="171"/>
    </row>
    <row r="32682" spans="199:199" ht="12" customHeight="1">
      <c r="GQ32682" s="171"/>
    </row>
    <row r="32683" spans="199:199" ht="12" customHeight="1">
      <c r="GQ32683" s="171"/>
    </row>
    <row r="32684" spans="199:199" ht="12" customHeight="1">
      <c r="GQ32684" s="171"/>
    </row>
    <row r="32685" spans="199:199" ht="12" customHeight="1">
      <c r="GQ32685" s="171"/>
    </row>
    <row r="32686" spans="199:199" ht="12" customHeight="1">
      <c r="GQ32686" s="171"/>
    </row>
    <row r="32687" spans="199:199" ht="12" customHeight="1">
      <c r="GQ32687" s="171"/>
    </row>
    <row r="32688" spans="199:199" ht="12" customHeight="1">
      <c r="GQ32688" s="171"/>
    </row>
    <row r="32689" spans="199:199" ht="12" customHeight="1">
      <c r="GQ32689" s="171"/>
    </row>
    <row r="32690" spans="199:199" ht="12" customHeight="1">
      <c r="GQ32690" s="171"/>
    </row>
    <row r="32691" spans="199:199" ht="12" customHeight="1">
      <c r="GQ32691" s="171"/>
    </row>
    <row r="32692" spans="199:199" ht="12" customHeight="1">
      <c r="GQ32692" s="171"/>
    </row>
    <row r="32693" spans="199:199" ht="12" customHeight="1">
      <c r="GQ32693" s="171"/>
    </row>
    <row r="32694" spans="199:199" ht="12" customHeight="1">
      <c r="GQ32694" s="171"/>
    </row>
    <row r="32695" spans="199:199" ht="12" customHeight="1">
      <c r="GQ32695" s="171"/>
    </row>
    <row r="32696" spans="199:199" ht="12" customHeight="1">
      <c r="GQ32696" s="171"/>
    </row>
    <row r="32697" spans="199:199" ht="12" customHeight="1">
      <c r="GQ32697" s="171"/>
    </row>
    <row r="32698" spans="199:199" ht="12" customHeight="1">
      <c r="GQ32698" s="171"/>
    </row>
    <row r="32699" spans="199:199" ht="12" customHeight="1">
      <c r="GQ32699" s="171"/>
    </row>
    <row r="32700" spans="199:199" ht="12" customHeight="1">
      <c r="GQ32700" s="171"/>
    </row>
    <row r="32701" spans="199:199" ht="12" customHeight="1">
      <c r="GQ32701" s="171"/>
    </row>
    <row r="32702" spans="199:199" ht="12" customHeight="1">
      <c r="GQ32702" s="171"/>
    </row>
    <row r="32703" spans="199:199" ht="12" customHeight="1">
      <c r="GQ32703" s="171"/>
    </row>
    <row r="32704" spans="199:199" ht="12" customHeight="1">
      <c r="GQ32704" s="171"/>
    </row>
    <row r="32705" spans="199:199" ht="12" customHeight="1">
      <c r="GQ32705" s="171"/>
    </row>
    <row r="32706" spans="199:199" ht="12" customHeight="1">
      <c r="GQ32706" s="171"/>
    </row>
    <row r="32707" spans="199:199" ht="12" customHeight="1">
      <c r="GQ32707" s="171"/>
    </row>
    <row r="32708" spans="199:199" ht="12" customHeight="1">
      <c r="GQ32708" s="171"/>
    </row>
    <row r="32709" spans="199:199" ht="12" customHeight="1">
      <c r="GQ32709" s="171"/>
    </row>
    <row r="32710" spans="199:199" ht="12" customHeight="1">
      <c r="GQ32710" s="171"/>
    </row>
    <row r="32711" spans="199:199" ht="12" customHeight="1">
      <c r="GQ32711" s="171"/>
    </row>
    <row r="32712" spans="199:199" ht="12" customHeight="1">
      <c r="GQ32712" s="171"/>
    </row>
    <row r="32713" spans="199:199" ht="12" customHeight="1">
      <c r="GQ32713" s="171"/>
    </row>
    <row r="32714" spans="199:199" ht="12" customHeight="1">
      <c r="GQ32714" s="171"/>
    </row>
    <row r="32715" spans="199:199" ht="12" customHeight="1">
      <c r="GQ32715" s="171"/>
    </row>
    <row r="32716" spans="199:199" ht="12" customHeight="1">
      <c r="GQ32716" s="171"/>
    </row>
    <row r="32717" spans="199:199" ht="12" customHeight="1">
      <c r="GQ32717" s="171"/>
    </row>
    <row r="32718" spans="199:199" ht="12" customHeight="1">
      <c r="GQ32718" s="171"/>
    </row>
    <row r="32719" spans="199:199" ht="12" customHeight="1">
      <c r="GQ32719" s="171"/>
    </row>
    <row r="32720" spans="199:199" ht="12" customHeight="1">
      <c r="GQ32720" s="171"/>
    </row>
    <row r="32721" spans="199:199" ht="12" customHeight="1">
      <c r="GQ32721" s="171"/>
    </row>
    <row r="32722" spans="199:199" ht="12" customHeight="1">
      <c r="GQ32722" s="171"/>
    </row>
    <row r="32723" spans="199:199" ht="12" customHeight="1">
      <c r="GQ32723" s="171"/>
    </row>
    <row r="32724" spans="199:199" ht="12" customHeight="1">
      <c r="GQ32724" s="171"/>
    </row>
    <row r="32725" spans="199:199" ht="12" customHeight="1">
      <c r="GQ32725" s="171"/>
    </row>
    <row r="32726" spans="199:199" ht="12" customHeight="1">
      <c r="GQ32726" s="171"/>
    </row>
    <row r="32727" spans="199:199" ht="12" customHeight="1">
      <c r="GQ32727" s="171"/>
    </row>
    <row r="32728" spans="199:199" ht="12" customHeight="1">
      <c r="GQ32728" s="171"/>
    </row>
    <row r="32729" spans="199:199" ht="12" customHeight="1">
      <c r="GQ32729" s="171"/>
    </row>
    <row r="32730" spans="199:199" ht="12" customHeight="1">
      <c r="GQ32730" s="171"/>
    </row>
    <row r="32731" spans="199:199" ht="12" customHeight="1">
      <c r="GQ32731" s="171"/>
    </row>
    <row r="32732" spans="199:199" ht="12" customHeight="1">
      <c r="GQ32732" s="171"/>
    </row>
    <row r="32733" spans="199:199" ht="12" customHeight="1">
      <c r="GQ32733" s="171"/>
    </row>
    <row r="32734" spans="199:199" ht="12" customHeight="1">
      <c r="GQ32734" s="171"/>
    </row>
    <row r="32735" spans="199:199" ht="12" customHeight="1">
      <c r="GQ32735" s="171"/>
    </row>
    <row r="32736" spans="199:199" ht="12" customHeight="1">
      <c r="GQ32736" s="171"/>
    </row>
    <row r="32737" spans="199:199" ht="12" customHeight="1">
      <c r="GQ32737" s="171"/>
    </row>
    <row r="32738" spans="199:199" ht="12" customHeight="1">
      <c r="GQ32738" s="171"/>
    </row>
    <row r="32739" spans="199:199" ht="12" customHeight="1">
      <c r="GQ32739" s="171"/>
    </row>
    <row r="32740" spans="199:199" ht="12" customHeight="1">
      <c r="GQ32740" s="171"/>
    </row>
    <row r="32741" spans="199:199" ht="12" customHeight="1">
      <c r="GQ32741" s="171"/>
    </row>
    <row r="32742" spans="199:199" ht="12" customHeight="1">
      <c r="GQ32742" s="171"/>
    </row>
    <row r="32743" spans="199:199" ht="12" customHeight="1">
      <c r="GQ32743" s="171"/>
    </row>
    <row r="32744" spans="199:199" ht="12" customHeight="1">
      <c r="GQ32744" s="171"/>
    </row>
    <row r="32745" spans="199:199" ht="12" customHeight="1">
      <c r="GQ32745" s="171"/>
    </row>
    <row r="32746" spans="199:199" ht="12" customHeight="1">
      <c r="GQ32746" s="171"/>
    </row>
    <row r="32747" spans="199:199" ht="12" customHeight="1">
      <c r="GQ32747" s="171"/>
    </row>
    <row r="32748" spans="199:199" ht="12" customHeight="1">
      <c r="GQ32748" s="171"/>
    </row>
    <row r="32749" spans="199:199" ht="12" customHeight="1">
      <c r="GQ32749" s="171"/>
    </row>
    <row r="32750" spans="199:199" ht="12" customHeight="1">
      <c r="GQ32750" s="171"/>
    </row>
    <row r="32751" spans="199:199" ht="12" customHeight="1">
      <c r="GQ32751" s="171"/>
    </row>
    <row r="32752" spans="199:199" ht="12" customHeight="1">
      <c r="GQ32752" s="171"/>
    </row>
    <row r="32753" spans="199:199" ht="12" customHeight="1">
      <c r="GQ32753" s="171"/>
    </row>
    <row r="32754" spans="199:199" ht="12" customHeight="1">
      <c r="GQ32754" s="171"/>
    </row>
    <row r="32755" spans="199:199" ht="12" customHeight="1">
      <c r="GQ32755" s="171"/>
    </row>
    <row r="32756" spans="199:199" ht="12" customHeight="1">
      <c r="GQ32756" s="171"/>
    </row>
    <row r="32757" spans="199:199" ht="12" customHeight="1">
      <c r="GQ32757" s="171"/>
    </row>
    <row r="32758" spans="199:199" ht="12" customHeight="1">
      <c r="GQ32758" s="171"/>
    </row>
    <row r="32759" spans="199:199" ht="12" customHeight="1">
      <c r="GQ32759" s="171"/>
    </row>
    <row r="32760" spans="199:199" ht="12" customHeight="1">
      <c r="GQ32760" s="171"/>
    </row>
    <row r="32761" spans="199:199" ht="12" customHeight="1">
      <c r="GQ32761" s="171"/>
    </row>
    <row r="32762" spans="199:199" ht="12" customHeight="1">
      <c r="GQ32762" s="171"/>
    </row>
    <row r="32763" spans="199:199" ht="12" customHeight="1">
      <c r="GQ32763" s="171"/>
    </row>
    <row r="32764" spans="199:199" ht="12" customHeight="1">
      <c r="GQ32764" s="171"/>
    </row>
    <row r="32765" spans="199:199" ht="12" customHeight="1">
      <c r="GQ32765" s="171"/>
    </row>
    <row r="32766" spans="199:199" ht="12" customHeight="1">
      <c r="GQ32766" s="171"/>
    </row>
    <row r="32767" spans="199:199" ht="12" customHeight="1">
      <c r="GQ32767" s="171"/>
    </row>
    <row r="32768" spans="199:199" ht="12" customHeight="1">
      <c r="GQ32768" s="171"/>
    </row>
    <row r="32769" spans="199:199" ht="12" customHeight="1">
      <c r="GQ32769" s="171"/>
    </row>
    <row r="32770" spans="199:199" ht="12" customHeight="1">
      <c r="GQ32770" s="171"/>
    </row>
    <row r="32771" spans="199:199" ht="12" customHeight="1">
      <c r="GQ32771" s="171"/>
    </row>
    <row r="32772" spans="199:199" ht="12" customHeight="1">
      <c r="GQ32772" s="171"/>
    </row>
    <row r="32773" spans="199:199" ht="12" customHeight="1">
      <c r="GQ32773" s="171"/>
    </row>
    <row r="32774" spans="199:199" ht="12" customHeight="1">
      <c r="GQ32774" s="171"/>
    </row>
    <row r="32775" spans="199:199" ht="12" customHeight="1">
      <c r="GQ32775" s="171"/>
    </row>
    <row r="32776" spans="199:199" ht="12" customHeight="1">
      <c r="GQ32776" s="171"/>
    </row>
    <row r="32777" spans="199:199" ht="12" customHeight="1">
      <c r="GQ32777" s="171"/>
    </row>
    <row r="32778" spans="199:199" ht="12" customHeight="1">
      <c r="GQ32778" s="171"/>
    </row>
    <row r="32779" spans="199:199" ht="12" customHeight="1">
      <c r="GQ32779" s="171"/>
    </row>
    <row r="32780" spans="199:199" ht="12" customHeight="1">
      <c r="GQ32780" s="171"/>
    </row>
    <row r="32781" spans="199:199" ht="12" customHeight="1">
      <c r="GQ32781" s="171"/>
    </row>
    <row r="32782" spans="199:199" ht="12" customHeight="1">
      <c r="GQ32782" s="171"/>
    </row>
    <row r="32783" spans="199:199" ht="12" customHeight="1">
      <c r="GQ32783" s="171"/>
    </row>
    <row r="32784" spans="199:199" ht="12" customHeight="1">
      <c r="GQ32784" s="171"/>
    </row>
    <row r="32785" spans="199:199" ht="12" customHeight="1">
      <c r="GQ32785" s="171"/>
    </row>
    <row r="32786" spans="199:199" ht="12" customHeight="1">
      <c r="GQ32786" s="171"/>
    </row>
    <row r="32787" spans="199:199" ht="12" customHeight="1">
      <c r="GQ32787" s="171"/>
    </row>
    <row r="32788" spans="199:199" ht="12" customHeight="1">
      <c r="GQ32788" s="171"/>
    </row>
    <row r="32789" spans="199:199" ht="12" customHeight="1">
      <c r="GQ32789" s="171"/>
    </row>
    <row r="32790" spans="199:199" ht="12" customHeight="1">
      <c r="GQ32790" s="171"/>
    </row>
    <row r="32791" spans="199:199" ht="12" customHeight="1">
      <c r="GQ32791" s="171"/>
    </row>
    <row r="32792" spans="199:199" ht="12" customHeight="1">
      <c r="GQ32792" s="171"/>
    </row>
    <row r="32793" spans="199:199" ht="12" customHeight="1">
      <c r="GQ32793" s="171"/>
    </row>
    <row r="32794" spans="199:199" ht="12" customHeight="1">
      <c r="GQ32794" s="171"/>
    </row>
    <row r="32795" spans="199:199" ht="12" customHeight="1">
      <c r="GQ32795" s="171"/>
    </row>
    <row r="32796" spans="199:199" ht="12" customHeight="1">
      <c r="GQ32796" s="171"/>
    </row>
    <row r="32797" spans="199:199" ht="12" customHeight="1">
      <c r="GQ32797" s="171"/>
    </row>
    <row r="32798" spans="199:199" ht="12" customHeight="1">
      <c r="GQ32798" s="171"/>
    </row>
    <row r="32799" spans="199:199" ht="12" customHeight="1">
      <c r="GQ32799" s="171"/>
    </row>
    <row r="32800" spans="199:199" ht="12" customHeight="1">
      <c r="GQ32800" s="171"/>
    </row>
    <row r="32801" spans="199:199" ht="12" customHeight="1">
      <c r="GQ32801" s="171"/>
    </row>
    <row r="32802" spans="199:199" ht="12" customHeight="1">
      <c r="GQ32802" s="171"/>
    </row>
    <row r="32803" spans="199:199" ht="12" customHeight="1">
      <c r="GQ32803" s="171"/>
    </row>
    <row r="32804" spans="199:199" ht="12" customHeight="1">
      <c r="GQ32804" s="171"/>
    </row>
    <row r="32805" spans="199:199" ht="12" customHeight="1">
      <c r="GQ32805" s="171"/>
    </row>
    <row r="32806" spans="199:199" ht="12" customHeight="1">
      <c r="GQ32806" s="171"/>
    </row>
    <row r="32807" spans="199:199" ht="12" customHeight="1">
      <c r="GQ32807" s="171"/>
    </row>
    <row r="32808" spans="199:199" ht="12" customHeight="1">
      <c r="GQ32808" s="171"/>
    </row>
    <row r="32809" spans="199:199" ht="12" customHeight="1">
      <c r="GQ32809" s="171"/>
    </row>
    <row r="32810" spans="199:199" ht="12" customHeight="1">
      <c r="GQ32810" s="171"/>
    </row>
    <row r="32811" spans="199:199" ht="12" customHeight="1">
      <c r="GQ32811" s="171"/>
    </row>
    <row r="32812" spans="199:199" ht="12" customHeight="1">
      <c r="GQ32812" s="171"/>
    </row>
    <row r="32813" spans="199:199" ht="12" customHeight="1">
      <c r="GQ32813" s="171"/>
    </row>
    <row r="32814" spans="199:199" ht="12" customHeight="1">
      <c r="GQ32814" s="171"/>
    </row>
    <row r="32815" spans="199:199" ht="12" customHeight="1">
      <c r="GQ32815" s="171"/>
    </row>
    <row r="32816" spans="199:199" ht="12" customHeight="1">
      <c r="GQ32816" s="171"/>
    </row>
    <row r="32817" spans="199:199" ht="12" customHeight="1">
      <c r="GQ32817" s="171"/>
    </row>
    <row r="32818" spans="199:199" ht="12" customHeight="1">
      <c r="GQ32818" s="171"/>
    </row>
    <row r="32819" spans="199:199" ht="12" customHeight="1">
      <c r="GQ32819" s="171"/>
    </row>
    <row r="32820" spans="199:199" ht="12" customHeight="1">
      <c r="GQ32820" s="171"/>
    </row>
    <row r="32821" spans="199:199" ht="12" customHeight="1">
      <c r="GQ32821" s="171"/>
    </row>
    <row r="32822" spans="199:199" ht="12" customHeight="1">
      <c r="GQ32822" s="171"/>
    </row>
    <row r="32823" spans="199:199" ht="12" customHeight="1">
      <c r="GQ32823" s="171"/>
    </row>
    <row r="32824" spans="199:199" ht="12" customHeight="1">
      <c r="GQ32824" s="171"/>
    </row>
    <row r="32825" spans="199:199" ht="12" customHeight="1">
      <c r="GQ32825" s="171"/>
    </row>
    <row r="32826" spans="199:199" ht="12" customHeight="1">
      <c r="GQ32826" s="171"/>
    </row>
    <row r="32827" spans="199:199" ht="12" customHeight="1">
      <c r="GQ32827" s="171"/>
    </row>
    <row r="32828" spans="199:199" ht="12" customHeight="1">
      <c r="GQ32828" s="171"/>
    </row>
    <row r="32829" spans="199:199" ht="12" customHeight="1">
      <c r="GQ32829" s="171"/>
    </row>
    <row r="32830" spans="199:199" ht="12" customHeight="1">
      <c r="GQ32830" s="171"/>
    </row>
    <row r="32831" spans="199:199" ht="12" customHeight="1">
      <c r="GQ32831" s="171"/>
    </row>
    <row r="32832" spans="199:199" ht="12" customHeight="1">
      <c r="GQ32832" s="171"/>
    </row>
    <row r="32833" spans="199:199" ht="12" customHeight="1">
      <c r="GQ32833" s="171"/>
    </row>
    <row r="32834" spans="199:199" ht="12" customHeight="1">
      <c r="GQ32834" s="171"/>
    </row>
    <row r="32835" spans="199:199" ht="12" customHeight="1">
      <c r="GQ32835" s="171"/>
    </row>
    <row r="32836" spans="199:199" ht="12" customHeight="1">
      <c r="GQ32836" s="171"/>
    </row>
    <row r="32837" spans="199:199" ht="12" customHeight="1">
      <c r="GQ32837" s="171"/>
    </row>
    <row r="32838" spans="199:199" ht="12" customHeight="1">
      <c r="GQ32838" s="171"/>
    </row>
    <row r="32839" spans="199:199" ht="12" customHeight="1">
      <c r="GQ32839" s="171"/>
    </row>
    <row r="32840" spans="199:199" ht="12" customHeight="1">
      <c r="GQ32840" s="171"/>
    </row>
    <row r="32841" spans="199:199" ht="12" customHeight="1">
      <c r="GQ32841" s="171"/>
    </row>
    <row r="32842" spans="199:199" ht="12" customHeight="1">
      <c r="GQ32842" s="171"/>
    </row>
    <row r="32843" spans="199:199" ht="12" customHeight="1">
      <c r="GQ32843" s="171"/>
    </row>
    <row r="32844" spans="199:199" ht="12" customHeight="1">
      <c r="GQ32844" s="171"/>
    </row>
    <row r="32845" spans="199:199" ht="12" customHeight="1">
      <c r="GQ32845" s="171"/>
    </row>
    <row r="32846" spans="199:199" ht="12" customHeight="1">
      <c r="GQ32846" s="171"/>
    </row>
    <row r="32847" spans="199:199" ht="12" customHeight="1">
      <c r="GQ32847" s="171"/>
    </row>
    <row r="32848" spans="199:199" ht="12" customHeight="1">
      <c r="GQ32848" s="171"/>
    </row>
    <row r="32849" spans="199:199" ht="12" customHeight="1">
      <c r="GQ32849" s="171"/>
    </row>
    <row r="32850" spans="199:199" ht="12" customHeight="1">
      <c r="GQ32850" s="171"/>
    </row>
    <row r="32851" spans="199:199" ht="12" customHeight="1">
      <c r="GQ32851" s="171"/>
    </row>
    <row r="32852" spans="199:199" ht="12" customHeight="1">
      <c r="GQ32852" s="171"/>
    </row>
    <row r="32853" spans="199:199" ht="12" customHeight="1">
      <c r="GQ32853" s="171"/>
    </row>
    <row r="32854" spans="199:199" ht="12" customHeight="1">
      <c r="GQ32854" s="171"/>
    </row>
    <row r="32855" spans="199:199" ht="12" customHeight="1">
      <c r="GQ32855" s="171"/>
    </row>
    <row r="32856" spans="199:199" ht="12" customHeight="1">
      <c r="GQ32856" s="171"/>
    </row>
    <row r="32857" spans="199:199" ht="12" customHeight="1">
      <c r="GQ32857" s="171"/>
    </row>
    <row r="32858" spans="199:199" ht="12" customHeight="1">
      <c r="GQ32858" s="171"/>
    </row>
    <row r="32859" spans="199:199" ht="12" customHeight="1">
      <c r="GQ32859" s="171"/>
    </row>
    <row r="32860" spans="199:199" ht="12" customHeight="1">
      <c r="GQ32860" s="171"/>
    </row>
    <row r="32861" spans="199:199" ht="12" customHeight="1">
      <c r="GQ32861" s="171"/>
    </row>
    <row r="32862" spans="199:199" ht="12" customHeight="1">
      <c r="GQ32862" s="171"/>
    </row>
    <row r="32863" spans="199:199" ht="12" customHeight="1">
      <c r="GQ32863" s="171"/>
    </row>
    <row r="32864" spans="199:199" ht="12" customHeight="1">
      <c r="GQ32864" s="171"/>
    </row>
    <row r="32865" spans="199:199" ht="12" customHeight="1">
      <c r="GQ32865" s="171"/>
    </row>
    <row r="32866" spans="199:199" ht="12" customHeight="1">
      <c r="GQ32866" s="171"/>
    </row>
    <row r="32867" spans="199:199" ht="12" customHeight="1">
      <c r="GQ32867" s="171"/>
    </row>
    <row r="32868" spans="199:199" ht="12" customHeight="1">
      <c r="GQ32868" s="171"/>
    </row>
    <row r="32869" spans="199:199" ht="12" customHeight="1">
      <c r="GQ32869" s="171"/>
    </row>
    <row r="32870" spans="199:199" ht="12" customHeight="1">
      <c r="GQ32870" s="171"/>
    </row>
    <row r="32871" spans="199:199" ht="12" customHeight="1">
      <c r="GQ32871" s="171"/>
    </row>
    <row r="32872" spans="199:199" ht="12" customHeight="1">
      <c r="GQ32872" s="171"/>
    </row>
    <row r="32873" spans="199:199" ht="12" customHeight="1">
      <c r="GQ32873" s="171"/>
    </row>
    <row r="32874" spans="199:199" ht="12" customHeight="1">
      <c r="GQ32874" s="171"/>
    </row>
    <row r="32875" spans="199:199" ht="12" customHeight="1">
      <c r="GQ32875" s="171"/>
    </row>
    <row r="32876" spans="199:199" ht="12" customHeight="1">
      <c r="GQ32876" s="171"/>
    </row>
    <row r="32877" spans="199:199" ht="12" customHeight="1">
      <c r="GQ32877" s="171"/>
    </row>
    <row r="32878" spans="199:199" ht="12" customHeight="1">
      <c r="GQ32878" s="171"/>
    </row>
    <row r="32879" spans="199:199" ht="12" customHeight="1">
      <c r="GQ32879" s="171"/>
    </row>
    <row r="32880" spans="199:199" ht="12" customHeight="1">
      <c r="GQ32880" s="171"/>
    </row>
    <row r="32881" spans="199:199" ht="12" customHeight="1">
      <c r="GQ32881" s="171"/>
    </row>
    <row r="32882" spans="199:199" ht="12" customHeight="1">
      <c r="GQ32882" s="171"/>
    </row>
    <row r="32883" spans="199:199" ht="12" customHeight="1">
      <c r="GQ32883" s="171"/>
    </row>
    <row r="32884" spans="199:199" ht="12" customHeight="1">
      <c r="GQ32884" s="171"/>
    </row>
    <row r="32885" spans="199:199" ht="12" customHeight="1">
      <c r="GQ32885" s="171"/>
    </row>
    <row r="32886" spans="199:199" ht="12" customHeight="1">
      <c r="GQ32886" s="171"/>
    </row>
    <row r="32887" spans="199:199" ht="12" customHeight="1">
      <c r="GQ32887" s="171"/>
    </row>
    <row r="32888" spans="199:199" ht="12" customHeight="1">
      <c r="GQ32888" s="171"/>
    </row>
    <row r="32889" spans="199:199" ht="12" customHeight="1">
      <c r="GQ32889" s="171"/>
    </row>
    <row r="32890" spans="199:199" ht="12" customHeight="1">
      <c r="GQ32890" s="171"/>
    </row>
    <row r="32891" spans="199:199" ht="12" customHeight="1">
      <c r="GQ32891" s="171"/>
    </row>
    <row r="32892" spans="199:199" ht="12" customHeight="1">
      <c r="GQ32892" s="171"/>
    </row>
    <row r="32893" spans="199:199" ht="12" customHeight="1">
      <c r="GQ32893" s="171"/>
    </row>
    <row r="32894" spans="199:199" ht="12" customHeight="1">
      <c r="GQ32894" s="171"/>
    </row>
    <row r="32895" spans="199:199" ht="12" customHeight="1">
      <c r="GQ32895" s="171"/>
    </row>
    <row r="32896" spans="199:199" ht="12" customHeight="1">
      <c r="GQ32896" s="171"/>
    </row>
    <row r="32897" spans="199:199" ht="12" customHeight="1">
      <c r="GQ32897" s="171"/>
    </row>
    <row r="32898" spans="199:199" ht="12" customHeight="1">
      <c r="GQ32898" s="171"/>
    </row>
    <row r="32899" spans="199:199" ht="12" customHeight="1">
      <c r="GQ32899" s="171"/>
    </row>
    <row r="32900" spans="199:199" ht="12" customHeight="1">
      <c r="GQ32900" s="171"/>
    </row>
    <row r="32901" spans="199:199" ht="12" customHeight="1">
      <c r="GQ32901" s="171"/>
    </row>
    <row r="32902" spans="199:199" ht="12" customHeight="1">
      <c r="GQ32902" s="171"/>
    </row>
    <row r="32903" spans="199:199" ht="12" customHeight="1">
      <c r="GQ32903" s="171"/>
    </row>
    <row r="32904" spans="199:199" ht="12" customHeight="1">
      <c r="GQ32904" s="171"/>
    </row>
    <row r="32905" spans="199:199" ht="12" customHeight="1">
      <c r="GQ32905" s="171"/>
    </row>
    <row r="32906" spans="199:199" ht="12" customHeight="1">
      <c r="GQ32906" s="171"/>
    </row>
    <row r="32907" spans="199:199" ht="12" customHeight="1">
      <c r="GQ32907" s="171"/>
    </row>
    <row r="32908" spans="199:199" ht="12" customHeight="1">
      <c r="GQ32908" s="171"/>
    </row>
    <row r="32909" spans="199:199" ht="12" customHeight="1">
      <c r="GQ32909" s="171"/>
    </row>
    <row r="32910" spans="199:199" ht="12" customHeight="1">
      <c r="GQ32910" s="171"/>
    </row>
    <row r="32911" spans="199:199" ht="12" customHeight="1">
      <c r="GQ32911" s="171"/>
    </row>
    <row r="32912" spans="199:199" ht="12" customHeight="1">
      <c r="GQ32912" s="171"/>
    </row>
    <row r="32913" spans="199:199" ht="12" customHeight="1">
      <c r="GQ32913" s="171"/>
    </row>
    <row r="32914" spans="199:199" ht="12" customHeight="1">
      <c r="GQ32914" s="171"/>
    </row>
    <row r="32915" spans="199:199" ht="12" customHeight="1">
      <c r="GQ32915" s="171"/>
    </row>
    <row r="32916" spans="199:199" ht="12" customHeight="1">
      <c r="GQ32916" s="171"/>
    </row>
    <row r="32917" spans="199:199" ht="12" customHeight="1">
      <c r="GQ32917" s="171"/>
    </row>
    <row r="32918" spans="199:199" ht="12" customHeight="1">
      <c r="GQ32918" s="171"/>
    </row>
    <row r="32919" spans="199:199" ht="12" customHeight="1">
      <c r="GQ32919" s="171"/>
    </row>
    <row r="32920" spans="199:199" ht="12" customHeight="1">
      <c r="GQ32920" s="171"/>
    </row>
    <row r="32921" spans="199:199" ht="12" customHeight="1">
      <c r="GQ32921" s="171"/>
    </row>
    <row r="32922" spans="199:199" ht="12" customHeight="1">
      <c r="GQ32922" s="171"/>
    </row>
    <row r="32923" spans="199:199" ht="12" customHeight="1">
      <c r="GQ32923" s="171"/>
    </row>
    <row r="32924" spans="199:199" ht="12" customHeight="1">
      <c r="GQ32924" s="171"/>
    </row>
    <row r="32925" spans="199:199" ht="12" customHeight="1">
      <c r="GQ32925" s="171"/>
    </row>
    <row r="32926" spans="199:199" ht="12" customHeight="1">
      <c r="GQ32926" s="171"/>
    </row>
    <row r="32927" spans="199:199" ht="12" customHeight="1">
      <c r="GQ32927" s="171"/>
    </row>
    <row r="32928" spans="199:199" ht="12" customHeight="1">
      <c r="GQ32928" s="171"/>
    </row>
    <row r="32929" spans="199:199" ht="12" customHeight="1">
      <c r="GQ32929" s="171"/>
    </row>
    <row r="32930" spans="199:199" ht="12" customHeight="1">
      <c r="GQ32930" s="171"/>
    </row>
    <row r="32931" spans="199:199" ht="12" customHeight="1">
      <c r="GQ32931" s="171"/>
    </row>
    <row r="32932" spans="199:199" ht="12" customHeight="1">
      <c r="GQ32932" s="171"/>
    </row>
    <row r="32933" spans="199:199" ht="12" customHeight="1">
      <c r="GQ32933" s="171"/>
    </row>
    <row r="32934" spans="199:199" ht="12" customHeight="1">
      <c r="GQ32934" s="171"/>
    </row>
    <row r="32935" spans="199:199" ht="12" customHeight="1">
      <c r="GQ32935" s="171"/>
    </row>
    <row r="32936" spans="199:199" ht="12" customHeight="1">
      <c r="GQ32936" s="171"/>
    </row>
    <row r="32937" spans="199:199" ht="12" customHeight="1">
      <c r="GQ32937" s="171"/>
    </row>
    <row r="32938" spans="199:199" ht="12" customHeight="1">
      <c r="GQ32938" s="171"/>
    </row>
    <row r="32939" spans="199:199" ht="12" customHeight="1">
      <c r="GQ32939" s="171"/>
    </row>
    <row r="32940" spans="199:199" ht="12" customHeight="1">
      <c r="GQ32940" s="171"/>
    </row>
    <row r="32941" spans="199:199" ht="12" customHeight="1">
      <c r="GQ32941" s="171"/>
    </row>
    <row r="32942" spans="199:199" ht="12" customHeight="1">
      <c r="GQ32942" s="171"/>
    </row>
    <row r="32943" spans="199:199" ht="12" customHeight="1">
      <c r="GQ32943" s="171"/>
    </row>
    <row r="32944" spans="199:199" ht="12" customHeight="1">
      <c r="GQ32944" s="171"/>
    </row>
    <row r="32945" spans="199:199" ht="12" customHeight="1">
      <c r="GQ32945" s="171"/>
    </row>
    <row r="32946" spans="199:199" ht="12" customHeight="1">
      <c r="GQ32946" s="171"/>
    </row>
    <row r="32947" spans="199:199" ht="12" customHeight="1">
      <c r="GQ32947" s="171"/>
    </row>
    <row r="32948" spans="199:199" ht="12" customHeight="1">
      <c r="GQ32948" s="171"/>
    </row>
    <row r="32949" spans="199:199" ht="12" customHeight="1">
      <c r="GQ32949" s="171"/>
    </row>
    <row r="32950" spans="199:199" ht="12" customHeight="1">
      <c r="GQ32950" s="171"/>
    </row>
    <row r="32951" spans="199:199" ht="12" customHeight="1">
      <c r="GQ32951" s="171"/>
    </row>
    <row r="32952" spans="199:199" ht="12" customHeight="1">
      <c r="GQ32952" s="171"/>
    </row>
    <row r="32953" spans="199:199" ht="12" customHeight="1">
      <c r="GQ32953" s="171"/>
    </row>
    <row r="32954" spans="199:199" ht="12" customHeight="1">
      <c r="GQ32954" s="171"/>
    </row>
    <row r="32955" spans="199:199" ht="12" customHeight="1">
      <c r="GQ32955" s="171"/>
    </row>
    <row r="32956" spans="199:199" ht="12" customHeight="1">
      <c r="GQ32956" s="171"/>
    </row>
    <row r="32957" spans="199:199" ht="12" customHeight="1">
      <c r="GQ32957" s="171"/>
    </row>
    <row r="32958" spans="199:199" ht="12" customHeight="1">
      <c r="GQ32958" s="171"/>
    </row>
    <row r="32959" spans="199:199" ht="12" customHeight="1">
      <c r="GQ32959" s="171"/>
    </row>
    <row r="32960" spans="199:199" ht="12" customHeight="1">
      <c r="GQ32960" s="171"/>
    </row>
    <row r="32961" spans="199:199" ht="12" customHeight="1">
      <c r="GQ32961" s="171"/>
    </row>
    <row r="32962" spans="199:199" ht="12" customHeight="1">
      <c r="GQ32962" s="171"/>
    </row>
    <row r="32963" spans="199:199" ht="12" customHeight="1">
      <c r="GQ32963" s="171"/>
    </row>
    <row r="32964" spans="199:199" ht="12" customHeight="1">
      <c r="GQ32964" s="171"/>
    </row>
    <row r="32965" spans="199:199" ht="12" customHeight="1">
      <c r="GQ32965" s="171"/>
    </row>
    <row r="32966" spans="199:199" ht="12" customHeight="1">
      <c r="GQ32966" s="171"/>
    </row>
    <row r="32967" spans="199:199" ht="12" customHeight="1">
      <c r="GQ32967" s="171"/>
    </row>
    <row r="32968" spans="199:199" ht="12" customHeight="1">
      <c r="GQ32968" s="171"/>
    </row>
    <row r="32969" spans="199:199" ht="12" customHeight="1">
      <c r="GQ32969" s="171"/>
    </row>
    <row r="32970" spans="199:199" ht="12" customHeight="1">
      <c r="GQ32970" s="171"/>
    </row>
    <row r="32971" spans="199:199" ht="12" customHeight="1">
      <c r="GQ32971" s="171"/>
    </row>
    <row r="32972" spans="199:199" ht="12" customHeight="1">
      <c r="GQ32972" s="171"/>
    </row>
    <row r="32973" spans="199:199" ht="12" customHeight="1">
      <c r="GQ32973" s="171"/>
    </row>
    <row r="32974" spans="199:199" ht="12" customHeight="1">
      <c r="GQ32974" s="171"/>
    </row>
    <row r="32975" spans="199:199" ht="12" customHeight="1">
      <c r="GQ32975" s="171"/>
    </row>
    <row r="32976" spans="199:199" ht="12" customHeight="1">
      <c r="GQ32976" s="171"/>
    </row>
    <row r="32977" spans="199:199" ht="12" customHeight="1">
      <c r="GQ32977" s="171"/>
    </row>
    <row r="32978" spans="199:199" ht="12" customHeight="1">
      <c r="GQ32978" s="171"/>
    </row>
    <row r="32979" spans="199:199" ht="12" customHeight="1">
      <c r="GQ32979" s="171"/>
    </row>
    <row r="32980" spans="199:199" ht="12" customHeight="1">
      <c r="GQ32980" s="171"/>
    </row>
    <row r="32981" spans="199:199" ht="12" customHeight="1">
      <c r="GQ32981" s="171"/>
    </row>
    <row r="32982" spans="199:199" ht="12" customHeight="1">
      <c r="GQ32982" s="171"/>
    </row>
    <row r="32983" spans="199:199" ht="12" customHeight="1">
      <c r="GQ32983" s="171"/>
    </row>
    <row r="32984" spans="199:199" ht="12" customHeight="1">
      <c r="GQ32984" s="171"/>
    </row>
    <row r="32985" spans="199:199" ht="12" customHeight="1">
      <c r="GQ32985" s="171"/>
    </row>
    <row r="32986" spans="199:199" ht="12" customHeight="1">
      <c r="GQ32986" s="171"/>
    </row>
    <row r="32987" spans="199:199" ht="12" customHeight="1">
      <c r="GQ32987" s="171"/>
    </row>
    <row r="32988" spans="199:199" ht="12" customHeight="1">
      <c r="GQ32988" s="171"/>
    </row>
    <row r="32989" spans="199:199" ht="12" customHeight="1">
      <c r="GQ32989" s="171"/>
    </row>
    <row r="32990" spans="199:199" ht="12" customHeight="1">
      <c r="GQ32990" s="171"/>
    </row>
    <row r="32991" spans="199:199" ht="12" customHeight="1">
      <c r="GQ32991" s="171"/>
    </row>
    <row r="32992" spans="199:199" ht="12" customHeight="1">
      <c r="GQ32992" s="171"/>
    </row>
    <row r="32993" spans="199:199" ht="12" customHeight="1">
      <c r="GQ32993" s="171"/>
    </row>
    <row r="32994" spans="199:199" ht="12" customHeight="1">
      <c r="GQ32994" s="171"/>
    </row>
    <row r="32995" spans="199:199" ht="12" customHeight="1">
      <c r="GQ32995" s="171"/>
    </row>
    <row r="32996" spans="199:199" ht="12" customHeight="1">
      <c r="GQ32996" s="171"/>
    </row>
    <row r="32997" spans="199:199" ht="12" customHeight="1">
      <c r="GQ32997" s="171"/>
    </row>
    <row r="32998" spans="199:199" ht="12" customHeight="1">
      <c r="GQ32998" s="171"/>
    </row>
    <row r="32999" spans="199:199" ht="12" customHeight="1">
      <c r="GQ32999" s="171"/>
    </row>
    <row r="33000" spans="199:199" ht="12" customHeight="1">
      <c r="GQ33000" s="171"/>
    </row>
    <row r="33001" spans="199:199" ht="12" customHeight="1">
      <c r="GQ33001" s="171"/>
    </row>
    <row r="33002" spans="199:199" ht="12" customHeight="1">
      <c r="GQ33002" s="171"/>
    </row>
    <row r="33003" spans="199:199" ht="12" customHeight="1">
      <c r="GQ33003" s="171"/>
    </row>
    <row r="33004" spans="199:199" ht="12" customHeight="1">
      <c r="GQ33004" s="171"/>
    </row>
    <row r="33005" spans="199:199" ht="12" customHeight="1">
      <c r="GQ33005" s="171"/>
    </row>
    <row r="33006" spans="199:199" ht="12" customHeight="1">
      <c r="GQ33006" s="171"/>
    </row>
    <row r="33007" spans="199:199" ht="12" customHeight="1">
      <c r="GQ33007" s="171"/>
    </row>
    <row r="33008" spans="199:199" ht="12" customHeight="1">
      <c r="GQ33008" s="171"/>
    </row>
    <row r="33009" spans="199:199" ht="12" customHeight="1">
      <c r="GQ33009" s="171"/>
    </row>
    <row r="33010" spans="199:199" ht="12" customHeight="1">
      <c r="GQ33010" s="171"/>
    </row>
    <row r="33011" spans="199:199" ht="12" customHeight="1">
      <c r="GQ33011" s="171"/>
    </row>
    <row r="33012" spans="199:199" ht="12" customHeight="1">
      <c r="GQ33012" s="171"/>
    </row>
    <row r="33013" spans="199:199" ht="12" customHeight="1">
      <c r="GQ33013" s="171"/>
    </row>
    <row r="33014" spans="199:199" ht="12" customHeight="1">
      <c r="GQ33014" s="171"/>
    </row>
    <row r="33015" spans="199:199" ht="12" customHeight="1">
      <c r="GQ33015" s="171"/>
    </row>
    <row r="33016" spans="199:199" ht="12" customHeight="1">
      <c r="GQ33016" s="171"/>
    </row>
    <row r="33017" spans="199:199" ht="12" customHeight="1">
      <c r="GQ33017" s="171"/>
    </row>
    <row r="33018" spans="199:199" ht="12" customHeight="1">
      <c r="GQ33018" s="171"/>
    </row>
    <row r="33019" spans="199:199" ht="12" customHeight="1">
      <c r="GQ33019" s="171"/>
    </row>
    <row r="33020" spans="199:199" ht="12" customHeight="1">
      <c r="GQ33020" s="171"/>
    </row>
    <row r="33021" spans="199:199" ht="12" customHeight="1">
      <c r="GQ33021" s="171"/>
    </row>
    <row r="33022" spans="199:199" ht="12" customHeight="1">
      <c r="GQ33022" s="171"/>
    </row>
    <row r="33023" spans="199:199" ht="12" customHeight="1">
      <c r="GQ33023" s="171"/>
    </row>
    <row r="33024" spans="199:199" ht="12" customHeight="1">
      <c r="GQ33024" s="171"/>
    </row>
    <row r="33025" spans="199:199" ht="12" customHeight="1">
      <c r="GQ33025" s="171"/>
    </row>
    <row r="33026" spans="199:199" ht="12" customHeight="1">
      <c r="GQ33026" s="171"/>
    </row>
    <row r="33027" spans="199:199" ht="12" customHeight="1">
      <c r="GQ33027" s="171"/>
    </row>
    <row r="33028" spans="199:199" ht="12" customHeight="1">
      <c r="GQ33028" s="171"/>
    </row>
    <row r="33029" spans="199:199" ht="12" customHeight="1">
      <c r="GQ33029" s="171"/>
    </row>
    <row r="33030" spans="199:199" ht="12" customHeight="1">
      <c r="GQ33030" s="171"/>
    </row>
    <row r="33031" spans="199:199" ht="12" customHeight="1">
      <c r="GQ33031" s="171"/>
    </row>
    <row r="33032" spans="199:199" ht="12" customHeight="1">
      <c r="GQ33032" s="171"/>
    </row>
    <row r="33033" spans="199:199" ht="12" customHeight="1">
      <c r="GQ33033" s="171"/>
    </row>
    <row r="33034" spans="199:199" ht="12" customHeight="1">
      <c r="GQ33034" s="171"/>
    </row>
    <row r="33035" spans="199:199" ht="12" customHeight="1">
      <c r="GQ33035" s="171"/>
    </row>
    <row r="33036" spans="199:199" ht="12" customHeight="1">
      <c r="GQ33036" s="171"/>
    </row>
    <row r="33037" spans="199:199" ht="12" customHeight="1">
      <c r="GQ33037" s="171"/>
    </row>
    <row r="33038" spans="199:199" ht="12" customHeight="1">
      <c r="GQ33038" s="171"/>
    </row>
    <row r="33039" spans="199:199" ht="12" customHeight="1">
      <c r="GQ33039" s="171"/>
    </row>
    <row r="33040" spans="199:199" ht="12" customHeight="1">
      <c r="GQ33040" s="171"/>
    </row>
    <row r="33041" spans="199:199" ht="12" customHeight="1">
      <c r="GQ33041" s="171"/>
    </row>
    <row r="33042" spans="199:199" ht="12" customHeight="1">
      <c r="GQ33042" s="171"/>
    </row>
    <row r="33043" spans="199:199" ht="12" customHeight="1">
      <c r="GQ33043" s="171"/>
    </row>
    <row r="33044" spans="199:199" ht="12" customHeight="1">
      <c r="GQ33044" s="171"/>
    </row>
    <row r="33045" spans="199:199" ht="12" customHeight="1">
      <c r="GQ33045" s="171"/>
    </row>
    <row r="33046" spans="199:199" ht="12" customHeight="1">
      <c r="GQ33046" s="171"/>
    </row>
    <row r="33047" spans="199:199" ht="12" customHeight="1">
      <c r="GQ33047" s="171"/>
    </row>
    <row r="33048" spans="199:199" ht="12" customHeight="1">
      <c r="GQ33048" s="171"/>
    </row>
    <row r="33049" spans="199:199" ht="12" customHeight="1">
      <c r="GQ33049" s="171"/>
    </row>
    <row r="33050" spans="199:199" ht="12" customHeight="1">
      <c r="GQ33050" s="171"/>
    </row>
    <row r="33051" spans="199:199" ht="12" customHeight="1">
      <c r="GQ33051" s="171"/>
    </row>
    <row r="33052" spans="199:199" ht="12" customHeight="1">
      <c r="GQ33052" s="171"/>
    </row>
    <row r="33053" spans="199:199" ht="12" customHeight="1">
      <c r="GQ33053" s="171"/>
    </row>
    <row r="33054" spans="199:199" ht="12" customHeight="1">
      <c r="GQ33054" s="171"/>
    </row>
    <row r="33055" spans="199:199" ht="12" customHeight="1">
      <c r="GQ33055" s="171"/>
    </row>
    <row r="33056" spans="199:199" ht="12" customHeight="1">
      <c r="GQ33056" s="171"/>
    </row>
    <row r="33057" spans="199:199" ht="12" customHeight="1">
      <c r="GQ33057" s="171"/>
    </row>
    <row r="33058" spans="199:199" ht="12" customHeight="1">
      <c r="GQ33058" s="171"/>
    </row>
    <row r="33059" spans="199:199" ht="12" customHeight="1">
      <c r="GQ33059" s="171"/>
    </row>
    <row r="33060" spans="199:199" ht="12" customHeight="1">
      <c r="GQ33060" s="171"/>
    </row>
    <row r="33061" spans="199:199" ht="12" customHeight="1">
      <c r="GQ33061" s="171"/>
    </row>
    <row r="33062" spans="199:199" ht="12" customHeight="1">
      <c r="GQ33062" s="171"/>
    </row>
    <row r="33063" spans="199:199" ht="12" customHeight="1">
      <c r="GQ33063" s="171"/>
    </row>
    <row r="33064" spans="199:199" ht="12" customHeight="1">
      <c r="GQ33064" s="171"/>
    </row>
    <row r="33065" spans="199:199" ht="12" customHeight="1">
      <c r="GQ33065" s="171"/>
    </row>
    <row r="33066" spans="199:199" ht="12" customHeight="1">
      <c r="GQ33066" s="171"/>
    </row>
    <row r="33067" spans="199:199" ht="12" customHeight="1">
      <c r="GQ33067" s="171"/>
    </row>
    <row r="33068" spans="199:199" ht="12" customHeight="1">
      <c r="GQ33068" s="171"/>
    </row>
    <row r="33069" spans="199:199" ht="12" customHeight="1">
      <c r="GQ33069" s="171"/>
    </row>
    <row r="33070" spans="199:199" ht="12" customHeight="1">
      <c r="GQ33070" s="171"/>
    </row>
    <row r="33071" spans="199:199" ht="12" customHeight="1">
      <c r="GQ33071" s="171"/>
    </row>
    <row r="33072" spans="199:199" ht="12" customHeight="1">
      <c r="GQ33072" s="171"/>
    </row>
    <row r="33073" spans="199:199" ht="12" customHeight="1">
      <c r="GQ33073" s="171"/>
    </row>
    <row r="33074" spans="199:199" ht="12" customHeight="1">
      <c r="GQ33074" s="171"/>
    </row>
    <row r="33075" spans="199:199" ht="12" customHeight="1">
      <c r="GQ33075" s="171"/>
    </row>
    <row r="33076" spans="199:199" ht="12" customHeight="1">
      <c r="GQ33076" s="171"/>
    </row>
    <row r="33077" spans="199:199" ht="12" customHeight="1">
      <c r="GQ33077" s="171"/>
    </row>
    <row r="33078" spans="199:199" ht="12" customHeight="1">
      <c r="GQ33078" s="171"/>
    </row>
    <row r="33079" spans="199:199" ht="12" customHeight="1">
      <c r="GQ33079" s="171"/>
    </row>
    <row r="33080" spans="199:199" ht="12" customHeight="1">
      <c r="GQ33080" s="171"/>
    </row>
    <row r="33081" spans="199:199" ht="12" customHeight="1">
      <c r="GQ33081" s="171"/>
    </row>
    <row r="33082" spans="199:199" ht="12" customHeight="1">
      <c r="GQ33082" s="171"/>
    </row>
    <row r="33083" spans="199:199" ht="12" customHeight="1">
      <c r="GQ33083" s="171"/>
    </row>
    <row r="33084" spans="199:199" ht="12" customHeight="1">
      <c r="GQ33084" s="171"/>
    </row>
    <row r="33085" spans="199:199" ht="12" customHeight="1">
      <c r="GQ33085" s="171"/>
    </row>
    <row r="33086" spans="199:199" ht="12" customHeight="1">
      <c r="GQ33086" s="171"/>
    </row>
    <row r="33087" spans="199:199" ht="12" customHeight="1">
      <c r="GQ33087" s="171"/>
    </row>
    <row r="33088" spans="199:199" ht="12" customHeight="1">
      <c r="GQ33088" s="171"/>
    </row>
    <row r="33089" spans="199:199" ht="12" customHeight="1">
      <c r="GQ33089" s="171"/>
    </row>
    <row r="33090" spans="199:199" ht="12" customHeight="1">
      <c r="GQ33090" s="171"/>
    </row>
    <row r="33091" spans="199:199" ht="12" customHeight="1">
      <c r="GQ33091" s="171"/>
    </row>
    <row r="33092" spans="199:199" ht="12" customHeight="1">
      <c r="GQ33092" s="171"/>
    </row>
    <row r="33093" spans="199:199" ht="12" customHeight="1">
      <c r="GQ33093" s="171"/>
    </row>
    <row r="33094" spans="199:199" ht="12" customHeight="1">
      <c r="GQ33094" s="171"/>
    </row>
    <row r="33095" spans="199:199" ht="12" customHeight="1">
      <c r="GQ33095" s="171"/>
    </row>
    <row r="33096" spans="199:199" ht="12" customHeight="1">
      <c r="GQ33096" s="171"/>
    </row>
    <row r="33097" spans="199:199" ht="12" customHeight="1">
      <c r="GQ33097" s="171"/>
    </row>
    <row r="33098" spans="199:199" ht="12" customHeight="1">
      <c r="GQ33098" s="171"/>
    </row>
    <row r="33099" spans="199:199" ht="12" customHeight="1">
      <c r="GQ33099" s="171"/>
    </row>
    <row r="33100" spans="199:199" ht="12" customHeight="1">
      <c r="GQ33100" s="171"/>
    </row>
    <row r="33101" spans="199:199" ht="12" customHeight="1">
      <c r="GQ33101" s="171"/>
    </row>
    <row r="33102" spans="199:199" ht="12" customHeight="1">
      <c r="GQ33102" s="171"/>
    </row>
    <row r="33103" spans="199:199" ht="12" customHeight="1">
      <c r="GQ33103" s="171"/>
    </row>
    <row r="33104" spans="199:199" ht="12" customHeight="1">
      <c r="GQ33104" s="171"/>
    </row>
    <row r="33105" spans="199:199" ht="12" customHeight="1">
      <c r="GQ33105" s="171"/>
    </row>
    <row r="33106" spans="199:199" ht="12" customHeight="1">
      <c r="GQ33106" s="171"/>
    </row>
    <row r="33107" spans="199:199" ht="12" customHeight="1">
      <c r="GQ33107" s="171"/>
    </row>
    <row r="33108" spans="199:199" ht="12" customHeight="1">
      <c r="GQ33108" s="171"/>
    </row>
    <row r="33109" spans="199:199" ht="12" customHeight="1">
      <c r="GQ33109" s="171"/>
    </row>
    <row r="33110" spans="199:199" ht="12" customHeight="1">
      <c r="GQ33110" s="171"/>
    </row>
    <row r="33111" spans="199:199" ht="12" customHeight="1">
      <c r="GQ33111" s="171"/>
    </row>
    <row r="33112" spans="199:199" ht="12" customHeight="1">
      <c r="GQ33112" s="171"/>
    </row>
    <row r="33113" spans="199:199" ht="12" customHeight="1">
      <c r="GQ33113" s="171"/>
    </row>
    <row r="33114" spans="199:199" ht="12" customHeight="1">
      <c r="GQ33114" s="171"/>
    </row>
    <row r="33115" spans="199:199" ht="12" customHeight="1">
      <c r="GQ33115" s="171"/>
    </row>
    <row r="33116" spans="199:199" ht="12" customHeight="1">
      <c r="GQ33116" s="171"/>
    </row>
    <row r="33117" spans="199:199" ht="12" customHeight="1">
      <c r="GQ33117" s="171"/>
    </row>
    <row r="33118" spans="199:199" ht="12" customHeight="1">
      <c r="GQ33118" s="171"/>
    </row>
    <row r="33119" spans="199:199" ht="12" customHeight="1">
      <c r="GQ33119" s="171"/>
    </row>
    <row r="33120" spans="199:199" ht="12" customHeight="1">
      <c r="GQ33120" s="171"/>
    </row>
    <row r="33121" spans="199:199" ht="12" customHeight="1">
      <c r="GQ33121" s="171"/>
    </row>
    <row r="33122" spans="199:199" ht="12" customHeight="1">
      <c r="GQ33122" s="171"/>
    </row>
    <row r="33123" spans="199:199" ht="12" customHeight="1">
      <c r="GQ33123" s="171"/>
    </row>
    <row r="33124" spans="199:199" ht="12" customHeight="1">
      <c r="GQ33124" s="171"/>
    </row>
    <row r="33125" spans="199:199" ht="12" customHeight="1">
      <c r="GQ33125" s="171"/>
    </row>
    <row r="33126" spans="199:199" ht="12" customHeight="1">
      <c r="GQ33126" s="171"/>
    </row>
    <row r="33127" spans="199:199" ht="12" customHeight="1">
      <c r="GQ33127" s="171"/>
    </row>
    <row r="33128" spans="199:199" ht="12" customHeight="1">
      <c r="GQ33128" s="171"/>
    </row>
    <row r="33129" spans="199:199" ht="12" customHeight="1">
      <c r="GQ33129" s="171"/>
    </row>
    <row r="33130" spans="199:199" ht="12" customHeight="1">
      <c r="GQ33130" s="171"/>
    </row>
    <row r="33131" spans="199:199" ht="12" customHeight="1">
      <c r="GQ33131" s="171"/>
    </row>
    <row r="33132" spans="199:199" ht="12" customHeight="1">
      <c r="GQ33132" s="171"/>
    </row>
    <row r="33133" spans="199:199" ht="12" customHeight="1">
      <c r="GQ33133" s="171"/>
    </row>
    <row r="33134" spans="199:199" ht="12" customHeight="1">
      <c r="GQ33134" s="171"/>
    </row>
    <row r="33135" spans="199:199" ht="12" customHeight="1">
      <c r="GQ33135" s="171"/>
    </row>
    <row r="33136" spans="199:199" ht="12" customHeight="1">
      <c r="GQ33136" s="171"/>
    </row>
    <row r="33137" spans="199:199" ht="12" customHeight="1">
      <c r="GQ33137" s="171"/>
    </row>
    <row r="33138" spans="199:199" ht="12" customHeight="1">
      <c r="GQ33138" s="171"/>
    </row>
    <row r="33139" spans="199:199" ht="12" customHeight="1">
      <c r="GQ33139" s="171"/>
    </row>
    <row r="33140" spans="199:199" ht="12" customHeight="1">
      <c r="GQ33140" s="171"/>
    </row>
    <row r="33141" spans="199:199" ht="12" customHeight="1">
      <c r="GQ33141" s="171"/>
    </row>
    <row r="33142" spans="199:199" ht="12" customHeight="1">
      <c r="GQ33142" s="171"/>
    </row>
    <row r="33143" spans="199:199" ht="12" customHeight="1">
      <c r="GQ33143" s="171"/>
    </row>
    <row r="33144" spans="199:199" ht="12" customHeight="1">
      <c r="GQ33144" s="171"/>
    </row>
    <row r="33145" spans="199:199" ht="12" customHeight="1">
      <c r="GQ33145" s="171"/>
    </row>
    <row r="33146" spans="199:199" ht="12" customHeight="1">
      <c r="GQ33146" s="171"/>
    </row>
    <row r="33147" spans="199:199" ht="12" customHeight="1">
      <c r="GQ33147" s="171"/>
    </row>
    <row r="33148" spans="199:199" ht="12" customHeight="1">
      <c r="GQ33148" s="171"/>
    </row>
    <row r="33149" spans="199:199" ht="12" customHeight="1">
      <c r="GQ33149" s="171"/>
    </row>
    <row r="33150" spans="199:199" ht="12" customHeight="1">
      <c r="GQ33150" s="171"/>
    </row>
    <row r="33151" spans="199:199" ht="12" customHeight="1">
      <c r="GQ33151" s="171"/>
    </row>
    <row r="33152" spans="199:199" ht="12" customHeight="1">
      <c r="GQ33152" s="171"/>
    </row>
    <row r="33153" spans="199:199" ht="12" customHeight="1">
      <c r="GQ33153" s="171"/>
    </row>
    <row r="33154" spans="199:199" ht="12" customHeight="1">
      <c r="GQ33154" s="171"/>
    </row>
    <row r="33155" spans="199:199" ht="12" customHeight="1">
      <c r="GQ33155" s="171"/>
    </row>
    <row r="33156" spans="199:199" ht="12" customHeight="1">
      <c r="GQ33156" s="171"/>
    </row>
    <row r="33157" spans="199:199" ht="12" customHeight="1">
      <c r="GQ33157" s="171"/>
    </row>
    <row r="33158" spans="199:199" ht="12" customHeight="1">
      <c r="GQ33158" s="171"/>
    </row>
    <row r="33159" spans="199:199" ht="12" customHeight="1">
      <c r="GQ33159" s="171"/>
    </row>
    <row r="33160" spans="199:199" ht="12" customHeight="1">
      <c r="GQ33160" s="171"/>
    </row>
    <row r="33161" spans="199:199" ht="12" customHeight="1">
      <c r="GQ33161" s="171"/>
    </row>
    <row r="33162" spans="199:199" ht="12" customHeight="1">
      <c r="GQ33162" s="171"/>
    </row>
    <row r="33163" spans="199:199" ht="12" customHeight="1">
      <c r="GQ33163" s="171"/>
    </row>
    <row r="33164" spans="199:199" ht="12" customHeight="1">
      <c r="GQ33164" s="171"/>
    </row>
    <row r="33165" spans="199:199" ht="12" customHeight="1">
      <c r="GQ33165" s="171"/>
    </row>
    <row r="33166" spans="199:199" ht="12" customHeight="1">
      <c r="GQ33166" s="171"/>
    </row>
    <row r="33167" spans="199:199" ht="12" customHeight="1">
      <c r="GQ33167" s="171"/>
    </row>
    <row r="33168" spans="199:199" ht="12" customHeight="1">
      <c r="GQ33168" s="171"/>
    </row>
    <row r="33169" spans="199:199" ht="12" customHeight="1">
      <c r="GQ33169" s="171"/>
    </row>
    <row r="33170" spans="199:199" ht="12" customHeight="1">
      <c r="GQ33170" s="171"/>
    </row>
    <row r="33171" spans="199:199" ht="12" customHeight="1">
      <c r="GQ33171" s="171"/>
    </row>
    <row r="33172" spans="199:199" ht="12" customHeight="1">
      <c r="GQ33172" s="171"/>
    </row>
    <row r="33173" spans="199:199" ht="12" customHeight="1">
      <c r="GQ33173" s="171"/>
    </row>
    <row r="33174" spans="199:199" ht="12" customHeight="1">
      <c r="GQ33174" s="171"/>
    </row>
    <row r="33175" spans="199:199" ht="12" customHeight="1">
      <c r="GQ33175" s="171"/>
    </row>
    <row r="33176" spans="199:199" ht="12" customHeight="1">
      <c r="GQ33176" s="171"/>
    </row>
    <row r="33177" spans="199:199" ht="12" customHeight="1">
      <c r="GQ33177" s="171"/>
    </row>
    <row r="33178" spans="199:199" ht="12" customHeight="1">
      <c r="GQ33178" s="171"/>
    </row>
    <row r="33179" spans="199:199" ht="12" customHeight="1">
      <c r="GQ33179" s="171"/>
    </row>
    <row r="33180" spans="199:199" ht="12" customHeight="1">
      <c r="GQ33180" s="171"/>
    </row>
    <row r="33181" spans="199:199" ht="12" customHeight="1">
      <c r="GQ33181" s="171"/>
    </row>
    <row r="33182" spans="199:199" ht="12" customHeight="1">
      <c r="GQ33182" s="171"/>
    </row>
    <row r="33183" spans="199:199" ht="12" customHeight="1">
      <c r="GQ33183" s="171"/>
    </row>
    <row r="33184" spans="199:199" ht="12" customHeight="1">
      <c r="GQ33184" s="171"/>
    </row>
    <row r="33185" spans="199:199" ht="12" customHeight="1">
      <c r="GQ33185" s="171"/>
    </row>
    <row r="33186" spans="199:199" ht="12" customHeight="1">
      <c r="GQ33186" s="171"/>
    </row>
    <row r="33187" spans="199:199" ht="12" customHeight="1">
      <c r="GQ33187" s="171"/>
    </row>
    <row r="33188" spans="199:199" ht="12" customHeight="1">
      <c r="GQ33188" s="171"/>
    </row>
    <row r="33189" spans="199:199" ht="12" customHeight="1">
      <c r="GQ33189" s="171"/>
    </row>
    <row r="33190" spans="199:199" ht="12" customHeight="1">
      <c r="GQ33190" s="171"/>
    </row>
    <row r="33191" spans="199:199" ht="12" customHeight="1">
      <c r="GQ33191" s="171"/>
    </row>
    <row r="33192" spans="199:199" ht="12" customHeight="1">
      <c r="GQ33192" s="171"/>
    </row>
    <row r="33193" spans="199:199" ht="12" customHeight="1">
      <c r="GQ33193" s="171"/>
    </row>
    <row r="33194" spans="199:199" ht="12" customHeight="1">
      <c r="GQ33194" s="171"/>
    </row>
    <row r="33195" spans="199:199" ht="12" customHeight="1">
      <c r="GQ33195" s="171"/>
    </row>
    <row r="33196" spans="199:199" ht="12" customHeight="1">
      <c r="GQ33196" s="171"/>
    </row>
    <row r="33197" spans="199:199" ht="12" customHeight="1">
      <c r="GQ33197" s="171"/>
    </row>
    <row r="33198" spans="199:199" ht="12" customHeight="1">
      <c r="GQ33198" s="171"/>
    </row>
    <row r="33199" spans="199:199" ht="12" customHeight="1">
      <c r="GQ33199" s="171"/>
    </row>
    <row r="33200" spans="199:199" ht="12" customHeight="1">
      <c r="GQ33200" s="171"/>
    </row>
    <row r="33201" spans="199:199" ht="12" customHeight="1">
      <c r="GQ33201" s="171"/>
    </row>
    <row r="33202" spans="199:199" ht="12" customHeight="1">
      <c r="GQ33202" s="171"/>
    </row>
    <row r="33203" spans="199:199" ht="12" customHeight="1">
      <c r="GQ33203" s="171"/>
    </row>
    <row r="33204" spans="199:199" ht="12" customHeight="1">
      <c r="GQ33204" s="171"/>
    </row>
    <row r="33205" spans="199:199" ht="12" customHeight="1">
      <c r="GQ33205" s="171"/>
    </row>
    <row r="33206" spans="199:199" ht="12" customHeight="1">
      <c r="GQ33206" s="171"/>
    </row>
    <row r="33207" spans="199:199" ht="12" customHeight="1">
      <c r="GQ33207" s="171"/>
    </row>
    <row r="33208" spans="199:199" ht="12" customHeight="1">
      <c r="GQ33208" s="171"/>
    </row>
    <row r="33209" spans="199:199" ht="12" customHeight="1">
      <c r="GQ33209" s="171"/>
    </row>
    <row r="33210" spans="199:199" ht="12" customHeight="1">
      <c r="GQ33210" s="171"/>
    </row>
    <row r="33211" spans="199:199" ht="12" customHeight="1">
      <c r="GQ33211" s="171"/>
    </row>
    <row r="33212" spans="199:199" ht="12" customHeight="1">
      <c r="GQ33212" s="171"/>
    </row>
    <row r="33213" spans="199:199" ht="12" customHeight="1">
      <c r="GQ33213" s="171"/>
    </row>
    <row r="33214" spans="199:199" ht="12" customHeight="1">
      <c r="GQ33214" s="171"/>
    </row>
    <row r="33215" spans="199:199" ht="12" customHeight="1">
      <c r="GQ33215" s="171"/>
    </row>
    <row r="33216" spans="199:199" ht="12" customHeight="1">
      <c r="GQ33216" s="171"/>
    </row>
    <row r="33217" spans="199:199" ht="12" customHeight="1">
      <c r="GQ33217" s="171"/>
    </row>
    <row r="33218" spans="199:199" ht="12" customHeight="1">
      <c r="GQ33218" s="171"/>
    </row>
    <row r="33219" spans="199:199" ht="12" customHeight="1">
      <c r="GQ33219" s="171"/>
    </row>
    <row r="33220" spans="199:199" ht="12" customHeight="1">
      <c r="GQ33220" s="171"/>
    </row>
    <row r="33221" spans="199:199" ht="12" customHeight="1">
      <c r="GQ33221" s="171"/>
    </row>
    <row r="33222" spans="199:199" ht="12" customHeight="1">
      <c r="GQ33222" s="171"/>
    </row>
    <row r="33223" spans="199:199" ht="12" customHeight="1">
      <c r="GQ33223" s="171"/>
    </row>
    <row r="33224" spans="199:199" ht="12" customHeight="1">
      <c r="GQ33224" s="171"/>
    </row>
    <row r="33225" spans="199:199" ht="12" customHeight="1">
      <c r="GQ33225" s="171"/>
    </row>
    <row r="33226" spans="199:199" ht="12" customHeight="1">
      <c r="GQ33226" s="171"/>
    </row>
    <row r="33227" spans="199:199" ht="12" customHeight="1">
      <c r="GQ33227" s="171"/>
    </row>
    <row r="33228" spans="199:199" ht="12" customHeight="1">
      <c r="GQ33228" s="171"/>
    </row>
    <row r="33229" spans="199:199" ht="12" customHeight="1">
      <c r="GQ33229" s="171"/>
    </row>
    <row r="33230" spans="199:199" ht="12" customHeight="1">
      <c r="GQ33230" s="171"/>
    </row>
    <row r="33231" spans="199:199" ht="12" customHeight="1">
      <c r="GQ33231" s="171"/>
    </row>
    <row r="33232" spans="199:199" ht="12" customHeight="1">
      <c r="GQ33232" s="171"/>
    </row>
    <row r="33233" spans="199:199" ht="12" customHeight="1">
      <c r="GQ33233" s="171"/>
    </row>
    <row r="33234" spans="199:199" ht="12" customHeight="1">
      <c r="GQ33234" s="171"/>
    </row>
    <row r="33235" spans="199:199" ht="12" customHeight="1">
      <c r="GQ33235" s="171"/>
    </row>
    <row r="33236" spans="199:199" ht="12" customHeight="1">
      <c r="GQ33236" s="171"/>
    </row>
    <row r="33237" spans="199:199" ht="12" customHeight="1">
      <c r="GQ33237" s="171"/>
    </row>
    <row r="33238" spans="199:199" ht="12" customHeight="1">
      <c r="GQ33238" s="171"/>
    </row>
    <row r="33239" spans="199:199" ht="12" customHeight="1">
      <c r="GQ33239" s="171"/>
    </row>
    <row r="33240" spans="199:199" ht="12" customHeight="1">
      <c r="GQ33240" s="171"/>
    </row>
    <row r="33241" spans="199:199" ht="12" customHeight="1">
      <c r="GQ33241" s="171"/>
    </row>
    <row r="33242" spans="199:199" ht="12" customHeight="1">
      <c r="GQ33242" s="171"/>
    </row>
    <row r="33243" spans="199:199" ht="12" customHeight="1">
      <c r="GQ33243" s="171"/>
    </row>
    <row r="33244" spans="199:199" ht="12" customHeight="1">
      <c r="GQ33244" s="171"/>
    </row>
    <row r="33245" spans="199:199" ht="12" customHeight="1">
      <c r="GQ33245" s="171"/>
    </row>
    <row r="33246" spans="199:199" ht="12" customHeight="1">
      <c r="GQ33246" s="171"/>
    </row>
    <row r="33247" spans="199:199" ht="12" customHeight="1">
      <c r="GQ33247" s="171"/>
    </row>
    <row r="33248" spans="199:199" ht="12" customHeight="1">
      <c r="GQ33248" s="171"/>
    </row>
    <row r="33249" spans="199:199" ht="12" customHeight="1">
      <c r="GQ33249" s="171"/>
    </row>
    <row r="33250" spans="199:199" ht="12" customHeight="1">
      <c r="GQ33250" s="171"/>
    </row>
    <row r="33251" spans="199:199" ht="12" customHeight="1">
      <c r="GQ33251" s="171"/>
    </row>
    <row r="33252" spans="199:199" ht="12" customHeight="1">
      <c r="GQ33252" s="171"/>
    </row>
    <row r="33253" spans="199:199" ht="12" customHeight="1">
      <c r="GQ33253" s="171"/>
    </row>
    <row r="33254" spans="199:199" ht="12" customHeight="1">
      <c r="GQ33254" s="171"/>
    </row>
    <row r="33255" spans="199:199" ht="12" customHeight="1">
      <c r="GQ33255" s="171"/>
    </row>
    <row r="33256" spans="199:199" ht="12" customHeight="1">
      <c r="GQ33256" s="171"/>
    </row>
    <row r="33257" spans="199:199" ht="12" customHeight="1">
      <c r="GQ33257" s="171"/>
    </row>
    <row r="33258" spans="199:199" ht="12" customHeight="1">
      <c r="GQ33258" s="171"/>
    </row>
    <row r="33259" spans="199:199" ht="12" customHeight="1">
      <c r="GQ33259" s="171"/>
    </row>
    <row r="33260" spans="199:199" ht="12" customHeight="1">
      <c r="GQ33260" s="171"/>
    </row>
    <row r="33261" spans="199:199" ht="12" customHeight="1">
      <c r="GQ33261" s="171"/>
    </row>
    <row r="33262" spans="199:199" ht="12" customHeight="1">
      <c r="GQ33262" s="171"/>
    </row>
    <row r="33263" spans="199:199" ht="12" customHeight="1">
      <c r="GQ33263" s="171"/>
    </row>
    <row r="33264" spans="199:199" ht="12" customHeight="1">
      <c r="GQ33264" s="171"/>
    </row>
    <row r="33265" spans="199:199" ht="12" customHeight="1">
      <c r="GQ33265" s="171"/>
    </row>
    <row r="33266" spans="199:199" ht="12" customHeight="1">
      <c r="GQ33266" s="171"/>
    </row>
    <row r="33267" spans="199:199" ht="12" customHeight="1">
      <c r="GQ33267" s="171"/>
    </row>
    <row r="33268" spans="199:199" ht="12" customHeight="1">
      <c r="GQ33268" s="171"/>
    </row>
    <row r="33269" spans="199:199" ht="12" customHeight="1">
      <c r="GQ33269" s="171"/>
    </row>
    <row r="33270" spans="199:199" ht="12" customHeight="1">
      <c r="GQ33270" s="171"/>
    </row>
    <row r="33271" spans="199:199" ht="12" customHeight="1">
      <c r="GQ33271" s="171"/>
    </row>
    <row r="33272" spans="199:199" ht="12" customHeight="1">
      <c r="GQ33272" s="171"/>
    </row>
    <row r="33273" spans="199:199" ht="12" customHeight="1">
      <c r="GQ33273" s="171"/>
    </row>
    <row r="33274" spans="199:199" ht="12" customHeight="1">
      <c r="GQ33274" s="171"/>
    </row>
    <row r="33275" spans="199:199" ht="12" customHeight="1">
      <c r="GQ33275" s="171"/>
    </row>
    <row r="33276" spans="199:199" ht="12" customHeight="1">
      <c r="GQ33276" s="171"/>
    </row>
    <row r="33277" spans="199:199" ht="12" customHeight="1">
      <c r="GQ33277" s="171"/>
    </row>
    <row r="33278" spans="199:199" ht="12" customHeight="1">
      <c r="GQ33278" s="171"/>
    </row>
    <row r="33279" spans="199:199" ht="12" customHeight="1">
      <c r="GQ33279" s="171"/>
    </row>
    <row r="33280" spans="199:199" ht="12" customHeight="1">
      <c r="GQ33280" s="171"/>
    </row>
    <row r="33281" spans="199:199" ht="12" customHeight="1">
      <c r="GQ33281" s="171"/>
    </row>
    <row r="33282" spans="199:199" ht="12" customHeight="1">
      <c r="GQ33282" s="171"/>
    </row>
    <row r="33283" spans="199:199" ht="12" customHeight="1">
      <c r="GQ33283" s="171"/>
    </row>
    <row r="33284" spans="199:199" ht="12" customHeight="1">
      <c r="GQ33284" s="171"/>
    </row>
    <row r="33285" spans="199:199" ht="12" customHeight="1">
      <c r="GQ33285" s="171"/>
    </row>
    <row r="33286" spans="199:199" ht="12" customHeight="1">
      <c r="GQ33286" s="171"/>
    </row>
    <row r="33287" spans="199:199" ht="12" customHeight="1">
      <c r="GQ33287" s="171"/>
    </row>
    <row r="33288" spans="199:199" ht="12" customHeight="1">
      <c r="GQ33288" s="171"/>
    </row>
    <row r="33289" spans="199:199" ht="12" customHeight="1">
      <c r="GQ33289" s="171"/>
    </row>
    <row r="33290" spans="199:199" ht="12" customHeight="1">
      <c r="GQ33290" s="171"/>
    </row>
    <row r="33291" spans="199:199" ht="12" customHeight="1">
      <c r="GQ33291" s="171"/>
    </row>
    <row r="33292" spans="199:199" ht="12" customHeight="1">
      <c r="GQ33292" s="171"/>
    </row>
    <row r="33293" spans="199:199" ht="12" customHeight="1">
      <c r="GQ33293" s="171"/>
    </row>
    <row r="33294" spans="199:199" ht="12" customHeight="1">
      <c r="GQ33294" s="171"/>
    </row>
    <row r="33295" spans="199:199" ht="12" customHeight="1">
      <c r="GQ33295" s="171"/>
    </row>
    <row r="33296" spans="199:199" ht="12" customHeight="1">
      <c r="GQ33296" s="171"/>
    </row>
    <row r="33297" spans="199:199" ht="12" customHeight="1">
      <c r="GQ33297" s="171"/>
    </row>
    <row r="33298" spans="199:199" ht="12" customHeight="1">
      <c r="GQ33298" s="171"/>
    </row>
    <row r="33299" spans="199:199" ht="12" customHeight="1">
      <c r="GQ33299" s="171"/>
    </row>
    <row r="33300" spans="199:199" ht="12" customHeight="1">
      <c r="GQ33300" s="171"/>
    </row>
    <row r="33301" spans="199:199" ht="12" customHeight="1">
      <c r="GQ33301" s="171"/>
    </row>
    <row r="33302" spans="199:199" ht="12" customHeight="1">
      <c r="GQ33302" s="171"/>
    </row>
    <row r="33303" spans="199:199" ht="12" customHeight="1">
      <c r="GQ33303" s="171"/>
    </row>
    <row r="33304" spans="199:199" ht="12" customHeight="1">
      <c r="GQ33304" s="171"/>
    </row>
    <row r="33305" spans="199:199" ht="12" customHeight="1">
      <c r="GQ33305" s="171"/>
    </row>
    <row r="33306" spans="199:199" ht="12" customHeight="1">
      <c r="GQ33306" s="171"/>
    </row>
    <row r="33307" spans="199:199" ht="12" customHeight="1">
      <c r="GQ33307" s="171"/>
    </row>
    <row r="33308" spans="199:199" ht="12" customHeight="1">
      <c r="GQ33308" s="171"/>
    </row>
    <row r="33309" spans="199:199" ht="12" customHeight="1">
      <c r="GQ33309" s="171"/>
    </row>
    <row r="33310" spans="199:199" ht="12" customHeight="1">
      <c r="GQ33310" s="171"/>
    </row>
    <row r="33311" spans="199:199" ht="12" customHeight="1">
      <c r="GQ33311" s="171"/>
    </row>
    <row r="33312" spans="199:199" ht="12" customHeight="1">
      <c r="GQ33312" s="171"/>
    </row>
    <row r="33313" spans="199:199" ht="12" customHeight="1">
      <c r="GQ33313" s="171"/>
    </row>
    <row r="33314" spans="199:199" ht="12" customHeight="1">
      <c r="GQ33314" s="171"/>
    </row>
    <row r="33315" spans="199:199" ht="12" customHeight="1">
      <c r="GQ33315" s="171"/>
    </row>
    <row r="33316" spans="199:199" ht="12" customHeight="1">
      <c r="GQ33316" s="171"/>
    </row>
    <row r="33317" spans="199:199" ht="12" customHeight="1">
      <c r="GQ33317" s="171"/>
    </row>
    <row r="33318" spans="199:199" ht="12" customHeight="1">
      <c r="GQ33318" s="171"/>
    </row>
    <row r="33319" spans="199:199" ht="12" customHeight="1">
      <c r="GQ33319" s="171"/>
    </row>
    <row r="33320" spans="199:199" ht="12" customHeight="1">
      <c r="GQ33320" s="171"/>
    </row>
    <row r="33321" spans="199:199" ht="12" customHeight="1">
      <c r="GQ33321" s="171"/>
    </row>
    <row r="33322" spans="199:199" ht="12" customHeight="1">
      <c r="GQ33322" s="171"/>
    </row>
    <row r="33323" spans="199:199" ht="12" customHeight="1">
      <c r="GQ33323" s="171"/>
    </row>
    <row r="33324" spans="199:199" ht="12" customHeight="1">
      <c r="GQ33324" s="171"/>
    </row>
    <row r="33325" spans="199:199" ht="12" customHeight="1">
      <c r="GQ33325" s="171"/>
    </row>
    <row r="33326" spans="199:199" ht="12" customHeight="1">
      <c r="GQ33326" s="171"/>
    </row>
    <row r="33327" spans="199:199" ht="12" customHeight="1">
      <c r="GQ33327" s="171"/>
    </row>
    <row r="33328" spans="199:199" ht="12" customHeight="1">
      <c r="GQ33328" s="171"/>
    </row>
    <row r="33329" spans="199:199" ht="12" customHeight="1">
      <c r="GQ33329" s="171"/>
    </row>
    <row r="33330" spans="199:199" ht="12" customHeight="1">
      <c r="GQ33330" s="171"/>
    </row>
    <row r="33331" spans="199:199" ht="12" customHeight="1">
      <c r="GQ33331" s="171"/>
    </row>
    <row r="33332" spans="199:199" ht="12" customHeight="1">
      <c r="GQ33332" s="171"/>
    </row>
    <row r="33333" spans="199:199" ht="12" customHeight="1">
      <c r="GQ33333" s="171"/>
    </row>
    <row r="33334" spans="199:199" ht="12" customHeight="1">
      <c r="GQ33334" s="171"/>
    </row>
    <row r="33335" spans="199:199" ht="12" customHeight="1">
      <c r="GQ33335" s="171"/>
    </row>
    <row r="33336" spans="199:199" ht="12" customHeight="1">
      <c r="GQ33336" s="171"/>
    </row>
    <row r="33337" spans="199:199" ht="12" customHeight="1">
      <c r="GQ33337" s="171"/>
    </row>
    <row r="33338" spans="199:199" ht="12" customHeight="1">
      <c r="GQ33338" s="171"/>
    </row>
    <row r="33339" spans="199:199" ht="12" customHeight="1">
      <c r="GQ33339" s="171"/>
    </row>
    <row r="33340" spans="199:199" ht="12" customHeight="1">
      <c r="GQ33340" s="171"/>
    </row>
    <row r="33341" spans="199:199" ht="12" customHeight="1">
      <c r="GQ33341" s="171"/>
    </row>
    <row r="33342" spans="199:199" ht="12" customHeight="1">
      <c r="GQ33342" s="171"/>
    </row>
    <row r="33343" spans="199:199" ht="12" customHeight="1">
      <c r="GQ33343" s="171"/>
    </row>
    <row r="33344" spans="199:199" ht="12" customHeight="1">
      <c r="GQ33344" s="171"/>
    </row>
    <row r="33345" spans="199:199" ht="12" customHeight="1">
      <c r="GQ33345" s="171"/>
    </row>
    <row r="33346" spans="199:199" ht="12" customHeight="1">
      <c r="GQ33346" s="171"/>
    </row>
    <row r="33347" spans="199:199" ht="12" customHeight="1">
      <c r="GQ33347" s="171"/>
    </row>
    <row r="33348" spans="199:199" ht="12" customHeight="1">
      <c r="GQ33348" s="171"/>
    </row>
    <row r="33349" spans="199:199" ht="12" customHeight="1">
      <c r="GQ33349" s="171"/>
    </row>
    <row r="33350" spans="199:199" ht="12" customHeight="1">
      <c r="GQ33350" s="171"/>
    </row>
    <row r="33351" spans="199:199" ht="12" customHeight="1">
      <c r="GQ33351" s="171"/>
    </row>
    <row r="33352" spans="199:199" ht="12" customHeight="1">
      <c r="GQ33352" s="171"/>
    </row>
    <row r="33353" spans="199:199" ht="12" customHeight="1">
      <c r="GQ33353" s="171"/>
    </row>
    <row r="33354" spans="199:199" ht="12" customHeight="1">
      <c r="GQ33354" s="171"/>
    </row>
    <row r="33355" spans="199:199" ht="12" customHeight="1">
      <c r="GQ33355" s="171"/>
    </row>
    <row r="33356" spans="199:199" ht="12" customHeight="1">
      <c r="GQ33356" s="171"/>
    </row>
    <row r="33357" spans="199:199" ht="12" customHeight="1">
      <c r="GQ33357" s="171"/>
    </row>
    <row r="33358" spans="199:199" ht="12" customHeight="1">
      <c r="GQ33358" s="171"/>
    </row>
    <row r="33359" spans="199:199" ht="12" customHeight="1">
      <c r="GQ33359" s="171"/>
    </row>
    <row r="33360" spans="199:199" ht="12" customHeight="1">
      <c r="GQ33360" s="171"/>
    </row>
    <row r="33361" spans="199:199" ht="12" customHeight="1">
      <c r="GQ33361" s="171"/>
    </row>
    <row r="33362" spans="199:199" ht="12" customHeight="1">
      <c r="GQ33362" s="171"/>
    </row>
    <row r="33363" spans="199:199" ht="12" customHeight="1">
      <c r="GQ33363" s="171"/>
    </row>
    <row r="33364" spans="199:199" ht="12" customHeight="1">
      <c r="GQ33364" s="171"/>
    </row>
    <row r="33365" spans="199:199" ht="12" customHeight="1">
      <c r="GQ33365" s="171"/>
    </row>
    <row r="33366" spans="199:199" ht="12" customHeight="1">
      <c r="GQ33366" s="171"/>
    </row>
    <row r="33367" spans="199:199" ht="12" customHeight="1">
      <c r="GQ33367" s="171"/>
    </row>
    <row r="33368" spans="199:199" ht="12" customHeight="1">
      <c r="GQ33368" s="171"/>
    </row>
    <row r="33369" spans="199:199" ht="12" customHeight="1">
      <c r="GQ33369" s="171"/>
    </row>
    <row r="33370" spans="199:199" ht="12" customHeight="1">
      <c r="GQ33370" s="171"/>
    </row>
    <row r="33371" spans="199:199" ht="12" customHeight="1">
      <c r="GQ33371" s="171"/>
    </row>
    <row r="33372" spans="199:199" ht="12" customHeight="1">
      <c r="GQ33372" s="171"/>
    </row>
    <row r="33373" spans="199:199" ht="12" customHeight="1">
      <c r="GQ33373" s="171"/>
    </row>
    <row r="33374" spans="199:199" ht="12" customHeight="1">
      <c r="GQ33374" s="171"/>
    </row>
    <row r="33375" spans="199:199" ht="12" customHeight="1">
      <c r="GQ33375" s="171"/>
    </row>
    <row r="33376" spans="199:199" ht="12" customHeight="1">
      <c r="GQ33376" s="171"/>
    </row>
    <row r="33377" spans="199:199" ht="12" customHeight="1">
      <c r="GQ33377" s="171"/>
    </row>
    <row r="33378" spans="199:199" ht="12" customHeight="1">
      <c r="GQ33378" s="171"/>
    </row>
    <row r="33379" spans="199:199" ht="12" customHeight="1">
      <c r="GQ33379" s="171"/>
    </row>
    <row r="33380" spans="199:199" ht="12" customHeight="1">
      <c r="GQ33380" s="171"/>
    </row>
    <row r="33381" spans="199:199" ht="12" customHeight="1">
      <c r="GQ33381" s="171"/>
    </row>
    <row r="33382" spans="199:199" ht="12" customHeight="1">
      <c r="GQ33382" s="171"/>
    </row>
    <row r="33383" spans="199:199" ht="12" customHeight="1">
      <c r="GQ33383" s="171"/>
    </row>
    <row r="33384" spans="199:199" ht="12" customHeight="1">
      <c r="GQ33384" s="171"/>
    </row>
    <row r="33385" spans="199:199" ht="12" customHeight="1">
      <c r="GQ33385" s="171"/>
    </row>
    <row r="33386" spans="199:199" ht="12" customHeight="1">
      <c r="GQ33386" s="171"/>
    </row>
    <row r="33387" spans="199:199" ht="12" customHeight="1">
      <c r="GQ33387" s="171"/>
    </row>
    <row r="33388" spans="199:199" ht="12" customHeight="1">
      <c r="GQ33388" s="171"/>
    </row>
    <row r="33389" spans="199:199" ht="12" customHeight="1">
      <c r="GQ33389" s="171"/>
    </row>
    <row r="33390" spans="199:199" ht="12" customHeight="1">
      <c r="GQ33390" s="171"/>
    </row>
    <row r="33391" spans="199:199" ht="12" customHeight="1">
      <c r="GQ33391" s="171"/>
    </row>
    <row r="33392" spans="199:199" ht="12" customHeight="1">
      <c r="GQ33392" s="171"/>
    </row>
    <row r="33393" spans="199:199" ht="12" customHeight="1">
      <c r="GQ33393" s="171"/>
    </row>
    <row r="33394" spans="199:199" ht="12" customHeight="1">
      <c r="GQ33394" s="171"/>
    </row>
    <row r="33395" spans="199:199" ht="12" customHeight="1">
      <c r="GQ33395" s="171"/>
    </row>
    <row r="33396" spans="199:199" ht="12" customHeight="1">
      <c r="GQ33396" s="171"/>
    </row>
    <row r="33397" spans="199:199" ht="12" customHeight="1">
      <c r="GQ33397" s="171"/>
    </row>
    <row r="33398" spans="199:199" ht="12" customHeight="1">
      <c r="GQ33398" s="171"/>
    </row>
    <row r="33399" spans="199:199" ht="12" customHeight="1">
      <c r="GQ33399" s="171"/>
    </row>
    <row r="33400" spans="199:199" ht="12" customHeight="1">
      <c r="GQ33400" s="171"/>
    </row>
    <row r="33401" spans="199:199" ht="12" customHeight="1">
      <c r="GQ33401" s="171"/>
    </row>
    <row r="33402" spans="199:199" ht="12" customHeight="1">
      <c r="GQ33402" s="171"/>
    </row>
    <row r="33403" spans="199:199" ht="12" customHeight="1">
      <c r="GQ33403" s="171"/>
    </row>
    <row r="33404" spans="199:199" ht="12" customHeight="1">
      <c r="GQ33404" s="171"/>
    </row>
    <row r="33405" spans="199:199" ht="12" customHeight="1">
      <c r="GQ33405" s="171"/>
    </row>
    <row r="33406" spans="199:199" ht="12" customHeight="1">
      <c r="GQ33406" s="171"/>
    </row>
    <row r="33407" spans="199:199" ht="12" customHeight="1">
      <c r="GQ33407" s="171"/>
    </row>
    <row r="33408" spans="199:199" ht="12" customHeight="1">
      <c r="GQ33408" s="171"/>
    </row>
    <row r="33409" spans="199:199" ht="12" customHeight="1">
      <c r="GQ33409" s="171"/>
    </row>
    <row r="33410" spans="199:199" ht="12" customHeight="1">
      <c r="GQ33410" s="171"/>
    </row>
    <row r="33411" spans="199:199" ht="12" customHeight="1">
      <c r="GQ33411" s="171"/>
    </row>
    <row r="33412" spans="199:199" ht="12" customHeight="1">
      <c r="GQ33412" s="171"/>
    </row>
    <row r="33413" spans="199:199" ht="12" customHeight="1">
      <c r="GQ33413" s="171"/>
    </row>
    <row r="33414" spans="199:199" ht="12" customHeight="1">
      <c r="GQ33414" s="171"/>
    </row>
    <row r="33415" spans="199:199" ht="12" customHeight="1">
      <c r="GQ33415" s="171"/>
    </row>
    <row r="33416" spans="199:199" ht="12" customHeight="1">
      <c r="GQ33416" s="171"/>
    </row>
    <row r="33417" spans="199:199" ht="12" customHeight="1">
      <c r="GQ33417" s="171"/>
    </row>
    <row r="33418" spans="199:199" ht="12" customHeight="1">
      <c r="GQ33418" s="171"/>
    </row>
    <row r="33419" spans="199:199" ht="12" customHeight="1">
      <c r="GQ33419" s="171"/>
    </row>
    <row r="33420" spans="199:199" ht="12" customHeight="1">
      <c r="GQ33420" s="171"/>
    </row>
    <row r="33421" spans="199:199" ht="12" customHeight="1">
      <c r="GQ33421" s="171"/>
    </row>
    <row r="33422" spans="199:199" ht="12" customHeight="1">
      <c r="GQ33422" s="171"/>
    </row>
    <row r="33423" spans="199:199" ht="12" customHeight="1">
      <c r="GQ33423" s="171"/>
    </row>
    <row r="33424" spans="199:199" ht="12" customHeight="1">
      <c r="GQ33424" s="171"/>
    </row>
    <row r="33425" spans="199:199" ht="12" customHeight="1">
      <c r="GQ33425" s="171"/>
    </row>
    <row r="33426" spans="199:199" ht="12" customHeight="1">
      <c r="GQ33426" s="171"/>
    </row>
    <row r="33427" spans="199:199" ht="12" customHeight="1">
      <c r="GQ33427" s="171"/>
    </row>
    <row r="33428" spans="199:199" ht="12" customHeight="1">
      <c r="GQ33428" s="171"/>
    </row>
    <row r="33429" spans="199:199" ht="12" customHeight="1">
      <c r="GQ33429" s="171"/>
    </row>
    <row r="33430" spans="199:199" ht="12" customHeight="1">
      <c r="GQ33430" s="171"/>
    </row>
    <row r="33431" spans="199:199" ht="12" customHeight="1">
      <c r="GQ33431" s="171"/>
    </row>
    <row r="33432" spans="199:199" ht="12" customHeight="1">
      <c r="GQ33432" s="171"/>
    </row>
    <row r="33433" spans="199:199" ht="12" customHeight="1">
      <c r="GQ33433" s="171"/>
    </row>
    <row r="33434" spans="199:199" ht="12" customHeight="1">
      <c r="GQ33434" s="171"/>
    </row>
    <row r="33435" spans="199:199" ht="12" customHeight="1">
      <c r="GQ33435" s="171"/>
    </row>
    <row r="33436" spans="199:199" ht="12" customHeight="1">
      <c r="GQ33436" s="171"/>
    </row>
    <row r="33437" spans="199:199" ht="12" customHeight="1">
      <c r="GQ33437" s="171"/>
    </row>
    <row r="33438" spans="199:199" ht="12" customHeight="1">
      <c r="GQ33438" s="171"/>
    </row>
    <row r="33439" spans="199:199" ht="12" customHeight="1">
      <c r="GQ33439" s="171"/>
    </row>
    <row r="33440" spans="199:199" ht="12" customHeight="1">
      <c r="GQ33440" s="171"/>
    </row>
    <row r="33441" spans="199:199" ht="12" customHeight="1">
      <c r="GQ33441" s="171"/>
    </row>
    <row r="33442" spans="199:199" ht="12" customHeight="1">
      <c r="GQ33442" s="171"/>
    </row>
    <row r="33443" spans="199:199" ht="12" customHeight="1">
      <c r="GQ33443" s="171"/>
    </row>
    <row r="33444" spans="199:199" ht="12" customHeight="1">
      <c r="GQ33444" s="171"/>
    </row>
    <row r="33445" spans="199:199" ht="12" customHeight="1">
      <c r="GQ33445" s="171"/>
    </row>
    <row r="33446" spans="199:199" ht="12" customHeight="1">
      <c r="GQ33446" s="171"/>
    </row>
    <row r="33447" spans="199:199" ht="12" customHeight="1">
      <c r="GQ33447" s="171"/>
    </row>
    <row r="33448" spans="199:199" ht="12" customHeight="1">
      <c r="GQ33448" s="171"/>
    </row>
    <row r="33449" spans="199:199" ht="12" customHeight="1">
      <c r="GQ33449" s="171"/>
    </row>
    <row r="33450" spans="199:199" ht="12" customHeight="1">
      <c r="GQ33450" s="171"/>
    </row>
    <row r="33451" spans="199:199" ht="12" customHeight="1">
      <c r="GQ33451" s="171"/>
    </row>
    <row r="33452" spans="199:199" ht="12" customHeight="1">
      <c r="GQ33452" s="171"/>
    </row>
    <row r="33453" spans="199:199" ht="12" customHeight="1">
      <c r="GQ33453" s="171"/>
    </row>
    <row r="33454" spans="199:199" ht="12" customHeight="1">
      <c r="GQ33454" s="171"/>
    </row>
    <row r="33455" spans="199:199" ht="12" customHeight="1">
      <c r="GQ33455" s="171"/>
    </row>
    <row r="33456" spans="199:199" ht="12" customHeight="1">
      <c r="GQ33456" s="171"/>
    </row>
    <row r="33457" spans="199:199" ht="12" customHeight="1">
      <c r="GQ33457" s="171"/>
    </row>
    <row r="33458" spans="199:199" ht="12" customHeight="1">
      <c r="GQ33458" s="171"/>
    </row>
    <row r="33459" spans="199:199" ht="12" customHeight="1">
      <c r="GQ33459" s="171"/>
    </row>
    <row r="33460" spans="199:199" ht="12" customHeight="1">
      <c r="GQ33460" s="171"/>
    </row>
    <row r="33461" spans="199:199" ht="12" customHeight="1">
      <c r="GQ33461" s="171"/>
    </row>
    <row r="33462" spans="199:199" ht="12" customHeight="1">
      <c r="GQ33462" s="171"/>
    </row>
    <row r="33463" spans="199:199" ht="12" customHeight="1">
      <c r="GQ33463" s="171"/>
    </row>
    <row r="33464" spans="199:199" ht="12" customHeight="1">
      <c r="GQ33464" s="171"/>
    </row>
    <row r="33465" spans="199:199" ht="12" customHeight="1">
      <c r="GQ33465" s="171"/>
    </row>
    <row r="33466" spans="199:199" ht="12" customHeight="1">
      <c r="GQ33466" s="171"/>
    </row>
    <row r="33467" spans="199:199" ht="12" customHeight="1">
      <c r="GQ33467" s="171"/>
    </row>
    <row r="33468" spans="199:199" ht="12" customHeight="1">
      <c r="GQ33468" s="171"/>
    </row>
    <row r="33469" spans="199:199" ht="12" customHeight="1">
      <c r="GQ33469" s="171"/>
    </row>
    <row r="33470" spans="199:199" ht="12" customHeight="1">
      <c r="GQ33470" s="171"/>
    </row>
    <row r="33471" spans="199:199" ht="12" customHeight="1">
      <c r="GQ33471" s="171"/>
    </row>
    <row r="33472" spans="199:199" ht="12" customHeight="1">
      <c r="GQ33472" s="171"/>
    </row>
    <row r="33473" spans="199:199" ht="12" customHeight="1">
      <c r="GQ33473" s="171"/>
    </row>
    <row r="33474" spans="199:199" ht="12" customHeight="1">
      <c r="GQ33474" s="171"/>
    </row>
    <row r="33475" spans="199:199" ht="12" customHeight="1">
      <c r="GQ33475" s="171"/>
    </row>
    <row r="33476" spans="199:199" ht="12" customHeight="1">
      <c r="GQ33476" s="171"/>
    </row>
    <row r="33477" spans="199:199" ht="12" customHeight="1">
      <c r="GQ33477" s="171"/>
    </row>
    <row r="33478" spans="199:199" ht="12" customHeight="1">
      <c r="GQ33478" s="171"/>
    </row>
    <row r="33479" spans="199:199" ht="12" customHeight="1">
      <c r="GQ33479" s="171"/>
    </row>
    <row r="33480" spans="199:199" ht="12" customHeight="1">
      <c r="GQ33480" s="171"/>
    </row>
    <row r="33481" spans="199:199" ht="12" customHeight="1">
      <c r="GQ33481" s="171"/>
    </row>
    <row r="33482" spans="199:199" ht="12" customHeight="1">
      <c r="GQ33482" s="171"/>
    </row>
    <row r="33483" spans="199:199" ht="12" customHeight="1">
      <c r="GQ33483" s="171"/>
    </row>
    <row r="33484" spans="199:199" ht="12" customHeight="1">
      <c r="GQ33484" s="171"/>
    </row>
    <row r="33485" spans="199:199" ht="12" customHeight="1">
      <c r="GQ33485" s="171"/>
    </row>
    <row r="33486" spans="199:199" ht="12" customHeight="1">
      <c r="GQ33486" s="171"/>
    </row>
    <row r="33487" spans="199:199" ht="12" customHeight="1">
      <c r="GQ33487" s="171"/>
    </row>
    <row r="33488" spans="199:199" ht="12" customHeight="1">
      <c r="GQ33488" s="171"/>
    </row>
    <row r="33489" spans="199:199" ht="12" customHeight="1">
      <c r="GQ33489" s="171"/>
    </row>
    <row r="33490" spans="199:199" ht="12" customHeight="1">
      <c r="GQ33490" s="171"/>
    </row>
    <row r="33491" spans="199:199" ht="12" customHeight="1">
      <c r="GQ33491" s="171"/>
    </row>
    <row r="33492" spans="199:199" ht="12" customHeight="1">
      <c r="GQ33492" s="171"/>
    </row>
    <row r="33493" spans="199:199" ht="12" customHeight="1">
      <c r="GQ33493" s="171"/>
    </row>
    <row r="33494" spans="199:199" ht="12" customHeight="1">
      <c r="GQ33494" s="171"/>
    </row>
    <row r="33495" spans="199:199" ht="12" customHeight="1">
      <c r="GQ33495" s="171"/>
    </row>
    <row r="33496" spans="199:199" ht="12" customHeight="1">
      <c r="GQ33496" s="171"/>
    </row>
    <row r="33497" spans="199:199" ht="12" customHeight="1">
      <c r="GQ33497" s="171"/>
    </row>
    <row r="33498" spans="199:199" ht="12" customHeight="1">
      <c r="GQ33498" s="171"/>
    </row>
    <row r="33499" spans="199:199" ht="12" customHeight="1">
      <c r="GQ33499" s="171"/>
    </row>
    <row r="33500" spans="199:199" ht="12" customHeight="1">
      <c r="GQ33500" s="171"/>
    </row>
    <row r="33501" spans="199:199" ht="12" customHeight="1">
      <c r="GQ33501" s="171"/>
    </row>
    <row r="33502" spans="199:199" ht="12" customHeight="1">
      <c r="GQ33502" s="171"/>
    </row>
    <row r="33503" spans="199:199" ht="12" customHeight="1">
      <c r="GQ33503" s="171"/>
    </row>
    <row r="33504" spans="199:199" ht="12" customHeight="1">
      <c r="GQ33504" s="171"/>
    </row>
    <row r="33505" spans="199:199" ht="12" customHeight="1">
      <c r="GQ33505" s="171"/>
    </row>
    <row r="33506" spans="199:199" ht="12" customHeight="1">
      <c r="GQ33506" s="171"/>
    </row>
    <row r="33507" spans="199:199" ht="12" customHeight="1">
      <c r="GQ33507" s="171"/>
    </row>
    <row r="33508" spans="199:199" ht="12" customHeight="1">
      <c r="GQ33508" s="171"/>
    </row>
    <row r="33509" spans="199:199" ht="12" customHeight="1">
      <c r="GQ33509" s="171"/>
    </row>
    <row r="33510" spans="199:199" ht="12" customHeight="1">
      <c r="GQ33510" s="171"/>
    </row>
    <row r="33511" spans="199:199" ht="12" customHeight="1">
      <c r="GQ33511" s="171"/>
    </row>
    <row r="33512" spans="199:199" ht="12" customHeight="1">
      <c r="GQ33512" s="171"/>
    </row>
    <row r="33513" spans="199:199" ht="12" customHeight="1">
      <c r="GQ33513" s="171"/>
    </row>
    <row r="33514" spans="199:199" ht="12" customHeight="1">
      <c r="GQ33514" s="171"/>
    </row>
    <row r="33515" spans="199:199" ht="12" customHeight="1">
      <c r="GQ33515" s="171"/>
    </row>
    <row r="33516" spans="199:199" ht="12" customHeight="1">
      <c r="GQ33516" s="171"/>
    </row>
    <row r="33517" spans="199:199" ht="12" customHeight="1">
      <c r="GQ33517" s="171"/>
    </row>
    <row r="33518" spans="199:199" ht="12" customHeight="1">
      <c r="GQ33518" s="171"/>
    </row>
    <row r="33519" spans="199:199" ht="12" customHeight="1">
      <c r="GQ33519" s="171"/>
    </row>
    <row r="33520" spans="199:199" ht="12" customHeight="1">
      <c r="GQ33520" s="171"/>
    </row>
    <row r="33521" spans="199:199" ht="12" customHeight="1">
      <c r="GQ33521" s="171"/>
    </row>
    <row r="33522" spans="199:199" ht="12" customHeight="1">
      <c r="GQ33522" s="171"/>
    </row>
    <row r="33523" spans="199:199" ht="12" customHeight="1">
      <c r="GQ33523" s="171"/>
    </row>
    <row r="33524" spans="199:199" ht="12" customHeight="1">
      <c r="GQ33524" s="171"/>
    </row>
    <row r="33525" spans="199:199" ht="12" customHeight="1">
      <c r="GQ33525" s="171"/>
    </row>
    <row r="33526" spans="199:199" ht="12" customHeight="1">
      <c r="GQ33526" s="171"/>
    </row>
    <row r="33527" spans="199:199" ht="12" customHeight="1">
      <c r="GQ33527" s="171"/>
    </row>
    <row r="33528" spans="199:199" ht="12" customHeight="1">
      <c r="GQ33528" s="171"/>
    </row>
    <row r="33529" spans="199:199" ht="12" customHeight="1">
      <c r="GQ33529" s="171"/>
    </row>
    <row r="33530" spans="199:199" ht="12" customHeight="1">
      <c r="GQ33530" s="171"/>
    </row>
    <row r="33531" spans="199:199" ht="12" customHeight="1">
      <c r="GQ33531" s="171"/>
    </row>
    <row r="33532" spans="199:199" ht="12" customHeight="1">
      <c r="GQ33532" s="171"/>
    </row>
    <row r="33533" spans="199:199" ht="12" customHeight="1">
      <c r="GQ33533" s="171"/>
    </row>
    <row r="33534" spans="199:199" ht="12" customHeight="1">
      <c r="GQ33534" s="171"/>
    </row>
    <row r="33535" spans="199:199" ht="12" customHeight="1">
      <c r="GQ33535" s="171"/>
    </row>
    <row r="33536" spans="199:199" ht="12" customHeight="1">
      <c r="GQ33536" s="171"/>
    </row>
    <row r="33537" spans="199:199" ht="12" customHeight="1">
      <c r="GQ33537" s="171"/>
    </row>
    <row r="33538" spans="199:199" ht="12" customHeight="1">
      <c r="GQ33538" s="171"/>
    </row>
    <row r="33539" spans="199:199" ht="12" customHeight="1">
      <c r="GQ33539" s="171"/>
    </row>
    <row r="33540" spans="199:199" ht="12" customHeight="1">
      <c r="GQ33540" s="171"/>
    </row>
    <row r="33541" spans="199:199" ht="12" customHeight="1">
      <c r="GQ33541" s="171"/>
    </row>
    <row r="33542" spans="199:199" ht="12" customHeight="1">
      <c r="GQ33542" s="171"/>
    </row>
    <row r="33543" spans="199:199" ht="12" customHeight="1">
      <c r="GQ33543" s="171"/>
    </row>
    <row r="33544" spans="199:199" ht="12" customHeight="1">
      <c r="GQ33544" s="171"/>
    </row>
    <row r="33545" spans="199:199" ht="12" customHeight="1">
      <c r="GQ33545" s="171"/>
    </row>
    <row r="33546" spans="199:199" ht="12" customHeight="1">
      <c r="GQ33546" s="171"/>
    </row>
    <row r="33547" spans="199:199" ht="12" customHeight="1">
      <c r="GQ33547" s="171"/>
    </row>
    <row r="33548" spans="199:199" ht="12" customHeight="1">
      <c r="GQ33548" s="171"/>
    </row>
    <row r="33549" spans="199:199" ht="12" customHeight="1">
      <c r="GQ33549" s="171"/>
    </row>
    <row r="33550" spans="199:199" ht="12" customHeight="1">
      <c r="GQ33550" s="171"/>
    </row>
    <row r="33551" spans="199:199" ht="12" customHeight="1">
      <c r="GQ33551" s="171"/>
    </row>
    <row r="33552" spans="199:199" ht="12" customHeight="1">
      <c r="GQ33552" s="171"/>
    </row>
    <row r="33553" spans="199:199" ht="12" customHeight="1">
      <c r="GQ33553" s="171"/>
    </row>
    <row r="33554" spans="199:199" ht="12" customHeight="1">
      <c r="GQ33554" s="171"/>
    </row>
    <row r="33555" spans="199:199" ht="12" customHeight="1">
      <c r="GQ33555" s="171"/>
    </row>
    <row r="33556" spans="199:199" ht="12" customHeight="1">
      <c r="GQ33556" s="171"/>
    </row>
    <row r="33557" spans="199:199" ht="12" customHeight="1">
      <c r="GQ33557" s="171"/>
    </row>
    <row r="33558" spans="199:199" ht="12" customHeight="1">
      <c r="GQ33558" s="171"/>
    </row>
    <row r="33559" spans="199:199" ht="12" customHeight="1">
      <c r="GQ33559" s="171"/>
    </row>
    <row r="33560" spans="199:199" ht="12" customHeight="1">
      <c r="GQ33560" s="171"/>
    </row>
    <row r="33561" spans="199:199" ht="12" customHeight="1">
      <c r="GQ33561" s="171"/>
    </row>
    <row r="33562" spans="199:199" ht="12" customHeight="1">
      <c r="GQ33562" s="171"/>
    </row>
    <row r="33563" spans="199:199" ht="12" customHeight="1">
      <c r="GQ33563" s="171"/>
    </row>
    <row r="33564" spans="199:199" ht="12" customHeight="1">
      <c r="GQ33564" s="171"/>
    </row>
    <row r="33565" spans="199:199" ht="12" customHeight="1">
      <c r="GQ33565" s="171"/>
    </row>
    <row r="33566" spans="199:199" ht="12" customHeight="1">
      <c r="GQ33566" s="171"/>
    </row>
    <row r="33567" spans="199:199" ht="12" customHeight="1">
      <c r="GQ33567" s="171"/>
    </row>
    <row r="33568" spans="199:199" ht="12" customHeight="1">
      <c r="GQ33568" s="171"/>
    </row>
    <row r="33569" spans="199:199" ht="12" customHeight="1">
      <c r="GQ33569" s="171"/>
    </row>
    <row r="33570" spans="199:199" ht="12" customHeight="1">
      <c r="GQ33570" s="171"/>
    </row>
    <row r="33571" spans="199:199" ht="12" customHeight="1">
      <c r="GQ33571" s="171"/>
    </row>
    <row r="33572" spans="199:199" ht="12" customHeight="1">
      <c r="GQ33572" s="171"/>
    </row>
    <row r="33573" spans="199:199" ht="12" customHeight="1">
      <c r="GQ33573" s="171"/>
    </row>
    <row r="33574" spans="199:199" ht="12" customHeight="1">
      <c r="GQ33574" s="171"/>
    </row>
    <row r="33575" spans="199:199" ht="12" customHeight="1">
      <c r="GQ33575" s="171"/>
    </row>
    <row r="33576" spans="199:199" ht="12" customHeight="1">
      <c r="GQ33576" s="171"/>
    </row>
    <row r="33577" spans="199:199" ht="12" customHeight="1">
      <c r="GQ33577" s="171"/>
    </row>
    <row r="33578" spans="199:199" ht="12" customHeight="1">
      <c r="GQ33578" s="171"/>
    </row>
    <row r="33579" spans="199:199" ht="12" customHeight="1">
      <c r="GQ33579" s="171"/>
    </row>
    <row r="33580" spans="199:199" ht="12" customHeight="1">
      <c r="GQ33580" s="171"/>
    </row>
    <row r="33581" spans="199:199" ht="12" customHeight="1">
      <c r="GQ33581" s="171"/>
    </row>
    <row r="33582" spans="199:199" ht="12" customHeight="1">
      <c r="GQ33582" s="171"/>
    </row>
    <row r="33583" spans="199:199" ht="12" customHeight="1">
      <c r="GQ33583" s="171"/>
    </row>
    <row r="33584" spans="199:199" ht="12" customHeight="1">
      <c r="GQ33584" s="171"/>
    </row>
    <row r="33585" spans="199:199" ht="12" customHeight="1">
      <c r="GQ33585" s="171"/>
    </row>
    <row r="33586" spans="199:199" ht="12" customHeight="1">
      <c r="GQ33586" s="171"/>
    </row>
    <row r="33587" spans="199:199" ht="12" customHeight="1">
      <c r="GQ33587" s="171"/>
    </row>
    <row r="33588" spans="199:199" ht="12" customHeight="1">
      <c r="GQ33588" s="171"/>
    </row>
    <row r="33589" spans="199:199" ht="12" customHeight="1">
      <c r="GQ33589" s="171"/>
    </row>
    <row r="33590" spans="199:199" ht="12" customHeight="1">
      <c r="GQ33590" s="171"/>
    </row>
    <row r="33591" spans="199:199" ht="12" customHeight="1">
      <c r="GQ33591" s="171"/>
    </row>
    <row r="33592" spans="199:199" ht="12" customHeight="1">
      <c r="GQ33592" s="171"/>
    </row>
    <row r="33593" spans="199:199" ht="12" customHeight="1">
      <c r="GQ33593" s="171"/>
    </row>
    <row r="33594" spans="199:199" ht="12" customHeight="1">
      <c r="GQ33594" s="171"/>
    </row>
    <row r="33595" spans="199:199" ht="12" customHeight="1">
      <c r="GQ33595" s="171"/>
    </row>
    <row r="33596" spans="199:199" ht="12" customHeight="1">
      <c r="GQ33596" s="171"/>
    </row>
    <row r="33597" spans="199:199" ht="12" customHeight="1">
      <c r="GQ33597" s="171"/>
    </row>
    <row r="33598" spans="199:199" ht="12" customHeight="1">
      <c r="GQ33598" s="171"/>
    </row>
    <row r="33599" spans="199:199" ht="12" customHeight="1">
      <c r="GQ33599" s="171"/>
    </row>
    <row r="33600" spans="199:199" ht="12" customHeight="1">
      <c r="GQ33600" s="171"/>
    </row>
    <row r="33601" spans="199:199" ht="12" customHeight="1">
      <c r="GQ33601" s="171"/>
    </row>
    <row r="33602" spans="199:199" ht="12" customHeight="1">
      <c r="GQ33602" s="171"/>
    </row>
    <row r="33603" spans="199:199" ht="12" customHeight="1">
      <c r="GQ33603" s="171"/>
    </row>
    <row r="33604" spans="199:199" ht="12" customHeight="1">
      <c r="GQ33604" s="171"/>
    </row>
    <row r="33605" spans="199:199" ht="12" customHeight="1">
      <c r="GQ33605" s="171"/>
    </row>
    <row r="33606" spans="199:199" ht="12" customHeight="1">
      <c r="GQ33606" s="171"/>
    </row>
    <row r="33607" spans="199:199" ht="12" customHeight="1">
      <c r="GQ33607" s="171"/>
    </row>
    <row r="33608" spans="199:199" ht="12" customHeight="1">
      <c r="GQ33608" s="171"/>
    </row>
    <row r="33609" spans="199:199" ht="12" customHeight="1">
      <c r="GQ33609" s="171"/>
    </row>
    <row r="33610" spans="199:199" ht="12" customHeight="1">
      <c r="GQ33610" s="171"/>
    </row>
    <row r="33611" spans="199:199" ht="12" customHeight="1">
      <c r="GQ33611" s="171"/>
    </row>
    <row r="33612" spans="199:199" ht="12" customHeight="1">
      <c r="GQ33612" s="171"/>
    </row>
    <row r="33613" spans="199:199" ht="12" customHeight="1">
      <c r="GQ33613" s="171"/>
    </row>
    <row r="33614" spans="199:199" ht="12" customHeight="1">
      <c r="GQ33614" s="171"/>
    </row>
    <row r="33615" spans="199:199" ht="12" customHeight="1">
      <c r="GQ33615" s="171"/>
    </row>
    <row r="33616" spans="199:199" ht="12" customHeight="1">
      <c r="GQ33616" s="171"/>
    </row>
    <row r="33617" spans="199:199" ht="12" customHeight="1">
      <c r="GQ33617" s="171"/>
    </row>
    <row r="33618" spans="199:199" ht="12" customHeight="1">
      <c r="GQ33618" s="171"/>
    </row>
    <row r="33619" spans="199:199" ht="12" customHeight="1">
      <c r="GQ33619" s="171"/>
    </row>
    <row r="33620" spans="199:199" ht="12" customHeight="1">
      <c r="GQ33620" s="171"/>
    </row>
    <row r="33621" spans="199:199" ht="12" customHeight="1">
      <c r="GQ33621" s="171"/>
    </row>
    <row r="33622" spans="199:199" ht="12" customHeight="1">
      <c r="GQ33622" s="171"/>
    </row>
    <row r="33623" spans="199:199" ht="12" customHeight="1">
      <c r="GQ33623" s="171"/>
    </row>
    <row r="33624" spans="199:199" ht="12" customHeight="1">
      <c r="GQ33624" s="171"/>
    </row>
    <row r="33625" spans="199:199" ht="12" customHeight="1">
      <c r="GQ33625" s="171"/>
    </row>
    <row r="33626" spans="199:199" ht="12" customHeight="1">
      <c r="GQ33626" s="171"/>
    </row>
    <row r="33627" spans="199:199" ht="12" customHeight="1">
      <c r="GQ33627" s="171"/>
    </row>
    <row r="33628" spans="199:199" ht="12" customHeight="1">
      <c r="GQ33628" s="171"/>
    </row>
    <row r="33629" spans="199:199" ht="12" customHeight="1">
      <c r="GQ33629" s="171"/>
    </row>
    <row r="33630" spans="199:199" ht="12" customHeight="1">
      <c r="GQ33630" s="171"/>
    </row>
    <row r="33631" spans="199:199" ht="12" customHeight="1">
      <c r="GQ33631" s="171"/>
    </row>
    <row r="33632" spans="199:199" ht="12" customHeight="1">
      <c r="GQ33632" s="171"/>
    </row>
    <row r="33633" spans="199:199" ht="12" customHeight="1">
      <c r="GQ33633" s="171"/>
    </row>
    <row r="33634" spans="199:199" ht="12" customHeight="1">
      <c r="GQ33634" s="171"/>
    </row>
    <row r="33635" spans="199:199" ht="12" customHeight="1">
      <c r="GQ33635" s="171"/>
    </row>
    <row r="33636" spans="199:199" ht="12" customHeight="1">
      <c r="GQ33636" s="171"/>
    </row>
    <row r="33637" spans="199:199" ht="12" customHeight="1">
      <c r="GQ33637" s="171"/>
    </row>
    <row r="33638" spans="199:199" ht="12" customHeight="1">
      <c r="GQ33638" s="171"/>
    </row>
    <row r="33639" spans="199:199" ht="12" customHeight="1">
      <c r="GQ33639" s="171"/>
    </row>
    <row r="33640" spans="199:199" ht="12" customHeight="1">
      <c r="GQ33640" s="171"/>
    </row>
    <row r="33641" spans="199:199" ht="12" customHeight="1">
      <c r="GQ33641" s="171"/>
    </row>
    <row r="33642" spans="199:199" ht="12" customHeight="1">
      <c r="GQ33642" s="171"/>
    </row>
    <row r="33643" spans="199:199" ht="12" customHeight="1">
      <c r="GQ33643" s="171"/>
    </row>
    <row r="33644" spans="199:199" ht="12" customHeight="1">
      <c r="GQ33644" s="171"/>
    </row>
    <row r="33645" spans="199:199" ht="12" customHeight="1">
      <c r="GQ33645" s="171"/>
    </row>
    <row r="33646" spans="199:199" ht="12" customHeight="1">
      <c r="GQ33646" s="171"/>
    </row>
    <row r="33647" spans="199:199" ht="12" customHeight="1">
      <c r="GQ33647" s="171"/>
    </row>
    <row r="33648" spans="199:199" ht="12" customHeight="1">
      <c r="GQ33648" s="171"/>
    </row>
    <row r="33649" spans="199:199" ht="12" customHeight="1">
      <c r="GQ33649" s="171"/>
    </row>
    <row r="33650" spans="199:199" ht="12" customHeight="1">
      <c r="GQ33650" s="171"/>
    </row>
    <row r="33651" spans="199:199" ht="12" customHeight="1">
      <c r="GQ33651" s="171"/>
    </row>
    <row r="33652" spans="199:199" ht="12" customHeight="1">
      <c r="GQ33652" s="171"/>
    </row>
    <row r="33653" spans="199:199" ht="12" customHeight="1">
      <c r="GQ33653" s="171"/>
    </row>
    <row r="33654" spans="199:199" ht="12" customHeight="1">
      <c r="GQ33654" s="171"/>
    </row>
    <row r="33655" spans="199:199" ht="12" customHeight="1">
      <c r="GQ33655" s="171"/>
    </row>
    <row r="33656" spans="199:199" ht="12" customHeight="1">
      <c r="GQ33656" s="171"/>
    </row>
    <row r="33657" spans="199:199" ht="12" customHeight="1">
      <c r="GQ33657" s="171"/>
    </row>
    <row r="33658" spans="199:199" ht="12" customHeight="1">
      <c r="GQ33658" s="171"/>
    </row>
    <row r="33659" spans="199:199" ht="12" customHeight="1">
      <c r="GQ33659" s="171"/>
    </row>
    <row r="33660" spans="199:199" ht="12" customHeight="1">
      <c r="GQ33660" s="171"/>
    </row>
    <row r="33661" spans="199:199" ht="12" customHeight="1">
      <c r="GQ33661" s="171"/>
    </row>
    <row r="33662" spans="199:199" ht="12" customHeight="1">
      <c r="GQ33662" s="171"/>
    </row>
    <row r="33663" spans="199:199" ht="12" customHeight="1">
      <c r="GQ33663" s="171"/>
    </row>
    <row r="33664" spans="199:199" ht="12" customHeight="1">
      <c r="GQ33664" s="171"/>
    </row>
    <row r="33665" spans="199:199" ht="12" customHeight="1">
      <c r="GQ33665" s="171"/>
    </row>
    <row r="33666" spans="199:199" ht="12" customHeight="1">
      <c r="GQ33666" s="171"/>
    </row>
    <row r="33667" spans="199:199" ht="12" customHeight="1">
      <c r="GQ33667" s="171"/>
    </row>
    <row r="33668" spans="199:199" ht="12" customHeight="1">
      <c r="GQ33668" s="171"/>
    </row>
    <row r="33669" spans="199:199" ht="12" customHeight="1">
      <c r="GQ33669" s="171"/>
    </row>
    <row r="33670" spans="199:199" ht="12" customHeight="1">
      <c r="GQ33670" s="171"/>
    </row>
    <row r="33671" spans="199:199" ht="12" customHeight="1">
      <c r="GQ33671" s="171"/>
    </row>
    <row r="33672" spans="199:199" ht="12" customHeight="1">
      <c r="GQ33672" s="171"/>
    </row>
    <row r="33673" spans="199:199" ht="12" customHeight="1">
      <c r="GQ33673" s="171"/>
    </row>
    <row r="33674" spans="199:199" ht="12" customHeight="1">
      <c r="GQ33674" s="171"/>
    </row>
    <row r="33675" spans="199:199" ht="12" customHeight="1">
      <c r="GQ33675" s="171"/>
    </row>
    <row r="33676" spans="199:199" ht="12" customHeight="1">
      <c r="GQ33676" s="171"/>
    </row>
    <row r="33677" spans="199:199" ht="12" customHeight="1">
      <c r="GQ33677" s="171"/>
    </row>
    <row r="33678" spans="199:199" ht="12" customHeight="1">
      <c r="GQ33678" s="171"/>
    </row>
    <row r="33679" spans="199:199" ht="12" customHeight="1">
      <c r="GQ33679" s="171"/>
    </row>
    <row r="33680" spans="199:199" ht="12" customHeight="1">
      <c r="GQ33680" s="171"/>
    </row>
    <row r="33681" spans="199:199" ht="12" customHeight="1">
      <c r="GQ33681" s="171"/>
    </row>
    <row r="33682" spans="199:199" ht="12" customHeight="1">
      <c r="GQ33682" s="171"/>
    </row>
    <row r="33683" spans="199:199" ht="12" customHeight="1">
      <c r="GQ33683" s="171"/>
    </row>
    <row r="33684" spans="199:199" ht="12" customHeight="1">
      <c r="GQ33684" s="171"/>
    </row>
    <row r="33685" spans="199:199" ht="12" customHeight="1">
      <c r="GQ33685" s="171"/>
    </row>
    <row r="33686" spans="199:199" ht="12" customHeight="1">
      <c r="GQ33686" s="171"/>
    </row>
    <row r="33687" spans="199:199" ht="12" customHeight="1">
      <c r="GQ33687" s="171"/>
    </row>
    <row r="33688" spans="199:199" ht="12" customHeight="1">
      <c r="GQ33688" s="171"/>
    </row>
    <row r="33689" spans="199:199" ht="12" customHeight="1">
      <c r="GQ33689" s="171"/>
    </row>
    <row r="33690" spans="199:199" ht="12" customHeight="1">
      <c r="GQ33690" s="171"/>
    </row>
    <row r="33691" spans="199:199" ht="12" customHeight="1">
      <c r="GQ33691" s="171"/>
    </row>
    <row r="33692" spans="199:199" ht="12" customHeight="1">
      <c r="GQ33692" s="171"/>
    </row>
    <row r="33693" spans="199:199" ht="12" customHeight="1">
      <c r="GQ33693" s="171"/>
    </row>
    <row r="33694" spans="199:199" ht="12" customHeight="1">
      <c r="GQ33694" s="171"/>
    </row>
    <row r="33695" spans="199:199" ht="12" customHeight="1">
      <c r="GQ33695" s="171"/>
    </row>
    <row r="33696" spans="199:199" ht="12" customHeight="1">
      <c r="GQ33696" s="171"/>
    </row>
    <row r="33697" spans="199:199" ht="12" customHeight="1">
      <c r="GQ33697" s="171"/>
    </row>
    <row r="33698" spans="199:199" ht="12" customHeight="1">
      <c r="GQ33698" s="171"/>
    </row>
    <row r="33699" spans="199:199" ht="12" customHeight="1">
      <c r="GQ33699" s="171"/>
    </row>
    <row r="33700" spans="199:199" ht="12" customHeight="1">
      <c r="GQ33700" s="171"/>
    </row>
    <row r="33701" spans="199:199" ht="12" customHeight="1">
      <c r="GQ33701" s="171"/>
    </row>
    <row r="33702" spans="199:199" ht="12" customHeight="1">
      <c r="GQ33702" s="171"/>
    </row>
    <row r="33703" spans="199:199" ht="12" customHeight="1">
      <c r="GQ33703" s="171"/>
    </row>
    <row r="33704" spans="199:199" ht="12" customHeight="1">
      <c r="GQ33704" s="171"/>
    </row>
    <row r="33705" spans="199:199" ht="12" customHeight="1">
      <c r="GQ33705" s="171"/>
    </row>
    <row r="33706" spans="199:199" ht="12" customHeight="1">
      <c r="GQ33706" s="171"/>
    </row>
    <row r="33707" spans="199:199" ht="12" customHeight="1">
      <c r="GQ33707" s="171"/>
    </row>
    <row r="33708" spans="199:199" ht="12" customHeight="1">
      <c r="GQ33708" s="171"/>
    </row>
    <row r="33709" spans="199:199" ht="12" customHeight="1">
      <c r="GQ33709" s="171"/>
    </row>
    <row r="33710" spans="199:199" ht="12" customHeight="1">
      <c r="GQ33710" s="171"/>
    </row>
    <row r="33711" spans="199:199" ht="12" customHeight="1">
      <c r="GQ33711" s="171"/>
    </row>
    <row r="33712" spans="199:199" ht="12" customHeight="1">
      <c r="GQ33712" s="171"/>
    </row>
    <row r="33713" spans="199:199" ht="12" customHeight="1">
      <c r="GQ33713" s="171"/>
    </row>
    <row r="33714" spans="199:199" ht="12" customHeight="1">
      <c r="GQ33714" s="171"/>
    </row>
    <row r="33715" spans="199:199" ht="12" customHeight="1">
      <c r="GQ33715" s="171"/>
    </row>
    <row r="33716" spans="199:199" ht="12" customHeight="1">
      <c r="GQ33716" s="171"/>
    </row>
    <row r="33717" spans="199:199" ht="12" customHeight="1">
      <c r="GQ33717" s="171"/>
    </row>
    <row r="33718" spans="199:199" ht="12" customHeight="1">
      <c r="GQ33718" s="171"/>
    </row>
    <row r="33719" spans="199:199" ht="12" customHeight="1">
      <c r="GQ33719" s="171"/>
    </row>
    <row r="33720" spans="199:199" ht="12" customHeight="1">
      <c r="GQ33720" s="171"/>
    </row>
    <row r="33721" spans="199:199" ht="12" customHeight="1">
      <c r="GQ33721" s="171"/>
    </row>
    <row r="33722" spans="199:199" ht="12" customHeight="1">
      <c r="GQ33722" s="171"/>
    </row>
    <row r="33723" spans="199:199" ht="12" customHeight="1">
      <c r="GQ33723" s="171"/>
    </row>
    <row r="33724" spans="199:199" ht="12" customHeight="1">
      <c r="GQ33724" s="171"/>
    </row>
    <row r="33725" spans="199:199" ht="12" customHeight="1">
      <c r="GQ33725" s="171"/>
    </row>
    <row r="33726" spans="199:199" ht="12" customHeight="1">
      <c r="GQ33726" s="171"/>
    </row>
    <row r="33727" spans="199:199" ht="12" customHeight="1">
      <c r="GQ33727" s="171"/>
    </row>
    <row r="33728" spans="199:199" ht="12" customHeight="1">
      <c r="GQ33728" s="171"/>
    </row>
    <row r="33729" spans="199:199" ht="12" customHeight="1">
      <c r="GQ33729" s="171"/>
    </row>
    <row r="33730" spans="199:199" ht="12" customHeight="1">
      <c r="GQ33730" s="171"/>
    </row>
    <row r="33731" spans="199:199" ht="12" customHeight="1">
      <c r="GQ33731" s="171"/>
    </row>
    <row r="33732" spans="199:199" ht="12" customHeight="1">
      <c r="GQ33732" s="171"/>
    </row>
    <row r="33733" spans="199:199" ht="12" customHeight="1">
      <c r="GQ33733" s="171"/>
    </row>
    <row r="33734" spans="199:199" ht="12" customHeight="1">
      <c r="GQ33734" s="171"/>
    </row>
    <row r="33735" spans="199:199" ht="12" customHeight="1">
      <c r="GQ33735" s="171"/>
    </row>
    <row r="33736" spans="199:199" ht="12" customHeight="1">
      <c r="GQ33736" s="171"/>
    </row>
    <row r="33737" spans="199:199" ht="12" customHeight="1">
      <c r="GQ33737" s="171"/>
    </row>
    <row r="33738" spans="199:199" ht="12" customHeight="1">
      <c r="GQ33738" s="171"/>
    </row>
    <row r="33739" spans="199:199" ht="12" customHeight="1">
      <c r="GQ33739" s="171"/>
    </row>
    <row r="33740" spans="199:199" ht="12" customHeight="1">
      <c r="GQ33740" s="171"/>
    </row>
    <row r="33741" spans="199:199" ht="12" customHeight="1">
      <c r="GQ33741" s="171"/>
    </row>
    <row r="33742" spans="199:199" ht="12" customHeight="1">
      <c r="GQ33742" s="171"/>
    </row>
    <row r="33743" spans="199:199" ht="12" customHeight="1">
      <c r="GQ33743" s="171"/>
    </row>
    <row r="33744" spans="199:199" ht="12" customHeight="1">
      <c r="GQ33744" s="171"/>
    </row>
    <row r="33745" spans="199:199" ht="12" customHeight="1">
      <c r="GQ33745" s="171"/>
    </row>
    <row r="33746" spans="199:199" ht="12" customHeight="1">
      <c r="GQ33746" s="171"/>
    </row>
    <row r="33747" spans="199:199" ht="12" customHeight="1">
      <c r="GQ33747" s="171"/>
    </row>
    <row r="33748" spans="199:199" ht="12" customHeight="1">
      <c r="GQ33748" s="171"/>
    </row>
    <row r="33749" spans="199:199" ht="12" customHeight="1">
      <c r="GQ33749" s="171"/>
    </row>
    <row r="33750" spans="199:199" ht="12" customHeight="1">
      <c r="GQ33750" s="171"/>
    </row>
    <row r="33751" spans="199:199" ht="12" customHeight="1">
      <c r="GQ33751" s="171"/>
    </row>
    <row r="33752" spans="199:199" ht="12" customHeight="1">
      <c r="GQ33752" s="171"/>
    </row>
    <row r="33753" spans="199:199" ht="12" customHeight="1">
      <c r="GQ33753" s="171"/>
    </row>
    <row r="33754" spans="199:199" ht="12" customHeight="1">
      <c r="GQ33754" s="171"/>
    </row>
    <row r="33755" spans="199:199" ht="12" customHeight="1">
      <c r="GQ33755" s="171"/>
    </row>
    <row r="33756" spans="199:199" ht="12" customHeight="1">
      <c r="GQ33756" s="171"/>
    </row>
    <row r="33757" spans="199:199" ht="12" customHeight="1">
      <c r="GQ33757" s="171"/>
    </row>
    <row r="33758" spans="199:199" ht="12" customHeight="1">
      <c r="GQ33758" s="171"/>
    </row>
    <row r="33759" spans="199:199" ht="12" customHeight="1">
      <c r="GQ33759" s="171"/>
    </row>
    <row r="33760" spans="199:199" ht="12" customHeight="1">
      <c r="GQ33760" s="171"/>
    </row>
    <row r="33761" spans="199:199" ht="12" customHeight="1">
      <c r="GQ33761" s="171"/>
    </row>
    <row r="33762" spans="199:199" ht="12" customHeight="1">
      <c r="GQ33762" s="171"/>
    </row>
    <row r="33763" spans="199:199" ht="12" customHeight="1">
      <c r="GQ33763" s="171"/>
    </row>
    <row r="33764" spans="199:199" ht="12" customHeight="1">
      <c r="GQ33764" s="171"/>
    </row>
    <row r="33765" spans="199:199" ht="12" customHeight="1">
      <c r="GQ33765" s="171"/>
    </row>
    <row r="33766" spans="199:199" ht="12" customHeight="1">
      <c r="GQ33766" s="171"/>
    </row>
    <row r="33767" spans="199:199" ht="12" customHeight="1">
      <c r="GQ33767" s="171"/>
    </row>
    <row r="33768" spans="199:199" ht="12" customHeight="1">
      <c r="GQ33768" s="171"/>
    </row>
    <row r="33769" spans="199:199" ht="12" customHeight="1">
      <c r="GQ33769" s="171"/>
    </row>
    <row r="33770" spans="199:199" ht="12" customHeight="1">
      <c r="GQ33770" s="171"/>
    </row>
    <row r="33771" spans="199:199" ht="12" customHeight="1">
      <c r="GQ33771" s="171"/>
    </row>
    <row r="33772" spans="199:199" ht="12" customHeight="1">
      <c r="GQ33772" s="171"/>
    </row>
    <row r="33773" spans="199:199" ht="12" customHeight="1">
      <c r="GQ33773" s="171"/>
    </row>
    <row r="33774" spans="199:199" ht="12" customHeight="1">
      <c r="GQ33774" s="171"/>
    </row>
    <row r="33775" spans="199:199" ht="12" customHeight="1">
      <c r="GQ33775" s="171"/>
    </row>
    <row r="33776" spans="199:199" ht="12" customHeight="1">
      <c r="GQ33776" s="171"/>
    </row>
    <row r="33777" spans="199:199" ht="12" customHeight="1">
      <c r="GQ33777" s="171"/>
    </row>
    <row r="33778" spans="199:199" ht="12" customHeight="1">
      <c r="GQ33778" s="171"/>
    </row>
    <row r="33779" spans="199:199" ht="12" customHeight="1">
      <c r="GQ33779" s="171"/>
    </row>
    <row r="33780" spans="199:199" ht="12" customHeight="1">
      <c r="GQ33780" s="171"/>
    </row>
    <row r="33781" spans="199:199" ht="12" customHeight="1">
      <c r="GQ33781" s="171"/>
    </row>
    <row r="33782" spans="199:199" ht="12" customHeight="1">
      <c r="GQ33782" s="171"/>
    </row>
    <row r="33783" spans="199:199" ht="12" customHeight="1">
      <c r="GQ33783" s="171"/>
    </row>
    <row r="33784" spans="199:199" ht="12" customHeight="1">
      <c r="GQ33784" s="171"/>
    </row>
    <row r="33785" spans="199:199" ht="12" customHeight="1">
      <c r="GQ33785" s="171"/>
    </row>
    <row r="33786" spans="199:199" ht="12" customHeight="1">
      <c r="GQ33786" s="171"/>
    </row>
    <row r="33787" spans="199:199" ht="12" customHeight="1">
      <c r="GQ33787" s="171"/>
    </row>
    <row r="33788" spans="199:199" ht="12" customHeight="1">
      <c r="GQ33788" s="171"/>
    </row>
    <row r="33789" spans="199:199" ht="12" customHeight="1">
      <c r="GQ33789" s="171"/>
    </row>
    <row r="33790" spans="199:199" ht="12" customHeight="1">
      <c r="GQ33790" s="171"/>
    </row>
    <row r="33791" spans="199:199" ht="12" customHeight="1">
      <c r="GQ33791" s="171"/>
    </row>
    <row r="33792" spans="199:199" ht="12" customHeight="1">
      <c r="GQ33792" s="171"/>
    </row>
    <row r="33793" spans="199:199" ht="12" customHeight="1">
      <c r="GQ33793" s="171"/>
    </row>
    <row r="33794" spans="199:199" ht="12" customHeight="1">
      <c r="GQ33794" s="171"/>
    </row>
    <row r="33795" spans="199:199" ht="12" customHeight="1">
      <c r="GQ33795" s="171"/>
    </row>
    <row r="33796" spans="199:199" ht="12" customHeight="1">
      <c r="GQ33796" s="171"/>
    </row>
    <row r="33797" spans="199:199" ht="12" customHeight="1">
      <c r="GQ33797" s="171"/>
    </row>
    <row r="33798" spans="199:199" ht="12" customHeight="1">
      <c r="GQ33798" s="171"/>
    </row>
    <row r="33799" spans="199:199" ht="12" customHeight="1">
      <c r="GQ33799" s="171"/>
    </row>
    <row r="33800" spans="199:199" ht="12" customHeight="1">
      <c r="GQ33800" s="171"/>
    </row>
    <row r="33801" spans="199:199" ht="12" customHeight="1">
      <c r="GQ33801" s="171"/>
    </row>
    <row r="33802" spans="199:199" ht="12" customHeight="1">
      <c r="GQ33802" s="171"/>
    </row>
    <row r="33803" spans="199:199" ht="12" customHeight="1">
      <c r="GQ33803" s="171"/>
    </row>
    <row r="33804" spans="199:199" ht="12" customHeight="1">
      <c r="GQ33804" s="171"/>
    </row>
    <row r="33805" spans="199:199" ht="12" customHeight="1">
      <c r="GQ33805" s="171"/>
    </row>
    <row r="33806" spans="199:199" ht="12" customHeight="1">
      <c r="GQ33806" s="171"/>
    </row>
    <row r="33807" spans="199:199" ht="12" customHeight="1">
      <c r="GQ33807" s="171"/>
    </row>
    <row r="33808" spans="199:199" ht="12" customHeight="1">
      <c r="GQ33808" s="171"/>
    </row>
    <row r="33809" spans="199:199" ht="12" customHeight="1">
      <c r="GQ33809" s="171"/>
    </row>
    <row r="33810" spans="199:199" ht="12" customHeight="1">
      <c r="GQ33810" s="171"/>
    </row>
    <row r="33811" spans="199:199" ht="12" customHeight="1">
      <c r="GQ33811" s="171"/>
    </row>
    <row r="33812" spans="199:199" ht="12" customHeight="1">
      <c r="GQ33812" s="171"/>
    </row>
    <row r="33813" spans="199:199" ht="12" customHeight="1">
      <c r="GQ33813" s="171"/>
    </row>
    <row r="33814" spans="199:199" ht="12" customHeight="1">
      <c r="GQ33814" s="171"/>
    </row>
    <row r="33815" spans="199:199" ht="12" customHeight="1">
      <c r="GQ33815" s="171"/>
    </row>
    <row r="33816" spans="199:199" ht="12" customHeight="1">
      <c r="GQ33816" s="171"/>
    </row>
    <row r="33817" spans="199:199" ht="12" customHeight="1">
      <c r="GQ33817" s="171"/>
    </row>
    <row r="33818" spans="199:199" ht="12" customHeight="1">
      <c r="GQ33818" s="171"/>
    </row>
    <row r="33819" spans="199:199" ht="12" customHeight="1">
      <c r="GQ33819" s="171"/>
    </row>
    <row r="33820" spans="199:199" ht="12" customHeight="1">
      <c r="GQ33820" s="171"/>
    </row>
    <row r="33821" spans="199:199" ht="12" customHeight="1">
      <c r="GQ33821" s="171"/>
    </row>
    <row r="33822" spans="199:199" ht="12" customHeight="1">
      <c r="GQ33822" s="171"/>
    </row>
    <row r="33823" spans="199:199" ht="12" customHeight="1">
      <c r="GQ33823" s="171"/>
    </row>
    <row r="33824" spans="199:199" ht="12" customHeight="1">
      <c r="GQ33824" s="171"/>
    </row>
    <row r="33825" spans="199:199" ht="12" customHeight="1">
      <c r="GQ33825" s="171"/>
    </row>
    <row r="33826" spans="199:199" ht="12" customHeight="1">
      <c r="GQ33826" s="171"/>
    </row>
    <row r="33827" spans="199:199" ht="12" customHeight="1">
      <c r="GQ33827" s="171"/>
    </row>
    <row r="33828" spans="199:199" ht="12" customHeight="1">
      <c r="GQ33828" s="171"/>
    </row>
    <row r="33829" spans="199:199" ht="12" customHeight="1">
      <c r="GQ33829" s="171"/>
    </row>
    <row r="33830" spans="199:199" ht="12" customHeight="1">
      <c r="GQ33830" s="171"/>
    </row>
    <row r="33831" spans="199:199" ht="12" customHeight="1">
      <c r="GQ33831" s="171"/>
    </row>
    <row r="33832" spans="199:199" ht="12" customHeight="1">
      <c r="GQ33832" s="171"/>
    </row>
    <row r="33833" spans="199:199" ht="12" customHeight="1">
      <c r="GQ33833" s="171"/>
    </row>
    <row r="33834" spans="199:199" ht="12" customHeight="1">
      <c r="GQ33834" s="171"/>
    </row>
    <row r="33835" spans="199:199" ht="12" customHeight="1">
      <c r="GQ33835" s="171"/>
    </row>
    <row r="33836" spans="199:199" ht="12" customHeight="1">
      <c r="GQ33836" s="171"/>
    </row>
    <row r="33837" spans="199:199" ht="12" customHeight="1">
      <c r="GQ33837" s="171"/>
    </row>
    <row r="33838" spans="199:199" ht="12" customHeight="1">
      <c r="GQ33838" s="171"/>
    </row>
    <row r="33839" spans="199:199" ht="12" customHeight="1">
      <c r="GQ33839" s="171"/>
    </row>
    <row r="33840" spans="199:199" ht="12" customHeight="1">
      <c r="GQ33840" s="171"/>
    </row>
    <row r="33841" spans="199:199" ht="12" customHeight="1">
      <c r="GQ33841" s="171"/>
    </row>
    <row r="33842" spans="199:199" ht="12" customHeight="1">
      <c r="GQ33842" s="171"/>
    </row>
    <row r="33843" spans="199:199" ht="12" customHeight="1">
      <c r="GQ33843" s="171"/>
    </row>
    <row r="33844" spans="199:199" ht="12" customHeight="1">
      <c r="GQ33844" s="171"/>
    </row>
    <row r="33845" spans="199:199" ht="12" customHeight="1">
      <c r="GQ33845" s="171"/>
    </row>
    <row r="33846" spans="199:199" ht="12" customHeight="1">
      <c r="GQ33846" s="171"/>
    </row>
    <row r="33847" spans="199:199" ht="12" customHeight="1">
      <c r="GQ33847" s="171"/>
    </row>
    <row r="33848" spans="199:199" ht="12" customHeight="1">
      <c r="GQ33848" s="171"/>
    </row>
    <row r="33849" spans="199:199" ht="12" customHeight="1">
      <c r="GQ33849" s="171"/>
    </row>
    <row r="33850" spans="199:199" ht="12" customHeight="1">
      <c r="GQ33850" s="171"/>
    </row>
    <row r="33851" spans="199:199" ht="12" customHeight="1">
      <c r="GQ33851" s="171"/>
    </row>
    <row r="33852" spans="199:199" ht="12" customHeight="1">
      <c r="GQ33852" s="171"/>
    </row>
    <row r="33853" spans="199:199" ht="12" customHeight="1">
      <c r="GQ33853" s="171"/>
    </row>
    <row r="33854" spans="199:199" ht="12" customHeight="1">
      <c r="GQ33854" s="171"/>
    </row>
    <row r="33855" spans="199:199" ht="12" customHeight="1">
      <c r="GQ33855" s="171"/>
    </row>
    <row r="33856" spans="199:199" ht="12" customHeight="1">
      <c r="GQ33856" s="171"/>
    </row>
    <row r="33857" spans="199:199" ht="12" customHeight="1">
      <c r="GQ33857" s="171"/>
    </row>
    <row r="33858" spans="199:199" ht="12" customHeight="1">
      <c r="GQ33858" s="171"/>
    </row>
    <row r="33859" spans="199:199" ht="12" customHeight="1">
      <c r="GQ33859" s="171"/>
    </row>
    <row r="33860" spans="199:199" ht="12" customHeight="1">
      <c r="GQ33860" s="171"/>
    </row>
    <row r="33861" spans="199:199" ht="12" customHeight="1">
      <c r="GQ33861" s="171"/>
    </row>
    <row r="33862" spans="199:199" ht="12" customHeight="1">
      <c r="GQ33862" s="171"/>
    </row>
    <row r="33863" spans="199:199" ht="12" customHeight="1">
      <c r="GQ33863" s="171"/>
    </row>
    <row r="33864" spans="199:199" ht="12" customHeight="1">
      <c r="GQ33864" s="171"/>
    </row>
    <row r="33865" spans="199:199" ht="12" customHeight="1">
      <c r="GQ33865" s="171"/>
    </row>
    <row r="33866" spans="199:199" ht="12" customHeight="1">
      <c r="GQ33866" s="171"/>
    </row>
    <row r="33867" spans="199:199" ht="12" customHeight="1">
      <c r="GQ33867" s="171"/>
    </row>
    <row r="33868" spans="199:199" ht="12" customHeight="1">
      <c r="GQ33868" s="171"/>
    </row>
    <row r="33869" spans="199:199" ht="12" customHeight="1">
      <c r="GQ33869" s="171"/>
    </row>
    <row r="33870" spans="199:199" ht="12" customHeight="1">
      <c r="GQ33870" s="171"/>
    </row>
    <row r="33871" spans="199:199" ht="12" customHeight="1">
      <c r="GQ33871" s="171"/>
    </row>
    <row r="33872" spans="199:199" ht="12" customHeight="1">
      <c r="GQ33872" s="171"/>
    </row>
    <row r="33873" spans="199:199" ht="12" customHeight="1">
      <c r="GQ33873" s="171"/>
    </row>
    <row r="33874" spans="199:199" ht="12" customHeight="1">
      <c r="GQ33874" s="171"/>
    </row>
    <row r="33875" spans="199:199" ht="12" customHeight="1">
      <c r="GQ33875" s="171"/>
    </row>
    <row r="33876" spans="199:199" ht="12" customHeight="1">
      <c r="GQ33876" s="171"/>
    </row>
    <row r="33877" spans="199:199" ht="12" customHeight="1">
      <c r="GQ33877" s="171"/>
    </row>
    <row r="33878" spans="199:199" ht="12" customHeight="1">
      <c r="GQ33878" s="171"/>
    </row>
    <row r="33879" spans="199:199" ht="12" customHeight="1">
      <c r="GQ33879" s="171"/>
    </row>
    <row r="33880" spans="199:199" ht="12" customHeight="1">
      <c r="GQ33880" s="171"/>
    </row>
    <row r="33881" spans="199:199" ht="12" customHeight="1">
      <c r="GQ33881" s="171"/>
    </row>
    <row r="33882" spans="199:199" ht="12" customHeight="1">
      <c r="GQ33882" s="171"/>
    </row>
    <row r="33883" spans="199:199" ht="12" customHeight="1">
      <c r="GQ33883" s="171"/>
    </row>
    <row r="33884" spans="199:199" ht="12" customHeight="1">
      <c r="GQ33884" s="171"/>
    </row>
    <row r="33885" spans="199:199" ht="12" customHeight="1">
      <c r="GQ33885" s="171"/>
    </row>
    <row r="33886" spans="199:199" ht="12" customHeight="1">
      <c r="GQ33886" s="171"/>
    </row>
    <row r="33887" spans="199:199" ht="12" customHeight="1">
      <c r="GQ33887" s="171"/>
    </row>
    <row r="33888" spans="199:199" ht="12" customHeight="1">
      <c r="GQ33888" s="171"/>
    </row>
    <row r="33889" spans="199:199" ht="12" customHeight="1">
      <c r="GQ33889" s="171"/>
    </row>
    <row r="33890" spans="199:199" ht="12" customHeight="1">
      <c r="GQ33890" s="171"/>
    </row>
    <row r="33891" spans="199:199" ht="12" customHeight="1">
      <c r="GQ33891" s="171"/>
    </row>
    <row r="33892" spans="199:199" ht="12" customHeight="1">
      <c r="GQ33892" s="171"/>
    </row>
    <row r="33893" spans="199:199" ht="12" customHeight="1">
      <c r="GQ33893" s="171"/>
    </row>
    <row r="33894" spans="199:199" ht="12" customHeight="1">
      <c r="GQ33894" s="171"/>
    </row>
    <row r="33895" spans="199:199" ht="12" customHeight="1">
      <c r="GQ33895" s="171"/>
    </row>
    <row r="33896" spans="199:199" ht="12" customHeight="1">
      <c r="GQ33896" s="171"/>
    </row>
    <row r="33897" spans="199:199" ht="12" customHeight="1">
      <c r="GQ33897" s="171"/>
    </row>
    <row r="33898" spans="199:199" ht="12" customHeight="1">
      <c r="GQ33898" s="171"/>
    </row>
    <row r="33899" spans="199:199" ht="12" customHeight="1">
      <c r="GQ33899" s="171"/>
    </row>
    <row r="33900" spans="199:199" ht="12" customHeight="1">
      <c r="GQ33900" s="171"/>
    </row>
    <row r="33901" spans="199:199" ht="12" customHeight="1">
      <c r="GQ33901" s="171"/>
    </row>
    <row r="33902" spans="199:199" ht="12" customHeight="1">
      <c r="GQ33902" s="171"/>
    </row>
    <row r="33903" spans="199:199" ht="12" customHeight="1">
      <c r="GQ33903" s="171"/>
    </row>
    <row r="33904" spans="199:199" ht="12" customHeight="1">
      <c r="GQ33904" s="171"/>
    </row>
    <row r="33905" spans="199:199" ht="12" customHeight="1">
      <c r="GQ33905" s="171"/>
    </row>
    <row r="33906" spans="199:199" ht="12" customHeight="1">
      <c r="GQ33906" s="171"/>
    </row>
    <row r="33907" spans="199:199" ht="12" customHeight="1">
      <c r="GQ33907" s="171"/>
    </row>
    <row r="33908" spans="199:199" ht="12" customHeight="1">
      <c r="GQ33908" s="171"/>
    </row>
    <row r="33909" spans="199:199" ht="12" customHeight="1">
      <c r="GQ33909" s="171"/>
    </row>
    <row r="33910" spans="199:199" ht="12" customHeight="1">
      <c r="GQ33910" s="171"/>
    </row>
    <row r="33911" spans="199:199" ht="12" customHeight="1">
      <c r="GQ33911" s="171"/>
    </row>
    <row r="33912" spans="199:199" ht="12" customHeight="1">
      <c r="GQ33912" s="171"/>
    </row>
    <row r="33913" spans="199:199" ht="12" customHeight="1">
      <c r="GQ33913" s="171"/>
    </row>
    <row r="33914" spans="199:199" ht="12" customHeight="1">
      <c r="GQ33914" s="171"/>
    </row>
    <row r="33915" spans="199:199" ht="12" customHeight="1">
      <c r="GQ33915" s="171"/>
    </row>
    <row r="33916" spans="199:199" ht="12" customHeight="1">
      <c r="GQ33916" s="171"/>
    </row>
    <row r="33917" spans="199:199" ht="12" customHeight="1">
      <c r="GQ33917" s="171"/>
    </row>
    <row r="33918" spans="199:199" ht="12" customHeight="1">
      <c r="GQ33918" s="171"/>
    </row>
    <row r="33919" spans="199:199" ht="12" customHeight="1">
      <c r="GQ33919" s="171"/>
    </row>
    <row r="33920" spans="199:199" ht="12" customHeight="1">
      <c r="GQ33920" s="171"/>
    </row>
    <row r="33921" spans="199:199" ht="12" customHeight="1">
      <c r="GQ33921" s="171"/>
    </row>
    <row r="33922" spans="199:199" ht="12" customHeight="1">
      <c r="GQ33922" s="171"/>
    </row>
    <row r="33923" spans="199:199" ht="12" customHeight="1">
      <c r="GQ33923" s="171"/>
    </row>
    <row r="33924" spans="199:199" ht="12" customHeight="1">
      <c r="GQ33924" s="171"/>
    </row>
    <row r="33925" spans="199:199" ht="12" customHeight="1">
      <c r="GQ33925" s="171"/>
    </row>
    <row r="33926" spans="199:199" ht="12" customHeight="1">
      <c r="GQ33926" s="171"/>
    </row>
    <row r="33927" spans="199:199" ht="12" customHeight="1">
      <c r="GQ33927" s="171"/>
    </row>
    <row r="33928" spans="199:199" ht="12" customHeight="1">
      <c r="GQ33928" s="171"/>
    </row>
    <row r="33929" spans="199:199" ht="12" customHeight="1">
      <c r="GQ33929" s="171"/>
    </row>
    <row r="33930" spans="199:199" ht="12" customHeight="1">
      <c r="GQ33930" s="171"/>
    </row>
    <row r="33931" spans="199:199" ht="12" customHeight="1">
      <c r="GQ33931" s="171"/>
    </row>
    <row r="33932" spans="199:199" ht="12" customHeight="1">
      <c r="GQ33932" s="171"/>
    </row>
    <row r="33933" spans="199:199" ht="12" customHeight="1">
      <c r="GQ33933" s="171"/>
    </row>
    <row r="33934" spans="199:199" ht="12" customHeight="1">
      <c r="GQ33934" s="171"/>
    </row>
    <row r="33935" spans="199:199" ht="12" customHeight="1">
      <c r="GQ33935" s="171"/>
    </row>
    <row r="33936" spans="199:199" ht="12" customHeight="1">
      <c r="GQ33936" s="171"/>
    </row>
    <row r="33937" spans="199:199" ht="12" customHeight="1">
      <c r="GQ33937" s="171"/>
    </row>
    <row r="33938" spans="199:199" ht="12" customHeight="1">
      <c r="GQ33938" s="171"/>
    </row>
    <row r="33939" spans="199:199" ht="12" customHeight="1">
      <c r="GQ33939" s="171"/>
    </row>
    <row r="33940" spans="199:199" ht="12" customHeight="1">
      <c r="GQ33940" s="171"/>
    </row>
    <row r="33941" spans="199:199" ht="12" customHeight="1">
      <c r="GQ33941" s="171"/>
    </row>
    <row r="33942" spans="199:199" ht="12" customHeight="1">
      <c r="GQ33942" s="171"/>
    </row>
    <row r="33943" spans="199:199" ht="12" customHeight="1">
      <c r="GQ33943" s="171"/>
    </row>
    <row r="33944" spans="199:199" ht="12" customHeight="1">
      <c r="GQ33944" s="171"/>
    </row>
    <row r="33945" spans="199:199" ht="12" customHeight="1">
      <c r="GQ33945" s="171"/>
    </row>
    <row r="33946" spans="199:199" ht="12" customHeight="1">
      <c r="GQ33946" s="171"/>
    </row>
    <row r="33947" spans="199:199" ht="12" customHeight="1">
      <c r="GQ33947" s="171"/>
    </row>
    <row r="33948" spans="199:199" ht="12" customHeight="1">
      <c r="GQ33948" s="171"/>
    </row>
    <row r="33949" spans="199:199" ht="12" customHeight="1">
      <c r="GQ33949" s="171"/>
    </row>
    <row r="33950" spans="199:199" ht="12" customHeight="1">
      <c r="GQ33950" s="171"/>
    </row>
    <row r="33951" spans="199:199" ht="12" customHeight="1">
      <c r="GQ33951" s="171"/>
    </row>
    <row r="33952" spans="199:199" ht="12" customHeight="1">
      <c r="GQ33952" s="171"/>
    </row>
    <row r="33953" spans="199:199" ht="12" customHeight="1">
      <c r="GQ33953" s="171"/>
    </row>
    <row r="33954" spans="199:199" ht="12" customHeight="1">
      <c r="GQ33954" s="171"/>
    </row>
    <row r="33955" spans="199:199" ht="12" customHeight="1">
      <c r="GQ33955" s="171"/>
    </row>
    <row r="33956" spans="199:199" ht="12" customHeight="1">
      <c r="GQ33956" s="171"/>
    </row>
    <row r="33957" spans="199:199" ht="12" customHeight="1">
      <c r="GQ33957" s="171"/>
    </row>
    <row r="33958" spans="199:199" ht="12" customHeight="1">
      <c r="GQ33958" s="171"/>
    </row>
    <row r="33959" spans="199:199" ht="12" customHeight="1">
      <c r="GQ33959" s="171"/>
    </row>
    <row r="33960" spans="199:199" ht="12" customHeight="1">
      <c r="GQ33960" s="171"/>
    </row>
    <row r="33961" spans="199:199" ht="12" customHeight="1">
      <c r="GQ33961" s="171"/>
    </row>
    <row r="33962" spans="199:199" ht="12" customHeight="1">
      <c r="GQ33962" s="171"/>
    </row>
    <row r="33963" spans="199:199" ht="12" customHeight="1">
      <c r="GQ33963" s="171"/>
    </row>
    <row r="33964" spans="199:199" ht="12" customHeight="1">
      <c r="GQ33964" s="171"/>
    </row>
    <row r="33965" spans="199:199" ht="12" customHeight="1">
      <c r="GQ33965" s="171"/>
    </row>
    <row r="33966" spans="199:199" ht="12" customHeight="1">
      <c r="GQ33966" s="171"/>
    </row>
    <row r="33967" spans="199:199" ht="12" customHeight="1">
      <c r="GQ33967" s="171"/>
    </row>
    <row r="33968" spans="199:199" ht="12" customHeight="1">
      <c r="GQ33968" s="171"/>
    </row>
    <row r="33969" spans="199:199" ht="12" customHeight="1">
      <c r="GQ33969" s="171"/>
    </row>
    <row r="33970" spans="199:199" ht="12" customHeight="1">
      <c r="GQ33970" s="171"/>
    </row>
    <row r="33971" spans="199:199" ht="12" customHeight="1">
      <c r="GQ33971" s="171"/>
    </row>
    <row r="33972" spans="199:199" ht="12" customHeight="1">
      <c r="GQ33972" s="171"/>
    </row>
    <row r="33973" spans="199:199" ht="12" customHeight="1">
      <c r="GQ33973" s="171"/>
    </row>
    <row r="33974" spans="199:199" ht="12" customHeight="1">
      <c r="GQ33974" s="171"/>
    </row>
    <row r="33975" spans="199:199" ht="12" customHeight="1">
      <c r="GQ33975" s="171"/>
    </row>
    <row r="33976" spans="199:199" ht="12" customHeight="1">
      <c r="GQ33976" s="171"/>
    </row>
    <row r="33977" spans="199:199" ht="12" customHeight="1">
      <c r="GQ33977" s="171"/>
    </row>
    <row r="33978" spans="199:199" ht="12" customHeight="1">
      <c r="GQ33978" s="171"/>
    </row>
    <row r="33979" spans="199:199" ht="12" customHeight="1">
      <c r="GQ33979" s="171"/>
    </row>
    <row r="33980" spans="199:199" ht="12" customHeight="1">
      <c r="GQ33980" s="171"/>
    </row>
    <row r="33981" spans="199:199" ht="12" customHeight="1">
      <c r="GQ33981" s="171"/>
    </row>
    <row r="33982" spans="199:199" ht="12" customHeight="1">
      <c r="GQ33982" s="171"/>
    </row>
    <row r="33983" spans="199:199" ht="12" customHeight="1">
      <c r="GQ33983" s="171"/>
    </row>
    <row r="33984" spans="199:199" ht="12" customHeight="1">
      <c r="GQ33984" s="171"/>
    </row>
    <row r="33985" spans="199:199" ht="12" customHeight="1">
      <c r="GQ33985" s="171"/>
    </row>
    <row r="33986" spans="199:199" ht="12" customHeight="1">
      <c r="GQ33986" s="171"/>
    </row>
    <row r="33987" spans="199:199" ht="12" customHeight="1">
      <c r="GQ33987" s="171"/>
    </row>
    <row r="33988" spans="199:199" ht="12" customHeight="1">
      <c r="GQ33988" s="171"/>
    </row>
    <row r="33989" spans="199:199" ht="12" customHeight="1">
      <c r="GQ33989" s="171"/>
    </row>
    <row r="33990" spans="199:199" ht="12" customHeight="1">
      <c r="GQ33990" s="171"/>
    </row>
    <row r="33991" spans="199:199" ht="12" customHeight="1">
      <c r="GQ33991" s="171"/>
    </row>
    <row r="33992" spans="199:199" ht="12" customHeight="1">
      <c r="GQ33992" s="171"/>
    </row>
    <row r="33993" spans="199:199" ht="12" customHeight="1">
      <c r="GQ33993" s="171"/>
    </row>
    <row r="33994" spans="199:199" ht="12" customHeight="1">
      <c r="GQ33994" s="171"/>
    </row>
    <row r="33995" spans="199:199" ht="12" customHeight="1">
      <c r="GQ33995" s="171"/>
    </row>
    <row r="33996" spans="199:199" ht="12" customHeight="1">
      <c r="GQ33996" s="171"/>
    </row>
    <row r="33997" spans="199:199" ht="12" customHeight="1">
      <c r="GQ33997" s="171"/>
    </row>
    <row r="33998" spans="199:199" ht="12" customHeight="1">
      <c r="GQ33998" s="171"/>
    </row>
    <row r="33999" spans="199:199" ht="12" customHeight="1">
      <c r="GQ33999" s="171"/>
    </row>
    <row r="34000" spans="199:199" ht="12" customHeight="1">
      <c r="GQ34000" s="171"/>
    </row>
    <row r="34001" spans="199:199" ht="12" customHeight="1">
      <c r="GQ34001" s="171"/>
    </row>
    <row r="34002" spans="199:199" ht="12" customHeight="1">
      <c r="GQ34002" s="171"/>
    </row>
    <row r="34003" spans="199:199" ht="12" customHeight="1">
      <c r="GQ34003" s="171"/>
    </row>
    <row r="34004" spans="199:199" ht="12" customHeight="1">
      <c r="GQ34004" s="171"/>
    </row>
    <row r="34005" spans="199:199" ht="12" customHeight="1">
      <c r="GQ34005" s="171"/>
    </row>
    <row r="34006" spans="199:199" ht="12" customHeight="1">
      <c r="GQ34006" s="171"/>
    </row>
    <row r="34007" spans="199:199" ht="12" customHeight="1">
      <c r="GQ34007" s="171"/>
    </row>
    <row r="34008" spans="199:199" ht="12" customHeight="1">
      <c r="GQ34008" s="171"/>
    </row>
    <row r="34009" spans="199:199" ht="12" customHeight="1">
      <c r="GQ34009" s="171"/>
    </row>
    <row r="34010" spans="199:199" ht="12" customHeight="1">
      <c r="GQ34010" s="171"/>
    </row>
    <row r="34011" spans="199:199" ht="12" customHeight="1">
      <c r="GQ34011" s="171"/>
    </row>
    <row r="34012" spans="199:199" ht="12" customHeight="1">
      <c r="GQ34012" s="171"/>
    </row>
    <row r="34013" spans="199:199" ht="12" customHeight="1">
      <c r="GQ34013" s="171"/>
    </row>
    <row r="34014" spans="199:199" ht="12" customHeight="1">
      <c r="GQ34014" s="171"/>
    </row>
    <row r="34015" spans="199:199" ht="12" customHeight="1">
      <c r="GQ34015" s="171"/>
    </row>
    <row r="34016" spans="199:199" ht="12" customHeight="1">
      <c r="GQ34016" s="171"/>
    </row>
    <row r="34017" spans="199:199" ht="12" customHeight="1">
      <c r="GQ34017" s="171"/>
    </row>
    <row r="34018" spans="199:199" ht="12" customHeight="1">
      <c r="GQ34018" s="171"/>
    </row>
    <row r="34019" spans="199:199" ht="12" customHeight="1">
      <c r="GQ34019" s="171"/>
    </row>
    <row r="34020" spans="199:199" ht="12" customHeight="1">
      <c r="GQ34020" s="171"/>
    </row>
    <row r="34021" spans="199:199" ht="12" customHeight="1">
      <c r="GQ34021" s="171"/>
    </row>
    <row r="34022" spans="199:199" ht="12" customHeight="1">
      <c r="GQ34022" s="171"/>
    </row>
    <row r="34023" spans="199:199" ht="12" customHeight="1">
      <c r="GQ34023" s="171"/>
    </row>
    <row r="34024" spans="199:199" ht="12" customHeight="1">
      <c r="GQ34024" s="171"/>
    </row>
    <row r="34025" spans="199:199" ht="12" customHeight="1">
      <c r="GQ34025" s="171"/>
    </row>
    <row r="34026" spans="199:199" ht="12" customHeight="1">
      <c r="GQ34026" s="171"/>
    </row>
    <row r="34027" spans="199:199" ht="12" customHeight="1">
      <c r="GQ34027" s="171"/>
    </row>
    <row r="34028" spans="199:199" ht="12" customHeight="1">
      <c r="GQ34028" s="171"/>
    </row>
    <row r="34029" spans="199:199" ht="12" customHeight="1">
      <c r="GQ34029" s="171"/>
    </row>
    <row r="34030" spans="199:199" ht="12" customHeight="1">
      <c r="GQ34030" s="171"/>
    </row>
    <row r="34031" spans="199:199" ht="12" customHeight="1">
      <c r="GQ34031" s="171"/>
    </row>
    <row r="34032" spans="199:199" ht="12" customHeight="1">
      <c r="GQ34032" s="171"/>
    </row>
    <row r="34033" spans="199:199" ht="12" customHeight="1">
      <c r="GQ34033" s="171"/>
    </row>
    <row r="34034" spans="199:199" ht="12" customHeight="1">
      <c r="GQ34034" s="171"/>
    </row>
    <row r="34035" spans="199:199" ht="12" customHeight="1">
      <c r="GQ34035" s="171"/>
    </row>
    <row r="34036" spans="199:199" ht="12" customHeight="1">
      <c r="GQ34036" s="171"/>
    </row>
    <row r="34037" spans="199:199" ht="12" customHeight="1">
      <c r="GQ34037" s="171"/>
    </row>
    <row r="34038" spans="199:199" ht="12" customHeight="1">
      <c r="GQ34038" s="171"/>
    </row>
    <row r="34039" spans="199:199" ht="12" customHeight="1">
      <c r="GQ34039" s="171"/>
    </row>
    <row r="34040" spans="199:199" ht="12" customHeight="1">
      <c r="GQ34040" s="171"/>
    </row>
    <row r="34041" spans="199:199" ht="12" customHeight="1">
      <c r="GQ34041" s="171"/>
    </row>
    <row r="34042" spans="199:199" ht="12" customHeight="1">
      <c r="GQ34042" s="171"/>
    </row>
    <row r="34043" spans="199:199" ht="12" customHeight="1">
      <c r="GQ34043" s="171"/>
    </row>
    <row r="34044" spans="199:199" ht="12" customHeight="1">
      <c r="GQ34044" s="171"/>
    </row>
    <row r="34045" spans="199:199" ht="12" customHeight="1">
      <c r="GQ34045" s="171"/>
    </row>
    <row r="34046" spans="199:199" ht="12" customHeight="1">
      <c r="GQ34046" s="171"/>
    </row>
    <row r="34047" spans="199:199" ht="12" customHeight="1">
      <c r="GQ34047" s="171"/>
    </row>
    <row r="34048" spans="199:199" ht="12" customHeight="1">
      <c r="GQ34048" s="171"/>
    </row>
    <row r="34049" spans="199:199" ht="12" customHeight="1">
      <c r="GQ34049" s="171"/>
    </row>
    <row r="34050" spans="199:199" ht="12" customHeight="1">
      <c r="GQ34050" s="171"/>
    </row>
    <row r="34051" spans="199:199" ht="12" customHeight="1">
      <c r="GQ34051" s="171"/>
    </row>
    <row r="34052" spans="199:199" ht="12" customHeight="1">
      <c r="GQ34052" s="171"/>
    </row>
    <row r="34053" spans="199:199" ht="12" customHeight="1">
      <c r="GQ34053" s="171"/>
    </row>
    <row r="34054" spans="199:199" ht="12" customHeight="1">
      <c r="GQ34054" s="171"/>
    </row>
    <row r="34055" spans="199:199" ht="12" customHeight="1">
      <c r="GQ34055" s="171"/>
    </row>
    <row r="34056" spans="199:199" ht="12" customHeight="1">
      <c r="GQ34056" s="171"/>
    </row>
    <row r="34057" spans="199:199" ht="12" customHeight="1">
      <c r="GQ34057" s="171"/>
    </row>
    <row r="34058" spans="199:199" ht="12" customHeight="1">
      <c r="GQ34058" s="171"/>
    </row>
    <row r="34059" spans="199:199" ht="12" customHeight="1">
      <c r="GQ34059" s="171"/>
    </row>
    <row r="34060" spans="199:199" ht="12" customHeight="1">
      <c r="GQ34060" s="171"/>
    </row>
    <row r="34061" spans="199:199" ht="12" customHeight="1">
      <c r="GQ34061" s="171"/>
    </row>
    <row r="34062" spans="199:199" ht="12" customHeight="1">
      <c r="GQ34062" s="171"/>
    </row>
    <row r="34063" spans="199:199" ht="12" customHeight="1">
      <c r="GQ34063" s="171"/>
    </row>
    <row r="34064" spans="199:199" ht="12" customHeight="1">
      <c r="GQ34064" s="171"/>
    </row>
    <row r="34065" spans="199:199" ht="12" customHeight="1">
      <c r="GQ34065" s="171"/>
    </row>
    <row r="34066" spans="199:199" ht="12" customHeight="1">
      <c r="GQ34066" s="171"/>
    </row>
    <row r="34067" spans="199:199" ht="12" customHeight="1">
      <c r="GQ34067" s="171"/>
    </row>
    <row r="34068" spans="199:199" ht="12" customHeight="1">
      <c r="GQ34068" s="171"/>
    </row>
    <row r="34069" spans="199:199" ht="12" customHeight="1">
      <c r="GQ34069" s="171"/>
    </row>
    <row r="34070" spans="199:199" ht="12" customHeight="1">
      <c r="GQ34070" s="171"/>
    </row>
    <row r="34071" spans="199:199" ht="12" customHeight="1">
      <c r="GQ34071" s="171"/>
    </row>
    <row r="34072" spans="199:199" ht="12" customHeight="1">
      <c r="GQ34072" s="171"/>
    </row>
    <row r="34073" spans="199:199" ht="12" customHeight="1">
      <c r="GQ34073" s="171"/>
    </row>
    <row r="34074" spans="199:199" ht="12" customHeight="1">
      <c r="GQ34074" s="171"/>
    </row>
    <row r="34075" spans="199:199" ht="12" customHeight="1">
      <c r="GQ34075" s="171"/>
    </row>
    <row r="34076" spans="199:199" ht="12" customHeight="1">
      <c r="GQ34076" s="171"/>
    </row>
    <row r="34077" spans="199:199" ht="12" customHeight="1">
      <c r="GQ34077" s="171"/>
    </row>
    <row r="34078" spans="199:199" ht="12" customHeight="1">
      <c r="GQ34078" s="171"/>
    </row>
    <row r="34079" spans="199:199" ht="12" customHeight="1">
      <c r="GQ34079" s="171"/>
    </row>
    <row r="34080" spans="199:199" ht="12" customHeight="1">
      <c r="GQ34080" s="171"/>
    </row>
    <row r="34081" spans="199:199" ht="12" customHeight="1">
      <c r="GQ34081" s="171"/>
    </row>
    <row r="34082" spans="199:199" ht="12" customHeight="1">
      <c r="GQ34082" s="171"/>
    </row>
    <row r="34083" spans="199:199" ht="12" customHeight="1">
      <c r="GQ34083" s="171"/>
    </row>
    <row r="34084" spans="199:199" ht="12" customHeight="1">
      <c r="GQ34084" s="171"/>
    </row>
    <row r="34085" spans="199:199" ht="12" customHeight="1">
      <c r="GQ34085" s="171"/>
    </row>
    <row r="34086" spans="199:199" ht="12" customHeight="1">
      <c r="GQ34086" s="171"/>
    </row>
    <row r="34087" spans="199:199" ht="12" customHeight="1">
      <c r="GQ34087" s="171"/>
    </row>
    <row r="34088" spans="199:199" ht="12" customHeight="1">
      <c r="GQ34088" s="171"/>
    </row>
    <row r="34089" spans="199:199" ht="12" customHeight="1">
      <c r="GQ34089" s="171"/>
    </row>
    <row r="34090" spans="199:199" ht="12" customHeight="1">
      <c r="GQ34090" s="171"/>
    </row>
    <row r="34091" spans="199:199" ht="12" customHeight="1">
      <c r="GQ34091" s="171"/>
    </row>
    <row r="34092" spans="199:199" ht="12" customHeight="1">
      <c r="GQ34092" s="171"/>
    </row>
    <row r="34093" spans="199:199" ht="12" customHeight="1">
      <c r="GQ34093" s="171"/>
    </row>
    <row r="34094" spans="199:199" ht="12" customHeight="1">
      <c r="GQ34094" s="171"/>
    </row>
    <row r="34095" spans="199:199" ht="12" customHeight="1">
      <c r="GQ34095" s="171"/>
    </row>
    <row r="34096" spans="199:199" ht="12" customHeight="1">
      <c r="GQ34096" s="171"/>
    </row>
    <row r="34097" spans="199:199" ht="12" customHeight="1">
      <c r="GQ34097" s="171"/>
    </row>
    <row r="34098" spans="199:199" ht="12" customHeight="1">
      <c r="GQ34098" s="171"/>
    </row>
    <row r="34099" spans="199:199" ht="12" customHeight="1">
      <c r="GQ34099" s="171"/>
    </row>
    <row r="34100" spans="199:199" ht="12" customHeight="1">
      <c r="GQ34100" s="171"/>
    </row>
    <row r="34101" spans="199:199" ht="12" customHeight="1">
      <c r="GQ34101" s="171"/>
    </row>
    <row r="34102" spans="199:199" ht="12" customHeight="1">
      <c r="GQ34102" s="171"/>
    </row>
    <row r="34103" spans="199:199" ht="12" customHeight="1">
      <c r="GQ34103" s="171"/>
    </row>
    <row r="34104" spans="199:199" ht="12" customHeight="1">
      <c r="GQ34104" s="171"/>
    </row>
    <row r="34105" spans="199:199" ht="12" customHeight="1">
      <c r="GQ34105" s="171"/>
    </row>
    <row r="34106" spans="199:199" ht="12" customHeight="1">
      <c r="GQ34106" s="171"/>
    </row>
    <row r="34107" spans="199:199" ht="12" customHeight="1">
      <c r="GQ34107" s="171"/>
    </row>
    <row r="34108" spans="199:199" ht="12" customHeight="1">
      <c r="GQ34108" s="171"/>
    </row>
    <row r="34109" spans="199:199" ht="12" customHeight="1">
      <c r="GQ34109" s="171"/>
    </row>
    <row r="34110" spans="199:199" ht="12" customHeight="1">
      <c r="GQ34110" s="171"/>
    </row>
    <row r="34111" spans="199:199" ht="12" customHeight="1">
      <c r="GQ34111" s="171"/>
    </row>
    <row r="34112" spans="199:199" ht="12" customHeight="1">
      <c r="GQ34112" s="171"/>
    </row>
    <row r="34113" spans="199:199" ht="12" customHeight="1">
      <c r="GQ34113" s="171"/>
    </row>
    <row r="34114" spans="199:199" ht="12" customHeight="1">
      <c r="GQ34114" s="171"/>
    </row>
    <row r="34115" spans="199:199" ht="12" customHeight="1">
      <c r="GQ34115" s="171"/>
    </row>
    <row r="34116" spans="199:199" ht="12" customHeight="1">
      <c r="GQ34116" s="171"/>
    </row>
    <row r="34117" spans="199:199" ht="12" customHeight="1">
      <c r="GQ34117" s="171"/>
    </row>
    <row r="34118" spans="199:199" ht="12" customHeight="1">
      <c r="GQ34118" s="171"/>
    </row>
    <row r="34119" spans="199:199" ht="12" customHeight="1">
      <c r="GQ34119" s="171"/>
    </row>
    <row r="34120" spans="199:199" ht="12" customHeight="1">
      <c r="GQ34120" s="171"/>
    </row>
    <row r="34121" spans="199:199" ht="12" customHeight="1">
      <c r="GQ34121" s="171"/>
    </row>
    <row r="34122" spans="199:199" ht="12" customHeight="1">
      <c r="GQ34122" s="171"/>
    </row>
    <row r="34123" spans="199:199" ht="12" customHeight="1">
      <c r="GQ34123" s="171"/>
    </row>
    <row r="34124" spans="199:199" ht="12" customHeight="1">
      <c r="GQ34124" s="171"/>
    </row>
    <row r="34125" spans="199:199" ht="12" customHeight="1">
      <c r="GQ34125" s="171"/>
    </row>
    <row r="34126" spans="199:199" ht="12" customHeight="1">
      <c r="GQ34126" s="171"/>
    </row>
    <row r="34127" spans="199:199" ht="12" customHeight="1">
      <c r="GQ34127" s="171"/>
    </row>
    <row r="34128" spans="199:199" ht="12" customHeight="1">
      <c r="GQ34128" s="171"/>
    </row>
    <row r="34129" spans="199:199" ht="12" customHeight="1">
      <c r="GQ34129" s="171"/>
    </row>
    <row r="34130" spans="199:199" ht="12" customHeight="1">
      <c r="GQ34130" s="171"/>
    </row>
    <row r="34131" spans="199:199" ht="12" customHeight="1">
      <c r="GQ34131" s="171"/>
    </row>
    <row r="34132" spans="199:199" ht="12" customHeight="1">
      <c r="GQ34132" s="171"/>
    </row>
    <row r="34133" spans="199:199" ht="12" customHeight="1">
      <c r="GQ34133" s="171"/>
    </row>
    <row r="34134" spans="199:199" ht="12" customHeight="1">
      <c r="GQ34134" s="171"/>
    </row>
    <row r="34135" spans="199:199" ht="12" customHeight="1">
      <c r="GQ34135" s="171"/>
    </row>
    <row r="34136" spans="199:199" ht="12" customHeight="1">
      <c r="GQ34136" s="171"/>
    </row>
    <row r="34137" spans="199:199" ht="12" customHeight="1">
      <c r="GQ34137" s="171"/>
    </row>
    <row r="34138" spans="199:199" ht="12" customHeight="1">
      <c r="GQ34138" s="171"/>
    </row>
    <row r="34139" spans="199:199" ht="12" customHeight="1">
      <c r="GQ34139" s="171"/>
    </row>
    <row r="34140" spans="199:199" ht="12" customHeight="1">
      <c r="GQ34140" s="171"/>
    </row>
    <row r="34141" spans="199:199" ht="12" customHeight="1">
      <c r="GQ34141" s="171"/>
    </row>
    <row r="34142" spans="199:199" ht="12" customHeight="1">
      <c r="GQ34142" s="171"/>
    </row>
    <row r="34143" spans="199:199" ht="12" customHeight="1">
      <c r="GQ34143" s="171"/>
    </row>
    <row r="34144" spans="199:199" ht="12" customHeight="1">
      <c r="GQ34144" s="171"/>
    </row>
    <row r="34145" spans="199:199" ht="12" customHeight="1">
      <c r="GQ34145" s="171"/>
    </row>
    <row r="34146" spans="199:199" ht="12" customHeight="1">
      <c r="GQ34146" s="171"/>
    </row>
    <row r="34147" spans="199:199" ht="12" customHeight="1">
      <c r="GQ34147" s="171"/>
    </row>
    <row r="34148" spans="199:199" ht="12" customHeight="1">
      <c r="GQ34148" s="171"/>
    </row>
    <row r="34149" spans="199:199" ht="12" customHeight="1">
      <c r="GQ34149" s="171"/>
    </row>
    <row r="34150" spans="199:199" ht="12" customHeight="1">
      <c r="GQ34150" s="171"/>
    </row>
    <row r="34151" spans="199:199" ht="12" customHeight="1">
      <c r="GQ34151" s="171"/>
    </row>
    <row r="34152" spans="199:199" ht="12" customHeight="1">
      <c r="GQ34152" s="171"/>
    </row>
    <row r="34153" spans="199:199" ht="12" customHeight="1">
      <c r="GQ34153" s="171"/>
    </row>
    <row r="34154" spans="199:199" ht="12" customHeight="1">
      <c r="GQ34154" s="171"/>
    </row>
    <row r="34155" spans="199:199" ht="12" customHeight="1">
      <c r="GQ34155" s="171"/>
    </row>
    <row r="34156" spans="199:199" ht="12" customHeight="1">
      <c r="GQ34156" s="171"/>
    </row>
    <row r="34157" spans="199:199" ht="12" customHeight="1">
      <c r="GQ34157" s="171"/>
    </row>
    <row r="34158" spans="199:199" ht="12" customHeight="1">
      <c r="GQ34158" s="171"/>
    </row>
    <row r="34159" spans="199:199" ht="12" customHeight="1">
      <c r="GQ34159" s="171"/>
    </row>
    <row r="34160" spans="199:199" ht="12" customHeight="1">
      <c r="GQ34160" s="171"/>
    </row>
    <row r="34161" spans="199:199" ht="12" customHeight="1">
      <c r="GQ34161" s="171"/>
    </row>
    <row r="34162" spans="199:199" ht="12" customHeight="1">
      <c r="GQ34162" s="171"/>
    </row>
    <row r="34163" spans="199:199" ht="12" customHeight="1">
      <c r="GQ34163" s="171"/>
    </row>
    <row r="34164" spans="199:199" ht="12" customHeight="1">
      <c r="GQ34164" s="171"/>
    </row>
    <row r="34165" spans="199:199" ht="12" customHeight="1">
      <c r="GQ34165" s="171"/>
    </row>
    <row r="34166" spans="199:199" ht="12" customHeight="1">
      <c r="GQ34166" s="171"/>
    </row>
    <row r="34167" spans="199:199" ht="12" customHeight="1">
      <c r="GQ34167" s="171"/>
    </row>
    <row r="34168" spans="199:199" ht="12" customHeight="1">
      <c r="GQ34168" s="171"/>
    </row>
    <row r="34169" spans="199:199" ht="12" customHeight="1">
      <c r="GQ34169" s="171"/>
    </row>
    <row r="34170" spans="199:199" ht="12" customHeight="1">
      <c r="GQ34170" s="171"/>
    </row>
    <row r="34171" spans="199:199" ht="12" customHeight="1">
      <c r="GQ34171" s="171"/>
    </row>
    <row r="34172" spans="199:199" ht="12" customHeight="1">
      <c r="GQ34172" s="171"/>
    </row>
    <row r="34173" spans="199:199" ht="12" customHeight="1">
      <c r="GQ34173" s="171"/>
    </row>
    <row r="34174" spans="199:199" ht="12" customHeight="1">
      <c r="GQ34174" s="171"/>
    </row>
    <row r="34175" spans="199:199" ht="12" customHeight="1">
      <c r="GQ34175" s="171"/>
    </row>
    <row r="34176" spans="199:199" ht="12" customHeight="1">
      <c r="GQ34176" s="171"/>
    </row>
    <row r="34177" spans="199:199" ht="12" customHeight="1">
      <c r="GQ34177" s="171"/>
    </row>
    <row r="34178" spans="199:199" ht="12" customHeight="1">
      <c r="GQ34178" s="171"/>
    </row>
    <row r="34179" spans="199:199" ht="12" customHeight="1">
      <c r="GQ34179" s="171"/>
    </row>
    <row r="34180" spans="199:199" ht="12" customHeight="1">
      <c r="GQ34180" s="171"/>
    </row>
    <row r="34181" spans="199:199" ht="12" customHeight="1">
      <c r="GQ34181" s="171"/>
    </row>
    <row r="34182" spans="199:199" ht="12" customHeight="1">
      <c r="GQ34182" s="171"/>
    </row>
    <row r="34183" spans="199:199" ht="12" customHeight="1">
      <c r="GQ34183" s="171"/>
    </row>
    <row r="34184" spans="199:199" ht="12" customHeight="1">
      <c r="GQ34184" s="171"/>
    </row>
    <row r="34185" spans="199:199" ht="12" customHeight="1">
      <c r="GQ34185" s="171"/>
    </row>
    <row r="34186" spans="199:199" ht="12" customHeight="1">
      <c r="GQ34186" s="171"/>
    </row>
    <row r="34187" spans="199:199" ht="12" customHeight="1">
      <c r="GQ34187" s="171"/>
    </row>
    <row r="34188" spans="199:199" ht="12" customHeight="1">
      <c r="GQ34188" s="171"/>
    </row>
    <row r="34189" spans="199:199" ht="12" customHeight="1">
      <c r="GQ34189" s="171"/>
    </row>
    <row r="34190" spans="199:199" ht="12" customHeight="1">
      <c r="GQ34190" s="171"/>
    </row>
    <row r="34191" spans="199:199" ht="12" customHeight="1">
      <c r="GQ34191" s="171"/>
    </row>
    <row r="34192" spans="199:199" ht="12" customHeight="1">
      <c r="GQ34192" s="171"/>
    </row>
    <row r="34193" spans="199:199" ht="12" customHeight="1">
      <c r="GQ34193" s="171"/>
    </row>
    <row r="34194" spans="199:199" ht="12" customHeight="1">
      <c r="GQ34194" s="171"/>
    </row>
    <row r="34195" spans="199:199" ht="12" customHeight="1">
      <c r="GQ34195" s="171"/>
    </row>
    <row r="34196" spans="199:199" ht="12" customHeight="1">
      <c r="GQ34196" s="171"/>
    </row>
    <row r="34197" spans="199:199" ht="12" customHeight="1">
      <c r="GQ34197" s="171"/>
    </row>
    <row r="34198" spans="199:199" ht="12" customHeight="1">
      <c r="GQ34198" s="171"/>
    </row>
    <row r="34199" spans="199:199" ht="12" customHeight="1">
      <c r="GQ34199" s="171"/>
    </row>
    <row r="34200" spans="199:199" ht="12" customHeight="1">
      <c r="GQ34200" s="171"/>
    </row>
    <row r="34201" spans="199:199" ht="12" customHeight="1">
      <c r="GQ34201" s="171"/>
    </row>
    <row r="34202" spans="199:199" ht="12" customHeight="1">
      <c r="GQ34202" s="171"/>
    </row>
    <row r="34203" spans="199:199" ht="12" customHeight="1">
      <c r="GQ34203" s="171"/>
    </row>
    <row r="34204" spans="199:199" ht="12" customHeight="1">
      <c r="GQ34204" s="171"/>
    </row>
    <row r="34205" spans="199:199" ht="12" customHeight="1">
      <c r="GQ34205" s="171"/>
    </row>
    <row r="34206" spans="199:199" ht="12" customHeight="1">
      <c r="GQ34206" s="171"/>
    </row>
    <row r="34207" spans="199:199" ht="12" customHeight="1">
      <c r="GQ34207" s="171"/>
    </row>
    <row r="34208" spans="199:199" ht="12" customHeight="1">
      <c r="GQ34208" s="171"/>
    </row>
    <row r="34209" spans="199:199" ht="12" customHeight="1">
      <c r="GQ34209" s="171"/>
    </row>
    <row r="34210" spans="199:199" ht="12" customHeight="1">
      <c r="GQ34210" s="171"/>
    </row>
    <row r="34211" spans="199:199" ht="12" customHeight="1">
      <c r="GQ34211" s="171"/>
    </row>
    <row r="34212" spans="199:199" ht="12" customHeight="1">
      <c r="GQ34212" s="171"/>
    </row>
    <row r="34213" spans="199:199" ht="12" customHeight="1">
      <c r="GQ34213" s="171"/>
    </row>
    <row r="34214" spans="199:199" ht="12" customHeight="1">
      <c r="GQ34214" s="171"/>
    </row>
    <row r="34215" spans="199:199" ht="12" customHeight="1">
      <c r="GQ34215" s="171"/>
    </row>
    <row r="34216" spans="199:199" ht="12" customHeight="1">
      <c r="GQ34216" s="171"/>
    </row>
    <row r="34217" spans="199:199" ht="12" customHeight="1">
      <c r="GQ34217" s="171"/>
    </row>
    <row r="34218" spans="199:199" ht="12" customHeight="1">
      <c r="GQ34218" s="171"/>
    </row>
    <row r="34219" spans="199:199" ht="12" customHeight="1">
      <c r="GQ34219" s="171"/>
    </row>
    <row r="34220" spans="199:199" ht="12" customHeight="1">
      <c r="GQ34220" s="171"/>
    </row>
    <row r="34221" spans="199:199" ht="12" customHeight="1">
      <c r="GQ34221" s="171"/>
    </row>
    <row r="34222" spans="199:199" ht="12" customHeight="1">
      <c r="GQ34222" s="171"/>
    </row>
    <row r="34223" spans="199:199" ht="12" customHeight="1">
      <c r="GQ34223" s="171"/>
    </row>
    <row r="34224" spans="199:199" ht="12" customHeight="1">
      <c r="GQ34224" s="171"/>
    </row>
    <row r="34225" spans="199:199" ht="12" customHeight="1">
      <c r="GQ34225" s="171"/>
    </row>
    <row r="34226" spans="199:199" ht="12" customHeight="1">
      <c r="GQ34226" s="171"/>
    </row>
    <row r="34227" spans="199:199" ht="12" customHeight="1">
      <c r="GQ34227" s="171"/>
    </row>
    <row r="34228" spans="199:199" ht="12" customHeight="1">
      <c r="GQ34228" s="171"/>
    </row>
    <row r="34229" spans="199:199" ht="12" customHeight="1">
      <c r="GQ34229" s="171"/>
    </row>
    <row r="34230" spans="199:199" ht="12" customHeight="1">
      <c r="GQ34230" s="171"/>
    </row>
    <row r="34231" spans="199:199" ht="12" customHeight="1">
      <c r="GQ34231" s="171"/>
    </row>
    <row r="34232" spans="199:199" ht="12" customHeight="1">
      <c r="GQ34232" s="171"/>
    </row>
    <row r="34233" spans="199:199" ht="12" customHeight="1">
      <c r="GQ34233" s="171"/>
    </row>
    <row r="34234" spans="199:199" ht="12" customHeight="1">
      <c r="GQ34234" s="171"/>
    </row>
    <row r="34235" spans="199:199" ht="12" customHeight="1">
      <c r="GQ34235" s="171"/>
    </row>
    <row r="34236" spans="199:199" ht="12" customHeight="1">
      <c r="GQ34236" s="171"/>
    </row>
    <row r="34237" spans="199:199" ht="12" customHeight="1">
      <c r="GQ34237" s="171"/>
    </row>
    <row r="34238" spans="199:199" ht="12" customHeight="1">
      <c r="GQ34238" s="171"/>
    </row>
    <row r="34239" spans="199:199" ht="12" customHeight="1">
      <c r="GQ34239" s="171"/>
    </row>
    <row r="34240" spans="199:199" ht="12" customHeight="1">
      <c r="GQ34240" s="171"/>
    </row>
    <row r="34241" spans="199:199" ht="12" customHeight="1">
      <c r="GQ34241" s="171"/>
    </row>
    <row r="34242" spans="199:199" ht="12" customHeight="1">
      <c r="GQ34242" s="171"/>
    </row>
    <row r="34243" spans="199:199" ht="12" customHeight="1">
      <c r="GQ34243" s="171"/>
    </row>
    <row r="34244" spans="199:199" ht="12" customHeight="1">
      <c r="GQ34244" s="171"/>
    </row>
    <row r="34245" spans="199:199" ht="12" customHeight="1">
      <c r="GQ34245" s="171"/>
    </row>
    <row r="34246" spans="199:199" ht="12" customHeight="1">
      <c r="GQ34246" s="171"/>
    </row>
    <row r="34247" spans="199:199" ht="12" customHeight="1">
      <c r="GQ34247" s="171"/>
    </row>
    <row r="34248" spans="199:199" ht="12" customHeight="1">
      <c r="GQ34248" s="171"/>
    </row>
    <row r="34249" spans="199:199" ht="12" customHeight="1">
      <c r="GQ34249" s="171"/>
    </row>
    <row r="34250" spans="199:199" ht="12" customHeight="1">
      <c r="GQ34250" s="171"/>
    </row>
    <row r="34251" spans="199:199" ht="12" customHeight="1">
      <c r="GQ34251" s="171"/>
    </row>
    <row r="34252" spans="199:199" ht="12" customHeight="1">
      <c r="GQ34252" s="171"/>
    </row>
    <row r="34253" spans="199:199" ht="12" customHeight="1">
      <c r="GQ34253" s="171"/>
    </row>
    <row r="34254" spans="199:199" ht="12" customHeight="1">
      <c r="GQ34254" s="171"/>
    </row>
    <row r="34255" spans="199:199" ht="12" customHeight="1">
      <c r="GQ34255" s="171"/>
    </row>
    <row r="34256" spans="199:199" ht="12" customHeight="1">
      <c r="GQ34256" s="171"/>
    </row>
    <row r="34257" spans="199:199" ht="12" customHeight="1">
      <c r="GQ34257" s="171"/>
    </row>
    <row r="34258" spans="199:199" ht="12" customHeight="1">
      <c r="GQ34258" s="171"/>
    </row>
    <row r="34259" spans="199:199" ht="12" customHeight="1">
      <c r="GQ34259" s="171"/>
    </row>
    <row r="34260" spans="199:199" ht="12" customHeight="1">
      <c r="GQ34260" s="171"/>
    </row>
    <row r="34261" spans="199:199" ht="12" customHeight="1">
      <c r="GQ34261" s="171"/>
    </row>
    <row r="34262" spans="199:199" ht="12" customHeight="1">
      <c r="GQ34262" s="171"/>
    </row>
    <row r="34263" spans="199:199" ht="12" customHeight="1">
      <c r="GQ34263" s="171"/>
    </row>
    <row r="34264" spans="199:199" ht="12" customHeight="1">
      <c r="GQ34264" s="171"/>
    </row>
    <row r="34265" spans="199:199" ht="12" customHeight="1">
      <c r="GQ34265" s="171"/>
    </row>
    <row r="34266" spans="199:199" ht="12" customHeight="1">
      <c r="GQ34266" s="171"/>
    </row>
    <row r="34267" spans="199:199" ht="12" customHeight="1">
      <c r="GQ34267" s="171"/>
    </row>
    <row r="34268" spans="199:199" ht="12" customHeight="1">
      <c r="GQ34268" s="171"/>
    </row>
    <row r="34269" spans="199:199" ht="12" customHeight="1">
      <c r="GQ34269" s="171"/>
    </row>
    <row r="34270" spans="199:199" ht="12" customHeight="1">
      <c r="GQ34270" s="171"/>
    </row>
    <row r="34271" spans="199:199" ht="12" customHeight="1">
      <c r="GQ34271" s="171"/>
    </row>
    <row r="34272" spans="199:199" ht="12" customHeight="1">
      <c r="GQ34272" s="171"/>
    </row>
    <row r="34273" spans="199:199" ht="12" customHeight="1">
      <c r="GQ34273" s="171"/>
    </row>
    <row r="34274" spans="199:199" ht="12" customHeight="1">
      <c r="GQ34274" s="171"/>
    </row>
    <row r="34275" spans="199:199" ht="12" customHeight="1">
      <c r="GQ34275" s="171"/>
    </row>
    <row r="34276" spans="199:199" ht="12" customHeight="1">
      <c r="GQ34276" s="171"/>
    </row>
    <row r="34277" spans="199:199" ht="12" customHeight="1">
      <c r="GQ34277" s="171"/>
    </row>
    <row r="34278" spans="199:199" ht="12" customHeight="1">
      <c r="GQ34278" s="171"/>
    </row>
    <row r="34279" spans="199:199" ht="12" customHeight="1">
      <c r="GQ34279" s="171"/>
    </row>
    <row r="34280" spans="199:199" ht="12" customHeight="1">
      <c r="GQ34280" s="171"/>
    </row>
    <row r="34281" spans="199:199" ht="12" customHeight="1">
      <c r="GQ34281" s="171"/>
    </row>
    <row r="34282" spans="199:199" ht="12" customHeight="1">
      <c r="GQ34282" s="171"/>
    </row>
    <row r="34283" spans="199:199" ht="12" customHeight="1">
      <c r="GQ34283" s="171"/>
    </row>
    <row r="34284" spans="199:199" ht="12" customHeight="1">
      <c r="GQ34284" s="171"/>
    </row>
    <row r="34285" spans="199:199" ht="12" customHeight="1">
      <c r="GQ34285" s="171"/>
    </row>
    <row r="34286" spans="199:199" ht="12" customHeight="1">
      <c r="GQ34286" s="171"/>
    </row>
    <row r="34287" spans="199:199" ht="12" customHeight="1">
      <c r="GQ34287" s="171"/>
    </row>
    <row r="34288" spans="199:199" ht="12" customHeight="1">
      <c r="GQ34288" s="171"/>
    </row>
    <row r="34289" spans="199:199" ht="12" customHeight="1">
      <c r="GQ34289" s="171"/>
    </row>
    <row r="34290" spans="199:199" ht="12" customHeight="1">
      <c r="GQ34290" s="171"/>
    </row>
    <row r="34291" spans="199:199" ht="12" customHeight="1">
      <c r="GQ34291" s="171"/>
    </row>
    <row r="34292" spans="199:199" ht="12" customHeight="1">
      <c r="GQ34292" s="171"/>
    </row>
    <row r="34293" spans="199:199" ht="12" customHeight="1">
      <c r="GQ34293" s="171"/>
    </row>
    <row r="34294" spans="199:199" ht="12" customHeight="1">
      <c r="GQ34294" s="171"/>
    </row>
    <row r="34295" spans="199:199" ht="12" customHeight="1">
      <c r="GQ34295" s="171"/>
    </row>
    <row r="34296" spans="199:199" ht="12" customHeight="1">
      <c r="GQ34296" s="171"/>
    </row>
    <row r="34297" spans="199:199" ht="12" customHeight="1">
      <c r="GQ34297" s="171"/>
    </row>
    <row r="34298" spans="199:199" ht="12" customHeight="1">
      <c r="GQ34298" s="171"/>
    </row>
    <row r="34299" spans="199:199" ht="12" customHeight="1">
      <c r="GQ34299" s="171"/>
    </row>
    <row r="34300" spans="199:199" ht="12" customHeight="1">
      <c r="GQ34300" s="171"/>
    </row>
    <row r="34301" spans="199:199" ht="12" customHeight="1">
      <c r="GQ34301" s="171"/>
    </row>
    <row r="34302" spans="199:199" ht="12" customHeight="1">
      <c r="GQ34302" s="171"/>
    </row>
    <row r="34303" spans="199:199" ht="12" customHeight="1">
      <c r="GQ34303" s="171"/>
    </row>
    <row r="34304" spans="199:199" ht="12" customHeight="1">
      <c r="GQ34304" s="171"/>
    </row>
    <row r="34305" spans="199:199" ht="12" customHeight="1">
      <c r="GQ34305" s="171"/>
    </row>
    <row r="34306" spans="199:199" ht="12" customHeight="1">
      <c r="GQ34306" s="171"/>
    </row>
    <row r="34307" spans="199:199" ht="12" customHeight="1">
      <c r="GQ34307" s="171"/>
    </row>
    <row r="34308" spans="199:199" ht="12" customHeight="1">
      <c r="GQ34308" s="171"/>
    </row>
    <row r="34309" spans="199:199" ht="12" customHeight="1">
      <c r="GQ34309" s="171"/>
    </row>
    <row r="34310" spans="199:199" ht="12" customHeight="1">
      <c r="GQ34310" s="171"/>
    </row>
    <row r="34311" spans="199:199" ht="12" customHeight="1">
      <c r="GQ34311" s="171"/>
    </row>
    <row r="34312" spans="199:199" ht="12" customHeight="1">
      <c r="GQ34312" s="171"/>
    </row>
    <row r="34313" spans="199:199" ht="12" customHeight="1">
      <c r="GQ34313" s="171"/>
    </row>
    <row r="34314" spans="199:199" ht="12" customHeight="1">
      <c r="GQ34314" s="171"/>
    </row>
    <row r="34315" spans="199:199" ht="12" customHeight="1">
      <c r="GQ34315" s="171"/>
    </row>
    <row r="34316" spans="199:199" ht="12" customHeight="1">
      <c r="GQ34316" s="171"/>
    </row>
    <row r="34317" spans="199:199" ht="12" customHeight="1">
      <c r="GQ34317" s="171"/>
    </row>
    <row r="34318" spans="199:199" ht="12" customHeight="1">
      <c r="GQ34318" s="171"/>
    </row>
    <row r="34319" spans="199:199" ht="12" customHeight="1">
      <c r="GQ34319" s="171"/>
    </row>
    <row r="34320" spans="199:199" ht="12" customHeight="1">
      <c r="GQ34320" s="171"/>
    </row>
    <row r="34321" spans="199:199" ht="12" customHeight="1">
      <c r="GQ34321" s="171"/>
    </row>
    <row r="34322" spans="199:199" ht="12" customHeight="1">
      <c r="GQ34322" s="171"/>
    </row>
    <row r="34323" spans="199:199" ht="12" customHeight="1">
      <c r="GQ34323" s="171"/>
    </row>
    <row r="34324" spans="199:199" ht="12" customHeight="1">
      <c r="GQ34324" s="171"/>
    </row>
    <row r="34325" spans="199:199" ht="12" customHeight="1">
      <c r="GQ34325" s="171"/>
    </row>
    <row r="34326" spans="199:199" ht="12" customHeight="1">
      <c r="GQ34326" s="171"/>
    </row>
    <row r="34327" spans="199:199" ht="12" customHeight="1">
      <c r="GQ34327" s="171"/>
    </row>
    <row r="34328" spans="199:199" ht="12" customHeight="1">
      <c r="GQ34328" s="171"/>
    </row>
    <row r="34329" spans="199:199" ht="12" customHeight="1">
      <c r="GQ34329" s="171"/>
    </row>
    <row r="34330" spans="199:199" ht="12" customHeight="1">
      <c r="GQ34330" s="171"/>
    </row>
    <row r="34331" spans="199:199" ht="12" customHeight="1">
      <c r="GQ34331" s="171"/>
    </row>
    <row r="34332" spans="199:199" ht="12" customHeight="1">
      <c r="GQ34332" s="171"/>
    </row>
    <row r="34333" spans="199:199" ht="12" customHeight="1">
      <c r="GQ34333" s="171"/>
    </row>
    <row r="34334" spans="199:199" ht="12" customHeight="1">
      <c r="GQ34334" s="171"/>
    </row>
    <row r="34335" spans="199:199" ht="12" customHeight="1">
      <c r="GQ34335" s="171"/>
    </row>
    <row r="34336" spans="199:199" ht="12" customHeight="1">
      <c r="GQ34336" s="171"/>
    </row>
    <row r="34337" spans="199:199" ht="12" customHeight="1">
      <c r="GQ34337" s="171"/>
    </row>
    <row r="34338" spans="199:199" ht="12" customHeight="1">
      <c r="GQ34338" s="171"/>
    </row>
    <row r="34339" spans="199:199" ht="12" customHeight="1">
      <c r="GQ34339" s="171"/>
    </row>
    <row r="34340" spans="199:199" ht="12" customHeight="1">
      <c r="GQ34340" s="171"/>
    </row>
    <row r="34341" spans="199:199" ht="12" customHeight="1">
      <c r="GQ34341" s="171"/>
    </row>
    <row r="34342" spans="199:199" ht="12" customHeight="1">
      <c r="GQ34342" s="171"/>
    </row>
    <row r="34343" spans="199:199" ht="12" customHeight="1">
      <c r="GQ34343" s="171"/>
    </row>
    <row r="34344" spans="199:199" ht="12" customHeight="1">
      <c r="GQ34344" s="171"/>
    </row>
    <row r="34345" spans="199:199" ht="12" customHeight="1">
      <c r="GQ34345" s="171"/>
    </row>
    <row r="34346" spans="199:199" ht="12" customHeight="1">
      <c r="GQ34346" s="171"/>
    </row>
    <row r="34347" spans="199:199" ht="12" customHeight="1">
      <c r="GQ34347" s="171"/>
    </row>
    <row r="34348" spans="199:199" ht="12" customHeight="1">
      <c r="GQ34348" s="171"/>
    </row>
    <row r="34349" spans="199:199" ht="12" customHeight="1">
      <c r="GQ34349" s="171"/>
    </row>
    <row r="34350" spans="199:199" ht="12" customHeight="1">
      <c r="GQ34350" s="171"/>
    </row>
    <row r="34351" spans="199:199" ht="12" customHeight="1">
      <c r="GQ34351" s="171"/>
    </row>
    <row r="34352" spans="199:199" ht="12" customHeight="1">
      <c r="GQ34352" s="171"/>
    </row>
    <row r="34353" spans="199:199" ht="12" customHeight="1">
      <c r="GQ34353" s="171"/>
    </row>
    <row r="34354" spans="199:199" ht="12" customHeight="1">
      <c r="GQ34354" s="171"/>
    </row>
    <row r="34355" spans="199:199" ht="12" customHeight="1">
      <c r="GQ34355" s="171"/>
    </row>
    <row r="34356" spans="199:199" ht="12" customHeight="1">
      <c r="GQ34356" s="171"/>
    </row>
    <row r="34357" spans="199:199" ht="12" customHeight="1">
      <c r="GQ34357" s="171"/>
    </row>
    <row r="34358" spans="199:199" ht="12" customHeight="1">
      <c r="GQ34358" s="171"/>
    </row>
    <row r="34359" spans="199:199" ht="12" customHeight="1">
      <c r="GQ34359" s="171"/>
    </row>
    <row r="34360" spans="199:199" ht="12" customHeight="1">
      <c r="GQ34360" s="171"/>
    </row>
    <row r="34361" spans="199:199" ht="12" customHeight="1">
      <c r="GQ34361" s="171"/>
    </row>
    <row r="34362" spans="199:199" ht="12" customHeight="1">
      <c r="GQ34362" s="171"/>
    </row>
    <row r="34363" spans="199:199" ht="12" customHeight="1">
      <c r="GQ34363" s="171"/>
    </row>
    <row r="34364" spans="199:199" ht="12" customHeight="1">
      <c r="GQ34364" s="171"/>
    </row>
    <row r="34365" spans="199:199" ht="12" customHeight="1">
      <c r="GQ34365" s="171"/>
    </row>
    <row r="34366" spans="199:199" ht="12" customHeight="1">
      <c r="GQ34366" s="171"/>
    </row>
    <row r="34367" spans="199:199" ht="12" customHeight="1">
      <c r="GQ34367" s="171"/>
    </row>
    <row r="34368" spans="199:199" ht="12" customHeight="1">
      <c r="GQ34368" s="171"/>
    </row>
    <row r="34369" spans="199:199" ht="12" customHeight="1">
      <c r="GQ34369" s="171"/>
    </row>
    <row r="34370" spans="199:199" ht="12" customHeight="1">
      <c r="GQ34370" s="171"/>
    </row>
    <row r="34371" spans="199:199" ht="12" customHeight="1">
      <c r="GQ34371" s="171"/>
    </row>
    <row r="34372" spans="199:199" ht="12" customHeight="1">
      <c r="GQ34372" s="171"/>
    </row>
    <row r="34373" spans="199:199" ht="12" customHeight="1">
      <c r="GQ34373" s="171"/>
    </row>
    <row r="34374" spans="199:199" ht="12" customHeight="1">
      <c r="GQ34374" s="171"/>
    </row>
    <row r="34375" spans="199:199" ht="12" customHeight="1">
      <c r="GQ34375" s="171"/>
    </row>
    <row r="34376" spans="199:199" ht="12" customHeight="1">
      <c r="GQ34376" s="171"/>
    </row>
    <row r="34377" spans="199:199" ht="12" customHeight="1">
      <c r="GQ34377" s="171"/>
    </row>
    <row r="34378" spans="199:199" ht="12" customHeight="1">
      <c r="GQ34378" s="171"/>
    </row>
    <row r="34379" spans="199:199" ht="12" customHeight="1">
      <c r="GQ34379" s="171"/>
    </row>
    <row r="34380" spans="199:199" ht="12" customHeight="1">
      <c r="GQ34380" s="171"/>
    </row>
    <row r="34381" spans="199:199" ht="12" customHeight="1">
      <c r="GQ34381" s="171"/>
    </row>
    <row r="34382" spans="199:199" ht="12" customHeight="1">
      <c r="GQ34382" s="171"/>
    </row>
    <row r="34383" spans="199:199" ht="12" customHeight="1">
      <c r="GQ34383" s="171"/>
    </row>
    <row r="34384" spans="199:199" ht="12" customHeight="1">
      <c r="GQ34384" s="171"/>
    </row>
    <row r="34385" spans="199:199" ht="12" customHeight="1">
      <c r="GQ34385" s="171"/>
    </row>
    <row r="34386" spans="199:199" ht="12" customHeight="1">
      <c r="GQ34386" s="171"/>
    </row>
    <row r="34387" spans="199:199" ht="12" customHeight="1">
      <c r="GQ34387" s="171"/>
    </row>
    <row r="34388" spans="199:199" ht="12" customHeight="1">
      <c r="GQ34388" s="171"/>
    </row>
    <row r="34389" spans="199:199" ht="12" customHeight="1">
      <c r="GQ34389" s="171"/>
    </row>
    <row r="34390" spans="199:199" ht="12" customHeight="1">
      <c r="GQ34390" s="171"/>
    </row>
    <row r="34391" spans="199:199" ht="12" customHeight="1">
      <c r="GQ34391" s="171"/>
    </row>
    <row r="34392" spans="199:199" ht="12" customHeight="1">
      <c r="GQ34392" s="171"/>
    </row>
    <row r="34393" spans="199:199" ht="12" customHeight="1">
      <c r="GQ34393" s="171"/>
    </row>
    <row r="34394" spans="199:199" ht="12" customHeight="1">
      <c r="GQ34394" s="171"/>
    </row>
    <row r="34395" spans="199:199" ht="12" customHeight="1">
      <c r="GQ34395" s="171"/>
    </row>
    <row r="34396" spans="199:199" ht="12" customHeight="1">
      <c r="GQ34396" s="171"/>
    </row>
    <row r="34397" spans="199:199" ht="12" customHeight="1">
      <c r="GQ34397" s="171"/>
    </row>
    <row r="34398" spans="199:199" ht="12" customHeight="1">
      <c r="GQ34398" s="171"/>
    </row>
    <row r="34399" spans="199:199" ht="12" customHeight="1">
      <c r="GQ34399" s="171"/>
    </row>
    <row r="34400" spans="199:199" ht="12" customHeight="1">
      <c r="GQ34400" s="171"/>
    </row>
    <row r="34401" spans="199:199" ht="12" customHeight="1">
      <c r="GQ34401" s="171"/>
    </row>
    <row r="34402" spans="199:199" ht="12" customHeight="1">
      <c r="GQ34402" s="171"/>
    </row>
    <row r="34403" spans="199:199" ht="12" customHeight="1">
      <c r="GQ34403" s="171"/>
    </row>
    <row r="34404" spans="199:199" ht="12" customHeight="1">
      <c r="GQ34404" s="171"/>
    </row>
    <row r="34405" spans="199:199" ht="12" customHeight="1">
      <c r="GQ34405" s="171"/>
    </row>
    <row r="34406" spans="199:199" ht="12" customHeight="1">
      <c r="GQ34406" s="171"/>
    </row>
    <row r="34407" spans="199:199" ht="12" customHeight="1">
      <c r="GQ34407" s="171"/>
    </row>
    <row r="34408" spans="199:199" ht="12" customHeight="1">
      <c r="GQ34408" s="171"/>
    </row>
    <row r="34409" spans="199:199" ht="12" customHeight="1">
      <c r="GQ34409" s="171"/>
    </row>
    <row r="34410" spans="199:199" ht="12" customHeight="1">
      <c r="GQ34410" s="171"/>
    </row>
    <row r="34411" spans="199:199" ht="12" customHeight="1">
      <c r="GQ34411" s="171"/>
    </row>
    <row r="34412" spans="199:199" ht="12" customHeight="1">
      <c r="GQ34412" s="171"/>
    </row>
    <row r="34413" spans="199:199" ht="12" customHeight="1">
      <c r="GQ34413" s="171"/>
    </row>
    <row r="34414" spans="199:199" ht="12" customHeight="1">
      <c r="GQ34414" s="171"/>
    </row>
    <row r="34415" spans="199:199" ht="12" customHeight="1">
      <c r="GQ34415" s="171"/>
    </row>
    <row r="34416" spans="199:199" ht="12" customHeight="1">
      <c r="GQ34416" s="171"/>
    </row>
    <row r="34417" spans="199:199" ht="12" customHeight="1">
      <c r="GQ34417" s="171"/>
    </row>
    <row r="34418" spans="199:199" ht="12" customHeight="1">
      <c r="GQ34418" s="171"/>
    </row>
    <row r="34419" spans="199:199" ht="12" customHeight="1">
      <c r="GQ34419" s="171"/>
    </row>
    <row r="34420" spans="199:199" ht="12" customHeight="1">
      <c r="GQ34420" s="171"/>
    </row>
    <row r="34421" spans="199:199" ht="12" customHeight="1">
      <c r="GQ34421" s="171"/>
    </row>
    <row r="34422" spans="199:199" ht="12" customHeight="1">
      <c r="GQ34422" s="171"/>
    </row>
    <row r="34423" spans="199:199" ht="12" customHeight="1">
      <c r="GQ34423" s="171"/>
    </row>
    <row r="34424" spans="199:199" ht="12" customHeight="1">
      <c r="GQ34424" s="171"/>
    </row>
    <row r="34425" spans="199:199" ht="12" customHeight="1">
      <c r="GQ34425" s="171"/>
    </row>
    <row r="34426" spans="199:199" ht="12" customHeight="1">
      <c r="GQ34426" s="171"/>
    </row>
    <row r="34427" spans="199:199" ht="12" customHeight="1">
      <c r="GQ34427" s="171"/>
    </row>
    <row r="34428" spans="199:199" ht="12" customHeight="1">
      <c r="GQ34428" s="171"/>
    </row>
    <row r="34429" spans="199:199" ht="12" customHeight="1">
      <c r="GQ34429" s="171"/>
    </row>
    <row r="34430" spans="199:199" ht="12" customHeight="1">
      <c r="GQ34430" s="171"/>
    </row>
    <row r="34431" spans="199:199" ht="12" customHeight="1">
      <c r="GQ34431" s="171"/>
    </row>
    <row r="34432" spans="199:199" ht="12" customHeight="1">
      <c r="GQ34432" s="171"/>
    </row>
    <row r="34433" spans="199:199" ht="12" customHeight="1">
      <c r="GQ34433" s="171"/>
    </row>
    <row r="34434" spans="199:199" ht="12" customHeight="1">
      <c r="GQ34434" s="171"/>
    </row>
    <row r="34435" spans="199:199" ht="12" customHeight="1">
      <c r="GQ34435" s="171"/>
    </row>
    <row r="34436" spans="199:199" ht="12" customHeight="1">
      <c r="GQ34436" s="171"/>
    </row>
    <row r="34437" spans="199:199" ht="12" customHeight="1">
      <c r="GQ34437" s="171"/>
    </row>
    <row r="34438" spans="199:199" ht="12" customHeight="1">
      <c r="GQ34438" s="171"/>
    </row>
    <row r="34439" spans="199:199" ht="12" customHeight="1">
      <c r="GQ34439" s="171"/>
    </row>
    <row r="34440" spans="199:199" ht="12" customHeight="1">
      <c r="GQ34440" s="171"/>
    </row>
    <row r="34441" spans="199:199" ht="12" customHeight="1">
      <c r="GQ34441" s="171"/>
    </row>
    <row r="34442" spans="199:199" ht="12" customHeight="1">
      <c r="GQ34442" s="171"/>
    </row>
    <row r="34443" spans="199:199" ht="12" customHeight="1">
      <c r="GQ34443" s="171"/>
    </row>
    <row r="34444" spans="199:199" ht="12" customHeight="1">
      <c r="GQ34444" s="171"/>
    </row>
    <row r="34445" spans="199:199" ht="12" customHeight="1">
      <c r="GQ34445" s="171"/>
    </row>
    <row r="34446" spans="199:199" ht="12" customHeight="1">
      <c r="GQ34446" s="171"/>
    </row>
    <row r="34447" spans="199:199" ht="12" customHeight="1">
      <c r="GQ34447" s="171"/>
    </row>
    <row r="34448" spans="199:199" ht="12" customHeight="1">
      <c r="GQ34448" s="171"/>
    </row>
    <row r="34449" spans="199:199" ht="12" customHeight="1">
      <c r="GQ34449" s="171"/>
    </row>
    <row r="34450" spans="199:199" ht="12" customHeight="1">
      <c r="GQ34450" s="171"/>
    </row>
    <row r="34451" spans="199:199" ht="12" customHeight="1">
      <c r="GQ34451" s="171"/>
    </row>
    <row r="34452" spans="199:199" ht="12" customHeight="1">
      <c r="GQ34452" s="171"/>
    </row>
    <row r="34453" spans="199:199" ht="12" customHeight="1">
      <c r="GQ34453" s="171"/>
    </row>
    <row r="34454" spans="199:199" ht="12" customHeight="1">
      <c r="GQ34454" s="171"/>
    </row>
    <row r="34455" spans="199:199" ht="12" customHeight="1">
      <c r="GQ34455" s="171"/>
    </row>
    <row r="34456" spans="199:199" ht="12" customHeight="1">
      <c r="GQ34456" s="171"/>
    </row>
    <row r="34457" spans="199:199" ht="12" customHeight="1">
      <c r="GQ34457" s="171"/>
    </row>
    <row r="34458" spans="199:199" ht="12" customHeight="1">
      <c r="GQ34458" s="171"/>
    </row>
    <row r="34459" spans="199:199" ht="12" customHeight="1">
      <c r="GQ34459" s="171"/>
    </row>
    <row r="34460" spans="199:199" ht="12" customHeight="1">
      <c r="GQ34460" s="171"/>
    </row>
    <row r="34461" spans="199:199" ht="12" customHeight="1">
      <c r="GQ34461" s="171"/>
    </row>
    <row r="34462" spans="199:199" ht="12" customHeight="1">
      <c r="GQ34462" s="171"/>
    </row>
    <row r="34463" spans="199:199" ht="12" customHeight="1">
      <c r="GQ34463" s="171"/>
    </row>
    <row r="34464" spans="199:199" ht="12" customHeight="1">
      <c r="GQ34464" s="171"/>
    </row>
    <row r="34465" spans="199:199" ht="12" customHeight="1">
      <c r="GQ34465" s="171"/>
    </row>
    <row r="34466" spans="199:199" ht="12" customHeight="1">
      <c r="GQ34466" s="171"/>
    </row>
    <row r="34467" spans="199:199" ht="12" customHeight="1">
      <c r="GQ34467" s="171"/>
    </row>
    <row r="34468" spans="199:199" ht="12" customHeight="1">
      <c r="GQ34468" s="171"/>
    </row>
    <row r="34469" spans="199:199" ht="12" customHeight="1">
      <c r="GQ34469" s="171"/>
    </row>
    <row r="34470" spans="199:199" ht="12" customHeight="1">
      <c r="GQ34470" s="171"/>
    </row>
    <row r="34471" spans="199:199" ht="12" customHeight="1">
      <c r="GQ34471" s="171"/>
    </row>
    <row r="34472" spans="199:199" ht="12" customHeight="1">
      <c r="GQ34472" s="171"/>
    </row>
    <row r="34473" spans="199:199" ht="12" customHeight="1">
      <c r="GQ34473" s="171"/>
    </row>
    <row r="34474" spans="199:199" ht="12" customHeight="1">
      <c r="GQ34474" s="171"/>
    </row>
    <row r="34475" spans="199:199" ht="12" customHeight="1">
      <c r="GQ34475" s="171"/>
    </row>
    <row r="34476" spans="199:199" ht="12" customHeight="1">
      <c r="GQ34476" s="171"/>
    </row>
    <row r="34477" spans="199:199" ht="12" customHeight="1">
      <c r="GQ34477" s="171"/>
    </row>
    <row r="34478" spans="199:199" ht="12" customHeight="1">
      <c r="GQ34478" s="171"/>
    </row>
    <row r="34479" spans="199:199" ht="12" customHeight="1">
      <c r="GQ34479" s="171"/>
    </row>
    <row r="34480" spans="199:199" ht="12" customHeight="1">
      <c r="GQ34480" s="171"/>
    </row>
    <row r="34481" spans="199:199" ht="12" customHeight="1">
      <c r="GQ34481" s="171"/>
    </row>
    <row r="34482" spans="199:199" ht="12" customHeight="1">
      <c r="GQ34482" s="171"/>
    </row>
    <row r="34483" spans="199:199" ht="12" customHeight="1">
      <c r="GQ34483" s="171"/>
    </row>
    <row r="34484" spans="199:199" ht="12" customHeight="1">
      <c r="GQ34484" s="171"/>
    </row>
    <row r="34485" spans="199:199" ht="12" customHeight="1">
      <c r="GQ34485" s="171"/>
    </row>
    <row r="34486" spans="199:199" ht="12" customHeight="1">
      <c r="GQ34486" s="171"/>
    </row>
    <row r="34487" spans="199:199" ht="12" customHeight="1">
      <c r="GQ34487" s="171"/>
    </row>
    <row r="34488" spans="199:199" ht="12" customHeight="1">
      <c r="GQ34488" s="171"/>
    </row>
    <row r="34489" spans="199:199" ht="12" customHeight="1">
      <c r="GQ34489" s="171"/>
    </row>
    <row r="34490" spans="199:199" ht="12" customHeight="1">
      <c r="GQ34490" s="171"/>
    </row>
    <row r="34491" spans="199:199" ht="12" customHeight="1">
      <c r="GQ34491" s="171"/>
    </row>
    <row r="34492" spans="199:199" ht="12" customHeight="1">
      <c r="GQ34492" s="171"/>
    </row>
    <row r="34493" spans="199:199" ht="12" customHeight="1">
      <c r="GQ34493" s="171"/>
    </row>
    <row r="34494" spans="199:199" ht="12" customHeight="1">
      <c r="GQ34494" s="171"/>
    </row>
    <row r="34495" spans="199:199" ht="12" customHeight="1">
      <c r="GQ34495" s="171"/>
    </row>
    <row r="34496" spans="199:199" ht="12" customHeight="1">
      <c r="GQ34496" s="171"/>
    </row>
    <row r="34497" spans="199:199" ht="12" customHeight="1">
      <c r="GQ34497" s="171"/>
    </row>
    <row r="34498" spans="199:199" ht="12" customHeight="1">
      <c r="GQ34498" s="171"/>
    </row>
    <row r="34499" spans="199:199" ht="12" customHeight="1">
      <c r="GQ34499" s="171"/>
    </row>
    <row r="34500" spans="199:199" ht="12" customHeight="1">
      <c r="GQ34500" s="171"/>
    </row>
    <row r="34501" spans="199:199" ht="12" customHeight="1">
      <c r="GQ34501" s="171"/>
    </row>
    <row r="34502" spans="199:199" ht="12" customHeight="1">
      <c r="GQ34502" s="171"/>
    </row>
    <row r="34503" spans="199:199" ht="12" customHeight="1">
      <c r="GQ34503" s="171"/>
    </row>
    <row r="34504" spans="199:199" ht="12" customHeight="1">
      <c r="GQ34504" s="171"/>
    </row>
    <row r="34505" spans="199:199" ht="12" customHeight="1">
      <c r="GQ34505" s="171"/>
    </row>
    <row r="34506" spans="199:199" ht="12" customHeight="1">
      <c r="GQ34506" s="171"/>
    </row>
    <row r="34507" spans="199:199" ht="12" customHeight="1">
      <c r="GQ34507" s="171"/>
    </row>
    <row r="34508" spans="199:199" ht="12" customHeight="1">
      <c r="GQ34508" s="171"/>
    </row>
    <row r="34509" spans="199:199" ht="12" customHeight="1">
      <c r="GQ34509" s="171"/>
    </row>
    <row r="34510" spans="199:199" ht="12" customHeight="1">
      <c r="GQ34510" s="171"/>
    </row>
    <row r="34511" spans="199:199" ht="12" customHeight="1">
      <c r="GQ34511" s="171"/>
    </row>
    <row r="34512" spans="199:199" ht="12" customHeight="1">
      <c r="GQ34512" s="171"/>
    </row>
    <row r="34513" spans="199:199" ht="12" customHeight="1">
      <c r="GQ34513" s="171"/>
    </row>
    <row r="34514" spans="199:199" ht="12" customHeight="1">
      <c r="GQ34514" s="171"/>
    </row>
    <row r="34515" spans="199:199" ht="12" customHeight="1">
      <c r="GQ34515" s="171"/>
    </row>
    <row r="34516" spans="199:199" ht="12" customHeight="1">
      <c r="GQ34516" s="171"/>
    </row>
    <row r="34517" spans="199:199" ht="12" customHeight="1">
      <c r="GQ34517" s="171"/>
    </row>
    <row r="34518" spans="199:199" ht="12" customHeight="1">
      <c r="GQ34518" s="171"/>
    </row>
    <row r="34519" spans="199:199" ht="12" customHeight="1">
      <c r="GQ34519" s="171"/>
    </row>
    <row r="34520" spans="199:199" ht="12" customHeight="1">
      <c r="GQ34520" s="171"/>
    </row>
    <row r="34521" spans="199:199" ht="12" customHeight="1">
      <c r="GQ34521" s="171"/>
    </row>
    <row r="34522" spans="199:199" ht="12" customHeight="1">
      <c r="GQ34522" s="171"/>
    </row>
    <row r="34523" spans="199:199" ht="12" customHeight="1">
      <c r="GQ34523" s="171"/>
    </row>
    <row r="34524" spans="199:199" ht="12" customHeight="1">
      <c r="GQ34524" s="171"/>
    </row>
    <row r="34525" spans="199:199" ht="12" customHeight="1">
      <c r="GQ34525" s="171"/>
    </row>
    <row r="34526" spans="199:199" ht="12" customHeight="1">
      <c r="GQ34526" s="171"/>
    </row>
    <row r="34527" spans="199:199" ht="12" customHeight="1">
      <c r="GQ34527" s="171"/>
    </row>
    <row r="34528" spans="199:199" ht="12" customHeight="1">
      <c r="GQ34528" s="171"/>
    </row>
    <row r="34529" spans="199:199" ht="12" customHeight="1">
      <c r="GQ34529" s="171"/>
    </row>
    <row r="34530" spans="199:199" ht="12" customHeight="1">
      <c r="GQ34530" s="171"/>
    </row>
    <row r="34531" spans="199:199" ht="12" customHeight="1">
      <c r="GQ34531" s="171"/>
    </row>
    <row r="34532" spans="199:199" ht="12" customHeight="1">
      <c r="GQ34532" s="171"/>
    </row>
    <row r="34533" spans="199:199" ht="12" customHeight="1">
      <c r="GQ34533" s="171"/>
    </row>
    <row r="34534" spans="199:199" ht="12" customHeight="1">
      <c r="GQ34534" s="171"/>
    </row>
    <row r="34535" spans="199:199" ht="12" customHeight="1">
      <c r="GQ34535" s="171"/>
    </row>
    <row r="34536" spans="199:199" ht="12" customHeight="1">
      <c r="GQ34536" s="171"/>
    </row>
    <row r="34537" spans="199:199" ht="12" customHeight="1">
      <c r="GQ34537" s="171"/>
    </row>
    <row r="34538" spans="199:199" ht="12" customHeight="1">
      <c r="GQ34538" s="171"/>
    </row>
    <row r="34539" spans="199:199" ht="12" customHeight="1">
      <c r="GQ34539" s="171"/>
    </row>
    <row r="34540" spans="199:199" ht="12" customHeight="1">
      <c r="GQ34540" s="171"/>
    </row>
    <row r="34541" spans="199:199" ht="12" customHeight="1">
      <c r="GQ34541" s="171"/>
    </row>
    <row r="34542" spans="199:199" ht="12" customHeight="1">
      <c r="GQ34542" s="171"/>
    </row>
    <row r="34543" spans="199:199" ht="12" customHeight="1">
      <c r="GQ34543" s="171"/>
    </row>
    <row r="34544" spans="199:199" ht="12" customHeight="1">
      <c r="GQ34544" s="171"/>
    </row>
    <row r="34545" spans="199:199" ht="12" customHeight="1">
      <c r="GQ34545" s="171"/>
    </row>
    <row r="34546" spans="199:199" ht="12" customHeight="1">
      <c r="GQ34546" s="171"/>
    </row>
    <row r="34547" spans="199:199" ht="12" customHeight="1">
      <c r="GQ34547" s="171"/>
    </row>
    <row r="34548" spans="199:199" ht="12" customHeight="1">
      <c r="GQ34548" s="171"/>
    </row>
    <row r="34549" spans="199:199" ht="12" customHeight="1">
      <c r="GQ34549" s="171"/>
    </row>
    <row r="34550" spans="199:199" ht="12" customHeight="1">
      <c r="GQ34550" s="171"/>
    </row>
    <row r="34551" spans="199:199" ht="12" customHeight="1">
      <c r="GQ34551" s="171"/>
    </row>
    <row r="34552" spans="199:199" ht="12" customHeight="1">
      <c r="GQ34552" s="171"/>
    </row>
    <row r="34553" spans="199:199" ht="12" customHeight="1">
      <c r="GQ34553" s="171"/>
    </row>
    <row r="34554" spans="199:199" ht="12" customHeight="1">
      <c r="GQ34554" s="171"/>
    </row>
    <row r="34555" spans="199:199" ht="12" customHeight="1">
      <c r="GQ34555" s="171"/>
    </row>
    <row r="34556" spans="199:199" ht="12" customHeight="1">
      <c r="GQ34556" s="171"/>
    </row>
    <row r="34557" spans="199:199" ht="12" customHeight="1">
      <c r="GQ34557" s="171"/>
    </row>
    <row r="34558" spans="199:199" ht="12" customHeight="1">
      <c r="GQ34558" s="171"/>
    </row>
    <row r="34559" spans="199:199" ht="12" customHeight="1">
      <c r="GQ34559" s="171"/>
    </row>
    <row r="34560" spans="199:199" ht="12" customHeight="1">
      <c r="GQ34560" s="171"/>
    </row>
    <row r="34561" spans="199:199" ht="12" customHeight="1">
      <c r="GQ34561" s="171"/>
    </row>
    <row r="34562" spans="199:199" ht="12" customHeight="1">
      <c r="GQ34562" s="171"/>
    </row>
    <row r="34563" spans="199:199" ht="12" customHeight="1">
      <c r="GQ34563" s="171"/>
    </row>
    <row r="34564" spans="199:199" ht="12" customHeight="1">
      <c r="GQ34564" s="171"/>
    </row>
    <row r="34565" spans="199:199" ht="12" customHeight="1">
      <c r="GQ34565" s="171"/>
    </row>
    <row r="34566" spans="199:199" ht="12" customHeight="1">
      <c r="GQ34566" s="171"/>
    </row>
    <row r="34567" spans="199:199" ht="12" customHeight="1">
      <c r="GQ34567" s="171"/>
    </row>
    <row r="34568" spans="199:199" ht="12" customHeight="1">
      <c r="GQ34568" s="171"/>
    </row>
    <row r="34569" spans="199:199" ht="12" customHeight="1">
      <c r="GQ34569" s="171"/>
    </row>
    <row r="34570" spans="199:199" ht="12" customHeight="1">
      <c r="GQ34570" s="171"/>
    </row>
    <row r="34571" spans="199:199" ht="12" customHeight="1">
      <c r="GQ34571" s="171"/>
    </row>
    <row r="34572" spans="199:199" ht="12" customHeight="1">
      <c r="GQ34572" s="171"/>
    </row>
    <row r="34573" spans="199:199" ht="12" customHeight="1">
      <c r="GQ34573" s="171"/>
    </row>
    <row r="34574" spans="199:199" ht="12" customHeight="1">
      <c r="GQ34574" s="171"/>
    </row>
    <row r="34575" spans="199:199" ht="12" customHeight="1">
      <c r="GQ34575" s="171"/>
    </row>
    <row r="34576" spans="199:199" ht="12" customHeight="1">
      <c r="GQ34576" s="171"/>
    </row>
    <row r="34577" spans="199:199" ht="12" customHeight="1">
      <c r="GQ34577" s="171"/>
    </row>
    <row r="34578" spans="199:199" ht="12" customHeight="1">
      <c r="GQ34578" s="171"/>
    </row>
    <row r="34579" spans="199:199" ht="12" customHeight="1">
      <c r="GQ34579" s="171"/>
    </row>
    <row r="34580" spans="199:199" ht="12" customHeight="1">
      <c r="GQ34580" s="171"/>
    </row>
    <row r="34581" spans="199:199" ht="12" customHeight="1">
      <c r="GQ34581" s="171"/>
    </row>
    <row r="34582" spans="199:199" ht="12" customHeight="1">
      <c r="GQ34582" s="171"/>
    </row>
    <row r="34583" spans="199:199" ht="12" customHeight="1">
      <c r="GQ34583" s="171"/>
    </row>
    <row r="34584" spans="199:199" ht="12" customHeight="1">
      <c r="GQ34584" s="171"/>
    </row>
    <row r="34585" spans="199:199" ht="12" customHeight="1">
      <c r="GQ34585" s="171"/>
    </row>
    <row r="34586" spans="199:199" ht="12" customHeight="1">
      <c r="GQ34586" s="171"/>
    </row>
    <row r="34587" spans="199:199" ht="12" customHeight="1">
      <c r="GQ34587" s="171"/>
    </row>
    <row r="34588" spans="199:199" ht="12" customHeight="1">
      <c r="GQ34588" s="171"/>
    </row>
    <row r="34589" spans="199:199" ht="12" customHeight="1">
      <c r="GQ34589" s="171"/>
    </row>
    <row r="34590" spans="199:199" ht="12" customHeight="1">
      <c r="GQ34590" s="171"/>
    </row>
    <row r="34591" spans="199:199" ht="12" customHeight="1">
      <c r="GQ34591" s="171"/>
    </row>
    <row r="34592" spans="199:199" ht="12" customHeight="1">
      <c r="GQ34592" s="171"/>
    </row>
    <row r="34593" spans="199:199" ht="12" customHeight="1">
      <c r="GQ34593" s="171"/>
    </row>
    <row r="34594" spans="199:199" ht="12" customHeight="1">
      <c r="GQ34594" s="171"/>
    </row>
    <row r="34595" spans="199:199" ht="12" customHeight="1">
      <c r="GQ34595" s="171"/>
    </row>
    <row r="34596" spans="199:199" ht="12" customHeight="1">
      <c r="GQ34596" s="171"/>
    </row>
    <row r="34597" spans="199:199" ht="12" customHeight="1">
      <c r="GQ34597" s="171"/>
    </row>
    <row r="34598" spans="199:199" ht="12" customHeight="1">
      <c r="GQ34598" s="171"/>
    </row>
    <row r="34599" spans="199:199" ht="12" customHeight="1">
      <c r="GQ34599" s="171"/>
    </row>
    <row r="34600" spans="199:199" ht="12" customHeight="1">
      <c r="GQ34600" s="171"/>
    </row>
    <row r="34601" spans="199:199" ht="12" customHeight="1">
      <c r="GQ34601" s="171"/>
    </row>
    <row r="34602" spans="199:199" ht="12" customHeight="1">
      <c r="GQ34602" s="171"/>
    </row>
    <row r="34603" spans="199:199" ht="12" customHeight="1">
      <c r="GQ34603" s="171"/>
    </row>
    <row r="34604" spans="199:199" ht="12" customHeight="1">
      <c r="GQ34604" s="171"/>
    </row>
    <row r="34605" spans="199:199" ht="12" customHeight="1">
      <c r="GQ34605" s="171"/>
    </row>
    <row r="34606" spans="199:199" ht="12" customHeight="1">
      <c r="GQ34606" s="171"/>
    </row>
    <row r="34607" spans="199:199" ht="12" customHeight="1">
      <c r="GQ34607" s="171"/>
    </row>
    <row r="34608" spans="199:199" ht="12" customHeight="1">
      <c r="GQ34608" s="171"/>
    </row>
    <row r="34609" spans="199:199" ht="12" customHeight="1">
      <c r="GQ34609" s="171"/>
    </row>
    <row r="34610" spans="199:199" ht="12" customHeight="1">
      <c r="GQ34610" s="171"/>
    </row>
    <row r="34611" spans="199:199" ht="12" customHeight="1">
      <c r="GQ34611" s="171"/>
    </row>
    <row r="34612" spans="199:199" ht="12" customHeight="1">
      <c r="GQ34612" s="171"/>
    </row>
    <row r="34613" spans="199:199" ht="12" customHeight="1">
      <c r="GQ34613" s="171"/>
    </row>
    <row r="34614" spans="199:199" ht="12" customHeight="1">
      <c r="GQ34614" s="171"/>
    </row>
    <row r="34615" spans="199:199" ht="12" customHeight="1">
      <c r="GQ34615" s="171"/>
    </row>
    <row r="34616" spans="199:199" ht="12" customHeight="1">
      <c r="GQ34616" s="171"/>
    </row>
    <row r="34617" spans="199:199" ht="12" customHeight="1">
      <c r="GQ34617" s="171"/>
    </row>
    <row r="34618" spans="199:199" ht="12" customHeight="1">
      <c r="GQ34618" s="171"/>
    </row>
    <row r="34619" spans="199:199" ht="12" customHeight="1">
      <c r="GQ34619" s="171"/>
    </row>
    <row r="34620" spans="199:199" ht="12" customHeight="1">
      <c r="GQ34620" s="171"/>
    </row>
    <row r="34621" spans="199:199" ht="12" customHeight="1">
      <c r="GQ34621" s="171"/>
    </row>
    <row r="34622" spans="199:199" ht="12" customHeight="1">
      <c r="GQ34622" s="171"/>
    </row>
    <row r="34623" spans="199:199" ht="12" customHeight="1">
      <c r="GQ34623" s="171"/>
    </row>
    <row r="34624" spans="199:199" ht="12" customHeight="1">
      <c r="GQ34624" s="171"/>
    </row>
    <row r="34625" spans="199:199" ht="12" customHeight="1">
      <c r="GQ34625" s="171"/>
    </row>
    <row r="34626" spans="199:199" ht="12" customHeight="1">
      <c r="GQ34626" s="171"/>
    </row>
    <row r="34627" spans="199:199" ht="12" customHeight="1">
      <c r="GQ34627" s="171"/>
    </row>
    <row r="34628" spans="199:199" ht="12" customHeight="1">
      <c r="GQ34628" s="171"/>
    </row>
    <row r="34629" spans="199:199" ht="12" customHeight="1">
      <c r="GQ34629" s="171"/>
    </row>
    <row r="34630" spans="199:199" ht="12" customHeight="1">
      <c r="GQ34630" s="171"/>
    </row>
    <row r="34631" spans="199:199" ht="12" customHeight="1">
      <c r="GQ34631" s="171"/>
    </row>
    <row r="34632" spans="199:199" ht="12" customHeight="1">
      <c r="GQ34632" s="171"/>
    </row>
    <row r="34633" spans="199:199" ht="12" customHeight="1">
      <c r="GQ34633" s="171"/>
    </row>
    <row r="34634" spans="199:199" ht="12" customHeight="1">
      <c r="GQ34634" s="171"/>
    </row>
    <row r="34635" spans="199:199" ht="12" customHeight="1">
      <c r="GQ34635" s="171"/>
    </row>
    <row r="34636" spans="199:199" ht="12" customHeight="1">
      <c r="GQ34636" s="171"/>
    </row>
    <row r="34637" spans="199:199" ht="12" customHeight="1">
      <c r="GQ34637" s="171"/>
    </row>
    <row r="34638" spans="199:199" ht="12" customHeight="1">
      <c r="GQ34638" s="171"/>
    </row>
    <row r="34639" spans="199:199" ht="12" customHeight="1">
      <c r="GQ34639" s="171"/>
    </row>
    <row r="34640" spans="199:199" ht="12" customHeight="1">
      <c r="GQ34640" s="171"/>
    </row>
    <row r="34641" spans="199:199" ht="12" customHeight="1">
      <c r="GQ34641" s="171"/>
    </row>
    <row r="34642" spans="199:199" ht="12" customHeight="1">
      <c r="GQ34642" s="171"/>
    </row>
    <row r="34643" spans="199:199" ht="12" customHeight="1">
      <c r="GQ34643" s="171"/>
    </row>
    <row r="34644" spans="199:199" ht="12" customHeight="1">
      <c r="GQ34644" s="171"/>
    </row>
    <row r="34645" spans="199:199" ht="12" customHeight="1">
      <c r="GQ34645" s="171"/>
    </row>
    <row r="34646" spans="199:199" ht="12" customHeight="1">
      <c r="GQ34646" s="171"/>
    </row>
    <row r="34647" spans="199:199" ht="12" customHeight="1">
      <c r="GQ34647" s="171"/>
    </row>
    <row r="34648" spans="199:199" ht="12" customHeight="1">
      <c r="GQ34648" s="171"/>
    </row>
    <row r="34649" spans="199:199" ht="12" customHeight="1">
      <c r="GQ34649" s="171"/>
    </row>
    <row r="34650" spans="199:199" ht="12" customHeight="1">
      <c r="GQ34650" s="171"/>
    </row>
    <row r="34651" spans="199:199" ht="12" customHeight="1">
      <c r="GQ34651" s="171"/>
    </row>
    <row r="34652" spans="199:199" ht="12" customHeight="1">
      <c r="GQ34652" s="171"/>
    </row>
    <row r="34653" spans="199:199" ht="12" customHeight="1">
      <c r="GQ34653" s="171"/>
    </row>
    <row r="34654" spans="199:199" ht="12" customHeight="1">
      <c r="GQ34654" s="171"/>
    </row>
    <row r="34655" spans="199:199" ht="12" customHeight="1">
      <c r="GQ34655" s="171"/>
    </row>
    <row r="34656" spans="199:199" ht="12" customHeight="1">
      <c r="GQ34656" s="171"/>
    </row>
    <row r="34657" spans="199:199" ht="12" customHeight="1">
      <c r="GQ34657" s="171"/>
    </row>
    <row r="34658" spans="199:199" ht="12" customHeight="1">
      <c r="GQ34658" s="171"/>
    </row>
    <row r="34659" spans="199:199" ht="12" customHeight="1">
      <c r="GQ34659" s="171"/>
    </row>
    <row r="34660" spans="199:199" ht="12" customHeight="1">
      <c r="GQ34660" s="171"/>
    </row>
    <row r="34661" spans="199:199" ht="12" customHeight="1">
      <c r="GQ34661" s="171"/>
    </row>
    <row r="34662" spans="199:199" ht="12" customHeight="1">
      <c r="GQ34662" s="171"/>
    </row>
    <row r="34663" spans="199:199" ht="12" customHeight="1">
      <c r="GQ34663" s="171"/>
    </row>
    <row r="34664" spans="199:199" ht="12" customHeight="1">
      <c r="GQ34664" s="171"/>
    </row>
    <row r="34665" spans="199:199" ht="12" customHeight="1">
      <c r="GQ34665" s="171"/>
    </row>
    <row r="34666" spans="199:199" ht="12" customHeight="1">
      <c r="GQ34666" s="171"/>
    </row>
    <row r="34667" spans="199:199" ht="12" customHeight="1">
      <c r="GQ34667" s="171"/>
    </row>
    <row r="34668" spans="199:199" ht="12" customHeight="1">
      <c r="GQ34668" s="171"/>
    </row>
    <row r="34669" spans="199:199" ht="12" customHeight="1">
      <c r="GQ34669" s="171"/>
    </row>
    <row r="34670" spans="199:199" ht="12" customHeight="1">
      <c r="GQ34670" s="171"/>
    </row>
    <row r="34671" spans="199:199" ht="12" customHeight="1">
      <c r="GQ34671" s="171"/>
    </row>
    <row r="34672" spans="199:199" ht="12" customHeight="1">
      <c r="GQ34672" s="171"/>
    </row>
    <row r="34673" spans="199:199" ht="12" customHeight="1">
      <c r="GQ34673" s="171"/>
    </row>
    <row r="34674" spans="199:199" ht="12" customHeight="1">
      <c r="GQ34674" s="171"/>
    </row>
    <row r="34675" spans="199:199" ht="12" customHeight="1">
      <c r="GQ34675" s="171"/>
    </row>
    <row r="34676" spans="199:199" ht="12" customHeight="1">
      <c r="GQ34676" s="171"/>
    </row>
    <row r="34677" spans="199:199" ht="12" customHeight="1">
      <c r="GQ34677" s="171"/>
    </row>
    <row r="34678" spans="199:199" ht="12" customHeight="1">
      <c r="GQ34678" s="171"/>
    </row>
    <row r="34679" spans="199:199" ht="12" customHeight="1">
      <c r="GQ34679" s="171"/>
    </row>
    <row r="34680" spans="199:199" ht="12" customHeight="1">
      <c r="GQ34680" s="171"/>
    </row>
    <row r="34681" spans="199:199" ht="12" customHeight="1">
      <c r="GQ34681" s="171"/>
    </row>
    <row r="34682" spans="199:199" ht="12" customHeight="1">
      <c r="GQ34682" s="171"/>
    </row>
    <row r="34683" spans="199:199" ht="12" customHeight="1">
      <c r="GQ34683" s="171"/>
    </row>
    <row r="34684" spans="199:199" ht="12" customHeight="1">
      <c r="GQ34684" s="171"/>
    </row>
    <row r="34685" spans="199:199" ht="12" customHeight="1">
      <c r="GQ34685" s="171"/>
    </row>
    <row r="34686" spans="199:199" ht="12" customHeight="1">
      <c r="GQ34686" s="171"/>
    </row>
    <row r="34687" spans="199:199" ht="12" customHeight="1">
      <c r="GQ34687" s="171"/>
    </row>
    <row r="34688" spans="199:199" ht="12" customHeight="1">
      <c r="GQ34688" s="171"/>
    </row>
    <row r="34689" spans="199:199" ht="12" customHeight="1">
      <c r="GQ34689" s="171"/>
    </row>
    <row r="34690" spans="199:199" ht="12" customHeight="1">
      <c r="GQ34690" s="171"/>
    </row>
    <row r="34691" spans="199:199" ht="12" customHeight="1">
      <c r="GQ34691" s="171"/>
    </row>
    <row r="34692" spans="199:199" ht="12" customHeight="1">
      <c r="GQ34692" s="171"/>
    </row>
    <row r="34693" spans="199:199" ht="12" customHeight="1">
      <c r="GQ34693" s="171"/>
    </row>
    <row r="34694" spans="199:199" ht="12" customHeight="1">
      <c r="GQ34694" s="171"/>
    </row>
    <row r="34695" spans="199:199" ht="12" customHeight="1">
      <c r="GQ34695" s="171"/>
    </row>
    <row r="34696" spans="199:199" ht="12" customHeight="1">
      <c r="GQ34696" s="171"/>
    </row>
    <row r="34697" spans="199:199" ht="12" customHeight="1">
      <c r="GQ34697" s="171"/>
    </row>
    <row r="34698" spans="199:199" ht="12" customHeight="1">
      <c r="GQ34698" s="171"/>
    </row>
    <row r="34699" spans="199:199" ht="12" customHeight="1">
      <c r="GQ34699" s="171"/>
    </row>
    <row r="34700" spans="199:199" ht="12" customHeight="1">
      <c r="GQ34700" s="171"/>
    </row>
    <row r="34701" spans="199:199" ht="12" customHeight="1">
      <c r="GQ34701" s="171"/>
    </row>
    <row r="34702" spans="199:199" ht="12" customHeight="1">
      <c r="GQ34702" s="171"/>
    </row>
    <row r="34703" spans="199:199" ht="12" customHeight="1">
      <c r="GQ34703" s="171"/>
    </row>
    <row r="34704" spans="199:199" ht="12" customHeight="1">
      <c r="GQ34704" s="171"/>
    </row>
    <row r="34705" spans="199:199" ht="12" customHeight="1">
      <c r="GQ34705" s="171"/>
    </row>
    <row r="34706" spans="199:199" ht="12" customHeight="1">
      <c r="GQ34706" s="171"/>
    </row>
    <row r="34707" spans="199:199" ht="12" customHeight="1">
      <c r="GQ34707" s="171"/>
    </row>
    <row r="34708" spans="199:199" ht="12" customHeight="1">
      <c r="GQ34708" s="171"/>
    </row>
    <row r="34709" spans="199:199" ht="12" customHeight="1">
      <c r="GQ34709" s="171"/>
    </row>
    <row r="34710" spans="199:199" ht="12" customHeight="1">
      <c r="GQ34710" s="171"/>
    </row>
    <row r="34711" spans="199:199" ht="12" customHeight="1">
      <c r="GQ34711" s="171"/>
    </row>
    <row r="34712" spans="199:199" ht="12" customHeight="1">
      <c r="GQ34712" s="171"/>
    </row>
    <row r="34713" spans="199:199" ht="12" customHeight="1">
      <c r="GQ34713" s="171"/>
    </row>
    <row r="34714" spans="199:199" ht="12" customHeight="1">
      <c r="GQ34714" s="171"/>
    </row>
    <row r="34715" spans="199:199" ht="12" customHeight="1">
      <c r="GQ34715" s="171"/>
    </row>
    <row r="34716" spans="199:199" ht="12" customHeight="1">
      <c r="GQ34716" s="171"/>
    </row>
    <row r="34717" spans="199:199" ht="12" customHeight="1">
      <c r="GQ34717" s="171"/>
    </row>
    <row r="34718" spans="199:199" ht="12" customHeight="1">
      <c r="GQ34718" s="171"/>
    </row>
    <row r="34719" spans="199:199" ht="12" customHeight="1">
      <c r="GQ34719" s="171"/>
    </row>
    <row r="34720" spans="199:199" ht="12" customHeight="1">
      <c r="GQ34720" s="171"/>
    </row>
    <row r="34721" spans="199:199" ht="12" customHeight="1">
      <c r="GQ34721" s="171"/>
    </row>
    <row r="34722" spans="199:199" ht="12" customHeight="1">
      <c r="GQ34722" s="171"/>
    </row>
    <row r="34723" spans="199:199" ht="12" customHeight="1">
      <c r="GQ34723" s="171"/>
    </row>
    <row r="34724" spans="199:199" ht="12" customHeight="1">
      <c r="GQ34724" s="171"/>
    </row>
    <row r="34725" spans="199:199" ht="12" customHeight="1">
      <c r="GQ34725" s="171"/>
    </row>
    <row r="34726" spans="199:199" ht="12" customHeight="1">
      <c r="GQ34726" s="171"/>
    </row>
    <row r="34727" spans="199:199" ht="12" customHeight="1">
      <c r="GQ34727" s="171"/>
    </row>
    <row r="34728" spans="199:199" ht="12" customHeight="1">
      <c r="GQ34728" s="171"/>
    </row>
    <row r="34729" spans="199:199" ht="12" customHeight="1">
      <c r="GQ34729" s="171"/>
    </row>
    <row r="34730" spans="199:199" ht="12" customHeight="1">
      <c r="GQ34730" s="171"/>
    </row>
    <row r="34731" spans="199:199" ht="12" customHeight="1">
      <c r="GQ34731" s="171"/>
    </row>
    <row r="34732" spans="199:199" ht="12" customHeight="1">
      <c r="GQ34732" s="171"/>
    </row>
    <row r="34733" spans="199:199" ht="12" customHeight="1">
      <c r="GQ34733" s="171"/>
    </row>
    <row r="34734" spans="199:199" ht="12" customHeight="1">
      <c r="GQ34734" s="171"/>
    </row>
    <row r="34735" spans="199:199" ht="12" customHeight="1">
      <c r="GQ34735" s="171"/>
    </row>
    <row r="34736" spans="199:199" ht="12" customHeight="1">
      <c r="GQ34736" s="171"/>
    </row>
    <row r="34737" spans="199:199" ht="12" customHeight="1">
      <c r="GQ34737" s="171"/>
    </row>
    <row r="34738" spans="199:199" ht="12" customHeight="1">
      <c r="GQ34738" s="171"/>
    </row>
    <row r="34739" spans="199:199" ht="12" customHeight="1">
      <c r="GQ34739" s="171"/>
    </row>
    <row r="34740" spans="199:199" ht="12" customHeight="1">
      <c r="GQ34740" s="171"/>
    </row>
    <row r="34741" spans="199:199" ht="12" customHeight="1">
      <c r="GQ34741" s="171"/>
    </row>
    <row r="34742" spans="199:199" ht="12" customHeight="1">
      <c r="GQ34742" s="171"/>
    </row>
    <row r="34743" spans="199:199" ht="12" customHeight="1">
      <c r="GQ34743" s="171"/>
    </row>
    <row r="34744" spans="199:199" ht="12" customHeight="1">
      <c r="GQ34744" s="171"/>
    </row>
    <row r="34745" spans="199:199" ht="12" customHeight="1">
      <c r="GQ34745" s="171"/>
    </row>
    <row r="34746" spans="199:199" ht="12" customHeight="1">
      <c r="GQ34746" s="171"/>
    </row>
    <row r="34747" spans="199:199" ht="12" customHeight="1">
      <c r="GQ34747" s="171"/>
    </row>
    <row r="34748" spans="199:199" ht="12" customHeight="1">
      <c r="GQ34748" s="171"/>
    </row>
    <row r="34749" spans="199:199" ht="12" customHeight="1">
      <c r="GQ34749" s="171"/>
    </row>
    <row r="34750" spans="199:199" ht="12" customHeight="1">
      <c r="GQ34750" s="171"/>
    </row>
    <row r="34751" spans="199:199" ht="12" customHeight="1">
      <c r="GQ34751" s="171"/>
    </row>
    <row r="34752" spans="199:199" ht="12" customHeight="1">
      <c r="GQ34752" s="171"/>
    </row>
    <row r="34753" spans="199:199" ht="12" customHeight="1">
      <c r="GQ34753" s="171"/>
    </row>
    <row r="34754" spans="199:199" ht="12" customHeight="1">
      <c r="GQ34754" s="171"/>
    </row>
    <row r="34755" spans="199:199" ht="12" customHeight="1">
      <c r="GQ34755" s="171"/>
    </row>
    <row r="34756" spans="199:199" ht="12" customHeight="1">
      <c r="GQ34756" s="171"/>
    </row>
    <row r="34757" spans="199:199" ht="12" customHeight="1">
      <c r="GQ34757" s="171"/>
    </row>
    <row r="34758" spans="199:199" ht="12" customHeight="1">
      <c r="GQ34758" s="171"/>
    </row>
    <row r="34759" spans="199:199" ht="12" customHeight="1">
      <c r="GQ34759" s="171"/>
    </row>
    <row r="34760" spans="199:199" ht="12" customHeight="1">
      <c r="GQ34760" s="171"/>
    </row>
    <row r="34761" spans="199:199" ht="12" customHeight="1">
      <c r="GQ34761" s="171"/>
    </row>
    <row r="34762" spans="199:199" ht="12" customHeight="1">
      <c r="GQ34762" s="171"/>
    </row>
    <row r="34763" spans="199:199" ht="12" customHeight="1">
      <c r="GQ34763" s="171"/>
    </row>
    <row r="34764" spans="199:199" ht="12" customHeight="1">
      <c r="GQ34764" s="171"/>
    </row>
    <row r="34765" spans="199:199" ht="12" customHeight="1">
      <c r="GQ34765" s="171"/>
    </row>
    <row r="34766" spans="199:199" ht="12" customHeight="1">
      <c r="GQ34766" s="171"/>
    </row>
    <row r="34767" spans="199:199" ht="12" customHeight="1">
      <c r="GQ34767" s="171"/>
    </row>
    <row r="34768" spans="199:199" ht="12" customHeight="1">
      <c r="GQ34768" s="171"/>
    </row>
    <row r="34769" spans="199:199" ht="12" customHeight="1">
      <c r="GQ34769" s="171"/>
    </row>
    <row r="34770" spans="199:199" ht="12" customHeight="1">
      <c r="GQ34770" s="171"/>
    </row>
    <row r="34771" spans="199:199" ht="12" customHeight="1">
      <c r="GQ34771" s="171"/>
    </row>
    <row r="34772" spans="199:199" ht="12" customHeight="1">
      <c r="GQ34772" s="171"/>
    </row>
    <row r="34773" spans="199:199" ht="12" customHeight="1">
      <c r="GQ34773" s="171"/>
    </row>
    <row r="34774" spans="199:199" ht="12" customHeight="1">
      <c r="GQ34774" s="171"/>
    </row>
    <row r="34775" spans="199:199" ht="12" customHeight="1">
      <c r="GQ34775" s="171"/>
    </row>
    <row r="34776" spans="199:199" ht="12" customHeight="1">
      <c r="GQ34776" s="171"/>
    </row>
    <row r="34777" spans="199:199" ht="12" customHeight="1">
      <c r="GQ34777" s="171"/>
    </row>
    <row r="34778" spans="199:199" ht="12" customHeight="1">
      <c r="GQ34778" s="171"/>
    </row>
    <row r="34779" spans="199:199" ht="12" customHeight="1">
      <c r="GQ34779" s="171"/>
    </row>
    <row r="34780" spans="199:199" ht="12" customHeight="1">
      <c r="GQ34780" s="171"/>
    </row>
    <row r="34781" spans="199:199" ht="12" customHeight="1">
      <c r="GQ34781" s="171"/>
    </row>
    <row r="34782" spans="199:199" ht="12" customHeight="1">
      <c r="GQ34782" s="171"/>
    </row>
    <row r="34783" spans="199:199" ht="12" customHeight="1">
      <c r="GQ34783" s="171"/>
    </row>
    <row r="34784" spans="199:199" ht="12" customHeight="1">
      <c r="GQ34784" s="171"/>
    </row>
    <row r="34785" spans="199:199" ht="12" customHeight="1">
      <c r="GQ34785" s="171"/>
    </row>
    <row r="34786" spans="199:199" ht="12" customHeight="1">
      <c r="GQ34786" s="171"/>
    </row>
    <row r="34787" spans="199:199" ht="12" customHeight="1">
      <c r="GQ34787" s="171"/>
    </row>
    <row r="34788" spans="199:199" ht="12" customHeight="1">
      <c r="GQ34788" s="171"/>
    </row>
    <row r="34789" spans="199:199" ht="12" customHeight="1">
      <c r="GQ34789" s="171"/>
    </row>
    <row r="34790" spans="199:199" ht="12" customHeight="1">
      <c r="GQ34790" s="171"/>
    </row>
    <row r="34791" spans="199:199" ht="12" customHeight="1">
      <c r="GQ34791" s="171"/>
    </row>
    <row r="34792" spans="199:199" ht="12" customHeight="1">
      <c r="GQ34792" s="171"/>
    </row>
    <row r="34793" spans="199:199" ht="12" customHeight="1">
      <c r="GQ34793" s="171"/>
    </row>
    <row r="34794" spans="199:199" ht="12" customHeight="1">
      <c r="GQ34794" s="171"/>
    </row>
    <row r="34795" spans="199:199" ht="12" customHeight="1">
      <c r="GQ34795" s="171"/>
    </row>
    <row r="34796" spans="199:199" ht="12" customHeight="1">
      <c r="GQ34796" s="171"/>
    </row>
    <row r="34797" spans="199:199" ht="12" customHeight="1">
      <c r="GQ34797" s="171"/>
    </row>
    <row r="34798" spans="199:199" ht="12" customHeight="1">
      <c r="GQ34798" s="171"/>
    </row>
    <row r="34799" spans="199:199" ht="12" customHeight="1">
      <c r="GQ34799" s="171"/>
    </row>
    <row r="34800" spans="199:199" ht="12" customHeight="1">
      <c r="GQ34800" s="171"/>
    </row>
    <row r="34801" spans="199:199" ht="12" customHeight="1">
      <c r="GQ34801" s="171"/>
    </row>
    <row r="34802" spans="199:199" ht="12" customHeight="1">
      <c r="GQ34802" s="171"/>
    </row>
    <row r="34803" spans="199:199" ht="12" customHeight="1">
      <c r="GQ34803" s="171"/>
    </row>
    <row r="34804" spans="199:199" ht="12" customHeight="1">
      <c r="GQ34804" s="171"/>
    </row>
    <row r="34805" spans="199:199" ht="12" customHeight="1">
      <c r="GQ34805" s="171"/>
    </row>
    <row r="34806" spans="199:199" ht="12" customHeight="1">
      <c r="GQ34806" s="171"/>
    </row>
    <row r="34807" spans="199:199" ht="12" customHeight="1">
      <c r="GQ34807" s="171"/>
    </row>
    <row r="34808" spans="199:199" ht="12" customHeight="1">
      <c r="GQ34808" s="171"/>
    </row>
    <row r="34809" spans="199:199" ht="12" customHeight="1">
      <c r="GQ34809" s="171"/>
    </row>
    <row r="34810" spans="199:199" ht="12" customHeight="1">
      <c r="GQ34810" s="171"/>
    </row>
    <row r="34811" spans="199:199" ht="12" customHeight="1">
      <c r="GQ34811" s="171"/>
    </row>
    <row r="34812" spans="199:199" ht="12" customHeight="1">
      <c r="GQ34812" s="171"/>
    </row>
    <row r="34813" spans="199:199" ht="12" customHeight="1">
      <c r="GQ34813" s="171"/>
    </row>
    <row r="34814" spans="199:199" ht="12" customHeight="1">
      <c r="GQ34814" s="171"/>
    </row>
    <row r="34815" spans="199:199" ht="12" customHeight="1">
      <c r="GQ34815" s="171"/>
    </row>
    <row r="34816" spans="199:199" ht="12" customHeight="1">
      <c r="GQ34816" s="171"/>
    </row>
    <row r="34817" spans="199:199" ht="12" customHeight="1">
      <c r="GQ34817" s="171"/>
    </row>
    <row r="34818" spans="199:199" ht="12" customHeight="1">
      <c r="GQ34818" s="171"/>
    </row>
    <row r="34819" spans="199:199" ht="12" customHeight="1">
      <c r="GQ34819" s="171"/>
    </row>
    <row r="34820" spans="199:199" ht="12" customHeight="1">
      <c r="GQ34820" s="171"/>
    </row>
    <row r="34821" spans="199:199" ht="12" customHeight="1">
      <c r="GQ34821" s="171"/>
    </row>
    <row r="34822" spans="199:199" ht="12" customHeight="1">
      <c r="GQ34822" s="171"/>
    </row>
    <row r="34823" spans="199:199" ht="12" customHeight="1">
      <c r="GQ34823" s="171"/>
    </row>
    <row r="34824" spans="199:199" ht="12" customHeight="1">
      <c r="GQ34824" s="171"/>
    </row>
    <row r="34825" spans="199:199" ht="12" customHeight="1">
      <c r="GQ34825" s="171"/>
    </row>
    <row r="34826" spans="199:199" ht="12" customHeight="1">
      <c r="GQ34826" s="171"/>
    </row>
    <row r="34827" spans="199:199" ht="12" customHeight="1">
      <c r="GQ34827" s="171"/>
    </row>
    <row r="34828" spans="199:199" ht="12" customHeight="1">
      <c r="GQ34828" s="171"/>
    </row>
    <row r="34829" spans="199:199" ht="12" customHeight="1">
      <c r="GQ34829" s="171"/>
    </row>
    <row r="34830" spans="199:199" ht="12" customHeight="1">
      <c r="GQ34830" s="171"/>
    </row>
    <row r="34831" spans="199:199" ht="12" customHeight="1">
      <c r="GQ34831" s="171"/>
    </row>
    <row r="34832" spans="199:199" ht="12" customHeight="1">
      <c r="GQ34832" s="171"/>
    </row>
    <row r="34833" spans="199:199" ht="12" customHeight="1">
      <c r="GQ34833" s="171"/>
    </row>
    <row r="34834" spans="199:199" ht="12" customHeight="1">
      <c r="GQ34834" s="171"/>
    </row>
    <row r="34835" spans="199:199" ht="12" customHeight="1">
      <c r="GQ34835" s="171"/>
    </row>
    <row r="34836" spans="199:199" ht="12" customHeight="1">
      <c r="GQ34836" s="171"/>
    </row>
    <row r="34837" spans="199:199" ht="12" customHeight="1">
      <c r="GQ34837" s="171"/>
    </row>
    <row r="34838" spans="199:199" ht="12" customHeight="1">
      <c r="GQ34838" s="171"/>
    </row>
    <row r="34839" spans="199:199" ht="12" customHeight="1">
      <c r="GQ34839" s="171"/>
    </row>
    <row r="34840" spans="199:199" ht="12" customHeight="1">
      <c r="GQ34840" s="171"/>
    </row>
    <row r="34841" spans="199:199" ht="12" customHeight="1">
      <c r="GQ34841" s="171"/>
    </row>
    <row r="34842" spans="199:199" ht="12" customHeight="1">
      <c r="GQ34842" s="171"/>
    </row>
    <row r="34843" spans="199:199" ht="12" customHeight="1">
      <c r="GQ34843" s="171"/>
    </row>
    <row r="34844" spans="199:199" ht="12" customHeight="1">
      <c r="GQ34844" s="171"/>
    </row>
    <row r="34845" spans="199:199" ht="12" customHeight="1">
      <c r="GQ34845" s="171"/>
    </row>
    <row r="34846" spans="199:199" ht="12" customHeight="1">
      <c r="GQ34846" s="171"/>
    </row>
    <row r="34847" spans="199:199" ht="12" customHeight="1">
      <c r="GQ34847" s="171"/>
    </row>
    <row r="34848" spans="199:199" ht="12" customHeight="1">
      <c r="GQ34848" s="171"/>
    </row>
    <row r="34849" spans="199:199" ht="12" customHeight="1">
      <c r="GQ34849" s="171"/>
    </row>
    <row r="34850" spans="199:199" ht="12" customHeight="1">
      <c r="GQ34850" s="171"/>
    </row>
    <row r="34851" spans="199:199" ht="12" customHeight="1">
      <c r="GQ34851" s="171"/>
    </row>
    <row r="34852" spans="199:199" ht="12" customHeight="1">
      <c r="GQ34852" s="171"/>
    </row>
    <row r="34853" spans="199:199" ht="12" customHeight="1">
      <c r="GQ34853" s="171"/>
    </row>
    <row r="34854" spans="199:199" ht="12" customHeight="1">
      <c r="GQ34854" s="171"/>
    </row>
    <row r="34855" spans="199:199" ht="12" customHeight="1">
      <c r="GQ34855" s="171"/>
    </row>
    <row r="34856" spans="199:199" ht="12" customHeight="1">
      <c r="GQ34856" s="171"/>
    </row>
    <row r="34857" spans="199:199" ht="12" customHeight="1">
      <c r="GQ34857" s="171"/>
    </row>
    <row r="34858" spans="199:199" ht="12" customHeight="1">
      <c r="GQ34858" s="171"/>
    </row>
    <row r="34859" spans="199:199" ht="12" customHeight="1">
      <c r="GQ34859" s="171"/>
    </row>
    <row r="34860" spans="199:199" ht="12" customHeight="1">
      <c r="GQ34860" s="171"/>
    </row>
    <row r="34861" spans="199:199" ht="12" customHeight="1">
      <c r="GQ34861" s="171"/>
    </row>
    <row r="34862" spans="199:199" ht="12" customHeight="1">
      <c r="GQ34862" s="171"/>
    </row>
    <row r="34863" spans="199:199" ht="12" customHeight="1">
      <c r="GQ34863" s="171"/>
    </row>
    <row r="34864" spans="199:199" ht="12" customHeight="1">
      <c r="GQ34864" s="171"/>
    </row>
    <row r="34865" spans="199:199" ht="12" customHeight="1">
      <c r="GQ34865" s="171"/>
    </row>
    <row r="34866" spans="199:199" ht="12" customHeight="1">
      <c r="GQ34866" s="171"/>
    </row>
    <row r="34867" spans="199:199" ht="12" customHeight="1">
      <c r="GQ34867" s="171"/>
    </row>
    <row r="34868" spans="199:199" ht="12" customHeight="1">
      <c r="GQ34868" s="171"/>
    </row>
    <row r="34869" spans="199:199" ht="12" customHeight="1">
      <c r="GQ34869" s="171"/>
    </row>
    <row r="34870" spans="199:199" ht="12" customHeight="1">
      <c r="GQ34870" s="171"/>
    </row>
    <row r="34871" spans="199:199" ht="12" customHeight="1">
      <c r="GQ34871" s="171"/>
    </row>
    <row r="34872" spans="199:199" ht="12" customHeight="1">
      <c r="GQ34872" s="171"/>
    </row>
    <row r="34873" spans="199:199" ht="12" customHeight="1">
      <c r="GQ34873" s="171"/>
    </row>
    <row r="34874" spans="199:199" ht="12" customHeight="1">
      <c r="GQ34874" s="171"/>
    </row>
    <row r="34875" spans="199:199" ht="12" customHeight="1">
      <c r="GQ34875" s="171"/>
    </row>
    <row r="34876" spans="199:199" ht="12" customHeight="1">
      <c r="GQ34876" s="171"/>
    </row>
    <row r="34877" spans="199:199" ht="12" customHeight="1">
      <c r="GQ34877" s="171"/>
    </row>
    <row r="34878" spans="199:199" ht="12" customHeight="1">
      <c r="GQ34878" s="171"/>
    </row>
    <row r="34879" spans="199:199" ht="12" customHeight="1">
      <c r="GQ34879" s="171"/>
    </row>
    <row r="34880" spans="199:199" ht="12" customHeight="1">
      <c r="GQ34880" s="171"/>
    </row>
    <row r="34881" spans="199:199" ht="12" customHeight="1">
      <c r="GQ34881" s="171"/>
    </row>
    <row r="34882" spans="199:199" ht="12" customHeight="1">
      <c r="GQ34882" s="171"/>
    </row>
    <row r="34883" spans="199:199" ht="12" customHeight="1">
      <c r="GQ34883" s="171"/>
    </row>
    <row r="34884" spans="199:199" ht="12" customHeight="1">
      <c r="GQ34884" s="171"/>
    </row>
    <row r="34885" spans="199:199" ht="12" customHeight="1">
      <c r="GQ34885" s="171"/>
    </row>
    <row r="34886" spans="199:199" ht="12" customHeight="1">
      <c r="GQ34886" s="171"/>
    </row>
    <row r="34887" spans="199:199" ht="12" customHeight="1">
      <c r="GQ34887" s="171"/>
    </row>
    <row r="34888" spans="199:199" ht="12" customHeight="1">
      <c r="GQ34888" s="171"/>
    </row>
    <row r="34889" spans="199:199" ht="12" customHeight="1">
      <c r="GQ34889" s="171"/>
    </row>
    <row r="34890" spans="199:199" ht="12" customHeight="1">
      <c r="GQ34890" s="171"/>
    </row>
    <row r="34891" spans="199:199" ht="12" customHeight="1">
      <c r="GQ34891" s="171"/>
    </row>
    <row r="34892" spans="199:199" ht="12" customHeight="1">
      <c r="GQ34892" s="171"/>
    </row>
    <row r="34893" spans="199:199" ht="12" customHeight="1">
      <c r="GQ34893" s="171"/>
    </row>
    <row r="34894" spans="199:199" ht="12" customHeight="1">
      <c r="GQ34894" s="171"/>
    </row>
    <row r="34895" spans="199:199" ht="12" customHeight="1">
      <c r="GQ34895" s="171"/>
    </row>
    <row r="34896" spans="199:199" ht="12" customHeight="1">
      <c r="GQ34896" s="171"/>
    </row>
    <row r="34897" spans="199:199" ht="12" customHeight="1">
      <c r="GQ34897" s="171"/>
    </row>
    <row r="34898" spans="199:199" ht="12" customHeight="1">
      <c r="GQ34898" s="171"/>
    </row>
    <row r="34899" spans="199:199" ht="12" customHeight="1">
      <c r="GQ34899" s="171"/>
    </row>
    <row r="34900" spans="199:199" ht="12" customHeight="1">
      <c r="GQ34900" s="171"/>
    </row>
    <row r="34901" spans="199:199" ht="12" customHeight="1">
      <c r="GQ34901" s="171"/>
    </row>
    <row r="34902" spans="199:199" ht="12" customHeight="1">
      <c r="GQ34902" s="171"/>
    </row>
    <row r="34903" spans="199:199" ht="12" customHeight="1">
      <c r="GQ34903" s="171"/>
    </row>
    <row r="34904" spans="199:199" ht="12" customHeight="1">
      <c r="GQ34904" s="171"/>
    </row>
    <row r="34905" spans="199:199" ht="12" customHeight="1">
      <c r="GQ34905" s="171"/>
    </row>
    <row r="34906" spans="199:199" ht="12" customHeight="1">
      <c r="GQ34906" s="171"/>
    </row>
    <row r="34907" spans="199:199" ht="12" customHeight="1">
      <c r="GQ34907" s="171"/>
    </row>
    <row r="34908" spans="199:199" ht="12" customHeight="1">
      <c r="GQ34908" s="171"/>
    </row>
    <row r="34909" spans="199:199" ht="12" customHeight="1">
      <c r="GQ34909" s="171"/>
    </row>
    <row r="34910" spans="199:199" ht="12" customHeight="1">
      <c r="GQ34910" s="171"/>
    </row>
    <row r="34911" spans="199:199" ht="12" customHeight="1">
      <c r="GQ34911" s="171"/>
    </row>
    <row r="34912" spans="199:199" ht="12" customHeight="1">
      <c r="GQ34912" s="171"/>
    </row>
    <row r="34913" spans="199:199" ht="12" customHeight="1">
      <c r="GQ34913" s="171"/>
    </row>
    <row r="34914" spans="199:199" ht="12" customHeight="1">
      <c r="GQ34914" s="171"/>
    </row>
    <row r="34915" spans="199:199" ht="12" customHeight="1">
      <c r="GQ34915" s="171"/>
    </row>
    <row r="34916" spans="199:199" ht="12" customHeight="1">
      <c r="GQ34916" s="171"/>
    </row>
    <row r="34917" spans="199:199" ht="12" customHeight="1">
      <c r="GQ34917" s="171"/>
    </row>
    <row r="34918" spans="199:199" ht="12" customHeight="1">
      <c r="GQ34918" s="171"/>
    </row>
    <row r="34919" spans="199:199" ht="12" customHeight="1">
      <c r="GQ34919" s="171"/>
    </row>
    <row r="34920" spans="199:199" ht="12" customHeight="1">
      <c r="GQ34920" s="171"/>
    </row>
    <row r="34921" spans="199:199" ht="12" customHeight="1">
      <c r="GQ34921" s="171"/>
    </row>
    <row r="34922" spans="199:199" ht="12" customHeight="1">
      <c r="GQ34922" s="171"/>
    </row>
    <row r="34923" spans="199:199" ht="12" customHeight="1">
      <c r="GQ34923" s="171"/>
    </row>
    <row r="34924" spans="199:199" ht="12" customHeight="1">
      <c r="GQ34924" s="171"/>
    </row>
    <row r="34925" spans="199:199" ht="12" customHeight="1">
      <c r="GQ34925" s="171"/>
    </row>
    <row r="34926" spans="199:199" ht="12" customHeight="1">
      <c r="GQ34926" s="171"/>
    </row>
    <row r="34927" spans="199:199" ht="12" customHeight="1">
      <c r="GQ34927" s="171"/>
    </row>
    <row r="34928" spans="199:199" ht="12" customHeight="1">
      <c r="GQ34928" s="171"/>
    </row>
    <row r="34929" spans="199:199" ht="12" customHeight="1">
      <c r="GQ34929" s="171"/>
    </row>
    <row r="34930" spans="199:199" ht="12" customHeight="1">
      <c r="GQ34930" s="171"/>
    </row>
    <row r="34931" spans="199:199" ht="12" customHeight="1">
      <c r="GQ34931" s="171"/>
    </row>
    <row r="34932" spans="199:199" ht="12" customHeight="1">
      <c r="GQ34932" s="171"/>
    </row>
    <row r="34933" spans="199:199" ht="12" customHeight="1">
      <c r="GQ34933" s="171"/>
    </row>
    <row r="34934" spans="199:199" ht="12" customHeight="1">
      <c r="GQ34934" s="171"/>
    </row>
    <row r="34935" spans="199:199" ht="12" customHeight="1">
      <c r="GQ34935" s="171"/>
    </row>
    <row r="34936" spans="199:199" ht="12" customHeight="1">
      <c r="GQ34936" s="171"/>
    </row>
    <row r="34937" spans="199:199" ht="12" customHeight="1">
      <c r="GQ34937" s="171"/>
    </row>
    <row r="34938" spans="199:199" ht="12" customHeight="1">
      <c r="GQ34938" s="171"/>
    </row>
    <row r="34939" spans="199:199" ht="12" customHeight="1">
      <c r="GQ34939" s="171"/>
    </row>
    <row r="34940" spans="199:199" ht="12" customHeight="1">
      <c r="GQ34940" s="171"/>
    </row>
    <row r="34941" spans="199:199" ht="12" customHeight="1">
      <c r="GQ34941" s="171"/>
    </row>
    <row r="34942" spans="199:199" ht="12" customHeight="1">
      <c r="GQ34942" s="171"/>
    </row>
    <row r="34943" spans="199:199" ht="12" customHeight="1">
      <c r="GQ34943" s="171"/>
    </row>
    <row r="34944" spans="199:199" ht="12" customHeight="1">
      <c r="GQ34944" s="171"/>
    </row>
    <row r="34945" spans="199:199" ht="12" customHeight="1">
      <c r="GQ34945" s="171"/>
    </row>
    <row r="34946" spans="199:199" ht="12" customHeight="1">
      <c r="GQ34946" s="171"/>
    </row>
    <row r="34947" spans="199:199" ht="12" customHeight="1">
      <c r="GQ34947" s="171"/>
    </row>
    <row r="34948" spans="199:199" ht="12" customHeight="1">
      <c r="GQ34948" s="171"/>
    </row>
    <row r="34949" spans="199:199" ht="12" customHeight="1">
      <c r="GQ34949" s="171"/>
    </row>
    <row r="34950" spans="199:199" ht="12" customHeight="1">
      <c r="GQ34950" s="171"/>
    </row>
    <row r="34951" spans="199:199" ht="12" customHeight="1">
      <c r="GQ34951" s="171"/>
    </row>
    <row r="34952" spans="199:199" ht="12" customHeight="1">
      <c r="GQ34952" s="171"/>
    </row>
    <row r="34953" spans="199:199" ht="12" customHeight="1">
      <c r="GQ34953" s="171"/>
    </row>
    <row r="34954" spans="199:199" ht="12" customHeight="1">
      <c r="GQ34954" s="171"/>
    </row>
    <row r="34955" spans="199:199" ht="12" customHeight="1">
      <c r="GQ34955" s="171"/>
    </row>
    <row r="34956" spans="199:199" ht="12" customHeight="1">
      <c r="GQ34956" s="171"/>
    </row>
    <row r="34957" spans="199:199" ht="12" customHeight="1">
      <c r="GQ34957" s="171"/>
    </row>
    <row r="34958" spans="199:199" ht="12" customHeight="1">
      <c r="GQ34958" s="171"/>
    </row>
    <row r="34959" spans="199:199" ht="12" customHeight="1">
      <c r="GQ34959" s="171"/>
    </row>
    <row r="34960" spans="199:199" ht="12" customHeight="1">
      <c r="GQ34960" s="171"/>
    </row>
    <row r="34961" spans="199:199" ht="12" customHeight="1">
      <c r="GQ34961" s="171"/>
    </row>
    <row r="34962" spans="199:199" ht="12" customHeight="1">
      <c r="GQ34962" s="171"/>
    </row>
    <row r="34963" spans="199:199" ht="12" customHeight="1">
      <c r="GQ34963" s="171"/>
    </row>
    <row r="34964" spans="199:199" ht="12" customHeight="1">
      <c r="GQ34964" s="171"/>
    </row>
    <row r="34965" spans="199:199" ht="12" customHeight="1">
      <c r="GQ34965" s="171"/>
    </row>
    <row r="34966" spans="199:199" ht="12" customHeight="1">
      <c r="GQ34966" s="171"/>
    </row>
    <row r="34967" spans="199:199" ht="12" customHeight="1">
      <c r="GQ34967" s="171"/>
    </row>
    <row r="34968" spans="199:199" ht="12" customHeight="1">
      <c r="GQ34968" s="171"/>
    </row>
    <row r="34969" spans="199:199" ht="12" customHeight="1">
      <c r="GQ34969" s="171"/>
    </row>
    <row r="34970" spans="199:199" ht="12" customHeight="1">
      <c r="GQ34970" s="171"/>
    </row>
    <row r="34971" spans="199:199" ht="12" customHeight="1">
      <c r="GQ34971" s="171"/>
    </row>
    <row r="34972" spans="199:199" ht="12" customHeight="1">
      <c r="GQ34972" s="171"/>
    </row>
    <row r="34973" spans="199:199" ht="12" customHeight="1">
      <c r="GQ34973" s="171"/>
    </row>
    <row r="34974" spans="199:199" ht="12" customHeight="1">
      <c r="GQ34974" s="171"/>
    </row>
    <row r="34975" spans="199:199" ht="12" customHeight="1">
      <c r="GQ34975" s="171"/>
    </row>
    <row r="34976" spans="199:199" ht="12" customHeight="1">
      <c r="GQ34976" s="171"/>
    </row>
    <row r="34977" spans="199:199" ht="12" customHeight="1">
      <c r="GQ34977" s="171"/>
    </row>
    <row r="34978" spans="199:199" ht="12" customHeight="1">
      <c r="GQ34978" s="171"/>
    </row>
    <row r="34979" spans="199:199" ht="12" customHeight="1">
      <c r="GQ34979" s="171"/>
    </row>
    <row r="34980" spans="199:199" ht="12" customHeight="1">
      <c r="GQ34980" s="171"/>
    </row>
    <row r="34981" spans="199:199" ht="12" customHeight="1">
      <c r="GQ34981" s="171"/>
    </row>
    <row r="34982" spans="199:199" ht="12" customHeight="1">
      <c r="GQ34982" s="171"/>
    </row>
    <row r="34983" spans="199:199" ht="12" customHeight="1">
      <c r="GQ34983" s="171"/>
    </row>
    <row r="34984" spans="199:199" ht="12" customHeight="1">
      <c r="GQ34984" s="171"/>
    </row>
    <row r="34985" spans="199:199" ht="12" customHeight="1">
      <c r="GQ34985" s="171"/>
    </row>
    <row r="34986" spans="199:199" ht="12" customHeight="1">
      <c r="GQ34986" s="171"/>
    </row>
    <row r="34987" spans="199:199" ht="12" customHeight="1">
      <c r="GQ34987" s="171"/>
    </row>
    <row r="34988" spans="199:199" ht="12" customHeight="1">
      <c r="GQ34988" s="171"/>
    </row>
    <row r="34989" spans="199:199" ht="12" customHeight="1">
      <c r="GQ34989" s="171"/>
    </row>
    <row r="34990" spans="199:199" ht="12" customHeight="1">
      <c r="GQ34990" s="171"/>
    </row>
    <row r="34991" spans="199:199" ht="12" customHeight="1">
      <c r="GQ34991" s="171"/>
    </row>
    <row r="34992" spans="199:199" ht="12" customHeight="1">
      <c r="GQ34992" s="171"/>
    </row>
    <row r="34993" spans="199:199" ht="12" customHeight="1">
      <c r="GQ34993" s="171"/>
    </row>
    <row r="34994" spans="199:199" ht="12" customHeight="1">
      <c r="GQ34994" s="171"/>
    </row>
    <row r="34995" spans="199:199" ht="12" customHeight="1">
      <c r="GQ34995" s="171"/>
    </row>
    <row r="34996" spans="199:199" ht="12" customHeight="1">
      <c r="GQ34996" s="171"/>
    </row>
    <row r="34997" spans="199:199" ht="12" customHeight="1">
      <c r="GQ34997" s="171"/>
    </row>
    <row r="34998" spans="199:199" ht="12" customHeight="1">
      <c r="GQ34998" s="171"/>
    </row>
    <row r="34999" spans="199:199" ht="12" customHeight="1">
      <c r="GQ34999" s="171"/>
    </row>
    <row r="35000" spans="199:199" ht="12" customHeight="1">
      <c r="GQ35000" s="171"/>
    </row>
    <row r="35001" spans="199:199" ht="12" customHeight="1">
      <c r="GQ35001" s="171"/>
    </row>
    <row r="35002" spans="199:199" ht="12" customHeight="1">
      <c r="GQ35002" s="171"/>
    </row>
    <row r="35003" spans="199:199" ht="12" customHeight="1">
      <c r="GQ35003" s="171"/>
    </row>
    <row r="35004" spans="199:199" ht="12" customHeight="1">
      <c r="GQ35004" s="171"/>
    </row>
    <row r="35005" spans="199:199" ht="12" customHeight="1">
      <c r="GQ35005" s="171"/>
    </row>
    <row r="35006" spans="199:199" ht="12" customHeight="1">
      <c r="GQ35006" s="171"/>
    </row>
    <row r="35007" spans="199:199" ht="12" customHeight="1">
      <c r="GQ35007" s="171"/>
    </row>
    <row r="35008" spans="199:199" ht="12" customHeight="1">
      <c r="GQ35008" s="171"/>
    </row>
    <row r="35009" spans="199:199" ht="12" customHeight="1">
      <c r="GQ35009" s="171"/>
    </row>
    <row r="35010" spans="199:199" ht="12" customHeight="1">
      <c r="GQ35010" s="171"/>
    </row>
    <row r="35011" spans="199:199" ht="12" customHeight="1">
      <c r="GQ35011" s="171"/>
    </row>
    <row r="35012" spans="199:199" ht="12" customHeight="1">
      <c r="GQ35012" s="171"/>
    </row>
    <row r="35013" spans="199:199" ht="12" customHeight="1">
      <c r="GQ35013" s="171"/>
    </row>
    <row r="35014" spans="199:199" ht="12" customHeight="1">
      <c r="GQ35014" s="171"/>
    </row>
    <row r="35015" spans="199:199" ht="12" customHeight="1">
      <c r="GQ35015" s="171"/>
    </row>
    <row r="35016" spans="199:199" ht="12" customHeight="1">
      <c r="GQ35016" s="171"/>
    </row>
    <row r="35017" spans="199:199" ht="12" customHeight="1">
      <c r="GQ35017" s="171"/>
    </row>
    <row r="35018" spans="199:199" ht="12" customHeight="1">
      <c r="GQ35018" s="171"/>
    </row>
    <row r="35019" spans="199:199" ht="12" customHeight="1">
      <c r="GQ35019" s="171"/>
    </row>
    <row r="35020" spans="199:199" ht="12" customHeight="1">
      <c r="GQ35020" s="171"/>
    </row>
    <row r="35021" spans="199:199" ht="12" customHeight="1">
      <c r="GQ35021" s="171"/>
    </row>
    <row r="35022" spans="199:199" ht="12" customHeight="1">
      <c r="GQ35022" s="171"/>
    </row>
    <row r="35023" spans="199:199" ht="12" customHeight="1">
      <c r="GQ35023" s="171"/>
    </row>
    <row r="35024" spans="199:199" ht="12" customHeight="1">
      <c r="GQ35024" s="171"/>
    </row>
    <row r="35025" spans="199:199" ht="12" customHeight="1">
      <c r="GQ35025" s="171"/>
    </row>
    <row r="35026" spans="199:199" ht="12" customHeight="1">
      <c r="GQ35026" s="171"/>
    </row>
    <row r="35027" spans="199:199" ht="12" customHeight="1">
      <c r="GQ35027" s="171"/>
    </row>
    <row r="35028" spans="199:199" ht="12" customHeight="1">
      <c r="GQ35028" s="171"/>
    </row>
    <row r="35029" spans="199:199" ht="12" customHeight="1">
      <c r="GQ35029" s="171"/>
    </row>
    <row r="35030" spans="199:199" ht="12" customHeight="1">
      <c r="GQ35030" s="171"/>
    </row>
    <row r="35031" spans="199:199" ht="12" customHeight="1">
      <c r="GQ35031" s="171"/>
    </row>
    <row r="35032" spans="199:199" ht="12" customHeight="1">
      <c r="GQ35032" s="171"/>
    </row>
    <row r="35033" spans="199:199" ht="12" customHeight="1">
      <c r="GQ35033" s="171"/>
    </row>
    <row r="35034" spans="199:199" ht="12" customHeight="1">
      <c r="GQ35034" s="171"/>
    </row>
    <row r="35035" spans="199:199" ht="12" customHeight="1">
      <c r="GQ35035" s="171"/>
    </row>
    <row r="35036" spans="199:199" ht="12" customHeight="1">
      <c r="GQ35036" s="171"/>
    </row>
    <row r="35037" spans="199:199" ht="12" customHeight="1">
      <c r="GQ35037" s="171"/>
    </row>
    <row r="35038" spans="199:199" ht="12" customHeight="1">
      <c r="GQ35038" s="171"/>
    </row>
    <row r="35039" spans="199:199" ht="12" customHeight="1">
      <c r="GQ35039" s="171"/>
    </row>
    <row r="35040" spans="199:199" ht="12" customHeight="1">
      <c r="GQ35040" s="171"/>
    </row>
    <row r="35041" spans="199:199" ht="12" customHeight="1">
      <c r="GQ35041" s="171"/>
    </row>
    <row r="35042" spans="199:199" ht="12" customHeight="1">
      <c r="GQ35042" s="171"/>
    </row>
    <row r="35043" spans="199:199" ht="12" customHeight="1">
      <c r="GQ35043" s="171"/>
    </row>
    <row r="35044" spans="199:199" ht="12" customHeight="1">
      <c r="GQ35044" s="171"/>
    </row>
    <row r="35045" spans="199:199" ht="12" customHeight="1">
      <c r="GQ35045" s="171"/>
    </row>
    <row r="35046" spans="199:199" ht="12" customHeight="1">
      <c r="GQ35046" s="171"/>
    </row>
    <row r="35047" spans="199:199" ht="12" customHeight="1">
      <c r="GQ35047" s="171"/>
    </row>
    <row r="35048" spans="199:199" ht="12" customHeight="1">
      <c r="GQ35048" s="171"/>
    </row>
    <row r="35049" spans="199:199" ht="12" customHeight="1">
      <c r="GQ35049" s="171"/>
    </row>
    <row r="35050" spans="199:199" ht="12" customHeight="1">
      <c r="GQ35050" s="171"/>
    </row>
    <row r="35051" spans="199:199" ht="12" customHeight="1">
      <c r="GQ35051" s="171"/>
    </row>
    <row r="35052" spans="199:199" ht="12" customHeight="1">
      <c r="GQ35052" s="171"/>
    </row>
    <row r="35053" spans="199:199" ht="12" customHeight="1">
      <c r="GQ35053" s="171"/>
    </row>
    <row r="35054" spans="199:199" ht="12" customHeight="1">
      <c r="GQ35054" s="171"/>
    </row>
    <row r="35055" spans="199:199" ht="12" customHeight="1">
      <c r="GQ35055" s="171"/>
    </row>
    <row r="35056" spans="199:199" ht="12" customHeight="1">
      <c r="GQ35056" s="171"/>
    </row>
    <row r="35057" spans="199:199" ht="12" customHeight="1">
      <c r="GQ35057" s="171"/>
    </row>
    <row r="35058" spans="199:199" ht="12" customHeight="1">
      <c r="GQ35058" s="171"/>
    </row>
    <row r="35059" spans="199:199" ht="12" customHeight="1">
      <c r="GQ35059" s="171"/>
    </row>
    <row r="35060" spans="199:199" ht="12" customHeight="1">
      <c r="GQ35060" s="171"/>
    </row>
    <row r="35061" spans="199:199" ht="12" customHeight="1">
      <c r="GQ35061" s="171"/>
    </row>
    <row r="35062" spans="199:199" ht="12" customHeight="1">
      <c r="GQ35062" s="171"/>
    </row>
    <row r="35063" spans="199:199" ht="12" customHeight="1">
      <c r="GQ35063" s="171"/>
    </row>
    <row r="35064" spans="199:199" ht="12" customHeight="1">
      <c r="GQ35064" s="171"/>
    </row>
    <row r="35065" spans="199:199" ht="12" customHeight="1">
      <c r="GQ35065" s="171"/>
    </row>
    <row r="35066" spans="199:199" ht="12" customHeight="1">
      <c r="GQ35066" s="171"/>
    </row>
    <row r="35067" spans="199:199" ht="12" customHeight="1">
      <c r="GQ35067" s="171"/>
    </row>
    <row r="35068" spans="199:199" ht="12" customHeight="1">
      <c r="GQ35068" s="171"/>
    </row>
    <row r="35069" spans="199:199" ht="12" customHeight="1">
      <c r="GQ35069" s="171"/>
    </row>
    <row r="35070" spans="199:199" ht="12" customHeight="1">
      <c r="GQ35070" s="171"/>
    </row>
    <row r="35071" spans="199:199" ht="12" customHeight="1">
      <c r="GQ35071" s="171"/>
    </row>
    <row r="35072" spans="199:199" ht="12" customHeight="1">
      <c r="GQ35072" s="171"/>
    </row>
    <row r="35073" spans="199:199" ht="12" customHeight="1">
      <c r="GQ35073" s="171"/>
    </row>
    <row r="35074" spans="199:199" ht="12" customHeight="1">
      <c r="GQ35074" s="171"/>
    </row>
    <row r="35075" spans="199:199" ht="12" customHeight="1">
      <c r="GQ35075" s="171"/>
    </row>
    <row r="35076" spans="199:199" ht="12" customHeight="1">
      <c r="GQ35076" s="171"/>
    </row>
    <row r="35077" spans="199:199" ht="12" customHeight="1">
      <c r="GQ35077" s="171"/>
    </row>
    <row r="35078" spans="199:199" ht="12" customHeight="1">
      <c r="GQ35078" s="171"/>
    </row>
    <row r="35079" spans="199:199" ht="12" customHeight="1">
      <c r="GQ35079" s="171"/>
    </row>
    <row r="35080" spans="199:199" ht="12" customHeight="1">
      <c r="GQ35080" s="171"/>
    </row>
    <row r="35081" spans="199:199" ht="12" customHeight="1">
      <c r="GQ35081" s="171"/>
    </row>
    <row r="35082" spans="199:199" ht="12" customHeight="1">
      <c r="GQ35082" s="171"/>
    </row>
    <row r="35083" spans="199:199" ht="12" customHeight="1">
      <c r="GQ35083" s="171"/>
    </row>
    <row r="35084" spans="199:199" ht="12" customHeight="1">
      <c r="GQ35084" s="171"/>
    </row>
    <row r="35085" spans="199:199" ht="12" customHeight="1">
      <c r="GQ35085" s="171"/>
    </row>
    <row r="35086" spans="199:199" ht="12" customHeight="1">
      <c r="GQ35086" s="171"/>
    </row>
    <row r="35087" spans="199:199" ht="12" customHeight="1">
      <c r="GQ35087" s="171"/>
    </row>
    <row r="35088" spans="199:199" ht="12" customHeight="1">
      <c r="GQ35088" s="171"/>
    </row>
    <row r="35089" spans="199:199" ht="12" customHeight="1">
      <c r="GQ35089" s="171"/>
    </row>
    <row r="35090" spans="199:199" ht="12" customHeight="1">
      <c r="GQ35090" s="171"/>
    </row>
    <row r="35091" spans="199:199" ht="12" customHeight="1">
      <c r="GQ35091" s="171"/>
    </row>
    <row r="35092" spans="199:199" ht="12" customHeight="1">
      <c r="GQ35092" s="171"/>
    </row>
    <row r="35093" spans="199:199" ht="12" customHeight="1">
      <c r="GQ35093" s="171"/>
    </row>
    <row r="35094" spans="199:199" ht="12" customHeight="1">
      <c r="GQ35094" s="171"/>
    </row>
    <row r="35095" spans="199:199" ht="12" customHeight="1">
      <c r="GQ35095" s="171"/>
    </row>
    <row r="35096" spans="199:199" ht="12" customHeight="1">
      <c r="GQ35096" s="171"/>
    </row>
    <row r="35097" spans="199:199" ht="12" customHeight="1">
      <c r="GQ35097" s="171"/>
    </row>
    <row r="35098" spans="199:199" ht="12" customHeight="1">
      <c r="GQ35098" s="171"/>
    </row>
    <row r="35099" spans="199:199" ht="12" customHeight="1">
      <c r="GQ35099" s="171"/>
    </row>
    <row r="35100" spans="199:199" ht="12" customHeight="1">
      <c r="GQ35100" s="171"/>
    </row>
    <row r="35101" spans="199:199" ht="12" customHeight="1">
      <c r="GQ35101" s="171"/>
    </row>
    <row r="35102" spans="199:199" ht="12" customHeight="1">
      <c r="GQ35102" s="171"/>
    </row>
    <row r="35103" spans="199:199" ht="12" customHeight="1">
      <c r="GQ35103" s="171"/>
    </row>
    <row r="35104" spans="199:199" ht="12" customHeight="1">
      <c r="GQ35104" s="171"/>
    </row>
    <row r="35105" spans="199:199" ht="12" customHeight="1">
      <c r="GQ35105" s="171"/>
    </row>
    <row r="35106" spans="199:199" ht="12" customHeight="1">
      <c r="GQ35106" s="171"/>
    </row>
    <row r="35107" spans="199:199" ht="12" customHeight="1">
      <c r="GQ35107" s="171"/>
    </row>
    <row r="35108" spans="199:199" ht="12" customHeight="1">
      <c r="GQ35108" s="171"/>
    </row>
    <row r="35109" spans="199:199" ht="12" customHeight="1">
      <c r="GQ35109" s="171"/>
    </row>
    <row r="35110" spans="199:199" ht="12" customHeight="1">
      <c r="GQ35110" s="171"/>
    </row>
    <row r="35111" spans="199:199" ht="12" customHeight="1">
      <c r="GQ35111" s="171"/>
    </row>
    <row r="35112" spans="199:199" ht="12" customHeight="1">
      <c r="GQ35112" s="171"/>
    </row>
    <row r="35113" spans="199:199" ht="12" customHeight="1">
      <c r="GQ35113" s="171"/>
    </row>
    <row r="35114" spans="199:199" ht="12" customHeight="1">
      <c r="GQ35114" s="171"/>
    </row>
    <row r="35115" spans="199:199" ht="12" customHeight="1">
      <c r="GQ35115" s="171"/>
    </row>
    <row r="35116" spans="199:199" ht="12" customHeight="1">
      <c r="GQ35116" s="171"/>
    </row>
    <row r="35117" spans="199:199" ht="12" customHeight="1">
      <c r="GQ35117" s="171"/>
    </row>
    <row r="35118" spans="199:199" ht="12" customHeight="1">
      <c r="GQ35118" s="171"/>
    </row>
    <row r="35119" spans="199:199" ht="12" customHeight="1">
      <c r="GQ35119" s="171"/>
    </row>
    <row r="35120" spans="199:199" ht="12" customHeight="1">
      <c r="GQ35120" s="171"/>
    </row>
    <row r="35121" spans="199:199" ht="12" customHeight="1">
      <c r="GQ35121" s="171"/>
    </row>
    <row r="35122" spans="199:199" ht="12" customHeight="1">
      <c r="GQ35122" s="171"/>
    </row>
    <row r="35123" spans="199:199" ht="12" customHeight="1">
      <c r="GQ35123" s="171"/>
    </row>
    <row r="35124" spans="199:199" ht="12" customHeight="1">
      <c r="GQ35124" s="171"/>
    </row>
    <row r="35125" spans="199:199" ht="12" customHeight="1">
      <c r="GQ35125" s="171"/>
    </row>
    <row r="35126" spans="199:199" ht="12" customHeight="1">
      <c r="GQ35126" s="171"/>
    </row>
    <row r="35127" spans="199:199" ht="12" customHeight="1">
      <c r="GQ35127" s="171"/>
    </row>
    <row r="35128" spans="199:199" ht="12" customHeight="1">
      <c r="GQ35128" s="171"/>
    </row>
    <row r="35129" spans="199:199" ht="12" customHeight="1">
      <c r="GQ35129" s="171"/>
    </row>
    <row r="35130" spans="199:199" ht="12" customHeight="1">
      <c r="GQ35130" s="171"/>
    </row>
    <row r="35131" spans="199:199" ht="12" customHeight="1">
      <c r="GQ35131" s="171"/>
    </row>
    <row r="35132" spans="199:199" ht="12" customHeight="1">
      <c r="GQ35132" s="171"/>
    </row>
    <row r="35133" spans="199:199" ht="12" customHeight="1">
      <c r="GQ35133" s="171"/>
    </row>
    <row r="35134" spans="199:199" ht="12" customHeight="1">
      <c r="GQ35134" s="171"/>
    </row>
    <row r="35135" spans="199:199" ht="12" customHeight="1">
      <c r="GQ35135" s="171"/>
    </row>
    <row r="35136" spans="199:199" ht="12" customHeight="1">
      <c r="GQ35136" s="171"/>
    </row>
    <row r="35137" spans="199:199" ht="12" customHeight="1">
      <c r="GQ35137" s="171"/>
    </row>
    <row r="35138" spans="199:199" ht="12" customHeight="1">
      <c r="GQ35138" s="171"/>
    </row>
    <row r="35139" spans="199:199" ht="12" customHeight="1">
      <c r="GQ35139" s="171"/>
    </row>
    <row r="35140" spans="199:199" ht="12" customHeight="1">
      <c r="GQ35140" s="171"/>
    </row>
    <row r="35141" spans="199:199" ht="12" customHeight="1">
      <c r="GQ35141" s="171"/>
    </row>
    <row r="35142" spans="199:199" ht="12" customHeight="1">
      <c r="GQ35142" s="171"/>
    </row>
    <row r="35143" spans="199:199" ht="12" customHeight="1">
      <c r="GQ35143" s="171"/>
    </row>
    <row r="35144" spans="199:199" ht="12" customHeight="1">
      <c r="GQ35144" s="171"/>
    </row>
    <row r="35145" spans="199:199" ht="12" customHeight="1">
      <c r="GQ35145" s="171"/>
    </row>
    <row r="35146" spans="199:199" ht="12" customHeight="1">
      <c r="GQ35146" s="171"/>
    </row>
    <row r="35147" spans="199:199" ht="12" customHeight="1">
      <c r="GQ35147" s="171"/>
    </row>
    <row r="35148" spans="199:199" ht="12" customHeight="1">
      <c r="GQ35148" s="171"/>
    </row>
    <row r="35149" spans="199:199" ht="12" customHeight="1">
      <c r="GQ35149" s="171"/>
    </row>
    <row r="35150" spans="199:199" ht="12" customHeight="1">
      <c r="GQ35150" s="171"/>
    </row>
    <row r="35151" spans="199:199" ht="12" customHeight="1">
      <c r="GQ35151" s="171"/>
    </row>
    <row r="35152" spans="199:199" ht="12" customHeight="1">
      <c r="GQ35152" s="171"/>
    </row>
    <row r="35153" spans="199:199" ht="12" customHeight="1">
      <c r="GQ35153" s="171"/>
    </row>
    <row r="35154" spans="199:199" ht="12" customHeight="1">
      <c r="GQ35154" s="171"/>
    </row>
    <row r="35155" spans="199:199" ht="12" customHeight="1">
      <c r="GQ35155" s="171"/>
    </row>
    <row r="35156" spans="199:199" ht="12" customHeight="1">
      <c r="GQ35156" s="171"/>
    </row>
    <row r="35157" spans="199:199" ht="12" customHeight="1">
      <c r="GQ35157" s="171"/>
    </row>
    <row r="35158" spans="199:199" ht="12" customHeight="1">
      <c r="GQ35158" s="171"/>
    </row>
    <row r="35159" spans="199:199" ht="12" customHeight="1">
      <c r="GQ35159" s="171"/>
    </row>
    <row r="35160" spans="199:199" ht="12" customHeight="1">
      <c r="GQ35160" s="171"/>
    </row>
    <row r="35161" spans="199:199" ht="12" customHeight="1">
      <c r="GQ35161" s="171"/>
    </row>
    <row r="35162" spans="199:199" ht="12" customHeight="1">
      <c r="GQ35162" s="171"/>
    </row>
    <row r="35163" spans="199:199" ht="12" customHeight="1">
      <c r="GQ35163" s="171"/>
    </row>
    <row r="35164" spans="199:199" ht="12" customHeight="1">
      <c r="GQ35164" s="171"/>
    </row>
    <row r="35165" spans="199:199" ht="12" customHeight="1">
      <c r="GQ35165" s="171"/>
    </row>
    <row r="35166" spans="199:199" ht="12" customHeight="1">
      <c r="GQ35166" s="171"/>
    </row>
    <row r="35167" spans="199:199" ht="12" customHeight="1">
      <c r="GQ35167" s="171"/>
    </row>
    <row r="35168" spans="199:199" ht="12" customHeight="1">
      <c r="GQ35168" s="171"/>
    </row>
    <row r="35169" spans="199:199" ht="12" customHeight="1">
      <c r="GQ35169" s="171"/>
    </row>
    <row r="35170" spans="199:199" ht="12" customHeight="1">
      <c r="GQ35170" s="171"/>
    </row>
    <row r="35171" spans="199:199" ht="12" customHeight="1">
      <c r="GQ35171" s="171"/>
    </row>
    <row r="35172" spans="199:199" ht="12" customHeight="1">
      <c r="GQ35172" s="171"/>
    </row>
    <row r="35173" spans="199:199" ht="12" customHeight="1">
      <c r="GQ35173" s="171"/>
    </row>
    <row r="35174" spans="199:199" ht="12" customHeight="1">
      <c r="GQ35174" s="171"/>
    </row>
    <row r="35175" spans="199:199" ht="12" customHeight="1">
      <c r="GQ35175" s="171"/>
    </row>
    <row r="35176" spans="199:199" ht="12" customHeight="1">
      <c r="GQ35176" s="171"/>
    </row>
    <row r="35177" spans="199:199" ht="12" customHeight="1">
      <c r="GQ35177" s="171"/>
    </row>
    <row r="35178" spans="199:199" ht="12" customHeight="1">
      <c r="GQ35178" s="171"/>
    </row>
    <row r="35179" spans="199:199" ht="12" customHeight="1">
      <c r="GQ35179" s="171"/>
    </row>
    <row r="35180" spans="199:199" ht="12" customHeight="1">
      <c r="GQ35180" s="171"/>
    </row>
    <row r="35181" spans="199:199" ht="12" customHeight="1">
      <c r="GQ35181" s="171"/>
    </row>
    <row r="35182" spans="199:199" ht="12" customHeight="1">
      <c r="GQ35182" s="171"/>
    </row>
    <row r="35183" spans="199:199" ht="12" customHeight="1">
      <c r="GQ35183" s="171"/>
    </row>
    <row r="35184" spans="199:199" ht="12" customHeight="1">
      <c r="GQ35184" s="171"/>
    </row>
    <row r="35185" spans="199:199" ht="12" customHeight="1">
      <c r="GQ35185" s="171"/>
    </row>
    <row r="35186" spans="199:199" ht="12" customHeight="1">
      <c r="GQ35186" s="171"/>
    </row>
    <row r="35187" spans="199:199" ht="12" customHeight="1">
      <c r="GQ35187" s="171"/>
    </row>
    <row r="35188" spans="199:199" ht="12" customHeight="1">
      <c r="GQ35188" s="171"/>
    </row>
    <row r="35189" spans="199:199" ht="12" customHeight="1">
      <c r="GQ35189" s="171"/>
    </row>
    <row r="35190" spans="199:199" ht="12" customHeight="1">
      <c r="GQ35190" s="171"/>
    </row>
    <row r="35191" spans="199:199" ht="12" customHeight="1">
      <c r="GQ35191" s="171"/>
    </row>
    <row r="35192" spans="199:199" ht="12" customHeight="1">
      <c r="GQ35192" s="171"/>
    </row>
    <row r="35193" spans="199:199" ht="12" customHeight="1">
      <c r="GQ35193" s="171"/>
    </row>
    <row r="35194" spans="199:199" ht="12" customHeight="1">
      <c r="GQ35194" s="171"/>
    </row>
    <row r="35195" spans="199:199" ht="12" customHeight="1">
      <c r="GQ35195" s="171"/>
    </row>
    <row r="35196" spans="199:199" ht="12" customHeight="1">
      <c r="GQ35196" s="171"/>
    </row>
    <row r="35197" spans="199:199" ht="12" customHeight="1">
      <c r="GQ35197" s="171"/>
    </row>
    <row r="35198" spans="199:199" ht="12" customHeight="1">
      <c r="GQ35198" s="171"/>
    </row>
    <row r="35199" spans="199:199" ht="12" customHeight="1">
      <c r="GQ35199" s="171"/>
    </row>
    <row r="35200" spans="199:199" ht="12" customHeight="1">
      <c r="GQ35200" s="171"/>
    </row>
    <row r="35201" spans="199:199" ht="12" customHeight="1">
      <c r="GQ35201" s="171"/>
    </row>
    <row r="35202" spans="199:199" ht="12" customHeight="1">
      <c r="GQ35202" s="171"/>
    </row>
    <row r="35203" spans="199:199" ht="12" customHeight="1">
      <c r="GQ35203" s="171"/>
    </row>
    <row r="35204" spans="199:199" ht="12" customHeight="1">
      <c r="GQ35204" s="171"/>
    </row>
    <row r="35205" spans="199:199" ht="12" customHeight="1">
      <c r="GQ35205" s="171"/>
    </row>
    <row r="35206" spans="199:199" ht="12" customHeight="1">
      <c r="GQ35206" s="171"/>
    </row>
    <row r="35207" spans="199:199" ht="12" customHeight="1">
      <c r="GQ35207" s="171"/>
    </row>
    <row r="35208" spans="199:199" ht="12" customHeight="1">
      <c r="GQ35208" s="171"/>
    </row>
    <row r="35209" spans="199:199" ht="12" customHeight="1">
      <c r="GQ35209" s="171"/>
    </row>
    <row r="35210" spans="199:199" ht="12" customHeight="1">
      <c r="GQ35210" s="171"/>
    </row>
    <row r="35211" spans="199:199" ht="12" customHeight="1">
      <c r="GQ35211" s="171"/>
    </row>
    <row r="35212" spans="199:199" ht="12" customHeight="1">
      <c r="GQ35212" s="171"/>
    </row>
    <row r="35213" spans="199:199" ht="12" customHeight="1">
      <c r="GQ35213" s="171"/>
    </row>
    <row r="35214" spans="199:199" ht="12" customHeight="1">
      <c r="GQ35214" s="171"/>
    </row>
    <row r="35215" spans="199:199" ht="12" customHeight="1">
      <c r="GQ35215" s="171"/>
    </row>
    <row r="35216" spans="199:199" ht="12" customHeight="1">
      <c r="GQ35216" s="171"/>
    </row>
    <row r="35217" spans="199:199" ht="12" customHeight="1">
      <c r="GQ35217" s="171"/>
    </row>
    <row r="35218" spans="199:199" ht="12" customHeight="1">
      <c r="GQ35218" s="171"/>
    </row>
    <row r="35219" spans="199:199" ht="12" customHeight="1">
      <c r="GQ35219" s="171"/>
    </row>
    <row r="35220" spans="199:199" ht="12" customHeight="1">
      <c r="GQ35220" s="171"/>
    </row>
    <row r="35221" spans="199:199" ht="12" customHeight="1">
      <c r="GQ35221" s="171"/>
    </row>
    <row r="35222" spans="199:199" ht="12" customHeight="1">
      <c r="GQ35222" s="171"/>
    </row>
    <row r="35223" spans="199:199" ht="12" customHeight="1">
      <c r="GQ35223" s="171"/>
    </row>
    <row r="35224" spans="199:199" ht="12" customHeight="1">
      <c r="GQ35224" s="171"/>
    </row>
    <row r="35225" spans="199:199" ht="12" customHeight="1">
      <c r="GQ35225" s="171"/>
    </row>
    <row r="35226" spans="199:199" ht="12" customHeight="1">
      <c r="GQ35226" s="171"/>
    </row>
    <row r="35227" spans="199:199" ht="12" customHeight="1">
      <c r="GQ35227" s="171"/>
    </row>
    <row r="35228" spans="199:199" ht="12" customHeight="1">
      <c r="GQ35228" s="171"/>
    </row>
    <row r="35229" spans="199:199" ht="12" customHeight="1">
      <c r="GQ35229" s="171"/>
    </row>
    <row r="35230" spans="199:199" ht="12" customHeight="1">
      <c r="GQ35230" s="171"/>
    </row>
    <row r="35231" spans="199:199" ht="12" customHeight="1">
      <c r="GQ35231" s="171"/>
    </row>
    <row r="35232" spans="199:199" ht="12" customHeight="1">
      <c r="GQ35232" s="171"/>
    </row>
    <row r="35233" spans="199:199" ht="12" customHeight="1">
      <c r="GQ35233" s="171"/>
    </row>
    <row r="35234" spans="199:199" ht="12" customHeight="1">
      <c r="GQ35234" s="171"/>
    </row>
    <row r="35235" spans="199:199" ht="12" customHeight="1">
      <c r="GQ35235" s="171"/>
    </row>
    <row r="35236" spans="199:199" ht="12" customHeight="1">
      <c r="GQ35236" s="171"/>
    </row>
    <row r="35237" spans="199:199" ht="12" customHeight="1">
      <c r="GQ35237" s="171"/>
    </row>
    <row r="35238" spans="199:199" ht="12" customHeight="1">
      <c r="GQ35238" s="171"/>
    </row>
    <row r="35239" spans="199:199" ht="12" customHeight="1">
      <c r="GQ35239" s="171"/>
    </row>
    <row r="35240" spans="199:199" ht="12" customHeight="1">
      <c r="GQ35240" s="171"/>
    </row>
    <row r="35241" spans="199:199" ht="12" customHeight="1">
      <c r="GQ35241" s="171"/>
    </row>
    <row r="35242" spans="199:199" ht="12" customHeight="1">
      <c r="GQ35242" s="171"/>
    </row>
    <row r="35243" spans="199:199" ht="12" customHeight="1">
      <c r="GQ35243" s="171"/>
    </row>
    <row r="35244" spans="199:199" ht="12" customHeight="1">
      <c r="GQ35244" s="171"/>
    </row>
    <row r="35245" spans="199:199" ht="12" customHeight="1">
      <c r="GQ35245" s="171"/>
    </row>
    <row r="35246" spans="199:199" ht="12" customHeight="1">
      <c r="GQ35246" s="171"/>
    </row>
    <row r="35247" spans="199:199" ht="12" customHeight="1">
      <c r="GQ35247" s="171"/>
    </row>
    <row r="35248" spans="199:199" ht="12" customHeight="1">
      <c r="GQ35248" s="171"/>
    </row>
    <row r="35249" spans="199:199" ht="12" customHeight="1">
      <c r="GQ35249" s="171"/>
    </row>
    <row r="35250" spans="199:199" ht="12" customHeight="1">
      <c r="GQ35250" s="171"/>
    </row>
    <row r="35251" spans="199:199" ht="12" customHeight="1">
      <c r="GQ35251" s="171"/>
    </row>
    <row r="35252" spans="199:199" ht="12" customHeight="1">
      <c r="GQ35252" s="171"/>
    </row>
    <row r="35253" spans="199:199" ht="12" customHeight="1">
      <c r="GQ35253" s="171"/>
    </row>
    <row r="35254" spans="199:199" ht="12" customHeight="1">
      <c r="GQ35254" s="171"/>
    </row>
    <row r="35255" spans="199:199" ht="12" customHeight="1">
      <c r="GQ35255" s="171"/>
    </row>
    <row r="35256" spans="199:199" ht="12" customHeight="1">
      <c r="GQ35256" s="171"/>
    </row>
    <row r="35257" spans="199:199" ht="12" customHeight="1">
      <c r="GQ35257" s="171"/>
    </row>
    <row r="35258" spans="199:199" ht="12" customHeight="1">
      <c r="GQ35258" s="171"/>
    </row>
    <row r="35259" spans="199:199" ht="12" customHeight="1">
      <c r="GQ35259" s="171"/>
    </row>
    <row r="35260" spans="199:199" ht="12" customHeight="1">
      <c r="GQ35260" s="171"/>
    </row>
    <row r="35261" spans="199:199" ht="12" customHeight="1">
      <c r="GQ35261" s="171"/>
    </row>
    <row r="35262" spans="199:199" ht="12" customHeight="1">
      <c r="GQ35262" s="171"/>
    </row>
    <row r="35263" spans="199:199" ht="12" customHeight="1">
      <c r="GQ35263" s="171"/>
    </row>
    <row r="35264" spans="199:199" ht="12" customHeight="1">
      <c r="GQ35264" s="171"/>
    </row>
    <row r="35265" spans="199:199" ht="12" customHeight="1">
      <c r="GQ35265" s="171"/>
    </row>
    <row r="35266" spans="199:199" ht="12" customHeight="1">
      <c r="GQ35266" s="171"/>
    </row>
    <row r="35267" spans="199:199" ht="12" customHeight="1">
      <c r="GQ35267" s="171"/>
    </row>
    <row r="35268" spans="199:199" ht="12" customHeight="1">
      <c r="GQ35268" s="171"/>
    </row>
    <row r="35269" spans="199:199" ht="12" customHeight="1">
      <c r="GQ35269" s="171"/>
    </row>
    <row r="35270" spans="199:199" ht="12" customHeight="1">
      <c r="GQ35270" s="171"/>
    </row>
    <row r="35271" spans="199:199" ht="12" customHeight="1">
      <c r="GQ35271" s="171"/>
    </row>
    <row r="35272" spans="199:199" ht="12" customHeight="1">
      <c r="GQ35272" s="171"/>
    </row>
    <row r="35273" spans="199:199" ht="12" customHeight="1">
      <c r="GQ35273" s="171"/>
    </row>
    <row r="35274" spans="199:199" ht="12" customHeight="1">
      <c r="GQ35274" s="171"/>
    </row>
    <row r="35275" spans="199:199" ht="12" customHeight="1">
      <c r="GQ35275" s="171"/>
    </row>
    <row r="35276" spans="199:199" ht="12" customHeight="1">
      <c r="GQ35276" s="171"/>
    </row>
    <row r="35277" spans="199:199" ht="12" customHeight="1">
      <c r="GQ35277" s="171"/>
    </row>
    <row r="35278" spans="199:199" ht="12" customHeight="1">
      <c r="GQ35278" s="171"/>
    </row>
    <row r="35279" spans="199:199" ht="12" customHeight="1">
      <c r="GQ35279" s="171"/>
    </row>
    <row r="35280" spans="199:199" ht="12" customHeight="1">
      <c r="GQ35280" s="171"/>
    </row>
    <row r="35281" spans="199:199" ht="12" customHeight="1">
      <c r="GQ35281" s="171"/>
    </row>
    <row r="35282" spans="199:199" ht="12" customHeight="1">
      <c r="GQ35282" s="171"/>
    </row>
    <row r="35283" spans="199:199" ht="12" customHeight="1">
      <c r="GQ35283" s="171"/>
    </row>
    <row r="35284" spans="199:199" ht="12" customHeight="1">
      <c r="GQ35284" s="171"/>
    </row>
    <row r="35285" spans="199:199" ht="12" customHeight="1">
      <c r="GQ35285" s="171"/>
    </row>
    <row r="35286" spans="199:199" ht="12" customHeight="1">
      <c r="GQ35286" s="171"/>
    </row>
    <row r="35287" spans="199:199" ht="12" customHeight="1">
      <c r="GQ35287" s="171"/>
    </row>
    <row r="35288" spans="199:199" ht="12" customHeight="1">
      <c r="GQ35288" s="171"/>
    </row>
    <row r="35289" spans="199:199" ht="12" customHeight="1">
      <c r="GQ35289" s="171"/>
    </row>
    <row r="35290" spans="199:199" ht="12" customHeight="1">
      <c r="GQ35290" s="171"/>
    </row>
    <row r="35291" spans="199:199" ht="12" customHeight="1">
      <c r="GQ35291" s="171"/>
    </row>
    <row r="35292" spans="199:199" ht="12" customHeight="1">
      <c r="GQ35292" s="171"/>
    </row>
    <row r="35293" spans="199:199" ht="12" customHeight="1">
      <c r="GQ35293" s="171"/>
    </row>
    <row r="35294" spans="199:199" ht="12" customHeight="1">
      <c r="GQ35294" s="171"/>
    </row>
    <row r="35295" spans="199:199" ht="12" customHeight="1">
      <c r="GQ35295" s="171"/>
    </row>
    <row r="35296" spans="199:199" ht="12" customHeight="1">
      <c r="GQ35296" s="171"/>
    </row>
    <row r="35297" spans="199:199" ht="12" customHeight="1">
      <c r="GQ35297" s="171"/>
    </row>
    <row r="35298" spans="199:199" ht="12" customHeight="1">
      <c r="GQ35298" s="171"/>
    </row>
    <row r="35299" spans="199:199" ht="12" customHeight="1">
      <c r="GQ35299" s="171"/>
    </row>
    <row r="35300" spans="199:199" ht="12" customHeight="1">
      <c r="GQ35300" s="171"/>
    </row>
    <row r="35301" spans="199:199" ht="12" customHeight="1">
      <c r="GQ35301" s="171"/>
    </row>
    <row r="35302" spans="199:199" ht="12" customHeight="1">
      <c r="GQ35302" s="171"/>
    </row>
    <row r="35303" spans="199:199" ht="12" customHeight="1">
      <c r="GQ35303" s="171"/>
    </row>
    <row r="35304" spans="199:199" ht="12" customHeight="1">
      <c r="GQ35304" s="171"/>
    </row>
    <row r="35305" spans="199:199" ht="12" customHeight="1">
      <c r="GQ35305" s="171"/>
    </row>
    <row r="35306" spans="199:199" ht="12" customHeight="1">
      <c r="GQ35306" s="171"/>
    </row>
    <row r="35307" spans="199:199" ht="12" customHeight="1">
      <c r="GQ35307" s="171"/>
    </row>
    <row r="35308" spans="199:199" ht="12" customHeight="1">
      <c r="GQ35308" s="171"/>
    </row>
    <row r="35309" spans="199:199" ht="12" customHeight="1">
      <c r="GQ35309" s="171"/>
    </row>
    <row r="35310" spans="199:199" ht="12" customHeight="1">
      <c r="GQ35310" s="171"/>
    </row>
    <row r="35311" spans="199:199" ht="12" customHeight="1">
      <c r="GQ35311" s="171"/>
    </row>
    <row r="35312" spans="199:199" ht="12" customHeight="1">
      <c r="GQ35312" s="171"/>
    </row>
    <row r="35313" spans="199:199" ht="12" customHeight="1">
      <c r="GQ35313" s="171"/>
    </row>
    <row r="35314" spans="199:199" ht="12" customHeight="1">
      <c r="GQ35314" s="171"/>
    </row>
    <row r="35315" spans="199:199" ht="12" customHeight="1">
      <c r="GQ35315" s="171"/>
    </row>
    <row r="35316" spans="199:199" ht="12" customHeight="1">
      <c r="GQ35316" s="171"/>
    </row>
    <row r="35317" spans="199:199" ht="12" customHeight="1">
      <c r="GQ35317" s="171"/>
    </row>
    <row r="35318" spans="199:199" ht="12" customHeight="1">
      <c r="GQ35318" s="171"/>
    </row>
    <row r="35319" spans="199:199" ht="12" customHeight="1">
      <c r="GQ35319" s="171"/>
    </row>
    <row r="35320" spans="199:199" ht="12" customHeight="1">
      <c r="GQ35320" s="171"/>
    </row>
    <row r="35321" spans="199:199" ht="12" customHeight="1">
      <c r="GQ35321" s="171"/>
    </row>
    <row r="35322" spans="199:199" ht="12" customHeight="1">
      <c r="GQ35322" s="171"/>
    </row>
    <row r="35323" spans="199:199" ht="12" customHeight="1">
      <c r="GQ35323" s="171"/>
    </row>
    <row r="35324" spans="199:199" ht="12" customHeight="1">
      <c r="GQ35324" s="171"/>
    </row>
    <row r="35325" spans="199:199" ht="12" customHeight="1">
      <c r="GQ35325" s="171"/>
    </row>
    <row r="35326" spans="199:199" ht="12" customHeight="1">
      <c r="GQ35326" s="171"/>
    </row>
    <row r="35327" spans="199:199" ht="12" customHeight="1">
      <c r="GQ35327" s="171"/>
    </row>
    <row r="35328" spans="199:199" ht="12" customHeight="1">
      <c r="GQ35328" s="171"/>
    </row>
    <row r="35329" spans="199:199" ht="12" customHeight="1">
      <c r="GQ35329" s="171"/>
    </row>
    <row r="35330" spans="199:199" ht="12" customHeight="1">
      <c r="GQ35330" s="171"/>
    </row>
    <row r="35331" spans="199:199" ht="12" customHeight="1">
      <c r="GQ35331" s="171"/>
    </row>
    <row r="35332" spans="199:199" ht="12" customHeight="1">
      <c r="GQ35332" s="171"/>
    </row>
    <row r="35333" spans="199:199" ht="12" customHeight="1">
      <c r="GQ35333" s="171"/>
    </row>
    <row r="35334" spans="199:199" ht="12" customHeight="1">
      <c r="GQ35334" s="171"/>
    </row>
    <row r="35335" spans="199:199" ht="12" customHeight="1">
      <c r="GQ35335" s="171"/>
    </row>
    <row r="35336" spans="199:199" ht="12" customHeight="1">
      <c r="GQ35336" s="171"/>
    </row>
    <row r="35337" spans="199:199" ht="12" customHeight="1">
      <c r="GQ35337" s="171"/>
    </row>
    <row r="35338" spans="199:199" ht="12" customHeight="1">
      <c r="GQ35338" s="171"/>
    </row>
    <row r="35339" spans="199:199" ht="12" customHeight="1">
      <c r="GQ35339" s="171"/>
    </row>
    <row r="35340" spans="199:199" ht="12" customHeight="1">
      <c r="GQ35340" s="171"/>
    </row>
    <row r="35341" spans="199:199" ht="12" customHeight="1">
      <c r="GQ35341" s="171"/>
    </row>
    <row r="35342" spans="199:199" ht="12" customHeight="1">
      <c r="GQ35342" s="171"/>
    </row>
    <row r="35343" spans="199:199" ht="12" customHeight="1">
      <c r="GQ35343" s="171"/>
    </row>
    <row r="35344" spans="199:199" ht="12" customHeight="1">
      <c r="GQ35344" s="171"/>
    </row>
    <row r="35345" spans="199:199" ht="12" customHeight="1">
      <c r="GQ35345" s="171"/>
    </row>
    <row r="35346" spans="199:199" ht="12" customHeight="1">
      <c r="GQ35346" s="171"/>
    </row>
    <row r="35347" spans="199:199" ht="12" customHeight="1">
      <c r="GQ35347" s="171"/>
    </row>
    <row r="35348" spans="199:199" ht="12" customHeight="1">
      <c r="GQ35348" s="171"/>
    </row>
    <row r="35349" spans="199:199" ht="12" customHeight="1">
      <c r="GQ35349" s="171"/>
    </row>
    <row r="35350" spans="199:199" ht="12" customHeight="1">
      <c r="GQ35350" s="171"/>
    </row>
    <row r="35351" spans="199:199" ht="12" customHeight="1">
      <c r="GQ35351" s="171"/>
    </row>
    <row r="35352" spans="199:199" ht="12" customHeight="1">
      <c r="GQ35352" s="171"/>
    </row>
    <row r="35353" spans="199:199" ht="12" customHeight="1">
      <c r="GQ35353" s="171"/>
    </row>
    <row r="35354" spans="199:199" ht="12" customHeight="1">
      <c r="GQ35354" s="171"/>
    </row>
    <row r="35355" spans="199:199" ht="12" customHeight="1">
      <c r="GQ35355" s="171"/>
    </row>
    <row r="35356" spans="199:199" ht="12" customHeight="1">
      <c r="GQ35356" s="171"/>
    </row>
    <row r="35357" spans="199:199" ht="12" customHeight="1">
      <c r="GQ35357" s="171"/>
    </row>
    <row r="35358" spans="199:199" ht="12" customHeight="1">
      <c r="GQ35358" s="171"/>
    </row>
    <row r="35359" spans="199:199" ht="12" customHeight="1">
      <c r="GQ35359" s="171"/>
    </row>
    <row r="35360" spans="199:199" ht="12" customHeight="1">
      <c r="GQ35360" s="171"/>
    </row>
    <row r="35361" spans="199:199" ht="12" customHeight="1">
      <c r="GQ35361" s="171"/>
    </row>
    <row r="35362" spans="199:199" ht="12" customHeight="1">
      <c r="GQ35362" s="171"/>
    </row>
    <row r="35363" spans="199:199" ht="12" customHeight="1">
      <c r="GQ35363" s="171"/>
    </row>
    <row r="35364" spans="199:199" ht="12" customHeight="1">
      <c r="GQ35364" s="171"/>
    </row>
    <row r="35365" spans="199:199" ht="12" customHeight="1">
      <c r="GQ35365" s="171"/>
    </row>
    <row r="35366" spans="199:199" ht="12" customHeight="1">
      <c r="GQ35366" s="171"/>
    </row>
    <row r="35367" spans="199:199" ht="12" customHeight="1">
      <c r="GQ35367" s="171"/>
    </row>
    <row r="35368" spans="199:199" ht="12" customHeight="1">
      <c r="GQ35368" s="171"/>
    </row>
    <row r="35369" spans="199:199" ht="12" customHeight="1">
      <c r="GQ35369" s="171"/>
    </row>
    <row r="35370" spans="199:199" ht="12" customHeight="1">
      <c r="GQ35370" s="171"/>
    </row>
    <row r="35371" spans="199:199" ht="12" customHeight="1">
      <c r="GQ35371" s="171"/>
    </row>
    <row r="35372" spans="199:199" ht="12" customHeight="1">
      <c r="GQ35372" s="171"/>
    </row>
    <row r="35373" spans="199:199" ht="12" customHeight="1">
      <c r="GQ35373" s="171"/>
    </row>
    <row r="35374" spans="199:199" ht="12" customHeight="1">
      <c r="GQ35374" s="171"/>
    </row>
    <row r="35375" spans="199:199" ht="12" customHeight="1">
      <c r="GQ35375" s="171"/>
    </row>
    <row r="35376" spans="199:199" ht="12" customHeight="1">
      <c r="GQ35376" s="171"/>
    </row>
    <row r="35377" spans="199:199" ht="12" customHeight="1">
      <c r="GQ35377" s="171"/>
    </row>
    <row r="35378" spans="199:199" ht="12" customHeight="1">
      <c r="GQ35378" s="171"/>
    </row>
    <row r="35379" spans="199:199" ht="12" customHeight="1">
      <c r="GQ35379" s="171"/>
    </row>
    <row r="35380" spans="199:199" ht="12" customHeight="1">
      <c r="GQ35380" s="171"/>
    </row>
    <row r="35381" spans="199:199" ht="12" customHeight="1">
      <c r="GQ35381" s="171"/>
    </row>
    <row r="35382" spans="199:199" ht="12" customHeight="1">
      <c r="GQ35382" s="171"/>
    </row>
    <row r="35383" spans="199:199" ht="12" customHeight="1">
      <c r="GQ35383" s="171"/>
    </row>
    <row r="35384" spans="199:199" ht="12" customHeight="1">
      <c r="GQ35384" s="171"/>
    </row>
    <row r="35385" spans="199:199" ht="12" customHeight="1">
      <c r="GQ35385" s="171"/>
    </row>
    <row r="35386" spans="199:199" ht="12" customHeight="1">
      <c r="GQ35386" s="171"/>
    </row>
    <row r="35387" spans="199:199" ht="12" customHeight="1">
      <c r="GQ35387" s="171"/>
    </row>
    <row r="35388" spans="199:199" ht="12" customHeight="1">
      <c r="GQ35388" s="171"/>
    </row>
    <row r="35389" spans="199:199" ht="12" customHeight="1">
      <c r="GQ35389" s="171"/>
    </row>
    <row r="35390" spans="199:199" ht="12" customHeight="1">
      <c r="GQ35390" s="171"/>
    </row>
    <row r="35391" spans="199:199" ht="12" customHeight="1">
      <c r="GQ35391" s="171"/>
    </row>
    <row r="35392" spans="199:199" ht="12" customHeight="1">
      <c r="GQ35392" s="171"/>
    </row>
    <row r="35393" spans="199:199" ht="12" customHeight="1">
      <c r="GQ35393" s="171"/>
    </row>
    <row r="35394" spans="199:199" ht="12" customHeight="1">
      <c r="GQ35394" s="171"/>
    </row>
    <row r="35395" spans="199:199" ht="12" customHeight="1">
      <c r="GQ35395" s="171"/>
    </row>
    <row r="35396" spans="199:199" ht="12" customHeight="1">
      <c r="GQ35396" s="171"/>
    </row>
    <row r="35397" spans="199:199" ht="12" customHeight="1">
      <c r="GQ35397" s="171"/>
    </row>
    <row r="35398" spans="199:199" ht="12" customHeight="1">
      <c r="GQ35398" s="171"/>
    </row>
    <row r="35399" spans="199:199" ht="12" customHeight="1">
      <c r="GQ35399" s="171"/>
    </row>
    <row r="35400" spans="199:199" ht="12" customHeight="1">
      <c r="GQ35400" s="171"/>
    </row>
    <row r="35401" spans="199:199" ht="12" customHeight="1">
      <c r="GQ35401" s="171"/>
    </row>
    <row r="35402" spans="199:199" ht="12" customHeight="1">
      <c r="GQ35402" s="171"/>
    </row>
    <row r="35403" spans="199:199" ht="12" customHeight="1">
      <c r="GQ35403" s="171"/>
    </row>
    <row r="35404" spans="199:199" ht="12" customHeight="1">
      <c r="GQ35404" s="171"/>
    </row>
    <row r="35405" spans="199:199" ht="12" customHeight="1">
      <c r="GQ35405" s="171"/>
    </row>
    <row r="35406" spans="199:199" ht="12" customHeight="1">
      <c r="GQ35406" s="171"/>
    </row>
    <row r="35407" spans="199:199" ht="12" customHeight="1">
      <c r="GQ35407" s="171"/>
    </row>
    <row r="35408" spans="199:199" ht="12" customHeight="1">
      <c r="GQ35408" s="171"/>
    </row>
    <row r="35409" spans="199:199" ht="12" customHeight="1">
      <c r="GQ35409" s="171"/>
    </row>
    <row r="35410" spans="199:199" ht="12" customHeight="1">
      <c r="GQ35410" s="171"/>
    </row>
    <row r="35411" spans="199:199" ht="12" customHeight="1">
      <c r="GQ35411" s="171"/>
    </row>
    <row r="35412" spans="199:199" ht="12" customHeight="1">
      <c r="GQ35412" s="171"/>
    </row>
    <row r="35413" spans="199:199" ht="12" customHeight="1">
      <c r="GQ35413" s="171"/>
    </row>
    <row r="35414" spans="199:199" ht="12" customHeight="1">
      <c r="GQ35414" s="171"/>
    </row>
    <row r="35415" spans="199:199" ht="12" customHeight="1">
      <c r="GQ35415" s="171"/>
    </row>
    <row r="35416" spans="199:199" ht="12" customHeight="1">
      <c r="GQ35416" s="171"/>
    </row>
    <row r="35417" spans="199:199" ht="12" customHeight="1">
      <c r="GQ35417" s="171"/>
    </row>
    <row r="35418" spans="199:199" ht="12" customHeight="1">
      <c r="GQ35418" s="171"/>
    </row>
    <row r="35419" spans="199:199" ht="12" customHeight="1">
      <c r="GQ35419" s="171"/>
    </row>
    <row r="35420" spans="199:199" ht="12" customHeight="1">
      <c r="GQ35420" s="171"/>
    </row>
    <row r="35421" spans="199:199" ht="12" customHeight="1">
      <c r="GQ35421" s="171"/>
    </row>
    <row r="35422" spans="199:199" ht="12" customHeight="1">
      <c r="GQ35422" s="171"/>
    </row>
    <row r="35423" spans="199:199" ht="12" customHeight="1">
      <c r="GQ35423" s="171"/>
    </row>
    <row r="35424" spans="199:199" ht="12" customHeight="1">
      <c r="GQ35424" s="171"/>
    </row>
    <row r="35425" spans="199:199" ht="12" customHeight="1">
      <c r="GQ35425" s="171"/>
    </row>
    <row r="35426" spans="199:199" ht="12" customHeight="1">
      <c r="GQ35426" s="171"/>
    </row>
    <row r="35427" spans="199:199" ht="12" customHeight="1">
      <c r="GQ35427" s="171"/>
    </row>
    <row r="35428" spans="199:199" ht="12" customHeight="1">
      <c r="GQ35428" s="171"/>
    </row>
    <row r="35429" spans="199:199" ht="12" customHeight="1">
      <c r="GQ35429" s="171"/>
    </row>
    <row r="35430" spans="199:199" ht="12" customHeight="1">
      <c r="GQ35430" s="171"/>
    </row>
    <row r="35431" spans="199:199" ht="12" customHeight="1">
      <c r="GQ35431" s="171"/>
    </row>
    <row r="35432" spans="199:199" ht="12" customHeight="1">
      <c r="GQ35432" s="171"/>
    </row>
    <row r="35433" spans="199:199" ht="12" customHeight="1">
      <c r="GQ35433" s="171"/>
    </row>
    <row r="35434" spans="199:199" ht="12" customHeight="1">
      <c r="GQ35434" s="171"/>
    </row>
    <row r="35435" spans="199:199" ht="12" customHeight="1">
      <c r="GQ35435" s="171"/>
    </row>
    <row r="35436" spans="199:199" ht="12" customHeight="1">
      <c r="GQ35436" s="171"/>
    </row>
    <row r="35437" spans="199:199" ht="12" customHeight="1">
      <c r="GQ35437" s="171"/>
    </row>
    <row r="35438" spans="199:199" ht="12" customHeight="1">
      <c r="GQ35438" s="171"/>
    </row>
    <row r="35439" spans="199:199" ht="12" customHeight="1">
      <c r="GQ35439" s="171"/>
    </row>
    <row r="35440" spans="199:199" ht="12" customHeight="1">
      <c r="GQ35440" s="171"/>
    </row>
    <row r="35441" spans="199:199" ht="12" customHeight="1">
      <c r="GQ35441" s="171"/>
    </row>
    <row r="35442" spans="199:199" ht="12" customHeight="1">
      <c r="GQ35442" s="171"/>
    </row>
    <row r="35443" spans="199:199" ht="12" customHeight="1">
      <c r="GQ35443" s="171"/>
    </row>
    <row r="35444" spans="199:199" ht="12" customHeight="1">
      <c r="GQ35444" s="171"/>
    </row>
    <row r="35445" spans="199:199" ht="12" customHeight="1">
      <c r="GQ35445" s="171"/>
    </row>
    <row r="35446" spans="199:199" ht="12" customHeight="1">
      <c r="GQ35446" s="171"/>
    </row>
    <row r="35447" spans="199:199" ht="12" customHeight="1">
      <c r="GQ35447" s="171"/>
    </row>
    <row r="35448" spans="199:199" ht="12" customHeight="1">
      <c r="GQ35448" s="171"/>
    </row>
    <row r="35449" spans="199:199" ht="12" customHeight="1">
      <c r="GQ35449" s="171"/>
    </row>
    <row r="35450" spans="199:199" ht="12" customHeight="1">
      <c r="GQ35450" s="171"/>
    </row>
    <row r="35451" spans="199:199" ht="12" customHeight="1">
      <c r="GQ35451" s="171"/>
    </row>
    <row r="35452" spans="199:199" ht="12" customHeight="1">
      <c r="GQ35452" s="171"/>
    </row>
    <row r="35453" spans="199:199" ht="12" customHeight="1">
      <c r="GQ35453" s="171"/>
    </row>
    <row r="35454" spans="199:199" ht="12" customHeight="1">
      <c r="GQ35454" s="171"/>
    </row>
    <row r="35455" spans="199:199" ht="12" customHeight="1">
      <c r="GQ35455" s="171"/>
    </row>
    <row r="35456" spans="199:199" ht="12" customHeight="1">
      <c r="GQ35456" s="171"/>
    </row>
    <row r="35457" spans="199:199" ht="12" customHeight="1">
      <c r="GQ35457" s="171"/>
    </row>
    <row r="35458" spans="199:199" ht="12" customHeight="1">
      <c r="GQ35458" s="171"/>
    </row>
    <row r="35459" spans="199:199" ht="12" customHeight="1">
      <c r="GQ35459" s="171"/>
    </row>
    <row r="35460" spans="199:199" ht="12" customHeight="1">
      <c r="GQ35460" s="171"/>
    </row>
    <row r="35461" spans="199:199" ht="12" customHeight="1">
      <c r="GQ35461" s="171"/>
    </row>
    <row r="35462" spans="199:199" ht="12" customHeight="1">
      <c r="GQ35462" s="171"/>
    </row>
    <row r="35463" spans="199:199" ht="12" customHeight="1">
      <c r="GQ35463" s="171"/>
    </row>
    <row r="35464" spans="199:199" ht="12" customHeight="1">
      <c r="GQ35464" s="171"/>
    </row>
    <row r="35465" spans="199:199" ht="12" customHeight="1">
      <c r="GQ35465" s="171"/>
    </row>
    <row r="35466" spans="199:199" ht="12" customHeight="1">
      <c r="GQ35466" s="171"/>
    </row>
    <row r="35467" spans="199:199" ht="12" customHeight="1">
      <c r="GQ35467" s="171"/>
    </row>
    <row r="35468" spans="199:199" ht="12" customHeight="1">
      <c r="GQ35468" s="171"/>
    </row>
    <row r="35469" spans="199:199" ht="12" customHeight="1">
      <c r="GQ35469" s="171"/>
    </row>
    <row r="35470" spans="199:199" ht="12" customHeight="1">
      <c r="GQ35470" s="171"/>
    </row>
    <row r="35471" spans="199:199" ht="12" customHeight="1">
      <c r="GQ35471" s="171"/>
    </row>
    <row r="35472" spans="199:199" ht="12" customHeight="1">
      <c r="GQ35472" s="171"/>
    </row>
    <row r="35473" spans="199:199" ht="12" customHeight="1">
      <c r="GQ35473" s="171"/>
    </row>
    <row r="35474" spans="199:199" ht="12" customHeight="1">
      <c r="GQ35474" s="171"/>
    </row>
    <row r="35475" spans="199:199" ht="12" customHeight="1">
      <c r="GQ35475" s="171"/>
    </row>
    <row r="35476" spans="199:199" ht="12" customHeight="1">
      <c r="GQ35476" s="171"/>
    </row>
    <row r="35477" spans="199:199" ht="12" customHeight="1">
      <c r="GQ35477" s="171"/>
    </row>
    <row r="35478" spans="199:199" ht="12" customHeight="1">
      <c r="GQ35478" s="171"/>
    </row>
    <row r="35479" spans="199:199" ht="12" customHeight="1">
      <c r="GQ35479" s="171"/>
    </row>
    <row r="35480" spans="199:199" ht="12" customHeight="1">
      <c r="GQ35480" s="171"/>
    </row>
    <row r="35481" spans="199:199" ht="12" customHeight="1">
      <c r="GQ35481" s="171"/>
    </row>
    <row r="35482" spans="199:199" ht="12" customHeight="1">
      <c r="GQ35482" s="171"/>
    </row>
    <row r="35483" spans="199:199" ht="12" customHeight="1">
      <c r="GQ35483" s="171"/>
    </row>
    <row r="35484" spans="199:199" ht="12" customHeight="1">
      <c r="GQ35484" s="171"/>
    </row>
    <row r="35485" spans="199:199" ht="12" customHeight="1">
      <c r="GQ35485" s="171"/>
    </row>
    <row r="35486" spans="199:199" ht="12" customHeight="1">
      <c r="GQ35486" s="171"/>
    </row>
    <row r="35487" spans="199:199" ht="12" customHeight="1">
      <c r="GQ35487" s="171"/>
    </row>
    <row r="35488" spans="199:199" ht="12" customHeight="1">
      <c r="GQ35488" s="171"/>
    </row>
    <row r="35489" spans="199:199" ht="12" customHeight="1">
      <c r="GQ35489" s="171"/>
    </row>
    <row r="35490" spans="199:199" ht="12" customHeight="1">
      <c r="GQ35490" s="171"/>
    </row>
    <row r="35491" spans="199:199" ht="12" customHeight="1">
      <c r="GQ35491" s="171"/>
    </row>
    <row r="35492" spans="199:199" ht="12" customHeight="1">
      <c r="GQ35492" s="171"/>
    </row>
    <row r="35493" spans="199:199" ht="12" customHeight="1">
      <c r="GQ35493" s="171"/>
    </row>
    <row r="35494" spans="199:199" ht="12" customHeight="1">
      <c r="GQ35494" s="171"/>
    </row>
    <row r="35495" spans="199:199" ht="12" customHeight="1">
      <c r="GQ35495" s="171"/>
    </row>
    <row r="35496" spans="199:199" ht="12" customHeight="1">
      <c r="GQ35496" s="171"/>
    </row>
    <row r="35497" spans="199:199" ht="12" customHeight="1">
      <c r="GQ35497" s="171"/>
    </row>
    <row r="35498" spans="199:199" ht="12" customHeight="1">
      <c r="GQ35498" s="171"/>
    </row>
    <row r="35499" spans="199:199" ht="12" customHeight="1">
      <c r="GQ35499" s="171"/>
    </row>
    <row r="35500" spans="199:199" ht="12" customHeight="1">
      <c r="GQ35500" s="171"/>
    </row>
    <row r="35501" spans="199:199" ht="12" customHeight="1">
      <c r="GQ35501" s="171"/>
    </row>
    <row r="35502" spans="199:199" ht="12" customHeight="1">
      <c r="GQ35502" s="171"/>
    </row>
    <row r="35503" spans="199:199" ht="12" customHeight="1">
      <c r="GQ35503" s="171"/>
    </row>
    <row r="35504" spans="199:199" ht="12" customHeight="1">
      <c r="GQ35504" s="171"/>
    </row>
    <row r="35505" spans="199:199" ht="12" customHeight="1">
      <c r="GQ35505" s="171"/>
    </row>
    <row r="35506" spans="199:199" ht="12" customHeight="1">
      <c r="GQ35506" s="171"/>
    </row>
    <row r="35507" spans="199:199" ht="12" customHeight="1">
      <c r="GQ35507" s="171"/>
    </row>
    <row r="35508" spans="199:199" ht="12" customHeight="1">
      <c r="GQ35508" s="171"/>
    </row>
    <row r="35509" spans="199:199" ht="12" customHeight="1">
      <c r="GQ35509" s="171"/>
    </row>
    <row r="35510" spans="199:199" ht="12" customHeight="1">
      <c r="GQ35510" s="171"/>
    </row>
    <row r="35511" spans="199:199" ht="12" customHeight="1">
      <c r="GQ35511" s="171"/>
    </row>
    <row r="35512" spans="199:199" ht="12" customHeight="1">
      <c r="GQ35512" s="171"/>
    </row>
    <row r="35513" spans="199:199" ht="12" customHeight="1">
      <c r="GQ35513" s="171"/>
    </row>
    <row r="35514" spans="199:199" ht="12" customHeight="1">
      <c r="GQ35514" s="171"/>
    </row>
    <row r="35515" spans="199:199" ht="12" customHeight="1">
      <c r="GQ35515" s="171"/>
    </row>
    <row r="35516" spans="199:199" ht="12" customHeight="1">
      <c r="GQ35516" s="171"/>
    </row>
    <row r="35517" spans="199:199" ht="12" customHeight="1">
      <c r="GQ35517" s="171"/>
    </row>
    <row r="35518" spans="199:199" ht="12" customHeight="1">
      <c r="GQ35518" s="171"/>
    </row>
    <row r="35519" spans="199:199" ht="12" customHeight="1">
      <c r="GQ35519" s="171"/>
    </row>
    <row r="35520" spans="199:199" ht="12" customHeight="1">
      <c r="GQ35520" s="171"/>
    </row>
    <row r="35521" spans="199:199" ht="12" customHeight="1">
      <c r="GQ35521" s="171"/>
    </row>
    <row r="35522" spans="199:199" ht="12" customHeight="1">
      <c r="GQ35522" s="171"/>
    </row>
    <row r="35523" spans="199:199" ht="12" customHeight="1">
      <c r="GQ35523" s="171"/>
    </row>
    <row r="35524" spans="199:199" ht="12" customHeight="1">
      <c r="GQ35524" s="171"/>
    </row>
    <row r="35525" spans="199:199" ht="12" customHeight="1">
      <c r="GQ35525" s="171"/>
    </row>
    <row r="35526" spans="199:199" ht="12" customHeight="1">
      <c r="GQ35526" s="171"/>
    </row>
    <row r="35527" spans="199:199" ht="12" customHeight="1">
      <c r="GQ35527" s="171"/>
    </row>
    <row r="35528" spans="199:199" ht="12" customHeight="1">
      <c r="GQ35528" s="171"/>
    </row>
    <row r="35529" spans="199:199" ht="12" customHeight="1">
      <c r="GQ35529" s="171"/>
    </row>
    <row r="35530" spans="199:199" ht="12" customHeight="1">
      <c r="GQ35530" s="171"/>
    </row>
    <row r="35531" spans="199:199" ht="12" customHeight="1">
      <c r="GQ35531" s="171"/>
    </row>
    <row r="35532" spans="199:199" ht="12" customHeight="1">
      <c r="GQ35532" s="171"/>
    </row>
    <row r="35533" spans="199:199" ht="12" customHeight="1">
      <c r="GQ35533" s="171"/>
    </row>
    <row r="35534" spans="199:199" ht="12" customHeight="1">
      <c r="GQ35534" s="171"/>
    </row>
    <row r="35535" spans="199:199" ht="12" customHeight="1">
      <c r="GQ35535" s="171"/>
    </row>
    <row r="35536" spans="199:199" ht="12" customHeight="1">
      <c r="GQ35536" s="171"/>
    </row>
    <row r="35537" spans="199:199" ht="12" customHeight="1">
      <c r="GQ35537" s="171"/>
    </row>
    <row r="35538" spans="199:199" ht="12" customHeight="1">
      <c r="GQ35538" s="171"/>
    </row>
    <row r="35539" spans="199:199" ht="12" customHeight="1">
      <c r="GQ35539" s="171"/>
    </row>
    <row r="35540" spans="199:199" ht="12" customHeight="1">
      <c r="GQ35540" s="171"/>
    </row>
    <row r="35541" spans="199:199" ht="12" customHeight="1">
      <c r="GQ35541" s="171"/>
    </row>
    <row r="35542" spans="199:199" ht="12" customHeight="1">
      <c r="GQ35542" s="171"/>
    </row>
    <row r="35543" spans="199:199" ht="12" customHeight="1">
      <c r="GQ35543" s="171"/>
    </row>
    <row r="35544" spans="199:199" ht="12" customHeight="1">
      <c r="GQ35544" s="171"/>
    </row>
    <row r="35545" spans="199:199" ht="12" customHeight="1">
      <c r="GQ35545" s="171"/>
    </row>
    <row r="35546" spans="199:199" ht="12" customHeight="1">
      <c r="GQ35546" s="171"/>
    </row>
    <row r="35547" spans="199:199" ht="12" customHeight="1">
      <c r="GQ35547" s="171"/>
    </row>
    <row r="35548" spans="199:199" ht="12" customHeight="1">
      <c r="GQ35548" s="171"/>
    </row>
    <row r="35549" spans="199:199" ht="12" customHeight="1">
      <c r="GQ35549" s="171"/>
    </row>
    <row r="35550" spans="199:199" ht="12" customHeight="1">
      <c r="GQ35550" s="171"/>
    </row>
    <row r="35551" spans="199:199" ht="12" customHeight="1">
      <c r="GQ35551" s="171"/>
    </row>
    <row r="35552" spans="199:199" ht="12" customHeight="1">
      <c r="GQ35552" s="171"/>
    </row>
    <row r="35553" spans="199:199" ht="12" customHeight="1">
      <c r="GQ35553" s="171"/>
    </row>
    <row r="35554" spans="199:199" ht="12" customHeight="1">
      <c r="GQ35554" s="171"/>
    </row>
    <row r="35555" spans="199:199" ht="12" customHeight="1">
      <c r="GQ35555" s="171"/>
    </row>
    <row r="35556" spans="199:199" ht="12" customHeight="1">
      <c r="GQ35556" s="171"/>
    </row>
    <row r="35557" spans="199:199" ht="12" customHeight="1">
      <c r="GQ35557" s="171"/>
    </row>
    <row r="35558" spans="199:199" ht="12" customHeight="1">
      <c r="GQ35558" s="171"/>
    </row>
    <row r="35559" spans="199:199" ht="12" customHeight="1">
      <c r="GQ35559" s="171"/>
    </row>
    <row r="35560" spans="199:199" ht="12" customHeight="1">
      <c r="GQ35560" s="171"/>
    </row>
    <row r="35561" spans="199:199" ht="12" customHeight="1">
      <c r="GQ35561" s="171"/>
    </row>
    <row r="35562" spans="199:199" ht="12" customHeight="1">
      <c r="GQ35562" s="171"/>
    </row>
    <row r="35563" spans="199:199" ht="12" customHeight="1">
      <c r="GQ35563" s="171"/>
    </row>
    <row r="35564" spans="199:199" ht="12" customHeight="1">
      <c r="GQ35564" s="171"/>
    </row>
    <row r="35565" spans="199:199" ht="12" customHeight="1">
      <c r="GQ35565" s="171"/>
    </row>
    <row r="35566" spans="199:199" ht="12" customHeight="1">
      <c r="GQ35566" s="171"/>
    </row>
    <row r="35567" spans="199:199" ht="12" customHeight="1">
      <c r="GQ35567" s="171"/>
    </row>
    <row r="35568" spans="199:199" ht="12" customHeight="1">
      <c r="GQ35568" s="171"/>
    </row>
    <row r="35569" spans="199:199" ht="12" customHeight="1">
      <c r="GQ35569" s="171"/>
    </row>
    <row r="35570" spans="199:199" ht="12" customHeight="1">
      <c r="GQ35570" s="171"/>
    </row>
    <row r="35571" spans="199:199" ht="12" customHeight="1">
      <c r="GQ35571" s="171"/>
    </row>
    <row r="35572" spans="199:199" ht="12" customHeight="1">
      <c r="GQ35572" s="171"/>
    </row>
    <row r="35573" spans="199:199" ht="12" customHeight="1">
      <c r="GQ35573" s="171"/>
    </row>
    <row r="35574" spans="199:199" ht="12" customHeight="1">
      <c r="GQ35574" s="171"/>
    </row>
    <row r="35575" spans="199:199" ht="12" customHeight="1">
      <c r="GQ35575" s="171"/>
    </row>
    <row r="35576" spans="199:199" ht="12" customHeight="1">
      <c r="GQ35576" s="171"/>
    </row>
    <row r="35577" spans="199:199" ht="12" customHeight="1">
      <c r="GQ35577" s="171"/>
    </row>
    <row r="35578" spans="199:199" ht="12" customHeight="1">
      <c r="GQ35578" s="171"/>
    </row>
    <row r="35579" spans="199:199" ht="12" customHeight="1">
      <c r="GQ35579" s="171"/>
    </row>
    <row r="35580" spans="199:199" ht="12" customHeight="1">
      <c r="GQ35580" s="171"/>
    </row>
    <row r="35581" spans="199:199" ht="12" customHeight="1">
      <c r="GQ35581" s="171"/>
    </row>
    <row r="35582" spans="199:199" ht="12" customHeight="1">
      <c r="GQ35582" s="171"/>
    </row>
    <row r="35583" spans="199:199" ht="12" customHeight="1">
      <c r="GQ35583" s="171"/>
    </row>
    <row r="35584" spans="199:199" ht="12" customHeight="1">
      <c r="GQ35584" s="171"/>
    </row>
    <row r="35585" spans="199:199" ht="12" customHeight="1">
      <c r="GQ35585" s="171"/>
    </row>
    <row r="35586" spans="199:199" ht="12" customHeight="1">
      <c r="GQ35586" s="171"/>
    </row>
    <row r="35587" spans="199:199" ht="12" customHeight="1">
      <c r="GQ35587" s="171"/>
    </row>
    <row r="35588" spans="199:199" ht="12" customHeight="1">
      <c r="GQ35588" s="171"/>
    </row>
    <row r="35589" spans="199:199" ht="12" customHeight="1">
      <c r="GQ35589" s="171"/>
    </row>
    <row r="35590" spans="199:199" ht="12" customHeight="1">
      <c r="GQ35590" s="171"/>
    </row>
    <row r="35591" spans="199:199" ht="12" customHeight="1">
      <c r="GQ35591" s="171"/>
    </row>
    <row r="35592" spans="199:199" ht="12" customHeight="1">
      <c r="GQ35592" s="171"/>
    </row>
    <row r="35593" spans="199:199" ht="12" customHeight="1">
      <c r="GQ35593" s="171"/>
    </row>
    <row r="35594" spans="199:199" ht="12" customHeight="1">
      <c r="GQ35594" s="171"/>
    </row>
    <row r="35595" spans="199:199" ht="12" customHeight="1">
      <c r="GQ35595" s="171"/>
    </row>
    <row r="35596" spans="199:199" ht="12" customHeight="1">
      <c r="GQ35596" s="171"/>
    </row>
    <row r="35597" spans="199:199" ht="12" customHeight="1">
      <c r="GQ35597" s="171"/>
    </row>
    <row r="35598" spans="199:199" ht="12" customHeight="1">
      <c r="GQ35598" s="171"/>
    </row>
    <row r="35599" spans="199:199" ht="12" customHeight="1">
      <c r="GQ35599" s="171"/>
    </row>
    <row r="35600" spans="199:199" ht="12" customHeight="1">
      <c r="GQ35600" s="171"/>
    </row>
    <row r="35601" spans="199:199" ht="12" customHeight="1">
      <c r="GQ35601" s="171"/>
    </row>
    <row r="35602" spans="199:199" ht="12" customHeight="1">
      <c r="GQ35602" s="171"/>
    </row>
    <row r="35603" spans="199:199" ht="12" customHeight="1">
      <c r="GQ35603" s="171"/>
    </row>
    <row r="35604" spans="199:199" ht="12" customHeight="1">
      <c r="GQ35604" s="171"/>
    </row>
    <row r="35605" spans="199:199" ht="12" customHeight="1">
      <c r="GQ35605" s="171"/>
    </row>
    <row r="35606" spans="199:199" ht="12" customHeight="1">
      <c r="GQ35606" s="171"/>
    </row>
    <row r="35607" spans="199:199" ht="12" customHeight="1">
      <c r="GQ35607" s="171"/>
    </row>
    <row r="35608" spans="199:199" ht="12" customHeight="1">
      <c r="GQ35608" s="171"/>
    </row>
    <row r="35609" spans="199:199" ht="12" customHeight="1">
      <c r="GQ35609" s="171"/>
    </row>
    <row r="35610" spans="199:199" ht="12" customHeight="1">
      <c r="GQ35610" s="171"/>
    </row>
    <row r="35611" spans="199:199" ht="12" customHeight="1">
      <c r="GQ35611" s="171"/>
    </row>
    <row r="35612" spans="199:199" ht="12" customHeight="1">
      <c r="GQ35612" s="171"/>
    </row>
    <row r="35613" spans="199:199" ht="12" customHeight="1">
      <c r="GQ35613" s="171"/>
    </row>
    <row r="35614" spans="199:199" ht="12" customHeight="1">
      <c r="GQ35614" s="171"/>
    </row>
    <row r="35615" spans="199:199" ht="12" customHeight="1">
      <c r="GQ35615" s="171"/>
    </row>
    <row r="35616" spans="199:199" ht="12" customHeight="1">
      <c r="GQ35616" s="171"/>
    </row>
    <row r="35617" spans="199:199" ht="12" customHeight="1">
      <c r="GQ35617" s="171"/>
    </row>
    <row r="35618" spans="199:199" ht="12" customHeight="1">
      <c r="GQ35618" s="171"/>
    </row>
    <row r="35619" spans="199:199" ht="12" customHeight="1">
      <c r="GQ35619" s="171"/>
    </row>
    <row r="35620" spans="199:199" ht="12" customHeight="1">
      <c r="GQ35620" s="171"/>
    </row>
    <row r="35621" spans="199:199" ht="12" customHeight="1">
      <c r="GQ35621" s="171"/>
    </row>
    <row r="35622" spans="199:199" ht="12" customHeight="1">
      <c r="GQ35622" s="171"/>
    </row>
    <row r="35623" spans="199:199" ht="12" customHeight="1">
      <c r="GQ35623" s="171"/>
    </row>
    <row r="35624" spans="199:199" ht="12" customHeight="1">
      <c r="GQ35624" s="171"/>
    </row>
    <row r="35625" spans="199:199" ht="12" customHeight="1">
      <c r="GQ35625" s="171"/>
    </row>
    <row r="35626" spans="199:199" ht="12" customHeight="1">
      <c r="GQ35626" s="171"/>
    </row>
    <row r="35627" spans="199:199" ht="12" customHeight="1">
      <c r="GQ35627" s="171"/>
    </row>
    <row r="35628" spans="199:199" ht="12" customHeight="1">
      <c r="GQ35628" s="171"/>
    </row>
    <row r="35629" spans="199:199" ht="12" customHeight="1">
      <c r="GQ35629" s="171"/>
    </row>
    <row r="35630" spans="199:199" ht="12" customHeight="1">
      <c r="GQ35630" s="171"/>
    </row>
    <row r="35631" spans="199:199" ht="12" customHeight="1">
      <c r="GQ35631" s="171"/>
    </row>
    <row r="35632" spans="199:199" ht="12" customHeight="1">
      <c r="GQ35632" s="171"/>
    </row>
    <row r="35633" spans="199:199" ht="12" customHeight="1">
      <c r="GQ35633" s="171"/>
    </row>
    <row r="35634" spans="199:199" ht="12" customHeight="1">
      <c r="GQ35634" s="171"/>
    </row>
    <row r="35635" spans="199:199" ht="12" customHeight="1">
      <c r="GQ35635" s="171"/>
    </row>
    <row r="35636" spans="199:199" ht="12" customHeight="1">
      <c r="GQ35636" s="171"/>
    </row>
    <row r="35637" spans="199:199" ht="12" customHeight="1">
      <c r="GQ35637" s="171"/>
    </row>
    <row r="35638" spans="199:199" ht="12" customHeight="1">
      <c r="GQ35638" s="171"/>
    </row>
    <row r="35639" spans="199:199" ht="12" customHeight="1">
      <c r="GQ35639" s="171"/>
    </row>
    <row r="35640" spans="199:199" ht="12" customHeight="1">
      <c r="GQ35640" s="171"/>
    </row>
    <row r="35641" spans="199:199" ht="12" customHeight="1">
      <c r="GQ35641" s="171"/>
    </row>
    <row r="35642" spans="199:199" ht="12" customHeight="1">
      <c r="GQ35642" s="171"/>
    </row>
    <row r="35643" spans="199:199" ht="12" customHeight="1">
      <c r="GQ35643" s="171"/>
    </row>
    <row r="35644" spans="199:199" ht="12" customHeight="1">
      <c r="GQ35644" s="171"/>
    </row>
    <row r="35645" spans="199:199" ht="12" customHeight="1">
      <c r="GQ35645" s="171"/>
    </row>
    <row r="35646" spans="199:199" ht="12" customHeight="1">
      <c r="GQ35646" s="171"/>
    </row>
    <row r="35647" spans="199:199" ht="12" customHeight="1">
      <c r="GQ35647" s="171"/>
    </row>
    <row r="35648" spans="199:199" ht="12" customHeight="1">
      <c r="GQ35648" s="171"/>
    </row>
    <row r="35649" spans="199:199" ht="12" customHeight="1">
      <c r="GQ35649" s="171"/>
    </row>
    <row r="35650" spans="199:199" ht="12" customHeight="1">
      <c r="GQ35650" s="171"/>
    </row>
    <row r="35651" spans="199:199" ht="12" customHeight="1">
      <c r="GQ35651" s="171"/>
    </row>
    <row r="35652" spans="199:199" ht="12" customHeight="1">
      <c r="GQ35652" s="171"/>
    </row>
    <row r="35653" spans="199:199" ht="12" customHeight="1">
      <c r="GQ35653" s="171"/>
    </row>
    <row r="35654" spans="199:199" ht="12" customHeight="1">
      <c r="GQ35654" s="171"/>
    </row>
    <row r="35655" spans="199:199" ht="12" customHeight="1">
      <c r="GQ35655" s="171"/>
    </row>
    <row r="35656" spans="199:199" ht="12" customHeight="1">
      <c r="GQ35656" s="171"/>
    </row>
    <row r="35657" spans="199:199" ht="12" customHeight="1">
      <c r="GQ35657" s="171"/>
    </row>
    <row r="35658" spans="199:199" ht="12" customHeight="1">
      <c r="GQ35658" s="171"/>
    </row>
    <row r="35659" spans="199:199" ht="12" customHeight="1">
      <c r="GQ35659" s="171"/>
    </row>
    <row r="35660" spans="199:199" ht="12" customHeight="1">
      <c r="GQ35660" s="171"/>
    </row>
    <row r="35661" spans="199:199" ht="12" customHeight="1">
      <c r="GQ35661" s="171"/>
    </row>
    <row r="35662" spans="199:199" ht="12" customHeight="1">
      <c r="GQ35662" s="171"/>
    </row>
    <row r="35663" spans="199:199" ht="12" customHeight="1">
      <c r="GQ35663" s="171"/>
    </row>
    <row r="35664" spans="199:199" ht="12" customHeight="1">
      <c r="GQ35664" s="171"/>
    </row>
    <row r="35665" spans="199:199" ht="12" customHeight="1">
      <c r="GQ35665" s="171"/>
    </row>
    <row r="35666" spans="199:199" ht="12" customHeight="1">
      <c r="GQ35666" s="171"/>
    </row>
    <row r="35667" spans="199:199" ht="12" customHeight="1">
      <c r="GQ35667" s="171"/>
    </row>
    <row r="35668" spans="199:199" ht="12" customHeight="1">
      <c r="GQ35668" s="171"/>
    </row>
    <row r="35669" spans="199:199" ht="12" customHeight="1">
      <c r="GQ35669" s="171"/>
    </row>
    <row r="35670" spans="199:199" ht="12" customHeight="1">
      <c r="GQ35670" s="171"/>
    </row>
    <row r="35671" spans="199:199" ht="12" customHeight="1">
      <c r="GQ35671" s="171"/>
    </row>
    <row r="35672" spans="199:199" ht="12" customHeight="1">
      <c r="GQ35672" s="171"/>
    </row>
    <row r="35673" spans="199:199" ht="12" customHeight="1">
      <c r="GQ35673" s="171"/>
    </row>
    <row r="35674" spans="199:199" ht="12" customHeight="1">
      <c r="GQ35674" s="171"/>
    </row>
    <row r="35675" spans="199:199" ht="12" customHeight="1">
      <c r="GQ35675" s="171"/>
    </row>
    <row r="35676" spans="199:199" ht="12" customHeight="1">
      <c r="GQ35676" s="171"/>
    </row>
    <row r="35677" spans="199:199" ht="12" customHeight="1">
      <c r="GQ35677" s="171"/>
    </row>
    <row r="35678" spans="199:199" ht="12" customHeight="1">
      <c r="GQ35678" s="171"/>
    </row>
    <row r="35679" spans="199:199" ht="12" customHeight="1">
      <c r="GQ35679" s="171"/>
    </row>
    <row r="35680" spans="199:199" ht="12" customHeight="1">
      <c r="GQ35680" s="171"/>
    </row>
    <row r="35681" spans="199:199" ht="12" customHeight="1">
      <c r="GQ35681" s="171"/>
    </row>
    <row r="35682" spans="199:199" ht="12" customHeight="1">
      <c r="GQ35682" s="171"/>
    </row>
    <row r="35683" spans="199:199" ht="12" customHeight="1">
      <c r="GQ35683" s="171"/>
    </row>
    <row r="35684" spans="199:199" ht="12" customHeight="1">
      <c r="GQ35684" s="171"/>
    </row>
    <row r="35685" spans="199:199" ht="12" customHeight="1">
      <c r="GQ35685" s="171"/>
    </row>
    <row r="35686" spans="199:199" ht="12" customHeight="1">
      <c r="GQ35686" s="171"/>
    </row>
    <row r="35687" spans="199:199" ht="12" customHeight="1">
      <c r="GQ35687" s="171"/>
    </row>
    <row r="35688" spans="199:199" ht="12" customHeight="1">
      <c r="GQ35688" s="171"/>
    </row>
    <row r="35689" spans="199:199" ht="12" customHeight="1">
      <c r="GQ35689" s="171"/>
    </row>
    <row r="35690" spans="199:199" ht="12" customHeight="1">
      <c r="GQ35690" s="171"/>
    </row>
    <row r="35691" spans="199:199" ht="12" customHeight="1">
      <c r="GQ35691" s="171"/>
    </row>
    <row r="35692" spans="199:199" ht="12" customHeight="1">
      <c r="GQ35692" s="171"/>
    </row>
    <row r="35693" spans="199:199" ht="12" customHeight="1">
      <c r="GQ35693" s="171"/>
    </row>
    <row r="35694" spans="199:199" ht="12" customHeight="1">
      <c r="GQ35694" s="171"/>
    </row>
    <row r="35695" spans="199:199" ht="12" customHeight="1">
      <c r="GQ35695" s="171"/>
    </row>
    <row r="35696" spans="199:199" ht="12" customHeight="1">
      <c r="GQ35696" s="171"/>
    </row>
    <row r="35697" spans="199:199" ht="12" customHeight="1">
      <c r="GQ35697" s="171"/>
    </row>
    <row r="35698" spans="199:199" ht="12" customHeight="1">
      <c r="GQ35698" s="171"/>
    </row>
    <row r="35699" spans="199:199" ht="12" customHeight="1">
      <c r="GQ35699" s="171"/>
    </row>
    <row r="35700" spans="199:199" ht="12" customHeight="1">
      <c r="GQ35700" s="171"/>
    </row>
    <row r="35701" spans="199:199" ht="12" customHeight="1">
      <c r="GQ35701" s="171"/>
    </row>
    <row r="35702" spans="199:199" ht="12" customHeight="1">
      <c r="GQ35702" s="171"/>
    </row>
    <row r="35703" spans="199:199" ht="12" customHeight="1">
      <c r="GQ35703" s="171"/>
    </row>
    <row r="35704" spans="199:199" ht="12" customHeight="1">
      <c r="GQ35704" s="171"/>
    </row>
    <row r="35705" spans="199:199" ht="12" customHeight="1">
      <c r="GQ35705" s="171"/>
    </row>
    <row r="35706" spans="199:199" ht="12" customHeight="1">
      <c r="GQ35706" s="171"/>
    </row>
    <row r="35707" spans="199:199" ht="12" customHeight="1">
      <c r="GQ35707" s="171"/>
    </row>
    <row r="35708" spans="199:199" ht="12" customHeight="1">
      <c r="GQ35708" s="171"/>
    </row>
    <row r="35709" spans="199:199" ht="12" customHeight="1">
      <c r="GQ35709" s="171"/>
    </row>
    <row r="35710" spans="199:199" ht="12" customHeight="1">
      <c r="GQ35710" s="171"/>
    </row>
    <row r="35711" spans="199:199" ht="12" customHeight="1">
      <c r="GQ35711" s="171"/>
    </row>
    <row r="35712" spans="199:199" ht="12" customHeight="1">
      <c r="GQ35712" s="171"/>
    </row>
    <row r="35713" spans="199:199" ht="12" customHeight="1">
      <c r="GQ35713" s="171"/>
    </row>
    <row r="35714" spans="199:199" ht="12" customHeight="1">
      <c r="GQ35714" s="171"/>
    </row>
    <row r="35715" spans="199:199" ht="12" customHeight="1">
      <c r="GQ35715" s="171"/>
    </row>
    <row r="35716" spans="199:199" ht="12" customHeight="1">
      <c r="GQ35716" s="171"/>
    </row>
    <row r="35717" spans="199:199" ht="12" customHeight="1">
      <c r="GQ35717" s="171"/>
    </row>
    <row r="35718" spans="199:199" ht="12" customHeight="1">
      <c r="GQ35718" s="171"/>
    </row>
    <row r="35719" spans="199:199" ht="12" customHeight="1">
      <c r="GQ35719" s="171"/>
    </row>
    <row r="35720" spans="199:199" ht="12" customHeight="1">
      <c r="GQ35720" s="171"/>
    </row>
    <row r="35721" spans="199:199" ht="12" customHeight="1">
      <c r="GQ35721" s="171"/>
    </row>
    <row r="35722" spans="199:199" ht="12" customHeight="1">
      <c r="GQ35722" s="171"/>
    </row>
    <row r="35723" spans="199:199" ht="12" customHeight="1">
      <c r="GQ35723" s="171"/>
    </row>
    <row r="35724" spans="199:199" ht="12" customHeight="1">
      <c r="GQ35724" s="171"/>
    </row>
    <row r="35725" spans="199:199" ht="12" customHeight="1">
      <c r="GQ35725" s="171"/>
    </row>
    <row r="35726" spans="199:199" ht="12" customHeight="1">
      <c r="GQ35726" s="171"/>
    </row>
    <row r="35727" spans="199:199" ht="12" customHeight="1">
      <c r="GQ35727" s="171"/>
    </row>
    <row r="35728" spans="199:199" ht="12" customHeight="1">
      <c r="GQ35728" s="171"/>
    </row>
    <row r="35729" spans="199:199" ht="12" customHeight="1">
      <c r="GQ35729" s="171"/>
    </row>
    <row r="35730" spans="199:199" ht="12" customHeight="1">
      <c r="GQ35730" s="171"/>
    </row>
    <row r="35731" spans="199:199" ht="12" customHeight="1">
      <c r="GQ35731" s="171"/>
    </row>
    <row r="35732" spans="199:199" ht="12" customHeight="1">
      <c r="GQ35732" s="171"/>
    </row>
    <row r="35733" spans="199:199" ht="12" customHeight="1">
      <c r="GQ35733" s="171"/>
    </row>
    <row r="35734" spans="199:199" ht="12" customHeight="1">
      <c r="GQ35734" s="171"/>
    </row>
    <row r="35735" spans="199:199" ht="12" customHeight="1">
      <c r="GQ35735" s="171"/>
    </row>
    <row r="35736" spans="199:199" ht="12" customHeight="1">
      <c r="GQ35736" s="171"/>
    </row>
    <row r="35737" spans="199:199" ht="12" customHeight="1">
      <c r="GQ35737" s="171"/>
    </row>
    <row r="35738" spans="199:199" ht="12" customHeight="1">
      <c r="GQ35738" s="171"/>
    </row>
    <row r="35739" spans="199:199" ht="12" customHeight="1">
      <c r="GQ35739" s="171"/>
    </row>
    <row r="35740" spans="199:199" ht="12" customHeight="1">
      <c r="GQ35740" s="171"/>
    </row>
    <row r="35741" spans="199:199" ht="12" customHeight="1">
      <c r="GQ35741" s="171"/>
    </row>
    <row r="35742" spans="199:199" ht="12" customHeight="1">
      <c r="GQ35742" s="171"/>
    </row>
    <row r="35743" spans="199:199" ht="12" customHeight="1">
      <c r="GQ35743" s="171"/>
    </row>
    <row r="35744" spans="199:199" ht="12" customHeight="1">
      <c r="GQ35744" s="171"/>
    </row>
    <row r="35745" spans="199:199" ht="12" customHeight="1">
      <c r="GQ35745" s="171"/>
    </row>
    <row r="35746" spans="199:199" ht="12" customHeight="1">
      <c r="GQ35746" s="171"/>
    </row>
    <row r="35747" spans="199:199" ht="12" customHeight="1">
      <c r="GQ35747" s="171"/>
    </row>
    <row r="35748" spans="199:199" ht="12" customHeight="1">
      <c r="GQ35748" s="171"/>
    </row>
    <row r="35749" spans="199:199" ht="12" customHeight="1">
      <c r="GQ35749" s="171"/>
    </row>
    <row r="35750" spans="199:199" ht="12" customHeight="1">
      <c r="GQ35750" s="171"/>
    </row>
    <row r="35751" spans="199:199" ht="12" customHeight="1">
      <c r="GQ35751" s="171"/>
    </row>
    <row r="35752" spans="199:199" ht="12" customHeight="1">
      <c r="GQ35752" s="171"/>
    </row>
    <row r="35753" spans="199:199" ht="12" customHeight="1">
      <c r="GQ35753" s="171"/>
    </row>
    <row r="35754" spans="199:199" ht="12" customHeight="1">
      <c r="GQ35754" s="171"/>
    </row>
    <row r="35755" spans="199:199" ht="12" customHeight="1">
      <c r="GQ35755" s="171"/>
    </row>
    <row r="35756" spans="199:199" ht="12" customHeight="1">
      <c r="GQ35756" s="171"/>
    </row>
    <row r="35757" spans="199:199" ht="12" customHeight="1">
      <c r="GQ35757" s="171"/>
    </row>
    <row r="35758" spans="199:199" ht="12" customHeight="1">
      <c r="GQ35758" s="171"/>
    </row>
    <row r="35759" spans="199:199" ht="12" customHeight="1">
      <c r="GQ35759" s="171"/>
    </row>
    <row r="35760" spans="199:199" ht="12" customHeight="1">
      <c r="GQ35760" s="171"/>
    </row>
    <row r="35761" spans="199:199" ht="12" customHeight="1">
      <c r="GQ35761" s="171"/>
    </row>
    <row r="35762" spans="199:199" ht="12" customHeight="1">
      <c r="GQ35762" s="171"/>
    </row>
    <row r="35763" spans="199:199" ht="12" customHeight="1">
      <c r="GQ35763" s="171"/>
    </row>
    <row r="35764" spans="199:199" ht="12" customHeight="1">
      <c r="GQ35764" s="171"/>
    </row>
    <row r="35765" spans="199:199" ht="12" customHeight="1">
      <c r="GQ35765" s="171"/>
    </row>
    <row r="35766" spans="199:199" ht="12" customHeight="1">
      <c r="GQ35766" s="171"/>
    </row>
    <row r="35767" spans="199:199" ht="12" customHeight="1">
      <c r="GQ35767" s="171"/>
    </row>
    <row r="35768" spans="199:199" ht="12" customHeight="1">
      <c r="GQ35768" s="171"/>
    </row>
    <row r="35769" spans="199:199" ht="12" customHeight="1">
      <c r="GQ35769" s="171"/>
    </row>
    <row r="35770" spans="199:199" ht="12" customHeight="1">
      <c r="GQ35770" s="171"/>
    </row>
    <row r="35771" spans="199:199" ht="12" customHeight="1">
      <c r="GQ35771" s="171"/>
    </row>
    <row r="35772" spans="199:199" ht="12" customHeight="1">
      <c r="GQ35772" s="171"/>
    </row>
    <row r="35773" spans="199:199" ht="12" customHeight="1">
      <c r="GQ35773" s="171"/>
    </row>
    <row r="35774" spans="199:199" ht="12" customHeight="1">
      <c r="GQ35774" s="171"/>
    </row>
    <row r="35775" spans="199:199" ht="12" customHeight="1">
      <c r="GQ35775" s="171"/>
    </row>
    <row r="35776" spans="199:199" ht="12" customHeight="1">
      <c r="GQ35776" s="171"/>
    </row>
    <row r="35777" spans="199:199" ht="12" customHeight="1">
      <c r="GQ35777" s="171"/>
    </row>
    <row r="35778" spans="199:199" ht="12" customHeight="1">
      <c r="GQ35778" s="171"/>
    </row>
    <row r="35779" spans="199:199" ht="12" customHeight="1">
      <c r="GQ35779" s="171"/>
    </row>
    <row r="35780" spans="199:199" ht="12" customHeight="1">
      <c r="GQ35780" s="171"/>
    </row>
    <row r="35781" spans="199:199" ht="12" customHeight="1">
      <c r="GQ35781" s="171"/>
    </row>
    <row r="35782" spans="199:199" ht="12" customHeight="1">
      <c r="GQ35782" s="171"/>
    </row>
    <row r="35783" spans="199:199" ht="12" customHeight="1">
      <c r="GQ35783" s="171"/>
    </row>
    <row r="35784" spans="199:199" ht="12" customHeight="1">
      <c r="GQ35784" s="171"/>
    </row>
    <row r="35785" spans="199:199" ht="12" customHeight="1">
      <c r="GQ35785" s="171"/>
    </row>
    <row r="35786" spans="199:199" ht="12" customHeight="1">
      <c r="GQ35786" s="171"/>
    </row>
    <row r="35787" spans="199:199" ht="12" customHeight="1">
      <c r="GQ35787" s="171"/>
    </row>
    <row r="35788" spans="199:199" ht="12" customHeight="1">
      <c r="GQ35788" s="171"/>
    </row>
    <row r="35789" spans="199:199" ht="12" customHeight="1">
      <c r="GQ35789" s="171"/>
    </row>
    <row r="35790" spans="199:199" ht="12" customHeight="1">
      <c r="GQ35790" s="171"/>
    </row>
    <row r="35791" spans="199:199" ht="12" customHeight="1">
      <c r="GQ35791" s="171"/>
    </row>
    <row r="35792" spans="199:199" ht="12" customHeight="1">
      <c r="GQ35792" s="171"/>
    </row>
    <row r="35793" spans="199:199" ht="12" customHeight="1">
      <c r="GQ35793" s="171"/>
    </row>
    <row r="35794" spans="199:199" ht="12" customHeight="1">
      <c r="GQ35794" s="171"/>
    </row>
    <row r="35795" spans="199:199" ht="12" customHeight="1">
      <c r="GQ35795" s="171"/>
    </row>
    <row r="35796" spans="199:199" ht="12" customHeight="1">
      <c r="GQ35796" s="171"/>
    </row>
    <row r="35797" spans="199:199" ht="12" customHeight="1">
      <c r="GQ35797" s="171"/>
    </row>
    <row r="35798" spans="199:199" ht="12" customHeight="1">
      <c r="GQ35798" s="171"/>
    </row>
    <row r="35799" spans="199:199" ht="12" customHeight="1">
      <c r="GQ35799" s="171"/>
    </row>
    <row r="35800" spans="199:199" ht="12" customHeight="1">
      <c r="GQ35800" s="171"/>
    </row>
    <row r="35801" spans="199:199" ht="12" customHeight="1">
      <c r="GQ35801" s="171"/>
    </row>
    <row r="35802" spans="199:199" ht="12" customHeight="1">
      <c r="GQ35802" s="171"/>
    </row>
    <row r="35803" spans="199:199" ht="12" customHeight="1">
      <c r="GQ35803" s="171"/>
    </row>
    <row r="35804" spans="199:199" ht="12" customHeight="1">
      <c r="GQ35804" s="171"/>
    </row>
    <row r="35805" spans="199:199" ht="12" customHeight="1">
      <c r="GQ35805" s="171"/>
    </row>
    <row r="35806" spans="199:199" ht="12" customHeight="1">
      <c r="GQ35806" s="171"/>
    </row>
    <row r="35807" spans="199:199" ht="12" customHeight="1">
      <c r="GQ35807" s="171"/>
    </row>
    <row r="35808" spans="199:199" ht="12" customHeight="1">
      <c r="GQ35808" s="171"/>
    </row>
    <row r="35809" spans="199:199" ht="12" customHeight="1">
      <c r="GQ35809" s="171"/>
    </row>
    <row r="35810" spans="199:199" ht="12" customHeight="1">
      <c r="GQ35810" s="171"/>
    </row>
    <row r="35811" spans="199:199" ht="12" customHeight="1">
      <c r="GQ35811" s="171"/>
    </row>
    <row r="35812" spans="199:199" ht="12" customHeight="1">
      <c r="GQ35812" s="171"/>
    </row>
    <row r="35813" spans="199:199" ht="12" customHeight="1">
      <c r="GQ35813" s="171"/>
    </row>
    <row r="35814" spans="199:199" ht="12" customHeight="1">
      <c r="GQ35814" s="171"/>
    </row>
    <row r="35815" spans="199:199" ht="12" customHeight="1">
      <c r="GQ35815" s="171"/>
    </row>
    <row r="35816" spans="199:199" ht="12" customHeight="1">
      <c r="GQ35816" s="171"/>
    </row>
    <row r="35817" spans="199:199" ht="12" customHeight="1">
      <c r="GQ35817" s="171"/>
    </row>
    <row r="35818" spans="199:199" ht="12" customHeight="1">
      <c r="GQ35818" s="171"/>
    </row>
    <row r="35819" spans="199:199" ht="12" customHeight="1">
      <c r="GQ35819" s="171"/>
    </row>
    <row r="35820" spans="199:199" ht="12" customHeight="1">
      <c r="GQ35820" s="171"/>
    </row>
    <row r="35821" spans="199:199" ht="12" customHeight="1">
      <c r="GQ35821" s="171"/>
    </row>
    <row r="35822" spans="199:199" ht="12" customHeight="1">
      <c r="GQ35822" s="171"/>
    </row>
    <row r="35823" spans="199:199" ht="12" customHeight="1">
      <c r="GQ35823" s="171"/>
    </row>
    <row r="35824" spans="199:199" ht="12" customHeight="1">
      <c r="GQ35824" s="171"/>
    </row>
    <row r="35825" spans="199:199" ht="12" customHeight="1">
      <c r="GQ35825" s="171"/>
    </row>
    <row r="35826" spans="199:199" ht="12" customHeight="1">
      <c r="GQ35826" s="171"/>
    </row>
    <row r="35827" spans="199:199" ht="12" customHeight="1">
      <c r="GQ35827" s="171"/>
    </row>
    <row r="35828" spans="199:199" ht="12" customHeight="1">
      <c r="GQ35828" s="171"/>
    </row>
    <row r="35829" spans="199:199" ht="12" customHeight="1">
      <c r="GQ35829" s="171"/>
    </row>
    <row r="35830" spans="199:199" ht="12" customHeight="1">
      <c r="GQ35830" s="171"/>
    </row>
    <row r="35831" spans="199:199" ht="12" customHeight="1">
      <c r="GQ35831" s="171"/>
    </row>
    <row r="35832" spans="199:199" ht="12" customHeight="1">
      <c r="GQ35832" s="171"/>
    </row>
    <row r="35833" spans="199:199" ht="12" customHeight="1">
      <c r="GQ35833" s="171"/>
    </row>
    <row r="35834" spans="199:199" ht="12" customHeight="1">
      <c r="GQ35834" s="171"/>
    </row>
    <row r="35835" spans="199:199" ht="12" customHeight="1">
      <c r="GQ35835" s="171"/>
    </row>
    <row r="35836" spans="199:199" ht="12" customHeight="1">
      <c r="GQ35836" s="171"/>
    </row>
    <row r="35837" spans="199:199" ht="12" customHeight="1">
      <c r="GQ35837" s="171"/>
    </row>
    <row r="35838" spans="199:199" ht="12" customHeight="1">
      <c r="GQ35838" s="171"/>
    </row>
    <row r="35839" spans="199:199" ht="12" customHeight="1">
      <c r="GQ35839" s="171"/>
    </row>
    <row r="35840" spans="199:199" ht="12" customHeight="1">
      <c r="GQ35840" s="171"/>
    </row>
    <row r="35841" spans="199:199" ht="12" customHeight="1">
      <c r="GQ35841" s="171"/>
    </row>
    <row r="35842" spans="199:199" ht="12" customHeight="1">
      <c r="GQ35842" s="171"/>
    </row>
    <row r="35843" spans="199:199" ht="12" customHeight="1">
      <c r="GQ35843" s="171"/>
    </row>
    <row r="35844" spans="199:199" ht="12" customHeight="1">
      <c r="GQ35844" s="171"/>
    </row>
    <row r="35845" spans="199:199" ht="12" customHeight="1">
      <c r="GQ35845" s="171"/>
    </row>
    <row r="35846" spans="199:199" ht="12" customHeight="1">
      <c r="GQ35846" s="171"/>
    </row>
    <row r="35847" spans="199:199" ht="12" customHeight="1">
      <c r="GQ35847" s="171"/>
    </row>
    <row r="35848" spans="199:199" ht="12" customHeight="1">
      <c r="GQ35848" s="171"/>
    </row>
    <row r="35849" spans="199:199" ht="12" customHeight="1">
      <c r="GQ35849" s="171"/>
    </row>
    <row r="35850" spans="199:199" ht="12" customHeight="1">
      <c r="GQ35850" s="171"/>
    </row>
    <row r="35851" spans="199:199" ht="12" customHeight="1">
      <c r="GQ35851" s="171"/>
    </row>
    <row r="35852" spans="199:199" ht="12" customHeight="1">
      <c r="GQ35852" s="171"/>
    </row>
    <row r="35853" spans="199:199" ht="12" customHeight="1">
      <c r="GQ35853" s="171"/>
    </row>
    <row r="35854" spans="199:199" ht="12" customHeight="1">
      <c r="GQ35854" s="171"/>
    </row>
    <row r="35855" spans="199:199" ht="12" customHeight="1">
      <c r="GQ35855" s="171"/>
    </row>
    <row r="35856" spans="199:199" ht="12" customHeight="1">
      <c r="GQ35856" s="171"/>
    </row>
    <row r="35857" spans="199:199" ht="12" customHeight="1">
      <c r="GQ35857" s="171"/>
    </row>
    <row r="35858" spans="199:199" ht="12" customHeight="1">
      <c r="GQ35858" s="171"/>
    </row>
    <row r="35859" spans="199:199" ht="12" customHeight="1">
      <c r="GQ35859" s="171"/>
    </row>
    <row r="35860" spans="199:199" ht="12" customHeight="1">
      <c r="GQ35860" s="171"/>
    </row>
    <row r="35861" spans="199:199" ht="12" customHeight="1">
      <c r="GQ35861" s="171"/>
    </row>
    <row r="35862" spans="199:199" ht="12" customHeight="1">
      <c r="GQ35862" s="171"/>
    </row>
    <row r="35863" spans="199:199" ht="12" customHeight="1">
      <c r="GQ35863" s="171"/>
    </row>
    <row r="35864" spans="199:199" ht="12" customHeight="1">
      <c r="GQ35864" s="171"/>
    </row>
    <row r="35865" spans="199:199" ht="12" customHeight="1">
      <c r="GQ35865" s="171"/>
    </row>
    <row r="35866" spans="199:199" ht="12" customHeight="1">
      <c r="GQ35866" s="171"/>
    </row>
    <row r="35867" spans="199:199" ht="12" customHeight="1">
      <c r="GQ35867" s="171"/>
    </row>
    <row r="35868" spans="199:199" ht="12" customHeight="1">
      <c r="GQ35868" s="171"/>
    </row>
    <row r="35869" spans="199:199" ht="12" customHeight="1">
      <c r="GQ35869" s="171"/>
    </row>
    <row r="35870" spans="199:199" ht="12" customHeight="1">
      <c r="GQ35870" s="171"/>
    </row>
    <row r="35871" spans="199:199" ht="12" customHeight="1">
      <c r="GQ35871" s="171"/>
    </row>
    <row r="35872" spans="199:199" ht="12" customHeight="1">
      <c r="GQ35872" s="171"/>
    </row>
    <row r="35873" spans="199:199" ht="12" customHeight="1">
      <c r="GQ35873" s="171"/>
    </row>
    <row r="35874" spans="199:199" ht="12" customHeight="1">
      <c r="GQ35874" s="171"/>
    </row>
    <row r="35875" spans="199:199" ht="12" customHeight="1">
      <c r="GQ35875" s="171"/>
    </row>
    <row r="35876" spans="199:199" ht="12" customHeight="1">
      <c r="GQ35876" s="171"/>
    </row>
    <row r="35877" spans="199:199" ht="12" customHeight="1">
      <c r="GQ35877" s="171"/>
    </row>
    <row r="35878" spans="199:199" ht="12" customHeight="1">
      <c r="GQ35878" s="171"/>
    </row>
    <row r="35879" spans="199:199" ht="12" customHeight="1">
      <c r="GQ35879" s="171"/>
    </row>
    <row r="35880" spans="199:199" ht="12" customHeight="1">
      <c r="GQ35880" s="171"/>
    </row>
    <row r="35881" spans="199:199" ht="12" customHeight="1">
      <c r="GQ35881" s="171"/>
    </row>
    <row r="35882" spans="199:199" ht="12" customHeight="1">
      <c r="GQ35882" s="171"/>
    </row>
    <row r="35883" spans="199:199" ht="12" customHeight="1">
      <c r="GQ35883" s="171"/>
    </row>
    <row r="35884" spans="199:199" ht="12" customHeight="1">
      <c r="GQ35884" s="171"/>
    </row>
    <row r="35885" spans="199:199" ht="12" customHeight="1">
      <c r="GQ35885" s="171"/>
    </row>
    <row r="35886" spans="199:199" ht="12" customHeight="1">
      <c r="GQ35886" s="171"/>
    </row>
    <row r="35887" spans="199:199" ht="12" customHeight="1">
      <c r="GQ35887" s="171"/>
    </row>
    <row r="35888" spans="199:199" ht="12" customHeight="1">
      <c r="GQ35888" s="171"/>
    </row>
    <row r="35889" spans="199:199" ht="12" customHeight="1">
      <c r="GQ35889" s="171"/>
    </row>
    <row r="35890" spans="199:199" ht="12" customHeight="1">
      <c r="GQ35890" s="171"/>
    </row>
    <row r="35891" spans="199:199" ht="12" customHeight="1">
      <c r="GQ35891" s="171"/>
    </row>
    <row r="35892" spans="199:199" ht="12" customHeight="1">
      <c r="GQ35892" s="171"/>
    </row>
    <row r="35893" spans="199:199" ht="12" customHeight="1">
      <c r="GQ35893" s="171"/>
    </row>
    <row r="35894" spans="199:199" ht="12" customHeight="1">
      <c r="GQ35894" s="171"/>
    </row>
    <row r="35895" spans="199:199" ht="12" customHeight="1">
      <c r="GQ35895" s="171"/>
    </row>
    <row r="35896" spans="199:199" ht="12" customHeight="1">
      <c r="GQ35896" s="171"/>
    </row>
    <row r="35897" spans="199:199" ht="12" customHeight="1">
      <c r="GQ35897" s="171"/>
    </row>
    <row r="35898" spans="199:199" ht="12" customHeight="1">
      <c r="GQ35898" s="171"/>
    </row>
    <row r="35899" spans="199:199" ht="12" customHeight="1">
      <c r="GQ35899" s="171"/>
    </row>
    <row r="35900" spans="199:199" ht="12" customHeight="1">
      <c r="GQ35900" s="171"/>
    </row>
    <row r="35901" spans="199:199" ht="12" customHeight="1">
      <c r="GQ35901" s="171"/>
    </row>
    <row r="35902" spans="199:199" ht="12" customHeight="1">
      <c r="GQ35902" s="171"/>
    </row>
    <row r="35903" spans="199:199" ht="12" customHeight="1">
      <c r="GQ35903" s="171"/>
    </row>
    <row r="35904" spans="199:199" ht="12" customHeight="1">
      <c r="GQ35904" s="171"/>
    </row>
    <row r="35905" spans="199:199" ht="12" customHeight="1">
      <c r="GQ35905" s="171"/>
    </row>
    <row r="35906" spans="199:199" ht="12" customHeight="1">
      <c r="GQ35906" s="171"/>
    </row>
    <row r="35907" spans="199:199" ht="12" customHeight="1">
      <c r="GQ35907" s="171"/>
    </row>
    <row r="35908" spans="199:199" ht="12" customHeight="1">
      <c r="GQ35908" s="171"/>
    </row>
    <row r="35909" spans="199:199" ht="12" customHeight="1">
      <c r="GQ35909" s="171"/>
    </row>
    <row r="35910" spans="199:199" ht="12" customHeight="1">
      <c r="GQ35910" s="171"/>
    </row>
    <row r="35911" spans="199:199" ht="12" customHeight="1">
      <c r="GQ35911" s="171"/>
    </row>
    <row r="35912" spans="199:199" ht="12" customHeight="1">
      <c r="GQ35912" s="171"/>
    </row>
    <row r="35913" spans="199:199" ht="12" customHeight="1">
      <c r="GQ35913" s="171"/>
    </row>
    <row r="35914" spans="199:199" ht="12" customHeight="1">
      <c r="GQ35914" s="171"/>
    </row>
    <row r="35915" spans="199:199" ht="12" customHeight="1">
      <c r="GQ35915" s="171"/>
    </row>
    <row r="35916" spans="199:199" ht="12" customHeight="1">
      <c r="GQ35916" s="171"/>
    </row>
    <row r="35917" spans="199:199" ht="12" customHeight="1">
      <c r="GQ35917" s="171"/>
    </row>
    <row r="35918" spans="199:199" ht="12" customHeight="1">
      <c r="GQ35918" s="171"/>
    </row>
    <row r="35919" spans="199:199" ht="12" customHeight="1">
      <c r="GQ35919" s="171"/>
    </row>
    <row r="35920" spans="199:199" ht="12" customHeight="1">
      <c r="GQ35920" s="171"/>
    </row>
    <row r="35921" spans="199:199" ht="12" customHeight="1">
      <c r="GQ35921" s="171"/>
    </row>
    <row r="35922" spans="199:199" ht="12" customHeight="1">
      <c r="GQ35922" s="171"/>
    </row>
    <row r="35923" spans="199:199" ht="12" customHeight="1">
      <c r="GQ35923" s="171"/>
    </row>
    <row r="35924" spans="199:199" ht="12" customHeight="1">
      <c r="GQ35924" s="171"/>
    </row>
    <row r="35925" spans="199:199" ht="12" customHeight="1">
      <c r="GQ35925" s="171"/>
    </row>
    <row r="35926" spans="199:199" ht="12" customHeight="1">
      <c r="GQ35926" s="171"/>
    </row>
    <row r="35927" spans="199:199" ht="12" customHeight="1">
      <c r="GQ35927" s="171"/>
    </row>
    <row r="35928" spans="199:199" ht="12" customHeight="1">
      <c r="GQ35928" s="171"/>
    </row>
    <row r="35929" spans="199:199" ht="12" customHeight="1">
      <c r="GQ35929" s="171"/>
    </row>
    <row r="35930" spans="199:199" ht="12" customHeight="1">
      <c r="GQ35930" s="171"/>
    </row>
    <row r="35931" spans="199:199" ht="12" customHeight="1">
      <c r="GQ35931" s="171"/>
    </row>
    <row r="35932" spans="199:199" ht="12" customHeight="1">
      <c r="GQ35932" s="171"/>
    </row>
    <row r="35933" spans="199:199" ht="12" customHeight="1">
      <c r="GQ35933" s="171"/>
    </row>
    <row r="35934" spans="199:199" ht="12" customHeight="1">
      <c r="GQ35934" s="171"/>
    </row>
    <row r="35935" spans="199:199" ht="12" customHeight="1">
      <c r="GQ35935" s="171"/>
    </row>
    <row r="35936" spans="199:199" ht="12" customHeight="1">
      <c r="GQ35936" s="171"/>
    </row>
    <row r="35937" spans="199:199" ht="12" customHeight="1">
      <c r="GQ35937" s="171"/>
    </row>
    <row r="35938" spans="199:199" ht="12" customHeight="1">
      <c r="GQ35938" s="171"/>
    </row>
    <row r="35939" spans="199:199" ht="12" customHeight="1">
      <c r="GQ35939" s="171"/>
    </row>
    <row r="35940" spans="199:199" ht="12" customHeight="1">
      <c r="GQ35940" s="171"/>
    </row>
    <row r="35941" spans="199:199" ht="12" customHeight="1">
      <c r="GQ35941" s="171"/>
    </row>
    <row r="35942" spans="199:199" ht="12" customHeight="1">
      <c r="GQ35942" s="171"/>
    </row>
    <row r="35943" spans="199:199" ht="12" customHeight="1">
      <c r="GQ35943" s="171"/>
    </row>
    <row r="35944" spans="199:199" ht="12" customHeight="1">
      <c r="GQ35944" s="171"/>
    </row>
    <row r="35945" spans="199:199" ht="12" customHeight="1">
      <c r="GQ35945" s="171"/>
    </row>
    <row r="35946" spans="199:199" ht="12" customHeight="1">
      <c r="GQ35946" s="171"/>
    </row>
    <row r="35947" spans="199:199" ht="12" customHeight="1">
      <c r="GQ35947" s="171"/>
    </row>
    <row r="35948" spans="199:199" ht="12" customHeight="1">
      <c r="GQ35948" s="171"/>
    </row>
    <row r="35949" spans="199:199" ht="12" customHeight="1">
      <c r="GQ35949" s="171"/>
    </row>
    <row r="35950" spans="199:199" ht="12" customHeight="1">
      <c r="GQ35950" s="171"/>
    </row>
    <row r="35951" spans="199:199" ht="12" customHeight="1">
      <c r="GQ35951" s="171"/>
    </row>
    <row r="35952" spans="199:199" ht="12" customHeight="1">
      <c r="GQ35952" s="171"/>
    </row>
    <row r="35953" spans="199:199" ht="12" customHeight="1">
      <c r="GQ35953" s="171"/>
    </row>
    <row r="35954" spans="199:199" ht="12" customHeight="1">
      <c r="GQ35954" s="171"/>
    </row>
    <row r="35955" spans="199:199" ht="12" customHeight="1">
      <c r="GQ35955" s="171"/>
    </row>
    <row r="35956" spans="199:199" ht="12" customHeight="1">
      <c r="GQ35956" s="171"/>
    </row>
    <row r="35957" spans="199:199" ht="12" customHeight="1">
      <c r="GQ35957" s="171"/>
    </row>
    <row r="35958" spans="199:199" ht="12" customHeight="1">
      <c r="GQ35958" s="171"/>
    </row>
    <row r="35959" spans="199:199" ht="12" customHeight="1">
      <c r="GQ35959" s="171"/>
    </row>
    <row r="35960" spans="199:199" ht="12" customHeight="1">
      <c r="GQ35960" s="171"/>
    </row>
    <row r="35961" spans="199:199" ht="12" customHeight="1">
      <c r="GQ35961" s="171"/>
    </row>
    <row r="35962" spans="199:199" ht="12" customHeight="1">
      <c r="GQ35962" s="171"/>
    </row>
    <row r="35963" spans="199:199" ht="12" customHeight="1">
      <c r="GQ35963" s="171"/>
    </row>
    <row r="35964" spans="199:199" ht="12" customHeight="1">
      <c r="GQ35964" s="171"/>
    </row>
    <row r="35965" spans="199:199" ht="12" customHeight="1">
      <c r="GQ35965" s="171"/>
    </row>
    <row r="35966" spans="199:199" ht="12" customHeight="1">
      <c r="GQ35966" s="171"/>
    </row>
    <row r="35967" spans="199:199" ht="12" customHeight="1">
      <c r="GQ35967" s="171"/>
    </row>
    <row r="35968" spans="199:199" ht="12" customHeight="1">
      <c r="GQ35968" s="171"/>
    </row>
    <row r="35969" spans="199:199" ht="12" customHeight="1">
      <c r="GQ35969" s="171"/>
    </row>
    <row r="35970" spans="199:199" ht="12" customHeight="1">
      <c r="GQ35970" s="171"/>
    </row>
    <row r="35971" spans="199:199" ht="12" customHeight="1">
      <c r="GQ35971" s="171"/>
    </row>
    <row r="35972" spans="199:199" ht="12" customHeight="1">
      <c r="GQ35972" s="171"/>
    </row>
    <row r="35973" spans="199:199" ht="12" customHeight="1">
      <c r="GQ35973" s="171"/>
    </row>
    <row r="35974" spans="199:199" ht="12" customHeight="1">
      <c r="GQ35974" s="171"/>
    </row>
    <row r="35975" spans="199:199" ht="12" customHeight="1">
      <c r="GQ35975" s="171"/>
    </row>
    <row r="35976" spans="199:199" ht="12" customHeight="1">
      <c r="GQ35976" s="171"/>
    </row>
    <row r="35977" spans="199:199" ht="12" customHeight="1">
      <c r="GQ35977" s="171"/>
    </row>
    <row r="35978" spans="199:199" ht="12" customHeight="1">
      <c r="GQ35978" s="171"/>
    </row>
    <row r="35979" spans="199:199" ht="12" customHeight="1">
      <c r="GQ35979" s="171"/>
    </row>
    <row r="35980" spans="199:199" ht="12" customHeight="1">
      <c r="GQ35980" s="171"/>
    </row>
    <row r="35981" spans="199:199" ht="12" customHeight="1">
      <c r="GQ35981" s="171"/>
    </row>
    <row r="35982" spans="199:199" ht="12" customHeight="1">
      <c r="GQ35982" s="171"/>
    </row>
    <row r="35983" spans="199:199" ht="12" customHeight="1">
      <c r="GQ35983" s="171"/>
    </row>
    <row r="35984" spans="199:199" ht="12" customHeight="1">
      <c r="GQ35984" s="171"/>
    </row>
    <row r="35985" spans="199:199" ht="12" customHeight="1">
      <c r="GQ35985" s="171"/>
    </row>
    <row r="35986" spans="199:199" ht="12" customHeight="1">
      <c r="GQ35986" s="171"/>
    </row>
    <row r="35987" spans="199:199" ht="12" customHeight="1">
      <c r="GQ35987" s="171"/>
    </row>
    <row r="35988" spans="199:199" ht="12" customHeight="1">
      <c r="GQ35988" s="171"/>
    </row>
    <row r="35989" spans="199:199" ht="12" customHeight="1">
      <c r="GQ35989" s="171"/>
    </row>
    <row r="35990" spans="199:199" ht="12" customHeight="1">
      <c r="GQ35990" s="171"/>
    </row>
    <row r="35991" spans="199:199" ht="12" customHeight="1">
      <c r="GQ35991" s="171"/>
    </row>
    <row r="35992" spans="199:199" ht="12" customHeight="1">
      <c r="GQ35992" s="171"/>
    </row>
    <row r="35993" spans="199:199" ht="12" customHeight="1">
      <c r="GQ35993" s="171"/>
    </row>
    <row r="35994" spans="199:199" ht="12" customHeight="1">
      <c r="GQ35994" s="171"/>
    </row>
    <row r="35995" spans="199:199" ht="12" customHeight="1">
      <c r="GQ35995" s="171"/>
    </row>
    <row r="35996" spans="199:199" ht="12" customHeight="1">
      <c r="GQ35996" s="171"/>
    </row>
    <row r="35997" spans="199:199" ht="12" customHeight="1">
      <c r="GQ35997" s="171"/>
    </row>
    <row r="35998" spans="199:199" ht="12" customHeight="1">
      <c r="GQ35998" s="171"/>
    </row>
    <row r="35999" spans="199:199" ht="12" customHeight="1">
      <c r="GQ35999" s="171"/>
    </row>
    <row r="36000" spans="199:199" ht="12" customHeight="1">
      <c r="GQ36000" s="171"/>
    </row>
    <row r="36001" spans="199:199" ht="12" customHeight="1">
      <c r="GQ36001" s="171"/>
    </row>
    <row r="36002" spans="199:199" ht="12" customHeight="1">
      <c r="GQ36002" s="171"/>
    </row>
    <row r="36003" spans="199:199" ht="12" customHeight="1">
      <c r="GQ36003" s="171"/>
    </row>
    <row r="36004" spans="199:199" ht="12" customHeight="1">
      <c r="GQ36004" s="171"/>
    </row>
    <row r="36005" spans="199:199" ht="12" customHeight="1">
      <c r="GQ36005" s="171"/>
    </row>
    <row r="36006" spans="199:199" ht="12" customHeight="1">
      <c r="GQ36006" s="171"/>
    </row>
    <row r="36007" spans="199:199" ht="12" customHeight="1">
      <c r="GQ36007" s="171"/>
    </row>
    <row r="36008" spans="199:199" ht="12" customHeight="1">
      <c r="GQ36008" s="171"/>
    </row>
    <row r="36009" spans="199:199" ht="12" customHeight="1">
      <c r="GQ36009" s="171"/>
    </row>
    <row r="36010" spans="199:199" ht="12" customHeight="1">
      <c r="GQ36010" s="171"/>
    </row>
    <row r="36011" spans="199:199" ht="12" customHeight="1">
      <c r="GQ36011" s="171"/>
    </row>
    <row r="36012" spans="199:199" ht="12" customHeight="1">
      <c r="GQ36012" s="171"/>
    </row>
    <row r="36013" spans="199:199" ht="12" customHeight="1">
      <c r="GQ36013" s="171"/>
    </row>
    <row r="36014" spans="199:199" ht="12" customHeight="1">
      <c r="GQ36014" s="171"/>
    </row>
    <row r="36015" spans="199:199" ht="12" customHeight="1">
      <c r="GQ36015" s="171"/>
    </row>
    <row r="36016" spans="199:199" ht="12" customHeight="1">
      <c r="GQ36016" s="171"/>
    </row>
    <row r="36017" spans="199:199" ht="12" customHeight="1">
      <c r="GQ36017" s="171"/>
    </row>
    <row r="36018" spans="199:199" ht="12" customHeight="1">
      <c r="GQ36018" s="171"/>
    </row>
    <row r="36019" spans="199:199" ht="12" customHeight="1">
      <c r="GQ36019" s="171"/>
    </row>
    <row r="36020" spans="199:199" ht="12" customHeight="1">
      <c r="GQ36020" s="171"/>
    </row>
    <row r="36021" spans="199:199" ht="12" customHeight="1">
      <c r="GQ36021" s="171"/>
    </row>
    <row r="36022" spans="199:199" ht="12" customHeight="1">
      <c r="GQ36022" s="171"/>
    </row>
    <row r="36023" spans="199:199" ht="12" customHeight="1">
      <c r="GQ36023" s="171"/>
    </row>
    <row r="36024" spans="199:199" ht="12" customHeight="1">
      <c r="GQ36024" s="171"/>
    </row>
    <row r="36025" spans="199:199" ht="12" customHeight="1">
      <c r="GQ36025" s="171"/>
    </row>
    <row r="36026" spans="199:199" ht="12" customHeight="1">
      <c r="GQ36026" s="171"/>
    </row>
    <row r="36027" spans="199:199" ht="12" customHeight="1">
      <c r="GQ36027" s="171"/>
    </row>
    <row r="36028" spans="199:199" ht="12" customHeight="1">
      <c r="GQ36028" s="171"/>
    </row>
    <row r="36029" spans="199:199" ht="12" customHeight="1">
      <c r="GQ36029" s="171"/>
    </row>
    <row r="36030" spans="199:199" ht="12" customHeight="1">
      <c r="GQ36030" s="171"/>
    </row>
    <row r="36031" spans="199:199" ht="12" customHeight="1">
      <c r="GQ36031" s="171"/>
    </row>
    <row r="36032" spans="199:199" ht="12" customHeight="1">
      <c r="GQ36032" s="171"/>
    </row>
    <row r="36033" spans="199:199" ht="12" customHeight="1">
      <c r="GQ36033" s="171"/>
    </row>
    <row r="36034" spans="199:199" ht="12" customHeight="1">
      <c r="GQ36034" s="171"/>
    </row>
    <row r="36035" spans="199:199" ht="12" customHeight="1">
      <c r="GQ36035" s="171"/>
    </row>
    <row r="36036" spans="199:199" ht="12" customHeight="1">
      <c r="GQ36036" s="171"/>
    </row>
    <row r="36037" spans="199:199" ht="12" customHeight="1">
      <c r="GQ36037" s="171"/>
    </row>
    <row r="36038" spans="199:199" ht="12" customHeight="1">
      <c r="GQ36038" s="171"/>
    </row>
    <row r="36039" spans="199:199" ht="12" customHeight="1">
      <c r="GQ36039" s="171"/>
    </row>
    <row r="36040" spans="199:199" ht="12" customHeight="1">
      <c r="GQ36040" s="171"/>
    </row>
    <row r="36041" spans="199:199" ht="12" customHeight="1">
      <c r="GQ36041" s="171"/>
    </row>
    <row r="36042" spans="199:199" ht="12" customHeight="1">
      <c r="GQ36042" s="171"/>
    </row>
    <row r="36043" spans="199:199" ht="12" customHeight="1">
      <c r="GQ36043" s="171"/>
    </row>
    <row r="36044" spans="199:199" ht="12" customHeight="1">
      <c r="GQ36044" s="171"/>
    </row>
    <row r="36045" spans="199:199" ht="12" customHeight="1">
      <c r="GQ36045" s="171"/>
    </row>
    <row r="36046" spans="199:199" ht="12" customHeight="1">
      <c r="GQ36046" s="171"/>
    </row>
    <row r="36047" spans="199:199" ht="12" customHeight="1">
      <c r="GQ36047" s="171"/>
    </row>
    <row r="36048" spans="199:199" ht="12" customHeight="1">
      <c r="GQ36048" s="171"/>
    </row>
    <row r="36049" spans="199:199" ht="12" customHeight="1">
      <c r="GQ36049" s="171"/>
    </row>
    <row r="36050" spans="199:199" ht="12" customHeight="1">
      <c r="GQ36050" s="171"/>
    </row>
    <row r="36051" spans="199:199" ht="12" customHeight="1">
      <c r="GQ36051" s="171"/>
    </row>
    <row r="36052" spans="199:199" ht="12" customHeight="1">
      <c r="GQ36052" s="171"/>
    </row>
    <row r="36053" spans="199:199" ht="12" customHeight="1">
      <c r="GQ36053" s="171"/>
    </row>
    <row r="36054" spans="199:199" ht="12" customHeight="1">
      <c r="GQ36054" s="171"/>
    </row>
    <row r="36055" spans="199:199" ht="12" customHeight="1">
      <c r="GQ36055" s="171"/>
    </row>
    <row r="36056" spans="199:199" ht="12" customHeight="1">
      <c r="GQ36056" s="171"/>
    </row>
    <row r="36057" spans="199:199" ht="12" customHeight="1">
      <c r="GQ36057" s="171"/>
    </row>
    <row r="36058" spans="199:199" ht="12" customHeight="1">
      <c r="GQ36058" s="171"/>
    </row>
    <row r="36059" spans="199:199" ht="12" customHeight="1">
      <c r="GQ36059" s="171"/>
    </row>
    <row r="36060" spans="199:199" ht="12" customHeight="1">
      <c r="GQ36060" s="171"/>
    </row>
    <row r="36061" spans="199:199" ht="12" customHeight="1">
      <c r="GQ36061" s="171"/>
    </row>
    <row r="36062" spans="199:199" ht="12" customHeight="1">
      <c r="GQ36062" s="171"/>
    </row>
    <row r="36063" spans="199:199" ht="12" customHeight="1">
      <c r="GQ36063" s="171"/>
    </row>
    <row r="36064" spans="199:199" ht="12" customHeight="1">
      <c r="GQ36064" s="171"/>
    </row>
    <row r="36065" spans="199:199" ht="12" customHeight="1">
      <c r="GQ36065" s="171"/>
    </row>
    <row r="36066" spans="199:199" ht="12" customHeight="1">
      <c r="GQ36066" s="171"/>
    </row>
    <row r="36067" spans="199:199" ht="12" customHeight="1">
      <c r="GQ36067" s="171"/>
    </row>
    <row r="36068" spans="199:199" ht="12" customHeight="1">
      <c r="GQ36068" s="171"/>
    </row>
    <row r="36069" spans="199:199" ht="12" customHeight="1">
      <c r="GQ36069" s="171"/>
    </row>
    <row r="36070" spans="199:199" ht="12" customHeight="1">
      <c r="GQ36070" s="171"/>
    </row>
    <row r="36071" spans="199:199" ht="12" customHeight="1">
      <c r="GQ36071" s="171"/>
    </row>
    <row r="36072" spans="199:199" ht="12" customHeight="1">
      <c r="GQ36072" s="171"/>
    </row>
    <row r="36073" spans="199:199" ht="12" customHeight="1">
      <c r="GQ36073" s="171"/>
    </row>
    <row r="36074" spans="199:199" ht="12" customHeight="1">
      <c r="GQ36074" s="171"/>
    </row>
    <row r="36075" spans="199:199" ht="12" customHeight="1">
      <c r="GQ36075" s="171"/>
    </row>
    <row r="36076" spans="199:199" ht="12" customHeight="1">
      <c r="GQ36076" s="171"/>
    </row>
    <row r="36077" spans="199:199" ht="12" customHeight="1">
      <c r="GQ36077" s="171"/>
    </row>
    <row r="36078" spans="199:199" ht="12" customHeight="1">
      <c r="GQ36078" s="171"/>
    </row>
    <row r="36079" spans="199:199" ht="12" customHeight="1">
      <c r="GQ36079" s="171"/>
    </row>
    <row r="36080" spans="199:199" ht="12" customHeight="1">
      <c r="GQ36080" s="171"/>
    </row>
    <row r="36081" spans="199:199" ht="12" customHeight="1">
      <c r="GQ36081" s="171"/>
    </row>
    <row r="36082" spans="199:199" ht="12" customHeight="1">
      <c r="GQ36082" s="171"/>
    </row>
    <row r="36083" spans="199:199" ht="12" customHeight="1">
      <c r="GQ36083" s="171"/>
    </row>
    <row r="36084" spans="199:199" ht="12" customHeight="1">
      <c r="GQ36084" s="171"/>
    </row>
    <row r="36085" spans="199:199" ht="12" customHeight="1">
      <c r="GQ36085" s="171"/>
    </row>
    <row r="36086" spans="199:199" ht="12" customHeight="1">
      <c r="GQ36086" s="171"/>
    </row>
    <row r="36087" spans="199:199" ht="12" customHeight="1">
      <c r="GQ36087" s="171"/>
    </row>
    <row r="36088" spans="199:199" ht="12" customHeight="1">
      <c r="GQ36088" s="171"/>
    </row>
    <row r="36089" spans="199:199" ht="12" customHeight="1">
      <c r="GQ36089" s="171"/>
    </row>
    <row r="36090" spans="199:199" ht="12" customHeight="1">
      <c r="GQ36090" s="171"/>
    </row>
    <row r="36091" spans="199:199" ht="12" customHeight="1">
      <c r="GQ36091" s="171"/>
    </row>
    <row r="36092" spans="199:199" ht="12" customHeight="1">
      <c r="GQ36092" s="171"/>
    </row>
    <row r="36093" spans="199:199" ht="12" customHeight="1">
      <c r="GQ36093" s="171"/>
    </row>
    <row r="36094" spans="199:199" ht="12" customHeight="1">
      <c r="GQ36094" s="171"/>
    </row>
    <row r="36095" spans="199:199" ht="12" customHeight="1">
      <c r="GQ36095" s="171"/>
    </row>
    <row r="36096" spans="199:199" ht="12" customHeight="1">
      <c r="GQ36096" s="171"/>
    </row>
    <row r="36097" spans="199:199" ht="12" customHeight="1">
      <c r="GQ36097" s="171"/>
    </row>
    <row r="36098" spans="199:199" ht="12" customHeight="1">
      <c r="GQ36098" s="171"/>
    </row>
    <row r="36099" spans="199:199" ht="12" customHeight="1">
      <c r="GQ36099" s="171"/>
    </row>
    <row r="36100" spans="199:199" ht="12" customHeight="1">
      <c r="GQ36100" s="171"/>
    </row>
    <row r="36101" spans="199:199" ht="12" customHeight="1">
      <c r="GQ36101" s="171"/>
    </row>
    <row r="36102" spans="199:199" ht="12" customHeight="1">
      <c r="GQ36102" s="171"/>
    </row>
    <row r="36103" spans="199:199" ht="12" customHeight="1">
      <c r="GQ36103" s="171"/>
    </row>
    <row r="36104" spans="199:199" ht="12" customHeight="1">
      <c r="GQ36104" s="171"/>
    </row>
    <row r="36105" spans="199:199" ht="12" customHeight="1">
      <c r="GQ36105" s="171"/>
    </row>
    <row r="36106" spans="199:199" ht="12" customHeight="1">
      <c r="GQ36106" s="171"/>
    </row>
    <row r="36107" spans="199:199" ht="12" customHeight="1">
      <c r="GQ36107" s="171"/>
    </row>
    <row r="36108" spans="199:199" ht="12" customHeight="1">
      <c r="GQ36108" s="171"/>
    </row>
    <row r="36109" spans="199:199" ht="12" customHeight="1">
      <c r="GQ36109" s="171"/>
    </row>
    <row r="36110" spans="199:199" ht="12" customHeight="1">
      <c r="GQ36110" s="171"/>
    </row>
    <row r="36111" spans="199:199" ht="12" customHeight="1">
      <c r="GQ36111" s="171"/>
    </row>
    <row r="36112" spans="199:199" ht="12" customHeight="1">
      <c r="GQ36112" s="171"/>
    </row>
    <row r="36113" spans="199:199" ht="12" customHeight="1">
      <c r="GQ36113" s="171"/>
    </row>
    <row r="36114" spans="199:199" ht="12" customHeight="1">
      <c r="GQ36114" s="171"/>
    </row>
    <row r="36115" spans="199:199" ht="12" customHeight="1">
      <c r="GQ36115" s="171"/>
    </row>
    <row r="36116" spans="199:199" ht="12" customHeight="1">
      <c r="GQ36116" s="171"/>
    </row>
    <row r="36117" spans="199:199" ht="12" customHeight="1">
      <c r="GQ36117" s="171"/>
    </row>
    <row r="36118" spans="199:199" ht="12" customHeight="1">
      <c r="GQ36118" s="171"/>
    </row>
    <row r="36119" spans="199:199" ht="12" customHeight="1">
      <c r="GQ36119" s="171"/>
    </row>
    <row r="36120" spans="199:199" ht="12" customHeight="1">
      <c r="GQ36120" s="171"/>
    </row>
    <row r="36121" spans="199:199" ht="12" customHeight="1">
      <c r="GQ36121" s="171"/>
    </row>
    <row r="36122" spans="199:199" ht="12" customHeight="1">
      <c r="GQ36122" s="171"/>
    </row>
    <row r="36123" spans="199:199" ht="12" customHeight="1">
      <c r="GQ36123" s="171"/>
    </row>
    <row r="36124" spans="199:199" ht="12" customHeight="1">
      <c r="GQ36124" s="171"/>
    </row>
    <row r="36125" spans="199:199" ht="12" customHeight="1">
      <c r="GQ36125" s="171"/>
    </row>
    <row r="36126" spans="199:199" ht="12" customHeight="1">
      <c r="GQ36126" s="171"/>
    </row>
    <row r="36127" spans="199:199" ht="12" customHeight="1">
      <c r="GQ36127" s="171"/>
    </row>
    <row r="36128" spans="199:199" ht="12" customHeight="1">
      <c r="GQ36128" s="171"/>
    </row>
    <row r="36129" spans="199:199" ht="12" customHeight="1">
      <c r="GQ36129" s="171"/>
    </row>
    <row r="36130" spans="199:199" ht="12" customHeight="1">
      <c r="GQ36130" s="171"/>
    </row>
    <row r="36131" spans="199:199" ht="12" customHeight="1">
      <c r="GQ36131" s="171"/>
    </row>
    <row r="36132" spans="199:199" ht="12" customHeight="1">
      <c r="GQ36132" s="171"/>
    </row>
    <row r="36133" spans="199:199" ht="12" customHeight="1">
      <c r="GQ36133" s="171"/>
    </row>
    <row r="36134" spans="199:199" ht="12" customHeight="1">
      <c r="GQ36134" s="171"/>
    </row>
    <row r="36135" spans="199:199" ht="12" customHeight="1">
      <c r="GQ36135" s="171"/>
    </row>
    <row r="36136" spans="199:199" ht="12" customHeight="1">
      <c r="GQ36136" s="171"/>
    </row>
    <row r="36137" spans="199:199" ht="12" customHeight="1">
      <c r="GQ36137" s="171"/>
    </row>
    <row r="36138" spans="199:199" ht="12" customHeight="1">
      <c r="GQ36138" s="171"/>
    </row>
    <row r="36139" spans="199:199" ht="12" customHeight="1">
      <c r="GQ36139" s="171"/>
    </row>
    <row r="36140" spans="199:199" ht="12" customHeight="1">
      <c r="GQ36140" s="171"/>
    </row>
    <row r="36141" spans="199:199" ht="12" customHeight="1">
      <c r="GQ36141" s="171"/>
    </row>
    <row r="36142" spans="199:199" ht="12" customHeight="1">
      <c r="GQ36142" s="171"/>
    </row>
    <row r="36143" spans="199:199" ht="12" customHeight="1">
      <c r="GQ36143" s="171"/>
    </row>
    <row r="36144" spans="199:199" ht="12" customHeight="1">
      <c r="GQ36144" s="171"/>
    </row>
    <row r="36145" spans="199:199" ht="12" customHeight="1">
      <c r="GQ36145" s="171"/>
    </row>
    <row r="36146" spans="199:199" ht="12" customHeight="1">
      <c r="GQ36146" s="171"/>
    </row>
    <row r="36147" spans="199:199" ht="12" customHeight="1">
      <c r="GQ36147" s="171"/>
    </row>
    <row r="36148" spans="199:199" ht="12" customHeight="1">
      <c r="GQ36148" s="171"/>
    </row>
    <row r="36149" spans="199:199" ht="12" customHeight="1">
      <c r="GQ36149" s="171"/>
    </row>
    <row r="36150" spans="199:199" ht="12" customHeight="1">
      <c r="GQ36150" s="171"/>
    </row>
    <row r="36151" spans="199:199" ht="12" customHeight="1">
      <c r="GQ36151" s="171"/>
    </row>
    <row r="36152" spans="199:199" ht="12" customHeight="1">
      <c r="GQ36152" s="171"/>
    </row>
    <row r="36153" spans="199:199" ht="12" customHeight="1">
      <c r="GQ36153" s="171"/>
    </row>
    <row r="36154" spans="199:199" ht="12" customHeight="1">
      <c r="GQ36154" s="171"/>
    </row>
    <row r="36155" spans="199:199" ht="12" customHeight="1">
      <c r="GQ36155" s="171"/>
    </row>
    <row r="36156" spans="199:199" ht="12" customHeight="1">
      <c r="GQ36156" s="171"/>
    </row>
    <row r="36157" spans="199:199" ht="12" customHeight="1">
      <c r="GQ36157" s="171"/>
    </row>
    <row r="36158" spans="199:199" ht="12" customHeight="1">
      <c r="GQ36158" s="171"/>
    </row>
    <row r="36159" spans="199:199" ht="12" customHeight="1">
      <c r="GQ36159" s="171"/>
    </row>
    <row r="36160" spans="199:199" ht="12" customHeight="1">
      <c r="GQ36160" s="171"/>
    </row>
    <row r="36161" spans="199:199" ht="12" customHeight="1">
      <c r="GQ36161" s="171"/>
    </row>
    <row r="36162" spans="199:199" ht="12" customHeight="1">
      <c r="GQ36162" s="171"/>
    </row>
    <row r="36163" spans="199:199" ht="12" customHeight="1">
      <c r="GQ36163" s="171"/>
    </row>
    <row r="36164" spans="199:199" ht="12" customHeight="1">
      <c r="GQ36164" s="171"/>
    </row>
    <row r="36165" spans="199:199" ht="12" customHeight="1">
      <c r="GQ36165" s="171"/>
    </row>
    <row r="36166" spans="199:199" ht="12" customHeight="1">
      <c r="GQ36166" s="171"/>
    </row>
    <row r="36167" spans="199:199" ht="12" customHeight="1">
      <c r="GQ36167" s="171"/>
    </row>
    <row r="36168" spans="199:199" ht="12" customHeight="1">
      <c r="GQ36168" s="171"/>
    </row>
    <row r="36169" spans="199:199" ht="12" customHeight="1">
      <c r="GQ36169" s="171"/>
    </row>
    <row r="36170" spans="199:199" ht="12" customHeight="1">
      <c r="GQ36170" s="171"/>
    </row>
    <row r="36171" spans="199:199" ht="12" customHeight="1">
      <c r="GQ36171" s="171"/>
    </row>
    <row r="36172" spans="199:199" ht="12" customHeight="1">
      <c r="GQ36172" s="171"/>
    </row>
    <row r="36173" spans="199:199" ht="12" customHeight="1">
      <c r="GQ36173" s="171"/>
    </row>
    <row r="36174" spans="199:199" ht="12" customHeight="1">
      <c r="GQ36174" s="171"/>
    </row>
    <row r="36175" spans="199:199" ht="12" customHeight="1">
      <c r="GQ36175" s="171"/>
    </row>
    <row r="36176" spans="199:199" ht="12" customHeight="1">
      <c r="GQ36176" s="171"/>
    </row>
    <row r="36177" spans="199:199" ht="12" customHeight="1">
      <c r="GQ36177" s="171"/>
    </row>
    <row r="36178" spans="199:199" ht="12" customHeight="1">
      <c r="GQ36178" s="171"/>
    </row>
    <row r="36179" spans="199:199" ht="12" customHeight="1">
      <c r="GQ36179" s="171"/>
    </row>
    <row r="36180" spans="199:199" ht="12" customHeight="1">
      <c r="GQ36180" s="171"/>
    </row>
    <row r="36181" spans="199:199" ht="12" customHeight="1">
      <c r="GQ36181" s="171"/>
    </row>
    <row r="36182" spans="199:199" ht="12" customHeight="1">
      <c r="GQ36182" s="171"/>
    </row>
    <row r="36183" spans="199:199" ht="12" customHeight="1">
      <c r="GQ36183" s="171"/>
    </row>
    <row r="36184" spans="199:199" ht="12" customHeight="1">
      <c r="GQ36184" s="171"/>
    </row>
    <row r="36185" spans="199:199" ht="12" customHeight="1">
      <c r="GQ36185" s="171"/>
    </row>
    <row r="36186" spans="199:199" ht="12" customHeight="1">
      <c r="GQ36186" s="171"/>
    </row>
    <row r="36187" spans="199:199" ht="12" customHeight="1">
      <c r="GQ36187" s="171"/>
    </row>
    <row r="36188" spans="199:199" ht="12" customHeight="1">
      <c r="GQ36188" s="171"/>
    </row>
    <row r="36189" spans="199:199" ht="12" customHeight="1">
      <c r="GQ36189" s="171"/>
    </row>
    <row r="36190" spans="199:199" ht="12" customHeight="1">
      <c r="GQ36190" s="171"/>
    </row>
    <row r="36191" spans="199:199" ht="12" customHeight="1">
      <c r="GQ36191" s="171"/>
    </row>
    <row r="36192" spans="199:199" ht="12" customHeight="1">
      <c r="GQ36192" s="171"/>
    </row>
    <row r="36193" spans="199:199" ht="12" customHeight="1">
      <c r="GQ36193" s="171"/>
    </row>
    <row r="36194" spans="199:199" ht="12" customHeight="1">
      <c r="GQ36194" s="171"/>
    </row>
    <row r="36195" spans="199:199" ht="12" customHeight="1">
      <c r="GQ36195" s="171"/>
    </row>
    <row r="36196" spans="199:199" ht="12" customHeight="1">
      <c r="GQ36196" s="171"/>
    </row>
    <row r="36197" spans="199:199" ht="12" customHeight="1">
      <c r="GQ36197" s="171"/>
    </row>
    <row r="36198" spans="199:199" ht="12" customHeight="1">
      <c r="GQ36198" s="171"/>
    </row>
    <row r="36199" spans="199:199" ht="12" customHeight="1">
      <c r="GQ36199" s="171"/>
    </row>
    <row r="36200" spans="199:199" ht="12" customHeight="1">
      <c r="GQ36200" s="171"/>
    </row>
    <row r="36201" spans="199:199" ht="12" customHeight="1">
      <c r="GQ36201" s="171"/>
    </row>
    <row r="36202" spans="199:199" ht="12" customHeight="1">
      <c r="GQ36202" s="171"/>
    </row>
    <row r="36203" spans="199:199" ht="12" customHeight="1">
      <c r="GQ36203" s="171"/>
    </row>
    <row r="36204" spans="199:199" ht="12" customHeight="1">
      <c r="GQ36204" s="171"/>
    </row>
    <row r="36205" spans="199:199" ht="12" customHeight="1">
      <c r="GQ36205" s="171"/>
    </row>
    <row r="36206" spans="199:199" ht="12" customHeight="1">
      <c r="GQ36206" s="171"/>
    </row>
    <row r="36207" spans="199:199" ht="12" customHeight="1">
      <c r="GQ36207" s="171"/>
    </row>
    <row r="36208" spans="199:199" ht="12" customHeight="1">
      <c r="GQ36208" s="171"/>
    </row>
    <row r="36209" spans="199:199" ht="12" customHeight="1">
      <c r="GQ36209" s="171"/>
    </row>
    <row r="36210" spans="199:199" ht="12" customHeight="1">
      <c r="GQ36210" s="171"/>
    </row>
    <row r="36211" spans="199:199" ht="12" customHeight="1">
      <c r="GQ36211" s="171"/>
    </row>
    <row r="36212" spans="199:199" ht="12" customHeight="1">
      <c r="GQ36212" s="171"/>
    </row>
    <row r="36213" spans="199:199" ht="12" customHeight="1">
      <c r="GQ36213" s="171"/>
    </row>
    <row r="36214" spans="199:199" ht="12" customHeight="1">
      <c r="GQ36214" s="171"/>
    </row>
    <row r="36215" spans="199:199" ht="12" customHeight="1">
      <c r="GQ36215" s="171"/>
    </row>
    <row r="36216" spans="199:199" ht="12" customHeight="1">
      <c r="GQ36216" s="171"/>
    </row>
    <row r="36217" spans="199:199" ht="12" customHeight="1">
      <c r="GQ36217" s="171"/>
    </row>
    <row r="36218" spans="199:199" ht="12" customHeight="1">
      <c r="GQ36218" s="171"/>
    </row>
    <row r="36219" spans="199:199" ht="12" customHeight="1">
      <c r="GQ36219" s="171"/>
    </row>
    <row r="36220" spans="199:199" ht="12" customHeight="1">
      <c r="GQ36220" s="171"/>
    </row>
    <row r="36221" spans="199:199" ht="12" customHeight="1">
      <c r="GQ36221" s="171"/>
    </row>
    <row r="36222" spans="199:199" ht="12" customHeight="1">
      <c r="GQ36222" s="171"/>
    </row>
    <row r="36223" spans="199:199" ht="12" customHeight="1">
      <c r="GQ36223" s="171"/>
    </row>
    <row r="36224" spans="199:199" ht="12" customHeight="1">
      <c r="GQ36224" s="171"/>
    </row>
    <row r="36225" spans="199:199" ht="12" customHeight="1">
      <c r="GQ36225" s="171"/>
    </row>
    <row r="36226" spans="199:199" ht="12" customHeight="1">
      <c r="GQ36226" s="171"/>
    </row>
    <row r="36227" spans="199:199" ht="12" customHeight="1">
      <c r="GQ36227" s="171"/>
    </row>
    <row r="36228" spans="199:199" ht="12" customHeight="1">
      <c r="GQ36228" s="171"/>
    </row>
    <row r="36229" spans="199:199" ht="12" customHeight="1">
      <c r="GQ36229" s="171"/>
    </row>
    <row r="36230" spans="199:199" ht="12" customHeight="1">
      <c r="GQ36230" s="171"/>
    </row>
    <row r="36231" spans="199:199" ht="12" customHeight="1">
      <c r="GQ36231" s="171"/>
    </row>
    <row r="36232" spans="199:199" ht="12" customHeight="1">
      <c r="GQ36232" s="171"/>
    </row>
    <row r="36233" spans="199:199" ht="12" customHeight="1">
      <c r="GQ36233" s="171"/>
    </row>
    <row r="36234" spans="199:199" ht="12" customHeight="1">
      <c r="GQ36234" s="171"/>
    </row>
    <row r="36235" spans="199:199" ht="12" customHeight="1">
      <c r="GQ36235" s="171"/>
    </row>
    <row r="36236" spans="199:199" ht="12" customHeight="1">
      <c r="GQ36236" s="171"/>
    </row>
    <row r="36237" spans="199:199" ht="12" customHeight="1">
      <c r="GQ36237" s="171"/>
    </row>
    <row r="36238" spans="199:199" ht="12" customHeight="1">
      <c r="GQ36238" s="171"/>
    </row>
    <row r="36239" spans="199:199" ht="12" customHeight="1">
      <c r="GQ36239" s="171"/>
    </row>
    <row r="36240" spans="199:199" ht="12" customHeight="1">
      <c r="GQ36240" s="171"/>
    </row>
    <row r="36241" spans="199:199" ht="12" customHeight="1">
      <c r="GQ36241" s="171"/>
    </row>
    <row r="36242" spans="199:199" ht="12" customHeight="1">
      <c r="GQ36242" s="171"/>
    </row>
    <row r="36243" spans="199:199" ht="12" customHeight="1">
      <c r="GQ36243" s="171"/>
    </row>
    <row r="36244" spans="199:199" ht="12" customHeight="1">
      <c r="GQ36244" s="171"/>
    </row>
    <row r="36245" spans="199:199" ht="12" customHeight="1">
      <c r="GQ36245" s="171"/>
    </row>
    <row r="36246" spans="199:199" ht="12" customHeight="1">
      <c r="GQ36246" s="171"/>
    </row>
    <row r="36247" spans="199:199" ht="12" customHeight="1">
      <c r="GQ36247" s="171"/>
    </row>
    <row r="36248" spans="199:199" ht="12" customHeight="1">
      <c r="GQ36248" s="171"/>
    </row>
    <row r="36249" spans="199:199" ht="12" customHeight="1">
      <c r="GQ36249" s="171"/>
    </row>
    <row r="36250" spans="199:199" ht="12" customHeight="1">
      <c r="GQ36250" s="171"/>
    </row>
    <row r="36251" spans="199:199" ht="12" customHeight="1">
      <c r="GQ36251" s="171"/>
    </row>
    <row r="36252" spans="199:199" ht="12" customHeight="1">
      <c r="GQ36252" s="171"/>
    </row>
    <row r="36253" spans="199:199" ht="12" customHeight="1">
      <c r="GQ36253" s="171"/>
    </row>
    <row r="36254" spans="199:199" ht="12" customHeight="1">
      <c r="GQ36254" s="171"/>
    </row>
    <row r="36255" spans="199:199" ht="12" customHeight="1">
      <c r="GQ36255" s="171"/>
    </row>
    <row r="36256" spans="199:199" ht="12" customHeight="1">
      <c r="GQ36256" s="171"/>
    </row>
    <row r="36257" spans="199:199" ht="12" customHeight="1">
      <c r="GQ36257" s="171"/>
    </row>
    <row r="36258" spans="199:199" ht="12" customHeight="1">
      <c r="GQ36258" s="171"/>
    </row>
    <row r="36259" spans="199:199" ht="12" customHeight="1">
      <c r="GQ36259" s="171"/>
    </row>
    <row r="36260" spans="199:199" ht="12" customHeight="1">
      <c r="GQ36260" s="171"/>
    </row>
    <row r="36261" spans="199:199" ht="12" customHeight="1">
      <c r="GQ36261" s="171"/>
    </row>
    <row r="36262" spans="199:199" ht="12" customHeight="1">
      <c r="GQ36262" s="171"/>
    </row>
    <row r="36263" spans="199:199" ht="12" customHeight="1">
      <c r="GQ36263" s="171"/>
    </row>
    <row r="36264" spans="199:199" ht="12" customHeight="1">
      <c r="GQ36264" s="171"/>
    </row>
    <row r="36265" spans="199:199" ht="12" customHeight="1">
      <c r="GQ36265" s="171"/>
    </row>
    <row r="36266" spans="199:199" ht="12" customHeight="1">
      <c r="GQ36266" s="171"/>
    </row>
    <row r="36267" spans="199:199" ht="12" customHeight="1">
      <c r="GQ36267" s="171"/>
    </row>
    <row r="36268" spans="199:199" ht="12" customHeight="1">
      <c r="GQ36268" s="171"/>
    </row>
    <row r="36269" spans="199:199" ht="12" customHeight="1">
      <c r="GQ36269" s="171"/>
    </row>
    <row r="36270" spans="199:199" ht="12" customHeight="1">
      <c r="GQ36270" s="171"/>
    </row>
    <row r="36271" spans="199:199" ht="12" customHeight="1">
      <c r="GQ36271" s="171"/>
    </row>
    <row r="36272" spans="199:199" ht="12" customHeight="1">
      <c r="GQ36272" s="171"/>
    </row>
    <row r="36273" spans="199:199" ht="12" customHeight="1">
      <c r="GQ36273" s="171"/>
    </row>
    <row r="36274" spans="199:199" ht="12" customHeight="1">
      <c r="GQ36274" s="171"/>
    </row>
    <row r="36275" spans="199:199" ht="12" customHeight="1">
      <c r="GQ36275" s="171"/>
    </row>
    <row r="36276" spans="199:199" ht="12" customHeight="1">
      <c r="GQ36276" s="171"/>
    </row>
    <row r="36277" spans="199:199" ht="12" customHeight="1">
      <c r="GQ36277" s="171"/>
    </row>
    <row r="36278" spans="199:199" ht="12" customHeight="1">
      <c r="GQ36278" s="171"/>
    </row>
    <row r="36279" spans="199:199" ht="12" customHeight="1">
      <c r="GQ36279" s="171"/>
    </row>
    <row r="36280" spans="199:199" ht="12" customHeight="1">
      <c r="GQ36280" s="171"/>
    </row>
    <row r="36281" spans="199:199" ht="12" customHeight="1">
      <c r="GQ36281" s="171"/>
    </row>
    <row r="36282" spans="199:199" ht="12" customHeight="1">
      <c r="GQ36282" s="171"/>
    </row>
    <row r="36283" spans="199:199" ht="12" customHeight="1">
      <c r="GQ36283" s="171"/>
    </row>
    <row r="36284" spans="199:199" ht="12" customHeight="1">
      <c r="GQ36284" s="171"/>
    </row>
    <row r="36285" spans="199:199" ht="12" customHeight="1">
      <c r="GQ36285" s="171"/>
    </row>
    <row r="36286" spans="199:199" ht="12" customHeight="1">
      <c r="GQ36286" s="171"/>
    </row>
    <row r="36287" spans="199:199" ht="12" customHeight="1">
      <c r="GQ36287" s="171"/>
    </row>
    <row r="36288" spans="199:199" ht="12" customHeight="1">
      <c r="GQ36288" s="171"/>
    </row>
    <row r="36289" spans="199:199" ht="12" customHeight="1">
      <c r="GQ36289" s="171"/>
    </row>
    <row r="36290" spans="199:199" ht="12" customHeight="1">
      <c r="GQ36290" s="171"/>
    </row>
    <row r="36291" spans="199:199" ht="12" customHeight="1">
      <c r="GQ36291" s="171"/>
    </row>
    <row r="36292" spans="199:199" ht="12" customHeight="1">
      <c r="GQ36292" s="171"/>
    </row>
    <row r="36293" spans="199:199" ht="12" customHeight="1">
      <c r="GQ36293" s="171"/>
    </row>
    <row r="36294" spans="199:199" ht="12" customHeight="1">
      <c r="GQ36294" s="171"/>
    </row>
    <row r="36295" spans="199:199" ht="12" customHeight="1">
      <c r="GQ36295" s="171"/>
    </row>
    <row r="36296" spans="199:199" ht="12" customHeight="1">
      <c r="GQ36296" s="171"/>
    </row>
    <row r="36297" spans="199:199" ht="12" customHeight="1">
      <c r="GQ36297" s="171"/>
    </row>
    <row r="36298" spans="199:199" ht="12" customHeight="1">
      <c r="GQ36298" s="171"/>
    </row>
    <row r="36299" spans="199:199" ht="12" customHeight="1">
      <c r="GQ36299" s="171"/>
    </row>
    <row r="36300" spans="199:199" ht="12" customHeight="1">
      <c r="GQ36300" s="171"/>
    </row>
    <row r="36301" spans="199:199" ht="12" customHeight="1">
      <c r="GQ36301" s="171"/>
    </row>
    <row r="36302" spans="199:199" ht="12" customHeight="1">
      <c r="GQ36302" s="171"/>
    </row>
    <row r="36303" spans="199:199" ht="12" customHeight="1">
      <c r="GQ36303" s="171"/>
    </row>
    <row r="36304" spans="199:199" ht="12" customHeight="1">
      <c r="GQ36304" s="171"/>
    </row>
    <row r="36305" spans="199:199" ht="12" customHeight="1">
      <c r="GQ36305" s="171"/>
    </row>
    <row r="36306" spans="199:199" ht="12" customHeight="1">
      <c r="GQ36306" s="171"/>
    </row>
    <row r="36307" spans="199:199" ht="12" customHeight="1">
      <c r="GQ36307" s="171"/>
    </row>
    <row r="36308" spans="199:199" ht="12" customHeight="1">
      <c r="GQ36308" s="171"/>
    </row>
    <row r="36309" spans="199:199" ht="12" customHeight="1">
      <c r="GQ36309" s="171"/>
    </row>
    <row r="36310" spans="199:199" ht="12" customHeight="1">
      <c r="GQ36310" s="171"/>
    </row>
    <row r="36311" spans="199:199" ht="12" customHeight="1">
      <c r="GQ36311" s="171"/>
    </row>
    <row r="36312" spans="199:199" ht="12" customHeight="1">
      <c r="GQ36312" s="171"/>
    </row>
    <row r="36313" spans="199:199" ht="12" customHeight="1">
      <c r="GQ36313" s="171"/>
    </row>
    <row r="36314" spans="199:199" ht="12" customHeight="1">
      <c r="GQ36314" s="171"/>
    </row>
    <row r="36315" spans="199:199" ht="12" customHeight="1">
      <c r="GQ36315" s="171"/>
    </row>
    <row r="36316" spans="199:199" ht="12" customHeight="1">
      <c r="GQ36316" s="171"/>
    </row>
    <row r="36317" spans="199:199" ht="12" customHeight="1">
      <c r="GQ36317" s="171"/>
    </row>
    <row r="36318" spans="199:199" ht="12" customHeight="1">
      <c r="GQ36318" s="171"/>
    </row>
    <row r="36319" spans="199:199" ht="12" customHeight="1">
      <c r="GQ36319" s="171"/>
    </row>
    <row r="36320" spans="199:199" ht="12" customHeight="1">
      <c r="GQ36320" s="171"/>
    </row>
    <row r="36321" spans="199:199" ht="12" customHeight="1">
      <c r="GQ36321" s="171"/>
    </row>
    <row r="36322" spans="199:199" ht="12" customHeight="1">
      <c r="GQ36322" s="171"/>
    </row>
    <row r="36323" spans="199:199" ht="12" customHeight="1">
      <c r="GQ36323" s="171"/>
    </row>
    <row r="36324" spans="199:199" ht="12" customHeight="1">
      <c r="GQ36324" s="171"/>
    </row>
    <row r="36325" spans="199:199" ht="12" customHeight="1">
      <c r="GQ36325" s="171"/>
    </row>
    <row r="36326" spans="199:199" ht="12" customHeight="1">
      <c r="GQ36326" s="171"/>
    </row>
    <row r="36327" spans="199:199" ht="12" customHeight="1">
      <c r="GQ36327" s="171"/>
    </row>
    <row r="36328" spans="199:199" ht="12" customHeight="1">
      <c r="GQ36328" s="171"/>
    </row>
    <row r="36329" spans="199:199" ht="12" customHeight="1">
      <c r="GQ36329" s="171"/>
    </row>
    <row r="36330" spans="199:199" ht="12" customHeight="1">
      <c r="GQ36330" s="171"/>
    </row>
    <row r="36331" spans="199:199" ht="12" customHeight="1">
      <c r="GQ36331" s="171"/>
    </row>
    <row r="36332" spans="199:199" ht="12" customHeight="1">
      <c r="GQ36332" s="171"/>
    </row>
    <row r="36333" spans="199:199" ht="12" customHeight="1">
      <c r="GQ36333" s="171"/>
    </row>
    <row r="36334" spans="199:199" ht="12" customHeight="1">
      <c r="GQ36334" s="171"/>
    </row>
    <row r="36335" spans="199:199" ht="12" customHeight="1">
      <c r="GQ36335" s="171"/>
    </row>
    <row r="36336" spans="199:199" ht="12" customHeight="1">
      <c r="GQ36336" s="171"/>
    </row>
    <row r="36337" spans="199:199" ht="12" customHeight="1">
      <c r="GQ36337" s="171"/>
    </row>
    <row r="36338" spans="199:199" ht="12" customHeight="1">
      <c r="GQ36338" s="171"/>
    </row>
    <row r="36339" spans="199:199" ht="12" customHeight="1">
      <c r="GQ36339" s="171"/>
    </row>
    <row r="36340" spans="199:199" ht="12" customHeight="1">
      <c r="GQ36340" s="171"/>
    </row>
    <row r="36341" spans="199:199" ht="12" customHeight="1">
      <c r="GQ36341" s="171"/>
    </row>
    <row r="36342" spans="199:199" ht="12" customHeight="1">
      <c r="GQ36342" s="171"/>
    </row>
    <row r="36343" spans="199:199" ht="12" customHeight="1">
      <c r="GQ36343" s="171"/>
    </row>
    <row r="36344" spans="199:199" ht="12" customHeight="1">
      <c r="GQ36344" s="171"/>
    </row>
    <row r="36345" spans="199:199" ht="12" customHeight="1">
      <c r="GQ36345" s="171"/>
    </row>
    <row r="36346" spans="199:199" ht="12" customHeight="1">
      <c r="GQ36346" s="171"/>
    </row>
    <row r="36347" spans="199:199" ht="12" customHeight="1">
      <c r="GQ36347" s="171"/>
    </row>
    <row r="36348" spans="199:199" ht="12" customHeight="1">
      <c r="GQ36348" s="171"/>
    </row>
    <row r="36349" spans="199:199" ht="12" customHeight="1">
      <c r="GQ36349" s="171"/>
    </row>
    <row r="36350" spans="199:199" ht="12" customHeight="1">
      <c r="GQ36350" s="171"/>
    </row>
    <row r="36351" spans="199:199" ht="12" customHeight="1">
      <c r="GQ36351" s="171"/>
    </row>
    <row r="36352" spans="199:199" ht="12" customHeight="1">
      <c r="GQ36352" s="171"/>
    </row>
    <row r="36353" spans="199:199" ht="12" customHeight="1">
      <c r="GQ36353" s="171"/>
    </row>
    <row r="36354" spans="199:199" ht="12" customHeight="1">
      <c r="GQ36354" s="171"/>
    </row>
    <row r="36355" spans="199:199" ht="12" customHeight="1">
      <c r="GQ36355" s="171"/>
    </row>
    <row r="36356" spans="199:199" ht="12" customHeight="1">
      <c r="GQ36356" s="171"/>
    </row>
    <row r="36357" spans="199:199" ht="12" customHeight="1">
      <c r="GQ36357" s="171"/>
    </row>
    <row r="36358" spans="199:199" ht="12" customHeight="1">
      <c r="GQ36358" s="171"/>
    </row>
    <row r="36359" spans="199:199" ht="12" customHeight="1">
      <c r="GQ36359" s="171"/>
    </row>
    <row r="36360" spans="199:199" ht="12" customHeight="1">
      <c r="GQ36360" s="171"/>
    </row>
    <row r="36361" spans="199:199" ht="12" customHeight="1">
      <c r="GQ36361" s="171"/>
    </row>
    <row r="36362" spans="199:199" ht="12" customHeight="1">
      <c r="GQ36362" s="171"/>
    </row>
    <row r="36363" spans="199:199" ht="12" customHeight="1">
      <c r="GQ36363" s="171"/>
    </row>
    <row r="36364" spans="199:199" ht="12" customHeight="1">
      <c r="GQ36364" s="171"/>
    </row>
    <row r="36365" spans="199:199" ht="12" customHeight="1">
      <c r="GQ36365" s="171"/>
    </row>
    <row r="36366" spans="199:199" ht="12" customHeight="1">
      <c r="GQ36366" s="171"/>
    </row>
    <row r="36367" spans="199:199" ht="12" customHeight="1">
      <c r="GQ36367" s="171"/>
    </row>
    <row r="36368" spans="199:199" ht="12" customHeight="1">
      <c r="GQ36368" s="171"/>
    </row>
    <row r="36369" spans="199:199" ht="12" customHeight="1">
      <c r="GQ36369" s="171"/>
    </row>
    <row r="36370" spans="199:199" ht="12" customHeight="1">
      <c r="GQ36370" s="171"/>
    </row>
    <row r="36371" spans="199:199" ht="12" customHeight="1">
      <c r="GQ36371" s="171"/>
    </row>
    <row r="36372" spans="199:199" ht="12" customHeight="1">
      <c r="GQ36372" s="171"/>
    </row>
    <row r="36373" spans="199:199" ht="12" customHeight="1">
      <c r="GQ36373" s="171"/>
    </row>
    <row r="36374" spans="199:199" ht="12" customHeight="1">
      <c r="GQ36374" s="171"/>
    </row>
    <row r="36375" spans="199:199" ht="12" customHeight="1">
      <c r="GQ36375" s="171"/>
    </row>
    <row r="36376" spans="199:199" ht="12" customHeight="1">
      <c r="GQ36376" s="171"/>
    </row>
    <row r="36377" spans="199:199" ht="12" customHeight="1">
      <c r="GQ36377" s="171"/>
    </row>
    <row r="36378" spans="199:199" ht="12" customHeight="1">
      <c r="GQ36378" s="171"/>
    </row>
    <row r="36379" spans="199:199" ht="12" customHeight="1">
      <c r="GQ36379" s="171"/>
    </row>
    <row r="36380" spans="199:199" ht="12" customHeight="1">
      <c r="GQ36380" s="171"/>
    </row>
    <row r="36381" spans="199:199" ht="12" customHeight="1">
      <c r="GQ36381" s="171"/>
    </row>
    <row r="36382" spans="199:199" ht="12" customHeight="1">
      <c r="GQ36382" s="171"/>
    </row>
    <row r="36383" spans="199:199" ht="12" customHeight="1">
      <c r="GQ36383" s="171"/>
    </row>
    <row r="36384" spans="199:199" ht="12" customHeight="1">
      <c r="GQ36384" s="171"/>
    </row>
    <row r="36385" spans="199:199" ht="12" customHeight="1">
      <c r="GQ36385" s="171"/>
    </row>
    <row r="36386" spans="199:199" ht="12" customHeight="1">
      <c r="GQ36386" s="171"/>
    </row>
    <row r="36387" spans="199:199" ht="12" customHeight="1">
      <c r="GQ36387" s="171"/>
    </row>
    <row r="36388" spans="199:199" ht="12" customHeight="1">
      <c r="GQ36388" s="171"/>
    </row>
    <row r="36389" spans="199:199" ht="12" customHeight="1">
      <c r="GQ36389" s="171"/>
    </row>
    <row r="36390" spans="199:199" ht="12" customHeight="1">
      <c r="GQ36390" s="171"/>
    </row>
    <row r="36391" spans="199:199" ht="12" customHeight="1">
      <c r="GQ36391" s="171"/>
    </row>
    <row r="36392" spans="199:199" ht="12" customHeight="1">
      <c r="GQ36392" s="171"/>
    </row>
    <row r="36393" spans="199:199" ht="12" customHeight="1">
      <c r="GQ36393" s="171"/>
    </row>
    <row r="36394" spans="199:199" ht="12" customHeight="1">
      <c r="GQ36394" s="171"/>
    </row>
    <row r="36395" spans="199:199" ht="12" customHeight="1">
      <c r="GQ36395" s="171"/>
    </row>
    <row r="36396" spans="199:199" ht="12" customHeight="1">
      <c r="GQ36396" s="171"/>
    </row>
    <row r="36397" spans="199:199" ht="12" customHeight="1">
      <c r="GQ36397" s="171"/>
    </row>
    <row r="36398" spans="199:199" ht="12" customHeight="1">
      <c r="GQ36398" s="171"/>
    </row>
    <row r="36399" spans="199:199" ht="12" customHeight="1">
      <c r="GQ36399" s="171"/>
    </row>
    <row r="36400" spans="199:199" ht="12" customHeight="1">
      <c r="GQ36400" s="171"/>
    </row>
    <row r="36401" spans="199:199" ht="12" customHeight="1">
      <c r="GQ36401" s="171"/>
    </row>
    <row r="36402" spans="199:199" ht="12" customHeight="1">
      <c r="GQ36402" s="171"/>
    </row>
    <row r="36403" spans="199:199" ht="12" customHeight="1">
      <c r="GQ36403" s="171"/>
    </row>
    <row r="36404" spans="199:199" ht="12" customHeight="1">
      <c r="GQ36404" s="171"/>
    </row>
    <row r="36405" spans="199:199" ht="12" customHeight="1">
      <c r="GQ36405" s="171"/>
    </row>
    <row r="36406" spans="199:199" ht="12" customHeight="1">
      <c r="GQ36406" s="171"/>
    </row>
    <row r="36407" spans="199:199" ht="12" customHeight="1">
      <c r="GQ36407" s="171"/>
    </row>
    <row r="36408" spans="199:199" ht="12" customHeight="1">
      <c r="GQ36408" s="171"/>
    </row>
    <row r="36409" spans="199:199" ht="12" customHeight="1">
      <c r="GQ36409" s="171"/>
    </row>
    <row r="36410" spans="199:199" ht="12" customHeight="1">
      <c r="GQ36410" s="171"/>
    </row>
    <row r="36411" spans="199:199" ht="12" customHeight="1">
      <c r="GQ36411" s="171"/>
    </row>
    <row r="36412" spans="199:199" ht="12" customHeight="1">
      <c r="GQ36412" s="171"/>
    </row>
    <row r="36413" spans="199:199" ht="12" customHeight="1">
      <c r="GQ36413" s="171"/>
    </row>
    <row r="36414" spans="199:199" ht="12" customHeight="1">
      <c r="GQ36414" s="171"/>
    </row>
    <row r="36415" spans="199:199" ht="12" customHeight="1">
      <c r="GQ36415" s="171"/>
    </row>
    <row r="36416" spans="199:199" ht="12" customHeight="1">
      <c r="GQ36416" s="171"/>
    </row>
    <row r="36417" spans="199:199" ht="12" customHeight="1">
      <c r="GQ36417" s="171"/>
    </row>
    <row r="36418" spans="199:199" ht="12" customHeight="1">
      <c r="GQ36418" s="171"/>
    </row>
    <row r="36419" spans="199:199" ht="12" customHeight="1">
      <c r="GQ36419" s="171"/>
    </row>
    <row r="36420" spans="199:199" ht="12" customHeight="1">
      <c r="GQ36420" s="171"/>
    </row>
    <row r="36421" spans="199:199" ht="12" customHeight="1">
      <c r="GQ36421" s="171"/>
    </row>
    <row r="36422" spans="199:199" ht="12" customHeight="1">
      <c r="GQ36422" s="171"/>
    </row>
    <row r="36423" spans="199:199" ht="12" customHeight="1">
      <c r="GQ36423" s="171"/>
    </row>
    <row r="36424" spans="199:199" ht="12" customHeight="1">
      <c r="GQ36424" s="171"/>
    </row>
    <row r="36425" spans="199:199" ht="12" customHeight="1">
      <c r="GQ36425" s="171"/>
    </row>
    <row r="36426" spans="199:199" ht="12" customHeight="1">
      <c r="GQ36426" s="171"/>
    </row>
    <row r="36427" spans="199:199" ht="12" customHeight="1">
      <c r="GQ36427" s="171"/>
    </row>
    <row r="36428" spans="199:199" ht="12" customHeight="1">
      <c r="GQ36428" s="171"/>
    </row>
    <row r="36429" spans="199:199" ht="12" customHeight="1">
      <c r="GQ36429" s="171"/>
    </row>
    <row r="36430" spans="199:199" ht="12" customHeight="1">
      <c r="GQ36430" s="171"/>
    </row>
    <row r="36431" spans="199:199" ht="12" customHeight="1">
      <c r="GQ36431" s="171"/>
    </row>
    <row r="36432" spans="199:199" ht="12" customHeight="1">
      <c r="GQ36432" s="171"/>
    </row>
    <row r="36433" spans="199:199" ht="12" customHeight="1">
      <c r="GQ36433" s="171"/>
    </row>
    <row r="36434" spans="199:199" ht="12" customHeight="1">
      <c r="GQ36434" s="171"/>
    </row>
    <row r="36435" spans="199:199" ht="12" customHeight="1">
      <c r="GQ36435" s="171"/>
    </row>
    <row r="36436" spans="199:199" ht="12" customHeight="1">
      <c r="GQ36436" s="171"/>
    </row>
    <row r="36437" spans="199:199" ht="12" customHeight="1">
      <c r="GQ36437" s="171"/>
    </row>
    <row r="36438" spans="199:199" ht="12" customHeight="1">
      <c r="GQ36438" s="171"/>
    </row>
    <row r="36439" spans="199:199" ht="12" customHeight="1">
      <c r="GQ36439" s="171"/>
    </row>
    <row r="36440" spans="199:199" ht="12" customHeight="1">
      <c r="GQ36440" s="171"/>
    </row>
    <row r="36441" spans="199:199" ht="12" customHeight="1">
      <c r="GQ36441" s="171"/>
    </row>
    <row r="36442" spans="199:199" ht="12" customHeight="1">
      <c r="GQ36442" s="171"/>
    </row>
    <row r="36443" spans="199:199" ht="12" customHeight="1">
      <c r="GQ36443" s="171"/>
    </row>
    <row r="36444" spans="199:199" ht="12" customHeight="1">
      <c r="GQ36444" s="171"/>
    </row>
    <row r="36445" spans="199:199" ht="12" customHeight="1">
      <c r="GQ36445" s="171"/>
    </row>
    <row r="36446" spans="199:199" ht="12" customHeight="1">
      <c r="GQ36446" s="171"/>
    </row>
    <row r="36447" spans="199:199" ht="12" customHeight="1">
      <c r="GQ36447" s="171"/>
    </row>
    <row r="36448" spans="199:199" ht="12" customHeight="1">
      <c r="GQ36448" s="171"/>
    </row>
    <row r="36449" spans="199:199" ht="12" customHeight="1">
      <c r="GQ36449" s="171"/>
    </row>
    <row r="36450" spans="199:199" ht="12" customHeight="1">
      <c r="GQ36450" s="171"/>
    </row>
    <row r="36451" spans="199:199" ht="12" customHeight="1">
      <c r="GQ36451" s="171"/>
    </row>
    <row r="36452" spans="199:199" ht="12" customHeight="1">
      <c r="GQ36452" s="171"/>
    </row>
    <row r="36453" spans="199:199" ht="12" customHeight="1">
      <c r="GQ36453" s="171"/>
    </row>
    <row r="36454" spans="199:199" ht="12" customHeight="1">
      <c r="GQ36454" s="171"/>
    </row>
    <row r="36455" spans="199:199" ht="12" customHeight="1">
      <c r="GQ36455" s="171"/>
    </row>
    <row r="36456" spans="199:199" ht="12" customHeight="1">
      <c r="GQ36456" s="171"/>
    </row>
    <row r="36457" spans="199:199" ht="12" customHeight="1">
      <c r="GQ36457" s="171"/>
    </row>
    <row r="36458" spans="199:199" ht="12" customHeight="1">
      <c r="GQ36458" s="171"/>
    </row>
    <row r="36459" spans="199:199" ht="12" customHeight="1">
      <c r="GQ36459" s="171"/>
    </row>
    <row r="36460" spans="199:199" ht="12" customHeight="1">
      <c r="GQ36460" s="171"/>
    </row>
    <row r="36461" spans="199:199" ht="12" customHeight="1">
      <c r="GQ36461" s="171"/>
    </row>
    <row r="36462" spans="199:199" ht="12" customHeight="1">
      <c r="GQ36462" s="171"/>
    </row>
    <row r="36463" spans="199:199" ht="12" customHeight="1">
      <c r="GQ36463" s="171"/>
    </row>
    <row r="36464" spans="199:199" ht="12" customHeight="1">
      <c r="GQ36464" s="171"/>
    </row>
    <row r="36465" spans="199:199" ht="12" customHeight="1">
      <c r="GQ36465" s="171"/>
    </row>
    <row r="36466" spans="199:199" ht="12" customHeight="1">
      <c r="GQ36466" s="171"/>
    </row>
    <row r="36467" spans="199:199" ht="12" customHeight="1">
      <c r="GQ36467" s="171"/>
    </row>
    <row r="36468" spans="199:199" ht="12" customHeight="1">
      <c r="GQ36468" s="171"/>
    </row>
    <row r="36469" spans="199:199" ht="12" customHeight="1">
      <c r="GQ36469" s="171"/>
    </row>
    <row r="36470" spans="199:199" ht="12" customHeight="1">
      <c r="GQ36470" s="171"/>
    </row>
    <row r="36471" spans="199:199" ht="12" customHeight="1">
      <c r="GQ36471" s="171"/>
    </row>
    <row r="36472" spans="199:199" ht="12" customHeight="1">
      <c r="GQ36472" s="171"/>
    </row>
    <row r="36473" spans="199:199" ht="12" customHeight="1">
      <c r="GQ36473" s="171"/>
    </row>
    <row r="36474" spans="199:199" ht="12" customHeight="1">
      <c r="GQ36474" s="171"/>
    </row>
    <row r="36475" spans="199:199" ht="12" customHeight="1">
      <c r="GQ36475" s="171"/>
    </row>
    <row r="36476" spans="199:199" ht="12" customHeight="1">
      <c r="GQ36476" s="171"/>
    </row>
    <row r="36477" spans="199:199" ht="12" customHeight="1">
      <c r="GQ36477" s="171"/>
    </row>
    <row r="36478" spans="199:199" ht="12" customHeight="1">
      <c r="GQ36478" s="171"/>
    </row>
    <row r="36479" spans="199:199" ht="12" customHeight="1">
      <c r="GQ36479" s="171"/>
    </row>
    <row r="36480" spans="199:199" ht="12" customHeight="1">
      <c r="GQ36480" s="171"/>
    </row>
    <row r="36481" spans="199:199" ht="12" customHeight="1">
      <c r="GQ36481" s="171"/>
    </row>
    <row r="36482" spans="199:199" ht="12" customHeight="1">
      <c r="GQ36482" s="171"/>
    </row>
    <row r="36483" spans="199:199" ht="12" customHeight="1">
      <c r="GQ36483" s="171"/>
    </row>
    <row r="36484" spans="199:199" ht="12" customHeight="1">
      <c r="GQ36484" s="171"/>
    </row>
    <row r="36485" spans="199:199" ht="12" customHeight="1">
      <c r="GQ36485" s="171"/>
    </row>
    <row r="36486" spans="199:199" ht="12" customHeight="1">
      <c r="GQ36486" s="171"/>
    </row>
    <row r="36487" spans="199:199" ht="12" customHeight="1">
      <c r="GQ36487" s="171"/>
    </row>
    <row r="36488" spans="199:199" ht="12" customHeight="1">
      <c r="GQ36488" s="171"/>
    </row>
    <row r="36489" spans="199:199" ht="12" customHeight="1">
      <c r="GQ36489" s="171"/>
    </row>
    <row r="36490" spans="199:199" ht="12" customHeight="1">
      <c r="GQ36490" s="171"/>
    </row>
    <row r="36491" spans="199:199" ht="12" customHeight="1">
      <c r="GQ36491" s="171"/>
    </row>
    <row r="36492" spans="199:199" ht="12" customHeight="1">
      <c r="GQ36492" s="171"/>
    </row>
    <row r="36493" spans="199:199" ht="12" customHeight="1">
      <c r="GQ36493" s="171"/>
    </row>
    <row r="36494" spans="199:199" ht="12" customHeight="1">
      <c r="GQ36494" s="171"/>
    </row>
    <row r="36495" spans="199:199" ht="12" customHeight="1">
      <c r="GQ36495" s="171"/>
    </row>
    <row r="36496" spans="199:199" ht="12" customHeight="1">
      <c r="GQ36496" s="171"/>
    </row>
    <row r="36497" spans="199:199" ht="12" customHeight="1">
      <c r="GQ36497" s="171"/>
    </row>
    <row r="36498" spans="199:199" ht="12" customHeight="1">
      <c r="GQ36498" s="171"/>
    </row>
    <row r="36499" spans="199:199" ht="12" customHeight="1">
      <c r="GQ36499" s="171"/>
    </row>
    <row r="36500" spans="199:199" ht="12" customHeight="1">
      <c r="GQ36500" s="171"/>
    </row>
    <row r="36501" spans="199:199" ht="12" customHeight="1">
      <c r="GQ36501" s="171"/>
    </row>
    <row r="36502" spans="199:199" ht="12" customHeight="1">
      <c r="GQ36502" s="171"/>
    </row>
    <row r="36503" spans="199:199" ht="12" customHeight="1">
      <c r="GQ36503" s="171"/>
    </row>
    <row r="36504" spans="199:199" ht="12" customHeight="1">
      <c r="GQ36504" s="171"/>
    </row>
    <row r="36505" spans="199:199" ht="12" customHeight="1">
      <c r="GQ36505" s="171"/>
    </row>
    <row r="36506" spans="199:199" ht="12" customHeight="1">
      <c r="GQ36506" s="171"/>
    </row>
    <row r="36507" spans="199:199" ht="12" customHeight="1">
      <c r="GQ36507" s="171"/>
    </row>
    <row r="36508" spans="199:199" ht="12" customHeight="1">
      <c r="GQ36508" s="171"/>
    </row>
    <row r="36509" spans="199:199" ht="12" customHeight="1">
      <c r="GQ36509" s="171"/>
    </row>
    <row r="36510" spans="199:199" ht="12" customHeight="1">
      <c r="GQ36510" s="171"/>
    </row>
    <row r="36511" spans="199:199" ht="12" customHeight="1">
      <c r="GQ36511" s="171"/>
    </row>
    <row r="36512" spans="199:199" ht="12" customHeight="1">
      <c r="GQ36512" s="171"/>
    </row>
    <row r="36513" spans="199:199" ht="12" customHeight="1">
      <c r="GQ36513" s="171"/>
    </row>
    <row r="36514" spans="199:199" ht="12" customHeight="1">
      <c r="GQ36514" s="171"/>
    </row>
    <row r="36515" spans="199:199" ht="12" customHeight="1">
      <c r="GQ36515" s="171"/>
    </row>
    <row r="36516" spans="199:199" ht="12" customHeight="1">
      <c r="GQ36516" s="171"/>
    </row>
    <row r="36517" spans="199:199" ht="12" customHeight="1">
      <c r="GQ36517" s="171"/>
    </row>
    <row r="36518" spans="199:199" ht="12" customHeight="1">
      <c r="GQ36518" s="171"/>
    </row>
    <row r="36519" spans="199:199" ht="12" customHeight="1">
      <c r="GQ36519" s="171"/>
    </row>
    <row r="36520" spans="199:199" ht="12" customHeight="1">
      <c r="GQ36520" s="171"/>
    </row>
    <row r="36521" spans="199:199" ht="12" customHeight="1">
      <c r="GQ36521" s="171"/>
    </row>
    <row r="36522" spans="199:199" ht="12" customHeight="1">
      <c r="GQ36522" s="171"/>
    </row>
    <row r="36523" spans="199:199" ht="12" customHeight="1">
      <c r="GQ36523" s="171"/>
    </row>
    <row r="36524" spans="199:199" ht="12" customHeight="1">
      <c r="GQ36524" s="171"/>
    </row>
    <row r="36525" spans="199:199" ht="12" customHeight="1">
      <c r="GQ36525" s="171"/>
    </row>
    <row r="36526" spans="199:199" ht="12" customHeight="1">
      <c r="GQ36526" s="171"/>
    </row>
    <row r="36527" spans="199:199" ht="12" customHeight="1">
      <c r="GQ36527" s="171"/>
    </row>
    <row r="36528" spans="199:199" ht="12" customHeight="1">
      <c r="GQ36528" s="171"/>
    </row>
    <row r="36529" spans="199:199" ht="12" customHeight="1">
      <c r="GQ36529" s="171"/>
    </row>
    <row r="36530" spans="199:199" ht="12" customHeight="1">
      <c r="GQ36530" s="171"/>
    </row>
    <row r="36531" spans="199:199" ht="12" customHeight="1">
      <c r="GQ36531" s="171"/>
    </row>
    <row r="36532" spans="199:199" ht="12" customHeight="1">
      <c r="GQ36532" s="171"/>
    </row>
    <row r="36533" spans="199:199" ht="12" customHeight="1">
      <c r="GQ36533" s="171"/>
    </row>
    <row r="36534" spans="199:199" ht="12" customHeight="1">
      <c r="GQ36534" s="171"/>
    </row>
    <row r="36535" spans="199:199" ht="12" customHeight="1">
      <c r="GQ36535" s="171"/>
    </row>
    <row r="36536" spans="199:199" ht="12" customHeight="1">
      <c r="GQ36536" s="171"/>
    </row>
    <row r="36537" spans="199:199" ht="12" customHeight="1">
      <c r="GQ36537" s="171"/>
    </row>
    <row r="36538" spans="199:199" ht="12" customHeight="1">
      <c r="GQ36538" s="171"/>
    </row>
    <row r="36539" spans="199:199" ht="12" customHeight="1">
      <c r="GQ36539" s="171"/>
    </row>
    <row r="36540" spans="199:199" ht="12" customHeight="1">
      <c r="GQ36540" s="171"/>
    </row>
    <row r="36541" spans="199:199" ht="12" customHeight="1">
      <c r="GQ36541" s="171"/>
    </row>
    <row r="36542" spans="199:199" ht="12" customHeight="1">
      <c r="GQ36542" s="171"/>
    </row>
    <row r="36543" spans="199:199" ht="12" customHeight="1">
      <c r="GQ36543" s="171"/>
    </row>
    <row r="36544" spans="199:199" ht="12" customHeight="1">
      <c r="GQ36544" s="171"/>
    </row>
    <row r="36545" spans="199:199" ht="12" customHeight="1">
      <c r="GQ36545" s="171"/>
    </row>
    <row r="36546" spans="199:199" ht="12" customHeight="1">
      <c r="GQ36546" s="171"/>
    </row>
    <row r="36547" spans="199:199" ht="12" customHeight="1">
      <c r="GQ36547" s="171"/>
    </row>
    <row r="36548" spans="199:199" ht="12" customHeight="1">
      <c r="GQ36548" s="171"/>
    </row>
    <row r="36549" spans="199:199" ht="12" customHeight="1">
      <c r="GQ36549" s="171"/>
    </row>
    <row r="36550" spans="199:199" ht="12" customHeight="1">
      <c r="GQ36550" s="171"/>
    </row>
    <row r="36551" spans="199:199" ht="12" customHeight="1">
      <c r="GQ36551" s="171"/>
    </row>
    <row r="36552" spans="199:199" ht="12" customHeight="1">
      <c r="GQ36552" s="171"/>
    </row>
    <row r="36553" spans="199:199" ht="12" customHeight="1">
      <c r="GQ36553" s="171"/>
    </row>
    <row r="36554" spans="199:199" ht="12" customHeight="1">
      <c r="GQ36554" s="171"/>
    </row>
    <row r="36555" spans="199:199" ht="12" customHeight="1">
      <c r="GQ36555" s="171"/>
    </row>
    <row r="36556" spans="199:199" ht="12" customHeight="1">
      <c r="GQ36556" s="171"/>
    </row>
    <row r="36557" spans="199:199" ht="12" customHeight="1">
      <c r="GQ36557" s="171"/>
    </row>
    <row r="36558" spans="199:199" ht="12" customHeight="1">
      <c r="GQ36558" s="171"/>
    </row>
    <row r="36559" spans="199:199" ht="12" customHeight="1">
      <c r="GQ36559" s="171"/>
    </row>
    <row r="36560" spans="199:199" ht="12" customHeight="1">
      <c r="GQ36560" s="171"/>
    </row>
    <row r="36561" spans="199:199" ht="12" customHeight="1">
      <c r="GQ36561" s="171"/>
    </row>
    <row r="36562" spans="199:199" ht="12" customHeight="1">
      <c r="GQ36562" s="171"/>
    </row>
    <row r="36563" spans="199:199" ht="12" customHeight="1">
      <c r="GQ36563" s="171"/>
    </row>
    <row r="36564" spans="199:199" ht="12" customHeight="1">
      <c r="GQ36564" s="171"/>
    </row>
    <row r="36565" spans="199:199" ht="12" customHeight="1">
      <c r="GQ36565" s="171"/>
    </row>
    <row r="36566" spans="199:199" ht="12" customHeight="1">
      <c r="GQ36566" s="171"/>
    </row>
    <row r="36567" spans="199:199" ht="12" customHeight="1">
      <c r="GQ36567" s="171"/>
    </row>
    <row r="36568" spans="199:199" ht="12" customHeight="1">
      <c r="GQ36568" s="171"/>
    </row>
    <row r="36569" spans="199:199" ht="12" customHeight="1">
      <c r="GQ36569" s="171"/>
    </row>
    <row r="36570" spans="199:199" ht="12" customHeight="1">
      <c r="GQ36570" s="171"/>
    </row>
    <row r="36571" spans="199:199" ht="12" customHeight="1">
      <c r="GQ36571" s="171"/>
    </row>
    <row r="36572" spans="199:199" ht="12" customHeight="1">
      <c r="GQ36572" s="171"/>
    </row>
    <row r="36573" spans="199:199" ht="12" customHeight="1">
      <c r="GQ36573" s="171"/>
    </row>
    <row r="36574" spans="199:199" ht="12" customHeight="1">
      <c r="GQ36574" s="171"/>
    </row>
    <row r="36575" spans="199:199" ht="12" customHeight="1">
      <c r="GQ36575" s="171"/>
    </row>
    <row r="36576" spans="199:199" ht="12" customHeight="1">
      <c r="GQ36576" s="171"/>
    </row>
    <row r="36577" spans="199:199" ht="12" customHeight="1">
      <c r="GQ36577" s="171"/>
    </row>
    <row r="36578" spans="199:199" ht="12" customHeight="1">
      <c r="GQ36578" s="171"/>
    </row>
    <row r="36579" spans="199:199" ht="12" customHeight="1">
      <c r="GQ36579" s="171"/>
    </row>
    <row r="36580" spans="199:199" ht="12" customHeight="1">
      <c r="GQ36580" s="171"/>
    </row>
    <row r="36581" spans="199:199" ht="12" customHeight="1">
      <c r="GQ36581" s="171"/>
    </row>
    <row r="36582" spans="199:199" ht="12" customHeight="1">
      <c r="GQ36582" s="171"/>
    </row>
    <row r="36583" spans="199:199" ht="12" customHeight="1">
      <c r="GQ36583" s="171"/>
    </row>
    <row r="36584" spans="199:199" ht="12" customHeight="1">
      <c r="GQ36584" s="171"/>
    </row>
    <row r="36585" spans="199:199" ht="12" customHeight="1">
      <c r="GQ36585" s="171"/>
    </row>
    <row r="36586" spans="199:199" ht="12" customHeight="1">
      <c r="GQ36586" s="171"/>
    </row>
    <row r="36587" spans="199:199" ht="12" customHeight="1">
      <c r="GQ36587" s="171"/>
    </row>
    <row r="36588" spans="199:199" ht="12" customHeight="1">
      <c r="GQ36588" s="171"/>
    </row>
    <row r="36589" spans="199:199" ht="12" customHeight="1">
      <c r="GQ36589" s="171"/>
    </row>
    <row r="36590" spans="199:199" ht="12" customHeight="1">
      <c r="GQ36590" s="171"/>
    </row>
    <row r="36591" spans="199:199" ht="12" customHeight="1">
      <c r="GQ36591" s="171"/>
    </row>
    <row r="36592" spans="199:199" ht="12" customHeight="1">
      <c r="GQ36592" s="171"/>
    </row>
    <row r="36593" spans="199:199" ht="12" customHeight="1">
      <c r="GQ36593" s="171"/>
    </row>
    <row r="36594" spans="199:199" ht="12" customHeight="1">
      <c r="GQ36594" s="171"/>
    </row>
    <row r="36595" spans="199:199" ht="12" customHeight="1">
      <c r="GQ36595" s="171"/>
    </row>
    <row r="36596" spans="199:199" ht="12" customHeight="1">
      <c r="GQ36596" s="171"/>
    </row>
    <row r="36597" spans="199:199" ht="12" customHeight="1">
      <c r="GQ36597" s="171"/>
    </row>
    <row r="36598" spans="199:199" ht="12" customHeight="1">
      <c r="GQ36598" s="171"/>
    </row>
    <row r="36599" spans="199:199" ht="12" customHeight="1">
      <c r="GQ36599" s="171"/>
    </row>
    <row r="36600" spans="199:199" ht="12" customHeight="1">
      <c r="GQ36600" s="171"/>
    </row>
    <row r="36601" spans="199:199" ht="12" customHeight="1">
      <c r="GQ36601" s="171"/>
    </row>
    <row r="36602" spans="199:199" ht="12" customHeight="1">
      <c r="GQ36602" s="171"/>
    </row>
    <row r="36603" spans="199:199" ht="12" customHeight="1">
      <c r="GQ36603" s="171"/>
    </row>
    <row r="36604" spans="199:199" ht="12" customHeight="1">
      <c r="GQ36604" s="171"/>
    </row>
    <row r="36605" spans="199:199" ht="12" customHeight="1">
      <c r="GQ36605" s="171"/>
    </row>
    <row r="36606" spans="199:199" ht="12" customHeight="1">
      <c r="GQ36606" s="171"/>
    </row>
    <row r="36607" spans="199:199" ht="12" customHeight="1">
      <c r="GQ36607" s="171"/>
    </row>
    <row r="36608" spans="199:199" ht="12" customHeight="1">
      <c r="GQ36608" s="171"/>
    </row>
    <row r="36609" spans="199:199" ht="12" customHeight="1">
      <c r="GQ36609" s="171"/>
    </row>
    <row r="36610" spans="199:199" ht="12" customHeight="1">
      <c r="GQ36610" s="171"/>
    </row>
    <row r="36611" spans="199:199" ht="12" customHeight="1">
      <c r="GQ36611" s="171"/>
    </row>
    <row r="36612" spans="199:199" ht="12" customHeight="1">
      <c r="GQ36612" s="171"/>
    </row>
    <row r="36613" spans="199:199" ht="12" customHeight="1">
      <c r="GQ36613" s="171"/>
    </row>
    <row r="36614" spans="199:199" ht="12" customHeight="1">
      <c r="GQ36614" s="171"/>
    </row>
    <row r="36615" spans="199:199" ht="12" customHeight="1">
      <c r="GQ36615" s="171"/>
    </row>
    <row r="36616" spans="199:199" ht="12" customHeight="1">
      <c r="GQ36616" s="171"/>
    </row>
    <row r="36617" spans="199:199" ht="12" customHeight="1">
      <c r="GQ36617" s="171"/>
    </row>
    <row r="36618" spans="199:199" ht="12" customHeight="1">
      <c r="GQ36618" s="171"/>
    </row>
    <row r="36619" spans="199:199" ht="12" customHeight="1">
      <c r="GQ36619" s="171"/>
    </row>
    <row r="36620" spans="199:199" ht="12" customHeight="1">
      <c r="GQ36620" s="171"/>
    </row>
    <row r="36621" spans="199:199" ht="12" customHeight="1">
      <c r="GQ36621" s="171"/>
    </row>
    <row r="36622" spans="199:199" ht="12" customHeight="1">
      <c r="GQ36622" s="171"/>
    </row>
    <row r="36623" spans="199:199" ht="12" customHeight="1">
      <c r="GQ36623" s="171"/>
    </row>
    <row r="36624" spans="199:199" ht="12" customHeight="1">
      <c r="GQ36624" s="171"/>
    </row>
    <row r="36625" spans="199:199" ht="12" customHeight="1">
      <c r="GQ36625" s="171"/>
    </row>
    <row r="36626" spans="199:199" ht="12" customHeight="1">
      <c r="GQ36626" s="171"/>
    </row>
    <row r="36627" spans="199:199" ht="12" customHeight="1">
      <c r="GQ36627" s="171"/>
    </row>
    <row r="36628" spans="199:199" ht="12" customHeight="1">
      <c r="GQ36628" s="171"/>
    </row>
    <row r="36629" spans="199:199" ht="12" customHeight="1">
      <c r="GQ36629" s="171"/>
    </row>
    <row r="36630" spans="199:199" ht="12" customHeight="1">
      <c r="GQ36630" s="171"/>
    </row>
    <row r="36631" spans="199:199" ht="12" customHeight="1">
      <c r="GQ36631" s="171"/>
    </row>
    <row r="36632" spans="199:199" ht="12" customHeight="1">
      <c r="GQ36632" s="171"/>
    </row>
    <row r="36633" spans="199:199" ht="12" customHeight="1">
      <c r="GQ36633" s="171"/>
    </row>
    <row r="36634" spans="199:199" ht="12" customHeight="1">
      <c r="GQ36634" s="171"/>
    </row>
    <row r="36635" spans="199:199" ht="12" customHeight="1">
      <c r="GQ36635" s="171"/>
    </row>
    <row r="36636" spans="199:199" ht="12" customHeight="1">
      <c r="GQ36636" s="171"/>
    </row>
    <row r="36637" spans="199:199" ht="12" customHeight="1">
      <c r="GQ36637" s="171"/>
    </row>
    <row r="36638" spans="199:199" ht="12" customHeight="1">
      <c r="GQ36638" s="171"/>
    </row>
    <row r="36639" spans="199:199" ht="12" customHeight="1">
      <c r="GQ36639" s="171"/>
    </row>
    <row r="36640" spans="199:199" ht="12" customHeight="1">
      <c r="GQ36640" s="171"/>
    </row>
    <row r="36641" spans="199:199" ht="12" customHeight="1">
      <c r="GQ36641" s="171"/>
    </row>
    <row r="36642" spans="199:199" ht="12" customHeight="1">
      <c r="GQ36642" s="171"/>
    </row>
    <row r="36643" spans="199:199" ht="12" customHeight="1">
      <c r="GQ36643" s="171"/>
    </row>
    <row r="36644" spans="199:199" ht="12" customHeight="1">
      <c r="GQ36644" s="171"/>
    </row>
    <row r="36645" spans="199:199" ht="12" customHeight="1">
      <c r="GQ36645" s="171"/>
    </row>
    <row r="36646" spans="199:199" ht="12" customHeight="1">
      <c r="GQ36646" s="171"/>
    </row>
    <row r="36647" spans="199:199" ht="12" customHeight="1">
      <c r="GQ36647" s="171"/>
    </row>
    <row r="36648" spans="199:199" ht="12" customHeight="1">
      <c r="GQ36648" s="171"/>
    </row>
    <row r="36649" spans="199:199" ht="12" customHeight="1">
      <c r="GQ36649" s="171"/>
    </row>
    <row r="36650" spans="199:199" ht="12" customHeight="1">
      <c r="GQ36650" s="171"/>
    </row>
    <row r="36651" spans="199:199" ht="12" customHeight="1">
      <c r="GQ36651" s="171"/>
    </row>
    <row r="36652" spans="199:199" ht="12" customHeight="1">
      <c r="GQ36652" s="171"/>
    </row>
    <row r="36653" spans="199:199" ht="12" customHeight="1">
      <c r="GQ36653" s="171"/>
    </row>
    <row r="36654" spans="199:199" ht="12" customHeight="1">
      <c r="GQ36654" s="171"/>
    </row>
    <row r="36655" spans="199:199" ht="12" customHeight="1">
      <c r="GQ36655" s="171"/>
    </row>
    <row r="36656" spans="199:199" ht="12" customHeight="1">
      <c r="GQ36656" s="171"/>
    </row>
    <row r="36657" spans="199:199" ht="12" customHeight="1">
      <c r="GQ36657" s="171"/>
    </row>
    <row r="36658" spans="199:199" ht="12" customHeight="1">
      <c r="GQ36658" s="171"/>
    </row>
    <row r="36659" spans="199:199" ht="12" customHeight="1">
      <c r="GQ36659" s="171"/>
    </row>
    <row r="36660" spans="199:199" ht="12" customHeight="1">
      <c r="GQ36660" s="171"/>
    </row>
    <row r="36661" spans="199:199" ht="12" customHeight="1">
      <c r="GQ36661" s="171"/>
    </row>
    <row r="36662" spans="199:199" ht="12" customHeight="1">
      <c r="GQ36662" s="171"/>
    </row>
    <row r="36663" spans="199:199" ht="12" customHeight="1">
      <c r="GQ36663" s="171"/>
    </row>
    <row r="36664" spans="199:199" ht="12" customHeight="1">
      <c r="GQ36664" s="171"/>
    </row>
    <row r="36665" spans="199:199" ht="12" customHeight="1">
      <c r="GQ36665" s="171"/>
    </row>
    <row r="36666" spans="199:199" ht="12" customHeight="1">
      <c r="GQ36666" s="171"/>
    </row>
    <row r="36667" spans="199:199" ht="12" customHeight="1">
      <c r="GQ36667" s="171"/>
    </row>
    <row r="36668" spans="199:199" ht="12" customHeight="1">
      <c r="GQ36668" s="171"/>
    </row>
    <row r="36669" spans="199:199" ht="12" customHeight="1">
      <c r="GQ36669" s="171"/>
    </row>
    <row r="36670" spans="199:199" ht="12" customHeight="1">
      <c r="GQ36670" s="171"/>
    </row>
    <row r="36671" spans="199:199" ht="12" customHeight="1">
      <c r="GQ36671" s="171"/>
    </row>
    <row r="36672" spans="199:199" ht="12" customHeight="1">
      <c r="GQ36672" s="171"/>
    </row>
    <row r="36673" spans="199:199" ht="12" customHeight="1">
      <c r="GQ36673" s="171"/>
    </row>
    <row r="36674" spans="199:199" ht="12" customHeight="1">
      <c r="GQ36674" s="171"/>
    </row>
    <row r="36675" spans="199:199" ht="12" customHeight="1">
      <c r="GQ36675" s="171"/>
    </row>
    <row r="36676" spans="199:199" ht="12" customHeight="1">
      <c r="GQ36676" s="171"/>
    </row>
    <row r="36677" spans="199:199" ht="12" customHeight="1">
      <c r="GQ36677" s="171"/>
    </row>
    <row r="36678" spans="199:199" ht="12" customHeight="1">
      <c r="GQ36678" s="171"/>
    </row>
    <row r="36679" spans="199:199" ht="12" customHeight="1">
      <c r="GQ36679" s="171"/>
    </row>
    <row r="36680" spans="199:199" ht="12" customHeight="1">
      <c r="GQ36680" s="171"/>
    </row>
    <row r="36681" spans="199:199" ht="12" customHeight="1">
      <c r="GQ36681" s="171"/>
    </row>
    <row r="36682" spans="199:199" ht="12" customHeight="1">
      <c r="GQ36682" s="171"/>
    </row>
    <row r="36683" spans="199:199" ht="12" customHeight="1">
      <c r="GQ36683" s="171"/>
    </row>
    <row r="36684" spans="199:199" ht="12" customHeight="1">
      <c r="GQ36684" s="171"/>
    </row>
    <row r="36685" spans="199:199" ht="12" customHeight="1">
      <c r="GQ36685" s="171"/>
    </row>
    <row r="36686" spans="199:199" ht="12" customHeight="1">
      <c r="GQ36686" s="171"/>
    </row>
    <row r="36687" spans="199:199" ht="12" customHeight="1">
      <c r="GQ36687" s="171"/>
    </row>
    <row r="36688" spans="199:199" ht="12" customHeight="1">
      <c r="GQ36688" s="171"/>
    </row>
    <row r="36689" spans="199:199" ht="12" customHeight="1">
      <c r="GQ36689" s="171"/>
    </row>
    <row r="36690" spans="199:199" ht="12" customHeight="1">
      <c r="GQ36690" s="171"/>
    </row>
    <row r="36691" spans="199:199" ht="12" customHeight="1">
      <c r="GQ36691" s="171"/>
    </row>
    <row r="36692" spans="199:199" ht="12" customHeight="1">
      <c r="GQ36692" s="171"/>
    </row>
    <row r="36693" spans="199:199" ht="12" customHeight="1">
      <c r="GQ36693" s="171"/>
    </row>
    <row r="36694" spans="199:199" ht="12" customHeight="1">
      <c r="GQ36694" s="171"/>
    </row>
    <row r="36695" spans="199:199" ht="12" customHeight="1">
      <c r="GQ36695" s="171"/>
    </row>
    <row r="36696" spans="199:199" ht="12" customHeight="1">
      <c r="GQ36696" s="171"/>
    </row>
    <row r="36697" spans="199:199" ht="12" customHeight="1">
      <c r="GQ36697" s="171"/>
    </row>
    <row r="36698" spans="199:199" ht="12" customHeight="1">
      <c r="GQ36698" s="171"/>
    </row>
    <row r="36699" spans="199:199" ht="12" customHeight="1">
      <c r="GQ36699" s="171"/>
    </row>
    <row r="36700" spans="199:199" ht="12" customHeight="1">
      <c r="GQ36700" s="171"/>
    </row>
    <row r="36701" spans="199:199" ht="12" customHeight="1">
      <c r="GQ36701" s="171"/>
    </row>
    <row r="36702" spans="199:199" ht="12" customHeight="1">
      <c r="GQ36702" s="171"/>
    </row>
    <row r="36703" spans="199:199" ht="12" customHeight="1">
      <c r="GQ36703" s="171"/>
    </row>
    <row r="36704" spans="199:199" ht="12" customHeight="1">
      <c r="GQ36704" s="171"/>
    </row>
    <row r="36705" spans="199:199" ht="12" customHeight="1">
      <c r="GQ36705" s="171"/>
    </row>
    <row r="36706" spans="199:199" ht="12" customHeight="1">
      <c r="GQ36706" s="171"/>
    </row>
    <row r="36707" spans="199:199" ht="12" customHeight="1">
      <c r="GQ36707" s="171"/>
    </row>
    <row r="36708" spans="199:199" ht="12" customHeight="1">
      <c r="GQ36708" s="171"/>
    </row>
    <row r="36709" spans="199:199" ht="12" customHeight="1">
      <c r="GQ36709" s="171"/>
    </row>
    <row r="36710" spans="199:199" ht="12" customHeight="1">
      <c r="GQ36710" s="171"/>
    </row>
    <row r="36711" spans="199:199" ht="12" customHeight="1">
      <c r="GQ36711" s="171"/>
    </row>
    <row r="36712" spans="199:199" ht="12" customHeight="1">
      <c r="GQ36712" s="171"/>
    </row>
    <row r="36713" spans="199:199" ht="12" customHeight="1">
      <c r="GQ36713" s="171"/>
    </row>
    <row r="36714" spans="199:199" ht="12" customHeight="1">
      <c r="GQ36714" s="171"/>
    </row>
    <row r="36715" spans="199:199" ht="12" customHeight="1">
      <c r="GQ36715" s="171"/>
    </row>
    <row r="36716" spans="199:199" ht="12" customHeight="1">
      <c r="GQ36716" s="171"/>
    </row>
    <row r="36717" spans="199:199" ht="12" customHeight="1">
      <c r="GQ36717" s="171"/>
    </row>
    <row r="36718" spans="199:199" ht="12" customHeight="1">
      <c r="GQ36718" s="171"/>
    </row>
    <row r="36719" spans="199:199" ht="12" customHeight="1">
      <c r="GQ36719" s="171"/>
    </row>
    <row r="36720" spans="199:199" ht="12" customHeight="1">
      <c r="GQ36720" s="171"/>
    </row>
    <row r="36721" spans="199:199" ht="12" customHeight="1">
      <c r="GQ36721" s="171"/>
    </row>
    <row r="36722" spans="199:199" ht="12" customHeight="1">
      <c r="GQ36722" s="171"/>
    </row>
    <row r="36723" spans="199:199" ht="12" customHeight="1">
      <c r="GQ36723" s="171"/>
    </row>
    <row r="36724" spans="199:199" ht="12" customHeight="1">
      <c r="GQ36724" s="171"/>
    </row>
    <row r="36725" spans="199:199" ht="12" customHeight="1">
      <c r="GQ36725" s="171"/>
    </row>
    <row r="36726" spans="199:199" ht="12" customHeight="1">
      <c r="GQ36726" s="171"/>
    </row>
    <row r="36727" spans="199:199" ht="12" customHeight="1">
      <c r="GQ36727" s="171"/>
    </row>
    <row r="36728" spans="199:199" ht="12" customHeight="1">
      <c r="GQ36728" s="171"/>
    </row>
    <row r="36729" spans="199:199" ht="12" customHeight="1">
      <c r="GQ36729" s="171"/>
    </row>
    <row r="36730" spans="199:199" ht="12" customHeight="1">
      <c r="GQ36730" s="171"/>
    </row>
    <row r="36731" spans="199:199" ht="12" customHeight="1">
      <c r="GQ36731" s="171"/>
    </row>
    <row r="36732" spans="199:199" ht="12" customHeight="1">
      <c r="GQ36732" s="171"/>
    </row>
    <row r="36733" spans="199:199" ht="12" customHeight="1">
      <c r="GQ36733" s="171"/>
    </row>
    <row r="36734" spans="199:199" ht="12" customHeight="1">
      <c r="GQ36734" s="171"/>
    </row>
    <row r="36735" spans="199:199" ht="12" customHeight="1">
      <c r="GQ36735" s="171"/>
    </row>
    <row r="36736" spans="199:199" ht="12" customHeight="1">
      <c r="GQ36736" s="171"/>
    </row>
    <row r="36737" spans="199:199" ht="12" customHeight="1">
      <c r="GQ36737" s="171"/>
    </row>
    <row r="36738" spans="199:199" ht="12" customHeight="1">
      <c r="GQ36738" s="171"/>
    </row>
    <row r="36739" spans="199:199" ht="12" customHeight="1">
      <c r="GQ36739" s="171"/>
    </row>
    <row r="36740" spans="199:199" ht="12" customHeight="1">
      <c r="GQ36740" s="171"/>
    </row>
    <row r="36741" spans="199:199" ht="12" customHeight="1">
      <c r="GQ36741" s="171"/>
    </row>
    <row r="36742" spans="199:199" ht="12" customHeight="1">
      <c r="GQ36742" s="171"/>
    </row>
    <row r="36743" spans="199:199" ht="12" customHeight="1">
      <c r="GQ36743" s="171"/>
    </row>
    <row r="36744" spans="199:199" ht="12" customHeight="1">
      <c r="GQ36744" s="171"/>
    </row>
    <row r="36745" spans="199:199" ht="12" customHeight="1">
      <c r="GQ36745" s="171"/>
    </row>
    <row r="36746" spans="199:199" ht="12" customHeight="1">
      <c r="GQ36746" s="171"/>
    </row>
    <row r="36747" spans="199:199" ht="12" customHeight="1">
      <c r="GQ36747" s="171"/>
    </row>
    <row r="36748" spans="199:199" ht="12" customHeight="1">
      <c r="GQ36748" s="171"/>
    </row>
    <row r="36749" spans="199:199" ht="12" customHeight="1">
      <c r="GQ36749" s="171"/>
    </row>
    <row r="36750" spans="199:199" ht="12" customHeight="1">
      <c r="GQ36750" s="171"/>
    </row>
    <row r="36751" spans="199:199" ht="12" customHeight="1">
      <c r="GQ36751" s="171"/>
    </row>
    <row r="36752" spans="199:199" ht="12" customHeight="1">
      <c r="GQ36752" s="171"/>
    </row>
    <row r="36753" spans="199:199" ht="12" customHeight="1">
      <c r="GQ36753" s="171"/>
    </row>
    <row r="36754" spans="199:199" ht="12" customHeight="1">
      <c r="GQ36754" s="171"/>
    </row>
    <row r="36755" spans="199:199" ht="12" customHeight="1">
      <c r="GQ36755" s="171"/>
    </row>
    <row r="36756" spans="199:199" ht="12" customHeight="1">
      <c r="GQ36756" s="171"/>
    </row>
    <row r="36757" spans="199:199" ht="12" customHeight="1">
      <c r="GQ36757" s="171"/>
    </row>
    <row r="36758" spans="199:199" ht="12" customHeight="1">
      <c r="GQ36758" s="171"/>
    </row>
    <row r="36759" spans="199:199" ht="12" customHeight="1">
      <c r="GQ36759" s="171"/>
    </row>
    <row r="36760" spans="199:199" ht="12" customHeight="1">
      <c r="GQ36760" s="171"/>
    </row>
    <row r="36761" spans="199:199" ht="12" customHeight="1">
      <c r="GQ36761" s="171"/>
    </row>
    <row r="36762" spans="199:199" ht="12" customHeight="1">
      <c r="GQ36762" s="171"/>
    </row>
    <row r="36763" spans="199:199" ht="12" customHeight="1">
      <c r="GQ36763" s="171"/>
    </row>
    <row r="36764" spans="199:199" ht="12" customHeight="1">
      <c r="GQ36764" s="171"/>
    </row>
    <row r="36765" spans="199:199" ht="12" customHeight="1">
      <c r="GQ36765" s="171"/>
    </row>
    <row r="36766" spans="199:199" ht="12" customHeight="1">
      <c r="GQ36766" s="171"/>
    </row>
    <row r="36767" spans="199:199" ht="12" customHeight="1">
      <c r="GQ36767" s="171"/>
    </row>
    <row r="36768" spans="199:199" ht="12" customHeight="1">
      <c r="GQ36768" s="171"/>
    </row>
    <row r="36769" spans="199:199" ht="12" customHeight="1">
      <c r="GQ36769" s="171"/>
    </row>
    <row r="36770" spans="199:199" ht="12" customHeight="1">
      <c r="GQ36770" s="171"/>
    </row>
    <row r="36771" spans="199:199" ht="12" customHeight="1">
      <c r="GQ36771" s="171"/>
    </row>
    <row r="36772" spans="199:199" ht="12" customHeight="1">
      <c r="GQ36772" s="171"/>
    </row>
    <row r="36773" spans="199:199" ht="12" customHeight="1">
      <c r="GQ36773" s="171"/>
    </row>
    <row r="36774" spans="199:199" ht="12" customHeight="1">
      <c r="GQ36774" s="171"/>
    </row>
    <row r="36775" spans="199:199" ht="12" customHeight="1">
      <c r="GQ36775" s="171"/>
    </row>
    <row r="36776" spans="199:199" ht="12" customHeight="1">
      <c r="GQ36776" s="171"/>
    </row>
    <row r="36777" spans="199:199" ht="12" customHeight="1">
      <c r="GQ36777" s="171"/>
    </row>
    <row r="36778" spans="199:199" ht="12" customHeight="1">
      <c r="GQ36778" s="171"/>
    </row>
    <row r="36779" spans="199:199" ht="12" customHeight="1">
      <c r="GQ36779" s="171"/>
    </row>
    <row r="36780" spans="199:199" ht="12" customHeight="1">
      <c r="GQ36780" s="171"/>
    </row>
    <row r="36781" spans="199:199" ht="12" customHeight="1">
      <c r="GQ36781" s="171"/>
    </row>
    <row r="36782" spans="199:199" ht="12" customHeight="1">
      <c r="GQ36782" s="171"/>
    </row>
    <row r="36783" spans="199:199" ht="12" customHeight="1">
      <c r="GQ36783" s="171"/>
    </row>
    <row r="36784" spans="199:199" ht="12" customHeight="1">
      <c r="GQ36784" s="171"/>
    </row>
    <row r="36785" spans="199:199" ht="12" customHeight="1">
      <c r="GQ36785" s="171"/>
    </row>
    <row r="36786" spans="199:199" ht="12" customHeight="1">
      <c r="GQ36786" s="171"/>
    </row>
    <row r="36787" spans="199:199" ht="12" customHeight="1">
      <c r="GQ36787" s="171"/>
    </row>
    <row r="36788" spans="199:199" ht="12" customHeight="1">
      <c r="GQ36788" s="171"/>
    </row>
    <row r="36789" spans="199:199" ht="12" customHeight="1">
      <c r="GQ36789" s="171"/>
    </row>
    <row r="36790" spans="199:199" ht="12" customHeight="1">
      <c r="GQ36790" s="171"/>
    </row>
    <row r="36791" spans="199:199" ht="12" customHeight="1">
      <c r="GQ36791" s="171"/>
    </row>
    <row r="36792" spans="199:199" ht="12" customHeight="1">
      <c r="GQ36792" s="171"/>
    </row>
    <row r="36793" spans="199:199" ht="12" customHeight="1">
      <c r="GQ36793" s="171"/>
    </row>
    <row r="36794" spans="199:199" ht="12" customHeight="1">
      <c r="GQ36794" s="171"/>
    </row>
    <row r="36795" spans="199:199" ht="12" customHeight="1">
      <c r="GQ36795" s="171"/>
    </row>
    <row r="36796" spans="199:199" ht="12" customHeight="1">
      <c r="GQ36796" s="171"/>
    </row>
    <row r="36797" spans="199:199" ht="12" customHeight="1">
      <c r="GQ36797" s="171"/>
    </row>
    <row r="36798" spans="199:199" ht="12" customHeight="1">
      <c r="GQ36798" s="171"/>
    </row>
    <row r="36799" spans="199:199" ht="12" customHeight="1">
      <c r="GQ36799" s="171"/>
    </row>
    <row r="36800" spans="199:199" ht="12" customHeight="1">
      <c r="GQ36800" s="171"/>
    </row>
    <row r="36801" spans="199:199" ht="12" customHeight="1">
      <c r="GQ36801" s="171"/>
    </row>
    <row r="36802" spans="199:199" ht="12" customHeight="1">
      <c r="GQ36802" s="171"/>
    </row>
    <row r="36803" spans="199:199" ht="12" customHeight="1">
      <c r="GQ36803" s="171"/>
    </row>
    <row r="36804" spans="199:199" ht="12" customHeight="1">
      <c r="GQ36804" s="171"/>
    </row>
    <row r="36805" spans="199:199" ht="12" customHeight="1">
      <c r="GQ36805" s="171"/>
    </row>
    <row r="36806" spans="199:199" ht="12" customHeight="1">
      <c r="GQ36806" s="171"/>
    </row>
    <row r="36807" spans="199:199" ht="12" customHeight="1">
      <c r="GQ36807" s="171"/>
    </row>
    <row r="36808" spans="199:199" ht="12" customHeight="1">
      <c r="GQ36808" s="171"/>
    </row>
    <row r="36809" spans="199:199" ht="12" customHeight="1">
      <c r="GQ36809" s="171"/>
    </row>
    <row r="36810" spans="199:199" ht="12" customHeight="1">
      <c r="GQ36810" s="171"/>
    </row>
    <row r="36811" spans="199:199" ht="12" customHeight="1">
      <c r="GQ36811" s="171"/>
    </row>
    <row r="36812" spans="199:199" ht="12" customHeight="1">
      <c r="GQ36812" s="171"/>
    </row>
    <row r="36813" spans="199:199" ht="12" customHeight="1">
      <c r="GQ36813" s="171"/>
    </row>
    <row r="36814" spans="199:199" ht="12" customHeight="1">
      <c r="GQ36814" s="171"/>
    </row>
    <row r="36815" spans="199:199" ht="12" customHeight="1">
      <c r="GQ36815" s="171"/>
    </row>
    <row r="36816" spans="199:199" ht="12" customHeight="1">
      <c r="GQ36816" s="171"/>
    </row>
    <row r="36817" spans="199:199" ht="12" customHeight="1">
      <c r="GQ36817" s="171"/>
    </row>
    <row r="36818" spans="199:199" ht="12" customHeight="1">
      <c r="GQ36818" s="171"/>
    </row>
    <row r="36819" spans="199:199" ht="12" customHeight="1">
      <c r="GQ36819" s="171"/>
    </row>
    <row r="36820" spans="199:199" ht="12" customHeight="1">
      <c r="GQ36820" s="171"/>
    </row>
    <row r="36821" spans="199:199" ht="12" customHeight="1">
      <c r="GQ36821" s="171"/>
    </row>
    <row r="36822" spans="199:199" ht="12" customHeight="1">
      <c r="GQ36822" s="171"/>
    </row>
    <row r="36823" spans="199:199" ht="12" customHeight="1">
      <c r="GQ36823" s="171"/>
    </row>
    <row r="36824" spans="199:199" ht="12" customHeight="1">
      <c r="GQ36824" s="171"/>
    </row>
    <row r="36825" spans="199:199" ht="12" customHeight="1">
      <c r="GQ36825" s="171"/>
    </row>
    <row r="36826" spans="199:199" ht="12" customHeight="1">
      <c r="GQ36826" s="171"/>
    </row>
    <row r="36827" spans="199:199" ht="12" customHeight="1">
      <c r="GQ36827" s="171"/>
    </row>
    <row r="36828" spans="199:199" ht="12" customHeight="1">
      <c r="GQ36828" s="171"/>
    </row>
    <row r="36829" spans="199:199" ht="12" customHeight="1">
      <c r="GQ36829" s="171"/>
    </row>
    <row r="36830" spans="199:199" ht="12" customHeight="1">
      <c r="GQ36830" s="171"/>
    </row>
    <row r="36831" spans="199:199" ht="12" customHeight="1">
      <c r="GQ36831" s="171"/>
    </row>
    <row r="36832" spans="199:199" ht="12" customHeight="1">
      <c r="GQ36832" s="171"/>
    </row>
    <row r="36833" spans="199:199" ht="12" customHeight="1">
      <c r="GQ36833" s="171"/>
    </row>
    <row r="36834" spans="199:199" ht="12" customHeight="1">
      <c r="GQ36834" s="171"/>
    </row>
    <row r="36835" spans="199:199" ht="12" customHeight="1">
      <c r="GQ36835" s="171"/>
    </row>
    <row r="36836" spans="199:199" ht="12" customHeight="1">
      <c r="GQ36836" s="171"/>
    </row>
    <row r="36837" spans="199:199" ht="12" customHeight="1">
      <c r="GQ36837" s="171"/>
    </row>
    <row r="36838" spans="199:199" ht="12" customHeight="1">
      <c r="GQ36838" s="171"/>
    </row>
    <row r="36839" spans="199:199" ht="12" customHeight="1">
      <c r="GQ36839" s="171"/>
    </row>
    <row r="36840" spans="199:199" ht="12" customHeight="1">
      <c r="GQ36840" s="171"/>
    </row>
    <row r="36841" spans="199:199" ht="12" customHeight="1">
      <c r="GQ36841" s="171"/>
    </row>
    <row r="36842" spans="199:199" ht="12" customHeight="1">
      <c r="GQ36842" s="171"/>
    </row>
    <row r="36843" spans="199:199" ht="12" customHeight="1">
      <c r="GQ36843" s="171"/>
    </row>
    <row r="36844" spans="199:199" ht="12" customHeight="1">
      <c r="GQ36844" s="171"/>
    </row>
    <row r="36845" spans="199:199" ht="12" customHeight="1">
      <c r="GQ36845" s="171"/>
    </row>
    <row r="36846" spans="199:199" ht="12" customHeight="1">
      <c r="GQ36846" s="171"/>
    </row>
    <row r="36847" spans="199:199" ht="12" customHeight="1">
      <c r="GQ36847" s="171"/>
    </row>
    <row r="36848" spans="199:199" ht="12" customHeight="1">
      <c r="GQ36848" s="171"/>
    </row>
    <row r="36849" spans="199:199" ht="12" customHeight="1">
      <c r="GQ36849" s="171"/>
    </row>
    <row r="36850" spans="199:199" ht="12" customHeight="1">
      <c r="GQ36850" s="171"/>
    </row>
    <row r="36851" spans="199:199" ht="12" customHeight="1">
      <c r="GQ36851" s="171"/>
    </row>
    <row r="36852" spans="199:199" ht="12" customHeight="1">
      <c r="GQ36852" s="171"/>
    </row>
    <row r="36853" spans="199:199" ht="12" customHeight="1">
      <c r="GQ36853" s="171"/>
    </row>
    <row r="36854" spans="199:199" ht="12" customHeight="1">
      <c r="GQ36854" s="171"/>
    </row>
    <row r="36855" spans="199:199" ht="12" customHeight="1">
      <c r="GQ36855" s="171"/>
    </row>
    <row r="36856" spans="199:199" ht="12" customHeight="1">
      <c r="GQ36856" s="171"/>
    </row>
    <row r="36857" spans="199:199" ht="12" customHeight="1">
      <c r="GQ36857" s="171"/>
    </row>
    <row r="36858" spans="199:199" ht="12" customHeight="1">
      <c r="GQ36858" s="171"/>
    </row>
    <row r="36859" spans="199:199" ht="12" customHeight="1">
      <c r="GQ36859" s="171"/>
    </row>
    <row r="36860" spans="199:199" ht="12" customHeight="1">
      <c r="GQ36860" s="171"/>
    </row>
    <row r="36861" spans="199:199" ht="12" customHeight="1">
      <c r="GQ36861" s="171"/>
    </row>
    <row r="36862" spans="199:199" ht="12" customHeight="1">
      <c r="GQ36862" s="171"/>
    </row>
    <row r="36863" spans="199:199" ht="12" customHeight="1">
      <c r="GQ36863" s="171"/>
    </row>
    <row r="36864" spans="199:199" ht="12" customHeight="1">
      <c r="GQ36864" s="171"/>
    </row>
    <row r="36865" spans="199:199" ht="12" customHeight="1">
      <c r="GQ36865" s="171"/>
    </row>
    <row r="36866" spans="199:199" ht="12" customHeight="1">
      <c r="GQ36866" s="171"/>
    </row>
    <row r="36867" spans="199:199" ht="12" customHeight="1">
      <c r="GQ36867" s="171"/>
    </row>
    <row r="36868" spans="199:199" ht="12" customHeight="1">
      <c r="GQ36868" s="171"/>
    </row>
    <row r="36869" spans="199:199" ht="12" customHeight="1">
      <c r="GQ36869" s="171"/>
    </row>
    <row r="36870" spans="199:199" ht="12" customHeight="1">
      <c r="GQ36870" s="171"/>
    </row>
    <row r="36871" spans="199:199" ht="12" customHeight="1">
      <c r="GQ36871" s="171"/>
    </row>
    <row r="36872" spans="199:199" ht="12" customHeight="1">
      <c r="GQ36872" s="171"/>
    </row>
    <row r="36873" spans="199:199" ht="12" customHeight="1">
      <c r="GQ36873" s="171"/>
    </row>
    <row r="36874" spans="199:199" ht="12" customHeight="1">
      <c r="GQ36874" s="171"/>
    </row>
    <row r="36875" spans="199:199" ht="12" customHeight="1">
      <c r="GQ36875" s="171"/>
    </row>
    <row r="36876" spans="199:199" ht="12" customHeight="1">
      <c r="GQ36876" s="171"/>
    </row>
    <row r="36877" spans="199:199" ht="12" customHeight="1">
      <c r="GQ36877" s="171"/>
    </row>
    <row r="36878" spans="199:199" ht="12" customHeight="1">
      <c r="GQ36878" s="171"/>
    </row>
    <row r="36879" spans="199:199" ht="12" customHeight="1">
      <c r="GQ36879" s="171"/>
    </row>
    <row r="36880" spans="199:199" ht="12" customHeight="1">
      <c r="GQ36880" s="171"/>
    </row>
    <row r="36881" spans="199:199" ht="12" customHeight="1">
      <c r="GQ36881" s="171"/>
    </row>
    <row r="36882" spans="199:199" ht="12" customHeight="1">
      <c r="GQ36882" s="171"/>
    </row>
    <row r="36883" spans="199:199" ht="12" customHeight="1">
      <c r="GQ36883" s="171"/>
    </row>
    <row r="36884" spans="199:199" ht="12" customHeight="1">
      <c r="GQ36884" s="171"/>
    </row>
    <row r="36885" spans="199:199" ht="12" customHeight="1">
      <c r="GQ36885" s="171"/>
    </row>
    <row r="36886" spans="199:199" ht="12" customHeight="1">
      <c r="GQ36886" s="171"/>
    </row>
    <row r="36887" spans="199:199" ht="12" customHeight="1">
      <c r="GQ36887" s="171"/>
    </row>
    <row r="36888" spans="199:199" ht="12" customHeight="1">
      <c r="GQ36888" s="171"/>
    </row>
    <row r="36889" spans="199:199" ht="12" customHeight="1">
      <c r="GQ36889" s="171"/>
    </row>
    <row r="36890" spans="199:199" ht="12" customHeight="1">
      <c r="GQ36890" s="171"/>
    </row>
    <row r="36891" spans="199:199" ht="12" customHeight="1">
      <c r="GQ36891" s="171"/>
    </row>
    <row r="36892" spans="199:199" ht="12" customHeight="1">
      <c r="GQ36892" s="171"/>
    </row>
    <row r="36893" spans="199:199" ht="12" customHeight="1">
      <c r="GQ36893" s="171"/>
    </row>
    <row r="36894" spans="199:199" ht="12" customHeight="1">
      <c r="GQ36894" s="171"/>
    </row>
    <row r="36895" spans="199:199" ht="12" customHeight="1">
      <c r="GQ36895" s="171"/>
    </row>
    <row r="36896" spans="199:199" ht="12" customHeight="1">
      <c r="GQ36896" s="171"/>
    </row>
    <row r="36897" spans="199:199" ht="12" customHeight="1">
      <c r="GQ36897" s="171"/>
    </row>
    <row r="36898" spans="199:199" ht="12" customHeight="1">
      <c r="GQ36898" s="171"/>
    </row>
    <row r="36899" spans="199:199" ht="12" customHeight="1">
      <c r="GQ36899" s="171"/>
    </row>
    <row r="36900" spans="199:199" ht="12" customHeight="1">
      <c r="GQ36900" s="171"/>
    </row>
    <row r="36901" spans="199:199" ht="12" customHeight="1">
      <c r="GQ36901" s="171"/>
    </row>
    <row r="36902" spans="199:199" ht="12" customHeight="1">
      <c r="GQ36902" s="171"/>
    </row>
    <row r="36903" spans="199:199" ht="12" customHeight="1">
      <c r="GQ36903" s="171"/>
    </row>
    <row r="36904" spans="199:199" ht="12" customHeight="1">
      <c r="GQ36904" s="171"/>
    </row>
    <row r="36905" spans="199:199" ht="12" customHeight="1">
      <c r="GQ36905" s="171"/>
    </row>
    <row r="36906" spans="199:199" ht="12" customHeight="1">
      <c r="GQ36906" s="171"/>
    </row>
    <row r="36907" spans="199:199" ht="12" customHeight="1">
      <c r="GQ36907" s="171"/>
    </row>
    <row r="36908" spans="199:199" ht="12" customHeight="1">
      <c r="GQ36908" s="171"/>
    </row>
    <row r="36909" spans="199:199" ht="12" customHeight="1">
      <c r="GQ36909" s="171"/>
    </row>
    <row r="36910" spans="199:199" ht="12" customHeight="1">
      <c r="GQ36910" s="171"/>
    </row>
    <row r="36911" spans="199:199" ht="12" customHeight="1">
      <c r="GQ36911" s="171"/>
    </row>
    <row r="36912" spans="199:199" ht="12" customHeight="1">
      <c r="GQ36912" s="171"/>
    </row>
    <row r="36913" spans="199:199" ht="12" customHeight="1">
      <c r="GQ36913" s="171"/>
    </row>
    <row r="36914" spans="199:199" ht="12" customHeight="1">
      <c r="GQ36914" s="171"/>
    </row>
    <row r="36915" spans="199:199" ht="12" customHeight="1">
      <c r="GQ36915" s="171"/>
    </row>
    <row r="36916" spans="199:199" ht="12" customHeight="1">
      <c r="GQ36916" s="171"/>
    </row>
    <row r="36917" spans="199:199" ht="12" customHeight="1">
      <c r="GQ36917" s="171"/>
    </row>
    <row r="36918" spans="199:199" ht="12" customHeight="1">
      <c r="GQ36918" s="171"/>
    </row>
    <row r="36919" spans="199:199" ht="12" customHeight="1">
      <c r="GQ36919" s="171"/>
    </row>
    <row r="36920" spans="199:199" ht="12" customHeight="1">
      <c r="GQ36920" s="171"/>
    </row>
    <row r="36921" spans="199:199" ht="12" customHeight="1">
      <c r="GQ36921" s="171"/>
    </row>
    <row r="36922" spans="199:199" ht="12" customHeight="1">
      <c r="GQ36922" s="171"/>
    </row>
    <row r="36923" spans="199:199" ht="12" customHeight="1">
      <c r="GQ36923" s="171"/>
    </row>
    <row r="36924" spans="199:199" ht="12" customHeight="1">
      <c r="GQ36924" s="171"/>
    </row>
    <row r="36925" spans="199:199" ht="12" customHeight="1">
      <c r="GQ36925" s="171"/>
    </row>
    <row r="36926" spans="199:199" ht="12" customHeight="1">
      <c r="GQ36926" s="171"/>
    </row>
    <row r="36927" spans="199:199" ht="12" customHeight="1">
      <c r="GQ36927" s="171"/>
    </row>
    <row r="36928" spans="199:199" ht="12" customHeight="1">
      <c r="GQ36928" s="171"/>
    </row>
    <row r="36929" spans="199:199" ht="12" customHeight="1">
      <c r="GQ36929" s="171"/>
    </row>
    <row r="36930" spans="199:199" ht="12" customHeight="1">
      <c r="GQ36930" s="171"/>
    </row>
    <row r="36931" spans="199:199" ht="12" customHeight="1">
      <c r="GQ36931" s="171"/>
    </row>
    <row r="36932" spans="199:199" ht="12" customHeight="1">
      <c r="GQ36932" s="171"/>
    </row>
    <row r="36933" spans="199:199" ht="12" customHeight="1">
      <c r="GQ36933" s="171"/>
    </row>
    <row r="36934" spans="199:199" ht="12" customHeight="1">
      <c r="GQ36934" s="171"/>
    </row>
    <row r="36935" spans="199:199" ht="12" customHeight="1">
      <c r="GQ36935" s="171"/>
    </row>
    <row r="36936" spans="199:199" ht="12" customHeight="1">
      <c r="GQ36936" s="171"/>
    </row>
    <row r="36937" spans="199:199" ht="12" customHeight="1">
      <c r="GQ36937" s="171"/>
    </row>
    <row r="36938" spans="199:199" ht="12" customHeight="1">
      <c r="GQ36938" s="171"/>
    </row>
    <row r="36939" spans="199:199" ht="12" customHeight="1">
      <c r="GQ36939" s="171"/>
    </row>
    <row r="36940" spans="199:199" ht="12" customHeight="1">
      <c r="GQ36940" s="171"/>
    </row>
    <row r="36941" spans="199:199" ht="12" customHeight="1">
      <c r="GQ36941" s="171"/>
    </row>
    <row r="36942" spans="199:199" ht="12" customHeight="1">
      <c r="GQ36942" s="171"/>
    </row>
    <row r="36943" spans="199:199" ht="12" customHeight="1">
      <c r="GQ36943" s="171"/>
    </row>
    <row r="36944" spans="199:199" ht="12" customHeight="1">
      <c r="GQ36944" s="171"/>
    </row>
    <row r="36945" spans="199:199" ht="12" customHeight="1">
      <c r="GQ36945" s="171"/>
    </row>
    <row r="36946" spans="199:199" ht="12" customHeight="1">
      <c r="GQ36946" s="171"/>
    </row>
    <row r="36947" spans="199:199" ht="12" customHeight="1">
      <c r="GQ36947" s="171"/>
    </row>
    <row r="36948" spans="199:199" ht="12" customHeight="1">
      <c r="GQ36948" s="171"/>
    </row>
    <row r="36949" spans="199:199" ht="12" customHeight="1">
      <c r="GQ36949" s="171"/>
    </row>
    <row r="36950" spans="199:199" ht="12" customHeight="1">
      <c r="GQ36950" s="171"/>
    </row>
    <row r="36951" spans="199:199" ht="12" customHeight="1">
      <c r="GQ36951" s="171"/>
    </row>
    <row r="36952" spans="199:199" ht="12" customHeight="1">
      <c r="GQ36952" s="171"/>
    </row>
    <row r="36953" spans="199:199" ht="12" customHeight="1">
      <c r="GQ36953" s="171"/>
    </row>
    <row r="36954" spans="199:199" ht="12" customHeight="1">
      <c r="GQ36954" s="171"/>
    </row>
    <row r="36955" spans="199:199" ht="12" customHeight="1">
      <c r="GQ36955" s="171"/>
    </row>
    <row r="36956" spans="199:199" ht="12" customHeight="1">
      <c r="GQ36956" s="171"/>
    </row>
    <row r="36957" spans="199:199" ht="12" customHeight="1">
      <c r="GQ36957" s="171"/>
    </row>
    <row r="36958" spans="199:199" ht="12" customHeight="1">
      <c r="GQ36958" s="171"/>
    </row>
    <row r="36959" spans="199:199" ht="12" customHeight="1">
      <c r="GQ36959" s="171"/>
    </row>
    <row r="36960" spans="199:199" ht="12" customHeight="1">
      <c r="GQ36960" s="171"/>
    </row>
    <row r="36961" spans="199:199" ht="12" customHeight="1">
      <c r="GQ36961" s="171"/>
    </row>
    <row r="36962" spans="199:199" ht="12" customHeight="1">
      <c r="GQ36962" s="171"/>
    </row>
    <row r="36963" spans="199:199" ht="12" customHeight="1">
      <c r="GQ36963" s="171"/>
    </row>
    <row r="36964" spans="199:199" ht="12" customHeight="1">
      <c r="GQ36964" s="171"/>
    </row>
    <row r="36965" spans="199:199" ht="12" customHeight="1">
      <c r="GQ36965" s="171"/>
    </row>
    <row r="36966" spans="199:199" ht="12" customHeight="1">
      <c r="GQ36966" s="171"/>
    </row>
    <row r="36967" spans="199:199" ht="12" customHeight="1">
      <c r="GQ36967" s="171"/>
    </row>
    <row r="36968" spans="199:199" ht="12" customHeight="1">
      <c r="GQ36968" s="171"/>
    </row>
    <row r="36969" spans="199:199" ht="12" customHeight="1">
      <c r="GQ36969" s="171"/>
    </row>
    <row r="36970" spans="199:199" ht="12" customHeight="1">
      <c r="GQ36970" s="171"/>
    </row>
    <row r="36971" spans="199:199" ht="12" customHeight="1">
      <c r="GQ36971" s="171"/>
    </row>
    <row r="36972" spans="199:199" ht="12" customHeight="1">
      <c r="GQ36972" s="171"/>
    </row>
    <row r="36973" spans="199:199" ht="12" customHeight="1">
      <c r="GQ36973" s="171"/>
    </row>
    <row r="36974" spans="199:199" ht="12" customHeight="1">
      <c r="GQ36974" s="171"/>
    </row>
    <row r="36975" spans="199:199" ht="12" customHeight="1">
      <c r="GQ36975" s="171"/>
    </row>
    <row r="36976" spans="199:199" ht="12" customHeight="1">
      <c r="GQ36976" s="171"/>
    </row>
    <row r="36977" spans="199:199" ht="12" customHeight="1">
      <c r="GQ36977" s="171"/>
    </row>
    <row r="36978" spans="199:199" ht="12" customHeight="1">
      <c r="GQ36978" s="171"/>
    </row>
    <row r="36979" spans="199:199" ht="12" customHeight="1">
      <c r="GQ36979" s="171"/>
    </row>
    <row r="36980" spans="199:199" ht="12" customHeight="1">
      <c r="GQ36980" s="171"/>
    </row>
    <row r="36981" spans="199:199" ht="12" customHeight="1">
      <c r="GQ36981" s="171"/>
    </row>
    <row r="36982" spans="199:199" ht="12" customHeight="1">
      <c r="GQ36982" s="171"/>
    </row>
    <row r="36983" spans="199:199" ht="12" customHeight="1">
      <c r="GQ36983" s="171"/>
    </row>
    <row r="36984" spans="199:199" ht="12" customHeight="1">
      <c r="GQ36984" s="171"/>
    </row>
    <row r="36985" spans="199:199" ht="12" customHeight="1">
      <c r="GQ36985" s="171"/>
    </row>
    <row r="36986" spans="199:199" ht="12" customHeight="1">
      <c r="GQ36986" s="171"/>
    </row>
    <row r="36987" spans="199:199" ht="12" customHeight="1">
      <c r="GQ36987" s="171"/>
    </row>
    <row r="36988" spans="199:199" ht="12" customHeight="1">
      <c r="GQ36988" s="171"/>
    </row>
    <row r="36989" spans="199:199" ht="12" customHeight="1">
      <c r="GQ36989" s="171"/>
    </row>
    <row r="36990" spans="199:199" ht="12" customHeight="1">
      <c r="GQ36990" s="171"/>
    </row>
    <row r="36991" spans="199:199" ht="12" customHeight="1">
      <c r="GQ36991" s="171"/>
    </row>
    <row r="36992" spans="199:199" ht="12" customHeight="1">
      <c r="GQ36992" s="171"/>
    </row>
    <row r="36993" spans="199:199" ht="12" customHeight="1">
      <c r="GQ36993" s="171"/>
    </row>
    <row r="36994" spans="199:199" ht="12" customHeight="1">
      <c r="GQ36994" s="171"/>
    </row>
    <row r="36995" spans="199:199" ht="12" customHeight="1">
      <c r="GQ36995" s="171"/>
    </row>
    <row r="36996" spans="199:199" ht="12" customHeight="1">
      <c r="GQ36996" s="171"/>
    </row>
    <row r="36997" spans="199:199" ht="12" customHeight="1">
      <c r="GQ36997" s="171"/>
    </row>
    <row r="36998" spans="199:199" ht="12" customHeight="1">
      <c r="GQ36998" s="171"/>
    </row>
    <row r="36999" spans="199:199" ht="12" customHeight="1">
      <c r="GQ36999" s="171"/>
    </row>
    <row r="37000" spans="199:199" ht="12" customHeight="1">
      <c r="GQ37000" s="171"/>
    </row>
    <row r="37001" spans="199:199" ht="12" customHeight="1">
      <c r="GQ37001" s="171"/>
    </row>
    <row r="37002" spans="199:199" ht="12" customHeight="1">
      <c r="GQ37002" s="171"/>
    </row>
    <row r="37003" spans="199:199" ht="12" customHeight="1">
      <c r="GQ37003" s="171"/>
    </row>
    <row r="37004" spans="199:199" ht="12" customHeight="1">
      <c r="GQ37004" s="171"/>
    </row>
    <row r="37005" spans="199:199" ht="12" customHeight="1">
      <c r="GQ37005" s="171"/>
    </row>
    <row r="37006" spans="199:199" ht="12" customHeight="1">
      <c r="GQ37006" s="171"/>
    </row>
    <row r="37007" spans="199:199" ht="12" customHeight="1">
      <c r="GQ37007" s="171"/>
    </row>
    <row r="37008" spans="199:199" ht="12" customHeight="1">
      <c r="GQ37008" s="171"/>
    </row>
    <row r="37009" spans="199:199" ht="12" customHeight="1">
      <c r="GQ37009" s="171"/>
    </row>
    <row r="37010" spans="199:199" ht="12" customHeight="1">
      <c r="GQ37010" s="171"/>
    </row>
    <row r="37011" spans="199:199" ht="12" customHeight="1">
      <c r="GQ37011" s="171"/>
    </row>
    <row r="37012" spans="199:199" ht="12" customHeight="1">
      <c r="GQ37012" s="171"/>
    </row>
    <row r="37013" spans="199:199" ht="12" customHeight="1">
      <c r="GQ37013" s="171"/>
    </row>
    <row r="37014" spans="199:199" ht="12" customHeight="1">
      <c r="GQ37014" s="171"/>
    </row>
    <row r="37015" spans="199:199" ht="12" customHeight="1">
      <c r="GQ37015" s="171"/>
    </row>
    <row r="37016" spans="199:199" ht="12" customHeight="1">
      <c r="GQ37016" s="171"/>
    </row>
    <row r="37017" spans="199:199" ht="12" customHeight="1">
      <c r="GQ37017" s="171"/>
    </row>
    <row r="37018" spans="199:199" ht="12" customHeight="1">
      <c r="GQ37018" s="171"/>
    </row>
    <row r="37019" spans="199:199" ht="12" customHeight="1">
      <c r="GQ37019" s="171"/>
    </row>
    <row r="37020" spans="199:199" ht="12" customHeight="1">
      <c r="GQ37020" s="171"/>
    </row>
    <row r="37021" spans="199:199" ht="12" customHeight="1">
      <c r="GQ37021" s="171"/>
    </row>
    <row r="37022" spans="199:199" ht="12" customHeight="1">
      <c r="GQ37022" s="171"/>
    </row>
    <row r="37023" spans="199:199" ht="12" customHeight="1">
      <c r="GQ37023" s="171"/>
    </row>
    <row r="37024" spans="199:199" ht="12" customHeight="1">
      <c r="GQ37024" s="171"/>
    </row>
    <row r="37025" spans="199:199" ht="12" customHeight="1">
      <c r="GQ37025" s="171"/>
    </row>
    <row r="37026" spans="199:199" ht="12" customHeight="1">
      <c r="GQ37026" s="171"/>
    </row>
    <row r="37027" spans="199:199" ht="12" customHeight="1">
      <c r="GQ37027" s="171"/>
    </row>
    <row r="37028" spans="199:199" ht="12" customHeight="1">
      <c r="GQ37028" s="171"/>
    </row>
    <row r="37029" spans="199:199" ht="12" customHeight="1">
      <c r="GQ37029" s="171"/>
    </row>
    <row r="37030" spans="199:199" ht="12" customHeight="1">
      <c r="GQ37030" s="171"/>
    </row>
    <row r="37031" spans="199:199" ht="12" customHeight="1">
      <c r="GQ37031" s="171"/>
    </row>
    <row r="37032" spans="199:199" ht="12" customHeight="1">
      <c r="GQ37032" s="171"/>
    </row>
    <row r="37033" spans="199:199" ht="12" customHeight="1">
      <c r="GQ37033" s="171"/>
    </row>
    <row r="37034" spans="199:199" ht="12" customHeight="1">
      <c r="GQ37034" s="171"/>
    </row>
    <row r="37035" spans="199:199" ht="12" customHeight="1">
      <c r="GQ37035" s="171"/>
    </row>
    <row r="37036" spans="199:199" ht="12" customHeight="1">
      <c r="GQ37036" s="171"/>
    </row>
    <row r="37037" spans="199:199" ht="12" customHeight="1">
      <c r="GQ37037" s="171"/>
    </row>
    <row r="37038" spans="199:199" ht="12" customHeight="1">
      <c r="GQ37038" s="171"/>
    </row>
    <row r="37039" spans="199:199" ht="12" customHeight="1">
      <c r="GQ37039" s="171"/>
    </row>
    <row r="37040" spans="199:199" ht="12" customHeight="1">
      <c r="GQ37040" s="171"/>
    </row>
    <row r="37041" spans="199:199" ht="12" customHeight="1">
      <c r="GQ37041" s="171"/>
    </row>
    <row r="37042" spans="199:199" ht="12" customHeight="1">
      <c r="GQ37042" s="171"/>
    </row>
    <row r="37043" spans="199:199" ht="12" customHeight="1">
      <c r="GQ37043" s="171"/>
    </row>
    <row r="37044" spans="199:199" ht="12" customHeight="1">
      <c r="GQ37044" s="171"/>
    </row>
    <row r="37045" spans="199:199" ht="12" customHeight="1">
      <c r="GQ37045" s="171"/>
    </row>
    <row r="37046" spans="199:199" ht="12" customHeight="1">
      <c r="GQ37046" s="171"/>
    </row>
    <row r="37047" spans="199:199" ht="12" customHeight="1">
      <c r="GQ37047" s="171"/>
    </row>
    <row r="37048" spans="199:199" ht="12" customHeight="1">
      <c r="GQ37048" s="171"/>
    </row>
    <row r="37049" spans="199:199" ht="12" customHeight="1">
      <c r="GQ37049" s="171"/>
    </row>
    <row r="37050" spans="199:199" ht="12" customHeight="1">
      <c r="GQ37050" s="171"/>
    </row>
    <row r="37051" spans="199:199" ht="12" customHeight="1">
      <c r="GQ37051" s="171"/>
    </row>
    <row r="37052" spans="199:199" ht="12" customHeight="1">
      <c r="GQ37052" s="171"/>
    </row>
    <row r="37053" spans="199:199" ht="12" customHeight="1">
      <c r="GQ37053" s="171"/>
    </row>
    <row r="37054" spans="199:199" ht="12" customHeight="1">
      <c r="GQ37054" s="171"/>
    </row>
    <row r="37055" spans="199:199" ht="12" customHeight="1">
      <c r="GQ37055" s="171"/>
    </row>
    <row r="37056" spans="199:199" ht="12" customHeight="1">
      <c r="GQ37056" s="171"/>
    </row>
    <row r="37057" spans="199:199" ht="12" customHeight="1">
      <c r="GQ37057" s="171"/>
    </row>
    <row r="37058" spans="199:199" ht="12" customHeight="1">
      <c r="GQ37058" s="171"/>
    </row>
    <row r="37059" spans="199:199" ht="12" customHeight="1">
      <c r="GQ37059" s="171"/>
    </row>
    <row r="37060" spans="199:199" ht="12" customHeight="1">
      <c r="GQ37060" s="171"/>
    </row>
    <row r="37061" spans="199:199" ht="12" customHeight="1">
      <c r="GQ37061" s="171"/>
    </row>
    <row r="37062" spans="199:199" ht="12" customHeight="1">
      <c r="GQ37062" s="171"/>
    </row>
    <row r="37063" spans="199:199" ht="12" customHeight="1">
      <c r="GQ37063" s="171"/>
    </row>
    <row r="37064" spans="199:199" ht="12" customHeight="1">
      <c r="GQ37064" s="171"/>
    </row>
    <row r="37065" spans="199:199" ht="12" customHeight="1">
      <c r="GQ37065" s="171"/>
    </row>
    <row r="37066" spans="199:199" ht="12" customHeight="1">
      <c r="GQ37066" s="171"/>
    </row>
    <row r="37067" spans="199:199" ht="12" customHeight="1">
      <c r="GQ37067" s="171"/>
    </row>
    <row r="37068" spans="199:199" ht="12" customHeight="1">
      <c r="GQ37068" s="171"/>
    </row>
    <row r="37069" spans="199:199" ht="12" customHeight="1">
      <c r="GQ37069" s="171"/>
    </row>
    <row r="37070" spans="199:199" ht="12" customHeight="1">
      <c r="GQ37070" s="171"/>
    </row>
    <row r="37071" spans="199:199" ht="12" customHeight="1">
      <c r="GQ37071" s="171"/>
    </row>
    <row r="37072" spans="199:199" ht="12" customHeight="1">
      <c r="GQ37072" s="171"/>
    </row>
    <row r="37073" spans="199:199" ht="12" customHeight="1">
      <c r="GQ37073" s="171"/>
    </row>
    <row r="37074" spans="199:199" ht="12" customHeight="1">
      <c r="GQ37074" s="171"/>
    </row>
    <row r="37075" spans="199:199" ht="12" customHeight="1">
      <c r="GQ37075" s="171"/>
    </row>
    <row r="37076" spans="199:199" ht="12" customHeight="1">
      <c r="GQ37076" s="171"/>
    </row>
    <row r="37077" spans="199:199" ht="12" customHeight="1">
      <c r="GQ37077" s="171"/>
    </row>
    <row r="37078" spans="199:199" ht="12" customHeight="1">
      <c r="GQ37078" s="171"/>
    </row>
    <row r="37079" spans="199:199" ht="12" customHeight="1">
      <c r="GQ37079" s="171"/>
    </row>
    <row r="37080" spans="199:199" ht="12" customHeight="1">
      <c r="GQ37080" s="171"/>
    </row>
    <row r="37081" spans="199:199" ht="12" customHeight="1">
      <c r="GQ37081" s="171"/>
    </row>
    <row r="37082" spans="199:199" ht="12" customHeight="1">
      <c r="GQ37082" s="171"/>
    </row>
    <row r="37083" spans="199:199" ht="12" customHeight="1">
      <c r="GQ37083" s="171"/>
    </row>
    <row r="37084" spans="199:199" ht="12" customHeight="1">
      <c r="GQ37084" s="171"/>
    </row>
    <row r="37085" spans="199:199" ht="12" customHeight="1">
      <c r="GQ37085" s="171"/>
    </row>
    <row r="37086" spans="199:199" ht="12" customHeight="1">
      <c r="GQ37086" s="171"/>
    </row>
    <row r="37087" spans="199:199" ht="12" customHeight="1">
      <c r="GQ37087" s="171"/>
    </row>
    <row r="37088" spans="199:199" ht="12" customHeight="1">
      <c r="GQ37088" s="171"/>
    </row>
    <row r="37089" spans="199:199" ht="12" customHeight="1">
      <c r="GQ37089" s="171"/>
    </row>
    <row r="37090" spans="199:199" ht="12" customHeight="1">
      <c r="GQ37090" s="171"/>
    </row>
    <row r="37091" spans="199:199" ht="12" customHeight="1">
      <c r="GQ37091" s="171"/>
    </row>
    <row r="37092" spans="199:199" ht="12" customHeight="1">
      <c r="GQ37092" s="171"/>
    </row>
    <row r="37093" spans="199:199" ht="12" customHeight="1">
      <c r="GQ37093" s="171"/>
    </row>
    <row r="37094" spans="199:199" ht="12" customHeight="1">
      <c r="GQ37094" s="171"/>
    </row>
    <row r="37095" spans="199:199" ht="12" customHeight="1">
      <c r="GQ37095" s="171"/>
    </row>
    <row r="37096" spans="199:199" ht="12" customHeight="1">
      <c r="GQ37096" s="171"/>
    </row>
    <row r="37097" spans="199:199" ht="12" customHeight="1">
      <c r="GQ37097" s="171"/>
    </row>
    <row r="37098" spans="199:199" ht="12" customHeight="1">
      <c r="GQ37098" s="171"/>
    </row>
    <row r="37099" spans="199:199" ht="12" customHeight="1">
      <c r="GQ37099" s="171"/>
    </row>
    <row r="37100" spans="199:199" ht="12" customHeight="1">
      <c r="GQ37100" s="171"/>
    </row>
    <row r="37101" spans="199:199" ht="12" customHeight="1">
      <c r="GQ37101" s="171"/>
    </row>
    <row r="37102" spans="199:199" ht="12" customHeight="1">
      <c r="GQ37102" s="171"/>
    </row>
    <row r="37103" spans="199:199" ht="12" customHeight="1">
      <c r="GQ37103" s="171"/>
    </row>
    <row r="37104" spans="199:199" ht="12" customHeight="1">
      <c r="GQ37104" s="171"/>
    </row>
    <row r="37105" spans="199:199" ht="12" customHeight="1">
      <c r="GQ37105" s="171"/>
    </row>
    <row r="37106" spans="199:199" ht="12" customHeight="1">
      <c r="GQ37106" s="171"/>
    </row>
    <row r="37107" spans="199:199" ht="12" customHeight="1">
      <c r="GQ37107" s="171"/>
    </row>
    <row r="37108" spans="199:199" ht="12" customHeight="1">
      <c r="GQ37108" s="171"/>
    </row>
    <row r="37109" spans="199:199" ht="12" customHeight="1">
      <c r="GQ37109" s="171"/>
    </row>
    <row r="37110" spans="199:199" ht="12" customHeight="1">
      <c r="GQ37110" s="171"/>
    </row>
    <row r="37111" spans="199:199" ht="12" customHeight="1">
      <c r="GQ37111" s="171"/>
    </row>
    <row r="37112" spans="199:199" ht="12" customHeight="1">
      <c r="GQ37112" s="171"/>
    </row>
    <row r="37113" spans="199:199" ht="12" customHeight="1">
      <c r="GQ37113" s="171"/>
    </row>
    <row r="37114" spans="199:199" ht="12" customHeight="1">
      <c r="GQ37114" s="171"/>
    </row>
    <row r="37115" spans="199:199" ht="12" customHeight="1">
      <c r="GQ37115" s="171"/>
    </row>
    <row r="37116" spans="199:199" ht="12" customHeight="1">
      <c r="GQ37116" s="171"/>
    </row>
    <row r="37117" spans="199:199" ht="12" customHeight="1">
      <c r="GQ37117" s="171"/>
    </row>
    <row r="37118" spans="199:199" ht="12" customHeight="1">
      <c r="GQ37118" s="171"/>
    </row>
    <row r="37119" spans="199:199" ht="12" customHeight="1">
      <c r="GQ37119" s="171"/>
    </row>
    <row r="37120" spans="199:199" ht="12" customHeight="1">
      <c r="GQ37120" s="171"/>
    </row>
    <row r="37121" spans="199:199" ht="12" customHeight="1">
      <c r="GQ37121" s="171"/>
    </row>
    <row r="37122" spans="199:199" ht="12" customHeight="1">
      <c r="GQ37122" s="171"/>
    </row>
    <row r="37123" spans="199:199" ht="12" customHeight="1">
      <c r="GQ37123" s="171"/>
    </row>
    <row r="37124" spans="199:199" ht="12" customHeight="1">
      <c r="GQ37124" s="171"/>
    </row>
    <row r="37125" spans="199:199" ht="12" customHeight="1">
      <c r="GQ37125" s="171"/>
    </row>
    <row r="37126" spans="199:199" ht="12" customHeight="1">
      <c r="GQ37126" s="171"/>
    </row>
    <row r="37127" spans="199:199" ht="12" customHeight="1">
      <c r="GQ37127" s="171"/>
    </row>
    <row r="37128" spans="199:199" ht="12" customHeight="1">
      <c r="GQ37128" s="171"/>
    </row>
    <row r="37129" spans="199:199" ht="12" customHeight="1">
      <c r="GQ37129" s="171"/>
    </row>
    <row r="37130" spans="199:199" ht="12" customHeight="1">
      <c r="GQ37130" s="171"/>
    </row>
    <row r="37131" spans="199:199" ht="12" customHeight="1">
      <c r="GQ37131" s="171"/>
    </row>
    <row r="37132" spans="199:199" ht="12" customHeight="1">
      <c r="GQ37132" s="171"/>
    </row>
    <row r="37133" spans="199:199" ht="12" customHeight="1">
      <c r="GQ37133" s="171"/>
    </row>
    <row r="37134" spans="199:199" ht="12" customHeight="1">
      <c r="GQ37134" s="171"/>
    </row>
    <row r="37135" spans="199:199" ht="12" customHeight="1">
      <c r="GQ37135" s="171"/>
    </row>
    <row r="37136" spans="199:199" ht="12" customHeight="1">
      <c r="GQ37136" s="171"/>
    </row>
    <row r="37137" spans="199:199" ht="12" customHeight="1">
      <c r="GQ37137" s="171"/>
    </row>
    <row r="37138" spans="199:199" ht="12" customHeight="1">
      <c r="GQ37138" s="171"/>
    </row>
    <row r="37139" spans="199:199" ht="12" customHeight="1">
      <c r="GQ37139" s="171"/>
    </row>
    <row r="37140" spans="199:199" ht="12" customHeight="1">
      <c r="GQ37140" s="171"/>
    </row>
    <row r="37141" spans="199:199" ht="12" customHeight="1">
      <c r="GQ37141" s="171"/>
    </row>
    <row r="37142" spans="199:199" ht="12" customHeight="1">
      <c r="GQ37142" s="171"/>
    </row>
    <row r="37143" spans="199:199" ht="12" customHeight="1">
      <c r="GQ37143" s="171"/>
    </row>
    <row r="37144" spans="199:199" ht="12" customHeight="1">
      <c r="GQ37144" s="171"/>
    </row>
    <row r="37145" spans="199:199" ht="12" customHeight="1">
      <c r="GQ37145" s="171"/>
    </row>
    <row r="37146" spans="199:199" ht="12" customHeight="1">
      <c r="GQ37146" s="171"/>
    </row>
    <row r="37147" spans="199:199" ht="12" customHeight="1">
      <c r="GQ37147" s="171"/>
    </row>
    <row r="37148" spans="199:199" ht="12" customHeight="1">
      <c r="GQ37148" s="171"/>
    </row>
    <row r="37149" spans="199:199" ht="12" customHeight="1">
      <c r="GQ37149" s="171"/>
    </row>
    <row r="37150" spans="199:199" ht="12" customHeight="1">
      <c r="GQ37150" s="171"/>
    </row>
    <row r="37151" spans="199:199" ht="12" customHeight="1">
      <c r="GQ37151" s="171"/>
    </row>
    <row r="37152" spans="199:199" ht="12" customHeight="1">
      <c r="GQ37152" s="171"/>
    </row>
    <row r="37153" spans="199:199" ht="12" customHeight="1">
      <c r="GQ37153" s="171"/>
    </row>
    <row r="37154" spans="199:199" ht="12" customHeight="1">
      <c r="GQ37154" s="171"/>
    </row>
    <row r="37155" spans="199:199" ht="12" customHeight="1">
      <c r="GQ37155" s="171"/>
    </row>
    <row r="37156" spans="199:199" ht="12" customHeight="1">
      <c r="GQ37156" s="171"/>
    </row>
    <row r="37157" spans="199:199" ht="12" customHeight="1">
      <c r="GQ37157" s="171"/>
    </row>
    <row r="37158" spans="199:199" ht="12" customHeight="1">
      <c r="GQ37158" s="171"/>
    </row>
    <row r="37159" spans="199:199" ht="12" customHeight="1">
      <c r="GQ37159" s="171"/>
    </row>
    <row r="37160" spans="199:199" ht="12" customHeight="1">
      <c r="GQ37160" s="171"/>
    </row>
    <row r="37161" spans="199:199" ht="12" customHeight="1">
      <c r="GQ37161" s="171"/>
    </row>
    <row r="37162" spans="199:199" ht="12" customHeight="1">
      <c r="GQ37162" s="171"/>
    </row>
    <row r="37163" spans="199:199" ht="12" customHeight="1">
      <c r="GQ37163" s="171"/>
    </row>
    <row r="37164" spans="199:199" ht="12" customHeight="1">
      <c r="GQ37164" s="171"/>
    </row>
    <row r="37165" spans="199:199" ht="12" customHeight="1">
      <c r="GQ37165" s="171"/>
    </row>
    <row r="37166" spans="199:199" ht="12" customHeight="1">
      <c r="GQ37166" s="171"/>
    </row>
    <row r="37167" spans="199:199" ht="12" customHeight="1">
      <c r="GQ37167" s="171"/>
    </row>
    <row r="37168" spans="199:199" ht="12" customHeight="1">
      <c r="GQ37168" s="171"/>
    </row>
    <row r="37169" spans="199:199" ht="12" customHeight="1">
      <c r="GQ37169" s="171"/>
    </row>
    <row r="37170" spans="199:199" ht="12" customHeight="1">
      <c r="GQ37170" s="171"/>
    </row>
    <row r="37171" spans="199:199" ht="12" customHeight="1">
      <c r="GQ37171" s="171"/>
    </row>
    <row r="37172" spans="199:199" ht="12" customHeight="1">
      <c r="GQ37172" s="171"/>
    </row>
    <row r="37173" spans="199:199" ht="12" customHeight="1">
      <c r="GQ37173" s="171"/>
    </row>
    <row r="37174" spans="199:199" ht="12" customHeight="1">
      <c r="GQ37174" s="171"/>
    </row>
    <row r="37175" spans="199:199" ht="12" customHeight="1">
      <c r="GQ37175" s="171"/>
    </row>
    <row r="37176" spans="199:199" ht="12" customHeight="1">
      <c r="GQ37176" s="171"/>
    </row>
    <row r="37177" spans="199:199" ht="12" customHeight="1">
      <c r="GQ37177" s="171"/>
    </row>
    <row r="37178" spans="199:199" ht="12" customHeight="1">
      <c r="GQ37178" s="171"/>
    </row>
    <row r="37179" spans="199:199" ht="12" customHeight="1">
      <c r="GQ37179" s="171"/>
    </row>
    <row r="37180" spans="199:199" ht="12" customHeight="1">
      <c r="GQ37180" s="171"/>
    </row>
    <row r="37181" spans="199:199" ht="12" customHeight="1">
      <c r="GQ37181" s="171"/>
    </row>
    <row r="37182" spans="199:199" ht="12" customHeight="1">
      <c r="GQ37182" s="171"/>
    </row>
    <row r="37183" spans="199:199" ht="12" customHeight="1">
      <c r="GQ37183" s="171"/>
    </row>
    <row r="37184" spans="199:199" ht="12" customHeight="1">
      <c r="GQ37184" s="171"/>
    </row>
    <row r="37185" spans="199:199" ht="12" customHeight="1">
      <c r="GQ37185" s="171"/>
    </row>
    <row r="37186" spans="199:199" ht="12" customHeight="1">
      <c r="GQ37186" s="171"/>
    </row>
    <row r="37187" spans="199:199" ht="12" customHeight="1">
      <c r="GQ37187" s="171"/>
    </row>
    <row r="37188" spans="199:199" ht="12" customHeight="1">
      <c r="GQ37188" s="171"/>
    </row>
    <row r="37189" spans="199:199" ht="12" customHeight="1">
      <c r="GQ37189" s="171"/>
    </row>
    <row r="37190" spans="199:199" ht="12" customHeight="1">
      <c r="GQ37190" s="171"/>
    </row>
    <row r="37191" spans="199:199" ht="12" customHeight="1">
      <c r="GQ37191" s="171"/>
    </row>
    <row r="37192" spans="199:199" ht="12" customHeight="1">
      <c r="GQ37192" s="171"/>
    </row>
    <row r="37193" spans="199:199" ht="12" customHeight="1">
      <c r="GQ37193" s="171"/>
    </row>
    <row r="37194" spans="199:199" ht="12" customHeight="1">
      <c r="GQ37194" s="171"/>
    </row>
    <row r="37195" spans="199:199" ht="12" customHeight="1">
      <c r="GQ37195" s="171"/>
    </row>
    <row r="37196" spans="199:199" ht="12" customHeight="1">
      <c r="GQ37196" s="171"/>
    </row>
    <row r="37197" spans="199:199" ht="12" customHeight="1">
      <c r="GQ37197" s="171"/>
    </row>
    <row r="37198" spans="199:199" ht="12" customHeight="1">
      <c r="GQ37198" s="171"/>
    </row>
    <row r="37199" spans="199:199" ht="12" customHeight="1">
      <c r="GQ37199" s="171"/>
    </row>
    <row r="37200" spans="199:199" ht="12" customHeight="1">
      <c r="GQ37200" s="171"/>
    </row>
    <row r="37201" spans="199:199" ht="12" customHeight="1">
      <c r="GQ37201" s="171"/>
    </row>
    <row r="37202" spans="199:199" ht="12" customHeight="1">
      <c r="GQ37202" s="171"/>
    </row>
    <row r="37203" spans="199:199" ht="12" customHeight="1">
      <c r="GQ37203" s="171"/>
    </row>
    <row r="37204" spans="199:199" ht="12" customHeight="1">
      <c r="GQ37204" s="171"/>
    </row>
    <row r="37205" spans="199:199" ht="12" customHeight="1">
      <c r="GQ37205" s="171"/>
    </row>
    <row r="37206" spans="199:199" ht="12" customHeight="1">
      <c r="GQ37206" s="171"/>
    </row>
    <row r="37207" spans="199:199" ht="12" customHeight="1">
      <c r="GQ37207" s="171"/>
    </row>
    <row r="37208" spans="199:199" ht="12" customHeight="1">
      <c r="GQ37208" s="171"/>
    </row>
    <row r="37209" spans="199:199" ht="12" customHeight="1">
      <c r="GQ37209" s="171"/>
    </row>
    <row r="37210" spans="199:199" ht="12" customHeight="1">
      <c r="GQ37210" s="171"/>
    </row>
    <row r="37211" spans="199:199" ht="12" customHeight="1">
      <c r="GQ37211" s="171"/>
    </row>
    <row r="37212" spans="199:199" ht="12" customHeight="1">
      <c r="GQ37212" s="171"/>
    </row>
    <row r="37213" spans="199:199" ht="12" customHeight="1">
      <c r="GQ37213" s="171"/>
    </row>
    <row r="37214" spans="199:199" ht="12" customHeight="1">
      <c r="GQ37214" s="171"/>
    </row>
    <row r="37215" spans="199:199" ht="12" customHeight="1">
      <c r="GQ37215" s="171"/>
    </row>
    <row r="37216" spans="199:199" ht="12" customHeight="1">
      <c r="GQ37216" s="171"/>
    </row>
    <row r="37217" spans="199:199" ht="12" customHeight="1">
      <c r="GQ37217" s="171"/>
    </row>
    <row r="37218" spans="199:199" ht="12" customHeight="1">
      <c r="GQ37218" s="171"/>
    </row>
    <row r="37219" spans="199:199" ht="12" customHeight="1">
      <c r="GQ37219" s="171"/>
    </row>
    <row r="37220" spans="199:199" ht="12" customHeight="1">
      <c r="GQ37220" s="171"/>
    </row>
    <row r="37221" spans="199:199" ht="12" customHeight="1">
      <c r="GQ37221" s="171"/>
    </row>
    <row r="37222" spans="199:199" ht="12" customHeight="1">
      <c r="GQ37222" s="171"/>
    </row>
    <row r="37223" spans="199:199" ht="12" customHeight="1">
      <c r="GQ37223" s="171"/>
    </row>
    <row r="37224" spans="199:199" ht="12" customHeight="1">
      <c r="GQ37224" s="171"/>
    </row>
    <row r="37225" spans="199:199" ht="12" customHeight="1">
      <c r="GQ37225" s="171"/>
    </row>
    <row r="37226" spans="199:199" ht="12" customHeight="1">
      <c r="GQ37226" s="171"/>
    </row>
    <row r="37227" spans="199:199" ht="12" customHeight="1">
      <c r="GQ37227" s="171"/>
    </row>
    <row r="37228" spans="199:199" ht="12" customHeight="1">
      <c r="GQ37228" s="171"/>
    </row>
    <row r="37229" spans="199:199" ht="12" customHeight="1">
      <c r="GQ37229" s="171"/>
    </row>
    <row r="37230" spans="199:199" ht="12" customHeight="1">
      <c r="GQ37230" s="171"/>
    </row>
    <row r="37231" spans="199:199" ht="12" customHeight="1">
      <c r="GQ37231" s="171"/>
    </row>
    <row r="37232" spans="199:199" ht="12" customHeight="1">
      <c r="GQ37232" s="171"/>
    </row>
    <row r="37233" spans="199:199" ht="12" customHeight="1">
      <c r="GQ37233" s="171"/>
    </row>
    <row r="37234" spans="199:199" ht="12" customHeight="1">
      <c r="GQ37234" s="171"/>
    </row>
    <row r="37235" spans="199:199" ht="12" customHeight="1">
      <c r="GQ37235" s="171"/>
    </row>
    <row r="37236" spans="199:199" ht="12" customHeight="1">
      <c r="GQ37236" s="171"/>
    </row>
    <row r="37237" spans="199:199" ht="12" customHeight="1">
      <c r="GQ37237" s="171"/>
    </row>
    <row r="37238" spans="199:199" ht="12" customHeight="1">
      <c r="GQ37238" s="171"/>
    </row>
    <row r="37239" spans="199:199" ht="12" customHeight="1">
      <c r="GQ37239" s="171"/>
    </row>
    <row r="37240" spans="199:199" ht="12" customHeight="1">
      <c r="GQ37240" s="171"/>
    </row>
    <row r="37241" spans="199:199" ht="12" customHeight="1">
      <c r="GQ37241" s="171"/>
    </row>
    <row r="37242" spans="199:199" ht="12" customHeight="1">
      <c r="GQ37242" s="171"/>
    </row>
    <row r="37243" spans="199:199" ht="12" customHeight="1">
      <c r="GQ37243" s="171"/>
    </row>
    <row r="37244" spans="199:199" ht="12" customHeight="1">
      <c r="GQ37244" s="171"/>
    </row>
    <row r="37245" spans="199:199" ht="12" customHeight="1">
      <c r="GQ37245" s="171"/>
    </row>
    <row r="37246" spans="199:199" ht="12" customHeight="1">
      <c r="GQ37246" s="171"/>
    </row>
    <row r="37247" spans="199:199" ht="12" customHeight="1">
      <c r="GQ37247" s="171"/>
    </row>
    <row r="37248" spans="199:199" ht="12" customHeight="1">
      <c r="GQ37248" s="171"/>
    </row>
    <row r="37249" spans="199:199" ht="12" customHeight="1">
      <c r="GQ37249" s="171"/>
    </row>
    <row r="37250" spans="199:199" ht="12" customHeight="1">
      <c r="GQ37250" s="171"/>
    </row>
    <row r="37251" spans="199:199" ht="12" customHeight="1">
      <c r="GQ37251" s="171"/>
    </row>
    <row r="37252" spans="199:199" ht="12" customHeight="1">
      <c r="GQ37252" s="171"/>
    </row>
    <row r="37253" spans="199:199" ht="12" customHeight="1">
      <c r="GQ37253" s="171"/>
    </row>
    <row r="37254" spans="199:199" ht="12" customHeight="1">
      <c r="GQ37254" s="171"/>
    </row>
    <row r="37255" spans="199:199" ht="12" customHeight="1">
      <c r="GQ37255" s="171"/>
    </row>
    <row r="37256" spans="199:199" ht="12" customHeight="1">
      <c r="GQ37256" s="171"/>
    </row>
    <row r="37257" spans="199:199" ht="12" customHeight="1">
      <c r="GQ37257" s="171"/>
    </row>
    <row r="37258" spans="199:199" ht="12" customHeight="1">
      <c r="GQ37258" s="171"/>
    </row>
    <row r="37259" spans="199:199" ht="12" customHeight="1">
      <c r="GQ37259" s="171"/>
    </row>
    <row r="37260" spans="199:199" ht="12" customHeight="1">
      <c r="GQ37260" s="171"/>
    </row>
    <row r="37261" spans="199:199" ht="12" customHeight="1">
      <c r="GQ37261" s="171"/>
    </row>
    <row r="37262" spans="199:199" ht="12" customHeight="1">
      <c r="GQ37262" s="171"/>
    </row>
    <row r="37263" spans="199:199" ht="12" customHeight="1">
      <c r="GQ37263" s="171"/>
    </row>
    <row r="37264" spans="199:199" ht="12" customHeight="1">
      <c r="GQ37264" s="171"/>
    </row>
    <row r="37265" spans="199:199" ht="12" customHeight="1">
      <c r="GQ37265" s="171"/>
    </row>
    <row r="37266" spans="199:199" ht="12" customHeight="1">
      <c r="GQ37266" s="171"/>
    </row>
    <row r="37267" spans="199:199" ht="12" customHeight="1">
      <c r="GQ37267" s="171"/>
    </row>
    <row r="37268" spans="199:199" ht="12" customHeight="1">
      <c r="GQ37268" s="171"/>
    </row>
    <row r="37269" spans="199:199" ht="12" customHeight="1">
      <c r="GQ37269" s="171"/>
    </row>
    <row r="37270" spans="199:199" ht="12" customHeight="1">
      <c r="GQ37270" s="171"/>
    </row>
    <row r="37271" spans="199:199" ht="12" customHeight="1">
      <c r="GQ37271" s="171"/>
    </row>
    <row r="37272" spans="199:199" ht="12" customHeight="1">
      <c r="GQ37272" s="171"/>
    </row>
    <row r="37273" spans="199:199" ht="12" customHeight="1">
      <c r="GQ37273" s="171"/>
    </row>
    <row r="37274" spans="199:199" ht="12" customHeight="1">
      <c r="GQ37274" s="171"/>
    </row>
    <row r="37275" spans="199:199" ht="12" customHeight="1">
      <c r="GQ37275" s="171"/>
    </row>
    <row r="37276" spans="199:199" ht="12" customHeight="1">
      <c r="GQ37276" s="171"/>
    </row>
    <row r="37277" spans="199:199" ht="12" customHeight="1">
      <c r="GQ37277" s="171"/>
    </row>
    <row r="37278" spans="199:199" ht="12" customHeight="1">
      <c r="GQ37278" s="171"/>
    </row>
    <row r="37279" spans="199:199" ht="12" customHeight="1">
      <c r="GQ37279" s="171"/>
    </row>
    <row r="37280" spans="199:199" ht="12" customHeight="1">
      <c r="GQ37280" s="171"/>
    </row>
    <row r="37281" spans="199:199" ht="12" customHeight="1">
      <c r="GQ37281" s="171"/>
    </row>
    <row r="37282" spans="199:199" ht="12" customHeight="1">
      <c r="GQ37282" s="171"/>
    </row>
    <row r="37283" spans="199:199" ht="12" customHeight="1">
      <c r="GQ37283" s="171"/>
    </row>
    <row r="37284" spans="199:199" ht="12" customHeight="1">
      <c r="GQ37284" s="171"/>
    </row>
    <row r="37285" spans="199:199" ht="12" customHeight="1">
      <c r="GQ37285" s="171"/>
    </row>
    <row r="37286" spans="199:199" ht="12" customHeight="1">
      <c r="GQ37286" s="171"/>
    </row>
    <row r="37287" spans="199:199" ht="12" customHeight="1">
      <c r="GQ37287" s="171"/>
    </row>
    <row r="37288" spans="199:199" ht="12" customHeight="1">
      <c r="GQ37288" s="171"/>
    </row>
    <row r="37289" spans="199:199" ht="12" customHeight="1">
      <c r="GQ37289" s="171"/>
    </row>
    <row r="37290" spans="199:199" ht="12" customHeight="1">
      <c r="GQ37290" s="171"/>
    </row>
    <row r="37291" spans="199:199" ht="12" customHeight="1">
      <c r="GQ37291" s="171"/>
    </row>
    <row r="37292" spans="199:199" ht="12" customHeight="1">
      <c r="GQ37292" s="171"/>
    </row>
    <row r="37293" spans="199:199" ht="12" customHeight="1">
      <c r="GQ37293" s="171"/>
    </row>
    <row r="37294" spans="199:199" ht="12" customHeight="1">
      <c r="GQ37294" s="171"/>
    </row>
    <row r="37295" spans="199:199" ht="12" customHeight="1">
      <c r="GQ37295" s="171"/>
    </row>
    <row r="37296" spans="199:199" ht="12" customHeight="1">
      <c r="GQ37296" s="171"/>
    </row>
    <row r="37297" spans="199:199" ht="12" customHeight="1">
      <c r="GQ37297" s="171"/>
    </row>
    <row r="37298" spans="199:199" ht="12" customHeight="1">
      <c r="GQ37298" s="171"/>
    </row>
    <row r="37299" spans="199:199" ht="12" customHeight="1">
      <c r="GQ37299" s="171"/>
    </row>
    <row r="37300" spans="199:199" ht="12" customHeight="1">
      <c r="GQ37300" s="171"/>
    </row>
    <row r="37301" spans="199:199" ht="12" customHeight="1">
      <c r="GQ37301" s="171"/>
    </row>
    <row r="37302" spans="199:199" ht="12" customHeight="1">
      <c r="GQ37302" s="171"/>
    </row>
    <row r="37303" spans="199:199" ht="12" customHeight="1">
      <c r="GQ37303" s="171"/>
    </row>
    <row r="37304" spans="199:199" ht="12" customHeight="1">
      <c r="GQ37304" s="171"/>
    </row>
    <row r="37305" spans="199:199" ht="12" customHeight="1">
      <c r="GQ37305" s="171"/>
    </row>
    <row r="37306" spans="199:199" ht="12" customHeight="1">
      <c r="GQ37306" s="171"/>
    </row>
    <row r="37307" spans="199:199" ht="12" customHeight="1">
      <c r="GQ37307" s="171"/>
    </row>
    <row r="37308" spans="199:199" ht="12" customHeight="1">
      <c r="GQ37308" s="171"/>
    </row>
    <row r="37309" spans="199:199" ht="12" customHeight="1">
      <c r="GQ37309" s="171"/>
    </row>
    <row r="37310" spans="199:199" ht="12" customHeight="1">
      <c r="GQ37310" s="171"/>
    </row>
    <row r="37311" spans="199:199" ht="12" customHeight="1">
      <c r="GQ37311" s="171"/>
    </row>
    <row r="37312" spans="199:199" ht="12" customHeight="1">
      <c r="GQ37312" s="171"/>
    </row>
    <row r="37313" spans="199:199" ht="12" customHeight="1">
      <c r="GQ37313" s="171"/>
    </row>
    <row r="37314" spans="199:199" ht="12" customHeight="1">
      <c r="GQ37314" s="171"/>
    </row>
    <row r="37315" spans="199:199" ht="12" customHeight="1">
      <c r="GQ37315" s="171"/>
    </row>
    <row r="37316" spans="199:199" ht="12" customHeight="1">
      <c r="GQ37316" s="171"/>
    </row>
    <row r="37317" spans="199:199" ht="12" customHeight="1">
      <c r="GQ37317" s="171"/>
    </row>
    <row r="37318" spans="199:199" ht="12" customHeight="1">
      <c r="GQ37318" s="171"/>
    </row>
    <row r="37319" spans="199:199" ht="12" customHeight="1">
      <c r="GQ37319" s="171"/>
    </row>
    <row r="37320" spans="199:199" ht="12" customHeight="1">
      <c r="GQ37320" s="171"/>
    </row>
    <row r="37321" spans="199:199" ht="12" customHeight="1">
      <c r="GQ37321" s="171"/>
    </row>
    <row r="37322" spans="199:199" ht="12" customHeight="1">
      <c r="GQ37322" s="171"/>
    </row>
    <row r="37323" spans="199:199" ht="12" customHeight="1">
      <c r="GQ37323" s="171"/>
    </row>
    <row r="37324" spans="199:199" ht="12" customHeight="1">
      <c r="GQ37324" s="171"/>
    </row>
    <row r="37325" spans="199:199" ht="12" customHeight="1">
      <c r="GQ37325" s="171"/>
    </row>
    <row r="37326" spans="199:199" ht="12" customHeight="1">
      <c r="GQ37326" s="171"/>
    </row>
    <row r="37327" spans="199:199" ht="12" customHeight="1">
      <c r="GQ37327" s="171"/>
    </row>
    <row r="37328" spans="199:199" ht="12" customHeight="1">
      <c r="GQ37328" s="171"/>
    </row>
    <row r="37329" spans="199:199" ht="12" customHeight="1">
      <c r="GQ37329" s="171"/>
    </row>
    <row r="37330" spans="199:199" ht="12" customHeight="1">
      <c r="GQ37330" s="171"/>
    </row>
    <row r="37331" spans="199:199" ht="12" customHeight="1">
      <c r="GQ37331" s="171"/>
    </row>
    <row r="37332" spans="199:199" ht="12" customHeight="1">
      <c r="GQ37332" s="171"/>
    </row>
    <row r="37333" spans="199:199" ht="12" customHeight="1">
      <c r="GQ37333" s="171"/>
    </row>
    <row r="37334" spans="199:199" ht="12" customHeight="1">
      <c r="GQ37334" s="171"/>
    </row>
    <row r="37335" spans="199:199" ht="12" customHeight="1">
      <c r="GQ37335" s="171"/>
    </row>
    <row r="37336" spans="199:199" ht="12" customHeight="1">
      <c r="GQ37336" s="171"/>
    </row>
    <row r="37337" spans="199:199" ht="12" customHeight="1">
      <c r="GQ37337" s="171"/>
    </row>
    <row r="37338" spans="199:199" ht="12" customHeight="1">
      <c r="GQ37338" s="171"/>
    </row>
    <row r="37339" spans="199:199" ht="12" customHeight="1">
      <c r="GQ37339" s="171"/>
    </row>
    <row r="37340" spans="199:199" ht="12" customHeight="1">
      <c r="GQ37340" s="171"/>
    </row>
    <row r="37341" spans="199:199" ht="12" customHeight="1">
      <c r="GQ37341" s="171"/>
    </row>
    <row r="37342" spans="199:199" ht="12" customHeight="1">
      <c r="GQ37342" s="171"/>
    </row>
    <row r="37343" spans="199:199" ht="12" customHeight="1">
      <c r="GQ37343" s="171"/>
    </row>
    <row r="37344" spans="199:199" ht="12" customHeight="1">
      <c r="GQ37344" s="171"/>
    </row>
    <row r="37345" spans="199:199" ht="12" customHeight="1">
      <c r="GQ37345" s="171"/>
    </row>
    <row r="37346" spans="199:199" ht="12" customHeight="1">
      <c r="GQ37346" s="171"/>
    </row>
    <row r="37347" spans="199:199" ht="12" customHeight="1">
      <c r="GQ37347" s="171"/>
    </row>
    <row r="37348" spans="199:199" ht="12" customHeight="1">
      <c r="GQ37348" s="171"/>
    </row>
    <row r="37349" spans="199:199" ht="12" customHeight="1">
      <c r="GQ37349" s="171"/>
    </row>
    <row r="37350" spans="199:199" ht="12" customHeight="1">
      <c r="GQ37350" s="171"/>
    </row>
    <row r="37351" spans="199:199" ht="12" customHeight="1">
      <c r="GQ37351" s="171"/>
    </row>
    <row r="37352" spans="199:199" ht="12" customHeight="1">
      <c r="GQ37352" s="171"/>
    </row>
    <row r="37353" spans="199:199" ht="12" customHeight="1">
      <c r="GQ37353" s="171"/>
    </row>
    <row r="37354" spans="199:199" ht="12" customHeight="1">
      <c r="GQ37354" s="171"/>
    </row>
    <row r="37355" spans="199:199" ht="12" customHeight="1">
      <c r="GQ37355" s="171"/>
    </row>
    <row r="37356" spans="199:199" ht="12" customHeight="1">
      <c r="GQ37356" s="171"/>
    </row>
    <row r="37357" spans="199:199" ht="12" customHeight="1">
      <c r="GQ37357" s="171"/>
    </row>
    <row r="37358" spans="199:199" ht="12" customHeight="1">
      <c r="GQ37358" s="171"/>
    </row>
    <row r="37359" spans="199:199" ht="12" customHeight="1">
      <c r="GQ37359" s="171"/>
    </row>
    <row r="37360" spans="199:199" ht="12" customHeight="1">
      <c r="GQ37360" s="171"/>
    </row>
    <row r="37361" spans="199:199" ht="12" customHeight="1">
      <c r="GQ37361" s="171"/>
    </row>
    <row r="37362" spans="199:199" ht="12" customHeight="1">
      <c r="GQ37362" s="171"/>
    </row>
    <row r="37363" spans="199:199" ht="12" customHeight="1">
      <c r="GQ37363" s="171"/>
    </row>
    <row r="37364" spans="199:199" ht="12" customHeight="1">
      <c r="GQ37364" s="171"/>
    </row>
    <row r="37365" spans="199:199" ht="12" customHeight="1">
      <c r="GQ37365" s="171"/>
    </row>
    <row r="37366" spans="199:199" ht="12" customHeight="1">
      <c r="GQ37366" s="171"/>
    </row>
    <row r="37367" spans="199:199" ht="12" customHeight="1">
      <c r="GQ37367" s="171"/>
    </row>
    <row r="37368" spans="199:199" ht="12" customHeight="1">
      <c r="GQ37368" s="171"/>
    </row>
    <row r="37369" spans="199:199" ht="12" customHeight="1">
      <c r="GQ37369" s="171"/>
    </row>
    <row r="37370" spans="199:199" ht="12" customHeight="1">
      <c r="GQ37370" s="171"/>
    </row>
    <row r="37371" spans="199:199" ht="12" customHeight="1">
      <c r="GQ37371" s="171"/>
    </row>
    <row r="37372" spans="199:199" ht="12" customHeight="1">
      <c r="GQ37372" s="171"/>
    </row>
    <row r="37373" spans="199:199" ht="12" customHeight="1">
      <c r="GQ37373" s="171"/>
    </row>
    <row r="37374" spans="199:199" ht="12" customHeight="1">
      <c r="GQ37374" s="171"/>
    </row>
    <row r="37375" spans="199:199" ht="12" customHeight="1">
      <c r="GQ37375" s="171"/>
    </row>
    <row r="37376" spans="199:199" ht="12" customHeight="1">
      <c r="GQ37376" s="171"/>
    </row>
    <row r="37377" spans="199:199" ht="12" customHeight="1">
      <c r="GQ37377" s="171"/>
    </row>
    <row r="37378" spans="199:199" ht="12" customHeight="1">
      <c r="GQ37378" s="171"/>
    </row>
    <row r="37379" spans="199:199" ht="12" customHeight="1">
      <c r="GQ37379" s="171"/>
    </row>
    <row r="37380" spans="199:199" ht="12" customHeight="1">
      <c r="GQ37380" s="171"/>
    </row>
    <row r="37381" spans="199:199" ht="12" customHeight="1">
      <c r="GQ37381" s="171"/>
    </row>
    <row r="37382" spans="199:199" ht="12" customHeight="1">
      <c r="GQ37382" s="171"/>
    </row>
    <row r="37383" spans="199:199" ht="12" customHeight="1">
      <c r="GQ37383" s="171"/>
    </row>
    <row r="37384" spans="199:199" ht="12" customHeight="1">
      <c r="GQ37384" s="171"/>
    </row>
    <row r="37385" spans="199:199" ht="12" customHeight="1">
      <c r="GQ37385" s="171"/>
    </row>
    <row r="37386" spans="199:199" ht="12" customHeight="1">
      <c r="GQ37386" s="171"/>
    </row>
    <row r="37387" spans="199:199" ht="12" customHeight="1">
      <c r="GQ37387" s="171"/>
    </row>
    <row r="37388" spans="199:199" ht="12" customHeight="1">
      <c r="GQ37388" s="171"/>
    </row>
    <row r="37389" spans="199:199" ht="12" customHeight="1">
      <c r="GQ37389" s="171"/>
    </row>
    <row r="37390" spans="199:199" ht="12" customHeight="1">
      <c r="GQ37390" s="171"/>
    </row>
    <row r="37391" spans="199:199" ht="12" customHeight="1">
      <c r="GQ37391" s="171"/>
    </row>
    <row r="37392" spans="199:199" ht="12" customHeight="1">
      <c r="GQ37392" s="171"/>
    </row>
    <row r="37393" spans="199:199" ht="12" customHeight="1">
      <c r="GQ37393" s="171"/>
    </row>
    <row r="37394" spans="199:199" ht="12" customHeight="1">
      <c r="GQ37394" s="171"/>
    </row>
    <row r="37395" spans="199:199" ht="12" customHeight="1">
      <c r="GQ37395" s="171"/>
    </row>
    <row r="37396" spans="199:199" ht="12" customHeight="1">
      <c r="GQ37396" s="171"/>
    </row>
    <row r="37397" spans="199:199" ht="12" customHeight="1">
      <c r="GQ37397" s="171"/>
    </row>
    <row r="37398" spans="199:199" ht="12" customHeight="1">
      <c r="GQ37398" s="171"/>
    </row>
    <row r="37399" spans="199:199" ht="12" customHeight="1">
      <c r="GQ37399" s="171"/>
    </row>
    <row r="37400" spans="199:199" ht="12" customHeight="1">
      <c r="GQ37400" s="171"/>
    </row>
    <row r="37401" spans="199:199" ht="12" customHeight="1">
      <c r="GQ37401" s="171"/>
    </row>
    <row r="37402" spans="199:199" ht="12" customHeight="1">
      <c r="GQ37402" s="171"/>
    </row>
    <row r="37403" spans="199:199" ht="12" customHeight="1">
      <c r="GQ37403" s="171"/>
    </row>
    <row r="37404" spans="199:199" ht="12" customHeight="1">
      <c r="GQ37404" s="171"/>
    </row>
    <row r="37405" spans="199:199" ht="12" customHeight="1">
      <c r="GQ37405" s="171"/>
    </row>
    <row r="37406" spans="199:199" ht="12" customHeight="1">
      <c r="GQ37406" s="171"/>
    </row>
    <row r="37407" spans="199:199" ht="12" customHeight="1">
      <c r="GQ37407" s="171"/>
    </row>
    <row r="37408" spans="199:199" ht="12" customHeight="1">
      <c r="GQ37408" s="171"/>
    </row>
    <row r="37409" spans="199:199" ht="12" customHeight="1">
      <c r="GQ37409" s="171"/>
    </row>
    <row r="37410" spans="199:199" ht="12" customHeight="1">
      <c r="GQ37410" s="171"/>
    </row>
    <row r="37411" spans="199:199" ht="12" customHeight="1">
      <c r="GQ37411" s="171"/>
    </row>
    <row r="37412" spans="199:199" ht="12" customHeight="1">
      <c r="GQ37412" s="171"/>
    </row>
    <row r="37413" spans="199:199" ht="12" customHeight="1">
      <c r="GQ37413" s="171"/>
    </row>
    <row r="37414" spans="199:199" ht="12" customHeight="1">
      <c r="GQ37414" s="171"/>
    </row>
    <row r="37415" spans="199:199" ht="12" customHeight="1">
      <c r="GQ37415" s="171"/>
    </row>
    <row r="37416" spans="199:199" ht="12" customHeight="1">
      <c r="GQ37416" s="171"/>
    </row>
    <row r="37417" spans="199:199" ht="12" customHeight="1">
      <c r="GQ37417" s="171"/>
    </row>
    <row r="37418" spans="199:199" ht="12" customHeight="1">
      <c r="GQ37418" s="171"/>
    </row>
    <row r="37419" spans="199:199" ht="12" customHeight="1">
      <c r="GQ37419" s="171"/>
    </row>
    <row r="37420" spans="199:199" ht="12" customHeight="1">
      <c r="GQ37420" s="171"/>
    </row>
    <row r="37421" spans="199:199" ht="12" customHeight="1">
      <c r="GQ37421" s="171"/>
    </row>
    <row r="37422" spans="199:199" ht="12" customHeight="1">
      <c r="GQ37422" s="171"/>
    </row>
    <row r="37423" spans="199:199" ht="12" customHeight="1">
      <c r="GQ37423" s="171"/>
    </row>
    <row r="37424" spans="199:199" ht="12" customHeight="1">
      <c r="GQ37424" s="171"/>
    </row>
    <row r="37425" spans="199:199" ht="12" customHeight="1">
      <c r="GQ37425" s="171"/>
    </row>
    <row r="37426" spans="199:199" ht="12" customHeight="1">
      <c r="GQ37426" s="171"/>
    </row>
    <row r="37427" spans="199:199" ht="12" customHeight="1">
      <c r="GQ37427" s="171"/>
    </row>
    <row r="37428" spans="199:199" ht="12" customHeight="1">
      <c r="GQ37428" s="171"/>
    </row>
    <row r="37429" spans="199:199" ht="12" customHeight="1">
      <c r="GQ37429" s="171"/>
    </row>
    <row r="37430" spans="199:199" ht="12" customHeight="1">
      <c r="GQ37430" s="171"/>
    </row>
    <row r="37431" spans="199:199" ht="12" customHeight="1">
      <c r="GQ37431" s="171"/>
    </row>
    <row r="37432" spans="199:199" ht="12" customHeight="1">
      <c r="GQ37432" s="171"/>
    </row>
    <row r="37433" spans="199:199" ht="12" customHeight="1">
      <c r="GQ37433" s="171"/>
    </row>
    <row r="37434" spans="199:199" ht="12" customHeight="1">
      <c r="GQ37434" s="171"/>
    </row>
    <row r="37435" spans="199:199" ht="12" customHeight="1">
      <c r="GQ37435" s="171"/>
    </row>
    <row r="37436" spans="199:199" ht="12" customHeight="1">
      <c r="GQ37436" s="171"/>
    </row>
    <row r="37437" spans="199:199" ht="12" customHeight="1">
      <c r="GQ37437" s="171"/>
    </row>
    <row r="37438" spans="199:199" ht="12" customHeight="1">
      <c r="GQ37438" s="171"/>
    </row>
    <row r="37439" spans="199:199" ht="12" customHeight="1">
      <c r="GQ37439" s="171"/>
    </row>
    <row r="37440" spans="199:199" ht="12" customHeight="1">
      <c r="GQ37440" s="171"/>
    </row>
    <row r="37441" spans="199:199" ht="12" customHeight="1">
      <c r="GQ37441" s="171"/>
    </row>
    <row r="37442" spans="199:199" ht="12" customHeight="1">
      <c r="GQ37442" s="171"/>
    </row>
    <row r="37443" spans="199:199" ht="12" customHeight="1">
      <c r="GQ37443" s="171"/>
    </row>
    <row r="37444" spans="199:199" ht="12" customHeight="1">
      <c r="GQ37444" s="171"/>
    </row>
    <row r="37445" spans="199:199" ht="12" customHeight="1">
      <c r="GQ37445" s="171"/>
    </row>
    <row r="37446" spans="199:199" ht="12" customHeight="1">
      <c r="GQ37446" s="171"/>
    </row>
    <row r="37447" spans="199:199" ht="12" customHeight="1">
      <c r="GQ37447" s="171"/>
    </row>
    <row r="37448" spans="199:199" ht="12" customHeight="1">
      <c r="GQ37448" s="171"/>
    </row>
    <row r="37449" spans="199:199" ht="12" customHeight="1">
      <c r="GQ37449" s="171"/>
    </row>
    <row r="37450" spans="199:199" ht="12" customHeight="1">
      <c r="GQ37450" s="171"/>
    </row>
    <row r="37451" spans="199:199" ht="12" customHeight="1">
      <c r="GQ37451" s="171"/>
    </row>
    <row r="37452" spans="199:199" ht="12" customHeight="1">
      <c r="GQ37452" s="171"/>
    </row>
    <row r="37453" spans="199:199" ht="12" customHeight="1">
      <c r="GQ37453" s="171"/>
    </row>
    <row r="37454" spans="199:199" ht="12" customHeight="1">
      <c r="GQ37454" s="171"/>
    </row>
    <row r="37455" spans="199:199" ht="12" customHeight="1">
      <c r="GQ37455" s="171"/>
    </row>
    <row r="37456" spans="199:199" ht="12" customHeight="1">
      <c r="GQ37456" s="171"/>
    </row>
    <row r="37457" spans="199:199" ht="12" customHeight="1">
      <c r="GQ37457" s="171"/>
    </row>
    <row r="37458" spans="199:199" ht="12" customHeight="1">
      <c r="GQ37458" s="171"/>
    </row>
    <row r="37459" spans="199:199" ht="12" customHeight="1">
      <c r="GQ37459" s="171"/>
    </row>
    <row r="37460" spans="199:199" ht="12" customHeight="1">
      <c r="GQ37460" s="171"/>
    </row>
    <row r="37461" spans="199:199" ht="12" customHeight="1">
      <c r="GQ37461" s="171"/>
    </row>
    <row r="37462" spans="199:199" ht="12" customHeight="1">
      <c r="GQ37462" s="171"/>
    </row>
    <row r="37463" spans="199:199" ht="12" customHeight="1">
      <c r="GQ37463" s="171"/>
    </row>
    <row r="37464" spans="199:199" ht="12" customHeight="1">
      <c r="GQ37464" s="171"/>
    </row>
    <row r="37465" spans="199:199" ht="12" customHeight="1">
      <c r="GQ37465" s="171"/>
    </row>
    <row r="37466" spans="199:199" ht="12" customHeight="1">
      <c r="GQ37466" s="171"/>
    </row>
    <row r="37467" spans="199:199" ht="12" customHeight="1">
      <c r="GQ37467" s="171"/>
    </row>
    <row r="37468" spans="199:199" ht="12" customHeight="1">
      <c r="GQ37468" s="171"/>
    </row>
    <row r="37469" spans="199:199" ht="12" customHeight="1">
      <c r="GQ37469" s="171"/>
    </row>
    <row r="37470" spans="199:199" ht="12" customHeight="1">
      <c r="GQ37470" s="171"/>
    </row>
    <row r="37471" spans="199:199" ht="12" customHeight="1">
      <c r="GQ37471" s="171"/>
    </row>
    <row r="37472" spans="199:199" ht="12" customHeight="1">
      <c r="GQ37472" s="171"/>
    </row>
    <row r="37473" spans="199:199" ht="12" customHeight="1">
      <c r="GQ37473" s="171"/>
    </row>
    <row r="37474" spans="199:199" ht="12" customHeight="1">
      <c r="GQ37474" s="171"/>
    </row>
    <row r="37475" spans="199:199" ht="12" customHeight="1">
      <c r="GQ37475" s="171"/>
    </row>
    <row r="37476" spans="199:199" ht="12" customHeight="1">
      <c r="GQ37476" s="171"/>
    </row>
    <row r="37477" spans="199:199" ht="12" customHeight="1">
      <c r="GQ37477" s="171"/>
    </row>
    <row r="37478" spans="199:199" ht="12" customHeight="1">
      <c r="GQ37478" s="171"/>
    </row>
    <row r="37479" spans="199:199" ht="12" customHeight="1">
      <c r="GQ37479" s="171"/>
    </row>
    <row r="37480" spans="199:199" ht="12" customHeight="1">
      <c r="GQ37480" s="171"/>
    </row>
    <row r="37481" spans="199:199" ht="12" customHeight="1">
      <c r="GQ37481" s="171"/>
    </row>
    <row r="37482" spans="199:199" ht="12" customHeight="1">
      <c r="GQ37482" s="171"/>
    </row>
    <row r="37483" spans="199:199" ht="12" customHeight="1">
      <c r="GQ37483" s="171"/>
    </row>
    <row r="37484" spans="199:199" ht="12" customHeight="1">
      <c r="GQ37484" s="171"/>
    </row>
    <row r="37485" spans="199:199" ht="12" customHeight="1">
      <c r="GQ37485" s="171"/>
    </row>
    <row r="37486" spans="199:199" ht="12" customHeight="1">
      <c r="GQ37486" s="171"/>
    </row>
    <row r="37487" spans="199:199" ht="12" customHeight="1">
      <c r="GQ37487" s="171"/>
    </row>
    <row r="37488" spans="199:199" ht="12" customHeight="1">
      <c r="GQ37488" s="171"/>
    </row>
    <row r="37489" spans="199:199" ht="12" customHeight="1">
      <c r="GQ37489" s="171"/>
    </row>
    <row r="37490" spans="199:199" ht="12" customHeight="1">
      <c r="GQ37490" s="171"/>
    </row>
    <row r="37491" spans="199:199" ht="12" customHeight="1">
      <c r="GQ37491" s="171"/>
    </row>
    <row r="37492" spans="199:199" ht="12" customHeight="1">
      <c r="GQ37492" s="171"/>
    </row>
    <row r="37493" spans="199:199" ht="12" customHeight="1">
      <c r="GQ37493" s="171"/>
    </row>
    <row r="37494" spans="199:199" ht="12" customHeight="1">
      <c r="GQ37494" s="171"/>
    </row>
    <row r="37495" spans="199:199" ht="12" customHeight="1">
      <c r="GQ37495" s="171"/>
    </row>
    <row r="37496" spans="199:199" ht="12" customHeight="1">
      <c r="GQ37496" s="171"/>
    </row>
    <row r="37497" spans="199:199" ht="12" customHeight="1">
      <c r="GQ37497" s="171"/>
    </row>
    <row r="37498" spans="199:199" ht="12" customHeight="1">
      <c r="GQ37498" s="171"/>
    </row>
    <row r="37499" spans="199:199" ht="12" customHeight="1">
      <c r="GQ37499" s="171"/>
    </row>
    <row r="37500" spans="199:199" ht="12" customHeight="1">
      <c r="GQ37500" s="171"/>
    </row>
    <row r="37501" spans="199:199" ht="12" customHeight="1">
      <c r="GQ37501" s="171"/>
    </row>
    <row r="37502" spans="199:199" ht="12" customHeight="1">
      <c r="GQ37502" s="171"/>
    </row>
    <row r="37503" spans="199:199" ht="12" customHeight="1">
      <c r="GQ37503" s="171"/>
    </row>
    <row r="37504" spans="199:199" ht="12" customHeight="1">
      <c r="GQ37504" s="171"/>
    </row>
    <row r="37505" spans="199:199" ht="12" customHeight="1">
      <c r="GQ37505" s="171"/>
    </row>
    <row r="37506" spans="199:199" ht="12" customHeight="1">
      <c r="GQ37506" s="171"/>
    </row>
    <row r="37507" spans="199:199" ht="12" customHeight="1">
      <c r="GQ37507" s="171"/>
    </row>
    <row r="37508" spans="199:199" ht="12" customHeight="1">
      <c r="GQ37508" s="171"/>
    </row>
    <row r="37509" spans="199:199" ht="12" customHeight="1">
      <c r="GQ37509" s="171"/>
    </row>
    <row r="37510" spans="199:199" ht="12" customHeight="1">
      <c r="GQ37510" s="171"/>
    </row>
    <row r="37511" spans="199:199" ht="12" customHeight="1">
      <c r="GQ37511" s="171"/>
    </row>
    <row r="37512" spans="199:199" ht="12" customHeight="1">
      <c r="GQ37512" s="171"/>
    </row>
    <row r="37513" spans="199:199" ht="12" customHeight="1">
      <c r="GQ37513" s="171"/>
    </row>
    <row r="37514" spans="199:199" ht="12" customHeight="1">
      <c r="GQ37514" s="171"/>
    </row>
    <row r="37515" spans="199:199" ht="12" customHeight="1">
      <c r="GQ37515" s="171"/>
    </row>
    <row r="37516" spans="199:199" ht="12" customHeight="1">
      <c r="GQ37516" s="171"/>
    </row>
    <row r="37517" spans="199:199" ht="12" customHeight="1">
      <c r="GQ37517" s="171"/>
    </row>
    <row r="37518" spans="199:199" ht="12" customHeight="1">
      <c r="GQ37518" s="171"/>
    </row>
    <row r="37519" spans="199:199" ht="12" customHeight="1">
      <c r="GQ37519" s="171"/>
    </row>
    <row r="37520" spans="199:199" ht="12" customHeight="1">
      <c r="GQ37520" s="171"/>
    </row>
    <row r="37521" spans="199:199" ht="12" customHeight="1">
      <c r="GQ37521" s="171"/>
    </row>
    <row r="37522" spans="199:199" ht="12" customHeight="1">
      <c r="GQ37522" s="171"/>
    </row>
    <row r="37523" spans="199:199" ht="12" customHeight="1">
      <c r="GQ37523" s="171"/>
    </row>
    <row r="37524" spans="199:199" ht="12" customHeight="1">
      <c r="GQ37524" s="171"/>
    </row>
    <row r="37525" spans="199:199" ht="12" customHeight="1">
      <c r="GQ37525" s="171"/>
    </row>
    <row r="37526" spans="199:199" ht="12" customHeight="1">
      <c r="GQ37526" s="171"/>
    </row>
    <row r="37527" spans="199:199" ht="12" customHeight="1">
      <c r="GQ37527" s="171"/>
    </row>
    <row r="37528" spans="199:199" ht="12" customHeight="1">
      <c r="GQ37528" s="171"/>
    </row>
    <row r="37529" spans="199:199" ht="12" customHeight="1">
      <c r="GQ37529" s="171"/>
    </row>
    <row r="37530" spans="199:199" ht="12" customHeight="1">
      <c r="GQ37530" s="171"/>
    </row>
    <row r="37531" spans="199:199" ht="12" customHeight="1">
      <c r="GQ37531" s="171"/>
    </row>
    <row r="37532" spans="199:199" ht="12" customHeight="1">
      <c r="GQ37532" s="171"/>
    </row>
    <row r="37533" spans="199:199" ht="12" customHeight="1">
      <c r="GQ37533" s="171"/>
    </row>
    <row r="37534" spans="199:199" ht="12" customHeight="1">
      <c r="GQ37534" s="171"/>
    </row>
    <row r="37535" spans="199:199" ht="12" customHeight="1">
      <c r="GQ37535" s="171"/>
    </row>
    <row r="37536" spans="199:199" ht="12" customHeight="1">
      <c r="GQ37536" s="171"/>
    </row>
    <row r="37537" spans="199:199" ht="12" customHeight="1">
      <c r="GQ37537" s="171"/>
    </row>
    <row r="37538" spans="199:199" ht="12" customHeight="1">
      <c r="GQ37538" s="171"/>
    </row>
    <row r="37539" spans="199:199" ht="12" customHeight="1">
      <c r="GQ37539" s="171"/>
    </row>
    <row r="37540" spans="199:199" ht="12" customHeight="1">
      <c r="GQ37540" s="171"/>
    </row>
    <row r="37541" spans="199:199" ht="12" customHeight="1">
      <c r="GQ37541" s="171"/>
    </row>
    <row r="37542" spans="199:199" ht="12" customHeight="1">
      <c r="GQ37542" s="171"/>
    </row>
    <row r="37543" spans="199:199" ht="12" customHeight="1">
      <c r="GQ37543" s="171"/>
    </row>
    <row r="37544" spans="199:199" ht="12" customHeight="1">
      <c r="GQ37544" s="171"/>
    </row>
    <row r="37545" spans="199:199" ht="12" customHeight="1">
      <c r="GQ37545" s="171"/>
    </row>
    <row r="37546" spans="199:199" ht="12" customHeight="1">
      <c r="GQ37546" s="171"/>
    </row>
    <row r="37547" spans="199:199" ht="12" customHeight="1">
      <c r="GQ37547" s="171"/>
    </row>
    <row r="37548" spans="199:199" ht="12" customHeight="1">
      <c r="GQ37548" s="171"/>
    </row>
    <row r="37549" spans="199:199" ht="12" customHeight="1">
      <c r="GQ37549" s="171"/>
    </row>
    <row r="37550" spans="199:199" ht="12" customHeight="1">
      <c r="GQ37550" s="171"/>
    </row>
    <row r="37551" spans="199:199" ht="12" customHeight="1">
      <c r="GQ37551" s="171"/>
    </row>
    <row r="37552" spans="199:199" ht="12" customHeight="1">
      <c r="GQ37552" s="171"/>
    </row>
    <row r="37553" spans="199:199" ht="12" customHeight="1">
      <c r="GQ37553" s="171"/>
    </row>
    <row r="37554" spans="199:199" ht="12" customHeight="1">
      <c r="GQ37554" s="171"/>
    </row>
    <row r="37555" spans="199:199" ht="12" customHeight="1">
      <c r="GQ37555" s="171"/>
    </row>
    <row r="37556" spans="199:199" ht="12" customHeight="1">
      <c r="GQ37556" s="171"/>
    </row>
    <row r="37557" spans="199:199" ht="12" customHeight="1">
      <c r="GQ37557" s="171"/>
    </row>
    <row r="37558" spans="199:199" ht="12" customHeight="1">
      <c r="GQ37558" s="171"/>
    </row>
    <row r="37559" spans="199:199" ht="12" customHeight="1">
      <c r="GQ37559" s="171"/>
    </row>
    <row r="37560" spans="199:199" ht="12" customHeight="1">
      <c r="GQ37560" s="171"/>
    </row>
    <row r="37561" spans="199:199" ht="12" customHeight="1">
      <c r="GQ37561" s="171"/>
    </row>
    <row r="37562" spans="199:199" ht="12" customHeight="1">
      <c r="GQ37562" s="171"/>
    </row>
    <row r="37563" spans="199:199" ht="12" customHeight="1">
      <c r="GQ37563" s="171"/>
    </row>
    <row r="37564" spans="199:199" ht="12" customHeight="1">
      <c r="GQ37564" s="171"/>
    </row>
    <row r="37565" spans="199:199" ht="12" customHeight="1">
      <c r="GQ37565" s="171"/>
    </row>
    <row r="37566" spans="199:199" ht="12" customHeight="1">
      <c r="GQ37566" s="171"/>
    </row>
    <row r="37567" spans="199:199" ht="12" customHeight="1">
      <c r="GQ37567" s="171"/>
    </row>
    <row r="37568" spans="199:199" ht="12" customHeight="1">
      <c r="GQ37568" s="171"/>
    </row>
    <row r="37569" spans="199:199" ht="12" customHeight="1">
      <c r="GQ37569" s="171"/>
    </row>
    <row r="37570" spans="199:199" ht="12" customHeight="1">
      <c r="GQ37570" s="171"/>
    </row>
    <row r="37571" spans="199:199" ht="12" customHeight="1">
      <c r="GQ37571" s="171"/>
    </row>
    <row r="37572" spans="199:199" ht="12" customHeight="1">
      <c r="GQ37572" s="171"/>
    </row>
    <row r="37573" spans="199:199" ht="12" customHeight="1">
      <c r="GQ37573" s="171"/>
    </row>
    <row r="37574" spans="199:199" ht="12" customHeight="1">
      <c r="GQ37574" s="171"/>
    </row>
    <row r="37575" spans="199:199" ht="12" customHeight="1">
      <c r="GQ37575" s="171"/>
    </row>
    <row r="37576" spans="199:199" ht="12" customHeight="1">
      <c r="GQ37576" s="171"/>
    </row>
    <row r="37577" spans="199:199" ht="12" customHeight="1">
      <c r="GQ37577" s="171"/>
    </row>
    <row r="37578" spans="199:199" ht="12" customHeight="1">
      <c r="GQ37578" s="171"/>
    </row>
    <row r="37579" spans="199:199" ht="12" customHeight="1">
      <c r="GQ37579" s="171"/>
    </row>
    <row r="37580" spans="199:199" ht="12" customHeight="1">
      <c r="GQ37580" s="171"/>
    </row>
    <row r="37581" spans="199:199" ht="12" customHeight="1">
      <c r="GQ37581" s="171"/>
    </row>
    <row r="37582" spans="199:199" ht="12" customHeight="1">
      <c r="GQ37582" s="171"/>
    </row>
    <row r="37583" spans="199:199" ht="12" customHeight="1">
      <c r="GQ37583" s="171"/>
    </row>
    <row r="37584" spans="199:199" ht="12" customHeight="1">
      <c r="GQ37584" s="171"/>
    </row>
    <row r="37585" spans="199:199" ht="12" customHeight="1">
      <c r="GQ37585" s="171"/>
    </row>
    <row r="37586" spans="199:199" ht="12" customHeight="1">
      <c r="GQ37586" s="171"/>
    </row>
    <row r="37587" spans="199:199" ht="12" customHeight="1">
      <c r="GQ37587" s="171"/>
    </row>
    <row r="37588" spans="199:199" ht="12" customHeight="1">
      <c r="GQ37588" s="171"/>
    </row>
    <row r="37589" spans="199:199" ht="12" customHeight="1">
      <c r="GQ37589" s="171"/>
    </row>
    <row r="37590" spans="199:199" ht="12" customHeight="1">
      <c r="GQ37590" s="171"/>
    </row>
    <row r="37591" spans="199:199" ht="12" customHeight="1">
      <c r="GQ37591" s="171"/>
    </row>
    <row r="37592" spans="199:199" ht="12" customHeight="1">
      <c r="GQ37592" s="171"/>
    </row>
    <row r="37593" spans="199:199" ht="12" customHeight="1">
      <c r="GQ37593" s="171"/>
    </row>
    <row r="37594" spans="199:199" ht="12" customHeight="1">
      <c r="GQ37594" s="171"/>
    </row>
    <row r="37595" spans="199:199" ht="12" customHeight="1">
      <c r="GQ37595" s="171"/>
    </row>
    <row r="37596" spans="199:199" ht="12" customHeight="1">
      <c r="GQ37596" s="171"/>
    </row>
    <row r="37597" spans="199:199" ht="12" customHeight="1">
      <c r="GQ37597" s="171"/>
    </row>
    <row r="37598" spans="199:199" ht="12" customHeight="1">
      <c r="GQ37598" s="171"/>
    </row>
    <row r="37599" spans="199:199" ht="12" customHeight="1">
      <c r="GQ37599" s="171"/>
    </row>
    <row r="37600" spans="199:199" ht="12" customHeight="1">
      <c r="GQ37600" s="171"/>
    </row>
    <row r="37601" spans="199:199" ht="12" customHeight="1">
      <c r="GQ37601" s="171"/>
    </row>
    <row r="37602" spans="199:199" ht="12" customHeight="1">
      <c r="GQ37602" s="171"/>
    </row>
    <row r="37603" spans="199:199" ht="12" customHeight="1">
      <c r="GQ37603" s="171"/>
    </row>
    <row r="37604" spans="199:199" ht="12" customHeight="1">
      <c r="GQ37604" s="171"/>
    </row>
    <row r="37605" spans="199:199" ht="12" customHeight="1">
      <c r="GQ37605" s="171"/>
    </row>
    <row r="37606" spans="199:199" ht="12" customHeight="1">
      <c r="GQ37606" s="171"/>
    </row>
    <row r="37607" spans="199:199" ht="12" customHeight="1">
      <c r="GQ37607" s="171"/>
    </row>
    <row r="37608" spans="199:199" ht="12" customHeight="1">
      <c r="GQ37608" s="171"/>
    </row>
    <row r="37609" spans="199:199" ht="12" customHeight="1">
      <c r="GQ37609" s="171"/>
    </row>
    <row r="37610" spans="199:199" ht="12" customHeight="1">
      <c r="GQ37610" s="171"/>
    </row>
    <row r="37611" spans="199:199" ht="12" customHeight="1">
      <c r="GQ37611" s="171"/>
    </row>
    <row r="37612" spans="199:199" ht="12" customHeight="1">
      <c r="GQ37612" s="171"/>
    </row>
    <row r="37613" spans="199:199" ht="12" customHeight="1">
      <c r="GQ37613" s="171"/>
    </row>
    <row r="37614" spans="199:199" ht="12" customHeight="1">
      <c r="GQ37614" s="171"/>
    </row>
    <row r="37615" spans="199:199" ht="12" customHeight="1">
      <c r="GQ37615" s="171"/>
    </row>
    <row r="37616" spans="199:199" ht="12" customHeight="1">
      <c r="GQ37616" s="171"/>
    </row>
    <row r="37617" spans="199:199" ht="12" customHeight="1">
      <c r="GQ37617" s="171"/>
    </row>
    <row r="37618" spans="199:199" ht="12" customHeight="1">
      <c r="GQ37618" s="171"/>
    </row>
    <row r="37619" spans="199:199" ht="12" customHeight="1">
      <c r="GQ37619" s="171"/>
    </row>
    <row r="37620" spans="199:199" ht="12" customHeight="1">
      <c r="GQ37620" s="171"/>
    </row>
    <row r="37621" spans="199:199" ht="12" customHeight="1">
      <c r="GQ37621" s="171"/>
    </row>
    <row r="37622" spans="199:199" ht="12" customHeight="1">
      <c r="GQ37622" s="171"/>
    </row>
    <row r="37623" spans="199:199" ht="12" customHeight="1">
      <c r="GQ37623" s="171"/>
    </row>
    <row r="37624" spans="199:199" ht="12" customHeight="1">
      <c r="GQ37624" s="171"/>
    </row>
    <row r="37625" spans="199:199" ht="12" customHeight="1">
      <c r="GQ37625" s="171"/>
    </row>
    <row r="37626" spans="199:199" ht="12" customHeight="1">
      <c r="GQ37626" s="171"/>
    </row>
    <row r="37627" spans="199:199" ht="12" customHeight="1">
      <c r="GQ37627" s="171"/>
    </row>
    <row r="37628" spans="199:199" ht="12" customHeight="1">
      <c r="GQ37628" s="171"/>
    </row>
    <row r="37629" spans="199:199" ht="12" customHeight="1">
      <c r="GQ37629" s="171"/>
    </row>
    <row r="37630" spans="199:199" ht="12" customHeight="1">
      <c r="GQ37630" s="171"/>
    </row>
    <row r="37631" spans="199:199" ht="12" customHeight="1">
      <c r="GQ37631" s="171"/>
    </row>
    <row r="37632" spans="199:199" ht="12" customHeight="1">
      <c r="GQ37632" s="171"/>
    </row>
    <row r="37633" spans="199:199" ht="12" customHeight="1">
      <c r="GQ37633" s="171"/>
    </row>
    <row r="37634" spans="199:199" ht="12" customHeight="1">
      <c r="GQ37634" s="171"/>
    </row>
    <row r="37635" spans="199:199" ht="12" customHeight="1">
      <c r="GQ37635" s="171"/>
    </row>
    <row r="37636" spans="199:199" ht="12" customHeight="1">
      <c r="GQ37636" s="171"/>
    </row>
    <row r="37637" spans="199:199" ht="12" customHeight="1">
      <c r="GQ37637" s="171"/>
    </row>
    <row r="37638" spans="199:199" ht="12" customHeight="1">
      <c r="GQ37638" s="171"/>
    </row>
    <row r="37639" spans="199:199" ht="12" customHeight="1">
      <c r="GQ37639" s="171"/>
    </row>
    <row r="37640" spans="199:199" ht="12" customHeight="1">
      <c r="GQ37640" s="171"/>
    </row>
    <row r="37641" spans="199:199" ht="12" customHeight="1">
      <c r="GQ37641" s="171"/>
    </row>
    <row r="37642" spans="199:199" ht="12" customHeight="1">
      <c r="GQ37642" s="171"/>
    </row>
    <row r="37643" spans="199:199" ht="12" customHeight="1">
      <c r="GQ37643" s="171"/>
    </row>
    <row r="37644" spans="199:199" ht="12" customHeight="1">
      <c r="GQ37644" s="171"/>
    </row>
    <row r="37645" spans="199:199" ht="12" customHeight="1">
      <c r="GQ37645" s="171"/>
    </row>
    <row r="37646" spans="199:199" ht="12" customHeight="1">
      <c r="GQ37646" s="171"/>
    </row>
    <row r="37647" spans="199:199" ht="12" customHeight="1">
      <c r="GQ37647" s="171"/>
    </row>
    <row r="37648" spans="199:199" ht="12" customHeight="1">
      <c r="GQ37648" s="171"/>
    </row>
    <row r="37649" spans="199:199" ht="12" customHeight="1">
      <c r="GQ37649" s="171"/>
    </row>
    <row r="37650" spans="199:199" ht="12" customHeight="1">
      <c r="GQ37650" s="171"/>
    </row>
    <row r="37651" spans="199:199" ht="12" customHeight="1">
      <c r="GQ37651" s="171"/>
    </row>
    <row r="37652" spans="199:199" ht="12" customHeight="1">
      <c r="GQ37652" s="171"/>
    </row>
    <row r="37653" spans="199:199" ht="12" customHeight="1">
      <c r="GQ37653" s="171"/>
    </row>
    <row r="37654" spans="199:199" ht="12" customHeight="1">
      <c r="GQ37654" s="171"/>
    </row>
    <row r="37655" spans="199:199" ht="12" customHeight="1">
      <c r="GQ37655" s="171"/>
    </row>
    <row r="37656" spans="199:199" ht="12" customHeight="1">
      <c r="GQ37656" s="171"/>
    </row>
    <row r="37657" spans="199:199" ht="12" customHeight="1">
      <c r="GQ37657" s="171"/>
    </row>
    <row r="37658" spans="199:199" ht="12" customHeight="1">
      <c r="GQ37658" s="171"/>
    </row>
    <row r="37659" spans="199:199" ht="12" customHeight="1">
      <c r="GQ37659" s="171"/>
    </row>
    <row r="37660" spans="199:199" ht="12" customHeight="1">
      <c r="GQ37660" s="171"/>
    </row>
    <row r="37661" spans="199:199" ht="12" customHeight="1">
      <c r="GQ37661" s="171"/>
    </row>
    <row r="37662" spans="199:199" ht="12" customHeight="1">
      <c r="GQ37662" s="171"/>
    </row>
    <row r="37663" spans="199:199" ht="12" customHeight="1">
      <c r="GQ37663" s="171"/>
    </row>
    <row r="37664" spans="199:199" ht="12" customHeight="1">
      <c r="GQ37664" s="171"/>
    </row>
    <row r="37665" spans="199:199" ht="12" customHeight="1">
      <c r="GQ37665" s="171"/>
    </row>
    <row r="37666" spans="199:199" ht="12" customHeight="1">
      <c r="GQ37666" s="171"/>
    </row>
    <row r="37667" spans="199:199" ht="12" customHeight="1">
      <c r="GQ37667" s="171"/>
    </row>
    <row r="37668" spans="199:199" ht="12" customHeight="1">
      <c r="GQ37668" s="171"/>
    </row>
    <row r="37669" spans="199:199" ht="12" customHeight="1">
      <c r="GQ37669" s="171"/>
    </row>
    <row r="37670" spans="199:199" ht="12" customHeight="1">
      <c r="GQ37670" s="171"/>
    </row>
    <row r="37671" spans="199:199" ht="12" customHeight="1">
      <c r="GQ37671" s="171"/>
    </row>
    <row r="37672" spans="199:199" ht="12" customHeight="1">
      <c r="GQ37672" s="171"/>
    </row>
    <row r="37673" spans="199:199" ht="12" customHeight="1">
      <c r="GQ37673" s="171"/>
    </row>
    <row r="37674" spans="199:199" ht="12" customHeight="1">
      <c r="GQ37674" s="171"/>
    </row>
    <row r="37675" spans="199:199" ht="12" customHeight="1">
      <c r="GQ37675" s="171"/>
    </row>
    <row r="37676" spans="199:199" ht="12" customHeight="1">
      <c r="GQ37676" s="171"/>
    </row>
    <row r="37677" spans="199:199" ht="12" customHeight="1">
      <c r="GQ37677" s="171"/>
    </row>
    <row r="37678" spans="199:199" ht="12" customHeight="1">
      <c r="GQ37678" s="171"/>
    </row>
    <row r="37679" spans="199:199" ht="12" customHeight="1">
      <c r="GQ37679" s="171"/>
    </row>
    <row r="37680" spans="199:199" ht="12" customHeight="1">
      <c r="GQ37680" s="171"/>
    </row>
    <row r="37681" spans="199:199" ht="12" customHeight="1">
      <c r="GQ37681" s="171"/>
    </row>
    <row r="37682" spans="199:199" ht="12" customHeight="1">
      <c r="GQ37682" s="171"/>
    </row>
    <row r="37683" spans="199:199" ht="12" customHeight="1">
      <c r="GQ37683" s="171"/>
    </row>
    <row r="37684" spans="199:199" ht="12" customHeight="1">
      <c r="GQ37684" s="171"/>
    </row>
    <row r="37685" spans="199:199" ht="12" customHeight="1">
      <c r="GQ37685" s="171"/>
    </row>
    <row r="37686" spans="199:199" ht="12" customHeight="1">
      <c r="GQ37686" s="171"/>
    </row>
    <row r="37687" spans="199:199" ht="12" customHeight="1">
      <c r="GQ37687" s="171"/>
    </row>
    <row r="37688" spans="199:199" ht="12" customHeight="1">
      <c r="GQ37688" s="171"/>
    </row>
    <row r="37689" spans="199:199" ht="12" customHeight="1">
      <c r="GQ37689" s="171"/>
    </row>
    <row r="37690" spans="199:199" ht="12" customHeight="1">
      <c r="GQ37690" s="171"/>
    </row>
    <row r="37691" spans="199:199" ht="12" customHeight="1">
      <c r="GQ37691" s="171"/>
    </row>
    <row r="37692" spans="199:199" ht="12" customHeight="1">
      <c r="GQ37692" s="171"/>
    </row>
    <row r="37693" spans="199:199" ht="12" customHeight="1">
      <c r="GQ37693" s="171"/>
    </row>
    <row r="37694" spans="199:199" ht="12" customHeight="1">
      <c r="GQ37694" s="171"/>
    </row>
    <row r="37695" spans="199:199" ht="12" customHeight="1">
      <c r="GQ37695" s="171"/>
    </row>
    <row r="37696" spans="199:199" ht="12" customHeight="1">
      <c r="GQ37696" s="171"/>
    </row>
    <row r="37697" spans="199:199" ht="12" customHeight="1">
      <c r="GQ37697" s="171"/>
    </row>
    <row r="37698" spans="199:199" ht="12" customHeight="1">
      <c r="GQ37698" s="171"/>
    </row>
    <row r="37699" spans="199:199" ht="12" customHeight="1">
      <c r="GQ37699" s="171"/>
    </row>
    <row r="37700" spans="199:199" ht="12" customHeight="1">
      <c r="GQ37700" s="171"/>
    </row>
    <row r="37701" spans="199:199" ht="12" customHeight="1">
      <c r="GQ37701" s="171"/>
    </row>
    <row r="37702" spans="199:199" ht="12" customHeight="1">
      <c r="GQ37702" s="171"/>
    </row>
    <row r="37703" spans="199:199" ht="12" customHeight="1">
      <c r="GQ37703" s="171"/>
    </row>
    <row r="37704" spans="199:199" ht="12" customHeight="1">
      <c r="GQ37704" s="171"/>
    </row>
    <row r="37705" spans="199:199" ht="12" customHeight="1">
      <c r="GQ37705" s="171"/>
    </row>
    <row r="37706" spans="199:199" ht="12" customHeight="1">
      <c r="GQ37706" s="171"/>
    </row>
    <row r="37707" spans="199:199" ht="12" customHeight="1">
      <c r="GQ37707" s="171"/>
    </row>
    <row r="37708" spans="199:199" ht="12" customHeight="1">
      <c r="GQ37708" s="171"/>
    </row>
    <row r="37709" spans="199:199" ht="12" customHeight="1">
      <c r="GQ37709" s="171"/>
    </row>
    <row r="37710" spans="199:199" ht="12" customHeight="1">
      <c r="GQ37710" s="171"/>
    </row>
    <row r="37711" spans="199:199" ht="12" customHeight="1">
      <c r="GQ37711" s="171"/>
    </row>
    <row r="37712" spans="199:199" ht="12" customHeight="1">
      <c r="GQ37712" s="171"/>
    </row>
    <row r="37713" spans="199:199" ht="12" customHeight="1">
      <c r="GQ37713" s="171"/>
    </row>
    <row r="37714" spans="199:199" ht="12" customHeight="1">
      <c r="GQ37714" s="171"/>
    </row>
    <row r="37715" spans="199:199" ht="12" customHeight="1">
      <c r="GQ37715" s="171"/>
    </row>
    <row r="37716" spans="199:199" ht="12" customHeight="1">
      <c r="GQ37716" s="171"/>
    </row>
    <row r="37717" spans="199:199" ht="12" customHeight="1">
      <c r="GQ37717" s="171"/>
    </row>
    <row r="37718" spans="199:199" ht="12" customHeight="1">
      <c r="GQ37718" s="171"/>
    </row>
    <row r="37719" spans="199:199" ht="12" customHeight="1">
      <c r="GQ37719" s="171"/>
    </row>
    <row r="37720" spans="199:199" ht="12" customHeight="1">
      <c r="GQ37720" s="171"/>
    </row>
    <row r="37721" spans="199:199" ht="12" customHeight="1">
      <c r="GQ37721" s="171"/>
    </row>
    <row r="37722" spans="199:199" ht="12" customHeight="1">
      <c r="GQ37722" s="171"/>
    </row>
    <row r="37723" spans="199:199" ht="12" customHeight="1">
      <c r="GQ37723" s="171"/>
    </row>
    <row r="37724" spans="199:199" ht="12" customHeight="1">
      <c r="GQ37724" s="171"/>
    </row>
    <row r="37725" spans="199:199" ht="12" customHeight="1">
      <c r="GQ37725" s="171"/>
    </row>
    <row r="37726" spans="199:199" ht="12" customHeight="1">
      <c r="GQ37726" s="171"/>
    </row>
    <row r="37727" spans="199:199" ht="12" customHeight="1">
      <c r="GQ37727" s="171"/>
    </row>
    <row r="37728" spans="199:199" ht="12" customHeight="1">
      <c r="GQ37728" s="171"/>
    </row>
    <row r="37729" spans="199:199" ht="12" customHeight="1">
      <c r="GQ37729" s="171"/>
    </row>
    <row r="37730" spans="199:199" ht="12" customHeight="1">
      <c r="GQ37730" s="171"/>
    </row>
    <row r="37731" spans="199:199" ht="12" customHeight="1">
      <c r="GQ37731" s="171"/>
    </row>
    <row r="37732" spans="199:199" ht="12" customHeight="1">
      <c r="GQ37732" s="171"/>
    </row>
    <row r="37733" spans="199:199" ht="12" customHeight="1">
      <c r="GQ37733" s="171"/>
    </row>
    <row r="37734" spans="199:199" ht="12" customHeight="1">
      <c r="GQ37734" s="171"/>
    </row>
    <row r="37735" spans="199:199" ht="12" customHeight="1">
      <c r="GQ37735" s="171"/>
    </row>
    <row r="37736" spans="199:199" ht="12" customHeight="1">
      <c r="GQ37736" s="171"/>
    </row>
    <row r="37737" spans="199:199" ht="12" customHeight="1">
      <c r="GQ37737" s="171"/>
    </row>
    <row r="37738" spans="199:199" ht="12" customHeight="1">
      <c r="GQ37738" s="171"/>
    </row>
    <row r="37739" spans="199:199" ht="12" customHeight="1">
      <c r="GQ37739" s="171"/>
    </row>
    <row r="37740" spans="199:199" ht="12" customHeight="1">
      <c r="GQ37740" s="171"/>
    </row>
    <row r="37741" spans="199:199" ht="12" customHeight="1">
      <c r="GQ37741" s="171"/>
    </row>
    <row r="37742" spans="199:199" ht="12" customHeight="1">
      <c r="GQ37742" s="171"/>
    </row>
    <row r="37743" spans="199:199" ht="12" customHeight="1">
      <c r="GQ37743" s="171"/>
    </row>
    <row r="37744" spans="199:199" ht="12" customHeight="1">
      <c r="GQ37744" s="171"/>
    </row>
    <row r="37745" spans="199:199" ht="12" customHeight="1">
      <c r="GQ37745" s="171"/>
    </row>
    <row r="37746" spans="199:199" ht="12" customHeight="1">
      <c r="GQ37746" s="171"/>
    </row>
    <row r="37747" spans="199:199" ht="12" customHeight="1">
      <c r="GQ37747" s="171"/>
    </row>
    <row r="37748" spans="199:199" ht="12" customHeight="1">
      <c r="GQ37748" s="171"/>
    </row>
    <row r="37749" spans="199:199" ht="12" customHeight="1">
      <c r="GQ37749" s="171"/>
    </row>
    <row r="37750" spans="199:199" ht="12" customHeight="1">
      <c r="GQ37750" s="171"/>
    </row>
    <row r="37751" spans="199:199" ht="12" customHeight="1">
      <c r="GQ37751" s="171"/>
    </row>
    <row r="37752" spans="199:199" ht="12" customHeight="1">
      <c r="GQ37752" s="171"/>
    </row>
    <row r="37753" spans="199:199" ht="12" customHeight="1">
      <c r="GQ37753" s="171"/>
    </row>
    <row r="37754" spans="199:199" ht="12" customHeight="1">
      <c r="GQ37754" s="171"/>
    </row>
    <row r="37755" spans="199:199" ht="12" customHeight="1">
      <c r="GQ37755" s="171"/>
    </row>
    <row r="37756" spans="199:199" ht="12" customHeight="1">
      <c r="GQ37756" s="171"/>
    </row>
    <row r="37757" spans="199:199" ht="12" customHeight="1">
      <c r="GQ37757" s="171"/>
    </row>
    <row r="37758" spans="199:199" ht="12" customHeight="1">
      <c r="GQ37758" s="171"/>
    </row>
    <row r="37759" spans="199:199" ht="12" customHeight="1">
      <c r="GQ37759" s="171"/>
    </row>
    <row r="37760" spans="199:199" ht="12" customHeight="1">
      <c r="GQ37760" s="171"/>
    </row>
    <row r="37761" spans="199:199" ht="12" customHeight="1">
      <c r="GQ37761" s="171"/>
    </row>
    <row r="37762" spans="199:199" ht="12" customHeight="1">
      <c r="GQ37762" s="171"/>
    </row>
    <row r="37763" spans="199:199" ht="12" customHeight="1">
      <c r="GQ37763" s="171"/>
    </row>
    <row r="37764" spans="199:199" ht="12" customHeight="1">
      <c r="GQ37764" s="171"/>
    </row>
    <row r="37765" spans="199:199" ht="12" customHeight="1">
      <c r="GQ37765" s="171"/>
    </row>
    <row r="37766" spans="199:199" ht="12" customHeight="1">
      <c r="GQ37766" s="171"/>
    </row>
    <row r="37767" spans="199:199" ht="12" customHeight="1">
      <c r="GQ37767" s="171"/>
    </row>
    <row r="37768" spans="199:199" ht="12" customHeight="1">
      <c r="GQ37768" s="171"/>
    </row>
    <row r="37769" spans="199:199" ht="12" customHeight="1">
      <c r="GQ37769" s="171"/>
    </row>
    <row r="37770" spans="199:199" ht="12" customHeight="1">
      <c r="GQ37770" s="171"/>
    </row>
    <row r="37771" spans="199:199" ht="12" customHeight="1">
      <c r="GQ37771" s="171"/>
    </row>
    <row r="37772" spans="199:199" ht="12" customHeight="1">
      <c r="GQ37772" s="171"/>
    </row>
    <row r="37773" spans="199:199" ht="12" customHeight="1">
      <c r="GQ37773" s="171"/>
    </row>
    <row r="37774" spans="199:199" ht="12" customHeight="1">
      <c r="GQ37774" s="171"/>
    </row>
    <row r="37775" spans="199:199" ht="12" customHeight="1">
      <c r="GQ37775" s="171"/>
    </row>
    <row r="37776" spans="199:199" ht="12" customHeight="1">
      <c r="GQ37776" s="171"/>
    </row>
    <row r="37777" spans="199:199" ht="12" customHeight="1">
      <c r="GQ37777" s="171"/>
    </row>
    <row r="37778" spans="199:199" ht="12" customHeight="1">
      <c r="GQ37778" s="171"/>
    </row>
    <row r="37779" spans="199:199" ht="12" customHeight="1">
      <c r="GQ37779" s="171"/>
    </row>
    <row r="37780" spans="199:199" ht="12" customHeight="1">
      <c r="GQ37780" s="171"/>
    </row>
    <row r="37781" spans="199:199" ht="12" customHeight="1">
      <c r="GQ37781" s="171"/>
    </row>
    <row r="37782" spans="199:199" ht="12" customHeight="1">
      <c r="GQ37782" s="171"/>
    </row>
    <row r="37783" spans="199:199" ht="12" customHeight="1">
      <c r="GQ37783" s="171"/>
    </row>
    <row r="37784" spans="199:199" ht="12" customHeight="1">
      <c r="GQ37784" s="171"/>
    </row>
    <row r="37785" spans="199:199" ht="12" customHeight="1">
      <c r="GQ37785" s="171"/>
    </row>
    <row r="37786" spans="199:199" ht="12" customHeight="1">
      <c r="GQ37786" s="171"/>
    </row>
    <row r="37787" spans="199:199" ht="12" customHeight="1">
      <c r="GQ37787" s="171"/>
    </row>
    <row r="37788" spans="199:199" ht="12" customHeight="1">
      <c r="GQ37788" s="171"/>
    </row>
    <row r="37789" spans="199:199" ht="12" customHeight="1">
      <c r="GQ37789" s="171"/>
    </row>
    <row r="37790" spans="199:199" ht="12" customHeight="1">
      <c r="GQ37790" s="171"/>
    </row>
    <row r="37791" spans="199:199" ht="12" customHeight="1">
      <c r="GQ37791" s="171"/>
    </row>
    <row r="37792" spans="199:199" ht="12" customHeight="1">
      <c r="GQ37792" s="171"/>
    </row>
    <row r="37793" spans="199:199" ht="12" customHeight="1">
      <c r="GQ37793" s="171"/>
    </row>
    <row r="37794" spans="199:199" ht="12" customHeight="1">
      <c r="GQ37794" s="171"/>
    </row>
    <row r="37795" spans="199:199" ht="12" customHeight="1">
      <c r="GQ37795" s="171"/>
    </row>
    <row r="37796" spans="199:199" ht="12" customHeight="1">
      <c r="GQ37796" s="171"/>
    </row>
    <row r="37797" spans="199:199" ht="12" customHeight="1">
      <c r="GQ37797" s="171"/>
    </row>
    <row r="37798" spans="199:199" ht="12" customHeight="1">
      <c r="GQ37798" s="171"/>
    </row>
    <row r="37799" spans="199:199" ht="12" customHeight="1">
      <c r="GQ37799" s="171"/>
    </row>
    <row r="37800" spans="199:199" ht="12" customHeight="1">
      <c r="GQ37800" s="171"/>
    </row>
    <row r="37801" spans="199:199" ht="12" customHeight="1">
      <c r="GQ37801" s="171"/>
    </row>
    <row r="37802" spans="199:199" ht="12" customHeight="1">
      <c r="GQ37802" s="171"/>
    </row>
    <row r="37803" spans="199:199" ht="12" customHeight="1">
      <c r="GQ37803" s="171"/>
    </row>
    <row r="37804" spans="199:199" ht="12" customHeight="1">
      <c r="GQ37804" s="171"/>
    </row>
    <row r="37805" spans="199:199" ht="12" customHeight="1">
      <c r="GQ37805" s="171"/>
    </row>
    <row r="37806" spans="199:199" ht="12" customHeight="1">
      <c r="GQ37806" s="171"/>
    </row>
    <row r="37807" spans="199:199" ht="12" customHeight="1">
      <c r="GQ37807" s="171"/>
    </row>
    <row r="37808" spans="199:199" ht="12" customHeight="1">
      <c r="GQ37808" s="171"/>
    </row>
    <row r="37809" spans="199:199" ht="12" customHeight="1">
      <c r="GQ37809" s="171"/>
    </row>
    <row r="37810" spans="199:199" ht="12" customHeight="1">
      <c r="GQ37810" s="171"/>
    </row>
    <row r="37811" spans="199:199" ht="12" customHeight="1">
      <c r="GQ37811" s="171"/>
    </row>
    <row r="37812" spans="199:199" ht="12" customHeight="1">
      <c r="GQ37812" s="171"/>
    </row>
    <row r="37813" spans="199:199" ht="12" customHeight="1">
      <c r="GQ37813" s="171"/>
    </row>
    <row r="37814" spans="199:199" ht="12" customHeight="1">
      <c r="GQ37814" s="171"/>
    </row>
    <row r="37815" spans="199:199" ht="12" customHeight="1">
      <c r="GQ37815" s="171"/>
    </row>
    <row r="37816" spans="199:199" ht="12" customHeight="1">
      <c r="GQ37816" s="171"/>
    </row>
    <row r="37817" spans="199:199" ht="12" customHeight="1">
      <c r="GQ37817" s="171"/>
    </row>
    <row r="37818" spans="199:199" ht="12" customHeight="1">
      <c r="GQ37818" s="171"/>
    </row>
    <row r="37819" spans="199:199" ht="12" customHeight="1">
      <c r="GQ37819" s="171"/>
    </row>
    <row r="37820" spans="199:199" ht="12" customHeight="1">
      <c r="GQ37820" s="171"/>
    </row>
    <row r="37821" spans="199:199" ht="12" customHeight="1">
      <c r="GQ37821" s="171"/>
    </row>
    <row r="37822" spans="199:199" ht="12" customHeight="1">
      <c r="GQ37822" s="171"/>
    </row>
    <row r="37823" spans="199:199" ht="12" customHeight="1">
      <c r="GQ37823" s="171"/>
    </row>
    <row r="37824" spans="199:199" ht="12" customHeight="1">
      <c r="GQ37824" s="171"/>
    </row>
    <row r="37825" spans="199:199" ht="12" customHeight="1">
      <c r="GQ37825" s="171"/>
    </row>
    <row r="37826" spans="199:199" ht="12" customHeight="1">
      <c r="GQ37826" s="171"/>
    </row>
    <row r="37827" spans="199:199" ht="12" customHeight="1">
      <c r="GQ37827" s="171"/>
    </row>
    <row r="37828" spans="199:199" ht="12" customHeight="1">
      <c r="GQ37828" s="171"/>
    </row>
    <row r="37829" spans="199:199" ht="12" customHeight="1">
      <c r="GQ37829" s="171"/>
    </row>
    <row r="37830" spans="199:199" ht="12" customHeight="1">
      <c r="GQ37830" s="171"/>
    </row>
    <row r="37831" spans="199:199" ht="12" customHeight="1">
      <c r="GQ37831" s="171"/>
    </row>
    <row r="37832" spans="199:199" ht="12" customHeight="1">
      <c r="GQ37832" s="171"/>
    </row>
    <row r="37833" spans="199:199" ht="12" customHeight="1">
      <c r="GQ37833" s="171"/>
    </row>
    <row r="37834" spans="199:199" ht="12" customHeight="1">
      <c r="GQ37834" s="171"/>
    </row>
    <row r="37835" spans="199:199" ht="12" customHeight="1">
      <c r="GQ37835" s="171"/>
    </row>
    <row r="37836" spans="199:199" ht="12" customHeight="1">
      <c r="GQ37836" s="171"/>
    </row>
    <row r="37837" spans="199:199" ht="12" customHeight="1">
      <c r="GQ37837" s="171"/>
    </row>
    <row r="37838" spans="199:199" ht="12" customHeight="1">
      <c r="GQ37838" s="171"/>
    </row>
    <row r="37839" spans="199:199" ht="12" customHeight="1">
      <c r="GQ37839" s="171"/>
    </row>
    <row r="37840" spans="199:199" ht="12" customHeight="1">
      <c r="GQ37840" s="171"/>
    </row>
    <row r="37841" spans="199:199" ht="12" customHeight="1">
      <c r="GQ37841" s="171"/>
    </row>
    <row r="37842" spans="199:199" ht="12" customHeight="1">
      <c r="GQ37842" s="171"/>
    </row>
    <row r="37843" spans="199:199" ht="12" customHeight="1">
      <c r="GQ37843" s="171"/>
    </row>
    <row r="37844" spans="199:199" ht="12" customHeight="1">
      <c r="GQ37844" s="171"/>
    </row>
    <row r="37845" spans="199:199" ht="12" customHeight="1">
      <c r="GQ37845" s="171"/>
    </row>
    <row r="37846" spans="199:199" ht="12" customHeight="1">
      <c r="GQ37846" s="171"/>
    </row>
    <row r="37847" spans="199:199" ht="12" customHeight="1">
      <c r="GQ37847" s="171"/>
    </row>
    <row r="37848" spans="199:199" ht="12" customHeight="1">
      <c r="GQ37848" s="171"/>
    </row>
    <row r="37849" spans="199:199" ht="12" customHeight="1">
      <c r="GQ37849" s="171"/>
    </row>
    <row r="37850" spans="199:199" ht="12" customHeight="1">
      <c r="GQ37850" s="171"/>
    </row>
    <row r="37851" spans="199:199" ht="12" customHeight="1">
      <c r="GQ37851" s="171"/>
    </row>
    <row r="37852" spans="199:199" ht="12" customHeight="1">
      <c r="GQ37852" s="171"/>
    </row>
    <row r="37853" spans="199:199" ht="12" customHeight="1">
      <c r="GQ37853" s="171"/>
    </row>
    <row r="37854" spans="199:199" ht="12" customHeight="1">
      <c r="GQ37854" s="171"/>
    </row>
    <row r="37855" spans="199:199" ht="12" customHeight="1">
      <c r="GQ37855" s="171"/>
    </row>
    <row r="37856" spans="199:199" ht="12" customHeight="1">
      <c r="GQ37856" s="171"/>
    </row>
    <row r="37857" spans="199:199" ht="12" customHeight="1">
      <c r="GQ37857" s="171"/>
    </row>
    <row r="37858" spans="199:199" ht="12" customHeight="1">
      <c r="GQ37858" s="171"/>
    </row>
    <row r="37859" spans="199:199" ht="12" customHeight="1">
      <c r="GQ37859" s="171"/>
    </row>
    <row r="37860" spans="199:199" ht="12" customHeight="1">
      <c r="GQ37860" s="171"/>
    </row>
    <row r="37861" spans="199:199" ht="12" customHeight="1">
      <c r="GQ37861" s="171"/>
    </row>
    <row r="37862" spans="199:199" ht="12" customHeight="1">
      <c r="GQ37862" s="171"/>
    </row>
    <row r="37863" spans="199:199" ht="12" customHeight="1">
      <c r="GQ37863" s="171"/>
    </row>
    <row r="37864" spans="199:199" ht="12" customHeight="1">
      <c r="GQ37864" s="171"/>
    </row>
    <row r="37865" spans="199:199" ht="12" customHeight="1">
      <c r="GQ37865" s="171"/>
    </row>
    <row r="37866" spans="199:199" ht="12" customHeight="1">
      <c r="GQ37866" s="171"/>
    </row>
    <row r="37867" spans="199:199" ht="12" customHeight="1">
      <c r="GQ37867" s="171"/>
    </row>
    <row r="37868" spans="199:199" ht="12" customHeight="1">
      <c r="GQ37868" s="171"/>
    </row>
    <row r="37869" spans="199:199" ht="12" customHeight="1">
      <c r="GQ37869" s="171"/>
    </row>
    <row r="37870" spans="199:199" ht="12" customHeight="1">
      <c r="GQ37870" s="171"/>
    </row>
    <row r="37871" spans="199:199" ht="12" customHeight="1">
      <c r="GQ37871" s="171"/>
    </row>
    <row r="37872" spans="199:199" ht="12" customHeight="1">
      <c r="GQ37872" s="171"/>
    </row>
    <row r="37873" spans="199:199" ht="12" customHeight="1">
      <c r="GQ37873" s="171"/>
    </row>
    <row r="37874" spans="199:199" ht="12" customHeight="1">
      <c r="GQ37874" s="171"/>
    </row>
    <row r="37875" spans="199:199" ht="12" customHeight="1">
      <c r="GQ37875" s="171"/>
    </row>
    <row r="37876" spans="199:199" ht="12" customHeight="1">
      <c r="GQ37876" s="171"/>
    </row>
    <row r="37877" spans="199:199" ht="12" customHeight="1">
      <c r="GQ37877" s="171"/>
    </row>
    <row r="37878" spans="199:199" ht="12" customHeight="1">
      <c r="GQ37878" s="171"/>
    </row>
    <row r="37879" spans="199:199" ht="12" customHeight="1">
      <c r="GQ37879" s="171"/>
    </row>
    <row r="37880" spans="199:199" ht="12" customHeight="1">
      <c r="GQ37880" s="171"/>
    </row>
    <row r="37881" spans="199:199" ht="12" customHeight="1">
      <c r="GQ37881" s="171"/>
    </row>
    <row r="37882" spans="199:199" ht="12" customHeight="1">
      <c r="GQ37882" s="171"/>
    </row>
    <row r="37883" spans="199:199" ht="12" customHeight="1">
      <c r="GQ37883" s="171"/>
    </row>
    <row r="37884" spans="199:199" ht="12" customHeight="1">
      <c r="GQ37884" s="171"/>
    </row>
    <row r="37885" spans="199:199" ht="12" customHeight="1">
      <c r="GQ37885" s="171"/>
    </row>
    <row r="37886" spans="199:199" ht="12" customHeight="1">
      <c r="GQ37886" s="171"/>
    </row>
    <row r="37887" spans="199:199" ht="12" customHeight="1">
      <c r="GQ37887" s="171"/>
    </row>
    <row r="37888" spans="199:199" ht="12" customHeight="1">
      <c r="GQ37888" s="171"/>
    </row>
    <row r="37889" spans="199:199" ht="12" customHeight="1">
      <c r="GQ37889" s="171"/>
    </row>
    <row r="37890" spans="199:199" ht="12" customHeight="1">
      <c r="GQ37890" s="171"/>
    </row>
    <row r="37891" spans="199:199" ht="12" customHeight="1">
      <c r="GQ37891" s="171"/>
    </row>
    <row r="37892" spans="199:199" ht="12" customHeight="1">
      <c r="GQ37892" s="171"/>
    </row>
    <row r="37893" spans="199:199" ht="12" customHeight="1">
      <c r="GQ37893" s="171"/>
    </row>
    <row r="37894" spans="199:199" ht="12" customHeight="1">
      <c r="GQ37894" s="171"/>
    </row>
    <row r="37895" spans="199:199" ht="12" customHeight="1">
      <c r="GQ37895" s="171"/>
    </row>
    <row r="37896" spans="199:199" ht="12" customHeight="1">
      <c r="GQ37896" s="171"/>
    </row>
    <row r="37897" spans="199:199" ht="12" customHeight="1">
      <c r="GQ37897" s="171"/>
    </row>
    <row r="37898" spans="199:199" ht="12" customHeight="1">
      <c r="GQ37898" s="171"/>
    </row>
    <row r="37899" spans="199:199" ht="12" customHeight="1">
      <c r="GQ37899" s="171"/>
    </row>
    <row r="37900" spans="199:199" ht="12" customHeight="1">
      <c r="GQ37900" s="171"/>
    </row>
    <row r="37901" spans="199:199" ht="12" customHeight="1">
      <c r="GQ37901" s="171"/>
    </row>
    <row r="37902" spans="199:199" ht="12" customHeight="1">
      <c r="GQ37902" s="171"/>
    </row>
    <row r="37903" spans="199:199" ht="12" customHeight="1">
      <c r="GQ37903" s="171"/>
    </row>
    <row r="37904" spans="199:199" ht="12" customHeight="1">
      <c r="GQ37904" s="171"/>
    </row>
    <row r="37905" spans="199:199" ht="12" customHeight="1">
      <c r="GQ37905" s="171"/>
    </row>
    <row r="37906" spans="199:199" ht="12" customHeight="1">
      <c r="GQ37906" s="171"/>
    </row>
    <row r="37907" spans="199:199" ht="12" customHeight="1">
      <c r="GQ37907" s="171"/>
    </row>
    <row r="37908" spans="199:199" ht="12" customHeight="1">
      <c r="GQ37908" s="171"/>
    </row>
    <row r="37909" spans="199:199" ht="12" customHeight="1">
      <c r="GQ37909" s="171"/>
    </row>
    <row r="37910" spans="199:199" ht="12" customHeight="1">
      <c r="GQ37910" s="171"/>
    </row>
    <row r="37911" spans="199:199" ht="12" customHeight="1">
      <c r="GQ37911" s="171"/>
    </row>
    <row r="37912" spans="199:199" ht="12" customHeight="1">
      <c r="GQ37912" s="171"/>
    </row>
    <row r="37913" spans="199:199" ht="12" customHeight="1">
      <c r="GQ37913" s="171"/>
    </row>
    <row r="37914" spans="199:199" ht="12" customHeight="1">
      <c r="GQ37914" s="171"/>
    </row>
    <row r="37915" spans="199:199" ht="12" customHeight="1">
      <c r="GQ37915" s="171"/>
    </row>
    <row r="37916" spans="199:199" ht="12" customHeight="1">
      <c r="GQ37916" s="171"/>
    </row>
    <row r="37917" spans="199:199" ht="12" customHeight="1">
      <c r="GQ37917" s="171"/>
    </row>
    <row r="37918" spans="199:199" ht="12" customHeight="1">
      <c r="GQ37918" s="171"/>
    </row>
    <row r="37919" spans="199:199" ht="12" customHeight="1">
      <c r="GQ37919" s="171"/>
    </row>
    <row r="37920" spans="199:199" ht="12" customHeight="1">
      <c r="GQ37920" s="171"/>
    </row>
    <row r="37921" spans="199:199" ht="12" customHeight="1">
      <c r="GQ37921" s="171"/>
    </row>
    <row r="37922" spans="199:199" ht="12" customHeight="1">
      <c r="GQ37922" s="171"/>
    </row>
    <row r="37923" spans="199:199" ht="12" customHeight="1">
      <c r="GQ37923" s="171"/>
    </row>
    <row r="37924" spans="199:199" ht="12" customHeight="1">
      <c r="GQ37924" s="171"/>
    </row>
    <row r="37925" spans="199:199" ht="12" customHeight="1">
      <c r="GQ37925" s="171"/>
    </row>
    <row r="37926" spans="199:199" ht="12" customHeight="1">
      <c r="GQ37926" s="171"/>
    </row>
    <row r="37927" spans="199:199" ht="12" customHeight="1">
      <c r="GQ37927" s="171"/>
    </row>
    <row r="37928" spans="199:199" ht="12" customHeight="1">
      <c r="GQ37928" s="171"/>
    </row>
    <row r="37929" spans="199:199" ht="12" customHeight="1">
      <c r="GQ37929" s="171"/>
    </row>
    <row r="37930" spans="199:199" ht="12" customHeight="1">
      <c r="GQ37930" s="171"/>
    </row>
    <row r="37931" spans="199:199" ht="12" customHeight="1">
      <c r="GQ37931" s="171"/>
    </row>
    <row r="37932" spans="199:199" ht="12" customHeight="1">
      <c r="GQ37932" s="171"/>
    </row>
    <row r="37933" spans="199:199" ht="12" customHeight="1">
      <c r="GQ37933" s="171"/>
    </row>
    <row r="37934" spans="199:199" ht="12" customHeight="1">
      <c r="GQ37934" s="171"/>
    </row>
    <row r="37935" spans="199:199" ht="12" customHeight="1">
      <c r="GQ37935" s="171"/>
    </row>
    <row r="37936" spans="199:199" ht="12" customHeight="1">
      <c r="GQ37936" s="171"/>
    </row>
    <row r="37937" spans="199:199" ht="12" customHeight="1">
      <c r="GQ37937" s="171"/>
    </row>
    <row r="37938" spans="199:199" ht="12" customHeight="1">
      <c r="GQ37938" s="171"/>
    </row>
    <row r="37939" spans="199:199" ht="12" customHeight="1">
      <c r="GQ37939" s="171"/>
    </row>
    <row r="37940" spans="199:199" ht="12" customHeight="1">
      <c r="GQ37940" s="171"/>
    </row>
    <row r="37941" spans="199:199" ht="12" customHeight="1">
      <c r="GQ37941" s="171"/>
    </row>
    <row r="37942" spans="199:199" ht="12" customHeight="1">
      <c r="GQ37942" s="171"/>
    </row>
    <row r="37943" spans="199:199" ht="12" customHeight="1">
      <c r="GQ37943" s="171"/>
    </row>
    <row r="37944" spans="199:199" ht="12" customHeight="1">
      <c r="GQ37944" s="171"/>
    </row>
    <row r="37945" spans="199:199" ht="12" customHeight="1">
      <c r="GQ37945" s="171"/>
    </row>
    <row r="37946" spans="199:199" ht="12" customHeight="1">
      <c r="GQ37946" s="171"/>
    </row>
    <row r="37947" spans="199:199" ht="12" customHeight="1">
      <c r="GQ37947" s="171"/>
    </row>
    <row r="37948" spans="199:199" ht="12" customHeight="1">
      <c r="GQ37948" s="171"/>
    </row>
    <row r="37949" spans="199:199" ht="12" customHeight="1">
      <c r="GQ37949" s="171"/>
    </row>
    <row r="37950" spans="199:199" ht="12" customHeight="1">
      <c r="GQ37950" s="171"/>
    </row>
    <row r="37951" spans="199:199" ht="12" customHeight="1">
      <c r="GQ37951" s="171"/>
    </row>
    <row r="37952" spans="199:199" ht="12" customHeight="1">
      <c r="GQ37952" s="171"/>
    </row>
    <row r="37953" spans="199:199" ht="12" customHeight="1">
      <c r="GQ37953" s="171"/>
    </row>
    <row r="37954" spans="199:199" ht="12" customHeight="1">
      <c r="GQ37954" s="171"/>
    </row>
    <row r="37955" spans="199:199" ht="12" customHeight="1">
      <c r="GQ37955" s="171"/>
    </row>
    <row r="37956" spans="199:199" ht="12" customHeight="1">
      <c r="GQ37956" s="171"/>
    </row>
    <row r="37957" spans="199:199" ht="12" customHeight="1">
      <c r="GQ37957" s="171"/>
    </row>
    <row r="37958" spans="199:199" ht="12" customHeight="1">
      <c r="GQ37958" s="171"/>
    </row>
    <row r="37959" spans="199:199" ht="12" customHeight="1">
      <c r="GQ37959" s="171"/>
    </row>
    <row r="37960" spans="199:199" ht="12" customHeight="1">
      <c r="GQ37960" s="171"/>
    </row>
    <row r="37961" spans="199:199" ht="12" customHeight="1">
      <c r="GQ37961" s="171"/>
    </row>
    <row r="37962" spans="199:199" ht="12" customHeight="1">
      <c r="GQ37962" s="171"/>
    </row>
    <row r="37963" spans="199:199" ht="12" customHeight="1">
      <c r="GQ37963" s="171"/>
    </row>
    <row r="37964" spans="199:199" ht="12" customHeight="1">
      <c r="GQ37964" s="171"/>
    </row>
    <row r="37965" spans="199:199" ht="12" customHeight="1">
      <c r="GQ37965" s="171"/>
    </row>
    <row r="37966" spans="199:199" ht="12" customHeight="1">
      <c r="GQ37966" s="171"/>
    </row>
    <row r="37967" spans="199:199" ht="12" customHeight="1">
      <c r="GQ37967" s="171"/>
    </row>
    <row r="37968" spans="199:199" ht="12" customHeight="1">
      <c r="GQ37968" s="171"/>
    </row>
    <row r="37969" spans="199:199" ht="12" customHeight="1">
      <c r="GQ37969" s="171"/>
    </row>
    <row r="37970" spans="199:199" ht="12" customHeight="1">
      <c r="GQ37970" s="171"/>
    </row>
    <row r="37971" spans="199:199" ht="12" customHeight="1">
      <c r="GQ37971" s="171"/>
    </row>
    <row r="37972" spans="199:199" ht="12" customHeight="1">
      <c r="GQ37972" s="171"/>
    </row>
    <row r="37973" spans="199:199" ht="12" customHeight="1">
      <c r="GQ37973" s="171"/>
    </row>
    <row r="37974" spans="199:199" ht="12" customHeight="1">
      <c r="GQ37974" s="171"/>
    </row>
    <row r="37975" spans="199:199" ht="12" customHeight="1">
      <c r="GQ37975" s="171"/>
    </row>
    <row r="37976" spans="199:199" ht="12" customHeight="1">
      <c r="GQ37976" s="171"/>
    </row>
    <row r="37977" spans="199:199" ht="12" customHeight="1">
      <c r="GQ37977" s="171"/>
    </row>
    <row r="37978" spans="199:199" ht="12" customHeight="1">
      <c r="GQ37978" s="171"/>
    </row>
    <row r="37979" spans="199:199" ht="12" customHeight="1">
      <c r="GQ37979" s="171"/>
    </row>
    <row r="37980" spans="199:199" ht="12" customHeight="1">
      <c r="GQ37980" s="171"/>
    </row>
    <row r="37981" spans="199:199" ht="12" customHeight="1">
      <c r="GQ37981" s="171"/>
    </row>
    <row r="37982" spans="199:199" ht="12" customHeight="1">
      <c r="GQ37982" s="171"/>
    </row>
    <row r="37983" spans="199:199" ht="12" customHeight="1">
      <c r="GQ37983" s="171"/>
    </row>
    <row r="37984" spans="199:199" ht="12" customHeight="1">
      <c r="GQ37984" s="171"/>
    </row>
    <row r="37985" spans="199:199" ht="12" customHeight="1">
      <c r="GQ37985" s="171"/>
    </row>
    <row r="37986" spans="199:199" ht="12" customHeight="1">
      <c r="GQ37986" s="171"/>
    </row>
    <row r="37987" spans="199:199" ht="12" customHeight="1">
      <c r="GQ37987" s="171"/>
    </row>
    <row r="37988" spans="199:199" ht="12" customHeight="1">
      <c r="GQ37988" s="171"/>
    </row>
    <row r="37989" spans="199:199" ht="12" customHeight="1">
      <c r="GQ37989" s="171"/>
    </row>
    <row r="37990" spans="199:199" ht="12" customHeight="1">
      <c r="GQ37990" s="171"/>
    </row>
    <row r="37991" spans="199:199" ht="12" customHeight="1">
      <c r="GQ37991" s="171"/>
    </row>
    <row r="37992" spans="199:199" ht="12" customHeight="1">
      <c r="GQ37992" s="171"/>
    </row>
    <row r="37993" spans="199:199" ht="12" customHeight="1">
      <c r="GQ37993" s="171"/>
    </row>
    <row r="37994" spans="199:199" ht="12" customHeight="1">
      <c r="GQ37994" s="171"/>
    </row>
    <row r="37995" spans="199:199" ht="12" customHeight="1">
      <c r="GQ37995" s="171"/>
    </row>
    <row r="37996" spans="199:199" ht="12" customHeight="1">
      <c r="GQ37996" s="171"/>
    </row>
    <row r="37997" spans="199:199" ht="12" customHeight="1">
      <c r="GQ37997" s="171"/>
    </row>
    <row r="37998" spans="199:199" ht="12" customHeight="1">
      <c r="GQ37998" s="171"/>
    </row>
    <row r="37999" spans="199:199" ht="12" customHeight="1">
      <c r="GQ37999" s="171"/>
    </row>
    <row r="38000" spans="199:199" ht="12" customHeight="1">
      <c r="GQ38000" s="171"/>
    </row>
    <row r="38001" spans="199:199" ht="12" customHeight="1">
      <c r="GQ38001" s="171"/>
    </row>
    <row r="38002" spans="199:199" ht="12" customHeight="1">
      <c r="GQ38002" s="171"/>
    </row>
    <row r="38003" spans="199:199" ht="12" customHeight="1">
      <c r="GQ38003" s="171"/>
    </row>
    <row r="38004" spans="199:199" ht="12" customHeight="1">
      <c r="GQ38004" s="171"/>
    </row>
    <row r="38005" spans="199:199" ht="12" customHeight="1">
      <c r="GQ38005" s="171"/>
    </row>
    <row r="38006" spans="199:199" ht="12" customHeight="1">
      <c r="GQ38006" s="171"/>
    </row>
    <row r="38007" spans="199:199" ht="12" customHeight="1">
      <c r="GQ38007" s="171"/>
    </row>
    <row r="38008" spans="199:199" ht="12" customHeight="1">
      <c r="GQ38008" s="171"/>
    </row>
    <row r="38009" spans="199:199" ht="12" customHeight="1">
      <c r="GQ38009" s="171"/>
    </row>
    <row r="38010" spans="199:199" ht="12" customHeight="1">
      <c r="GQ38010" s="171"/>
    </row>
    <row r="38011" spans="199:199" ht="12" customHeight="1">
      <c r="GQ38011" s="171"/>
    </row>
    <row r="38012" spans="199:199" ht="12" customHeight="1">
      <c r="GQ38012" s="171"/>
    </row>
    <row r="38013" spans="199:199" ht="12" customHeight="1">
      <c r="GQ38013" s="171"/>
    </row>
    <row r="38014" spans="199:199" ht="12" customHeight="1">
      <c r="GQ38014" s="171"/>
    </row>
    <row r="38015" spans="199:199" ht="12" customHeight="1">
      <c r="GQ38015" s="171"/>
    </row>
    <row r="38016" spans="199:199" ht="12" customHeight="1">
      <c r="GQ38016" s="171"/>
    </row>
    <row r="38017" spans="199:199" ht="12" customHeight="1">
      <c r="GQ38017" s="171"/>
    </row>
    <row r="38018" spans="199:199" ht="12" customHeight="1">
      <c r="GQ38018" s="171"/>
    </row>
    <row r="38019" spans="199:199" ht="12" customHeight="1">
      <c r="GQ38019" s="171"/>
    </row>
    <row r="38020" spans="199:199" ht="12" customHeight="1">
      <c r="GQ38020" s="171"/>
    </row>
    <row r="38021" spans="199:199" ht="12" customHeight="1">
      <c r="GQ38021" s="171"/>
    </row>
    <row r="38022" spans="199:199" ht="12" customHeight="1">
      <c r="GQ38022" s="171"/>
    </row>
    <row r="38023" spans="199:199" ht="12" customHeight="1">
      <c r="GQ38023" s="171"/>
    </row>
    <row r="38024" spans="199:199" ht="12" customHeight="1">
      <c r="GQ38024" s="171"/>
    </row>
    <row r="38025" spans="199:199" ht="12" customHeight="1">
      <c r="GQ38025" s="171"/>
    </row>
    <row r="38026" spans="199:199" ht="12" customHeight="1">
      <c r="GQ38026" s="171"/>
    </row>
    <row r="38027" spans="199:199" ht="12" customHeight="1">
      <c r="GQ38027" s="171"/>
    </row>
    <row r="38028" spans="199:199" ht="12" customHeight="1">
      <c r="GQ38028" s="171"/>
    </row>
    <row r="38029" spans="199:199" ht="12" customHeight="1">
      <c r="GQ38029" s="171"/>
    </row>
    <row r="38030" spans="199:199" ht="12" customHeight="1">
      <c r="GQ38030" s="171"/>
    </row>
    <row r="38031" spans="199:199" ht="12" customHeight="1">
      <c r="GQ38031" s="171"/>
    </row>
    <row r="38032" spans="199:199" ht="12" customHeight="1">
      <c r="GQ38032" s="171"/>
    </row>
    <row r="38033" spans="199:199" ht="12" customHeight="1">
      <c r="GQ38033" s="171"/>
    </row>
    <row r="38034" spans="199:199" ht="12" customHeight="1">
      <c r="GQ38034" s="171"/>
    </row>
    <row r="38035" spans="199:199" ht="12" customHeight="1">
      <c r="GQ38035" s="171"/>
    </row>
    <row r="38036" spans="199:199" ht="12" customHeight="1">
      <c r="GQ38036" s="171"/>
    </row>
    <row r="38037" spans="199:199" ht="12" customHeight="1">
      <c r="GQ38037" s="171"/>
    </row>
    <row r="38038" spans="199:199" ht="12" customHeight="1">
      <c r="GQ38038" s="171"/>
    </row>
    <row r="38039" spans="199:199" ht="12" customHeight="1">
      <c r="GQ38039" s="171"/>
    </row>
    <row r="38040" spans="199:199" ht="12" customHeight="1">
      <c r="GQ38040" s="171"/>
    </row>
    <row r="38041" spans="199:199" ht="12" customHeight="1">
      <c r="GQ38041" s="171"/>
    </row>
    <row r="38042" spans="199:199" ht="12" customHeight="1">
      <c r="GQ38042" s="171"/>
    </row>
    <row r="38043" spans="199:199" ht="12" customHeight="1">
      <c r="GQ38043" s="171"/>
    </row>
    <row r="38044" spans="199:199" ht="12" customHeight="1">
      <c r="GQ38044" s="171"/>
    </row>
    <row r="38045" spans="199:199" ht="12" customHeight="1">
      <c r="GQ38045" s="171"/>
    </row>
    <row r="38046" spans="199:199" ht="12" customHeight="1">
      <c r="GQ38046" s="171"/>
    </row>
    <row r="38047" spans="199:199" ht="12" customHeight="1">
      <c r="GQ38047" s="171"/>
    </row>
    <row r="38048" spans="199:199" ht="12" customHeight="1">
      <c r="GQ38048" s="171"/>
    </row>
    <row r="38049" spans="199:199" ht="12" customHeight="1">
      <c r="GQ38049" s="171"/>
    </row>
    <row r="38050" spans="199:199" ht="12" customHeight="1">
      <c r="GQ38050" s="171"/>
    </row>
    <row r="38051" spans="199:199" ht="12" customHeight="1">
      <c r="GQ38051" s="171"/>
    </row>
    <row r="38052" spans="199:199" ht="12" customHeight="1">
      <c r="GQ38052" s="171"/>
    </row>
    <row r="38053" spans="199:199" ht="12" customHeight="1">
      <c r="GQ38053" s="171"/>
    </row>
    <row r="38054" spans="199:199" ht="12" customHeight="1">
      <c r="GQ38054" s="171"/>
    </row>
    <row r="38055" spans="199:199" ht="12" customHeight="1">
      <c r="GQ38055" s="171"/>
    </row>
    <row r="38056" spans="199:199" ht="12" customHeight="1">
      <c r="GQ38056" s="171"/>
    </row>
    <row r="38057" spans="199:199" ht="12" customHeight="1">
      <c r="GQ38057" s="171"/>
    </row>
    <row r="38058" spans="199:199" ht="12" customHeight="1">
      <c r="GQ38058" s="171"/>
    </row>
    <row r="38059" spans="199:199" ht="12" customHeight="1">
      <c r="GQ38059" s="171"/>
    </row>
    <row r="38060" spans="199:199" ht="12" customHeight="1">
      <c r="GQ38060" s="171"/>
    </row>
    <row r="38061" spans="199:199" ht="12" customHeight="1">
      <c r="GQ38061" s="171"/>
    </row>
    <row r="38062" spans="199:199" ht="12" customHeight="1">
      <c r="GQ38062" s="171"/>
    </row>
    <row r="38063" spans="199:199" ht="12" customHeight="1">
      <c r="GQ38063" s="171"/>
    </row>
    <row r="38064" spans="199:199" ht="12" customHeight="1">
      <c r="GQ38064" s="171"/>
    </row>
    <row r="38065" spans="199:199" ht="12" customHeight="1">
      <c r="GQ38065" s="171"/>
    </row>
    <row r="38066" spans="199:199" ht="12" customHeight="1">
      <c r="GQ38066" s="171"/>
    </row>
    <row r="38067" spans="199:199" ht="12" customHeight="1">
      <c r="GQ38067" s="171"/>
    </row>
    <row r="38068" spans="199:199" ht="12" customHeight="1">
      <c r="GQ38068" s="171"/>
    </row>
    <row r="38069" spans="199:199" ht="12" customHeight="1">
      <c r="GQ38069" s="171"/>
    </row>
    <row r="38070" spans="199:199" ht="12" customHeight="1">
      <c r="GQ38070" s="171"/>
    </row>
    <row r="38071" spans="199:199" ht="12" customHeight="1">
      <c r="GQ38071" s="171"/>
    </row>
    <row r="38072" spans="199:199" ht="12" customHeight="1">
      <c r="GQ38072" s="171"/>
    </row>
    <row r="38073" spans="199:199" ht="12" customHeight="1">
      <c r="GQ38073" s="171"/>
    </row>
    <row r="38074" spans="199:199" ht="12" customHeight="1">
      <c r="GQ38074" s="171"/>
    </row>
    <row r="38075" spans="199:199" ht="12" customHeight="1">
      <c r="GQ38075" s="171"/>
    </row>
    <row r="38076" spans="199:199" ht="12" customHeight="1">
      <c r="GQ38076" s="171"/>
    </row>
    <row r="38077" spans="199:199" ht="12" customHeight="1">
      <c r="GQ38077" s="171"/>
    </row>
    <row r="38078" spans="199:199" ht="12" customHeight="1">
      <c r="GQ38078" s="171"/>
    </row>
    <row r="38079" spans="199:199" ht="12" customHeight="1">
      <c r="GQ38079" s="171"/>
    </row>
    <row r="38080" spans="199:199" ht="12" customHeight="1">
      <c r="GQ38080" s="171"/>
    </row>
    <row r="38081" spans="199:199" ht="12" customHeight="1">
      <c r="GQ38081" s="171"/>
    </row>
    <row r="38082" spans="199:199" ht="12" customHeight="1">
      <c r="GQ38082" s="171"/>
    </row>
    <row r="38083" spans="199:199" ht="12" customHeight="1">
      <c r="GQ38083" s="171"/>
    </row>
    <row r="38084" spans="199:199" ht="12" customHeight="1">
      <c r="GQ38084" s="171"/>
    </row>
    <row r="38085" spans="199:199" ht="12" customHeight="1">
      <c r="GQ38085" s="171"/>
    </row>
    <row r="38086" spans="199:199" ht="12" customHeight="1">
      <c r="GQ38086" s="171"/>
    </row>
    <row r="38087" spans="199:199" ht="12" customHeight="1">
      <c r="GQ38087" s="171"/>
    </row>
    <row r="38088" spans="199:199" ht="12" customHeight="1">
      <c r="GQ38088" s="171"/>
    </row>
    <row r="38089" spans="199:199" ht="12" customHeight="1">
      <c r="GQ38089" s="171"/>
    </row>
    <row r="38090" spans="199:199" ht="12" customHeight="1">
      <c r="GQ38090" s="171"/>
    </row>
    <row r="38091" spans="199:199" ht="12" customHeight="1">
      <c r="GQ38091" s="171"/>
    </row>
    <row r="38092" spans="199:199" ht="12" customHeight="1">
      <c r="GQ38092" s="171"/>
    </row>
    <row r="38093" spans="199:199" ht="12" customHeight="1">
      <c r="GQ38093" s="171"/>
    </row>
    <row r="38094" spans="199:199" ht="12" customHeight="1">
      <c r="GQ38094" s="171"/>
    </row>
    <row r="38095" spans="199:199" ht="12" customHeight="1">
      <c r="GQ38095" s="171"/>
    </row>
    <row r="38096" spans="199:199" ht="12" customHeight="1">
      <c r="GQ38096" s="171"/>
    </row>
    <row r="38097" spans="199:199" ht="12" customHeight="1">
      <c r="GQ38097" s="171"/>
    </row>
    <row r="38098" spans="199:199" ht="12" customHeight="1">
      <c r="GQ38098" s="171"/>
    </row>
    <row r="38099" spans="199:199" ht="12" customHeight="1">
      <c r="GQ38099" s="171"/>
    </row>
    <row r="38100" spans="199:199" ht="12" customHeight="1">
      <c r="GQ38100" s="171"/>
    </row>
    <row r="38101" spans="199:199" ht="12" customHeight="1">
      <c r="GQ38101" s="171"/>
    </row>
    <row r="38102" spans="199:199" ht="12" customHeight="1">
      <c r="GQ38102" s="171"/>
    </row>
    <row r="38103" spans="199:199" ht="12" customHeight="1">
      <c r="GQ38103" s="171"/>
    </row>
    <row r="38104" spans="199:199" ht="12" customHeight="1">
      <c r="GQ38104" s="171"/>
    </row>
    <row r="38105" spans="199:199" ht="12" customHeight="1">
      <c r="GQ38105" s="171"/>
    </row>
    <row r="38106" spans="199:199" ht="12" customHeight="1">
      <c r="GQ38106" s="171"/>
    </row>
    <row r="38107" spans="199:199" ht="12" customHeight="1">
      <c r="GQ38107" s="171"/>
    </row>
    <row r="38108" spans="199:199" ht="12" customHeight="1">
      <c r="GQ38108" s="171"/>
    </row>
    <row r="38109" spans="199:199" ht="12" customHeight="1">
      <c r="GQ38109" s="171"/>
    </row>
    <row r="38110" spans="199:199" ht="12" customHeight="1">
      <c r="GQ38110" s="171"/>
    </row>
    <row r="38111" spans="199:199" ht="12" customHeight="1">
      <c r="GQ38111" s="171"/>
    </row>
    <row r="38112" spans="199:199" ht="12" customHeight="1">
      <c r="GQ38112" s="171"/>
    </row>
    <row r="38113" spans="199:199" ht="12" customHeight="1">
      <c r="GQ38113" s="171"/>
    </row>
    <row r="38114" spans="199:199" ht="12" customHeight="1">
      <c r="GQ38114" s="171"/>
    </row>
    <row r="38115" spans="199:199" ht="12" customHeight="1">
      <c r="GQ38115" s="171"/>
    </row>
    <row r="38116" spans="199:199" ht="12" customHeight="1">
      <c r="GQ38116" s="171"/>
    </row>
    <row r="38117" spans="199:199" ht="12" customHeight="1">
      <c r="GQ38117" s="171"/>
    </row>
    <row r="38118" spans="199:199" ht="12" customHeight="1">
      <c r="GQ38118" s="171"/>
    </row>
    <row r="38119" spans="199:199" ht="12" customHeight="1">
      <c r="GQ38119" s="171"/>
    </row>
    <row r="38120" spans="199:199" ht="12" customHeight="1">
      <c r="GQ38120" s="171"/>
    </row>
    <row r="38121" spans="199:199" ht="12" customHeight="1">
      <c r="GQ38121" s="171"/>
    </row>
    <row r="38122" spans="199:199" ht="12" customHeight="1">
      <c r="GQ38122" s="171"/>
    </row>
    <row r="38123" spans="199:199" ht="12" customHeight="1">
      <c r="GQ38123" s="171"/>
    </row>
    <row r="38124" spans="199:199" ht="12" customHeight="1">
      <c r="GQ38124" s="171"/>
    </row>
    <row r="38125" spans="199:199" ht="12" customHeight="1">
      <c r="GQ38125" s="171"/>
    </row>
    <row r="38126" spans="199:199" ht="12" customHeight="1">
      <c r="GQ38126" s="171"/>
    </row>
    <row r="38127" spans="199:199" ht="12" customHeight="1">
      <c r="GQ38127" s="171"/>
    </row>
    <row r="38128" spans="199:199" ht="12" customHeight="1">
      <c r="GQ38128" s="171"/>
    </row>
    <row r="38129" spans="199:199" ht="12" customHeight="1">
      <c r="GQ38129" s="171"/>
    </row>
    <row r="38130" spans="199:199" ht="12" customHeight="1">
      <c r="GQ38130" s="171"/>
    </row>
    <row r="38131" spans="199:199" ht="12" customHeight="1">
      <c r="GQ38131" s="171"/>
    </row>
    <row r="38132" spans="199:199" ht="12" customHeight="1">
      <c r="GQ38132" s="171"/>
    </row>
    <row r="38133" spans="199:199" ht="12" customHeight="1">
      <c r="GQ38133" s="171"/>
    </row>
    <row r="38134" spans="199:199" ht="12" customHeight="1">
      <c r="GQ38134" s="171"/>
    </row>
    <row r="38135" spans="199:199" ht="12" customHeight="1">
      <c r="GQ38135" s="171"/>
    </row>
    <row r="38136" spans="199:199" ht="12" customHeight="1">
      <c r="GQ38136" s="171"/>
    </row>
    <row r="38137" spans="199:199" ht="12" customHeight="1">
      <c r="GQ38137" s="171"/>
    </row>
    <row r="38138" spans="199:199" ht="12" customHeight="1">
      <c r="GQ38138" s="171"/>
    </row>
    <row r="38139" spans="199:199" ht="12" customHeight="1">
      <c r="GQ38139" s="171"/>
    </row>
    <row r="38140" spans="199:199" ht="12" customHeight="1">
      <c r="GQ38140" s="171"/>
    </row>
    <row r="38141" spans="199:199" ht="12" customHeight="1">
      <c r="GQ38141" s="171"/>
    </row>
    <row r="38142" spans="199:199" ht="12" customHeight="1">
      <c r="GQ38142" s="171"/>
    </row>
    <row r="38143" spans="199:199" ht="12" customHeight="1">
      <c r="GQ38143" s="171"/>
    </row>
    <row r="38144" spans="199:199" ht="12" customHeight="1">
      <c r="GQ38144" s="171"/>
    </row>
    <row r="38145" spans="199:199" ht="12" customHeight="1">
      <c r="GQ38145" s="171"/>
    </row>
    <row r="38146" spans="199:199" ht="12" customHeight="1">
      <c r="GQ38146" s="171"/>
    </row>
    <row r="38147" spans="199:199" ht="12" customHeight="1">
      <c r="GQ38147" s="171"/>
    </row>
    <row r="38148" spans="199:199" ht="12" customHeight="1">
      <c r="GQ38148" s="171"/>
    </row>
    <row r="38149" spans="199:199" ht="12" customHeight="1">
      <c r="GQ38149" s="171"/>
    </row>
    <row r="38150" spans="199:199" ht="12" customHeight="1">
      <c r="GQ38150" s="171"/>
    </row>
    <row r="38151" spans="199:199" ht="12" customHeight="1">
      <c r="GQ38151" s="171"/>
    </row>
    <row r="38152" spans="199:199" ht="12" customHeight="1">
      <c r="GQ38152" s="171"/>
    </row>
    <row r="38153" spans="199:199" ht="12" customHeight="1">
      <c r="GQ38153" s="171"/>
    </row>
    <row r="38154" spans="199:199" ht="12" customHeight="1">
      <c r="GQ38154" s="171"/>
    </row>
    <row r="38155" spans="199:199" ht="12" customHeight="1">
      <c r="GQ38155" s="171"/>
    </row>
    <row r="38156" spans="199:199" ht="12" customHeight="1">
      <c r="GQ38156" s="171"/>
    </row>
    <row r="38157" spans="199:199" ht="12" customHeight="1">
      <c r="GQ38157" s="171"/>
    </row>
    <row r="38158" spans="199:199" ht="12" customHeight="1">
      <c r="GQ38158" s="171"/>
    </row>
    <row r="38159" spans="199:199" ht="12" customHeight="1">
      <c r="GQ38159" s="171"/>
    </row>
    <row r="38160" spans="199:199" ht="12" customHeight="1">
      <c r="GQ38160" s="171"/>
    </row>
    <row r="38161" spans="199:199" ht="12" customHeight="1">
      <c r="GQ38161" s="171"/>
    </row>
    <row r="38162" spans="199:199" ht="12" customHeight="1">
      <c r="GQ38162" s="171"/>
    </row>
    <row r="38163" spans="199:199" ht="12" customHeight="1">
      <c r="GQ38163" s="171"/>
    </row>
    <row r="38164" spans="199:199" ht="12" customHeight="1">
      <c r="GQ38164" s="171"/>
    </row>
    <row r="38165" spans="199:199" ht="12" customHeight="1">
      <c r="GQ38165" s="171"/>
    </row>
    <row r="38166" spans="199:199" ht="12" customHeight="1">
      <c r="GQ38166" s="171"/>
    </row>
    <row r="38167" spans="199:199" ht="12" customHeight="1">
      <c r="GQ38167" s="171"/>
    </row>
    <row r="38168" spans="199:199" ht="12" customHeight="1">
      <c r="GQ38168" s="171"/>
    </row>
    <row r="38169" spans="199:199" ht="12" customHeight="1">
      <c r="GQ38169" s="171"/>
    </row>
    <row r="38170" spans="199:199" ht="12" customHeight="1">
      <c r="GQ38170" s="171"/>
    </row>
    <row r="38171" spans="199:199" ht="12" customHeight="1">
      <c r="GQ38171" s="171"/>
    </row>
    <row r="38172" spans="199:199" ht="12" customHeight="1">
      <c r="GQ38172" s="171"/>
    </row>
    <row r="38173" spans="199:199" ht="12" customHeight="1">
      <c r="GQ38173" s="171"/>
    </row>
    <row r="38174" spans="199:199" ht="12" customHeight="1">
      <c r="GQ38174" s="171"/>
    </row>
    <row r="38175" spans="199:199" ht="12" customHeight="1">
      <c r="GQ38175" s="171"/>
    </row>
    <row r="38176" spans="199:199" ht="12" customHeight="1">
      <c r="GQ38176" s="171"/>
    </row>
    <row r="38177" spans="199:199" ht="12" customHeight="1">
      <c r="GQ38177" s="171"/>
    </row>
    <row r="38178" spans="199:199" ht="12" customHeight="1">
      <c r="GQ38178" s="171"/>
    </row>
    <row r="38179" spans="199:199" ht="12" customHeight="1">
      <c r="GQ38179" s="171"/>
    </row>
    <row r="38180" spans="199:199" ht="12" customHeight="1">
      <c r="GQ38180" s="171"/>
    </row>
    <row r="38181" spans="199:199" ht="12" customHeight="1">
      <c r="GQ38181" s="171"/>
    </row>
    <row r="38182" spans="199:199" ht="12" customHeight="1">
      <c r="GQ38182" s="171"/>
    </row>
    <row r="38183" spans="199:199" ht="12" customHeight="1">
      <c r="GQ38183" s="171"/>
    </row>
    <row r="38184" spans="199:199" ht="12" customHeight="1">
      <c r="GQ38184" s="171"/>
    </row>
    <row r="38185" spans="199:199" ht="12" customHeight="1">
      <c r="GQ38185" s="171"/>
    </row>
    <row r="38186" spans="199:199" ht="12" customHeight="1">
      <c r="GQ38186" s="171"/>
    </row>
    <row r="38187" spans="199:199" ht="12" customHeight="1">
      <c r="GQ38187" s="171"/>
    </row>
    <row r="38188" spans="199:199" ht="12" customHeight="1">
      <c r="GQ38188" s="171"/>
    </row>
    <row r="38189" spans="199:199" ht="12" customHeight="1">
      <c r="GQ38189" s="171"/>
    </row>
    <row r="38190" spans="199:199" ht="12" customHeight="1">
      <c r="GQ38190" s="171"/>
    </row>
    <row r="38191" spans="199:199" ht="12" customHeight="1">
      <c r="GQ38191" s="171"/>
    </row>
    <row r="38192" spans="199:199" ht="12" customHeight="1">
      <c r="GQ38192" s="171"/>
    </row>
    <row r="38193" spans="199:199" ht="12" customHeight="1">
      <c r="GQ38193" s="171"/>
    </row>
    <row r="38194" spans="199:199" ht="12" customHeight="1">
      <c r="GQ38194" s="171"/>
    </row>
    <row r="38195" spans="199:199" ht="12" customHeight="1">
      <c r="GQ38195" s="171"/>
    </row>
    <row r="38196" spans="199:199" ht="12" customHeight="1">
      <c r="GQ38196" s="171"/>
    </row>
    <row r="38197" spans="199:199" ht="12" customHeight="1">
      <c r="GQ38197" s="171"/>
    </row>
    <row r="38198" spans="199:199" ht="12" customHeight="1">
      <c r="GQ38198" s="171"/>
    </row>
    <row r="38199" spans="199:199" ht="12" customHeight="1">
      <c r="GQ38199" s="171"/>
    </row>
    <row r="38200" spans="199:199" ht="12" customHeight="1">
      <c r="GQ38200" s="171"/>
    </row>
    <row r="38201" spans="199:199" ht="12" customHeight="1">
      <c r="GQ38201" s="171"/>
    </row>
    <row r="38202" spans="199:199" ht="12" customHeight="1">
      <c r="GQ38202" s="171"/>
    </row>
    <row r="38203" spans="199:199" ht="12" customHeight="1">
      <c r="GQ38203" s="171"/>
    </row>
    <row r="38204" spans="199:199" ht="12" customHeight="1">
      <c r="GQ38204" s="171"/>
    </row>
    <row r="38205" spans="199:199" ht="12" customHeight="1">
      <c r="GQ38205" s="171"/>
    </row>
    <row r="38206" spans="199:199" ht="12" customHeight="1">
      <c r="GQ38206" s="171"/>
    </row>
    <row r="38207" spans="199:199" ht="12" customHeight="1">
      <c r="GQ38207" s="171"/>
    </row>
    <row r="38208" spans="199:199" ht="12" customHeight="1">
      <c r="GQ38208" s="171"/>
    </row>
    <row r="38209" spans="199:199" ht="12" customHeight="1">
      <c r="GQ38209" s="171"/>
    </row>
    <row r="38210" spans="199:199" ht="12" customHeight="1">
      <c r="GQ38210" s="171"/>
    </row>
    <row r="38211" spans="199:199" ht="12" customHeight="1">
      <c r="GQ38211" s="171"/>
    </row>
    <row r="38212" spans="199:199" ht="12" customHeight="1">
      <c r="GQ38212" s="171"/>
    </row>
    <row r="38213" spans="199:199" ht="12" customHeight="1">
      <c r="GQ38213" s="171"/>
    </row>
    <row r="38214" spans="199:199" ht="12" customHeight="1">
      <c r="GQ38214" s="171"/>
    </row>
    <row r="38215" spans="199:199" ht="12" customHeight="1">
      <c r="GQ38215" s="171"/>
    </row>
    <row r="38216" spans="199:199" ht="12" customHeight="1">
      <c r="GQ38216" s="171"/>
    </row>
    <row r="38217" spans="199:199" ht="12" customHeight="1">
      <c r="GQ38217" s="171"/>
    </row>
    <row r="38218" spans="199:199" ht="12" customHeight="1">
      <c r="GQ38218" s="171"/>
    </row>
    <row r="38219" spans="199:199" ht="12" customHeight="1">
      <c r="GQ38219" s="171"/>
    </row>
    <row r="38220" spans="199:199" ht="12" customHeight="1">
      <c r="GQ38220" s="171"/>
    </row>
    <row r="38221" spans="199:199" ht="12" customHeight="1">
      <c r="GQ38221" s="171"/>
    </row>
    <row r="38222" spans="199:199" ht="12" customHeight="1">
      <c r="GQ38222" s="171"/>
    </row>
    <row r="38223" spans="199:199" ht="12" customHeight="1">
      <c r="GQ38223" s="171"/>
    </row>
    <row r="38224" spans="199:199" ht="12" customHeight="1">
      <c r="GQ38224" s="171"/>
    </row>
    <row r="38225" spans="199:199" ht="12" customHeight="1">
      <c r="GQ38225" s="171"/>
    </row>
    <row r="38226" spans="199:199" ht="12" customHeight="1">
      <c r="GQ38226" s="171"/>
    </row>
    <row r="38227" spans="199:199" ht="12" customHeight="1">
      <c r="GQ38227" s="171"/>
    </row>
    <row r="38228" spans="199:199" ht="12" customHeight="1">
      <c r="GQ38228" s="171"/>
    </row>
    <row r="38229" spans="199:199" ht="12" customHeight="1">
      <c r="GQ38229" s="171"/>
    </row>
    <row r="38230" spans="199:199" ht="12" customHeight="1">
      <c r="GQ38230" s="171"/>
    </row>
    <row r="38231" spans="199:199" ht="12" customHeight="1">
      <c r="GQ38231" s="171"/>
    </row>
    <row r="38232" spans="199:199" ht="12" customHeight="1">
      <c r="GQ38232" s="171"/>
    </row>
    <row r="38233" spans="199:199" ht="12" customHeight="1">
      <c r="GQ38233" s="171"/>
    </row>
    <row r="38234" spans="199:199" ht="12" customHeight="1">
      <c r="GQ38234" s="171"/>
    </row>
    <row r="38235" spans="199:199" ht="12" customHeight="1">
      <c r="GQ38235" s="171"/>
    </row>
    <row r="38236" spans="199:199" ht="12" customHeight="1">
      <c r="GQ38236" s="171"/>
    </row>
    <row r="38237" spans="199:199" ht="12" customHeight="1">
      <c r="GQ38237" s="171"/>
    </row>
    <row r="38238" spans="199:199" ht="12" customHeight="1">
      <c r="GQ38238" s="171"/>
    </row>
    <row r="38239" spans="199:199" ht="12" customHeight="1">
      <c r="GQ38239" s="171"/>
    </row>
    <row r="38240" spans="199:199" ht="12" customHeight="1">
      <c r="GQ38240" s="171"/>
    </row>
    <row r="38241" spans="199:199" ht="12" customHeight="1">
      <c r="GQ38241" s="171"/>
    </row>
    <row r="38242" spans="199:199" ht="12" customHeight="1">
      <c r="GQ38242" s="171"/>
    </row>
    <row r="38243" spans="199:199" ht="12" customHeight="1">
      <c r="GQ38243" s="171"/>
    </row>
    <row r="38244" spans="199:199" ht="12" customHeight="1">
      <c r="GQ38244" s="171"/>
    </row>
    <row r="38245" spans="199:199" ht="12" customHeight="1">
      <c r="GQ38245" s="171"/>
    </row>
    <row r="38246" spans="199:199" ht="12" customHeight="1">
      <c r="GQ38246" s="171"/>
    </row>
    <row r="38247" spans="199:199" ht="12" customHeight="1">
      <c r="GQ38247" s="171"/>
    </row>
    <row r="38248" spans="199:199" ht="12" customHeight="1">
      <c r="GQ38248" s="171"/>
    </row>
    <row r="38249" spans="199:199" ht="12" customHeight="1">
      <c r="GQ38249" s="171"/>
    </row>
    <row r="38250" spans="199:199" ht="12" customHeight="1">
      <c r="GQ38250" s="171"/>
    </row>
    <row r="38251" spans="199:199" ht="12" customHeight="1">
      <c r="GQ38251" s="171"/>
    </row>
    <row r="38252" spans="199:199" ht="12" customHeight="1">
      <c r="GQ38252" s="171"/>
    </row>
    <row r="38253" spans="199:199" ht="12" customHeight="1">
      <c r="GQ38253" s="171"/>
    </row>
    <row r="38254" spans="199:199" ht="12" customHeight="1">
      <c r="GQ38254" s="171"/>
    </row>
    <row r="38255" spans="199:199" ht="12" customHeight="1">
      <c r="GQ38255" s="171"/>
    </row>
    <row r="38256" spans="199:199" ht="12" customHeight="1">
      <c r="GQ38256" s="171"/>
    </row>
    <row r="38257" spans="199:199" ht="12" customHeight="1">
      <c r="GQ38257" s="171"/>
    </row>
    <row r="38258" spans="199:199" ht="12" customHeight="1">
      <c r="GQ38258" s="171"/>
    </row>
    <row r="38259" spans="199:199" ht="12" customHeight="1">
      <c r="GQ38259" s="171"/>
    </row>
    <row r="38260" spans="199:199" ht="12" customHeight="1">
      <c r="GQ38260" s="171"/>
    </row>
    <row r="38261" spans="199:199" ht="12" customHeight="1">
      <c r="GQ38261" s="171"/>
    </row>
    <row r="38262" spans="199:199" ht="12" customHeight="1">
      <c r="GQ38262" s="171"/>
    </row>
    <row r="38263" spans="199:199" ht="12" customHeight="1">
      <c r="GQ38263" s="171"/>
    </row>
    <row r="38264" spans="199:199" ht="12" customHeight="1">
      <c r="GQ38264" s="171"/>
    </row>
    <row r="38265" spans="199:199" ht="12" customHeight="1">
      <c r="GQ38265" s="171"/>
    </row>
    <row r="38266" spans="199:199" ht="12" customHeight="1">
      <c r="GQ38266" s="171"/>
    </row>
    <row r="38267" spans="199:199" ht="12" customHeight="1">
      <c r="GQ38267" s="171"/>
    </row>
    <row r="38268" spans="199:199" ht="12" customHeight="1">
      <c r="GQ38268" s="171"/>
    </row>
    <row r="38269" spans="199:199" ht="12" customHeight="1">
      <c r="GQ38269" s="171"/>
    </row>
    <row r="38270" spans="199:199" ht="12" customHeight="1">
      <c r="GQ38270" s="171"/>
    </row>
    <row r="38271" spans="199:199" ht="12" customHeight="1">
      <c r="GQ38271" s="171"/>
    </row>
    <row r="38272" spans="199:199" ht="12" customHeight="1">
      <c r="GQ38272" s="171"/>
    </row>
    <row r="38273" spans="199:199" ht="12" customHeight="1">
      <c r="GQ38273" s="171"/>
    </row>
    <row r="38274" spans="199:199" ht="12" customHeight="1">
      <c r="GQ38274" s="171"/>
    </row>
    <row r="38275" spans="199:199" ht="12" customHeight="1">
      <c r="GQ38275" s="171"/>
    </row>
    <row r="38276" spans="199:199" ht="12" customHeight="1">
      <c r="GQ38276" s="171"/>
    </row>
    <row r="38277" spans="199:199" ht="12" customHeight="1">
      <c r="GQ38277" s="171"/>
    </row>
    <row r="38278" spans="199:199" ht="12" customHeight="1">
      <c r="GQ38278" s="171"/>
    </row>
    <row r="38279" spans="199:199" ht="12" customHeight="1">
      <c r="GQ38279" s="171"/>
    </row>
    <row r="38280" spans="199:199" ht="12" customHeight="1">
      <c r="GQ38280" s="171"/>
    </row>
    <row r="38281" spans="199:199" ht="12" customHeight="1">
      <c r="GQ38281" s="171"/>
    </row>
    <row r="38282" spans="199:199" ht="12" customHeight="1">
      <c r="GQ38282" s="171"/>
    </row>
    <row r="38283" spans="199:199" ht="12" customHeight="1">
      <c r="GQ38283" s="171"/>
    </row>
    <row r="38284" spans="199:199" ht="12" customHeight="1">
      <c r="GQ38284" s="171"/>
    </row>
    <row r="38285" spans="199:199" ht="12" customHeight="1">
      <c r="GQ38285" s="171"/>
    </row>
    <row r="38286" spans="199:199" ht="12" customHeight="1">
      <c r="GQ38286" s="171"/>
    </row>
    <row r="38287" spans="199:199" ht="12" customHeight="1">
      <c r="GQ38287" s="171"/>
    </row>
    <row r="38288" spans="199:199" ht="12" customHeight="1">
      <c r="GQ38288" s="171"/>
    </row>
    <row r="38289" spans="199:199" ht="12" customHeight="1">
      <c r="GQ38289" s="171"/>
    </row>
    <row r="38290" spans="199:199" ht="12" customHeight="1">
      <c r="GQ38290" s="171"/>
    </row>
    <row r="38291" spans="199:199" ht="12" customHeight="1">
      <c r="GQ38291" s="171"/>
    </row>
    <row r="38292" spans="199:199" ht="12" customHeight="1">
      <c r="GQ38292" s="171"/>
    </row>
    <row r="38293" spans="199:199" ht="12" customHeight="1">
      <c r="GQ38293" s="171"/>
    </row>
    <row r="38294" spans="199:199" ht="12" customHeight="1">
      <c r="GQ38294" s="171"/>
    </row>
    <row r="38295" spans="199:199" ht="12" customHeight="1">
      <c r="GQ38295" s="171"/>
    </row>
    <row r="38296" spans="199:199" ht="12" customHeight="1">
      <c r="GQ38296" s="171"/>
    </row>
    <row r="38297" spans="199:199" ht="12" customHeight="1">
      <c r="GQ38297" s="171"/>
    </row>
    <row r="38298" spans="199:199" ht="12" customHeight="1">
      <c r="GQ38298" s="171"/>
    </row>
    <row r="38299" spans="199:199" ht="12" customHeight="1">
      <c r="GQ38299" s="171"/>
    </row>
    <row r="38300" spans="199:199" ht="12" customHeight="1">
      <c r="GQ38300" s="171"/>
    </row>
    <row r="38301" spans="199:199" ht="12" customHeight="1">
      <c r="GQ38301" s="171"/>
    </row>
    <row r="38302" spans="199:199" ht="12" customHeight="1">
      <c r="GQ38302" s="171"/>
    </row>
    <row r="38303" spans="199:199" ht="12" customHeight="1">
      <c r="GQ38303" s="171"/>
    </row>
    <row r="38304" spans="199:199" ht="12" customHeight="1">
      <c r="GQ38304" s="171"/>
    </row>
    <row r="38305" spans="199:199" ht="12" customHeight="1">
      <c r="GQ38305" s="171"/>
    </row>
    <row r="38306" spans="199:199" ht="12" customHeight="1">
      <c r="GQ38306" s="171"/>
    </row>
    <row r="38307" spans="199:199" ht="12" customHeight="1">
      <c r="GQ38307" s="171"/>
    </row>
    <row r="38308" spans="199:199" ht="12" customHeight="1">
      <c r="GQ38308" s="171"/>
    </row>
    <row r="38309" spans="199:199" ht="12" customHeight="1">
      <c r="GQ38309" s="171"/>
    </row>
    <row r="38310" spans="199:199" ht="12" customHeight="1">
      <c r="GQ38310" s="171"/>
    </row>
    <row r="38311" spans="199:199" ht="12" customHeight="1">
      <c r="GQ38311" s="171"/>
    </row>
    <row r="38312" spans="199:199" ht="12" customHeight="1">
      <c r="GQ38312" s="171"/>
    </row>
    <row r="38313" spans="199:199" ht="12" customHeight="1">
      <c r="GQ38313" s="171"/>
    </row>
    <row r="38314" spans="199:199" ht="12" customHeight="1">
      <c r="GQ38314" s="171"/>
    </row>
    <row r="38315" spans="199:199" ht="12" customHeight="1">
      <c r="GQ38315" s="171"/>
    </row>
    <row r="38316" spans="199:199" ht="12" customHeight="1">
      <c r="GQ38316" s="171"/>
    </row>
    <row r="38317" spans="199:199" ht="12" customHeight="1">
      <c r="GQ38317" s="171"/>
    </row>
    <row r="38318" spans="199:199" ht="12" customHeight="1">
      <c r="GQ38318" s="171"/>
    </row>
    <row r="38319" spans="199:199" ht="12" customHeight="1">
      <c r="GQ38319" s="171"/>
    </row>
    <row r="38320" spans="199:199" ht="12" customHeight="1">
      <c r="GQ38320" s="171"/>
    </row>
    <row r="38321" spans="199:199" ht="12" customHeight="1">
      <c r="GQ38321" s="171"/>
    </row>
    <row r="38322" spans="199:199" ht="12" customHeight="1">
      <c r="GQ38322" s="171"/>
    </row>
    <row r="38323" spans="199:199" ht="12" customHeight="1">
      <c r="GQ38323" s="171"/>
    </row>
    <row r="38324" spans="199:199" ht="12" customHeight="1">
      <c r="GQ38324" s="171"/>
    </row>
    <row r="38325" spans="199:199" ht="12" customHeight="1">
      <c r="GQ38325" s="171"/>
    </row>
    <row r="38326" spans="199:199" ht="12" customHeight="1">
      <c r="GQ38326" s="171"/>
    </row>
    <row r="38327" spans="199:199" ht="12" customHeight="1">
      <c r="GQ38327" s="171"/>
    </row>
    <row r="38328" spans="199:199" ht="12" customHeight="1">
      <c r="GQ38328" s="171"/>
    </row>
    <row r="38329" spans="199:199" ht="12" customHeight="1">
      <c r="GQ38329" s="171"/>
    </row>
    <row r="38330" spans="199:199" ht="12" customHeight="1">
      <c r="GQ38330" s="171"/>
    </row>
    <row r="38331" spans="199:199" ht="12" customHeight="1">
      <c r="GQ38331" s="171"/>
    </row>
    <row r="38332" spans="199:199" ht="12" customHeight="1">
      <c r="GQ38332" s="171"/>
    </row>
    <row r="38333" spans="199:199" ht="12" customHeight="1">
      <c r="GQ38333" s="171"/>
    </row>
    <row r="38334" spans="199:199" ht="12" customHeight="1">
      <c r="GQ38334" s="171"/>
    </row>
    <row r="38335" spans="199:199" ht="12" customHeight="1">
      <c r="GQ38335" s="171"/>
    </row>
    <row r="38336" spans="199:199" ht="12" customHeight="1">
      <c r="GQ38336" s="171"/>
    </row>
    <row r="38337" spans="199:199" ht="12" customHeight="1">
      <c r="GQ38337" s="171"/>
    </row>
    <row r="38338" spans="199:199" ht="12" customHeight="1">
      <c r="GQ38338" s="171"/>
    </row>
    <row r="38339" spans="199:199" ht="12" customHeight="1">
      <c r="GQ38339" s="171"/>
    </row>
    <row r="38340" spans="199:199" ht="12" customHeight="1">
      <c r="GQ38340" s="171"/>
    </row>
    <row r="38341" spans="199:199" ht="12" customHeight="1">
      <c r="GQ38341" s="171"/>
    </row>
    <row r="38342" spans="199:199" ht="12" customHeight="1">
      <c r="GQ38342" s="171"/>
    </row>
    <row r="38343" spans="199:199" ht="12" customHeight="1">
      <c r="GQ38343" s="171"/>
    </row>
    <row r="38344" spans="199:199" ht="12" customHeight="1">
      <c r="GQ38344" s="171"/>
    </row>
    <row r="38345" spans="199:199" ht="12" customHeight="1">
      <c r="GQ38345" s="171"/>
    </row>
    <row r="38346" spans="199:199" ht="12" customHeight="1">
      <c r="GQ38346" s="171"/>
    </row>
    <row r="38347" spans="199:199" ht="12" customHeight="1">
      <c r="GQ38347" s="171"/>
    </row>
    <row r="38348" spans="199:199" ht="12" customHeight="1">
      <c r="GQ38348" s="171"/>
    </row>
    <row r="38349" spans="199:199" ht="12" customHeight="1">
      <c r="GQ38349" s="171"/>
    </row>
    <row r="38350" spans="199:199" ht="12" customHeight="1">
      <c r="GQ38350" s="171"/>
    </row>
    <row r="38351" spans="199:199" ht="12" customHeight="1">
      <c r="GQ38351" s="171"/>
    </row>
    <row r="38352" spans="199:199" ht="12" customHeight="1">
      <c r="GQ38352" s="171"/>
    </row>
    <row r="38353" spans="199:199" ht="12" customHeight="1">
      <c r="GQ38353" s="171"/>
    </row>
    <row r="38354" spans="199:199" ht="12" customHeight="1">
      <c r="GQ38354" s="171"/>
    </row>
    <row r="38355" spans="199:199" ht="12" customHeight="1">
      <c r="GQ38355" s="171"/>
    </row>
    <row r="38356" spans="199:199" ht="12" customHeight="1">
      <c r="GQ38356" s="171"/>
    </row>
    <row r="38357" spans="199:199" ht="12" customHeight="1">
      <c r="GQ38357" s="171"/>
    </row>
    <row r="38358" spans="199:199" ht="12" customHeight="1">
      <c r="GQ38358" s="171"/>
    </row>
    <row r="38359" spans="199:199" ht="12" customHeight="1">
      <c r="GQ38359" s="171"/>
    </row>
    <row r="38360" spans="199:199" ht="12" customHeight="1">
      <c r="GQ38360" s="171"/>
    </row>
    <row r="38361" spans="199:199" ht="12" customHeight="1">
      <c r="GQ38361" s="171"/>
    </row>
    <row r="38362" spans="199:199" ht="12" customHeight="1">
      <c r="GQ38362" s="171"/>
    </row>
    <row r="38363" spans="199:199" ht="12" customHeight="1">
      <c r="GQ38363" s="171"/>
    </row>
    <row r="38364" spans="199:199" ht="12" customHeight="1">
      <c r="GQ38364" s="171"/>
    </row>
    <row r="38365" spans="199:199" ht="12" customHeight="1">
      <c r="GQ38365" s="171"/>
    </row>
    <row r="38366" spans="199:199" ht="12" customHeight="1">
      <c r="GQ38366" s="171"/>
    </row>
    <row r="38367" spans="199:199" ht="12" customHeight="1">
      <c r="GQ38367" s="171"/>
    </row>
    <row r="38368" spans="199:199" ht="12" customHeight="1">
      <c r="GQ38368" s="171"/>
    </row>
    <row r="38369" spans="199:199" ht="12" customHeight="1">
      <c r="GQ38369" s="171"/>
    </row>
    <row r="38370" spans="199:199" ht="12" customHeight="1">
      <c r="GQ38370" s="171"/>
    </row>
    <row r="38371" spans="199:199" ht="12" customHeight="1">
      <c r="GQ38371" s="171"/>
    </row>
    <row r="38372" spans="199:199" ht="12" customHeight="1">
      <c r="GQ38372" s="171"/>
    </row>
    <row r="38373" spans="199:199" ht="12" customHeight="1">
      <c r="GQ38373" s="171"/>
    </row>
    <row r="38374" spans="199:199" ht="12" customHeight="1">
      <c r="GQ38374" s="171"/>
    </row>
    <row r="38375" spans="199:199" ht="12" customHeight="1">
      <c r="GQ38375" s="171"/>
    </row>
    <row r="38376" spans="199:199" ht="12" customHeight="1">
      <c r="GQ38376" s="171"/>
    </row>
    <row r="38377" spans="199:199" ht="12" customHeight="1">
      <c r="GQ38377" s="171"/>
    </row>
    <row r="38378" spans="199:199" ht="12" customHeight="1">
      <c r="GQ38378" s="171"/>
    </row>
    <row r="38379" spans="199:199" ht="12" customHeight="1">
      <c r="GQ38379" s="171"/>
    </row>
    <row r="38380" spans="199:199" ht="12" customHeight="1">
      <c r="GQ38380" s="171"/>
    </row>
    <row r="38381" spans="199:199" ht="12" customHeight="1">
      <c r="GQ38381" s="171"/>
    </row>
    <row r="38382" spans="199:199" ht="12" customHeight="1">
      <c r="GQ38382" s="171"/>
    </row>
    <row r="38383" spans="199:199" ht="12" customHeight="1">
      <c r="GQ38383" s="171"/>
    </row>
    <row r="38384" spans="199:199" ht="12" customHeight="1">
      <c r="GQ38384" s="171"/>
    </row>
    <row r="38385" spans="199:199" ht="12" customHeight="1">
      <c r="GQ38385" s="171"/>
    </row>
    <row r="38386" spans="199:199" ht="12" customHeight="1">
      <c r="GQ38386" s="171"/>
    </row>
    <row r="38387" spans="199:199" ht="12" customHeight="1">
      <c r="GQ38387" s="171"/>
    </row>
    <row r="38388" spans="199:199" ht="12" customHeight="1">
      <c r="GQ38388" s="171"/>
    </row>
    <row r="38389" spans="199:199" ht="12" customHeight="1">
      <c r="GQ38389" s="171"/>
    </row>
    <row r="38390" spans="199:199" ht="12" customHeight="1">
      <c r="GQ38390" s="171"/>
    </row>
    <row r="38391" spans="199:199" ht="12" customHeight="1">
      <c r="GQ38391" s="171"/>
    </row>
    <row r="38392" spans="199:199" ht="12" customHeight="1">
      <c r="GQ38392" s="171"/>
    </row>
    <row r="38393" spans="199:199" ht="12" customHeight="1">
      <c r="GQ38393" s="171"/>
    </row>
    <row r="38394" spans="199:199" ht="12" customHeight="1">
      <c r="GQ38394" s="171"/>
    </row>
    <row r="38395" spans="199:199" ht="12" customHeight="1">
      <c r="GQ38395" s="171"/>
    </row>
    <row r="38396" spans="199:199" ht="12" customHeight="1">
      <c r="GQ38396" s="171"/>
    </row>
    <row r="38397" spans="199:199" ht="12" customHeight="1">
      <c r="GQ38397" s="171"/>
    </row>
    <row r="38398" spans="199:199" ht="12" customHeight="1">
      <c r="GQ38398" s="171"/>
    </row>
    <row r="38399" spans="199:199" ht="12" customHeight="1">
      <c r="GQ38399" s="171"/>
    </row>
    <row r="38400" spans="199:199" ht="12" customHeight="1">
      <c r="GQ38400" s="171"/>
    </row>
    <row r="38401" spans="199:199" ht="12" customHeight="1">
      <c r="GQ38401" s="171"/>
    </row>
    <row r="38402" spans="199:199" ht="12" customHeight="1">
      <c r="GQ38402" s="171"/>
    </row>
    <row r="38403" spans="199:199" ht="12" customHeight="1">
      <c r="GQ38403" s="171"/>
    </row>
    <row r="38404" spans="199:199" ht="12" customHeight="1">
      <c r="GQ38404" s="171"/>
    </row>
    <row r="38405" spans="199:199" ht="12" customHeight="1">
      <c r="GQ38405" s="171"/>
    </row>
    <row r="38406" spans="199:199" ht="12" customHeight="1">
      <c r="GQ38406" s="171"/>
    </row>
    <row r="38407" spans="199:199" ht="12" customHeight="1">
      <c r="GQ38407" s="171"/>
    </row>
    <row r="38408" spans="199:199" ht="12" customHeight="1">
      <c r="GQ38408" s="171"/>
    </row>
    <row r="38409" spans="199:199" ht="12" customHeight="1">
      <c r="GQ38409" s="171"/>
    </row>
    <row r="38410" spans="199:199" ht="12" customHeight="1">
      <c r="GQ38410" s="171"/>
    </row>
    <row r="38411" spans="199:199" ht="12" customHeight="1">
      <c r="GQ38411" s="171"/>
    </row>
    <row r="38412" spans="199:199" ht="12" customHeight="1">
      <c r="GQ38412" s="171"/>
    </row>
    <row r="38413" spans="199:199" ht="12" customHeight="1">
      <c r="GQ38413" s="171"/>
    </row>
    <row r="38414" spans="199:199" ht="12" customHeight="1">
      <c r="GQ38414" s="171"/>
    </row>
    <row r="38415" spans="199:199" ht="12" customHeight="1">
      <c r="GQ38415" s="171"/>
    </row>
    <row r="38416" spans="199:199" ht="12" customHeight="1">
      <c r="GQ38416" s="171"/>
    </row>
    <row r="38417" spans="199:199" ht="12" customHeight="1">
      <c r="GQ38417" s="171"/>
    </row>
    <row r="38418" spans="199:199" ht="12" customHeight="1">
      <c r="GQ38418" s="171"/>
    </row>
    <row r="38419" spans="199:199" ht="12" customHeight="1">
      <c r="GQ38419" s="171"/>
    </row>
    <row r="38420" spans="199:199" ht="12" customHeight="1">
      <c r="GQ38420" s="171"/>
    </row>
    <row r="38421" spans="199:199" ht="12" customHeight="1">
      <c r="GQ38421" s="171"/>
    </row>
    <row r="38422" spans="199:199" ht="12" customHeight="1">
      <c r="GQ38422" s="171"/>
    </row>
    <row r="38423" spans="199:199" ht="12" customHeight="1">
      <c r="GQ38423" s="171"/>
    </row>
    <row r="38424" spans="199:199" ht="12" customHeight="1">
      <c r="GQ38424" s="171"/>
    </row>
    <row r="38425" spans="199:199" ht="12" customHeight="1">
      <c r="GQ38425" s="171"/>
    </row>
    <row r="38426" spans="199:199" ht="12" customHeight="1">
      <c r="GQ38426" s="171"/>
    </row>
    <row r="38427" spans="199:199" ht="12" customHeight="1">
      <c r="GQ38427" s="171"/>
    </row>
    <row r="38428" spans="199:199" ht="12" customHeight="1">
      <c r="GQ38428" s="171"/>
    </row>
    <row r="38429" spans="199:199" ht="12" customHeight="1">
      <c r="GQ38429" s="171"/>
    </row>
    <row r="38430" spans="199:199" ht="12" customHeight="1">
      <c r="GQ38430" s="171"/>
    </row>
    <row r="38431" spans="199:199" ht="12" customHeight="1">
      <c r="GQ38431" s="171"/>
    </row>
    <row r="38432" spans="199:199" ht="12" customHeight="1">
      <c r="GQ38432" s="171"/>
    </row>
    <row r="38433" spans="199:199" ht="12" customHeight="1">
      <c r="GQ38433" s="171"/>
    </row>
    <row r="38434" spans="199:199" ht="12" customHeight="1">
      <c r="GQ38434" s="171"/>
    </row>
    <row r="38435" spans="199:199" ht="12" customHeight="1">
      <c r="GQ38435" s="171"/>
    </row>
    <row r="38436" spans="199:199" ht="12" customHeight="1">
      <c r="GQ38436" s="171"/>
    </row>
    <row r="38437" spans="199:199" ht="12" customHeight="1">
      <c r="GQ38437" s="171"/>
    </row>
    <row r="38438" spans="199:199" ht="12" customHeight="1">
      <c r="GQ38438" s="171"/>
    </row>
    <row r="38439" spans="199:199" ht="12" customHeight="1">
      <c r="GQ38439" s="171"/>
    </row>
    <row r="38440" spans="199:199" ht="12" customHeight="1">
      <c r="GQ38440" s="171"/>
    </row>
    <row r="38441" spans="199:199" ht="12" customHeight="1">
      <c r="GQ38441" s="171"/>
    </row>
    <row r="38442" spans="199:199" ht="12" customHeight="1">
      <c r="GQ38442" s="171"/>
    </row>
    <row r="38443" spans="199:199" ht="12" customHeight="1">
      <c r="GQ38443" s="171"/>
    </row>
    <row r="38444" spans="199:199" ht="12" customHeight="1">
      <c r="GQ38444" s="171"/>
    </row>
    <row r="38445" spans="199:199" ht="12" customHeight="1">
      <c r="GQ38445" s="171"/>
    </row>
    <row r="38446" spans="199:199" ht="12" customHeight="1">
      <c r="GQ38446" s="171"/>
    </row>
    <row r="38447" spans="199:199" ht="12" customHeight="1">
      <c r="GQ38447" s="171"/>
    </row>
    <row r="38448" spans="199:199" ht="12" customHeight="1">
      <c r="GQ38448" s="171"/>
    </row>
    <row r="38449" spans="199:199" ht="12" customHeight="1">
      <c r="GQ38449" s="171"/>
    </row>
    <row r="38450" spans="199:199" ht="12" customHeight="1">
      <c r="GQ38450" s="171"/>
    </row>
    <row r="38451" spans="199:199" ht="12" customHeight="1">
      <c r="GQ38451" s="171"/>
    </row>
    <row r="38452" spans="199:199" ht="12" customHeight="1">
      <c r="GQ38452" s="171"/>
    </row>
    <row r="38453" spans="199:199" ht="12" customHeight="1">
      <c r="GQ38453" s="171"/>
    </row>
    <row r="38454" spans="199:199" ht="12" customHeight="1">
      <c r="GQ38454" s="171"/>
    </row>
    <row r="38455" spans="199:199" ht="12" customHeight="1">
      <c r="GQ38455" s="171"/>
    </row>
    <row r="38456" spans="199:199" ht="12" customHeight="1">
      <c r="GQ38456" s="171"/>
    </row>
    <row r="38457" spans="199:199" ht="12" customHeight="1">
      <c r="GQ38457" s="171"/>
    </row>
    <row r="38458" spans="199:199" ht="12" customHeight="1">
      <c r="GQ38458" s="171"/>
    </row>
    <row r="38459" spans="199:199" ht="12" customHeight="1">
      <c r="GQ38459" s="171"/>
    </row>
    <row r="38460" spans="199:199" ht="12" customHeight="1">
      <c r="GQ38460" s="171"/>
    </row>
    <row r="38461" spans="199:199" ht="12" customHeight="1">
      <c r="GQ38461" s="171"/>
    </row>
    <row r="38462" spans="199:199" ht="12" customHeight="1">
      <c r="GQ38462" s="171"/>
    </row>
    <row r="38463" spans="199:199" ht="12" customHeight="1">
      <c r="GQ38463" s="171"/>
    </row>
    <row r="38464" spans="199:199" ht="12" customHeight="1">
      <c r="GQ38464" s="171"/>
    </row>
    <row r="38465" spans="199:199" ht="12" customHeight="1">
      <c r="GQ38465" s="171"/>
    </row>
    <row r="38466" spans="199:199" ht="12" customHeight="1">
      <c r="GQ38466" s="171"/>
    </row>
    <row r="38467" spans="199:199" ht="12" customHeight="1">
      <c r="GQ38467" s="171"/>
    </row>
    <row r="38468" spans="199:199" ht="12" customHeight="1">
      <c r="GQ38468" s="171"/>
    </row>
    <row r="38469" spans="199:199" ht="12" customHeight="1">
      <c r="GQ38469" s="171"/>
    </row>
    <row r="38470" spans="199:199" ht="12" customHeight="1">
      <c r="GQ38470" s="171"/>
    </row>
    <row r="38471" spans="199:199" ht="12" customHeight="1">
      <c r="GQ38471" s="171"/>
    </row>
    <row r="38472" spans="199:199" ht="12" customHeight="1">
      <c r="GQ38472" s="171"/>
    </row>
    <row r="38473" spans="199:199" ht="12" customHeight="1">
      <c r="GQ38473" s="171"/>
    </row>
    <row r="38474" spans="199:199" ht="12" customHeight="1">
      <c r="GQ38474" s="171"/>
    </row>
    <row r="38475" spans="199:199" ht="12" customHeight="1">
      <c r="GQ38475" s="171"/>
    </row>
    <row r="38476" spans="199:199" ht="12" customHeight="1">
      <c r="GQ38476" s="171"/>
    </row>
    <row r="38477" spans="199:199" ht="12" customHeight="1">
      <c r="GQ38477" s="171"/>
    </row>
    <row r="38478" spans="199:199" ht="12" customHeight="1">
      <c r="GQ38478" s="171"/>
    </row>
    <row r="38479" spans="199:199" ht="12" customHeight="1">
      <c r="GQ38479" s="171"/>
    </row>
    <row r="38480" spans="199:199" ht="12" customHeight="1">
      <c r="GQ38480" s="171"/>
    </row>
    <row r="38481" spans="199:199" ht="12" customHeight="1">
      <c r="GQ38481" s="171"/>
    </row>
    <row r="38482" spans="199:199" ht="12" customHeight="1">
      <c r="GQ38482" s="171"/>
    </row>
    <row r="38483" spans="199:199" ht="12" customHeight="1">
      <c r="GQ38483" s="171"/>
    </row>
    <row r="38484" spans="199:199" ht="12" customHeight="1">
      <c r="GQ38484" s="171"/>
    </row>
    <row r="38485" spans="199:199" ht="12" customHeight="1">
      <c r="GQ38485" s="171"/>
    </row>
    <row r="38486" spans="199:199" ht="12" customHeight="1">
      <c r="GQ38486" s="171"/>
    </row>
    <row r="38487" spans="199:199" ht="12" customHeight="1">
      <c r="GQ38487" s="171"/>
    </row>
    <row r="38488" spans="199:199" ht="12" customHeight="1">
      <c r="GQ38488" s="171"/>
    </row>
    <row r="38489" spans="199:199" ht="12" customHeight="1">
      <c r="GQ38489" s="171"/>
    </row>
    <row r="38490" spans="199:199" ht="12" customHeight="1">
      <c r="GQ38490" s="171"/>
    </row>
    <row r="38491" spans="199:199" ht="12" customHeight="1">
      <c r="GQ38491" s="171"/>
    </row>
    <row r="38492" spans="199:199" ht="12" customHeight="1">
      <c r="GQ38492" s="171"/>
    </row>
    <row r="38493" spans="199:199" ht="12" customHeight="1">
      <c r="GQ38493" s="171"/>
    </row>
    <row r="38494" spans="199:199" ht="12" customHeight="1">
      <c r="GQ38494" s="171"/>
    </row>
    <row r="38495" spans="199:199" ht="12" customHeight="1">
      <c r="GQ38495" s="171"/>
    </row>
    <row r="38496" spans="199:199" ht="12" customHeight="1">
      <c r="GQ38496" s="171"/>
    </row>
    <row r="38497" spans="199:199" ht="12" customHeight="1">
      <c r="GQ38497" s="171"/>
    </row>
    <row r="38498" spans="199:199" ht="12" customHeight="1">
      <c r="GQ38498" s="171"/>
    </row>
    <row r="38499" spans="199:199" ht="12" customHeight="1">
      <c r="GQ38499" s="171"/>
    </row>
    <row r="38500" spans="199:199" ht="12" customHeight="1">
      <c r="GQ38500" s="171"/>
    </row>
    <row r="38501" spans="199:199" ht="12" customHeight="1">
      <c r="GQ38501" s="171"/>
    </row>
    <row r="38502" spans="199:199" ht="12" customHeight="1">
      <c r="GQ38502" s="171"/>
    </row>
    <row r="38503" spans="199:199" ht="12" customHeight="1">
      <c r="GQ38503" s="171"/>
    </row>
    <row r="38504" spans="199:199" ht="12" customHeight="1">
      <c r="GQ38504" s="171"/>
    </row>
    <row r="38505" spans="199:199" ht="12" customHeight="1">
      <c r="GQ38505" s="171"/>
    </row>
    <row r="38506" spans="199:199" ht="12" customHeight="1">
      <c r="GQ38506" s="171"/>
    </row>
    <row r="38507" spans="199:199" ht="12" customHeight="1">
      <c r="GQ38507" s="171"/>
    </row>
    <row r="38508" spans="199:199" ht="12" customHeight="1">
      <c r="GQ38508" s="171"/>
    </row>
    <row r="38509" spans="199:199" ht="12" customHeight="1">
      <c r="GQ38509" s="171"/>
    </row>
    <row r="38510" spans="199:199" ht="12" customHeight="1">
      <c r="GQ38510" s="171"/>
    </row>
    <row r="38511" spans="199:199" ht="12" customHeight="1">
      <c r="GQ38511" s="171"/>
    </row>
    <row r="38512" spans="199:199" ht="12" customHeight="1">
      <c r="GQ38512" s="171"/>
    </row>
    <row r="38513" spans="199:199" ht="12" customHeight="1">
      <c r="GQ38513" s="171"/>
    </row>
    <row r="38514" spans="199:199" ht="12" customHeight="1">
      <c r="GQ38514" s="171"/>
    </row>
    <row r="38515" spans="199:199" ht="12" customHeight="1">
      <c r="GQ38515" s="171"/>
    </row>
    <row r="38516" spans="199:199" ht="12" customHeight="1">
      <c r="GQ38516" s="171"/>
    </row>
    <row r="38517" spans="199:199" ht="12" customHeight="1">
      <c r="GQ38517" s="171"/>
    </row>
    <row r="38518" spans="199:199" ht="12" customHeight="1">
      <c r="GQ38518" s="171"/>
    </row>
    <row r="38519" spans="199:199" ht="12" customHeight="1">
      <c r="GQ38519" s="171"/>
    </row>
    <row r="38520" spans="199:199" ht="12" customHeight="1">
      <c r="GQ38520" s="171"/>
    </row>
    <row r="38521" spans="199:199" ht="12" customHeight="1">
      <c r="GQ38521" s="171"/>
    </row>
    <row r="38522" spans="199:199" ht="12" customHeight="1">
      <c r="GQ38522" s="171"/>
    </row>
    <row r="38523" spans="199:199" ht="12" customHeight="1">
      <c r="GQ38523" s="171"/>
    </row>
    <row r="38524" spans="199:199" ht="12" customHeight="1">
      <c r="GQ38524" s="171"/>
    </row>
    <row r="38525" spans="199:199" ht="12" customHeight="1">
      <c r="GQ38525" s="171"/>
    </row>
    <row r="38526" spans="199:199" ht="12" customHeight="1">
      <c r="GQ38526" s="171"/>
    </row>
    <row r="38527" spans="199:199" ht="12" customHeight="1">
      <c r="GQ38527" s="171"/>
    </row>
    <row r="38528" spans="199:199" ht="12" customHeight="1">
      <c r="GQ38528" s="171"/>
    </row>
    <row r="38529" spans="199:199" ht="12" customHeight="1">
      <c r="GQ38529" s="171"/>
    </row>
    <row r="38530" spans="199:199" ht="12" customHeight="1">
      <c r="GQ38530" s="171"/>
    </row>
    <row r="38531" spans="199:199" ht="12" customHeight="1">
      <c r="GQ38531" s="171"/>
    </row>
    <row r="38532" spans="199:199" ht="12" customHeight="1">
      <c r="GQ38532" s="171"/>
    </row>
    <row r="38533" spans="199:199" ht="12" customHeight="1">
      <c r="GQ38533" s="171"/>
    </row>
    <row r="38534" spans="199:199" ht="12" customHeight="1">
      <c r="GQ38534" s="171"/>
    </row>
    <row r="38535" spans="199:199" ht="12" customHeight="1">
      <c r="GQ38535" s="171"/>
    </row>
    <row r="38536" spans="199:199" ht="12" customHeight="1">
      <c r="GQ38536" s="171"/>
    </row>
    <row r="38537" spans="199:199" ht="12" customHeight="1">
      <c r="GQ38537" s="171"/>
    </row>
    <row r="38538" spans="199:199" ht="12" customHeight="1">
      <c r="GQ38538" s="171"/>
    </row>
    <row r="38539" spans="199:199" ht="12" customHeight="1">
      <c r="GQ38539" s="171"/>
    </row>
    <row r="38540" spans="199:199" ht="12" customHeight="1">
      <c r="GQ38540" s="171"/>
    </row>
    <row r="38541" spans="199:199" ht="12" customHeight="1">
      <c r="GQ38541" s="171"/>
    </row>
    <row r="38542" spans="199:199" ht="12" customHeight="1">
      <c r="GQ38542" s="171"/>
    </row>
    <row r="38543" spans="199:199" ht="12" customHeight="1">
      <c r="GQ38543" s="171"/>
    </row>
    <row r="38544" spans="199:199" ht="12" customHeight="1">
      <c r="GQ38544" s="171"/>
    </row>
    <row r="38545" spans="199:199" ht="12" customHeight="1">
      <c r="GQ38545" s="171"/>
    </row>
    <row r="38546" spans="199:199" ht="12" customHeight="1">
      <c r="GQ38546" s="171"/>
    </row>
    <row r="38547" spans="199:199" ht="12" customHeight="1">
      <c r="GQ38547" s="171"/>
    </row>
    <row r="38548" spans="199:199" ht="12" customHeight="1">
      <c r="GQ38548" s="171"/>
    </row>
    <row r="38549" spans="199:199" ht="12" customHeight="1">
      <c r="GQ38549" s="171"/>
    </row>
    <row r="38550" spans="199:199" ht="12" customHeight="1">
      <c r="GQ38550" s="171"/>
    </row>
    <row r="38551" spans="199:199" ht="12" customHeight="1">
      <c r="GQ38551" s="171"/>
    </row>
    <row r="38552" spans="199:199" ht="12" customHeight="1">
      <c r="GQ38552" s="171"/>
    </row>
    <row r="38553" spans="199:199" ht="12" customHeight="1">
      <c r="GQ38553" s="171"/>
    </row>
    <row r="38554" spans="199:199" ht="12" customHeight="1">
      <c r="GQ38554" s="171"/>
    </row>
    <row r="38555" spans="199:199" ht="12" customHeight="1">
      <c r="GQ38555" s="171"/>
    </row>
    <row r="38556" spans="199:199" ht="12" customHeight="1">
      <c r="GQ38556" s="171"/>
    </row>
    <row r="38557" spans="199:199" ht="12" customHeight="1">
      <c r="GQ38557" s="171"/>
    </row>
    <row r="38558" spans="199:199" ht="12" customHeight="1">
      <c r="GQ38558" s="171"/>
    </row>
    <row r="38559" spans="199:199" ht="12" customHeight="1">
      <c r="GQ38559" s="171"/>
    </row>
    <row r="38560" spans="199:199" ht="12" customHeight="1">
      <c r="GQ38560" s="171"/>
    </row>
    <row r="38561" spans="199:199" ht="12" customHeight="1">
      <c r="GQ38561" s="171"/>
    </row>
    <row r="38562" spans="199:199" ht="12" customHeight="1">
      <c r="GQ38562" s="171"/>
    </row>
    <row r="38563" spans="199:199" ht="12" customHeight="1">
      <c r="GQ38563" s="171"/>
    </row>
    <row r="38564" spans="199:199" ht="12" customHeight="1">
      <c r="GQ38564" s="171"/>
    </row>
    <row r="38565" spans="199:199" ht="12" customHeight="1">
      <c r="GQ38565" s="171"/>
    </row>
    <row r="38566" spans="199:199" ht="12" customHeight="1">
      <c r="GQ38566" s="171"/>
    </row>
    <row r="38567" spans="199:199" ht="12" customHeight="1">
      <c r="GQ38567" s="171"/>
    </row>
    <row r="38568" spans="199:199" ht="12" customHeight="1">
      <c r="GQ38568" s="171"/>
    </row>
    <row r="38569" spans="199:199" ht="12" customHeight="1">
      <c r="GQ38569" s="171"/>
    </row>
    <row r="38570" spans="199:199" ht="12" customHeight="1">
      <c r="GQ38570" s="171"/>
    </row>
    <row r="38571" spans="199:199" ht="12" customHeight="1">
      <c r="GQ38571" s="171"/>
    </row>
    <row r="38572" spans="199:199" ht="12" customHeight="1">
      <c r="GQ38572" s="171"/>
    </row>
    <row r="38573" spans="199:199" ht="12" customHeight="1">
      <c r="GQ38573" s="171"/>
    </row>
    <row r="38574" spans="199:199" ht="12" customHeight="1">
      <c r="GQ38574" s="171"/>
    </row>
    <row r="38575" spans="199:199" ht="12" customHeight="1">
      <c r="GQ38575" s="171"/>
    </row>
    <row r="38576" spans="199:199" ht="12" customHeight="1">
      <c r="GQ38576" s="171"/>
    </row>
    <row r="38577" spans="199:199" ht="12" customHeight="1">
      <c r="GQ38577" s="171"/>
    </row>
    <row r="38578" spans="199:199" ht="12" customHeight="1">
      <c r="GQ38578" s="171"/>
    </row>
    <row r="38579" spans="199:199" ht="12" customHeight="1">
      <c r="GQ38579" s="171"/>
    </row>
    <row r="38580" spans="199:199" ht="12" customHeight="1">
      <c r="GQ38580" s="171"/>
    </row>
    <row r="38581" spans="199:199" ht="12" customHeight="1">
      <c r="GQ38581" s="171"/>
    </row>
    <row r="38582" spans="199:199" ht="12" customHeight="1">
      <c r="GQ38582" s="171"/>
    </row>
    <row r="38583" spans="199:199" ht="12" customHeight="1">
      <c r="GQ38583" s="171"/>
    </row>
    <row r="38584" spans="199:199" ht="12" customHeight="1">
      <c r="GQ38584" s="171"/>
    </row>
    <row r="38585" spans="199:199" ht="12" customHeight="1">
      <c r="GQ38585" s="171"/>
    </row>
    <row r="38586" spans="199:199" ht="12" customHeight="1">
      <c r="GQ38586" s="171"/>
    </row>
    <row r="38587" spans="199:199" ht="12" customHeight="1">
      <c r="GQ38587" s="171"/>
    </row>
    <row r="38588" spans="199:199" ht="12" customHeight="1">
      <c r="GQ38588" s="171"/>
    </row>
    <row r="38589" spans="199:199" ht="12" customHeight="1">
      <c r="GQ38589" s="171"/>
    </row>
    <row r="38590" spans="199:199" ht="12" customHeight="1">
      <c r="GQ38590" s="171"/>
    </row>
    <row r="38591" spans="199:199" ht="12" customHeight="1">
      <c r="GQ38591" s="171"/>
    </row>
    <row r="38592" spans="199:199" ht="12" customHeight="1">
      <c r="GQ38592" s="171"/>
    </row>
    <row r="38593" spans="199:199" ht="12" customHeight="1">
      <c r="GQ38593" s="171"/>
    </row>
    <row r="38594" spans="199:199" ht="12" customHeight="1">
      <c r="GQ38594" s="171"/>
    </row>
    <row r="38595" spans="199:199" ht="12" customHeight="1">
      <c r="GQ38595" s="171"/>
    </row>
    <row r="38596" spans="199:199" ht="12" customHeight="1">
      <c r="GQ38596" s="171"/>
    </row>
    <row r="38597" spans="199:199" ht="12" customHeight="1">
      <c r="GQ38597" s="171"/>
    </row>
    <row r="38598" spans="199:199" ht="12" customHeight="1">
      <c r="GQ38598" s="171"/>
    </row>
    <row r="38599" spans="199:199" ht="12" customHeight="1">
      <c r="GQ38599" s="171"/>
    </row>
    <row r="38600" spans="199:199" ht="12" customHeight="1">
      <c r="GQ38600" s="171"/>
    </row>
    <row r="38601" spans="199:199" ht="12" customHeight="1">
      <c r="GQ38601" s="171"/>
    </row>
    <row r="38602" spans="199:199" ht="12" customHeight="1">
      <c r="GQ38602" s="171"/>
    </row>
    <row r="38603" spans="199:199" ht="12" customHeight="1">
      <c r="GQ38603" s="171"/>
    </row>
    <row r="38604" spans="199:199" ht="12" customHeight="1">
      <c r="GQ38604" s="171"/>
    </row>
    <row r="38605" spans="199:199" ht="12" customHeight="1">
      <c r="GQ38605" s="171"/>
    </row>
    <row r="38606" spans="199:199" ht="12" customHeight="1">
      <c r="GQ38606" s="171"/>
    </row>
    <row r="38607" spans="199:199" ht="12" customHeight="1">
      <c r="GQ38607" s="171"/>
    </row>
    <row r="38608" spans="199:199" ht="12" customHeight="1">
      <c r="GQ38608" s="171"/>
    </row>
    <row r="38609" spans="199:199" ht="12" customHeight="1">
      <c r="GQ38609" s="171"/>
    </row>
    <row r="38610" spans="199:199" ht="12" customHeight="1">
      <c r="GQ38610" s="171"/>
    </row>
    <row r="38611" spans="199:199" ht="12" customHeight="1">
      <c r="GQ38611" s="171"/>
    </row>
    <row r="38612" spans="199:199" ht="12" customHeight="1">
      <c r="GQ38612" s="171"/>
    </row>
    <row r="38613" spans="199:199" ht="12" customHeight="1">
      <c r="GQ38613" s="171"/>
    </row>
    <row r="38614" spans="199:199" ht="12" customHeight="1">
      <c r="GQ38614" s="171"/>
    </row>
    <row r="38615" spans="199:199" ht="12" customHeight="1">
      <c r="GQ38615" s="171"/>
    </row>
    <row r="38616" spans="199:199" ht="12" customHeight="1">
      <c r="GQ38616" s="171"/>
    </row>
    <row r="38617" spans="199:199" ht="12" customHeight="1">
      <c r="GQ38617" s="171"/>
    </row>
    <row r="38618" spans="199:199" ht="12" customHeight="1">
      <c r="GQ38618" s="171"/>
    </row>
    <row r="38619" spans="199:199" ht="12" customHeight="1">
      <c r="GQ38619" s="171"/>
    </row>
    <row r="38620" spans="199:199" ht="12" customHeight="1">
      <c r="GQ38620" s="171"/>
    </row>
    <row r="38621" spans="199:199" ht="12" customHeight="1">
      <c r="GQ38621" s="171"/>
    </row>
    <row r="38622" spans="199:199" ht="12" customHeight="1">
      <c r="GQ38622" s="171"/>
    </row>
    <row r="38623" spans="199:199" ht="12" customHeight="1">
      <c r="GQ38623" s="171"/>
    </row>
    <row r="38624" spans="199:199" ht="12" customHeight="1">
      <c r="GQ38624" s="171"/>
    </row>
    <row r="38625" spans="199:199" ht="12" customHeight="1">
      <c r="GQ38625" s="171"/>
    </row>
    <row r="38626" spans="199:199" ht="12" customHeight="1">
      <c r="GQ38626" s="171"/>
    </row>
    <row r="38627" spans="199:199" ht="12" customHeight="1">
      <c r="GQ38627" s="171"/>
    </row>
    <row r="38628" spans="199:199" ht="12" customHeight="1">
      <c r="GQ38628" s="171"/>
    </row>
    <row r="38629" spans="199:199" ht="12" customHeight="1">
      <c r="GQ38629" s="171"/>
    </row>
    <row r="38630" spans="199:199" ht="12" customHeight="1">
      <c r="GQ38630" s="171"/>
    </row>
    <row r="38631" spans="199:199" ht="12" customHeight="1">
      <c r="GQ38631" s="171"/>
    </row>
    <row r="38632" spans="199:199" ht="12" customHeight="1">
      <c r="GQ38632" s="171"/>
    </row>
    <row r="38633" spans="199:199" ht="12" customHeight="1">
      <c r="GQ38633" s="171"/>
    </row>
    <row r="38634" spans="199:199" ht="12" customHeight="1">
      <c r="GQ38634" s="171"/>
    </row>
    <row r="38635" spans="199:199" ht="12" customHeight="1">
      <c r="GQ38635" s="171"/>
    </row>
    <row r="38636" spans="199:199" ht="12" customHeight="1">
      <c r="GQ38636" s="171"/>
    </row>
    <row r="38637" spans="199:199" ht="12" customHeight="1">
      <c r="GQ38637" s="171"/>
    </row>
    <row r="38638" spans="199:199" ht="12" customHeight="1">
      <c r="GQ38638" s="171"/>
    </row>
    <row r="38639" spans="199:199" ht="12" customHeight="1">
      <c r="GQ38639" s="171"/>
    </row>
    <row r="38640" spans="199:199" ht="12" customHeight="1">
      <c r="GQ38640" s="171"/>
    </row>
    <row r="38641" spans="199:199" ht="12" customHeight="1">
      <c r="GQ38641" s="171"/>
    </row>
    <row r="38642" spans="199:199" ht="12" customHeight="1">
      <c r="GQ38642" s="171"/>
    </row>
    <row r="38643" spans="199:199" ht="12" customHeight="1">
      <c r="GQ38643" s="171"/>
    </row>
    <row r="38644" spans="199:199" ht="12" customHeight="1">
      <c r="GQ38644" s="171"/>
    </row>
    <row r="38645" spans="199:199" ht="12" customHeight="1">
      <c r="GQ38645" s="171"/>
    </row>
    <row r="38646" spans="199:199" ht="12" customHeight="1">
      <c r="GQ38646" s="171"/>
    </row>
    <row r="38647" spans="199:199" ht="12" customHeight="1">
      <c r="GQ38647" s="171"/>
    </row>
    <row r="38648" spans="199:199" ht="12" customHeight="1">
      <c r="GQ38648" s="171"/>
    </row>
    <row r="38649" spans="199:199" ht="12" customHeight="1">
      <c r="GQ38649" s="171"/>
    </row>
    <row r="38650" spans="199:199" ht="12" customHeight="1">
      <c r="GQ38650" s="171"/>
    </row>
    <row r="38651" spans="199:199" ht="12" customHeight="1">
      <c r="GQ38651" s="171"/>
    </row>
    <row r="38652" spans="199:199" ht="12" customHeight="1">
      <c r="GQ38652" s="171"/>
    </row>
    <row r="38653" spans="199:199" ht="12" customHeight="1">
      <c r="GQ38653" s="171"/>
    </row>
    <row r="38654" spans="199:199" ht="12" customHeight="1">
      <c r="GQ38654" s="171"/>
    </row>
    <row r="38655" spans="199:199" ht="12" customHeight="1">
      <c r="GQ38655" s="171"/>
    </row>
    <row r="38656" spans="199:199" ht="12" customHeight="1">
      <c r="GQ38656" s="171"/>
    </row>
    <row r="38657" spans="199:199" ht="12" customHeight="1">
      <c r="GQ38657" s="171"/>
    </row>
    <row r="38658" spans="199:199" ht="12" customHeight="1">
      <c r="GQ38658" s="171"/>
    </row>
    <row r="38659" spans="199:199" ht="12" customHeight="1">
      <c r="GQ38659" s="171"/>
    </row>
    <row r="38660" spans="199:199" ht="12" customHeight="1">
      <c r="GQ38660" s="171"/>
    </row>
    <row r="38661" spans="199:199" ht="12" customHeight="1">
      <c r="GQ38661" s="171"/>
    </row>
    <row r="38662" spans="199:199" ht="12" customHeight="1">
      <c r="GQ38662" s="171"/>
    </row>
    <row r="38663" spans="199:199" ht="12" customHeight="1">
      <c r="GQ38663" s="171"/>
    </row>
    <row r="38664" spans="199:199" ht="12" customHeight="1">
      <c r="GQ38664" s="171"/>
    </row>
    <row r="38665" spans="199:199" ht="12" customHeight="1">
      <c r="GQ38665" s="171"/>
    </row>
    <row r="38666" spans="199:199" ht="12" customHeight="1">
      <c r="GQ38666" s="171"/>
    </row>
    <row r="38667" spans="199:199" ht="12" customHeight="1">
      <c r="GQ38667" s="171"/>
    </row>
    <row r="38668" spans="199:199" ht="12" customHeight="1">
      <c r="GQ38668" s="171"/>
    </row>
    <row r="38669" spans="199:199" ht="12" customHeight="1">
      <c r="GQ38669" s="171"/>
    </row>
    <row r="38670" spans="199:199" ht="12" customHeight="1">
      <c r="GQ38670" s="171"/>
    </row>
    <row r="38671" spans="199:199" ht="12" customHeight="1">
      <c r="GQ38671" s="171"/>
    </row>
    <row r="38672" spans="199:199" ht="12" customHeight="1">
      <c r="GQ38672" s="171"/>
    </row>
    <row r="38673" spans="199:199" ht="12" customHeight="1">
      <c r="GQ38673" s="171"/>
    </row>
    <row r="38674" spans="199:199" ht="12" customHeight="1">
      <c r="GQ38674" s="171"/>
    </row>
    <row r="38675" spans="199:199" ht="12" customHeight="1">
      <c r="GQ38675" s="171"/>
    </row>
    <row r="38676" spans="199:199" ht="12" customHeight="1">
      <c r="GQ38676" s="171"/>
    </row>
    <row r="38677" spans="199:199" ht="12" customHeight="1">
      <c r="GQ38677" s="171"/>
    </row>
    <row r="38678" spans="199:199" ht="12" customHeight="1">
      <c r="GQ38678" s="171"/>
    </row>
    <row r="38679" spans="199:199" ht="12" customHeight="1">
      <c r="GQ38679" s="171"/>
    </row>
    <row r="38680" spans="199:199" ht="12" customHeight="1">
      <c r="GQ38680" s="171"/>
    </row>
    <row r="38681" spans="199:199" ht="12" customHeight="1">
      <c r="GQ38681" s="171"/>
    </row>
    <row r="38682" spans="199:199" ht="12" customHeight="1">
      <c r="GQ38682" s="171"/>
    </row>
    <row r="38683" spans="199:199" ht="12" customHeight="1">
      <c r="GQ38683" s="171"/>
    </row>
    <row r="38684" spans="199:199" ht="12" customHeight="1">
      <c r="GQ38684" s="171"/>
    </row>
    <row r="38685" spans="199:199" ht="12" customHeight="1">
      <c r="GQ38685" s="171"/>
    </row>
    <row r="38686" spans="199:199" ht="12" customHeight="1">
      <c r="GQ38686" s="171"/>
    </row>
    <row r="38687" spans="199:199" ht="12" customHeight="1">
      <c r="GQ38687" s="171"/>
    </row>
    <row r="38688" spans="199:199" ht="12" customHeight="1">
      <c r="GQ38688" s="171"/>
    </row>
    <row r="38689" spans="199:199" ht="12" customHeight="1">
      <c r="GQ38689" s="171"/>
    </row>
    <row r="38690" spans="199:199" ht="12" customHeight="1">
      <c r="GQ38690" s="171"/>
    </row>
    <row r="38691" spans="199:199" ht="12" customHeight="1">
      <c r="GQ38691" s="171"/>
    </row>
    <row r="38692" spans="199:199" ht="12" customHeight="1">
      <c r="GQ38692" s="171"/>
    </row>
    <row r="38693" spans="199:199" ht="12" customHeight="1">
      <c r="GQ38693" s="171"/>
    </row>
    <row r="38694" spans="199:199" ht="12" customHeight="1">
      <c r="GQ38694" s="171"/>
    </row>
    <row r="38695" spans="199:199" ht="12" customHeight="1">
      <c r="GQ38695" s="171"/>
    </row>
    <row r="38696" spans="199:199" ht="12" customHeight="1">
      <c r="GQ38696" s="171"/>
    </row>
    <row r="38697" spans="199:199" ht="12" customHeight="1">
      <c r="GQ38697" s="171"/>
    </row>
    <row r="38698" spans="199:199" ht="12" customHeight="1">
      <c r="GQ38698" s="171"/>
    </row>
    <row r="38699" spans="199:199" ht="12" customHeight="1">
      <c r="GQ38699" s="171"/>
    </row>
    <row r="38700" spans="199:199" ht="12" customHeight="1">
      <c r="GQ38700" s="171"/>
    </row>
    <row r="38701" spans="199:199" ht="12" customHeight="1">
      <c r="GQ38701" s="171"/>
    </row>
    <row r="38702" spans="199:199" ht="12" customHeight="1">
      <c r="GQ38702" s="171"/>
    </row>
    <row r="38703" spans="199:199" ht="12" customHeight="1">
      <c r="GQ38703" s="171"/>
    </row>
    <row r="38704" spans="199:199" ht="12" customHeight="1">
      <c r="GQ38704" s="171"/>
    </row>
    <row r="38705" spans="199:199" ht="12" customHeight="1">
      <c r="GQ38705" s="171"/>
    </row>
    <row r="38706" spans="199:199" ht="12" customHeight="1">
      <c r="GQ38706" s="171"/>
    </row>
    <row r="38707" spans="199:199" ht="12" customHeight="1">
      <c r="GQ38707" s="171"/>
    </row>
    <row r="38708" spans="199:199" ht="12" customHeight="1">
      <c r="GQ38708" s="171"/>
    </row>
    <row r="38709" spans="199:199" ht="12" customHeight="1">
      <c r="GQ38709" s="171"/>
    </row>
    <row r="38710" spans="199:199" ht="12" customHeight="1">
      <c r="GQ38710" s="171"/>
    </row>
    <row r="38711" spans="199:199" ht="12" customHeight="1">
      <c r="GQ38711" s="171"/>
    </row>
    <row r="38712" spans="199:199" ht="12" customHeight="1">
      <c r="GQ38712" s="171"/>
    </row>
    <row r="38713" spans="199:199" ht="12" customHeight="1">
      <c r="GQ38713" s="171"/>
    </row>
    <row r="38714" spans="199:199" ht="12" customHeight="1">
      <c r="GQ38714" s="171"/>
    </row>
    <row r="38715" spans="199:199" ht="12" customHeight="1">
      <c r="GQ38715" s="171"/>
    </row>
    <row r="38716" spans="199:199" ht="12" customHeight="1">
      <c r="GQ38716" s="171"/>
    </row>
    <row r="38717" spans="199:199" ht="12" customHeight="1">
      <c r="GQ38717" s="171"/>
    </row>
    <row r="38718" spans="199:199" ht="12" customHeight="1">
      <c r="GQ38718" s="171"/>
    </row>
    <row r="38719" spans="199:199" ht="12" customHeight="1">
      <c r="GQ38719" s="171"/>
    </row>
    <row r="38720" spans="199:199" ht="12" customHeight="1">
      <c r="GQ38720" s="171"/>
    </row>
    <row r="38721" spans="199:199" ht="12" customHeight="1">
      <c r="GQ38721" s="171"/>
    </row>
    <row r="38722" spans="199:199" ht="12" customHeight="1">
      <c r="GQ38722" s="171"/>
    </row>
    <row r="38723" spans="199:199" ht="12" customHeight="1">
      <c r="GQ38723" s="171"/>
    </row>
    <row r="38724" spans="199:199" ht="12" customHeight="1">
      <c r="GQ38724" s="171"/>
    </row>
    <row r="38725" spans="199:199" ht="12" customHeight="1">
      <c r="GQ38725" s="171"/>
    </row>
    <row r="38726" spans="199:199" ht="12" customHeight="1">
      <c r="GQ38726" s="171"/>
    </row>
    <row r="38727" spans="199:199" ht="12" customHeight="1">
      <c r="GQ38727" s="171"/>
    </row>
    <row r="38728" spans="199:199" ht="12" customHeight="1">
      <c r="GQ38728" s="171"/>
    </row>
    <row r="38729" spans="199:199" ht="12" customHeight="1">
      <c r="GQ38729" s="171"/>
    </row>
    <row r="38730" spans="199:199" ht="12" customHeight="1">
      <c r="GQ38730" s="171"/>
    </row>
    <row r="38731" spans="199:199" ht="12" customHeight="1">
      <c r="GQ38731" s="171"/>
    </row>
    <row r="38732" spans="199:199" ht="12" customHeight="1">
      <c r="GQ38732" s="171"/>
    </row>
    <row r="38733" spans="199:199" ht="12" customHeight="1">
      <c r="GQ38733" s="171"/>
    </row>
    <row r="38734" spans="199:199" ht="12" customHeight="1">
      <c r="GQ38734" s="171"/>
    </row>
    <row r="38735" spans="199:199" ht="12" customHeight="1">
      <c r="GQ38735" s="171"/>
    </row>
    <row r="38736" spans="199:199" ht="12" customHeight="1">
      <c r="GQ38736" s="171"/>
    </row>
    <row r="38737" spans="199:199" ht="12" customHeight="1">
      <c r="GQ38737" s="171"/>
    </row>
    <row r="38738" spans="199:199" ht="12" customHeight="1">
      <c r="GQ38738" s="171"/>
    </row>
    <row r="38739" spans="199:199" ht="12" customHeight="1">
      <c r="GQ38739" s="171"/>
    </row>
    <row r="38740" spans="199:199" ht="12" customHeight="1">
      <c r="GQ38740" s="171"/>
    </row>
    <row r="38741" spans="199:199" ht="12" customHeight="1">
      <c r="GQ38741" s="171"/>
    </row>
    <row r="38742" spans="199:199" ht="12" customHeight="1">
      <c r="GQ38742" s="171"/>
    </row>
    <row r="38743" spans="199:199" ht="12" customHeight="1">
      <c r="GQ38743" s="171"/>
    </row>
    <row r="38744" spans="199:199" ht="12" customHeight="1">
      <c r="GQ38744" s="171"/>
    </row>
    <row r="38745" spans="199:199" ht="12" customHeight="1">
      <c r="GQ38745" s="171"/>
    </row>
    <row r="38746" spans="199:199" ht="12" customHeight="1">
      <c r="GQ38746" s="171"/>
    </row>
    <row r="38747" spans="199:199" ht="12" customHeight="1">
      <c r="GQ38747" s="171"/>
    </row>
    <row r="38748" spans="199:199" ht="12" customHeight="1">
      <c r="GQ38748" s="171"/>
    </row>
    <row r="38749" spans="199:199" ht="12" customHeight="1">
      <c r="GQ38749" s="171"/>
    </row>
    <row r="38750" spans="199:199" ht="12" customHeight="1">
      <c r="GQ38750" s="171"/>
    </row>
    <row r="38751" spans="199:199" ht="12" customHeight="1">
      <c r="GQ38751" s="171"/>
    </row>
    <row r="38752" spans="199:199" ht="12" customHeight="1">
      <c r="GQ38752" s="171"/>
    </row>
    <row r="38753" spans="199:199" ht="12" customHeight="1">
      <c r="GQ38753" s="171"/>
    </row>
    <row r="38754" spans="199:199" ht="12" customHeight="1">
      <c r="GQ38754" s="171"/>
    </row>
    <row r="38755" spans="199:199" ht="12" customHeight="1">
      <c r="GQ38755" s="171"/>
    </row>
    <row r="38756" spans="199:199" ht="12" customHeight="1">
      <c r="GQ38756" s="171"/>
    </row>
    <row r="38757" spans="199:199" ht="12" customHeight="1">
      <c r="GQ38757" s="171"/>
    </row>
    <row r="38758" spans="199:199" ht="12" customHeight="1">
      <c r="GQ38758" s="171"/>
    </row>
    <row r="38759" spans="199:199" ht="12" customHeight="1">
      <c r="GQ38759" s="171"/>
    </row>
    <row r="38760" spans="199:199" ht="12" customHeight="1">
      <c r="GQ38760" s="171"/>
    </row>
    <row r="38761" spans="199:199" ht="12" customHeight="1">
      <c r="GQ38761" s="171"/>
    </row>
    <row r="38762" spans="199:199" ht="12" customHeight="1">
      <c r="GQ38762" s="171"/>
    </row>
    <row r="38763" spans="199:199" ht="12" customHeight="1">
      <c r="GQ38763" s="171"/>
    </row>
    <row r="38764" spans="199:199" ht="12" customHeight="1">
      <c r="GQ38764" s="171"/>
    </row>
    <row r="38765" spans="199:199" ht="12" customHeight="1">
      <c r="GQ38765" s="171"/>
    </row>
    <row r="38766" spans="199:199" ht="12" customHeight="1">
      <c r="GQ38766" s="171"/>
    </row>
    <row r="38767" spans="199:199" ht="12" customHeight="1">
      <c r="GQ38767" s="171"/>
    </row>
    <row r="38768" spans="199:199" ht="12" customHeight="1">
      <c r="GQ38768" s="171"/>
    </row>
    <row r="38769" spans="199:199" ht="12" customHeight="1">
      <c r="GQ38769" s="171"/>
    </row>
    <row r="38770" spans="199:199" ht="12" customHeight="1">
      <c r="GQ38770" s="171"/>
    </row>
    <row r="38771" spans="199:199" ht="12" customHeight="1">
      <c r="GQ38771" s="171"/>
    </row>
    <row r="38772" spans="199:199" ht="12" customHeight="1">
      <c r="GQ38772" s="171"/>
    </row>
    <row r="38773" spans="199:199" ht="12" customHeight="1">
      <c r="GQ38773" s="171"/>
    </row>
    <row r="38774" spans="199:199" ht="12" customHeight="1">
      <c r="GQ38774" s="171"/>
    </row>
    <row r="38775" spans="199:199" ht="12" customHeight="1">
      <c r="GQ38775" s="171"/>
    </row>
    <row r="38776" spans="199:199" ht="12" customHeight="1">
      <c r="GQ38776" s="171"/>
    </row>
    <row r="38777" spans="199:199" ht="12" customHeight="1">
      <c r="GQ38777" s="171"/>
    </row>
    <row r="38778" spans="199:199" ht="12" customHeight="1">
      <c r="GQ38778" s="171"/>
    </row>
    <row r="38779" spans="199:199" ht="12" customHeight="1">
      <c r="GQ38779" s="171"/>
    </row>
    <row r="38780" spans="199:199" ht="12" customHeight="1">
      <c r="GQ38780" s="171"/>
    </row>
    <row r="38781" spans="199:199" ht="12" customHeight="1">
      <c r="GQ38781" s="171"/>
    </row>
    <row r="38782" spans="199:199" ht="12" customHeight="1">
      <c r="GQ38782" s="171"/>
    </row>
    <row r="38783" spans="199:199" ht="12" customHeight="1">
      <c r="GQ38783" s="171"/>
    </row>
    <row r="38784" spans="199:199" ht="12" customHeight="1">
      <c r="GQ38784" s="171"/>
    </row>
    <row r="38785" spans="199:199" ht="12" customHeight="1">
      <c r="GQ38785" s="171"/>
    </row>
    <row r="38786" spans="199:199" ht="12" customHeight="1">
      <c r="GQ38786" s="171"/>
    </row>
    <row r="38787" spans="199:199" ht="12" customHeight="1">
      <c r="GQ38787" s="171"/>
    </row>
    <row r="38788" spans="199:199" ht="12" customHeight="1">
      <c r="GQ38788" s="171"/>
    </row>
    <row r="38789" spans="199:199" ht="12" customHeight="1">
      <c r="GQ38789" s="171"/>
    </row>
    <row r="38790" spans="199:199" ht="12" customHeight="1">
      <c r="GQ38790" s="171"/>
    </row>
    <row r="38791" spans="199:199" ht="12" customHeight="1">
      <c r="GQ38791" s="171"/>
    </row>
    <row r="38792" spans="199:199" ht="12" customHeight="1">
      <c r="GQ38792" s="171"/>
    </row>
    <row r="38793" spans="199:199" ht="12" customHeight="1">
      <c r="GQ38793" s="171"/>
    </row>
    <row r="38794" spans="199:199" ht="12" customHeight="1">
      <c r="GQ38794" s="171"/>
    </row>
    <row r="38795" spans="199:199" ht="12" customHeight="1">
      <c r="GQ38795" s="171"/>
    </row>
    <row r="38796" spans="199:199" ht="12" customHeight="1">
      <c r="GQ38796" s="171"/>
    </row>
    <row r="38797" spans="199:199" ht="12" customHeight="1">
      <c r="GQ38797" s="171"/>
    </row>
    <row r="38798" spans="199:199" ht="12" customHeight="1">
      <c r="GQ38798" s="171"/>
    </row>
    <row r="38799" spans="199:199" ht="12" customHeight="1">
      <c r="GQ38799" s="171"/>
    </row>
    <row r="38800" spans="199:199" ht="12" customHeight="1">
      <c r="GQ38800" s="171"/>
    </row>
    <row r="38801" spans="199:199" ht="12" customHeight="1">
      <c r="GQ38801" s="171"/>
    </row>
    <row r="38802" spans="199:199" ht="12" customHeight="1">
      <c r="GQ38802" s="171"/>
    </row>
    <row r="38803" spans="199:199" ht="12" customHeight="1">
      <c r="GQ38803" s="171"/>
    </row>
    <row r="38804" spans="199:199" ht="12" customHeight="1">
      <c r="GQ38804" s="171"/>
    </row>
    <row r="38805" spans="199:199" ht="12" customHeight="1">
      <c r="GQ38805" s="171"/>
    </row>
    <row r="38806" spans="199:199" ht="12" customHeight="1">
      <c r="GQ38806" s="171"/>
    </row>
    <row r="38807" spans="199:199" ht="12" customHeight="1">
      <c r="GQ38807" s="171"/>
    </row>
    <row r="38808" spans="199:199" ht="12" customHeight="1">
      <c r="GQ38808" s="171"/>
    </row>
    <row r="38809" spans="199:199" ht="12" customHeight="1">
      <c r="GQ38809" s="171"/>
    </row>
    <row r="38810" spans="199:199" ht="12" customHeight="1">
      <c r="GQ38810" s="171"/>
    </row>
    <row r="38811" spans="199:199" ht="12" customHeight="1">
      <c r="GQ38811" s="171"/>
    </row>
    <row r="38812" spans="199:199" ht="12" customHeight="1">
      <c r="GQ38812" s="171"/>
    </row>
    <row r="38813" spans="199:199" ht="12" customHeight="1">
      <c r="GQ38813" s="171"/>
    </row>
    <row r="38814" spans="199:199" ht="12" customHeight="1">
      <c r="GQ38814" s="171"/>
    </row>
    <row r="38815" spans="199:199" ht="12" customHeight="1">
      <c r="GQ38815" s="171"/>
    </row>
    <row r="38816" spans="199:199" ht="12" customHeight="1">
      <c r="GQ38816" s="171"/>
    </row>
    <row r="38817" spans="199:199" ht="12" customHeight="1">
      <c r="GQ38817" s="171"/>
    </row>
    <row r="38818" spans="199:199" ht="12" customHeight="1">
      <c r="GQ38818" s="171"/>
    </row>
    <row r="38819" spans="199:199" ht="12" customHeight="1">
      <c r="GQ38819" s="171"/>
    </row>
    <row r="38820" spans="199:199" ht="12" customHeight="1">
      <c r="GQ38820" s="171"/>
    </row>
    <row r="38821" spans="199:199" ht="12" customHeight="1">
      <c r="GQ38821" s="171"/>
    </row>
    <row r="38822" spans="199:199" ht="12" customHeight="1">
      <c r="GQ38822" s="171"/>
    </row>
    <row r="38823" spans="199:199" ht="12" customHeight="1">
      <c r="GQ38823" s="171"/>
    </row>
    <row r="38824" spans="199:199" ht="12" customHeight="1">
      <c r="GQ38824" s="171"/>
    </row>
    <row r="38825" spans="199:199" ht="12" customHeight="1">
      <c r="GQ38825" s="171"/>
    </row>
    <row r="38826" spans="199:199" ht="12" customHeight="1">
      <c r="GQ38826" s="171"/>
    </row>
    <row r="38827" spans="199:199" ht="12" customHeight="1">
      <c r="GQ38827" s="171"/>
    </row>
    <row r="38828" spans="199:199" ht="12" customHeight="1">
      <c r="GQ38828" s="171"/>
    </row>
    <row r="38829" spans="199:199" ht="12" customHeight="1">
      <c r="GQ38829" s="171"/>
    </row>
    <row r="38830" spans="199:199" ht="12" customHeight="1">
      <c r="GQ38830" s="171"/>
    </row>
    <row r="38831" spans="199:199" ht="12" customHeight="1">
      <c r="GQ38831" s="171"/>
    </row>
    <row r="38832" spans="199:199" ht="12" customHeight="1">
      <c r="GQ38832" s="171"/>
    </row>
    <row r="38833" spans="199:199" ht="12" customHeight="1">
      <c r="GQ38833" s="171"/>
    </row>
    <row r="38834" spans="199:199" ht="12" customHeight="1">
      <c r="GQ38834" s="171"/>
    </row>
    <row r="38835" spans="199:199" ht="12" customHeight="1">
      <c r="GQ38835" s="171"/>
    </row>
    <row r="38836" spans="199:199" ht="12" customHeight="1">
      <c r="GQ38836" s="171"/>
    </row>
    <row r="38837" spans="199:199" ht="12" customHeight="1">
      <c r="GQ38837" s="171"/>
    </row>
    <row r="38838" spans="199:199" ht="12" customHeight="1">
      <c r="GQ38838" s="171"/>
    </row>
    <row r="38839" spans="199:199" ht="12" customHeight="1">
      <c r="GQ38839" s="171"/>
    </row>
    <row r="38840" spans="199:199" ht="12" customHeight="1">
      <c r="GQ38840" s="171"/>
    </row>
    <row r="38841" spans="199:199" ht="12" customHeight="1">
      <c r="GQ38841" s="171"/>
    </row>
    <row r="38842" spans="199:199" ht="12" customHeight="1">
      <c r="GQ38842" s="171"/>
    </row>
    <row r="38843" spans="199:199" ht="12" customHeight="1">
      <c r="GQ38843" s="171"/>
    </row>
    <row r="38844" spans="199:199" ht="12" customHeight="1">
      <c r="GQ38844" s="171"/>
    </row>
    <row r="38845" spans="199:199" ht="12" customHeight="1">
      <c r="GQ38845" s="171"/>
    </row>
    <row r="38846" spans="199:199" ht="12" customHeight="1">
      <c r="GQ38846" s="171"/>
    </row>
    <row r="38847" spans="199:199" ht="12" customHeight="1">
      <c r="GQ38847" s="171"/>
    </row>
    <row r="38848" spans="199:199" ht="12" customHeight="1">
      <c r="GQ38848" s="171"/>
    </row>
    <row r="38849" spans="199:199" ht="12" customHeight="1">
      <c r="GQ38849" s="171"/>
    </row>
    <row r="38850" spans="199:199" ht="12" customHeight="1">
      <c r="GQ38850" s="171"/>
    </row>
    <row r="38851" spans="199:199" ht="12" customHeight="1">
      <c r="GQ38851" s="171"/>
    </row>
    <row r="38852" spans="199:199" ht="12" customHeight="1">
      <c r="GQ38852" s="171"/>
    </row>
    <row r="38853" spans="199:199" ht="12" customHeight="1">
      <c r="GQ38853" s="171"/>
    </row>
    <row r="38854" spans="199:199" ht="12" customHeight="1">
      <c r="GQ38854" s="171"/>
    </row>
    <row r="38855" spans="199:199" ht="12" customHeight="1">
      <c r="GQ38855" s="171"/>
    </row>
    <row r="38856" spans="199:199" ht="12" customHeight="1">
      <c r="GQ38856" s="171"/>
    </row>
    <row r="38857" spans="199:199" ht="12" customHeight="1">
      <c r="GQ38857" s="171"/>
    </row>
    <row r="38858" spans="199:199" ht="12" customHeight="1">
      <c r="GQ38858" s="171"/>
    </row>
    <row r="38859" spans="199:199" ht="12" customHeight="1">
      <c r="GQ38859" s="171"/>
    </row>
    <row r="38860" spans="199:199" ht="12" customHeight="1">
      <c r="GQ38860" s="171"/>
    </row>
    <row r="38861" spans="199:199" ht="12" customHeight="1">
      <c r="GQ38861" s="171"/>
    </row>
    <row r="38862" spans="199:199" ht="12" customHeight="1">
      <c r="GQ38862" s="171"/>
    </row>
    <row r="38863" spans="199:199" ht="12" customHeight="1">
      <c r="GQ38863" s="171"/>
    </row>
    <row r="38864" spans="199:199" ht="12" customHeight="1">
      <c r="GQ38864" s="171"/>
    </row>
    <row r="38865" spans="199:199" ht="12" customHeight="1">
      <c r="GQ38865" s="171"/>
    </row>
    <row r="38866" spans="199:199" ht="12" customHeight="1">
      <c r="GQ38866" s="171"/>
    </row>
    <row r="38867" spans="199:199" ht="12" customHeight="1">
      <c r="GQ38867" s="171"/>
    </row>
    <row r="38868" spans="199:199" ht="12" customHeight="1">
      <c r="GQ38868" s="171"/>
    </row>
    <row r="38869" spans="199:199" ht="12" customHeight="1">
      <c r="GQ38869" s="171"/>
    </row>
    <row r="38870" spans="199:199" ht="12" customHeight="1">
      <c r="GQ38870" s="171"/>
    </row>
    <row r="38871" spans="199:199" ht="12" customHeight="1">
      <c r="GQ38871" s="171"/>
    </row>
    <row r="38872" spans="199:199" ht="12" customHeight="1">
      <c r="GQ38872" s="171"/>
    </row>
    <row r="38873" spans="199:199" ht="12" customHeight="1">
      <c r="GQ38873" s="171"/>
    </row>
    <row r="38874" spans="199:199" ht="12" customHeight="1">
      <c r="GQ38874" s="171"/>
    </row>
    <row r="38875" spans="199:199" ht="12" customHeight="1">
      <c r="GQ38875" s="171"/>
    </row>
    <row r="38876" spans="199:199" ht="12" customHeight="1">
      <c r="GQ38876" s="171"/>
    </row>
    <row r="38877" spans="199:199" ht="12" customHeight="1">
      <c r="GQ38877" s="171"/>
    </row>
    <row r="38878" spans="199:199" ht="12" customHeight="1">
      <c r="GQ38878" s="171"/>
    </row>
    <row r="38879" spans="199:199" ht="12" customHeight="1">
      <c r="GQ38879" s="171"/>
    </row>
    <row r="38880" spans="199:199" ht="12" customHeight="1">
      <c r="GQ38880" s="171"/>
    </row>
    <row r="38881" spans="199:199" ht="12" customHeight="1">
      <c r="GQ38881" s="171"/>
    </row>
    <row r="38882" spans="199:199" ht="12" customHeight="1">
      <c r="GQ38882" s="171"/>
    </row>
    <row r="38883" spans="199:199" ht="12" customHeight="1">
      <c r="GQ38883" s="171"/>
    </row>
    <row r="38884" spans="199:199" ht="12" customHeight="1">
      <c r="GQ38884" s="171"/>
    </row>
    <row r="38885" spans="199:199" ht="12" customHeight="1">
      <c r="GQ38885" s="171"/>
    </row>
    <row r="38886" spans="199:199" ht="12" customHeight="1">
      <c r="GQ38886" s="171"/>
    </row>
    <row r="38887" spans="199:199" ht="12" customHeight="1">
      <c r="GQ38887" s="171"/>
    </row>
    <row r="38888" spans="199:199" ht="12" customHeight="1">
      <c r="GQ38888" s="171"/>
    </row>
    <row r="38889" spans="199:199" ht="12" customHeight="1">
      <c r="GQ38889" s="171"/>
    </row>
    <row r="38890" spans="199:199" ht="12" customHeight="1">
      <c r="GQ38890" s="171"/>
    </row>
    <row r="38891" spans="199:199" ht="12" customHeight="1">
      <c r="GQ38891" s="171"/>
    </row>
    <row r="38892" spans="199:199" ht="12" customHeight="1">
      <c r="GQ38892" s="171"/>
    </row>
    <row r="38893" spans="199:199" ht="12" customHeight="1">
      <c r="GQ38893" s="171"/>
    </row>
    <row r="38894" spans="199:199" ht="12" customHeight="1">
      <c r="GQ38894" s="171"/>
    </row>
    <row r="38895" spans="199:199" ht="12" customHeight="1">
      <c r="GQ38895" s="171"/>
    </row>
    <row r="38896" spans="199:199" ht="12" customHeight="1">
      <c r="GQ38896" s="171"/>
    </row>
    <row r="38897" spans="199:199" ht="12" customHeight="1">
      <c r="GQ38897" s="171"/>
    </row>
    <row r="38898" spans="199:199" ht="12" customHeight="1">
      <c r="GQ38898" s="171"/>
    </row>
    <row r="38899" spans="199:199" ht="12" customHeight="1">
      <c r="GQ38899" s="171"/>
    </row>
    <row r="38900" spans="199:199" ht="12" customHeight="1">
      <c r="GQ38900" s="171"/>
    </row>
    <row r="38901" spans="199:199" ht="12" customHeight="1">
      <c r="GQ38901" s="171"/>
    </row>
    <row r="38902" spans="199:199" ht="12" customHeight="1">
      <c r="GQ38902" s="171"/>
    </row>
    <row r="38903" spans="199:199" ht="12" customHeight="1">
      <c r="GQ38903" s="171"/>
    </row>
    <row r="38904" spans="199:199" ht="12" customHeight="1">
      <c r="GQ38904" s="171"/>
    </row>
    <row r="38905" spans="199:199" ht="12" customHeight="1">
      <c r="GQ38905" s="171"/>
    </row>
    <row r="38906" spans="199:199" ht="12" customHeight="1">
      <c r="GQ38906" s="171"/>
    </row>
    <row r="38907" spans="199:199" ht="12" customHeight="1">
      <c r="GQ38907" s="171"/>
    </row>
    <row r="38908" spans="199:199" ht="12" customHeight="1">
      <c r="GQ38908" s="171"/>
    </row>
    <row r="38909" spans="199:199" ht="12" customHeight="1">
      <c r="GQ38909" s="171"/>
    </row>
    <row r="38910" spans="199:199" ht="12" customHeight="1">
      <c r="GQ38910" s="171"/>
    </row>
    <row r="38911" spans="199:199" ht="12" customHeight="1">
      <c r="GQ38911" s="171"/>
    </row>
    <row r="38912" spans="199:199" ht="12" customHeight="1">
      <c r="GQ38912" s="171"/>
    </row>
    <row r="38913" spans="199:199" ht="12" customHeight="1">
      <c r="GQ38913" s="171"/>
    </row>
    <row r="38914" spans="199:199" ht="12" customHeight="1">
      <c r="GQ38914" s="171"/>
    </row>
    <row r="38915" spans="199:199" ht="12" customHeight="1">
      <c r="GQ38915" s="171"/>
    </row>
    <row r="38916" spans="199:199" ht="12" customHeight="1">
      <c r="GQ38916" s="171"/>
    </row>
    <row r="38917" spans="199:199" ht="12" customHeight="1">
      <c r="GQ38917" s="171"/>
    </row>
    <row r="38918" spans="199:199" ht="12" customHeight="1">
      <c r="GQ38918" s="171"/>
    </row>
    <row r="38919" spans="199:199" ht="12" customHeight="1">
      <c r="GQ38919" s="171"/>
    </row>
    <row r="38920" spans="199:199" ht="12" customHeight="1">
      <c r="GQ38920" s="171"/>
    </row>
    <row r="38921" spans="199:199" ht="12" customHeight="1">
      <c r="GQ38921" s="171"/>
    </row>
    <row r="38922" spans="199:199" ht="12" customHeight="1">
      <c r="GQ38922" s="171"/>
    </row>
    <row r="38923" spans="199:199" ht="12" customHeight="1">
      <c r="GQ38923" s="171"/>
    </row>
    <row r="38924" spans="199:199" ht="12" customHeight="1">
      <c r="GQ38924" s="171"/>
    </row>
    <row r="38925" spans="199:199" ht="12" customHeight="1">
      <c r="GQ38925" s="171"/>
    </row>
    <row r="38926" spans="199:199" ht="12" customHeight="1">
      <c r="GQ38926" s="171"/>
    </row>
    <row r="38927" spans="199:199" ht="12" customHeight="1">
      <c r="GQ38927" s="171"/>
    </row>
    <row r="38928" spans="199:199" ht="12" customHeight="1">
      <c r="GQ38928" s="171"/>
    </row>
    <row r="38929" spans="199:199" ht="12" customHeight="1">
      <c r="GQ38929" s="171"/>
    </row>
    <row r="38930" spans="199:199" ht="12" customHeight="1">
      <c r="GQ38930" s="171"/>
    </row>
    <row r="38931" spans="199:199" ht="12" customHeight="1">
      <c r="GQ38931" s="171"/>
    </row>
    <row r="38932" spans="199:199" ht="12" customHeight="1">
      <c r="GQ38932" s="171"/>
    </row>
    <row r="38933" spans="199:199" ht="12" customHeight="1">
      <c r="GQ38933" s="171"/>
    </row>
    <row r="38934" spans="199:199" ht="12" customHeight="1">
      <c r="GQ38934" s="171"/>
    </row>
    <row r="38935" spans="199:199" ht="12" customHeight="1">
      <c r="GQ38935" s="171"/>
    </row>
    <row r="38936" spans="199:199" ht="12" customHeight="1">
      <c r="GQ38936" s="171"/>
    </row>
    <row r="38937" spans="199:199" ht="12" customHeight="1">
      <c r="GQ38937" s="171"/>
    </row>
    <row r="38938" spans="199:199" ht="12" customHeight="1">
      <c r="GQ38938" s="171"/>
    </row>
    <row r="38939" spans="199:199" ht="12" customHeight="1">
      <c r="GQ38939" s="171"/>
    </row>
    <row r="38940" spans="199:199" ht="12" customHeight="1">
      <c r="GQ38940" s="171"/>
    </row>
    <row r="38941" spans="199:199" ht="12" customHeight="1">
      <c r="GQ38941" s="171"/>
    </row>
    <row r="38942" spans="199:199" ht="12" customHeight="1">
      <c r="GQ38942" s="171"/>
    </row>
    <row r="38943" spans="199:199" ht="12" customHeight="1">
      <c r="GQ38943" s="171"/>
    </row>
    <row r="38944" spans="199:199" ht="12" customHeight="1">
      <c r="GQ38944" s="171"/>
    </row>
    <row r="38945" spans="199:199" ht="12" customHeight="1">
      <c r="GQ38945" s="171"/>
    </row>
    <row r="38946" spans="199:199" ht="12" customHeight="1">
      <c r="GQ38946" s="171"/>
    </row>
    <row r="38947" spans="199:199" ht="12" customHeight="1">
      <c r="GQ38947" s="171"/>
    </row>
    <row r="38948" spans="199:199" ht="12" customHeight="1">
      <c r="GQ38948" s="171"/>
    </row>
    <row r="38949" spans="199:199" ht="12" customHeight="1">
      <c r="GQ38949" s="171"/>
    </row>
    <row r="38950" spans="199:199" ht="12" customHeight="1">
      <c r="GQ38950" s="171"/>
    </row>
    <row r="38951" spans="199:199" ht="12" customHeight="1">
      <c r="GQ38951" s="171"/>
    </row>
    <row r="38952" spans="199:199" ht="12" customHeight="1">
      <c r="GQ38952" s="171"/>
    </row>
    <row r="38953" spans="199:199" ht="12" customHeight="1">
      <c r="GQ38953" s="171"/>
    </row>
    <row r="38954" spans="199:199" ht="12" customHeight="1">
      <c r="GQ38954" s="171"/>
    </row>
    <row r="38955" spans="199:199" ht="12" customHeight="1">
      <c r="GQ38955" s="171"/>
    </row>
    <row r="38956" spans="199:199" ht="12" customHeight="1">
      <c r="GQ38956" s="171"/>
    </row>
    <row r="38957" spans="199:199" ht="12" customHeight="1">
      <c r="GQ38957" s="171"/>
    </row>
    <row r="38958" spans="199:199" ht="12" customHeight="1">
      <c r="GQ38958" s="171"/>
    </row>
    <row r="38959" spans="199:199" ht="12" customHeight="1">
      <c r="GQ38959" s="171"/>
    </row>
    <row r="38960" spans="199:199" ht="12" customHeight="1">
      <c r="GQ38960" s="171"/>
    </row>
    <row r="38961" spans="199:199" ht="12" customHeight="1">
      <c r="GQ38961" s="171"/>
    </row>
    <row r="38962" spans="199:199" ht="12" customHeight="1">
      <c r="GQ38962" s="171"/>
    </row>
    <row r="38963" spans="199:199" ht="12" customHeight="1">
      <c r="GQ38963" s="171"/>
    </row>
    <row r="38964" spans="199:199" ht="12" customHeight="1">
      <c r="GQ38964" s="171"/>
    </row>
    <row r="38965" spans="199:199" ht="12" customHeight="1">
      <c r="GQ38965" s="171"/>
    </row>
    <row r="38966" spans="199:199" ht="12" customHeight="1">
      <c r="GQ38966" s="171"/>
    </row>
    <row r="38967" spans="199:199" ht="12" customHeight="1">
      <c r="GQ38967" s="171"/>
    </row>
    <row r="38968" spans="199:199" ht="12" customHeight="1">
      <c r="GQ38968" s="171"/>
    </row>
    <row r="38969" spans="199:199" ht="12" customHeight="1">
      <c r="GQ38969" s="171"/>
    </row>
    <row r="38970" spans="199:199" ht="12" customHeight="1">
      <c r="GQ38970" s="171"/>
    </row>
    <row r="38971" spans="199:199" ht="12" customHeight="1">
      <c r="GQ38971" s="171"/>
    </row>
    <row r="38972" spans="199:199" ht="12" customHeight="1">
      <c r="GQ38972" s="171"/>
    </row>
    <row r="38973" spans="199:199" ht="12" customHeight="1">
      <c r="GQ38973" s="171"/>
    </row>
    <row r="38974" spans="199:199" ht="12" customHeight="1">
      <c r="GQ38974" s="171"/>
    </row>
    <row r="38975" spans="199:199" ht="12" customHeight="1">
      <c r="GQ38975" s="171"/>
    </row>
    <row r="38976" spans="199:199" ht="12" customHeight="1">
      <c r="GQ38976" s="171"/>
    </row>
    <row r="38977" spans="199:199" ht="12" customHeight="1">
      <c r="GQ38977" s="171"/>
    </row>
    <row r="38978" spans="199:199" ht="12" customHeight="1">
      <c r="GQ38978" s="171"/>
    </row>
    <row r="38979" spans="199:199" ht="12" customHeight="1">
      <c r="GQ38979" s="171"/>
    </row>
    <row r="38980" spans="199:199" ht="12" customHeight="1">
      <c r="GQ38980" s="171"/>
    </row>
    <row r="38981" spans="199:199" ht="12" customHeight="1">
      <c r="GQ38981" s="171"/>
    </row>
    <row r="38982" spans="199:199" ht="12" customHeight="1">
      <c r="GQ38982" s="171"/>
    </row>
    <row r="38983" spans="199:199" ht="12" customHeight="1">
      <c r="GQ38983" s="171"/>
    </row>
    <row r="38984" spans="199:199" ht="12" customHeight="1">
      <c r="GQ38984" s="171"/>
    </row>
    <row r="38985" spans="199:199" ht="12" customHeight="1">
      <c r="GQ38985" s="171"/>
    </row>
    <row r="38986" spans="199:199" ht="12" customHeight="1">
      <c r="GQ38986" s="171"/>
    </row>
    <row r="38987" spans="199:199" ht="12" customHeight="1">
      <c r="GQ38987" s="171"/>
    </row>
    <row r="38988" spans="199:199" ht="12" customHeight="1">
      <c r="GQ38988" s="171"/>
    </row>
    <row r="38989" spans="199:199" ht="12" customHeight="1">
      <c r="GQ38989" s="171"/>
    </row>
    <row r="38990" spans="199:199" ht="12" customHeight="1">
      <c r="GQ38990" s="171"/>
    </row>
    <row r="38991" spans="199:199" ht="12" customHeight="1">
      <c r="GQ38991" s="171"/>
    </row>
    <row r="38992" spans="199:199" ht="12" customHeight="1">
      <c r="GQ38992" s="171"/>
    </row>
    <row r="38993" spans="199:199" ht="12" customHeight="1">
      <c r="GQ38993" s="171"/>
    </row>
    <row r="38994" spans="199:199" ht="12" customHeight="1">
      <c r="GQ38994" s="171"/>
    </row>
    <row r="38995" spans="199:199" ht="12" customHeight="1">
      <c r="GQ38995" s="171"/>
    </row>
    <row r="38996" spans="199:199" ht="12" customHeight="1">
      <c r="GQ38996" s="171"/>
    </row>
    <row r="38997" spans="199:199" ht="12" customHeight="1">
      <c r="GQ38997" s="171"/>
    </row>
    <row r="38998" spans="199:199" ht="12" customHeight="1">
      <c r="GQ38998" s="171"/>
    </row>
    <row r="38999" spans="199:199" ht="12" customHeight="1">
      <c r="GQ38999" s="171"/>
    </row>
    <row r="39000" spans="199:199" ht="12" customHeight="1">
      <c r="GQ39000" s="171"/>
    </row>
    <row r="39001" spans="199:199" ht="12" customHeight="1">
      <c r="GQ39001" s="171"/>
    </row>
    <row r="39002" spans="199:199" ht="12" customHeight="1">
      <c r="GQ39002" s="171"/>
    </row>
    <row r="39003" spans="199:199" ht="12" customHeight="1">
      <c r="GQ39003" s="171"/>
    </row>
    <row r="39004" spans="199:199" ht="12" customHeight="1">
      <c r="GQ39004" s="171"/>
    </row>
    <row r="39005" spans="199:199" ht="12" customHeight="1">
      <c r="GQ39005" s="171"/>
    </row>
    <row r="39006" spans="199:199" ht="12" customHeight="1">
      <c r="GQ39006" s="171"/>
    </row>
    <row r="39007" spans="199:199" ht="12" customHeight="1">
      <c r="GQ39007" s="171"/>
    </row>
    <row r="39008" spans="199:199" ht="12" customHeight="1">
      <c r="GQ39008" s="171"/>
    </row>
    <row r="39009" spans="199:199" ht="12" customHeight="1">
      <c r="GQ39009" s="171"/>
    </row>
    <row r="39010" spans="199:199" ht="12" customHeight="1">
      <c r="GQ39010" s="171"/>
    </row>
    <row r="39011" spans="199:199" ht="12" customHeight="1">
      <c r="GQ39011" s="171"/>
    </row>
    <row r="39012" spans="199:199" ht="12" customHeight="1">
      <c r="GQ39012" s="171"/>
    </row>
    <row r="39013" spans="199:199" ht="12" customHeight="1">
      <c r="GQ39013" s="171"/>
    </row>
    <row r="39014" spans="199:199" ht="12" customHeight="1">
      <c r="GQ39014" s="171"/>
    </row>
    <row r="39015" spans="199:199" ht="12" customHeight="1">
      <c r="GQ39015" s="171"/>
    </row>
    <row r="39016" spans="199:199" ht="12" customHeight="1">
      <c r="GQ39016" s="171"/>
    </row>
    <row r="39017" spans="199:199" ht="12" customHeight="1">
      <c r="GQ39017" s="171"/>
    </row>
    <row r="39018" spans="199:199" ht="12" customHeight="1">
      <c r="GQ39018" s="171"/>
    </row>
    <row r="39019" spans="199:199" ht="12" customHeight="1">
      <c r="GQ39019" s="171"/>
    </row>
    <row r="39020" spans="199:199" ht="12" customHeight="1">
      <c r="GQ39020" s="171"/>
    </row>
    <row r="39021" spans="199:199" ht="12" customHeight="1">
      <c r="GQ39021" s="171"/>
    </row>
    <row r="39022" spans="199:199" ht="12" customHeight="1">
      <c r="GQ39022" s="171"/>
    </row>
    <row r="39023" spans="199:199" ht="12" customHeight="1">
      <c r="GQ39023" s="171"/>
    </row>
    <row r="39024" spans="199:199" ht="12" customHeight="1">
      <c r="GQ39024" s="171"/>
    </row>
    <row r="39025" spans="199:199" ht="12" customHeight="1">
      <c r="GQ39025" s="171"/>
    </row>
    <row r="39026" spans="199:199" ht="12" customHeight="1">
      <c r="GQ39026" s="171"/>
    </row>
    <row r="39027" spans="199:199" ht="12" customHeight="1">
      <c r="GQ39027" s="171"/>
    </row>
    <row r="39028" spans="199:199" ht="12" customHeight="1">
      <c r="GQ39028" s="171"/>
    </row>
    <row r="39029" spans="199:199" ht="12" customHeight="1">
      <c r="GQ39029" s="171"/>
    </row>
    <row r="39030" spans="199:199" ht="12" customHeight="1">
      <c r="GQ39030" s="171"/>
    </row>
    <row r="39031" spans="199:199" ht="12" customHeight="1">
      <c r="GQ39031" s="171"/>
    </row>
    <row r="39032" spans="199:199" ht="12" customHeight="1">
      <c r="GQ39032" s="171"/>
    </row>
    <row r="39033" spans="199:199" ht="12" customHeight="1">
      <c r="GQ39033" s="171"/>
    </row>
    <row r="39034" spans="199:199" ht="12" customHeight="1">
      <c r="GQ39034" s="171"/>
    </row>
    <row r="39035" spans="199:199" ht="12" customHeight="1">
      <c r="GQ39035" s="171"/>
    </row>
    <row r="39036" spans="199:199" ht="12" customHeight="1">
      <c r="GQ39036" s="171"/>
    </row>
    <row r="39037" spans="199:199" ht="12" customHeight="1">
      <c r="GQ39037" s="171"/>
    </row>
    <row r="39038" spans="199:199" ht="12" customHeight="1">
      <c r="GQ39038" s="171"/>
    </row>
    <row r="39039" spans="199:199" ht="12" customHeight="1">
      <c r="GQ39039" s="171"/>
    </row>
    <row r="39040" spans="199:199" ht="12" customHeight="1">
      <c r="GQ39040" s="171"/>
    </row>
    <row r="39041" spans="199:199" ht="12" customHeight="1">
      <c r="GQ39041" s="171"/>
    </row>
    <row r="39042" spans="199:199" ht="12" customHeight="1">
      <c r="GQ39042" s="171"/>
    </row>
    <row r="39043" spans="199:199" ht="12" customHeight="1">
      <c r="GQ39043" s="171"/>
    </row>
    <row r="39044" spans="199:199" ht="12" customHeight="1">
      <c r="GQ39044" s="171"/>
    </row>
    <row r="39045" spans="199:199" ht="12" customHeight="1">
      <c r="GQ39045" s="171"/>
    </row>
    <row r="39046" spans="199:199" ht="12" customHeight="1">
      <c r="GQ39046" s="171"/>
    </row>
    <row r="39047" spans="199:199" ht="12" customHeight="1">
      <c r="GQ39047" s="171"/>
    </row>
    <row r="39048" spans="199:199" ht="12" customHeight="1">
      <c r="GQ39048" s="171"/>
    </row>
    <row r="39049" spans="199:199" ht="12" customHeight="1">
      <c r="GQ39049" s="171"/>
    </row>
    <row r="39050" spans="199:199" ht="12" customHeight="1">
      <c r="GQ39050" s="171"/>
    </row>
    <row r="39051" spans="199:199" ht="12" customHeight="1">
      <c r="GQ39051" s="171"/>
    </row>
    <row r="39052" spans="199:199" ht="12" customHeight="1">
      <c r="GQ39052" s="171"/>
    </row>
    <row r="39053" spans="199:199" ht="12" customHeight="1">
      <c r="GQ39053" s="171"/>
    </row>
    <row r="39054" spans="199:199" ht="12" customHeight="1">
      <c r="GQ39054" s="171"/>
    </row>
    <row r="39055" spans="199:199" ht="12" customHeight="1">
      <c r="GQ39055" s="171"/>
    </row>
    <row r="39056" spans="199:199" ht="12" customHeight="1">
      <c r="GQ39056" s="171"/>
    </row>
    <row r="39057" spans="199:199" ht="12" customHeight="1">
      <c r="GQ39057" s="171"/>
    </row>
    <row r="39058" spans="199:199" ht="12" customHeight="1">
      <c r="GQ39058" s="171"/>
    </row>
    <row r="39059" spans="199:199" ht="12" customHeight="1">
      <c r="GQ39059" s="171"/>
    </row>
    <row r="39060" spans="199:199" ht="12" customHeight="1">
      <c r="GQ39060" s="171"/>
    </row>
    <row r="39061" spans="199:199" ht="12" customHeight="1">
      <c r="GQ39061" s="171"/>
    </row>
    <row r="39062" spans="199:199" ht="12" customHeight="1">
      <c r="GQ39062" s="171"/>
    </row>
    <row r="39063" spans="199:199" ht="12" customHeight="1">
      <c r="GQ39063" s="171"/>
    </row>
    <row r="39064" spans="199:199" ht="12" customHeight="1">
      <c r="GQ39064" s="171"/>
    </row>
    <row r="39065" spans="199:199" ht="12" customHeight="1">
      <c r="GQ39065" s="171"/>
    </row>
    <row r="39066" spans="199:199" ht="12" customHeight="1">
      <c r="GQ39066" s="171"/>
    </row>
    <row r="39067" spans="199:199" ht="12" customHeight="1">
      <c r="GQ39067" s="171"/>
    </row>
    <row r="39068" spans="199:199" ht="12" customHeight="1">
      <c r="GQ39068" s="171"/>
    </row>
    <row r="39069" spans="199:199" ht="12" customHeight="1">
      <c r="GQ39069" s="171"/>
    </row>
    <row r="39070" spans="199:199" ht="12" customHeight="1">
      <c r="GQ39070" s="171"/>
    </row>
    <row r="39071" spans="199:199" ht="12" customHeight="1">
      <c r="GQ39071" s="171"/>
    </row>
    <row r="39072" spans="199:199" ht="12" customHeight="1">
      <c r="GQ39072" s="171"/>
    </row>
    <row r="39073" spans="199:199" ht="12" customHeight="1">
      <c r="GQ39073" s="171"/>
    </row>
    <row r="39074" spans="199:199" ht="12" customHeight="1">
      <c r="GQ39074" s="171"/>
    </row>
    <row r="39075" spans="199:199" ht="12" customHeight="1">
      <c r="GQ39075" s="171"/>
    </row>
    <row r="39076" spans="199:199" ht="12" customHeight="1">
      <c r="GQ39076" s="171"/>
    </row>
    <row r="39077" spans="199:199" ht="12" customHeight="1">
      <c r="GQ39077" s="171"/>
    </row>
    <row r="39078" spans="199:199" ht="12" customHeight="1">
      <c r="GQ39078" s="171"/>
    </row>
    <row r="39079" spans="199:199" ht="12" customHeight="1">
      <c r="GQ39079" s="171"/>
    </row>
    <row r="39080" spans="199:199" ht="12" customHeight="1">
      <c r="GQ39080" s="171"/>
    </row>
    <row r="39081" spans="199:199" ht="12" customHeight="1">
      <c r="GQ39081" s="171"/>
    </row>
    <row r="39082" spans="199:199" ht="12" customHeight="1">
      <c r="GQ39082" s="171"/>
    </row>
    <row r="39083" spans="199:199" ht="12" customHeight="1">
      <c r="GQ39083" s="171"/>
    </row>
    <row r="39084" spans="199:199" ht="12" customHeight="1">
      <c r="GQ39084" s="171"/>
    </row>
    <row r="39085" spans="199:199" ht="12" customHeight="1">
      <c r="GQ39085" s="171"/>
    </row>
    <row r="39086" spans="199:199" ht="12" customHeight="1">
      <c r="GQ39086" s="171"/>
    </row>
    <row r="39087" spans="199:199" ht="12" customHeight="1">
      <c r="GQ39087" s="171"/>
    </row>
    <row r="39088" spans="199:199" ht="12" customHeight="1">
      <c r="GQ39088" s="171"/>
    </row>
    <row r="39089" spans="199:199" ht="12" customHeight="1">
      <c r="GQ39089" s="171"/>
    </row>
    <row r="39090" spans="199:199" ht="12" customHeight="1">
      <c r="GQ39090" s="171"/>
    </row>
    <row r="39091" spans="199:199" ht="12" customHeight="1">
      <c r="GQ39091" s="171"/>
    </row>
    <row r="39092" spans="199:199" ht="12" customHeight="1">
      <c r="GQ39092" s="171"/>
    </row>
    <row r="39093" spans="199:199" ht="12" customHeight="1">
      <c r="GQ39093" s="171"/>
    </row>
    <row r="39094" spans="199:199" ht="12" customHeight="1">
      <c r="GQ39094" s="171"/>
    </row>
    <row r="39095" spans="199:199" ht="12" customHeight="1">
      <c r="GQ39095" s="171"/>
    </row>
    <row r="39096" spans="199:199" ht="12" customHeight="1">
      <c r="GQ39096" s="171"/>
    </row>
    <row r="39097" spans="199:199" ht="12" customHeight="1">
      <c r="GQ39097" s="171"/>
    </row>
    <row r="39098" spans="199:199" ht="12" customHeight="1">
      <c r="GQ39098" s="171"/>
    </row>
    <row r="39099" spans="199:199" ht="12" customHeight="1">
      <c r="GQ39099" s="171"/>
    </row>
    <row r="39100" spans="199:199" ht="12" customHeight="1">
      <c r="GQ39100" s="171"/>
    </row>
    <row r="39101" spans="199:199" ht="12" customHeight="1">
      <c r="GQ39101" s="171"/>
    </row>
    <row r="39102" spans="199:199" ht="12" customHeight="1">
      <c r="GQ39102" s="171"/>
    </row>
    <row r="39103" spans="199:199" ht="12" customHeight="1">
      <c r="GQ39103" s="171"/>
    </row>
    <row r="39104" spans="199:199" ht="12" customHeight="1">
      <c r="GQ39104" s="171"/>
    </row>
    <row r="39105" spans="199:199" ht="12" customHeight="1">
      <c r="GQ39105" s="171"/>
    </row>
    <row r="39106" spans="199:199" ht="12" customHeight="1">
      <c r="GQ39106" s="171"/>
    </row>
    <row r="39107" spans="199:199" ht="12" customHeight="1">
      <c r="GQ39107" s="171"/>
    </row>
    <row r="39108" spans="199:199" ht="12" customHeight="1">
      <c r="GQ39108" s="171"/>
    </row>
    <row r="39109" spans="199:199" ht="12" customHeight="1">
      <c r="GQ39109" s="171"/>
    </row>
    <row r="39110" spans="199:199" ht="12" customHeight="1">
      <c r="GQ39110" s="171"/>
    </row>
    <row r="39111" spans="199:199" ht="12" customHeight="1">
      <c r="GQ39111" s="171"/>
    </row>
    <row r="39112" spans="199:199" ht="12" customHeight="1">
      <c r="GQ39112" s="171"/>
    </row>
    <row r="39113" spans="199:199" ht="12" customHeight="1">
      <c r="GQ39113" s="171"/>
    </row>
    <row r="39114" spans="199:199" ht="12" customHeight="1">
      <c r="GQ39114" s="171"/>
    </row>
    <row r="39115" spans="199:199" ht="12" customHeight="1">
      <c r="GQ39115" s="171"/>
    </row>
    <row r="39116" spans="199:199" ht="12" customHeight="1">
      <c r="GQ39116" s="171"/>
    </row>
    <row r="39117" spans="199:199" ht="12" customHeight="1">
      <c r="GQ39117" s="171"/>
    </row>
    <row r="39118" spans="199:199" ht="12" customHeight="1">
      <c r="GQ39118" s="171"/>
    </row>
    <row r="39119" spans="199:199" ht="12" customHeight="1">
      <c r="GQ39119" s="171"/>
    </row>
    <row r="39120" spans="199:199" ht="12" customHeight="1">
      <c r="GQ39120" s="171"/>
    </row>
    <row r="39121" spans="199:199" ht="12" customHeight="1">
      <c r="GQ39121" s="171"/>
    </row>
    <row r="39122" spans="199:199" ht="12" customHeight="1">
      <c r="GQ39122" s="171"/>
    </row>
    <row r="39123" spans="199:199" ht="12" customHeight="1">
      <c r="GQ39123" s="171"/>
    </row>
    <row r="39124" spans="199:199" ht="12" customHeight="1">
      <c r="GQ39124" s="171"/>
    </row>
    <row r="39125" spans="199:199" ht="12" customHeight="1">
      <c r="GQ39125" s="171"/>
    </row>
    <row r="39126" spans="199:199" ht="12" customHeight="1">
      <c r="GQ39126" s="171"/>
    </row>
    <row r="39127" spans="199:199" ht="12" customHeight="1">
      <c r="GQ39127" s="171"/>
    </row>
    <row r="39128" spans="199:199" ht="12" customHeight="1">
      <c r="GQ39128" s="171"/>
    </row>
    <row r="39129" spans="199:199" ht="12" customHeight="1">
      <c r="GQ39129" s="171"/>
    </row>
    <row r="39130" spans="199:199" ht="12" customHeight="1">
      <c r="GQ39130" s="171"/>
    </row>
    <row r="39131" spans="199:199" ht="12" customHeight="1">
      <c r="GQ39131" s="171"/>
    </row>
    <row r="39132" spans="199:199" ht="12" customHeight="1">
      <c r="GQ39132" s="171"/>
    </row>
    <row r="39133" spans="199:199" ht="12" customHeight="1">
      <c r="GQ39133" s="171"/>
    </row>
    <row r="39134" spans="199:199" ht="12" customHeight="1">
      <c r="GQ39134" s="171"/>
    </row>
    <row r="39135" spans="199:199" ht="12" customHeight="1">
      <c r="GQ39135" s="171"/>
    </row>
    <row r="39136" spans="199:199" ht="12" customHeight="1">
      <c r="GQ39136" s="171"/>
    </row>
    <row r="39137" spans="199:199" ht="12" customHeight="1">
      <c r="GQ39137" s="171"/>
    </row>
    <row r="39138" spans="199:199" ht="12" customHeight="1">
      <c r="GQ39138" s="171"/>
    </row>
    <row r="39139" spans="199:199" ht="12" customHeight="1">
      <c r="GQ39139" s="171"/>
    </row>
    <row r="39140" spans="199:199" ht="12" customHeight="1">
      <c r="GQ39140" s="171"/>
    </row>
    <row r="39141" spans="199:199" ht="12" customHeight="1">
      <c r="GQ39141" s="171"/>
    </row>
    <row r="39142" spans="199:199" ht="12" customHeight="1">
      <c r="GQ39142" s="171"/>
    </row>
    <row r="39143" spans="199:199" ht="12" customHeight="1">
      <c r="GQ39143" s="171"/>
    </row>
    <row r="39144" spans="199:199" ht="12" customHeight="1">
      <c r="GQ39144" s="171"/>
    </row>
    <row r="39145" spans="199:199" ht="12" customHeight="1">
      <c r="GQ39145" s="171"/>
    </row>
    <row r="39146" spans="199:199" ht="12" customHeight="1">
      <c r="GQ39146" s="171"/>
    </row>
    <row r="39147" spans="199:199" ht="12" customHeight="1">
      <c r="GQ39147" s="171"/>
    </row>
    <row r="39148" spans="199:199" ht="12" customHeight="1">
      <c r="GQ39148" s="171"/>
    </row>
    <row r="39149" spans="199:199" ht="12" customHeight="1">
      <c r="GQ39149" s="171"/>
    </row>
    <row r="39150" spans="199:199" ht="12" customHeight="1">
      <c r="GQ39150" s="171"/>
    </row>
    <row r="39151" spans="199:199" ht="12" customHeight="1">
      <c r="GQ39151" s="171"/>
    </row>
    <row r="39152" spans="199:199" ht="12" customHeight="1">
      <c r="GQ39152" s="171"/>
    </row>
    <row r="39153" spans="199:199" ht="12" customHeight="1">
      <c r="GQ39153" s="171"/>
    </row>
    <row r="39154" spans="199:199" ht="12" customHeight="1">
      <c r="GQ39154" s="171"/>
    </row>
    <row r="39155" spans="199:199" ht="12" customHeight="1">
      <c r="GQ39155" s="171"/>
    </row>
    <row r="39156" spans="199:199" ht="12" customHeight="1">
      <c r="GQ39156" s="171"/>
    </row>
    <row r="39157" spans="199:199" ht="12" customHeight="1">
      <c r="GQ39157" s="171"/>
    </row>
    <row r="39158" spans="199:199" ht="12" customHeight="1">
      <c r="GQ39158" s="171"/>
    </row>
    <row r="39159" spans="199:199" ht="12" customHeight="1">
      <c r="GQ39159" s="171"/>
    </row>
    <row r="39160" spans="199:199" ht="12" customHeight="1">
      <c r="GQ39160" s="171"/>
    </row>
    <row r="39161" spans="199:199" ht="12" customHeight="1">
      <c r="GQ39161" s="171"/>
    </row>
    <row r="39162" spans="199:199" ht="12" customHeight="1">
      <c r="GQ39162" s="171"/>
    </row>
    <row r="39163" spans="199:199" ht="12" customHeight="1">
      <c r="GQ39163" s="171"/>
    </row>
    <row r="39164" spans="199:199" ht="12" customHeight="1">
      <c r="GQ39164" s="171"/>
    </row>
    <row r="39165" spans="199:199" ht="12" customHeight="1">
      <c r="GQ39165" s="171"/>
    </row>
    <row r="39166" spans="199:199" ht="12" customHeight="1">
      <c r="GQ39166" s="171"/>
    </row>
    <row r="39167" spans="199:199" ht="12" customHeight="1">
      <c r="GQ39167" s="171"/>
    </row>
    <row r="39168" spans="199:199" ht="12" customHeight="1">
      <c r="GQ39168" s="171"/>
    </row>
    <row r="39169" spans="199:199" ht="12" customHeight="1">
      <c r="GQ39169" s="171"/>
    </row>
    <row r="39170" spans="199:199" ht="12" customHeight="1">
      <c r="GQ39170" s="171"/>
    </row>
    <row r="39171" spans="199:199" ht="12" customHeight="1">
      <c r="GQ39171" s="171"/>
    </row>
    <row r="39172" spans="199:199" ht="12" customHeight="1">
      <c r="GQ39172" s="171"/>
    </row>
    <row r="39173" spans="199:199" ht="12" customHeight="1">
      <c r="GQ39173" s="171"/>
    </row>
    <row r="39174" spans="199:199" ht="12" customHeight="1">
      <c r="GQ39174" s="171"/>
    </row>
    <row r="39175" spans="199:199" ht="12" customHeight="1">
      <c r="GQ39175" s="171"/>
    </row>
    <row r="39176" spans="199:199" ht="12" customHeight="1">
      <c r="GQ39176" s="171"/>
    </row>
    <row r="39177" spans="199:199" ht="12" customHeight="1">
      <c r="GQ39177" s="171"/>
    </row>
    <row r="39178" spans="199:199" ht="12" customHeight="1">
      <c r="GQ39178" s="171"/>
    </row>
    <row r="39179" spans="199:199" ht="12" customHeight="1">
      <c r="GQ39179" s="171"/>
    </row>
    <row r="39180" spans="199:199" ht="12" customHeight="1">
      <c r="GQ39180" s="171"/>
    </row>
    <row r="39181" spans="199:199" ht="12" customHeight="1">
      <c r="GQ39181" s="171"/>
    </row>
    <row r="39182" spans="199:199" ht="12" customHeight="1">
      <c r="GQ39182" s="171"/>
    </row>
    <row r="39183" spans="199:199" ht="12" customHeight="1">
      <c r="GQ39183" s="171"/>
    </row>
    <row r="39184" spans="199:199" ht="12" customHeight="1">
      <c r="GQ39184" s="171"/>
    </row>
    <row r="39185" spans="199:199" ht="12" customHeight="1">
      <c r="GQ39185" s="171"/>
    </row>
    <row r="39186" spans="199:199" ht="12" customHeight="1">
      <c r="GQ39186" s="171"/>
    </row>
    <row r="39187" spans="199:199" ht="12" customHeight="1">
      <c r="GQ39187" s="171"/>
    </row>
    <row r="39188" spans="199:199" ht="12" customHeight="1">
      <c r="GQ39188" s="171"/>
    </row>
    <row r="39189" spans="199:199" ht="12" customHeight="1">
      <c r="GQ39189" s="171"/>
    </row>
    <row r="39190" spans="199:199" ht="12" customHeight="1">
      <c r="GQ39190" s="171"/>
    </row>
    <row r="39191" spans="199:199" ht="12" customHeight="1">
      <c r="GQ39191" s="171"/>
    </row>
    <row r="39192" spans="199:199" ht="12" customHeight="1">
      <c r="GQ39192" s="171"/>
    </row>
    <row r="39193" spans="199:199" ht="12" customHeight="1">
      <c r="GQ39193" s="171"/>
    </row>
    <row r="39194" spans="199:199" ht="12" customHeight="1">
      <c r="GQ39194" s="171"/>
    </row>
    <row r="39195" spans="199:199" ht="12" customHeight="1">
      <c r="GQ39195" s="171"/>
    </row>
    <row r="39196" spans="199:199" ht="12" customHeight="1">
      <c r="GQ39196" s="171"/>
    </row>
    <row r="39197" spans="199:199" ht="12" customHeight="1">
      <c r="GQ39197" s="171"/>
    </row>
    <row r="39198" spans="199:199" ht="12" customHeight="1">
      <c r="GQ39198" s="171"/>
    </row>
    <row r="39199" spans="199:199" ht="12" customHeight="1">
      <c r="GQ39199" s="171"/>
    </row>
    <row r="39200" spans="199:199" ht="12" customHeight="1">
      <c r="GQ39200" s="171"/>
    </row>
    <row r="39201" spans="199:199" ht="12" customHeight="1">
      <c r="GQ39201" s="171"/>
    </row>
    <row r="39202" spans="199:199" ht="12" customHeight="1">
      <c r="GQ39202" s="171"/>
    </row>
    <row r="39203" spans="199:199" ht="12" customHeight="1">
      <c r="GQ39203" s="171"/>
    </row>
    <row r="39204" spans="199:199" ht="12" customHeight="1">
      <c r="GQ39204" s="171"/>
    </row>
    <row r="39205" spans="199:199" ht="12" customHeight="1">
      <c r="GQ39205" s="171"/>
    </row>
    <row r="39206" spans="199:199" ht="12" customHeight="1">
      <c r="GQ39206" s="171"/>
    </row>
    <row r="39207" spans="199:199" ht="12" customHeight="1">
      <c r="GQ39207" s="171"/>
    </row>
    <row r="39208" spans="199:199" ht="12" customHeight="1">
      <c r="GQ39208" s="171"/>
    </row>
    <row r="39209" spans="199:199" ht="12" customHeight="1">
      <c r="GQ39209" s="171"/>
    </row>
    <row r="39210" spans="199:199" ht="12" customHeight="1">
      <c r="GQ39210" s="171"/>
    </row>
    <row r="39211" spans="199:199" ht="12" customHeight="1">
      <c r="GQ39211" s="171"/>
    </row>
    <row r="39212" spans="199:199" ht="12" customHeight="1">
      <c r="GQ39212" s="171"/>
    </row>
    <row r="39213" spans="199:199" ht="12" customHeight="1">
      <c r="GQ39213" s="171"/>
    </row>
    <row r="39214" spans="199:199" ht="12" customHeight="1">
      <c r="GQ39214" s="171"/>
    </row>
    <row r="39215" spans="199:199" ht="12" customHeight="1">
      <c r="GQ39215" s="171"/>
    </row>
    <row r="39216" spans="199:199" ht="12" customHeight="1">
      <c r="GQ39216" s="171"/>
    </row>
    <row r="39217" spans="199:199" ht="12" customHeight="1">
      <c r="GQ39217" s="171"/>
    </row>
    <row r="39218" spans="199:199" ht="12" customHeight="1">
      <c r="GQ39218" s="171"/>
    </row>
    <row r="39219" spans="199:199" ht="12" customHeight="1">
      <c r="GQ39219" s="171"/>
    </row>
    <row r="39220" spans="199:199" ht="12" customHeight="1">
      <c r="GQ39220" s="171"/>
    </row>
    <row r="39221" spans="199:199" ht="12" customHeight="1">
      <c r="GQ39221" s="171"/>
    </row>
    <row r="39222" spans="199:199" ht="12" customHeight="1">
      <c r="GQ39222" s="171"/>
    </row>
    <row r="39223" spans="199:199" ht="12" customHeight="1">
      <c r="GQ39223" s="171"/>
    </row>
    <row r="39224" spans="199:199" ht="12" customHeight="1">
      <c r="GQ39224" s="171"/>
    </row>
    <row r="39225" spans="199:199" ht="12" customHeight="1">
      <c r="GQ39225" s="171"/>
    </row>
    <row r="39226" spans="199:199" ht="12" customHeight="1">
      <c r="GQ39226" s="171"/>
    </row>
    <row r="39227" spans="199:199" ht="12" customHeight="1">
      <c r="GQ39227" s="171"/>
    </row>
    <row r="39228" spans="199:199" ht="12" customHeight="1">
      <c r="GQ39228" s="171"/>
    </row>
    <row r="39229" spans="199:199" ht="12" customHeight="1">
      <c r="GQ39229" s="171"/>
    </row>
    <row r="39230" spans="199:199" ht="12" customHeight="1">
      <c r="GQ39230" s="171"/>
    </row>
    <row r="39231" spans="199:199" ht="12" customHeight="1">
      <c r="GQ39231" s="171"/>
    </row>
    <row r="39232" spans="199:199" ht="12" customHeight="1">
      <c r="GQ39232" s="171"/>
    </row>
    <row r="39233" spans="199:199" ht="12" customHeight="1">
      <c r="GQ39233" s="171"/>
    </row>
    <row r="39234" spans="199:199" ht="12" customHeight="1">
      <c r="GQ39234" s="171"/>
    </row>
    <row r="39235" spans="199:199" ht="12" customHeight="1">
      <c r="GQ39235" s="171"/>
    </row>
    <row r="39236" spans="199:199" ht="12" customHeight="1">
      <c r="GQ39236" s="171"/>
    </row>
    <row r="39237" spans="199:199" ht="12" customHeight="1">
      <c r="GQ39237" s="171"/>
    </row>
    <row r="39238" spans="199:199" ht="12" customHeight="1">
      <c r="GQ39238" s="171"/>
    </row>
    <row r="39239" spans="199:199" ht="12" customHeight="1">
      <c r="GQ39239" s="171"/>
    </row>
    <row r="39240" spans="199:199" ht="12" customHeight="1">
      <c r="GQ39240" s="171"/>
    </row>
    <row r="39241" spans="199:199" ht="12" customHeight="1">
      <c r="GQ39241" s="171"/>
    </row>
    <row r="39242" spans="199:199" ht="12" customHeight="1">
      <c r="GQ39242" s="171"/>
    </row>
    <row r="39243" spans="199:199" ht="12" customHeight="1">
      <c r="GQ39243" s="171"/>
    </row>
    <row r="39244" spans="199:199" ht="12" customHeight="1">
      <c r="GQ39244" s="171"/>
    </row>
    <row r="39245" spans="199:199" ht="12" customHeight="1">
      <c r="GQ39245" s="171"/>
    </row>
    <row r="39246" spans="199:199" ht="12" customHeight="1">
      <c r="GQ39246" s="171"/>
    </row>
    <row r="39247" spans="199:199" ht="12" customHeight="1">
      <c r="GQ39247" s="171"/>
    </row>
    <row r="39248" spans="199:199" ht="12" customHeight="1">
      <c r="GQ39248" s="171"/>
    </row>
    <row r="39249" spans="199:199" ht="12" customHeight="1">
      <c r="GQ39249" s="171"/>
    </row>
    <row r="39250" spans="199:199" ht="12" customHeight="1">
      <c r="GQ39250" s="171"/>
    </row>
    <row r="39251" spans="199:199" ht="12" customHeight="1">
      <c r="GQ39251" s="171"/>
    </row>
    <row r="39252" spans="199:199" ht="12" customHeight="1">
      <c r="GQ39252" s="171"/>
    </row>
    <row r="39253" spans="199:199" ht="12" customHeight="1">
      <c r="GQ39253" s="171"/>
    </row>
    <row r="39254" spans="199:199" ht="12" customHeight="1">
      <c r="GQ39254" s="171"/>
    </row>
    <row r="39255" spans="199:199" ht="12" customHeight="1">
      <c r="GQ39255" s="171"/>
    </row>
    <row r="39256" spans="199:199" ht="12" customHeight="1">
      <c r="GQ39256" s="171"/>
    </row>
    <row r="39257" spans="199:199" ht="12" customHeight="1">
      <c r="GQ39257" s="171"/>
    </row>
    <row r="39258" spans="199:199" ht="12" customHeight="1">
      <c r="GQ39258" s="171"/>
    </row>
    <row r="39259" spans="199:199" ht="12" customHeight="1">
      <c r="GQ39259" s="171"/>
    </row>
    <row r="39260" spans="199:199" ht="12" customHeight="1">
      <c r="GQ39260" s="171"/>
    </row>
    <row r="39261" spans="199:199" ht="12" customHeight="1">
      <c r="GQ39261" s="171"/>
    </row>
    <row r="39262" spans="199:199" ht="12" customHeight="1">
      <c r="GQ39262" s="171"/>
    </row>
    <row r="39263" spans="199:199" ht="12" customHeight="1">
      <c r="GQ39263" s="171"/>
    </row>
    <row r="39264" spans="199:199" ht="12" customHeight="1">
      <c r="GQ39264" s="171"/>
    </row>
    <row r="39265" spans="199:199" ht="12" customHeight="1">
      <c r="GQ39265" s="171"/>
    </row>
    <row r="39266" spans="199:199" ht="12" customHeight="1">
      <c r="GQ39266" s="171"/>
    </row>
    <row r="39267" spans="199:199" ht="12" customHeight="1">
      <c r="GQ39267" s="171"/>
    </row>
    <row r="39268" spans="199:199" ht="12" customHeight="1">
      <c r="GQ39268" s="171"/>
    </row>
    <row r="39269" spans="199:199" ht="12" customHeight="1">
      <c r="GQ39269" s="171"/>
    </row>
    <row r="39270" spans="199:199" ht="12" customHeight="1">
      <c r="GQ39270" s="171"/>
    </row>
    <row r="39271" spans="199:199" ht="12" customHeight="1">
      <c r="GQ39271" s="171"/>
    </row>
    <row r="39272" spans="199:199" ht="12" customHeight="1">
      <c r="GQ39272" s="171"/>
    </row>
    <row r="39273" spans="199:199" ht="12" customHeight="1">
      <c r="GQ39273" s="171"/>
    </row>
    <row r="39274" spans="199:199" ht="12" customHeight="1">
      <c r="GQ39274" s="171"/>
    </row>
    <row r="39275" spans="199:199" ht="12" customHeight="1">
      <c r="GQ39275" s="171"/>
    </row>
    <row r="39276" spans="199:199" ht="12" customHeight="1">
      <c r="GQ39276" s="171"/>
    </row>
    <row r="39277" spans="199:199" ht="12" customHeight="1">
      <c r="GQ39277" s="171"/>
    </row>
    <row r="39278" spans="199:199" ht="12" customHeight="1">
      <c r="GQ39278" s="171"/>
    </row>
    <row r="39279" spans="199:199" ht="12" customHeight="1">
      <c r="GQ39279" s="171"/>
    </row>
    <row r="39280" spans="199:199" ht="12" customHeight="1">
      <c r="GQ39280" s="171"/>
    </row>
    <row r="39281" spans="199:199" ht="12" customHeight="1">
      <c r="GQ39281" s="171"/>
    </row>
    <row r="39282" spans="199:199" ht="12" customHeight="1">
      <c r="GQ39282" s="171"/>
    </row>
    <row r="39283" spans="199:199" ht="12" customHeight="1">
      <c r="GQ39283" s="171"/>
    </row>
    <row r="39284" spans="199:199" ht="12" customHeight="1">
      <c r="GQ39284" s="171"/>
    </row>
    <row r="39285" spans="199:199" ht="12" customHeight="1">
      <c r="GQ39285" s="171"/>
    </row>
    <row r="39286" spans="199:199" ht="12" customHeight="1">
      <c r="GQ39286" s="171"/>
    </row>
    <row r="39287" spans="199:199" ht="12" customHeight="1">
      <c r="GQ39287" s="171"/>
    </row>
    <row r="39288" spans="199:199" ht="12" customHeight="1">
      <c r="GQ39288" s="171"/>
    </row>
    <row r="39289" spans="199:199" ht="12" customHeight="1">
      <c r="GQ39289" s="171"/>
    </row>
    <row r="39290" spans="199:199" ht="12" customHeight="1">
      <c r="GQ39290" s="171"/>
    </row>
    <row r="39291" spans="199:199" ht="12" customHeight="1">
      <c r="GQ39291" s="171"/>
    </row>
    <row r="39292" spans="199:199" ht="12" customHeight="1">
      <c r="GQ39292" s="171"/>
    </row>
    <row r="39293" spans="199:199" ht="12" customHeight="1">
      <c r="GQ39293" s="171"/>
    </row>
    <row r="39294" spans="199:199" ht="12" customHeight="1">
      <c r="GQ39294" s="171"/>
    </row>
    <row r="39295" spans="199:199" ht="12" customHeight="1">
      <c r="GQ39295" s="171"/>
    </row>
    <row r="39296" spans="199:199" ht="12" customHeight="1">
      <c r="GQ39296" s="171"/>
    </row>
    <row r="39297" spans="199:199" ht="12" customHeight="1">
      <c r="GQ39297" s="171"/>
    </row>
    <row r="39298" spans="199:199" ht="12" customHeight="1">
      <c r="GQ39298" s="171"/>
    </row>
    <row r="39299" spans="199:199" ht="12" customHeight="1">
      <c r="GQ39299" s="171"/>
    </row>
    <row r="39300" spans="199:199" ht="12" customHeight="1">
      <c r="GQ39300" s="171"/>
    </row>
    <row r="39301" spans="199:199" ht="12" customHeight="1">
      <c r="GQ39301" s="171"/>
    </row>
    <row r="39302" spans="199:199" ht="12" customHeight="1">
      <c r="GQ39302" s="171"/>
    </row>
    <row r="39303" spans="199:199" ht="12" customHeight="1">
      <c r="GQ39303" s="171"/>
    </row>
    <row r="39304" spans="199:199" ht="12" customHeight="1">
      <c r="GQ39304" s="171"/>
    </row>
    <row r="39305" spans="199:199" ht="12" customHeight="1">
      <c r="GQ39305" s="171"/>
    </row>
    <row r="39306" spans="199:199" ht="12" customHeight="1">
      <c r="GQ39306" s="171"/>
    </row>
    <row r="39307" spans="199:199" ht="12" customHeight="1">
      <c r="GQ39307" s="171"/>
    </row>
    <row r="39308" spans="199:199" ht="12" customHeight="1">
      <c r="GQ39308" s="171"/>
    </row>
    <row r="39309" spans="199:199" ht="12" customHeight="1">
      <c r="GQ39309" s="171"/>
    </row>
    <row r="39310" spans="199:199" ht="12" customHeight="1">
      <c r="GQ39310" s="171"/>
    </row>
    <row r="39311" spans="199:199" ht="12" customHeight="1">
      <c r="GQ39311" s="171"/>
    </row>
    <row r="39312" spans="199:199" ht="12" customHeight="1">
      <c r="GQ39312" s="171"/>
    </row>
    <row r="39313" spans="199:199" ht="12" customHeight="1">
      <c r="GQ39313" s="171"/>
    </row>
    <row r="39314" spans="199:199" ht="12" customHeight="1">
      <c r="GQ39314" s="171"/>
    </row>
    <row r="39315" spans="199:199" ht="12" customHeight="1">
      <c r="GQ39315" s="171"/>
    </row>
    <row r="39316" spans="199:199" ht="12" customHeight="1">
      <c r="GQ39316" s="171"/>
    </row>
    <row r="39317" spans="199:199" ht="12" customHeight="1">
      <c r="GQ39317" s="171"/>
    </row>
    <row r="39318" spans="199:199" ht="12" customHeight="1">
      <c r="GQ39318" s="171"/>
    </row>
    <row r="39319" spans="199:199" ht="12" customHeight="1">
      <c r="GQ39319" s="171"/>
    </row>
    <row r="39320" spans="199:199" ht="12" customHeight="1">
      <c r="GQ39320" s="171"/>
    </row>
    <row r="39321" spans="199:199" ht="12" customHeight="1">
      <c r="GQ39321" s="171"/>
    </row>
    <row r="39322" spans="199:199" ht="12" customHeight="1">
      <c r="GQ39322" s="171"/>
    </row>
    <row r="39323" spans="199:199" ht="12" customHeight="1">
      <c r="GQ39323" s="171"/>
    </row>
    <row r="39324" spans="199:199" ht="12" customHeight="1">
      <c r="GQ39324" s="171"/>
    </row>
    <row r="39325" spans="199:199" ht="12" customHeight="1">
      <c r="GQ39325" s="171"/>
    </row>
    <row r="39326" spans="199:199" ht="12" customHeight="1">
      <c r="GQ39326" s="171"/>
    </row>
    <row r="39327" spans="199:199" ht="12" customHeight="1">
      <c r="GQ39327" s="171"/>
    </row>
    <row r="39328" spans="199:199" ht="12" customHeight="1">
      <c r="GQ39328" s="171"/>
    </row>
    <row r="39329" spans="199:199" ht="12" customHeight="1">
      <c r="GQ39329" s="171"/>
    </row>
    <row r="39330" spans="199:199" ht="12" customHeight="1">
      <c r="GQ39330" s="171"/>
    </row>
    <row r="39331" spans="199:199" ht="12" customHeight="1">
      <c r="GQ39331" s="171"/>
    </row>
    <row r="39332" spans="199:199" ht="12" customHeight="1">
      <c r="GQ39332" s="171"/>
    </row>
    <row r="39333" spans="199:199" ht="12" customHeight="1">
      <c r="GQ39333" s="171"/>
    </row>
    <row r="39334" spans="199:199" ht="12" customHeight="1">
      <c r="GQ39334" s="171"/>
    </row>
    <row r="39335" spans="199:199" ht="12" customHeight="1">
      <c r="GQ39335" s="171"/>
    </row>
    <row r="39336" spans="199:199" ht="12" customHeight="1">
      <c r="GQ39336" s="171"/>
    </row>
    <row r="39337" spans="199:199" ht="12" customHeight="1">
      <c r="GQ39337" s="171"/>
    </row>
    <row r="39338" spans="199:199" ht="12" customHeight="1">
      <c r="GQ39338" s="171"/>
    </row>
    <row r="39339" spans="199:199" ht="12" customHeight="1">
      <c r="GQ39339" s="171"/>
    </row>
    <row r="39340" spans="199:199" ht="12" customHeight="1">
      <c r="GQ39340" s="171"/>
    </row>
    <row r="39341" spans="199:199" ht="12" customHeight="1">
      <c r="GQ39341" s="171"/>
    </row>
    <row r="39342" spans="199:199" ht="12" customHeight="1">
      <c r="GQ39342" s="171"/>
    </row>
    <row r="39343" spans="199:199" ht="12" customHeight="1">
      <c r="GQ39343" s="171"/>
    </row>
    <row r="39344" spans="199:199" ht="12" customHeight="1">
      <c r="GQ39344" s="171"/>
    </row>
    <row r="39345" spans="199:199" ht="12" customHeight="1">
      <c r="GQ39345" s="171"/>
    </row>
    <row r="39346" spans="199:199" ht="12" customHeight="1">
      <c r="GQ39346" s="171"/>
    </row>
    <row r="39347" spans="199:199" ht="12" customHeight="1">
      <c r="GQ39347" s="171"/>
    </row>
    <row r="39348" spans="199:199" ht="12" customHeight="1">
      <c r="GQ39348" s="171"/>
    </row>
    <row r="39349" spans="199:199" ht="12" customHeight="1">
      <c r="GQ39349" s="171"/>
    </row>
    <row r="39350" spans="199:199" ht="12" customHeight="1">
      <c r="GQ39350" s="171"/>
    </row>
    <row r="39351" spans="199:199" ht="12" customHeight="1">
      <c r="GQ39351" s="171"/>
    </row>
    <row r="39352" spans="199:199" ht="12" customHeight="1">
      <c r="GQ39352" s="171"/>
    </row>
    <row r="39353" spans="199:199" ht="12" customHeight="1">
      <c r="GQ39353" s="171"/>
    </row>
    <row r="39354" spans="199:199" ht="12" customHeight="1">
      <c r="GQ39354" s="171"/>
    </row>
    <row r="39355" spans="199:199" ht="12" customHeight="1">
      <c r="GQ39355" s="171"/>
    </row>
    <row r="39356" spans="199:199" ht="12" customHeight="1">
      <c r="GQ39356" s="171"/>
    </row>
    <row r="39357" spans="199:199" ht="12" customHeight="1">
      <c r="GQ39357" s="171"/>
    </row>
    <row r="39358" spans="199:199" ht="12" customHeight="1">
      <c r="GQ39358" s="171"/>
    </row>
    <row r="39359" spans="199:199" ht="12" customHeight="1">
      <c r="GQ39359" s="171"/>
    </row>
    <row r="39360" spans="199:199" ht="12" customHeight="1">
      <c r="GQ39360" s="171"/>
    </row>
    <row r="39361" spans="199:199" ht="12" customHeight="1">
      <c r="GQ39361" s="171"/>
    </row>
    <row r="39362" spans="199:199" ht="12" customHeight="1">
      <c r="GQ39362" s="171"/>
    </row>
    <row r="39363" spans="199:199" ht="12" customHeight="1">
      <c r="GQ39363" s="171"/>
    </row>
    <row r="39364" spans="199:199" ht="12" customHeight="1">
      <c r="GQ39364" s="171"/>
    </row>
    <row r="39365" spans="199:199" ht="12" customHeight="1">
      <c r="GQ39365" s="171"/>
    </row>
    <row r="39366" spans="199:199" ht="12" customHeight="1">
      <c r="GQ39366" s="171"/>
    </row>
    <row r="39367" spans="199:199" ht="12" customHeight="1">
      <c r="GQ39367" s="171"/>
    </row>
    <row r="39368" spans="199:199" ht="12" customHeight="1">
      <c r="GQ39368" s="171"/>
    </row>
    <row r="39369" spans="199:199" ht="12" customHeight="1">
      <c r="GQ39369" s="171"/>
    </row>
    <row r="39370" spans="199:199" ht="12" customHeight="1">
      <c r="GQ39370" s="171"/>
    </row>
    <row r="39371" spans="199:199" ht="12" customHeight="1">
      <c r="GQ39371" s="171"/>
    </row>
    <row r="39372" spans="199:199" ht="12" customHeight="1">
      <c r="GQ39372" s="171"/>
    </row>
    <row r="39373" spans="199:199" ht="12" customHeight="1">
      <c r="GQ39373" s="171"/>
    </row>
    <row r="39374" spans="199:199" ht="12" customHeight="1">
      <c r="GQ39374" s="171"/>
    </row>
    <row r="39375" spans="199:199" ht="12" customHeight="1">
      <c r="GQ39375" s="171"/>
    </row>
    <row r="39376" spans="199:199" ht="12" customHeight="1">
      <c r="GQ39376" s="171"/>
    </row>
    <row r="39377" spans="199:199" ht="12" customHeight="1">
      <c r="GQ39377" s="171"/>
    </row>
    <row r="39378" spans="199:199" ht="12" customHeight="1">
      <c r="GQ39378" s="171"/>
    </row>
    <row r="39379" spans="199:199" ht="12" customHeight="1">
      <c r="GQ39379" s="171"/>
    </row>
    <row r="39380" spans="199:199" ht="12" customHeight="1">
      <c r="GQ39380" s="171"/>
    </row>
    <row r="39381" spans="199:199" ht="12" customHeight="1">
      <c r="GQ39381" s="171"/>
    </row>
    <row r="39382" spans="199:199" ht="12" customHeight="1">
      <c r="GQ39382" s="171"/>
    </row>
    <row r="39383" spans="199:199" ht="12" customHeight="1">
      <c r="GQ39383" s="171"/>
    </row>
    <row r="39384" spans="199:199" ht="12" customHeight="1">
      <c r="GQ39384" s="171"/>
    </row>
    <row r="39385" spans="199:199" ht="12" customHeight="1">
      <c r="GQ39385" s="171"/>
    </row>
    <row r="39386" spans="199:199" ht="12" customHeight="1">
      <c r="GQ39386" s="171"/>
    </row>
    <row r="39387" spans="199:199" ht="12" customHeight="1">
      <c r="GQ39387" s="171"/>
    </row>
    <row r="39388" spans="199:199" ht="12" customHeight="1">
      <c r="GQ39388" s="171"/>
    </row>
    <row r="39389" spans="199:199" ht="12" customHeight="1">
      <c r="GQ39389" s="171"/>
    </row>
    <row r="39390" spans="199:199" ht="12" customHeight="1">
      <c r="GQ39390" s="171"/>
    </row>
    <row r="39391" spans="199:199" ht="12" customHeight="1">
      <c r="GQ39391" s="171"/>
    </row>
    <row r="39392" spans="199:199" ht="12" customHeight="1">
      <c r="GQ39392" s="171"/>
    </row>
    <row r="39393" spans="199:199" ht="12" customHeight="1">
      <c r="GQ39393" s="171"/>
    </row>
    <row r="39394" spans="199:199" ht="12" customHeight="1">
      <c r="GQ39394" s="171"/>
    </row>
    <row r="39395" spans="199:199" ht="12" customHeight="1">
      <c r="GQ39395" s="171"/>
    </row>
    <row r="39396" spans="199:199" ht="12" customHeight="1">
      <c r="GQ39396" s="171"/>
    </row>
    <row r="39397" spans="199:199" ht="12" customHeight="1">
      <c r="GQ39397" s="171"/>
    </row>
    <row r="39398" spans="199:199" ht="12" customHeight="1">
      <c r="GQ39398" s="171"/>
    </row>
    <row r="39399" spans="199:199" ht="12" customHeight="1">
      <c r="GQ39399" s="171"/>
    </row>
    <row r="39400" spans="199:199" ht="12" customHeight="1">
      <c r="GQ39400" s="171"/>
    </row>
    <row r="39401" spans="199:199" ht="12" customHeight="1">
      <c r="GQ39401" s="171"/>
    </row>
    <row r="39402" spans="199:199" ht="12" customHeight="1">
      <c r="GQ39402" s="171"/>
    </row>
    <row r="39403" spans="199:199" ht="12" customHeight="1">
      <c r="GQ39403" s="171"/>
    </row>
    <row r="39404" spans="199:199" ht="12" customHeight="1">
      <c r="GQ39404" s="171"/>
    </row>
    <row r="39405" spans="199:199" ht="12" customHeight="1">
      <c r="GQ39405" s="171"/>
    </row>
    <row r="39406" spans="199:199" ht="12" customHeight="1">
      <c r="GQ39406" s="171"/>
    </row>
    <row r="39407" spans="199:199" ht="12" customHeight="1">
      <c r="GQ39407" s="171"/>
    </row>
    <row r="39408" spans="199:199" ht="12" customHeight="1">
      <c r="GQ39408" s="171"/>
    </row>
    <row r="39409" spans="199:199" ht="12" customHeight="1">
      <c r="GQ39409" s="171"/>
    </row>
    <row r="39410" spans="199:199" ht="12" customHeight="1">
      <c r="GQ39410" s="171"/>
    </row>
    <row r="39411" spans="199:199" ht="12" customHeight="1">
      <c r="GQ39411" s="171"/>
    </row>
    <row r="39412" spans="199:199" ht="12" customHeight="1">
      <c r="GQ39412" s="171"/>
    </row>
    <row r="39413" spans="199:199" ht="12" customHeight="1">
      <c r="GQ39413" s="171"/>
    </row>
    <row r="39414" spans="199:199" ht="12" customHeight="1">
      <c r="GQ39414" s="171"/>
    </row>
    <row r="39415" spans="199:199" ht="12" customHeight="1">
      <c r="GQ39415" s="171"/>
    </row>
    <row r="39416" spans="199:199" ht="12" customHeight="1">
      <c r="GQ39416" s="171"/>
    </row>
    <row r="39417" spans="199:199" ht="12" customHeight="1">
      <c r="GQ39417" s="171"/>
    </row>
    <row r="39418" spans="199:199" ht="12" customHeight="1">
      <c r="GQ39418" s="171"/>
    </row>
    <row r="39419" spans="199:199" ht="12" customHeight="1">
      <c r="GQ39419" s="171"/>
    </row>
    <row r="39420" spans="199:199" ht="12" customHeight="1">
      <c r="GQ39420" s="171"/>
    </row>
    <row r="39421" spans="199:199" ht="12" customHeight="1">
      <c r="GQ39421" s="171"/>
    </row>
    <row r="39422" spans="199:199" ht="12" customHeight="1">
      <c r="GQ39422" s="171"/>
    </row>
    <row r="39423" spans="199:199" ht="12" customHeight="1">
      <c r="GQ39423" s="171"/>
    </row>
    <row r="39424" spans="199:199" ht="12" customHeight="1">
      <c r="GQ39424" s="171"/>
    </row>
    <row r="39425" spans="199:199" ht="12" customHeight="1">
      <c r="GQ39425" s="171"/>
    </row>
    <row r="39426" spans="199:199" ht="12" customHeight="1">
      <c r="GQ39426" s="171"/>
    </row>
    <row r="39427" spans="199:199" ht="12" customHeight="1">
      <c r="GQ39427" s="171"/>
    </row>
    <row r="39428" spans="199:199" ht="12" customHeight="1">
      <c r="GQ39428" s="171"/>
    </row>
    <row r="39429" spans="199:199" ht="12" customHeight="1">
      <c r="GQ39429" s="171"/>
    </row>
    <row r="39430" spans="199:199" ht="12" customHeight="1">
      <c r="GQ39430" s="171"/>
    </row>
    <row r="39431" spans="199:199" ht="12" customHeight="1">
      <c r="GQ39431" s="171"/>
    </row>
    <row r="39432" spans="199:199" ht="12" customHeight="1">
      <c r="GQ39432" s="171"/>
    </row>
    <row r="39433" spans="199:199" ht="12" customHeight="1">
      <c r="GQ39433" s="171"/>
    </row>
    <row r="39434" spans="199:199" ht="12" customHeight="1">
      <c r="GQ39434" s="171"/>
    </row>
    <row r="39435" spans="199:199" ht="12" customHeight="1">
      <c r="GQ39435" s="171"/>
    </row>
    <row r="39436" spans="199:199" ht="12" customHeight="1">
      <c r="GQ39436" s="171"/>
    </row>
    <row r="39437" spans="199:199" ht="12" customHeight="1">
      <c r="GQ39437" s="171"/>
    </row>
    <row r="39438" spans="199:199" ht="12" customHeight="1">
      <c r="GQ39438" s="171"/>
    </row>
    <row r="39439" spans="199:199" ht="12" customHeight="1">
      <c r="GQ39439" s="171"/>
    </row>
    <row r="39440" spans="199:199" ht="12" customHeight="1">
      <c r="GQ39440" s="171"/>
    </row>
    <row r="39441" spans="199:199" ht="12" customHeight="1">
      <c r="GQ39441" s="171"/>
    </row>
    <row r="39442" spans="199:199" ht="12" customHeight="1">
      <c r="GQ39442" s="171"/>
    </row>
    <row r="39443" spans="199:199" ht="12" customHeight="1">
      <c r="GQ39443" s="171"/>
    </row>
    <row r="39444" spans="199:199" ht="12" customHeight="1">
      <c r="GQ39444" s="171"/>
    </row>
    <row r="39445" spans="199:199" ht="12" customHeight="1">
      <c r="GQ39445" s="171"/>
    </row>
    <row r="39446" spans="199:199" ht="12" customHeight="1">
      <c r="GQ39446" s="171"/>
    </row>
    <row r="39447" spans="199:199" ht="12" customHeight="1">
      <c r="GQ39447" s="171"/>
    </row>
    <row r="39448" spans="199:199" ht="12" customHeight="1">
      <c r="GQ39448" s="171"/>
    </row>
    <row r="39449" spans="199:199" ht="12" customHeight="1">
      <c r="GQ39449" s="171"/>
    </row>
    <row r="39450" spans="199:199" ht="12" customHeight="1">
      <c r="GQ39450" s="171"/>
    </row>
    <row r="39451" spans="199:199" ht="12" customHeight="1">
      <c r="GQ39451" s="171"/>
    </row>
    <row r="39452" spans="199:199" ht="12" customHeight="1">
      <c r="GQ39452" s="171"/>
    </row>
    <row r="39453" spans="199:199" ht="12" customHeight="1">
      <c r="GQ39453" s="171"/>
    </row>
    <row r="39454" spans="199:199" ht="12" customHeight="1">
      <c r="GQ39454" s="171"/>
    </row>
    <row r="39455" spans="199:199" ht="12" customHeight="1">
      <c r="GQ39455" s="171"/>
    </row>
    <row r="39456" spans="199:199" ht="12" customHeight="1">
      <c r="GQ39456" s="171"/>
    </row>
    <row r="39457" spans="199:199" ht="12" customHeight="1">
      <c r="GQ39457" s="171"/>
    </row>
    <row r="39458" spans="199:199" ht="12" customHeight="1">
      <c r="GQ39458" s="171"/>
    </row>
    <row r="39459" spans="199:199" ht="12" customHeight="1">
      <c r="GQ39459" s="171"/>
    </row>
    <row r="39460" spans="199:199" ht="12" customHeight="1">
      <c r="GQ39460" s="171"/>
    </row>
    <row r="39461" spans="199:199" ht="12" customHeight="1">
      <c r="GQ39461" s="171"/>
    </row>
    <row r="39462" spans="199:199" ht="12" customHeight="1">
      <c r="GQ39462" s="171"/>
    </row>
    <row r="39463" spans="199:199" ht="12" customHeight="1">
      <c r="GQ39463" s="171"/>
    </row>
    <row r="39464" spans="199:199" ht="12" customHeight="1">
      <c r="GQ39464" s="171"/>
    </row>
    <row r="39465" spans="199:199" ht="12" customHeight="1">
      <c r="GQ39465" s="171"/>
    </row>
    <row r="39466" spans="199:199" ht="12" customHeight="1">
      <c r="GQ39466" s="171"/>
    </row>
    <row r="39467" spans="199:199" ht="12" customHeight="1">
      <c r="GQ39467" s="171"/>
    </row>
    <row r="39468" spans="199:199" ht="12" customHeight="1">
      <c r="GQ39468" s="171"/>
    </row>
    <row r="39469" spans="199:199" ht="12" customHeight="1">
      <c r="GQ39469" s="171"/>
    </row>
    <row r="39470" spans="199:199" ht="12" customHeight="1">
      <c r="GQ39470" s="171"/>
    </row>
    <row r="39471" spans="199:199" ht="12" customHeight="1">
      <c r="GQ39471" s="171"/>
    </row>
    <row r="39472" spans="199:199" ht="12" customHeight="1">
      <c r="GQ39472" s="171"/>
    </row>
    <row r="39473" spans="199:199" ht="12" customHeight="1">
      <c r="GQ39473" s="171"/>
    </row>
    <row r="39474" spans="199:199" ht="12" customHeight="1">
      <c r="GQ39474" s="171"/>
    </row>
    <row r="39475" spans="199:199" ht="12" customHeight="1">
      <c r="GQ39475" s="171"/>
    </row>
    <row r="39476" spans="199:199" ht="12" customHeight="1">
      <c r="GQ39476" s="171"/>
    </row>
    <row r="39477" spans="199:199" ht="12" customHeight="1">
      <c r="GQ39477" s="171"/>
    </row>
    <row r="39478" spans="199:199" ht="12" customHeight="1">
      <c r="GQ39478" s="171"/>
    </row>
    <row r="39479" spans="199:199" ht="12" customHeight="1">
      <c r="GQ39479" s="171"/>
    </row>
    <row r="39480" spans="199:199" ht="12" customHeight="1">
      <c r="GQ39480" s="171"/>
    </row>
    <row r="39481" spans="199:199" ht="12" customHeight="1">
      <c r="GQ39481" s="171"/>
    </row>
    <row r="39482" spans="199:199" ht="12" customHeight="1">
      <c r="GQ39482" s="171"/>
    </row>
    <row r="39483" spans="199:199" ht="12" customHeight="1">
      <c r="GQ39483" s="171"/>
    </row>
    <row r="39484" spans="199:199" ht="12" customHeight="1">
      <c r="GQ39484" s="171"/>
    </row>
    <row r="39485" spans="199:199" ht="12" customHeight="1">
      <c r="GQ39485" s="171"/>
    </row>
    <row r="39486" spans="199:199" ht="12" customHeight="1">
      <c r="GQ39486" s="171"/>
    </row>
    <row r="39487" spans="199:199" ht="12" customHeight="1">
      <c r="GQ39487" s="171"/>
    </row>
    <row r="39488" spans="199:199" ht="12" customHeight="1">
      <c r="GQ39488" s="171"/>
    </row>
    <row r="39489" spans="199:199" ht="12" customHeight="1">
      <c r="GQ39489" s="171"/>
    </row>
    <row r="39490" spans="199:199" ht="12" customHeight="1">
      <c r="GQ39490" s="171"/>
    </row>
    <row r="39491" spans="199:199" ht="12" customHeight="1">
      <c r="GQ39491" s="171"/>
    </row>
    <row r="39492" spans="199:199" ht="12" customHeight="1">
      <c r="GQ39492" s="171"/>
    </row>
    <row r="39493" spans="199:199" ht="12" customHeight="1">
      <c r="GQ39493" s="171"/>
    </row>
    <row r="39494" spans="199:199" ht="12" customHeight="1">
      <c r="GQ39494" s="171"/>
    </row>
    <row r="39495" spans="199:199" ht="12" customHeight="1">
      <c r="GQ39495" s="171"/>
    </row>
    <row r="39496" spans="199:199" ht="12" customHeight="1">
      <c r="GQ39496" s="171"/>
    </row>
    <row r="39497" spans="199:199" ht="12" customHeight="1">
      <c r="GQ39497" s="171"/>
    </row>
    <row r="39498" spans="199:199" ht="12" customHeight="1">
      <c r="GQ39498" s="171"/>
    </row>
    <row r="39499" spans="199:199" ht="12" customHeight="1">
      <c r="GQ39499" s="171"/>
    </row>
    <row r="39500" spans="199:199" ht="12" customHeight="1">
      <c r="GQ39500" s="171"/>
    </row>
    <row r="39501" spans="199:199" ht="12" customHeight="1">
      <c r="GQ39501" s="171"/>
    </row>
    <row r="39502" spans="199:199" ht="12" customHeight="1">
      <c r="GQ39502" s="171"/>
    </row>
    <row r="39503" spans="199:199" ht="12" customHeight="1">
      <c r="GQ39503" s="171"/>
    </row>
    <row r="39504" spans="199:199" ht="12" customHeight="1">
      <c r="GQ39504" s="171"/>
    </row>
    <row r="39505" spans="199:199" ht="12" customHeight="1">
      <c r="GQ39505" s="171"/>
    </row>
    <row r="39506" spans="199:199" ht="12" customHeight="1">
      <c r="GQ39506" s="171"/>
    </row>
    <row r="39507" spans="199:199" ht="12" customHeight="1">
      <c r="GQ39507" s="171"/>
    </row>
    <row r="39508" spans="199:199" ht="12" customHeight="1">
      <c r="GQ39508" s="171"/>
    </row>
    <row r="39509" spans="199:199" ht="12" customHeight="1">
      <c r="GQ39509" s="171"/>
    </row>
    <row r="39510" spans="199:199" ht="12" customHeight="1">
      <c r="GQ39510" s="171"/>
    </row>
    <row r="39511" spans="199:199" ht="12" customHeight="1">
      <c r="GQ39511" s="171"/>
    </row>
    <row r="39512" spans="199:199" ht="12" customHeight="1">
      <c r="GQ39512" s="171"/>
    </row>
    <row r="39513" spans="199:199" ht="12" customHeight="1">
      <c r="GQ39513" s="171"/>
    </row>
    <row r="39514" spans="199:199" ht="12" customHeight="1">
      <c r="GQ39514" s="171"/>
    </row>
    <row r="39515" spans="199:199" ht="12" customHeight="1">
      <c r="GQ39515" s="171"/>
    </row>
    <row r="39516" spans="199:199" ht="12" customHeight="1">
      <c r="GQ39516" s="171"/>
    </row>
    <row r="39517" spans="199:199" ht="12" customHeight="1">
      <c r="GQ39517" s="171"/>
    </row>
    <row r="39518" spans="199:199" ht="12" customHeight="1">
      <c r="GQ39518" s="171"/>
    </row>
    <row r="39519" spans="199:199" ht="12" customHeight="1">
      <c r="GQ39519" s="171"/>
    </row>
    <row r="39520" spans="199:199" ht="12" customHeight="1">
      <c r="GQ39520" s="171"/>
    </row>
    <row r="39521" spans="199:199" ht="12" customHeight="1">
      <c r="GQ39521" s="171"/>
    </row>
    <row r="39522" spans="199:199" ht="12" customHeight="1">
      <c r="GQ39522" s="171"/>
    </row>
    <row r="39523" spans="199:199" ht="12" customHeight="1">
      <c r="GQ39523" s="171"/>
    </row>
    <row r="39524" spans="199:199" ht="12" customHeight="1">
      <c r="GQ39524" s="171"/>
    </row>
    <row r="39525" spans="199:199" ht="12" customHeight="1">
      <c r="GQ39525" s="171"/>
    </row>
    <row r="39526" spans="199:199" ht="12" customHeight="1">
      <c r="GQ39526" s="171"/>
    </row>
    <row r="39527" spans="199:199" ht="12" customHeight="1">
      <c r="GQ39527" s="171"/>
    </row>
    <row r="39528" spans="199:199" ht="12" customHeight="1">
      <c r="GQ39528" s="171"/>
    </row>
    <row r="39529" spans="199:199" ht="12" customHeight="1">
      <c r="GQ39529" s="171"/>
    </row>
    <row r="39530" spans="199:199" ht="12" customHeight="1">
      <c r="GQ39530" s="171"/>
    </row>
    <row r="39531" spans="199:199" ht="12" customHeight="1">
      <c r="GQ39531" s="171"/>
    </row>
    <row r="39532" spans="199:199" ht="12" customHeight="1">
      <c r="GQ39532" s="171"/>
    </row>
    <row r="39533" spans="199:199" ht="12" customHeight="1">
      <c r="GQ39533" s="171"/>
    </row>
    <row r="39534" spans="199:199" ht="12" customHeight="1">
      <c r="GQ39534" s="171"/>
    </row>
    <row r="39535" spans="199:199" ht="12" customHeight="1">
      <c r="GQ39535" s="171"/>
    </row>
    <row r="39536" spans="199:199" ht="12" customHeight="1">
      <c r="GQ39536" s="171"/>
    </row>
    <row r="39537" spans="199:199" ht="12" customHeight="1">
      <c r="GQ39537" s="171"/>
    </row>
    <row r="39538" spans="199:199" ht="12" customHeight="1">
      <c r="GQ39538" s="171"/>
    </row>
    <row r="39539" spans="199:199" ht="12" customHeight="1">
      <c r="GQ39539" s="171"/>
    </row>
    <row r="39540" spans="199:199" ht="12" customHeight="1">
      <c r="GQ39540" s="171"/>
    </row>
    <row r="39541" spans="199:199" ht="12" customHeight="1">
      <c r="GQ39541" s="171"/>
    </row>
    <row r="39542" spans="199:199" ht="12" customHeight="1">
      <c r="GQ39542" s="171"/>
    </row>
    <row r="39543" spans="199:199" ht="12" customHeight="1">
      <c r="GQ39543" s="171"/>
    </row>
    <row r="39544" spans="199:199" ht="12" customHeight="1">
      <c r="GQ39544" s="171"/>
    </row>
    <row r="39545" spans="199:199" ht="12" customHeight="1">
      <c r="GQ39545" s="171"/>
    </row>
    <row r="39546" spans="199:199" ht="12" customHeight="1">
      <c r="GQ39546" s="171"/>
    </row>
    <row r="39547" spans="199:199" ht="12" customHeight="1">
      <c r="GQ39547" s="171"/>
    </row>
    <row r="39548" spans="199:199" ht="12" customHeight="1">
      <c r="GQ39548" s="171"/>
    </row>
    <row r="39549" spans="199:199" ht="12" customHeight="1">
      <c r="GQ39549" s="171"/>
    </row>
    <row r="39550" spans="199:199" ht="12" customHeight="1">
      <c r="GQ39550" s="171"/>
    </row>
    <row r="39551" spans="199:199" ht="12" customHeight="1">
      <c r="GQ39551" s="171"/>
    </row>
    <row r="39552" spans="199:199" ht="12" customHeight="1">
      <c r="GQ39552" s="171"/>
    </row>
    <row r="39553" spans="199:199" ht="12" customHeight="1">
      <c r="GQ39553" s="171"/>
    </row>
    <row r="39554" spans="199:199" ht="12" customHeight="1">
      <c r="GQ39554" s="171"/>
    </row>
    <row r="39555" spans="199:199" ht="12" customHeight="1">
      <c r="GQ39555" s="171"/>
    </row>
    <row r="39556" spans="199:199" ht="12" customHeight="1">
      <c r="GQ39556" s="171"/>
    </row>
    <row r="39557" spans="199:199" ht="12" customHeight="1">
      <c r="GQ39557" s="171"/>
    </row>
    <row r="39558" spans="199:199" ht="12" customHeight="1">
      <c r="GQ39558" s="171"/>
    </row>
    <row r="39559" spans="199:199" ht="12" customHeight="1">
      <c r="GQ39559" s="171"/>
    </row>
    <row r="39560" spans="199:199" ht="12" customHeight="1">
      <c r="GQ39560" s="171"/>
    </row>
    <row r="39561" spans="199:199" ht="12" customHeight="1">
      <c r="GQ39561" s="171"/>
    </row>
    <row r="39562" spans="199:199" ht="12" customHeight="1">
      <c r="GQ39562" s="171"/>
    </row>
    <row r="39563" spans="199:199" ht="12" customHeight="1">
      <c r="GQ39563" s="171"/>
    </row>
    <row r="39564" spans="199:199" ht="12" customHeight="1">
      <c r="GQ39564" s="171"/>
    </row>
    <row r="39565" spans="199:199" ht="12" customHeight="1">
      <c r="GQ39565" s="171"/>
    </row>
    <row r="39566" spans="199:199" ht="12" customHeight="1">
      <c r="GQ39566" s="171"/>
    </row>
    <row r="39567" spans="199:199" ht="12" customHeight="1">
      <c r="GQ39567" s="171"/>
    </row>
    <row r="39568" spans="199:199" ht="12" customHeight="1">
      <c r="GQ39568" s="171"/>
    </row>
    <row r="39569" spans="199:199" ht="12" customHeight="1">
      <c r="GQ39569" s="171"/>
    </row>
    <row r="39570" spans="199:199" ht="12" customHeight="1">
      <c r="GQ39570" s="171"/>
    </row>
    <row r="39571" spans="199:199" ht="12" customHeight="1">
      <c r="GQ39571" s="171"/>
    </row>
    <row r="39572" spans="199:199" ht="12" customHeight="1">
      <c r="GQ39572" s="171"/>
    </row>
    <row r="39573" spans="199:199" ht="12" customHeight="1">
      <c r="GQ39573" s="171"/>
    </row>
    <row r="39574" spans="199:199" ht="12" customHeight="1">
      <c r="GQ39574" s="171"/>
    </row>
    <row r="39575" spans="199:199" ht="12" customHeight="1">
      <c r="GQ39575" s="171"/>
    </row>
    <row r="39576" spans="199:199" ht="12" customHeight="1">
      <c r="GQ39576" s="171"/>
    </row>
    <row r="39577" spans="199:199" ht="12" customHeight="1">
      <c r="GQ39577" s="171"/>
    </row>
    <row r="39578" spans="199:199" ht="12" customHeight="1">
      <c r="GQ39578" s="171"/>
    </row>
    <row r="39579" spans="199:199" ht="12" customHeight="1">
      <c r="GQ39579" s="171"/>
    </row>
    <row r="39580" spans="199:199" ht="12" customHeight="1">
      <c r="GQ39580" s="171"/>
    </row>
    <row r="39581" spans="199:199" ht="12" customHeight="1">
      <c r="GQ39581" s="171"/>
    </row>
    <row r="39582" spans="199:199" ht="12" customHeight="1">
      <c r="GQ39582" s="171"/>
    </row>
    <row r="39583" spans="199:199" ht="12" customHeight="1">
      <c r="GQ39583" s="171"/>
    </row>
    <row r="39584" spans="199:199" ht="12" customHeight="1">
      <c r="GQ39584" s="171"/>
    </row>
    <row r="39585" spans="199:199" ht="12" customHeight="1">
      <c r="GQ39585" s="171"/>
    </row>
    <row r="39586" spans="199:199" ht="12" customHeight="1">
      <c r="GQ39586" s="171"/>
    </row>
    <row r="39587" spans="199:199" ht="12" customHeight="1">
      <c r="GQ39587" s="171"/>
    </row>
    <row r="39588" spans="199:199" ht="12" customHeight="1">
      <c r="GQ39588" s="171"/>
    </row>
    <row r="39589" spans="199:199" ht="12" customHeight="1">
      <c r="GQ39589" s="171"/>
    </row>
    <row r="39590" spans="199:199" ht="12" customHeight="1">
      <c r="GQ39590" s="171"/>
    </row>
    <row r="39591" spans="199:199" ht="12" customHeight="1">
      <c r="GQ39591" s="171"/>
    </row>
    <row r="39592" spans="199:199" ht="12" customHeight="1">
      <c r="GQ39592" s="171"/>
    </row>
    <row r="39593" spans="199:199" ht="12" customHeight="1">
      <c r="GQ39593" s="171"/>
    </row>
    <row r="39594" spans="199:199" ht="12" customHeight="1">
      <c r="GQ39594" s="171"/>
    </row>
    <row r="39595" spans="199:199" ht="12" customHeight="1">
      <c r="GQ39595" s="171"/>
    </row>
    <row r="39596" spans="199:199" ht="12" customHeight="1">
      <c r="GQ39596" s="171"/>
    </row>
    <row r="39597" spans="199:199" ht="12" customHeight="1">
      <c r="GQ39597" s="171"/>
    </row>
    <row r="39598" spans="199:199" ht="12" customHeight="1">
      <c r="GQ39598" s="171"/>
    </row>
    <row r="39599" spans="199:199" ht="12" customHeight="1">
      <c r="GQ39599" s="171"/>
    </row>
    <row r="39600" spans="199:199" ht="12" customHeight="1">
      <c r="GQ39600" s="171"/>
    </row>
    <row r="39601" spans="199:199" ht="12" customHeight="1">
      <c r="GQ39601" s="171"/>
    </row>
    <row r="39602" spans="199:199" ht="12" customHeight="1">
      <c r="GQ39602" s="171"/>
    </row>
    <row r="39603" spans="199:199" ht="12" customHeight="1">
      <c r="GQ39603" s="171"/>
    </row>
    <row r="39604" spans="199:199" ht="12" customHeight="1">
      <c r="GQ39604" s="171"/>
    </row>
    <row r="39605" spans="199:199" ht="12" customHeight="1">
      <c r="GQ39605" s="171"/>
    </row>
    <row r="39606" spans="199:199" ht="12" customHeight="1">
      <c r="GQ39606" s="171"/>
    </row>
    <row r="39607" spans="199:199" ht="12" customHeight="1">
      <c r="GQ39607" s="171"/>
    </row>
    <row r="39608" spans="199:199" ht="12" customHeight="1">
      <c r="GQ39608" s="171"/>
    </row>
    <row r="39609" spans="199:199" ht="12" customHeight="1">
      <c r="GQ39609" s="171"/>
    </row>
    <row r="39610" spans="199:199" ht="12" customHeight="1">
      <c r="GQ39610" s="171"/>
    </row>
    <row r="39611" spans="199:199" ht="12" customHeight="1">
      <c r="GQ39611" s="171"/>
    </row>
    <row r="39612" spans="199:199" ht="12" customHeight="1">
      <c r="GQ39612" s="171"/>
    </row>
    <row r="39613" spans="199:199" ht="12" customHeight="1">
      <c r="GQ39613" s="171"/>
    </row>
    <row r="39614" spans="199:199" ht="12" customHeight="1">
      <c r="GQ39614" s="171"/>
    </row>
    <row r="39615" spans="199:199" ht="12" customHeight="1">
      <c r="GQ39615" s="171"/>
    </row>
    <row r="39616" spans="199:199" ht="12" customHeight="1">
      <c r="GQ39616" s="171"/>
    </row>
    <row r="39617" spans="199:199" ht="12" customHeight="1">
      <c r="GQ39617" s="171"/>
    </row>
    <row r="39618" spans="199:199" ht="12" customHeight="1">
      <c r="GQ39618" s="171"/>
    </row>
    <row r="39619" spans="199:199" ht="12" customHeight="1">
      <c r="GQ39619" s="171"/>
    </row>
    <row r="39620" spans="199:199" ht="12" customHeight="1">
      <c r="GQ39620" s="171"/>
    </row>
    <row r="39621" spans="199:199" ht="12" customHeight="1">
      <c r="GQ39621" s="171"/>
    </row>
    <row r="39622" spans="199:199" ht="12" customHeight="1">
      <c r="GQ39622" s="171"/>
    </row>
    <row r="39623" spans="199:199" ht="12" customHeight="1">
      <c r="GQ39623" s="171"/>
    </row>
    <row r="39624" spans="199:199" ht="12" customHeight="1">
      <c r="GQ39624" s="171"/>
    </row>
    <row r="39625" spans="199:199" ht="12" customHeight="1">
      <c r="GQ39625" s="171"/>
    </row>
    <row r="39626" spans="199:199" ht="12" customHeight="1">
      <c r="GQ39626" s="171"/>
    </row>
    <row r="39627" spans="199:199" ht="12" customHeight="1">
      <c r="GQ39627" s="171"/>
    </row>
    <row r="39628" spans="199:199" ht="12" customHeight="1">
      <c r="GQ39628" s="171"/>
    </row>
    <row r="39629" spans="199:199" ht="12" customHeight="1">
      <c r="GQ39629" s="171"/>
    </row>
    <row r="39630" spans="199:199" ht="12" customHeight="1">
      <c r="GQ39630" s="171"/>
    </row>
    <row r="39631" spans="199:199" ht="12" customHeight="1">
      <c r="GQ39631" s="171"/>
    </row>
    <row r="39632" spans="199:199" ht="12" customHeight="1">
      <c r="GQ39632" s="171"/>
    </row>
    <row r="39633" spans="199:199" ht="12" customHeight="1">
      <c r="GQ39633" s="171"/>
    </row>
    <row r="39634" spans="199:199" ht="12" customHeight="1">
      <c r="GQ39634" s="171"/>
    </row>
    <row r="39635" spans="199:199" ht="12" customHeight="1">
      <c r="GQ39635" s="171"/>
    </row>
    <row r="39636" spans="199:199" ht="12" customHeight="1">
      <c r="GQ39636" s="171"/>
    </row>
    <row r="39637" spans="199:199" ht="12" customHeight="1">
      <c r="GQ39637" s="171"/>
    </row>
    <row r="39638" spans="199:199" ht="12" customHeight="1">
      <c r="GQ39638" s="171"/>
    </row>
    <row r="39639" spans="199:199" ht="12" customHeight="1">
      <c r="GQ39639" s="171"/>
    </row>
    <row r="39640" spans="199:199" ht="12" customHeight="1">
      <c r="GQ39640" s="171"/>
    </row>
    <row r="39641" spans="199:199" ht="12" customHeight="1">
      <c r="GQ39641" s="171"/>
    </row>
    <row r="39642" spans="199:199" ht="12" customHeight="1">
      <c r="GQ39642" s="171"/>
    </row>
    <row r="39643" spans="199:199" ht="12" customHeight="1">
      <c r="GQ39643" s="171"/>
    </row>
    <row r="39644" spans="199:199" ht="12" customHeight="1">
      <c r="GQ39644" s="171"/>
    </row>
    <row r="39645" spans="199:199" ht="12" customHeight="1">
      <c r="GQ39645" s="171"/>
    </row>
    <row r="39646" spans="199:199" ht="12" customHeight="1">
      <c r="GQ39646" s="171"/>
    </row>
    <row r="39647" spans="199:199" ht="12" customHeight="1">
      <c r="GQ39647" s="171"/>
    </row>
    <row r="39648" spans="199:199" ht="12" customHeight="1">
      <c r="GQ39648" s="171"/>
    </row>
    <row r="39649" spans="199:199" ht="12" customHeight="1">
      <c r="GQ39649" s="171"/>
    </row>
    <row r="39650" spans="199:199" ht="12" customHeight="1">
      <c r="GQ39650" s="171"/>
    </row>
    <row r="39651" spans="199:199" ht="12" customHeight="1">
      <c r="GQ39651" s="171"/>
    </row>
    <row r="39652" spans="199:199" ht="12" customHeight="1">
      <c r="GQ39652" s="171"/>
    </row>
    <row r="39653" spans="199:199" ht="12" customHeight="1">
      <c r="GQ39653" s="171"/>
    </row>
    <row r="39654" spans="199:199" ht="12" customHeight="1">
      <c r="GQ39654" s="171"/>
    </row>
    <row r="39655" spans="199:199" ht="12" customHeight="1">
      <c r="GQ39655" s="171"/>
    </row>
    <row r="39656" spans="199:199" ht="12" customHeight="1">
      <c r="GQ39656" s="171"/>
    </row>
    <row r="39657" spans="199:199" ht="12" customHeight="1">
      <c r="GQ39657" s="171"/>
    </row>
    <row r="39658" spans="199:199" ht="12" customHeight="1">
      <c r="GQ39658" s="171"/>
    </row>
    <row r="39659" spans="199:199" ht="12" customHeight="1">
      <c r="GQ39659" s="171"/>
    </row>
    <row r="39660" spans="199:199" ht="12" customHeight="1">
      <c r="GQ39660" s="171"/>
    </row>
    <row r="39661" spans="199:199" ht="12" customHeight="1">
      <c r="GQ39661" s="171"/>
    </row>
    <row r="39662" spans="199:199" ht="12" customHeight="1">
      <c r="GQ39662" s="171"/>
    </row>
    <row r="39663" spans="199:199" ht="12" customHeight="1">
      <c r="GQ39663" s="171"/>
    </row>
    <row r="39664" spans="199:199" ht="12" customHeight="1">
      <c r="GQ39664" s="171"/>
    </row>
    <row r="39665" spans="199:199" ht="12" customHeight="1">
      <c r="GQ39665" s="171"/>
    </row>
    <row r="39666" spans="199:199" ht="12" customHeight="1">
      <c r="GQ39666" s="171"/>
    </row>
    <row r="39667" spans="199:199" ht="12" customHeight="1">
      <c r="GQ39667" s="171"/>
    </row>
    <row r="39668" spans="199:199" ht="12" customHeight="1">
      <c r="GQ39668" s="171"/>
    </row>
    <row r="39669" spans="199:199" ht="12" customHeight="1">
      <c r="GQ39669" s="171"/>
    </row>
    <row r="39670" spans="199:199" ht="12" customHeight="1">
      <c r="GQ39670" s="171"/>
    </row>
    <row r="39671" spans="199:199" ht="12" customHeight="1">
      <c r="GQ39671" s="171"/>
    </row>
    <row r="39672" spans="199:199" ht="12" customHeight="1">
      <c r="GQ39672" s="171"/>
    </row>
    <row r="39673" spans="199:199" ht="12" customHeight="1">
      <c r="GQ39673" s="171"/>
    </row>
    <row r="39674" spans="199:199" ht="12" customHeight="1">
      <c r="GQ39674" s="171"/>
    </row>
    <row r="39675" spans="199:199" ht="12" customHeight="1">
      <c r="GQ39675" s="171"/>
    </row>
    <row r="39676" spans="199:199" ht="12" customHeight="1">
      <c r="GQ39676" s="171"/>
    </row>
    <row r="39677" spans="199:199" ht="12" customHeight="1">
      <c r="GQ39677" s="171"/>
    </row>
    <row r="39678" spans="199:199" ht="12" customHeight="1">
      <c r="GQ39678" s="171"/>
    </row>
    <row r="39679" spans="199:199" ht="12" customHeight="1">
      <c r="GQ39679" s="171"/>
    </row>
    <row r="39680" spans="199:199" ht="12" customHeight="1">
      <c r="GQ39680" s="171"/>
    </row>
    <row r="39681" spans="199:199" ht="12" customHeight="1">
      <c r="GQ39681" s="171"/>
    </row>
    <row r="39682" spans="199:199" ht="12" customHeight="1">
      <c r="GQ39682" s="171"/>
    </row>
    <row r="39683" spans="199:199" ht="12" customHeight="1">
      <c r="GQ39683" s="171"/>
    </row>
    <row r="39684" spans="199:199" ht="12" customHeight="1">
      <c r="GQ39684" s="171"/>
    </row>
    <row r="39685" spans="199:199" ht="12" customHeight="1">
      <c r="GQ39685" s="171"/>
    </row>
    <row r="39686" spans="199:199" ht="12" customHeight="1">
      <c r="GQ39686" s="171"/>
    </row>
    <row r="39687" spans="199:199" ht="12" customHeight="1">
      <c r="GQ39687" s="171"/>
    </row>
    <row r="39688" spans="199:199" ht="12" customHeight="1">
      <c r="GQ39688" s="171"/>
    </row>
    <row r="39689" spans="199:199" ht="12" customHeight="1">
      <c r="GQ39689" s="171"/>
    </row>
    <row r="39690" spans="199:199" ht="12" customHeight="1">
      <c r="GQ39690" s="171"/>
    </row>
    <row r="39691" spans="199:199" ht="12" customHeight="1">
      <c r="GQ39691" s="171"/>
    </row>
    <row r="39692" spans="199:199" ht="12" customHeight="1">
      <c r="GQ39692" s="171"/>
    </row>
    <row r="39693" spans="199:199" ht="12" customHeight="1">
      <c r="GQ39693" s="171"/>
    </row>
    <row r="39694" spans="199:199" ht="12" customHeight="1">
      <c r="GQ39694" s="171"/>
    </row>
    <row r="39695" spans="199:199" ht="12" customHeight="1">
      <c r="GQ39695" s="171"/>
    </row>
    <row r="39696" spans="199:199" ht="12" customHeight="1">
      <c r="GQ39696" s="171"/>
    </row>
    <row r="39697" spans="199:199" ht="12" customHeight="1">
      <c r="GQ39697" s="171"/>
    </row>
    <row r="39698" spans="199:199" ht="12" customHeight="1">
      <c r="GQ39698" s="171"/>
    </row>
    <row r="39699" spans="199:199" ht="12" customHeight="1">
      <c r="GQ39699" s="171"/>
    </row>
    <row r="39700" spans="199:199" ht="12" customHeight="1">
      <c r="GQ39700" s="171"/>
    </row>
    <row r="39701" spans="199:199" ht="12" customHeight="1">
      <c r="GQ39701" s="171"/>
    </row>
    <row r="39702" spans="199:199" ht="12" customHeight="1">
      <c r="GQ39702" s="171"/>
    </row>
    <row r="39703" spans="199:199" ht="12" customHeight="1">
      <c r="GQ39703" s="171"/>
    </row>
    <row r="39704" spans="199:199" ht="12" customHeight="1">
      <c r="GQ39704" s="171"/>
    </row>
    <row r="39705" spans="199:199" ht="12" customHeight="1">
      <c r="GQ39705" s="171"/>
    </row>
    <row r="39706" spans="199:199" ht="12" customHeight="1">
      <c r="GQ39706" s="171"/>
    </row>
    <row r="39707" spans="199:199" ht="12" customHeight="1">
      <c r="GQ39707" s="171"/>
    </row>
    <row r="39708" spans="199:199" ht="12" customHeight="1">
      <c r="GQ39708" s="171"/>
    </row>
    <row r="39709" spans="199:199" ht="12" customHeight="1">
      <c r="GQ39709" s="171"/>
    </row>
    <row r="39710" spans="199:199" ht="12" customHeight="1">
      <c r="GQ39710" s="171"/>
    </row>
    <row r="39711" spans="199:199" ht="12" customHeight="1">
      <c r="GQ39711" s="171"/>
    </row>
    <row r="39712" spans="199:199" ht="12" customHeight="1">
      <c r="GQ39712" s="171"/>
    </row>
    <row r="39713" spans="199:199" ht="12" customHeight="1">
      <c r="GQ39713" s="171"/>
    </row>
    <row r="39714" spans="199:199" ht="12" customHeight="1">
      <c r="GQ39714" s="171"/>
    </row>
    <row r="39715" spans="199:199" ht="12" customHeight="1">
      <c r="GQ39715" s="171"/>
    </row>
    <row r="39716" spans="199:199" ht="12" customHeight="1">
      <c r="GQ39716" s="171"/>
    </row>
    <row r="39717" spans="199:199" ht="12" customHeight="1">
      <c r="GQ39717" s="171"/>
    </row>
    <row r="39718" spans="199:199" ht="12" customHeight="1">
      <c r="GQ39718" s="171"/>
    </row>
    <row r="39719" spans="199:199" ht="12" customHeight="1">
      <c r="GQ39719" s="171"/>
    </row>
    <row r="39720" spans="199:199" ht="12" customHeight="1">
      <c r="GQ39720" s="171"/>
    </row>
    <row r="39721" spans="199:199" ht="12" customHeight="1">
      <c r="GQ39721" s="171"/>
    </row>
    <row r="39722" spans="199:199" ht="12" customHeight="1">
      <c r="GQ39722" s="171"/>
    </row>
    <row r="39723" spans="199:199" ht="12" customHeight="1">
      <c r="GQ39723" s="171"/>
    </row>
    <row r="39724" spans="199:199" ht="12" customHeight="1">
      <c r="GQ39724" s="171"/>
    </row>
    <row r="39725" spans="199:199" ht="12" customHeight="1">
      <c r="GQ39725" s="171"/>
    </row>
    <row r="39726" spans="199:199" ht="12" customHeight="1">
      <c r="GQ39726" s="171"/>
    </row>
    <row r="39727" spans="199:199" ht="12" customHeight="1">
      <c r="GQ39727" s="171"/>
    </row>
    <row r="39728" spans="199:199" ht="12" customHeight="1">
      <c r="GQ39728" s="171"/>
    </row>
    <row r="39729" spans="199:199" ht="12" customHeight="1">
      <c r="GQ39729" s="171"/>
    </row>
    <row r="39730" spans="199:199" ht="12" customHeight="1">
      <c r="GQ39730" s="171"/>
    </row>
    <row r="39731" spans="199:199" ht="12" customHeight="1">
      <c r="GQ39731" s="171"/>
    </row>
    <row r="39732" spans="199:199" ht="12" customHeight="1">
      <c r="GQ39732" s="171"/>
    </row>
    <row r="39733" spans="199:199" ht="12" customHeight="1">
      <c r="GQ39733" s="171"/>
    </row>
    <row r="39734" spans="199:199" ht="12" customHeight="1">
      <c r="GQ39734" s="171"/>
    </row>
    <row r="39735" spans="199:199" ht="12" customHeight="1">
      <c r="GQ39735" s="171"/>
    </row>
    <row r="39736" spans="199:199" ht="12" customHeight="1">
      <c r="GQ39736" s="171"/>
    </row>
    <row r="39737" spans="199:199" ht="12" customHeight="1">
      <c r="GQ39737" s="171"/>
    </row>
    <row r="39738" spans="199:199" ht="12" customHeight="1">
      <c r="GQ39738" s="171"/>
    </row>
    <row r="39739" spans="199:199" ht="12" customHeight="1">
      <c r="GQ39739" s="171"/>
    </row>
    <row r="39740" spans="199:199" ht="12" customHeight="1">
      <c r="GQ39740" s="171"/>
    </row>
    <row r="39741" spans="199:199" ht="12" customHeight="1">
      <c r="GQ39741" s="171"/>
    </row>
    <row r="39742" spans="199:199" ht="12" customHeight="1">
      <c r="GQ39742" s="171"/>
    </row>
    <row r="39743" spans="199:199" ht="12" customHeight="1">
      <c r="GQ39743" s="171"/>
    </row>
    <row r="39744" spans="199:199" ht="12" customHeight="1">
      <c r="GQ39744" s="171"/>
    </row>
    <row r="39745" spans="199:199" ht="12" customHeight="1">
      <c r="GQ39745" s="171"/>
    </row>
    <row r="39746" spans="199:199" ht="12" customHeight="1">
      <c r="GQ39746" s="171"/>
    </row>
    <row r="39747" spans="199:199" ht="12" customHeight="1">
      <c r="GQ39747" s="171"/>
    </row>
    <row r="39748" spans="199:199" ht="12" customHeight="1">
      <c r="GQ39748" s="171"/>
    </row>
    <row r="39749" spans="199:199" ht="12" customHeight="1">
      <c r="GQ39749" s="171"/>
    </row>
    <row r="39750" spans="199:199" ht="12" customHeight="1">
      <c r="GQ39750" s="171"/>
    </row>
    <row r="39751" spans="199:199" ht="12" customHeight="1">
      <c r="GQ39751" s="171"/>
    </row>
    <row r="39752" spans="199:199" ht="12" customHeight="1">
      <c r="GQ39752" s="171"/>
    </row>
    <row r="39753" spans="199:199" ht="12" customHeight="1">
      <c r="GQ39753" s="171"/>
    </row>
    <row r="39754" spans="199:199" ht="12" customHeight="1">
      <c r="GQ39754" s="171"/>
    </row>
    <row r="39755" spans="199:199" ht="12" customHeight="1">
      <c r="GQ39755" s="171"/>
    </row>
    <row r="39756" spans="199:199" ht="12" customHeight="1">
      <c r="GQ39756" s="171"/>
    </row>
    <row r="39757" spans="199:199" ht="12" customHeight="1">
      <c r="GQ39757" s="171"/>
    </row>
    <row r="39758" spans="199:199" ht="12" customHeight="1">
      <c r="GQ39758" s="171"/>
    </row>
    <row r="39759" spans="199:199" ht="12" customHeight="1">
      <c r="GQ39759" s="171"/>
    </row>
    <row r="39760" spans="199:199" ht="12" customHeight="1">
      <c r="GQ39760" s="171"/>
    </row>
    <row r="39761" spans="199:199" ht="12" customHeight="1">
      <c r="GQ39761" s="171"/>
    </row>
    <row r="39762" spans="199:199" ht="12" customHeight="1">
      <c r="GQ39762" s="171"/>
    </row>
    <row r="39763" spans="199:199" ht="12" customHeight="1">
      <c r="GQ39763" s="171"/>
    </row>
    <row r="39764" spans="199:199" ht="12" customHeight="1">
      <c r="GQ39764" s="171"/>
    </row>
    <row r="39765" spans="199:199" ht="12" customHeight="1">
      <c r="GQ39765" s="171"/>
    </row>
    <row r="39766" spans="199:199" ht="12" customHeight="1">
      <c r="GQ39766" s="171"/>
    </row>
    <row r="39767" spans="199:199" ht="12" customHeight="1">
      <c r="GQ39767" s="171"/>
    </row>
    <row r="39768" spans="199:199" ht="12" customHeight="1">
      <c r="GQ39768" s="171"/>
    </row>
    <row r="39769" spans="199:199" ht="12" customHeight="1">
      <c r="GQ39769" s="171"/>
    </row>
    <row r="39770" spans="199:199" ht="12" customHeight="1">
      <c r="GQ39770" s="171"/>
    </row>
    <row r="39771" spans="199:199" ht="12" customHeight="1">
      <c r="GQ39771" s="171"/>
    </row>
    <row r="39772" spans="199:199" ht="12" customHeight="1">
      <c r="GQ39772" s="171"/>
    </row>
    <row r="39773" spans="199:199" ht="12" customHeight="1">
      <c r="GQ39773" s="171"/>
    </row>
    <row r="39774" spans="199:199" ht="12" customHeight="1">
      <c r="GQ39774" s="171"/>
    </row>
    <row r="39775" spans="199:199" ht="12" customHeight="1">
      <c r="GQ39775" s="171"/>
    </row>
    <row r="39776" spans="199:199" ht="12" customHeight="1">
      <c r="GQ39776" s="171"/>
    </row>
    <row r="39777" spans="199:199" ht="12" customHeight="1">
      <c r="GQ39777" s="171"/>
    </row>
    <row r="39778" spans="199:199" ht="12" customHeight="1">
      <c r="GQ39778" s="171"/>
    </row>
    <row r="39779" spans="199:199" ht="12" customHeight="1">
      <c r="GQ39779" s="171"/>
    </row>
    <row r="39780" spans="199:199" ht="12" customHeight="1">
      <c r="GQ39780" s="171"/>
    </row>
    <row r="39781" spans="199:199" ht="12" customHeight="1">
      <c r="GQ39781" s="171"/>
    </row>
    <row r="39782" spans="199:199" ht="12" customHeight="1">
      <c r="GQ39782" s="171"/>
    </row>
    <row r="39783" spans="199:199" ht="12" customHeight="1">
      <c r="GQ39783" s="171"/>
    </row>
    <row r="39784" spans="199:199" ht="12" customHeight="1">
      <c r="GQ39784" s="171"/>
    </row>
    <row r="39785" spans="199:199" ht="12" customHeight="1">
      <c r="GQ39785" s="171"/>
    </row>
    <row r="39786" spans="199:199" ht="12" customHeight="1">
      <c r="GQ39786" s="171"/>
    </row>
    <row r="39787" spans="199:199" ht="12" customHeight="1">
      <c r="GQ39787" s="171"/>
    </row>
    <row r="39788" spans="199:199" ht="12" customHeight="1">
      <c r="GQ39788" s="171"/>
    </row>
    <row r="39789" spans="199:199" ht="12" customHeight="1">
      <c r="GQ39789" s="171"/>
    </row>
    <row r="39790" spans="199:199" ht="12" customHeight="1">
      <c r="GQ39790" s="171"/>
    </row>
    <row r="39791" spans="199:199" ht="12" customHeight="1">
      <c r="GQ39791" s="171"/>
    </row>
    <row r="39792" spans="199:199" ht="12" customHeight="1">
      <c r="GQ39792" s="171"/>
    </row>
    <row r="39793" spans="199:199" ht="12" customHeight="1">
      <c r="GQ39793" s="171"/>
    </row>
    <row r="39794" spans="199:199" ht="12" customHeight="1">
      <c r="GQ39794" s="171"/>
    </row>
    <row r="39795" spans="199:199" ht="12" customHeight="1">
      <c r="GQ39795" s="171"/>
    </row>
    <row r="39796" spans="199:199" ht="12" customHeight="1">
      <c r="GQ39796" s="171"/>
    </row>
    <row r="39797" spans="199:199" ht="12" customHeight="1">
      <c r="GQ39797" s="171"/>
    </row>
    <row r="39798" spans="199:199" ht="12" customHeight="1">
      <c r="GQ39798" s="171"/>
    </row>
    <row r="39799" spans="199:199" ht="12" customHeight="1">
      <c r="GQ39799" s="171"/>
    </row>
    <row r="39800" spans="199:199" ht="12" customHeight="1">
      <c r="GQ39800" s="171"/>
    </row>
    <row r="39801" spans="199:199" ht="12" customHeight="1">
      <c r="GQ39801" s="171"/>
    </row>
    <row r="39802" spans="199:199" ht="12" customHeight="1">
      <c r="GQ39802" s="171"/>
    </row>
    <row r="39803" spans="199:199" ht="12" customHeight="1">
      <c r="GQ39803" s="171"/>
    </row>
    <row r="39804" spans="199:199" ht="12" customHeight="1">
      <c r="GQ39804" s="171"/>
    </row>
    <row r="39805" spans="199:199" ht="12" customHeight="1">
      <c r="GQ39805" s="171"/>
    </row>
    <row r="39806" spans="199:199" ht="12" customHeight="1">
      <c r="GQ39806" s="171"/>
    </row>
    <row r="39807" spans="199:199" ht="12" customHeight="1">
      <c r="GQ39807" s="171"/>
    </row>
    <row r="39808" spans="199:199" ht="12" customHeight="1">
      <c r="GQ39808" s="171"/>
    </row>
    <row r="39809" spans="199:199" ht="12" customHeight="1">
      <c r="GQ39809" s="171"/>
    </row>
    <row r="39810" spans="199:199" ht="12" customHeight="1">
      <c r="GQ39810" s="171"/>
    </row>
    <row r="39811" spans="199:199" ht="12" customHeight="1">
      <c r="GQ39811" s="171"/>
    </row>
    <row r="39812" spans="199:199" ht="12" customHeight="1">
      <c r="GQ39812" s="171"/>
    </row>
    <row r="39813" spans="199:199" ht="12" customHeight="1">
      <c r="GQ39813" s="171"/>
    </row>
    <row r="39814" spans="199:199" ht="12" customHeight="1">
      <c r="GQ39814" s="171"/>
    </row>
    <row r="39815" spans="199:199" ht="12" customHeight="1">
      <c r="GQ39815" s="171"/>
    </row>
    <row r="39816" spans="199:199" ht="12" customHeight="1">
      <c r="GQ39816" s="171"/>
    </row>
    <row r="39817" spans="199:199" ht="12" customHeight="1">
      <c r="GQ39817" s="171"/>
    </row>
    <row r="39818" spans="199:199" ht="12" customHeight="1">
      <c r="GQ39818" s="171"/>
    </row>
    <row r="39819" spans="199:199" ht="12" customHeight="1">
      <c r="GQ39819" s="171"/>
    </row>
    <row r="39820" spans="199:199" ht="12" customHeight="1">
      <c r="GQ39820" s="171"/>
    </row>
    <row r="39821" spans="199:199" ht="12" customHeight="1">
      <c r="GQ39821" s="171"/>
    </row>
    <row r="39822" spans="199:199" ht="12" customHeight="1">
      <c r="GQ39822" s="171"/>
    </row>
    <row r="39823" spans="199:199" ht="12" customHeight="1">
      <c r="GQ39823" s="171"/>
    </row>
    <row r="39824" spans="199:199" ht="12" customHeight="1">
      <c r="GQ39824" s="171"/>
    </row>
    <row r="39825" spans="199:199" ht="12" customHeight="1">
      <c r="GQ39825" s="171"/>
    </row>
    <row r="39826" spans="199:199" ht="12" customHeight="1">
      <c r="GQ39826" s="171"/>
    </row>
    <row r="39827" spans="199:199" ht="12" customHeight="1">
      <c r="GQ39827" s="171"/>
    </row>
    <row r="39828" spans="199:199" ht="12" customHeight="1">
      <c r="GQ39828" s="171"/>
    </row>
    <row r="39829" spans="199:199" ht="12" customHeight="1">
      <c r="GQ39829" s="171"/>
    </row>
    <row r="39830" spans="199:199" ht="12" customHeight="1">
      <c r="GQ39830" s="171"/>
    </row>
    <row r="39831" spans="199:199" ht="12" customHeight="1">
      <c r="GQ39831" s="171"/>
    </row>
    <row r="39832" spans="199:199" ht="12" customHeight="1">
      <c r="GQ39832" s="171"/>
    </row>
    <row r="39833" spans="199:199" ht="12" customHeight="1">
      <c r="GQ39833" s="171"/>
    </row>
    <row r="39834" spans="199:199" ht="12" customHeight="1">
      <c r="GQ39834" s="171"/>
    </row>
    <row r="39835" spans="199:199" ht="12" customHeight="1">
      <c r="GQ39835" s="171"/>
    </row>
    <row r="39836" spans="199:199" ht="12" customHeight="1">
      <c r="GQ39836" s="171"/>
    </row>
    <row r="39837" spans="199:199" ht="12" customHeight="1">
      <c r="GQ39837" s="171"/>
    </row>
    <row r="39838" spans="199:199" ht="12" customHeight="1">
      <c r="GQ39838" s="171"/>
    </row>
    <row r="39839" spans="199:199" ht="12" customHeight="1">
      <c r="GQ39839" s="171"/>
    </row>
    <row r="39840" spans="199:199" ht="12" customHeight="1">
      <c r="GQ39840" s="171"/>
    </row>
    <row r="39841" spans="199:199" ht="12" customHeight="1">
      <c r="GQ39841" s="171"/>
    </row>
    <row r="39842" spans="199:199" ht="12" customHeight="1">
      <c r="GQ39842" s="171"/>
    </row>
    <row r="39843" spans="199:199" ht="12" customHeight="1">
      <c r="GQ39843" s="171"/>
    </row>
    <row r="39844" spans="199:199" ht="12" customHeight="1">
      <c r="GQ39844" s="171"/>
    </row>
    <row r="39845" spans="199:199" ht="12" customHeight="1">
      <c r="GQ39845" s="171"/>
    </row>
    <row r="39846" spans="199:199" ht="12" customHeight="1">
      <c r="GQ39846" s="171"/>
    </row>
    <row r="39847" spans="199:199" ht="12" customHeight="1">
      <c r="GQ39847" s="171"/>
    </row>
    <row r="39848" spans="199:199" ht="12" customHeight="1">
      <c r="GQ39848" s="171"/>
    </row>
    <row r="39849" spans="199:199" ht="12" customHeight="1">
      <c r="GQ39849" s="171"/>
    </row>
    <row r="39850" spans="199:199" ht="12" customHeight="1">
      <c r="GQ39850" s="171"/>
    </row>
    <row r="39851" spans="199:199" ht="12" customHeight="1">
      <c r="GQ39851" s="171"/>
    </row>
    <row r="39852" spans="199:199" ht="12" customHeight="1">
      <c r="GQ39852" s="171"/>
    </row>
    <row r="39853" spans="199:199" ht="12" customHeight="1">
      <c r="GQ39853" s="171"/>
    </row>
    <row r="39854" spans="199:199" ht="12" customHeight="1">
      <c r="GQ39854" s="171"/>
    </row>
    <row r="39855" spans="199:199" ht="12" customHeight="1">
      <c r="GQ39855" s="171"/>
    </row>
    <row r="39856" spans="199:199" ht="12" customHeight="1">
      <c r="GQ39856" s="171"/>
    </row>
    <row r="39857" spans="199:199" ht="12" customHeight="1">
      <c r="GQ39857" s="171"/>
    </row>
    <row r="39858" spans="199:199" ht="12" customHeight="1">
      <c r="GQ39858" s="171"/>
    </row>
    <row r="39859" spans="199:199" ht="12" customHeight="1">
      <c r="GQ39859" s="171"/>
    </row>
    <row r="39860" spans="199:199" ht="12" customHeight="1">
      <c r="GQ39860" s="171"/>
    </row>
    <row r="39861" spans="199:199" ht="12" customHeight="1">
      <c r="GQ39861" s="171"/>
    </row>
    <row r="39862" spans="199:199" ht="12" customHeight="1">
      <c r="GQ39862" s="171"/>
    </row>
    <row r="39863" spans="199:199" ht="12" customHeight="1">
      <c r="GQ39863" s="171"/>
    </row>
    <row r="39864" spans="199:199" ht="12" customHeight="1">
      <c r="GQ39864" s="171"/>
    </row>
    <row r="39865" spans="199:199" ht="12" customHeight="1">
      <c r="GQ39865" s="171"/>
    </row>
    <row r="39866" spans="199:199" ht="12" customHeight="1">
      <c r="GQ39866" s="171"/>
    </row>
    <row r="39867" spans="199:199" ht="12" customHeight="1">
      <c r="GQ39867" s="171"/>
    </row>
    <row r="39868" spans="199:199" ht="12" customHeight="1">
      <c r="GQ39868" s="171"/>
    </row>
    <row r="39869" spans="199:199" ht="12" customHeight="1">
      <c r="GQ39869" s="171"/>
    </row>
    <row r="39870" spans="199:199" ht="12" customHeight="1">
      <c r="GQ39870" s="171"/>
    </row>
    <row r="39871" spans="199:199" ht="12" customHeight="1">
      <c r="GQ39871" s="171"/>
    </row>
    <row r="39872" spans="199:199" ht="12" customHeight="1">
      <c r="GQ39872" s="171"/>
    </row>
    <row r="39873" spans="199:199" ht="12" customHeight="1">
      <c r="GQ39873" s="171"/>
    </row>
    <row r="39874" spans="199:199" ht="12" customHeight="1">
      <c r="GQ39874" s="171"/>
    </row>
    <row r="39875" spans="199:199" ht="12" customHeight="1">
      <c r="GQ39875" s="171"/>
    </row>
    <row r="39876" spans="199:199" ht="12" customHeight="1">
      <c r="GQ39876" s="171"/>
    </row>
    <row r="39877" spans="199:199" ht="12" customHeight="1">
      <c r="GQ39877" s="171"/>
    </row>
    <row r="39878" spans="199:199" ht="12" customHeight="1">
      <c r="GQ39878" s="171"/>
    </row>
    <row r="39879" spans="199:199" ht="12" customHeight="1">
      <c r="GQ39879" s="171"/>
    </row>
    <row r="39880" spans="199:199" ht="12" customHeight="1">
      <c r="GQ39880" s="171"/>
    </row>
    <row r="39881" spans="199:199" ht="12" customHeight="1">
      <c r="GQ39881" s="171"/>
    </row>
    <row r="39882" spans="199:199" ht="12" customHeight="1">
      <c r="GQ39882" s="171"/>
    </row>
    <row r="39883" spans="199:199" ht="12" customHeight="1">
      <c r="GQ39883" s="171"/>
    </row>
    <row r="39884" spans="199:199" ht="12" customHeight="1">
      <c r="GQ39884" s="171"/>
    </row>
    <row r="39885" spans="199:199" ht="12" customHeight="1">
      <c r="GQ39885" s="171"/>
    </row>
    <row r="39886" spans="199:199" ht="12" customHeight="1">
      <c r="GQ39886" s="171"/>
    </row>
    <row r="39887" spans="199:199" ht="12" customHeight="1">
      <c r="GQ39887" s="171"/>
    </row>
    <row r="39888" spans="199:199" ht="12" customHeight="1">
      <c r="GQ39888" s="171"/>
    </row>
    <row r="39889" spans="199:199" ht="12" customHeight="1">
      <c r="GQ39889" s="171"/>
    </row>
    <row r="39890" spans="199:199" ht="12" customHeight="1">
      <c r="GQ39890" s="171"/>
    </row>
    <row r="39891" spans="199:199" ht="12" customHeight="1">
      <c r="GQ39891" s="171"/>
    </row>
    <row r="39892" spans="199:199" ht="12" customHeight="1">
      <c r="GQ39892" s="171"/>
    </row>
    <row r="39893" spans="199:199" ht="12" customHeight="1">
      <c r="GQ39893" s="171"/>
    </row>
    <row r="39894" spans="199:199" ht="12" customHeight="1">
      <c r="GQ39894" s="171"/>
    </row>
    <row r="39895" spans="199:199" ht="12" customHeight="1">
      <c r="GQ39895" s="171"/>
    </row>
    <row r="39896" spans="199:199" ht="12" customHeight="1">
      <c r="GQ39896" s="171"/>
    </row>
    <row r="39897" spans="199:199" ht="12" customHeight="1">
      <c r="GQ39897" s="171"/>
    </row>
    <row r="39898" spans="199:199" ht="12" customHeight="1">
      <c r="GQ39898" s="171"/>
    </row>
    <row r="39899" spans="199:199" ht="12" customHeight="1">
      <c r="GQ39899" s="171"/>
    </row>
    <row r="39900" spans="199:199" ht="12" customHeight="1">
      <c r="GQ39900" s="171"/>
    </row>
    <row r="39901" spans="199:199" ht="12" customHeight="1">
      <c r="GQ39901" s="171"/>
    </row>
    <row r="39902" spans="199:199" ht="12" customHeight="1">
      <c r="GQ39902" s="171"/>
    </row>
    <row r="39903" spans="199:199" ht="12" customHeight="1">
      <c r="GQ39903" s="171"/>
    </row>
    <row r="39904" spans="199:199" ht="12" customHeight="1">
      <c r="GQ39904" s="171"/>
    </row>
    <row r="39905" spans="199:199" ht="12" customHeight="1">
      <c r="GQ39905" s="171"/>
    </row>
    <row r="39906" spans="199:199" ht="12" customHeight="1">
      <c r="GQ39906" s="171"/>
    </row>
    <row r="39907" spans="199:199" ht="12" customHeight="1">
      <c r="GQ39907" s="171"/>
    </row>
    <row r="39908" spans="199:199" ht="12" customHeight="1">
      <c r="GQ39908" s="171"/>
    </row>
    <row r="39909" spans="199:199" ht="12" customHeight="1">
      <c r="GQ39909" s="171"/>
    </row>
    <row r="39910" spans="199:199" ht="12" customHeight="1">
      <c r="GQ39910" s="171"/>
    </row>
    <row r="39911" spans="199:199" ht="12" customHeight="1">
      <c r="GQ39911" s="171"/>
    </row>
    <row r="39912" spans="199:199" ht="12" customHeight="1">
      <c r="GQ39912" s="171"/>
    </row>
    <row r="39913" spans="199:199" ht="12" customHeight="1">
      <c r="GQ39913" s="171"/>
    </row>
    <row r="39914" spans="199:199" ht="12" customHeight="1">
      <c r="GQ39914" s="171"/>
    </row>
    <row r="39915" spans="199:199" ht="12" customHeight="1">
      <c r="GQ39915" s="171"/>
    </row>
    <row r="39916" spans="199:199" ht="12" customHeight="1">
      <c r="GQ39916" s="171"/>
    </row>
    <row r="39917" spans="199:199" ht="12" customHeight="1">
      <c r="GQ39917" s="171"/>
    </row>
    <row r="39918" spans="199:199" ht="12" customHeight="1">
      <c r="GQ39918" s="171"/>
    </row>
    <row r="39919" spans="199:199" ht="12" customHeight="1">
      <c r="GQ39919" s="171"/>
    </row>
    <row r="39920" spans="199:199" ht="12" customHeight="1">
      <c r="GQ39920" s="171"/>
    </row>
    <row r="39921" spans="199:199" ht="12" customHeight="1">
      <c r="GQ39921" s="171"/>
    </row>
    <row r="39922" spans="199:199" ht="12" customHeight="1">
      <c r="GQ39922" s="171"/>
    </row>
    <row r="39923" spans="199:199" ht="12" customHeight="1">
      <c r="GQ39923" s="171"/>
    </row>
    <row r="39924" spans="199:199" ht="12" customHeight="1">
      <c r="GQ39924" s="171"/>
    </row>
    <row r="39925" spans="199:199" ht="12" customHeight="1">
      <c r="GQ39925" s="171"/>
    </row>
    <row r="39926" spans="199:199" ht="12" customHeight="1">
      <c r="GQ39926" s="171"/>
    </row>
    <row r="39927" spans="199:199" ht="12" customHeight="1">
      <c r="GQ39927" s="171"/>
    </row>
    <row r="39928" spans="199:199" ht="12" customHeight="1">
      <c r="GQ39928" s="171"/>
    </row>
    <row r="39929" spans="199:199" ht="12" customHeight="1">
      <c r="GQ39929" s="171"/>
    </row>
    <row r="39930" spans="199:199" ht="12" customHeight="1">
      <c r="GQ39930" s="171"/>
    </row>
    <row r="39931" spans="199:199" ht="12" customHeight="1">
      <c r="GQ39931" s="171"/>
    </row>
    <row r="39932" spans="199:199" ht="12" customHeight="1">
      <c r="GQ39932" s="171"/>
    </row>
    <row r="39933" spans="199:199" ht="12" customHeight="1">
      <c r="GQ39933" s="171"/>
    </row>
    <row r="39934" spans="199:199" ht="12" customHeight="1">
      <c r="GQ39934" s="171"/>
    </row>
    <row r="39935" spans="199:199" ht="12" customHeight="1">
      <c r="GQ39935" s="171"/>
    </row>
    <row r="39936" spans="199:199" ht="12" customHeight="1">
      <c r="GQ39936" s="171"/>
    </row>
    <row r="39937" spans="199:199" ht="12" customHeight="1">
      <c r="GQ39937" s="171"/>
    </row>
    <row r="39938" spans="199:199" ht="12" customHeight="1">
      <c r="GQ39938" s="171"/>
    </row>
    <row r="39939" spans="199:199" ht="12" customHeight="1">
      <c r="GQ39939" s="171"/>
    </row>
    <row r="39940" spans="199:199" ht="12" customHeight="1">
      <c r="GQ39940" s="171"/>
    </row>
    <row r="39941" spans="199:199" ht="12" customHeight="1">
      <c r="GQ39941" s="171"/>
    </row>
    <row r="39942" spans="199:199" ht="12" customHeight="1">
      <c r="GQ39942" s="171"/>
    </row>
    <row r="39943" spans="199:199" ht="12" customHeight="1">
      <c r="GQ39943" s="171"/>
    </row>
    <row r="39944" spans="199:199" ht="12" customHeight="1">
      <c r="GQ39944" s="171"/>
    </row>
    <row r="39945" spans="199:199" ht="12" customHeight="1">
      <c r="GQ39945" s="171"/>
    </row>
    <row r="39946" spans="199:199" ht="12" customHeight="1">
      <c r="GQ39946" s="171"/>
    </row>
    <row r="39947" spans="199:199" ht="12" customHeight="1">
      <c r="GQ39947" s="171"/>
    </row>
    <row r="39948" spans="199:199" ht="12" customHeight="1">
      <c r="GQ39948" s="171"/>
    </row>
    <row r="39949" spans="199:199" ht="12" customHeight="1">
      <c r="GQ39949" s="171"/>
    </row>
    <row r="39950" spans="199:199" ht="12" customHeight="1">
      <c r="GQ39950" s="171"/>
    </row>
    <row r="39951" spans="199:199" ht="12" customHeight="1">
      <c r="GQ39951" s="171"/>
    </row>
    <row r="39952" spans="199:199" ht="12" customHeight="1">
      <c r="GQ39952" s="171"/>
    </row>
    <row r="39953" spans="199:199" ht="12" customHeight="1">
      <c r="GQ39953" s="171"/>
    </row>
    <row r="39954" spans="199:199" ht="12" customHeight="1">
      <c r="GQ39954" s="171"/>
    </row>
    <row r="39955" spans="199:199" ht="12" customHeight="1">
      <c r="GQ39955" s="171"/>
    </row>
    <row r="39956" spans="199:199" ht="12" customHeight="1">
      <c r="GQ39956" s="171"/>
    </row>
    <row r="39957" spans="199:199" ht="12" customHeight="1">
      <c r="GQ39957" s="171"/>
    </row>
    <row r="39958" spans="199:199" ht="12" customHeight="1">
      <c r="GQ39958" s="171"/>
    </row>
    <row r="39959" spans="199:199" ht="12" customHeight="1">
      <c r="GQ39959" s="171"/>
    </row>
    <row r="39960" spans="199:199" ht="12" customHeight="1">
      <c r="GQ39960" s="171"/>
    </row>
    <row r="39961" spans="199:199" ht="12" customHeight="1">
      <c r="GQ39961" s="171"/>
    </row>
    <row r="39962" spans="199:199" ht="12" customHeight="1">
      <c r="GQ39962" s="171"/>
    </row>
    <row r="39963" spans="199:199" ht="12" customHeight="1">
      <c r="GQ39963" s="171"/>
    </row>
    <row r="39964" spans="199:199" ht="12" customHeight="1">
      <c r="GQ39964" s="171"/>
    </row>
    <row r="39965" spans="199:199" ht="12" customHeight="1">
      <c r="GQ39965" s="171"/>
    </row>
    <row r="39966" spans="199:199" ht="12" customHeight="1">
      <c r="GQ39966" s="171"/>
    </row>
    <row r="39967" spans="199:199" ht="12" customHeight="1">
      <c r="GQ39967" s="171"/>
    </row>
    <row r="39968" spans="199:199" ht="12" customHeight="1">
      <c r="GQ39968" s="171"/>
    </row>
    <row r="39969" spans="199:199" ht="12" customHeight="1">
      <c r="GQ39969" s="171"/>
    </row>
    <row r="39970" spans="199:199" ht="12" customHeight="1">
      <c r="GQ39970" s="171"/>
    </row>
    <row r="39971" spans="199:199" ht="12" customHeight="1">
      <c r="GQ39971" s="171"/>
    </row>
    <row r="39972" spans="199:199" ht="12" customHeight="1">
      <c r="GQ39972" s="171"/>
    </row>
    <row r="39973" spans="199:199" ht="12" customHeight="1">
      <c r="GQ39973" s="171"/>
    </row>
    <row r="39974" spans="199:199" ht="12" customHeight="1">
      <c r="GQ39974" s="171"/>
    </row>
    <row r="39975" spans="199:199" ht="12" customHeight="1">
      <c r="GQ39975" s="171"/>
    </row>
    <row r="39976" spans="199:199" ht="12" customHeight="1">
      <c r="GQ39976" s="171"/>
    </row>
    <row r="39977" spans="199:199" ht="12" customHeight="1">
      <c r="GQ39977" s="171"/>
    </row>
    <row r="39978" spans="199:199" ht="12" customHeight="1">
      <c r="GQ39978" s="171"/>
    </row>
    <row r="39979" spans="199:199" ht="12" customHeight="1">
      <c r="GQ39979" s="171"/>
    </row>
    <row r="39980" spans="199:199" ht="12" customHeight="1">
      <c r="GQ39980" s="171"/>
    </row>
    <row r="39981" spans="199:199" ht="12" customHeight="1">
      <c r="GQ39981" s="171"/>
    </row>
    <row r="39982" spans="199:199" ht="12" customHeight="1">
      <c r="GQ39982" s="171"/>
    </row>
    <row r="39983" spans="199:199" ht="12" customHeight="1">
      <c r="GQ39983" s="171"/>
    </row>
    <row r="39984" spans="199:199" ht="12" customHeight="1">
      <c r="GQ39984" s="171"/>
    </row>
    <row r="39985" spans="199:199" ht="12" customHeight="1">
      <c r="GQ39985" s="171"/>
    </row>
    <row r="39986" spans="199:199" ht="12" customHeight="1">
      <c r="GQ39986" s="171"/>
    </row>
    <row r="39987" spans="199:199" ht="12" customHeight="1">
      <c r="GQ39987" s="171"/>
    </row>
    <row r="39988" spans="199:199" ht="12" customHeight="1">
      <c r="GQ39988" s="171"/>
    </row>
    <row r="39989" spans="199:199" ht="12" customHeight="1">
      <c r="GQ39989" s="171"/>
    </row>
    <row r="39990" spans="199:199" ht="12" customHeight="1">
      <c r="GQ39990" s="171"/>
    </row>
    <row r="39991" spans="199:199" ht="12" customHeight="1">
      <c r="GQ39991" s="171"/>
    </row>
    <row r="39992" spans="199:199" ht="12" customHeight="1">
      <c r="GQ39992" s="171"/>
    </row>
    <row r="39993" spans="199:199" ht="12" customHeight="1">
      <c r="GQ39993" s="171"/>
    </row>
    <row r="39994" spans="199:199" ht="12" customHeight="1">
      <c r="GQ39994" s="171"/>
    </row>
    <row r="39995" spans="199:199" ht="12" customHeight="1">
      <c r="GQ39995" s="171"/>
    </row>
    <row r="39996" spans="199:199" ht="12" customHeight="1">
      <c r="GQ39996" s="171"/>
    </row>
    <row r="39997" spans="199:199" ht="12" customHeight="1">
      <c r="GQ39997" s="171"/>
    </row>
    <row r="39998" spans="199:199" ht="12" customHeight="1">
      <c r="GQ39998" s="171"/>
    </row>
    <row r="39999" spans="199:199" ht="12" customHeight="1">
      <c r="GQ39999" s="171"/>
    </row>
    <row r="40000" spans="199:199" ht="12" customHeight="1">
      <c r="GQ40000" s="171"/>
    </row>
    <row r="40001" spans="199:199" ht="12" customHeight="1">
      <c r="GQ40001" s="171"/>
    </row>
    <row r="40002" spans="199:199" ht="12" customHeight="1">
      <c r="GQ40002" s="171"/>
    </row>
    <row r="40003" spans="199:199" ht="12" customHeight="1">
      <c r="GQ40003" s="171"/>
    </row>
    <row r="40004" spans="199:199" ht="12" customHeight="1">
      <c r="GQ40004" s="171"/>
    </row>
    <row r="40005" spans="199:199" ht="12" customHeight="1">
      <c r="GQ40005" s="171"/>
    </row>
    <row r="40006" spans="199:199" ht="12" customHeight="1">
      <c r="GQ40006" s="171"/>
    </row>
    <row r="40007" spans="199:199" ht="12" customHeight="1">
      <c r="GQ40007" s="171"/>
    </row>
    <row r="40008" spans="199:199" ht="12" customHeight="1">
      <c r="GQ40008" s="171"/>
    </row>
    <row r="40009" spans="199:199" ht="12" customHeight="1">
      <c r="GQ40009" s="171"/>
    </row>
    <row r="40010" spans="199:199" ht="12" customHeight="1">
      <c r="GQ40010" s="171"/>
    </row>
    <row r="40011" spans="199:199" ht="12" customHeight="1">
      <c r="GQ40011" s="171"/>
    </row>
    <row r="40012" spans="199:199" ht="12" customHeight="1">
      <c r="GQ40012" s="171"/>
    </row>
    <row r="40013" spans="199:199" ht="12" customHeight="1">
      <c r="GQ40013" s="171"/>
    </row>
    <row r="40014" spans="199:199" ht="12" customHeight="1">
      <c r="GQ40014" s="171"/>
    </row>
    <row r="40015" spans="199:199" ht="12" customHeight="1">
      <c r="GQ40015" s="171"/>
    </row>
    <row r="40016" spans="199:199" ht="12" customHeight="1">
      <c r="GQ40016" s="171"/>
    </row>
    <row r="40017" spans="199:199" ht="12" customHeight="1">
      <c r="GQ40017" s="171"/>
    </row>
    <row r="40018" spans="199:199" ht="12" customHeight="1">
      <c r="GQ40018" s="171"/>
    </row>
    <row r="40019" spans="199:199" ht="12" customHeight="1">
      <c r="GQ40019" s="171"/>
    </row>
    <row r="40020" spans="199:199" ht="12" customHeight="1">
      <c r="GQ40020" s="171"/>
    </row>
    <row r="40021" spans="199:199" ht="12" customHeight="1">
      <c r="GQ40021" s="171"/>
    </row>
    <row r="40022" spans="199:199" ht="12" customHeight="1">
      <c r="GQ40022" s="171"/>
    </row>
    <row r="40023" spans="199:199" ht="12" customHeight="1">
      <c r="GQ40023" s="171"/>
    </row>
    <row r="40024" spans="199:199" ht="12" customHeight="1">
      <c r="GQ40024" s="171"/>
    </row>
    <row r="40025" spans="199:199" ht="12" customHeight="1">
      <c r="GQ40025" s="171"/>
    </row>
    <row r="40026" spans="199:199" ht="12" customHeight="1">
      <c r="GQ40026" s="171"/>
    </row>
    <row r="40027" spans="199:199" ht="12" customHeight="1">
      <c r="GQ40027" s="171"/>
    </row>
    <row r="40028" spans="199:199" ht="12" customHeight="1">
      <c r="GQ40028" s="171"/>
    </row>
    <row r="40029" spans="199:199" ht="12" customHeight="1">
      <c r="GQ40029" s="171"/>
    </row>
    <row r="40030" spans="199:199" ht="12" customHeight="1">
      <c r="GQ40030" s="171"/>
    </row>
    <row r="40031" spans="199:199" ht="12" customHeight="1">
      <c r="GQ40031" s="171"/>
    </row>
    <row r="40032" spans="199:199" ht="12" customHeight="1">
      <c r="GQ40032" s="171"/>
    </row>
    <row r="40033" spans="199:199" ht="12" customHeight="1">
      <c r="GQ40033" s="171"/>
    </row>
    <row r="40034" spans="199:199" ht="12" customHeight="1">
      <c r="GQ40034" s="171"/>
    </row>
    <row r="40035" spans="199:199" ht="12" customHeight="1">
      <c r="GQ40035" s="171"/>
    </row>
    <row r="40036" spans="199:199" ht="12" customHeight="1">
      <c r="GQ40036" s="171"/>
    </row>
    <row r="40037" spans="199:199" ht="12" customHeight="1">
      <c r="GQ40037" s="171"/>
    </row>
    <row r="40038" spans="199:199" ht="12" customHeight="1">
      <c r="GQ40038" s="171"/>
    </row>
    <row r="40039" spans="199:199" ht="12" customHeight="1">
      <c r="GQ40039" s="171"/>
    </row>
    <row r="40040" spans="199:199" ht="12" customHeight="1">
      <c r="GQ40040" s="171"/>
    </row>
    <row r="40041" spans="199:199" ht="12" customHeight="1">
      <c r="GQ40041" s="171"/>
    </row>
    <row r="40042" spans="199:199" ht="12" customHeight="1">
      <c r="GQ40042" s="171"/>
    </row>
    <row r="40043" spans="199:199" ht="12" customHeight="1">
      <c r="GQ40043" s="171"/>
    </row>
    <row r="40044" spans="199:199" ht="12" customHeight="1">
      <c r="GQ40044" s="171"/>
    </row>
    <row r="40045" spans="199:199" ht="12" customHeight="1">
      <c r="GQ40045" s="171"/>
    </row>
    <row r="40046" spans="199:199" ht="12" customHeight="1">
      <c r="GQ40046" s="171"/>
    </row>
    <row r="40047" spans="199:199" ht="12" customHeight="1">
      <c r="GQ40047" s="171"/>
    </row>
    <row r="40048" spans="199:199" ht="12" customHeight="1">
      <c r="GQ40048" s="171"/>
    </row>
    <row r="40049" spans="199:199" ht="12" customHeight="1">
      <c r="GQ40049" s="171"/>
    </row>
    <row r="40050" spans="199:199" ht="12" customHeight="1">
      <c r="GQ40050" s="171"/>
    </row>
    <row r="40051" spans="199:199" ht="12" customHeight="1">
      <c r="GQ40051" s="171"/>
    </row>
    <row r="40052" spans="199:199" ht="12" customHeight="1">
      <c r="GQ40052" s="171"/>
    </row>
    <row r="40053" spans="199:199" ht="12" customHeight="1">
      <c r="GQ40053" s="171"/>
    </row>
    <row r="40054" spans="199:199" ht="12" customHeight="1">
      <c r="GQ40054" s="171"/>
    </row>
    <row r="40055" spans="199:199" ht="12" customHeight="1">
      <c r="GQ40055" s="171"/>
    </row>
    <row r="40056" spans="199:199" ht="12" customHeight="1">
      <c r="GQ40056" s="171"/>
    </row>
    <row r="40057" spans="199:199" ht="12" customHeight="1">
      <c r="GQ40057" s="171"/>
    </row>
    <row r="40058" spans="199:199" ht="12" customHeight="1">
      <c r="GQ40058" s="171"/>
    </row>
    <row r="40059" spans="199:199" ht="12" customHeight="1">
      <c r="GQ40059" s="171"/>
    </row>
    <row r="40060" spans="199:199" ht="12" customHeight="1">
      <c r="GQ40060" s="171"/>
    </row>
    <row r="40061" spans="199:199" ht="12" customHeight="1">
      <c r="GQ40061" s="171"/>
    </row>
    <row r="40062" spans="199:199" ht="12" customHeight="1">
      <c r="GQ40062" s="171"/>
    </row>
    <row r="40063" spans="199:199" ht="12" customHeight="1">
      <c r="GQ40063" s="171"/>
    </row>
    <row r="40064" spans="199:199" ht="12" customHeight="1">
      <c r="GQ40064" s="171"/>
    </row>
    <row r="40065" spans="199:199" ht="12" customHeight="1">
      <c r="GQ40065" s="171"/>
    </row>
    <row r="40066" spans="199:199" ht="12" customHeight="1">
      <c r="GQ40066" s="171"/>
    </row>
    <row r="40067" spans="199:199" ht="12" customHeight="1">
      <c r="GQ40067" s="171"/>
    </row>
    <row r="40068" spans="199:199" ht="12" customHeight="1">
      <c r="GQ40068" s="171"/>
    </row>
    <row r="40069" spans="199:199" ht="12" customHeight="1">
      <c r="GQ40069" s="171"/>
    </row>
    <row r="40070" spans="199:199" ht="12" customHeight="1">
      <c r="GQ40070" s="171"/>
    </row>
    <row r="40071" spans="199:199" ht="12" customHeight="1">
      <c r="GQ40071" s="171"/>
    </row>
    <row r="40072" spans="199:199" ht="12" customHeight="1">
      <c r="GQ40072" s="171"/>
    </row>
    <row r="40073" spans="199:199" ht="12" customHeight="1">
      <c r="GQ40073" s="171"/>
    </row>
    <row r="40074" spans="199:199" ht="12" customHeight="1">
      <c r="GQ40074" s="171"/>
    </row>
    <row r="40075" spans="199:199" ht="12" customHeight="1">
      <c r="GQ40075" s="171"/>
    </row>
    <row r="40076" spans="199:199" ht="12" customHeight="1">
      <c r="GQ40076" s="171"/>
    </row>
    <row r="40077" spans="199:199" ht="12" customHeight="1">
      <c r="GQ40077" s="171"/>
    </row>
    <row r="40078" spans="199:199" ht="12" customHeight="1">
      <c r="GQ40078" s="171"/>
    </row>
    <row r="40079" spans="199:199" ht="12" customHeight="1">
      <c r="GQ40079" s="171"/>
    </row>
    <row r="40080" spans="199:199" ht="12" customHeight="1">
      <c r="GQ40080" s="171"/>
    </row>
    <row r="40081" spans="199:199" ht="12" customHeight="1">
      <c r="GQ40081" s="171"/>
    </row>
    <row r="40082" spans="199:199" ht="12" customHeight="1">
      <c r="GQ40082" s="171"/>
    </row>
    <row r="40083" spans="199:199" ht="12" customHeight="1">
      <c r="GQ40083" s="171"/>
    </row>
    <row r="40084" spans="199:199" ht="12" customHeight="1">
      <c r="GQ40084" s="171"/>
    </row>
    <row r="40085" spans="199:199" ht="12" customHeight="1">
      <c r="GQ40085" s="171"/>
    </row>
    <row r="40086" spans="199:199" ht="12" customHeight="1">
      <c r="GQ40086" s="171"/>
    </row>
    <row r="40087" spans="199:199" ht="12" customHeight="1">
      <c r="GQ40087" s="171"/>
    </row>
    <row r="40088" spans="199:199" ht="12" customHeight="1">
      <c r="GQ40088" s="171"/>
    </row>
    <row r="40089" spans="199:199" ht="12" customHeight="1">
      <c r="GQ40089" s="171"/>
    </row>
    <row r="40090" spans="199:199" ht="12" customHeight="1">
      <c r="GQ40090" s="171"/>
    </row>
    <row r="40091" spans="199:199" ht="12" customHeight="1">
      <c r="GQ40091" s="171"/>
    </row>
    <row r="40092" spans="199:199" ht="12" customHeight="1">
      <c r="GQ40092" s="171"/>
    </row>
    <row r="40093" spans="199:199" ht="12" customHeight="1">
      <c r="GQ40093" s="171"/>
    </row>
    <row r="40094" spans="199:199" ht="12" customHeight="1">
      <c r="GQ40094" s="171"/>
    </row>
    <row r="40095" spans="199:199" ht="12" customHeight="1">
      <c r="GQ40095" s="171"/>
    </row>
    <row r="40096" spans="199:199" ht="12" customHeight="1">
      <c r="GQ40096" s="171"/>
    </row>
    <row r="40097" spans="199:199" ht="12" customHeight="1">
      <c r="GQ40097" s="171"/>
    </row>
    <row r="40098" spans="199:199" ht="12" customHeight="1">
      <c r="GQ40098" s="171"/>
    </row>
    <row r="40099" spans="199:199" ht="12" customHeight="1">
      <c r="GQ40099" s="171"/>
    </row>
    <row r="40100" spans="199:199" ht="12" customHeight="1">
      <c r="GQ40100" s="171"/>
    </row>
    <row r="40101" spans="199:199" ht="12" customHeight="1">
      <c r="GQ40101" s="171"/>
    </row>
    <row r="40102" spans="199:199" ht="12" customHeight="1">
      <c r="GQ40102" s="171"/>
    </row>
    <row r="40103" spans="199:199" ht="12" customHeight="1">
      <c r="GQ40103" s="171"/>
    </row>
    <row r="40104" spans="199:199" ht="12" customHeight="1">
      <c r="GQ40104" s="171"/>
    </row>
    <row r="40105" spans="199:199" ht="12" customHeight="1">
      <c r="GQ40105" s="171"/>
    </row>
    <row r="40106" spans="199:199" ht="12" customHeight="1">
      <c r="GQ40106" s="171"/>
    </row>
    <row r="40107" spans="199:199" ht="12" customHeight="1">
      <c r="GQ40107" s="171"/>
    </row>
    <row r="40108" spans="199:199" ht="12" customHeight="1">
      <c r="GQ40108" s="171"/>
    </row>
    <row r="40109" spans="199:199" ht="12" customHeight="1">
      <c r="GQ40109" s="171"/>
    </row>
    <row r="40110" spans="199:199" ht="12" customHeight="1">
      <c r="GQ40110" s="171"/>
    </row>
    <row r="40111" spans="199:199" ht="12" customHeight="1">
      <c r="GQ40111" s="171"/>
    </row>
    <row r="40112" spans="199:199" ht="12" customHeight="1">
      <c r="GQ40112" s="171"/>
    </row>
    <row r="40113" spans="199:199" ht="12" customHeight="1">
      <c r="GQ40113" s="171"/>
    </row>
    <row r="40114" spans="199:199" ht="12" customHeight="1">
      <c r="GQ40114" s="171"/>
    </row>
    <row r="40115" spans="199:199" ht="12" customHeight="1">
      <c r="GQ40115" s="171"/>
    </row>
    <row r="40116" spans="199:199" ht="12" customHeight="1">
      <c r="GQ40116" s="171"/>
    </row>
    <row r="40117" spans="199:199" ht="12" customHeight="1">
      <c r="GQ40117" s="171"/>
    </row>
    <row r="40118" spans="199:199" ht="12" customHeight="1">
      <c r="GQ40118" s="171"/>
    </row>
    <row r="40119" spans="199:199" ht="12" customHeight="1">
      <c r="GQ40119" s="171"/>
    </row>
    <row r="40120" spans="199:199" ht="12" customHeight="1">
      <c r="GQ40120" s="171"/>
    </row>
    <row r="40121" spans="199:199" ht="12" customHeight="1">
      <c r="GQ40121" s="171"/>
    </row>
    <row r="40122" spans="199:199" ht="12" customHeight="1">
      <c r="GQ40122" s="171"/>
    </row>
    <row r="40123" spans="199:199" ht="12" customHeight="1">
      <c r="GQ40123" s="171"/>
    </row>
    <row r="40124" spans="199:199" ht="12" customHeight="1">
      <c r="GQ40124" s="171"/>
    </row>
    <row r="40125" spans="199:199" ht="12" customHeight="1">
      <c r="GQ40125" s="171"/>
    </row>
    <row r="40126" spans="199:199" ht="12" customHeight="1">
      <c r="GQ40126" s="171"/>
    </row>
    <row r="40127" spans="199:199" ht="12" customHeight="1">
      <c r="GQ40127" s="171"/>
    </row>
    <row r="40128" spans="199:199" ht="12" customHeight="1">
      <c r="GQ40128" s="171"/>
    </row>
    <row r="40129" spans="199:199" ht="12" customHeight="1">
      <c r="GQ40129" s="171"/>
    </row>
    <row r="40130" spans="199:199" ht="12" customHeight="1">
      <c r="GQ40130" s="171"/>
    </row>
    <row r="40131" spans="199:199" ht="12" customHeight="1">
      <c r="GQ40131" s="171"/>
    </row>
    <row r="40132" spans="199:199" ht="12" customHeight="1">
      <c r="GQ40132" s="171"/>
    </row>
    <row r="40133" spans="199:199" ht="12" customHeight="1">
      <c r="GQ40133" s="171"/>
    </row>
    <row r="40134" spans="199:199" ht="12" customHeight="1">
      <c r="GQ40134" s="171"/>
    </row>
    <row r="40135" spans="199:199" ht="12" customHeight="1">
      <c r="GQ40135" s="171"/>
    </row>
    <row r="40136" spans="199:199" ht="12" customHeight="1">
      <c r="GQ40136" s="171"/>
    </row>
    <row r="40137" spans="199:199" ht="12" customHeight="1">
      <c r="GQ40137" s="171"/>
    </row>
    <row r="40138" spans="199:199" ht="12" customHeight="1">
      <c r="GQ40138" s="171"/>
    </row>
    <row r="40139" spans="199:199" ht="12" customHeight="1">
      <c r="GQ40139" s="171"/>
    </row>
    <row r="40140" spans="199:199" ht="12" customHeight="1">
      <c r="GQ40140" s="171"/>
    </row>
    <row r="40141" spans="199:199" ht="12" customHeight="1">
      <c r="GQ40141" s="171"/>
    </row>
    <row r="40142" spans="199:199" ht="12" customHeight="1">
      <c r="GQ40142" s="171"/>
    </row>
    <row r="40143" spans="199:199" ht="12" customHeight="1">
      <c r="GQ40143" s="171"/>
    </row>
    <row r="40144" spans="199:199" ht="12" customHeight="1">
      <c r="GQ40144" s="171"/>
    </row>
    <row r="40145" spans="199:199" ht="12" customHeight="1">
      <c r="GQ40145" s="171"/>
    </row>
    <row r="40146" spans="199:199" ht="12" customHeight="1">
      <c r="GQ40146" s="171"/>
    </row>
    <row r="40147" spans="199:199" ht="12" customHeight="1">
      <c r="GQ40147" s="171"/>
    </row>
    <row r="40148" spans="199:199" ht="12" customHeight="1">
      <c r="GQ40148" s="171"/>
    </row>
    <row r="40149" spans="199:199" ht="12" customHeight="1">
      <c r="GQ40149" s="171"/>
    </row>
    <row r="40150" spans="199:199" ht="12" customHeight="1">
      <c r="GQ40150" s="171"/>
    </row>
    <row r="40151" spans="199:199" ht="12" customHeight="1">
      <c r="GQ40151" s="171"/>
    </row>
    <row r="40152" spans="199:199" ht="12" customHeight="1">
      <c r="GQ40152" s="171"/>
    </row>
    <row r="40153" spans="199:199" ht="12" customHeight="1">
      <c r="GQ40153" s="171"/>
    </row>
    <row r="40154" spans="199:199" ht="12" customHeight="1">
      <c r="GQ40154" s="171"/>
    </row>
    <row r="40155" spans="199:199" ht="12" customHeight="1">
      <c r="GQ40155" s="171"/>
    </row>
    <row r="40156" spans="199:199" ht="12" customHeight="1">
      <c r="GQ40156" s="171"/>
    </row>
    <row r="40157" spans="199:199" ht="12" customHeight="1">
      <c r="GQ40157" s="171"/>
    </row>
    <row r="40158" spans="199:199" ht="12" customHeight="1">
      <c r="GQ40158" s="171"/>
    </row>
    <row r="40159" spans="199:199" ht="12" customHeight="1">
      <c r="GQ40159" s="171"/>
    </row>
    <row r="40160" spans="199:199" ht="12" customHeight="1">
      <c r="GQ40160" s="171"/>
    </row>
    <row r="40161" spans="199:199" ht="12" customHeight="1">
      <c r="GQ40161" s="171"/>
    </row>
    <row r="40162" spans="199:199" ht="12" customHeight="1">
      <c r="GQ40162" s="171"/>
    </row>
    <row r="40163" spans="199:199" ht="12" customHeight="1">
      <c r="GQ40163" s="171"/>
    </row>
    <row r="40164" spans="199:199" ht="12" customHeight="1">
      <c r="GQ40164" s="171"/>
    </row>
    <row r="40165" spans="199:199" ht="12" customHeight="1">
      <c r="GQ40165" s="171"/>
    </row>
    <row r="40166" spans="199:199" ht="12" customHeight="1">
      <c r="GQ40166" s="171"/>
    </row>
    <row r="40167" spans="199:199" ht="12" customHeight="1">
      <c r="GQ40167" s="171"/>
    </row>
    <row r="40168" spans="199:199" ht="12" customHeight="1">
      <c r="GQ40168" s="171"/>
    </row>
    <row r="40169" spans="199:199" ht="12" customHeight="1">
      <c r="GQ40169" s="171"/>
    </row>
    <row r="40170" spans="199:199" ht="12" customHeight="1">
      <c r="GQ40170" s="171"/>
    </row>
    <row r="40171" spans="199:199" ht="12" customHeight="1">
      <c r="GQ40171" s="171"/>
    </row>
    <row r="40172" spans="199:199" ht="12" customHeight="1">
      <c r="GQ40172" s="171"/>
    </row>
    <row r="40173" spans="199:199" ht="12" customHeight="1">
      <c r="GQ40173" s="171"/>
    </row>
    <row r="40174" spans="199:199" ht="12" customHeight="1">
      <c r="GQ40174" s="171"/>
    </row>
    <row r="40175" spans="199:199" ht="12" customHeight="1">
      <c r="GQ40175" s="171"/>
    </row>
    <row r="40176" spans="199:199" ht="12" customHeight="1">
      <c r="GQ40176" s="171"/>
    </row>
    <row r="40177" spans="199:199" ht="12" customHeight="1">
      <c r="GQ40177" s="171"/>
    </row>
    <row r="40178" spans="199:199" ht="12" customHeight="1">
      <c r="GQ40178" s="171"/>
    </row>
    <row r="40179" spans="199:199" ht="12" customHeight="1">
      <c r="GQ40179" s="171"/>
    </row>
    <row r="40180" spans="199:199" ht="12" customHeight="1">
      <c r="GQ40180" s="171"/>
    </row>
    <row r="40181" spans="199:199" ht="12" customHeight="1">
      <c r="GQ40181" s="171"/>
    </row>
    <row r="40182" spans="199:199" ht="12" customHeight="1">
      <c r="GQ40182" s="171"/>
    </row>
    <row r="40183" spans="199:199" ht="12" customHeight="1">
      <c r="GQ40183" s="171"/>
    </row>
    <row r="40184" spans="199:199" ht="12" customHeight="1">
      <c r="GQ40184" s="171"/>
    </row>
    <row r="40185" spans="199:199" ht="12" customHeight="1">
      <c r="GQ40185" s="171"/>
    </row>
    <row r="40186" spans="199:199" ht="12" customHeight="1">
      <c r="GQ40186" s="171"/>
    </row>
    <row r="40187" spans="199:199" ht="12" customHeight="1">
      <c r="GQ40187" s="171"/>
    </row>
    <row r="40188" spans="199:199" ht="12" customHeight="1">
      <c r="GQ40188" s="171"/>
    </row>
    <row r="40189" spans="199:199" ht="12" customHeight="1">
      <c r="GQ40189" s="171"/>
    </row>
    <row r="40190" spans="199:199" ht="12" customHeight="1">
      <c r="GQ40190" s="171"/>
    </row>
    <row r="40191" spans="199:199" ht="12" customHeight="1">
      <c r="GQ40191" s="171"/>
    </row>
    <row r="40192" spans="199:199" ht="12" customHeight="1">
      <c r="GQ40192" s="171"/>
    </row>
    <row r="40193" spans="199:199" ht="12" customHeight="1">
      <c r="GQ40193" s="171"/>
    </row>
    <row r="40194" spans="199:199" ht="12" customHeight="1">
      <c r="GQ40194" s="171"/>
    </row>
    <row r="40195" spans="199:199" ht="12" customHeight="1">
      <c r="GQ40195" s="171"/>
    </row>
    <row r="40196" spans="199:199" ht="12" customHeight="1">
      <c r="GQ40196" s="171"/>
    </row>
    <row r="40197" spans="199:199" ht="12" customHeight="1">
      <c r="GQ40197" s="171"/>
    </row>
    <row r="40198" spans="199:199" ht="12" customHeight="1">
      <c r="GQ40198" s="171"/>
    </row>
    <row r="40199" spans="199:199" ht="12" customHeight="1">
      <c r="GQ40199" s="171"/>
    </row>
    <row r="40200" spans="199:199" ht="12" customHeight="1">
      <c r="GQ40200" s="171"/>
    </row>
    <row r="40201" spans="199:199" ht="12" customHeight="1">
      <c r="GQ40201" s="171"/>
    </row>
    <row r="40202" spans="199:199" ht="12" customHeight="1">
      <c r="GQ40202" s="171"/>
    </row>
    <row r="40203" spans="199:199" ht="12" customHeight="1">
      <c r="GQ40203" s="171"/>
    </row>
    <row r="40204" spans="199:199" ht="12" customHeight="1">
      <c r="GQ40204" s="171"/>
    </row>
    <row r="40205" spans="199:199" ht="12" customHeight="1">
      <c r="GQ40205" s="171"/>
    </row>
    <row r="40206" spans="199:199" ht="12" customHeight="1">
      <c r="GQ40206" s="171"/>
    </row>
    <row r="40207" spans="199:199" ht="12" customHeight="1">
      <c r="GQ40207" s="171"/>
    </row>
    <row r="40208" spans="199:199" ht="12" customHeight="1">
      <c r="GQ40208" s="171"/>
    </row>
    <row r="40209" spans="199:199" ht="12" customHeight="1">
      <c r="GQ40209" s="171"/>
    </row>
    <row r="40210" spans="199:199" ht="12" customHeight="1">
      <c r="GQ40210" s="171"/>
    </row>
    <row r="40211" spans="199:199" ht="12" customHeight="1">
      <c r="GQ40211" s="171"/>
    </row>
    <row r="40212" spans="199:199" ht="12" customHeight="1">
      <c r="GQ40212" s="171"/>
    </row>
    <row r="40213" spans="199:199" ht="12" customHeight="1">
      <c r="GQ40213" s="171"/>
    </row>
    <row r="40214" spans="199:199" ht="12" customHeight="1">
      <c r="GQ40214" s="171"/>
    </row>
    <row r="40215" spans="199:199" ht="12" customHeight="1">
      <c r="GQ40215" s="171"/>
    </row>
    <row r="40216" spans="199:199" ht="12" customHeight="1">
      <c r="GQ40216" s="171"/>
    </row>
    <row r="40217" spans="199:199" ht="12" customHeight="1">
      <c r="GQ40217" s="171"/>
    </row>
    <row r="40218" spans="199:199" ht="12" customHeight="1">
      <c r="GQ40218" s="171"/>
    </row>
    <row r="40219" spans="199:199" ht="12" customHeight="1">
      <c r="GQ40219" s="171"/>
    </row>
    <row r="40220" spans="199:199" ht="12" customHeight="1">
      <c r="GQ40220" s="171"/>
    </row>
    <row r="40221" spans="199:199" ht="12" customHeight="1">
      <c r="GQ40221" s="171"/>
    </row>
    <row r="40222" spans="199:199" ht="12" customHeight="1">
      <c r="GQ40222" s="171"/>
    </row>
    <row r="40223" spans="199:199" ht="12" customHeight="1">
      <c r="GQ40223" s="171"/>
    </row>
    <row r="40224" spans="199:199" ht="12" customHeight="1">
      <c r="GQ40224" s="171"/>
    </row>
    <row r="40225" spans="199:199" ht="12" customHeight="1">
      <c r="GQ40225" s="171"/>
    </row>
    <row r="40226" spans="199:199" ht="12" customHeight="1">
      <c r="GQ40226" s="171"/>
    </row>
    <row r="40227" spans="199:199" ht="12" customHeight="1">
      <c r="GQ40227" s="171"/>
    </row>
    <row r="40228" spans="199:199" ht="12" customHeight="1">
      <c r="GQ40228" s="171"/>
    </row>
    <row r="40229" spans="199:199" ht="12" customHeight="1">
      <c r="GQ40229" s="171"/>
    </row>
    <row r="40230" spans="199:199" ht="12" customHeight="1">
      <c r="GQ40230" s="171"/>
    </row>
    <row r="40231" spans="199:199" ht="12" customHeight="1">
      <c r="GQ40231" s="171"/>
    </row>
    <row r="40232" spans="199:199" ht="12" customHeight="1">
      <c r="GQ40232" s="171"/>
    </row>
    <row r="40233" spans="199:199" ht="12" customHeight="1">
      <c r="GQ40233" s="171"/>
    </row>
    <row r="40234" spans="199:199" ht="12" customHeight="1">
      <c r="GQ40234" s="171"/>
    </row>
    <row r="40235" spans="199:199" ht="12" customHeight="1">
      <c r="GQ40235" s="171"/>
    </row>
    <row r="40236" spans="199:199" ht="12" customHeight="1">
      <c r="GQ40236" s="171"/>
    </row>
    <row r="40237" spans="199:199" ht="12" customHeight="1">
      <c r="GQ40237" s="171"/>
    </row>
    <row r="40238" spans="199:199" ht="12" customHeight="1">
      <c r="GQ40238" s="171"/>
    </row>
    <row r="40239" spans="199:199" ht="12" customHeight="1">
      <c r="GQ40239" s="171"/>
    </row>
    <row r="40240" spans="199:199" ht="12" customHeight="1">
      <c r="GQ40240" s="171"/>
    </row>
    <row r="40241" spans="199:199" ht="12" customHeight="1">
      <c r="GQ40241" s="171"/>
    </row>
    <row r="40242" spans="199:199" ht="12" customHeight="1">
      <c r="GQ40242" s="171"/>
    </row>
    <row r="40243" spans="199:199" ht="12" customHeight="1">
      <c r="GQ40243" s="171"/>
    </row>
    <row r="40244" spans="199:199" ht="12" customHeight="1">
      <c r="GQ40244" s="171"/>
    </row>
    <row r="40245" spans="199:199" ht="12" customHeight="1">
      <c r="GQ40245" s="171"/>
    </row>
    <row r="40246" spans="199:199" ht="12" customHeight="1">
      <c r="GQ40246" s="171"/>
    </row>
    <row r="40247" spans="199:199" ht="12" customHeight="1">
      <c r="GQ40247" s="171"/>
    </row>
    <row r="40248" spans="199:199" ht="12" customHeight="1">
      <c r="GQ40248" s="171"/>
    </row>
    <row r="40249" spans="199:199" ht="12" customHeight="1">
      <c r="GQ40249" s="171"/>
    </row>
    <row r="40250" spans="199:199" ht="12" customHeight="1">
      <c r="GQ40250" s="171"/>
    </row>
    <row r="40251" spans="199:199" ht="12" customHeight="1">
      <c r="GQ40251" s="171"/>
    </row>
    <row r="40252" spans="199:199" ht="12" customHeight="1">
      <c r="GQ40252" s="171"/>
    </row>
    <row r="40253" spans="199:199" ht="12" customHeight="1">
      <c r="GQ40253" s="171"/>
    </row>
    <row r="40254" spans="199:199" ht="12" customHeight="1">
      <c r="GQ40254" s="171"/>
    </row>
    <row r="40255" spans="199:199" ht="12" customHeight="1">
      <c r="GQ40255" s="171"/>
    </row>
    <row r="40256" spans="199:199" ht="12" customHeight="1">
      <c r="GQ40256" s="171"/>
    </row>
    <row r="40257" spans="199:199" ht="12" customHeight="1">
      <c r="GQ40257" s="171"/>
    </row>
    <row r="40258" spans="199:199" ht="12" customHeight="1">
      <c r="GQ40258" s="171"/>
    </row>
    <row r="40259" spans="199:199" ht="12" customHeight="1">
      <c r="GQ40259" s="171"/>
    </row>
    <row r="40260" spans="199:199" ht="12" customHeight="1">
      <c r="GQ40260" s="171"/>
    </row>
    <row r="40261" spans="199:199" ht="12" customHeight="1">
      <c r="GQ40261" s="171"/>
    </row>
    <row r="40262" spans="199:199" ht="12" customHeight="1">
      <c r="GQ40262" s="171"/>
    </row>
    <row r="40263" spans="199:199" ht="12" customHeight="1">
      <c r="GQ40263" s="171"/>
    </row>
    <row r="40264" spans="199:199" ht="12" customHeight="1">
      <c r="GQ40264" s="171"/>
    </row>
    <row r="40265" spans="199:199" ht="12" customHeight="1">
      <c r="GQ40265" s="171"/>
    </row>
    <row r="40266" spans="199:199" ht="12" customHeight="1">
      <c r="GQ40266" s="171"/>
    </row>
    <row r="40267" spans="199:199" ht="12" customHeight="1">
      <c r="GQ40267" s="171"/>
    </row>
    <row r="40268" spans="199:199" ht="12" customHeight="1">
      <c r="GQ40268" s="171"/>
    </row>
    <row r="40269" spans="199:199" ht="12" customHeight="1">
      <c r="GQ40269" s="171"/>
    </row>
    <row r="40270" spans="199:199" ht="12" customHeight="1">
      <c r="GQ40270" s="171"/>
    </row>
    <row r="40271" spans="199:199" ht="12" customHeight="1">
      <c r="GQ40271" s="171"/>
    </row>
    <row r="40272" spans="199:199" ht="12" customHeight="1">
      <c r="GQ40272" s="171"/>
    </row>
    <row r="40273" spans="199:199" ht="12" customHeight="1">
      <c r="GQ40273" s="171"/>
    </row>
    <row r="40274" spans="199:199" ht="12" customHeight="1">
      <c r="GQ40274" s="171"/>
    </row>
    <row r="40275" spans="199:199" ht="12" customHeight="1">
      <c r="GQ40275" s="171"/>
    </row>
    <row r="40276" spans="199:199" ht="12" customHeight="1">
      <c r="GQ40276" s="171"/>
    </row>
    <row r="40277" spans="199:199" ht="12" customHeight="1">
      <c r="GQ40277" s="171"/>
    </row>
    <row r="40278" spans="199:199" ht="12" customHeight="1">
      <c r="GQ40278" s="171"/>
    </row>
    <row r="40279" spans="199:199" ht="12" customHeight="1">
      <c r="GQ40279" s="171"/>
    </row>
    <row r="40280" spans="199:199" ht="12" customHeight="1">
      <c r="GQ40280" s="171"/>
    </row>
    <row r="40281" spans="199:199" ht="12" customHeight="1">
      <c r="GQ40281" s="171"/>
    </row>
    <row r="40282" spans="199:199" ht="12" customHeight="1">
      <c r="GQ40282" s="171"/>
    </row>
    <row r="40283" spans="199:199" ht="12" customHeight="1">
      <c r="GQ40283" s="171"/>
    </row>
    <row r="40284" spans="199:199" ht="12" customHeight="1">
      <c r="GQ40284" s="171"/>
    </row>
    <row r="40285" spans="199:199" ht="12" customHeight="1">
      <c r="GQ40285" s="171"/>
    </row>
    <row r="40286" spans="199:199" ht="12" customHeight="1">
      <c r="GQ40286" s="171"/>
    </row>
    <row r="40287" spans="199:199" ht="12" customHeight="1">
      <c r="GQ40287" s="171"/>
    </row>
    <row r="40288" spans="199:199" ht="12" customHeight="1">
      <c r="GQ40288" s="171"/>
    </row>
    <row r="40289" spans="199:199" ht="12" customHeight="1">
      <c r="GQ40289" s="171"/>
    </row>
    <row r="40290" spans="199:199" ht="12" customHeight="1">
      <c r="GQ40290" s="171"/>
    </row>
    <row r="40291" spans="199:199" ht="12" customHeight="1">
      <c r="GQ40291" s="171"/>
    </row>
    <row r="40292" spans="199:199" ht="12" customHeight="1">
      <c r="GQ40292" s="171"/>
    </row>
    <row r="40293" spans="199:199" ht="12" customHeight="1">
      <c r="GQ40293" s="171"/>
    </row>
    <row r="40294" spans="199:199" ht="12" customHeight="1">
      <c r="GQ40294" s="171"/>
    </row>
    <row r="40295" spans="199:199" ht="12" customHeight="1">
      <c r="GQ40295" s="171"/>
    </row>
    <row r="40296" spans="199:199" ht="12" customHeight="1">
      <c r="GQ40296" s="171"/>
    </row>
    <row r="40297" spans="199:199" ht="12" customHeight="1">
      <c r="GQ40297" s="171"/>
    </row>
    <row r="40298" spans="199:199" ht="12" customHeight="1">
      <c r="GQ40298" s="171"/>
    </row>
    <row r="40299" spans="199:199" ht="12" customHeight="1">
      <c r="GQ40299" s="171"/>
    </row>
    <row r="40300" spans="199:199" ht="12" customHeight="1">
      <c r="GQ40300" s="171"/>
    </row>
    <row r="40301" spans="199:199" ht="12" customHeight="1">
      <c r="GQ40301" s="171"/>
    </row>
    <row r="40302" spans="199:199" ht="12" customHeight="1">
      <c r="GQ40302" s="171"/>
    </row>
    <row r="40303" spans="199:199" ht="12" customHeight="1">
      <c r="GQ40303" s="171"/>
    </row>
    <row r="40304" spans="199:199" ht="12" customHeight="1">
      <c r="GQ40304" s="171"/>
    </row>
    <row r="40305" spans="199:199" ht="12" customHeight="1">
      <c r="GQ40305" s="171"/>
    </row>
    <row r="40306" spans="199:199" ht="12" customHeight="1">
      <c r="GQ40306" s="171"/>
    </row>
    <row r="40307" spans="199:199" ht="12" customHeight="1">
      <c r="GQ40307" s="171"/>
    </row>
    <row r="40308" spans="199:199" ht="12" customHeight="1">
      <c r="GQ40308" s="171"/>
    </row>
    <row r="40309" spans="199:199" ht="12" customHeight="1">
      <c r="GQ40309" s="171"/>
    </row>
    <row r="40310" spans="199:199" ht="12" customHeight="1">
      <c r="GQ40310" s="171"/>
    </row>
    <row r="40311" spans="199:199" ht="12" customHeight="1">
      <c r="GQ40311" s="171"/>
    </row>
    <row r="40312" spans="199:199" ht="12" customHeight="1">
      <c r="GQ40312" s="171"/>
    </row>
    <row r="40313" spans="199:199" ht="12" customHeight="1">
      <c r="GQ40313" s="171"/>
    </row>
    <row r="40314" spans="199:199" ht="12" customHeight="1">
      <c r="GQ40314" s="171"/>
    </row>
    <row r="40315" spans="199:199" ht="12" customHeight="1">
      <c r="GQ40315" s="171"/>
    </row>
    <row r="40316" spans="199:199" ht="12" customHeight="1">
      <c r="GQ40316" s="171"/>
    </row>
    <row r="40317" spans="199:199" ht="12" customHeight="1">
      <c r="GQ40317" s="171"/>
    </row>
    <row r="40318" spans="199:199" ht="12" customHeight="1">
      <c r="GQ40318" s="171"/>
    </row>
    <row r="40319" spans="199:199" ht="12" customHeight="1">
      <c r="GQ40319" s="171"/>
    </row>
    <row r="40320" spans="199:199" ht="12" customHeight="1">
      <c r="GQ40320" s="171"/>
    </row>
    <row r="40321" spans="199:199" ht="12" customHeight="1">
      <c r="GQ40321" s="171"/>
    </row>
    <row r="40322" spans="199:199" ht="12" customHeight="1">
      <c r="GQ40322" s="171"/>
    </row>
    <row r="40323" spans="199:199" ht="12" customHeight="1">
      <c r="GQ40323" s="171"/>
    </row>
    <row r="40324" spans="199:199" ht="12" customHeight="1">
      <c r="GQ40324" s="171"/>
    </row>
    <row r="40325" spans="199:199" ht="12" customHeight="1">
      <c r="GQ40325" s="171"/>
    </row>
    <row r="40326" spans="199:199" ht="12" customHeight="1">
      <c r="GQ40326" s="171"/>
    </row>
    <row r="40327" spans="199:199" ht="12" customHeight="1">
      <c r="GQ40327" s="171"/>
    </row>
    <row r="40328" spans="199:199" ht="12" customHeight="1">
      <c r="GQ40328" s="171"/>
    </row>
    <row r="40329" spans="199:199" ht="12" customHeight="1">
      <c r="GQ40329" s="171"/>
    </row>
    <row r="40330" spans="199:199" ht="12" customHeight="1">
      <c r="GQ40330" s="171"/>
    </row>
    <row r="40331" spans="199:199" ht="12" customHeight="1">
      <c r="GQ40331" s="171"/>
    </row>
    <row r="40332" spans="199:199" ht="12" customHeight="1">
      <c r="GQ40332" s="171"/>
    </row>
    <row r="40333" spans="199:199" ht="12" customHeight="1">
      <c r="GQ40333" s="171"/>
    </row>
    <row r="40334" spans="199:199" ht="12" customHeight="1">
      <c r="GQ40334" s="171"/>
    </row>
    <row r="40335" spans="199:199" ht="12" customHeight="1">
      <c r="GQ40335" s="171"/>
    </row>
    <row r="40336" spans="199:199" ht="12" customHeight="1">
      <c r="GQ40336" s="171"/>
    </row>
    <row r="40337" spans="199:199" ht="12" customHeight="1">
      <c r="GQ40337" s="171"/>
    </row>
    <row r="40338" spans="199:199" ht="12" customHeight="1">
      <c r="GQ40338" s="171"/>
    </row>
    <row r="40339" spans="199:199" ht="12" customHeight="1">
      <c r="GQ40339" s="171"/>
    </row>
    <row r="40340" spans="199:199" ht="12" customHeight="1">
      <c r="GQ40340" s="171"/>
    </row>
    <row r="40341" spans="199:199" ht="12" customHeight="1">
      <c r="GQ40341" s="171"/>
    </row>
    <row r="40342" spans="199:199" ht="12" customHeight="1">
      <c r="GQ40342" s="171"/>
    </row>
    <row r="40343" spans="199:199" ht="12" customHeight="1">
      <c r="GQ40343" s="171"/>
    </row>
    <row r="40344" spans="199:199" ht="12" customHeight="1">
      <c r="GQ40344" s="171"/>
    </row>
    <row r="40345" spans="199:199" ht="12" customHeight="1">
      <c r="GQ40345" s="171"/>
    </row>
    <row r="40346" spans="199:199" ht="12" customHeight="1">
      <c r="GQ40346" s="171"/>
    </row>
    <row r="40347" spans="199:199" ht="12" customHeight="1">
      <c r="GQ40347" s="171"/>
    </row>
    <row r="40348" spans="199:199" ht="12" customHeight="1">
      <c r="GQ40348" s="171"/>
    </row>
    <row r="40349" spans="199:199" ht="12" customHeight="1">
      <c r="GQ40349" s="171"/>
    </row>
    <row r="40350" spans="199:199" ht="12" customHeight="1">
      <c r="GQ40350" s="171"/>
    </row>
    <row r="40351" spans="199:199" ht="12" customHeight="1">
      <c r="GQ40351" s="171"/>
    </row>
    <row r="40352" spans="199:199" ht="12" customHeight="1">
      <c r="GQ40352" s="171"/>
    </row>
    <row r="40353" spans="199:199" ht="12" customHeight="1">
      <c r="GQ40353" s="171"/>
    </row>
    <row r="40354" spans="199:199" ht="12" customHeight="1">
      <c r="GQ40354" s="171"/>
    </row>
    <row r="40355" spans="199:199" ht="12" customHeight="1">
      <c r="GQ40355" s="171"/>
    </row>
    <row r="40356" spans="199:199" ht="12" customHeight="1">
      <c r="GQ40356" s="171"/>
    </row>
    <row r="40357" spans="199:199" ht="12" customHeight="1">
      <c r="GQ40357" s="171"/>
    </row>
    <row r="40358" spans="199:199" ht="12" customHeight="1">
      <c r="GQ40358" s="171"/>
    </row>
    <row r="40359" spans="199:199" ht="12" customHeight="1">
      <c r="GQ40359" s="171"/>
    </row>
    <row r="40360" spans="199:199" ht="12" customHeight="1">
      <c r="GQ40360" s="171"/>
    </row>
    <row r="40361" spans="199:199" ht="12" customHeight="1">
      <c r="GQ40361" s="171"/>
    </row>
    <row r="40362" spans="199:199" ht="12" customHeight="1">
      <c r="GQ40362" s="171"/>
    </row>
    <row r="40363" spans="199:199" ht="12" customHeight="1">
      <c r="GQ40363" s="171"/>
    </row>
    <row r="40364" spans="199:199" ht="12" customHeight="1">
      <c r="GQ40364" s="171"/>
    </row>
    <row r="40365" spans="199:199" ht="12" customHeight="1">
      <c r="GQ40365" s="171"/>
    </row>
    <row r="40366" spans="199:199" ht="12" customHeight="1">
      <c r="GQ40366" s="171"/>
    </row>
    <row r="40367" spans="199:199" ht="12" customHeight="1">
      <c r="GQ40367" s="171"/>
    </row>
    <row r="40368" spans="199:199" ht="12" customHeight="1">
      <c r="GQ40368" s="171"/>
    </row>
    <row r="40369" spans="199:199" ht="12" customHeight="1">
      <c r="GQ40369" s="171"/>
    </row>
    <row r="40370" spans="199:199" ht="12" customHeight="1">
      <c r="GQ40370" s="171"/>
    </row>
    <row r="40371" spans="199:199" ht="12" customHeight="1">
      <c r="GQ40371" s="171"/>
    </row>
    <row r="40372" spans="199:199" ht="12" customHeight="1">
      <c r="GQ40372" s="171"/>
    </row>
    <row r="40373" spans="199:199" ht="12" customHeight="1">
      <c r="GQ40373" s="171"/>
    </row>
    <row r="40374" spans="199:199" ht="12" customHeight="1">
      <c r="GQ40374" s="171"/>
    </row>
    <row r="40375" spans="199:199" ht="12" customHeight="1">
      <c r="GQ40375" s="171"/>
    </row>
    <row r="40376" spans="199:199" ht="12" customHeight="1">
      <c r="GQ40376" s="171"/>
    </row>
    <row r="40377" spans="199:199" ht="12" customHeight="1">
      <c r="GQ40377" s="171"/>
    </row>
    <row r="40378" spans="199:199" ht="12" customHeight="1">
      <c r="GQ40378" s="171"/>
    </row>
    <row r="40379" spans="199:199" ht="12" customHeight="1">
      <c r="GQ40379" s="171"/>
    </row>
    <row r="40380" spans="199:199" ht="12" customHeight="1">
      <c r="GQ40380" s="171"/>
    </row>
    <row r="40381" spans="199:199" ht="12" customHeight="1">
      <c r="GQ40381" s="171"/>
    </row>
    <row r="40382" spans="199:199" ht="12" customHeight="1">
      <c r="GQ40382" s="171"/>
    </row>
    <row r="40383" spans="199:199" ht="12" customHeight="1">
      <c r="GQ40383" s="171"/>
    </row>
    <row r="40384" spans="199:199" ht="12" customHeight="1">
      <c r="GQ40384" s="171"/>
    </row>
    <row r="40385" spans="199:199" ht="12" customHeight="1">
      <c r="GQ40385" s="171"/>
    </row>
    <row r="40386" spans="199:199" ht="12" customHeight="1">
      <c r="GQ40386" s="171"/>
    </row>
    <row r="40387" spans="199:199" ht="12" customHeight="1">
      <c r="GQ40387" s="171"/>
    </row>
    <row r="40388" spans="199:199" ht="12" customHeight="1">
      <c r="GQ40388" s="171"/>
    </row>
    <row r="40389" spans="199:199" ht="12" customHeight="1">
      <c r="GQ40389" s="171"/>
    </row>
    <row r="40390" spans="199:199" ht="12" customHeight="1">
      <c r="GQ40390" s="171"/>
    </row>
    <row r="40391" spans="199:199" ht="12" customHeight="1">
      <c r="GQ40391" s="171"/>
    </row>
    <row r="40392" spans="199:199" ht="12" customHeight="1">
      <c r="GQ40392" s="171"/>
    </row>
    <row r="40393" spans="199:199" ht="12" customHeight="1">
      <c r="GQ40393" s="171"/>
    </row>
    <row r="40394" spans="199:199" ht="12" customHeight="1">
      <c r="GQ40394" s="171"/>
    </row>
    <row r="40395" spans="199:199" ht="12" customHeight="1">
      <c r="GQ40395" s="171"/>
    </row>
    <row r="40396" spans="199:199" ht="12" customHeight="1">
      <c r="GQ40396" s="171"/>
    </row>
    <row r="40397" spans="199:199" ht="12" customHeight="1">
      <c r="GQ40397" s="171"/>
    </row>
    <row r="40398" spans="199:199" ht="12" customHeight="1">
      <c r="GQ40398" s="171"/>
    </row>
    <row r="40399" spans="199:199" ht="12" customHeight="1">
      <c r="GQ40399" s="171"/>
    </row>
    <row r="40400" spans="199:199" ht="12" customHeight="1">
      <c r="GQ40400" s="171"/>
    </row>
    <row r="40401" spans="199:199" ht="12" customHeight="1">
      <c r="GQ40401" s="171"/>
    </row>
    <row r="40402" spans="199:199" ht="12" customHeight="1">
      <c r="GQ40402" s="171"/>
    </row>
    <row r="40403" spans="199:199" ht="12" customHeight="1">
      <c r="GQ40403" s="171"/>
    </row>
    <row r="40404" spans="199:199" ht="12" customHeight="1">
      <c r="GQ40404" s="171"/>
    </row>
    <row r="40405" spans="199:199" ht="12" customHeight="1">
      <c r="GQ40405" s="171"/>
    </row>
    <row r="40406" spans="199:199" ht="12" customHeight="1">
      <c r="GQ40406" s="171"/>
    </row>
    <row r="40407" spans="199:199" ht="12" customHeight="1">
      <c r="GQ40407" s="171"/>
    </row>
    <row r="40408" spans="199:199" ht="12" customHeight="1">
      <c r="GQ40408" s="171"/>
    </row>
    <row r="40409" spans="199:199" ht="12" customHeight="1">
      <c r="GQ40409" s="171"/>
    </row>
    <row r="40410" spans="199:199" ht="12" customHeight="1">
      <c r="GQ40410" s="171"/>
    </row>
    <row r="40411" spans="199:199" ht="12" customHeight="1">
      <c r="GQ40411" s="171"/>
    </row>
    <row r="40412" spans="199:199" ht="12" customHeight="1">
      <c r="GQ40412" s="171"/>
    </row>
    <row r="40413" spans="199:199" ht="12" customHeight="1">
      <c r="GQ40413" s="171"/>
    </row>
    <row r="40414" spans="199:199" ht="12" customHeight="1">
      <c r="GQ40414" s="171"/>
    </row>
    <row r="40415" spans="199:199" ht="12" customHeight="1">
      <c r="GQ40415" s="171"/>
    </row>
    <row r="40416" spans="199:199" ht="12" customHeight="1">
      <c r="GQ40416" s="171"/>
    </row>
    <row r="40417" spans="199:199" ht="12" customHeight="1">
      <c r="GQ40417" s="171"/>
    </row>
    <row r="40418" spans="199:199" ht="12" customHeight="1">
      <c r="GQ40418" s="171"/>
    </row>
    <row r="40419" spans="199:199" ht="12" customHeight="1">
      <c r="GQ40419" s="171"/>
    </row>
    <row r="40420" spans="199:199" ht="12" customHeight="1">
      <c r="GQ40420" s="171"/>
    </row>
    <row r="40421" spans="199:199" ht="12" customHeight="1">
      <c r="GQ40421" s="171"/>
    </row>
    <row r="40422" spans="199:199" ht="12" customHeight="1">
      <c r="GQ40422" s="171"/>
    </row>
    <row r="40423" spans="199:199" ht="12" customHeight="1">
      <c r="GQ40423" s="171"/>
    </row>
    <row r="40424" spans="199:199" ht="12" customHeight="1">
      <c r="GQ40424" s="171"/>
    </row>
    <row r="40425" spans="199:199" ht="12" customHeight="1">
      <c r="GQ40425" s="171"/>
    </row>
    <row r="40426" spans="199:199" ht="12" customHeight="1">
      <c r="GQ40426" s="171"/>
    </row>
    <row r="40427" spans="199:199" ht="12" customHeight="1">
      <c r="GQ40427" s="171"/>
    </row>
    <row r="40428" spans="199:199" ht="12" customHeight="1">
      <c r="GQ40428" s="171"/>
    </row>
    <row r="40429" spans="199:199" ht="12" customHeight="1">
      <c r="GQ40429" s="171"/>
    </row>
    <row r="40430" spans="199:199" ht="12" customHeight="1">
      <c r="GQ40430" s="171"/>
    </row>
    <row r="40431" spans="199:199" ht="12" customHeight="1">
      <c r="GQ40431" s="171"/>
    </row>
    <row r="40432" spans="199:199" ht="12" customHeight="1">
      <c r="GQ40432" s="171"/>
    </row>
    <row r="40433" spans="199:199" ht="12" customHeight="1">
      <c r="GQ40433" s="171"/>
    </row>
    <row r="40434" spans="199:199" ht="12" customHeight="1">
      <c r="GQ40434" s="171"/>
    </row>
    <row r="40435" spans="199:199" ht="12" customHeight="1">
      <c r="GQ40435" s="171"/>
    </row>
    <row r="40436" spans="199:199" ht="12" customHeight="1">
      <c r="GQ40436" s="171"/>
    </row>
    <row r="40437" spans="199:199" ht="12" customHeight="1">
      <c r="GQ40437" s="171"/>
    </row>
    <row r="40438" spans="199:199" ht="12" customHeight="1">
      <c r="GQ40438" s="171"/>
    </row>
    <row r="40439" spans="199:199" ht="12" customHeight="1">
      <c r="GQ40439" s="171"/>
    </row>
    <row r="40440" spans="199:199" ht="12" customHeight="1">
      <c r="GQ40440" s="171"/>
    </row>
    <row r="40441" spans="199:199" ht="12" customHeight="1">
      <c r="GQ40441" s="171"/>
    </row>
    <row r="40442" spans="199:199" ht="12" customHeight="1">
      <c r="GQ40442" s="171"/>
    </row>
    <row r="40443" spans="199:199" ht="12" customHeight="1">
      <c r="GQ40443" s="171"/>
    </row>
    <row r="40444" spans="199:199" ht="12" customHeight="1">
      <c r="GQ40444" s="171"/>
    </row>
    <row r="40445" spans="199:199" ht="12" customHeight="1">
      <c r="GQ40445" s="171"/>
    </row>
    <row r="40446" spans="199:199" ht="12" customHeight="1">
      <c r="GQ40446" s="171"/>
    </row>
    <row r="40447" spans="199:199" ht="12" customHeight="1">
      <c r="GQ40447" s="171"/>
    </row>
    <row r="40448" spans="199:199" ht="12" customHeight="1">
      <c r="GQ40448" s="171"/>
    </row>
    <row r="40449" spans="199:199" ht="12" customHeight="1">
      <c r="GQ40449" s="171"/>
    </row>
    <row r="40450" spans="199:199" ht="12" customHeight="1">
      <c r="GQ40450" s="171"/>
    </row>
    <row r="40451" spans="199:199" ht="12" customHeight="1">
      <c r="GQ40451" s="171"/>
    </row>
    <row r="40452" spans="199:199" ht="12" customHeight="1">
      <c r="GQ40452" s="171"/>
    </row>
    <row r="40453" spans="199:199" ht="12" customHeight="1">
      <c r="GQ40453" s="171"/>
    </row>
    <row r="40454" spans="199:199" ht="12" customHeight="1">
      <c r="GQ40454" s="171"/>
    </row>
    <row r="40455" spans="199:199" ht="12" customHeight="1">
      <c r="GQ40455" s="171"/>
    </row>
    <row r="40456" spans="199:199" ht="12" customHeight="1">
      <c r="GQ40456" s="171"/>
    </row>
    <row r="40457" spans="199:199" ht="12" customHeight="1">
      <c r="GQ40457" s="171"/>
    </row>
    <row r="40458" spans="199:199" ht="12" customHeight="1">
      <c r="GQ40458" s="171"/>
    </row>
    <row r="40459" spans="199:199" ht="12" customHeight="1">
      <c r="GQ40459" s="171"/>
    </row>
    <row r="40460" spans="199:199" ht="12" customHeight="1">
      <c r="GQ40460" s="171"/>
    </row>
    <row r="40461" spans="199:199" ht="12" customHeight="1">
      <c r="GQ40461" s="171"/>
    </row>
    <row r="40462" spans="199:199" ht="12" customHeight="1">
      <c r="GQ40462" s="171"/>
    </row>
    <row r="40463" spans="199:199" ht="12" customHeight="1">
      <c r="GQ40463" s="171"/>
    </row>
    <row r="40464" spans="199:199" ht="12" customHeight="1">
      <c r="GQ40464" s="171"/>
    </row>
    <row r="40465" spans="199:199" ht="12" customHeight="1">
      <c r="GQ40465" s="171"/>
    </row>
    <row r="40466" spans="199:199" ht="12" customHeight="1">
      <c r="GQ40466" s="171"/>
    </row>
    <row r="40467" spans="199:199" ht="12" customHeight="1">
      <c r="GQ40467" s="171"/>
    </row>
    <row r="40468" spans="199:199" ht="12" customHeight="1">
      <c r="GQ40468" s="171"/>
    </row>
    <row r="40469" spans="199:199" ht="12" customHeight="1">
      <c r="GQ40469" s="171"/>
    </row>
    <row r="40470" spans="199:199" ht="12" customHeight="1">
      <c r="GQ40470" s="171"/>
    </row>
    <row r="40471" spans="199:199" ht="12" customHeight="1">
      <c r="GQ40471" s="171"/>
    </row>
    <row r="40472" spans="199:199" ht="12" customHeight="1">
      <c r="GQ40472" s="171"/>
    </row>
    <row r="40473" spans="199:199" ht="12" customHeight="1">
      <c r="GQ40473" s="171"/>
    </row>
    <row r="40474" spans="199:199" ht="12" customHeight="1">
      <c r="GQ40474" s="171"/>
    </row>
    <row r="40475" spans="199:199" ht="12" customHeight="1">
      <c r="GQ40475" s="171"/>
    </row>
    <row r="40476" spans="199:199" ht="12" customHeight="1">
      <c r="GQ40476" s="171"/>
    </row>
    <row r="40477" spans="199:199" ht="12" customHeight="1">
      <c r="GQ40477" s="171"/>
    </row>
    <row r="40478" spans="199:199" ht="12" customHeight="1">
      <c r="GQ40478" s="171"/>
    </row>
    <row r="40479" spans="199:199" ht="12" customHeight="1">
      <c r="GQ40479" s="171"/>
    </row>
    <row r="40480" spans="199:199" ht="12" customHeight="1">
      <c r="GQ40480" s="171"/>
    </row>
    <row r="40481" spans="199:199" ht="12" customHeight="1">
      <c r="GQ40481" s="171"/>
    </row>
    <row r="40482" spans="199:199" ht="12" customHeight="1">
      <c r="GQ40482" s="171"/>
    </row>
    <row r="40483" spans="199:199" ht="12" customHeight="1">
      <c r="GQ40483" s="171"/>
    </row>
    <row r="40484" spans="199:199" ht="12" customHeight="1">
      <c r="GQ40484" s="171"/>
    </row>
    <row r="40485" spans="199:199" ht="12" customHeight="1">
      <c r="GQ40485" s="171"/>
    </row>
    <row r="40486" spans="199:199" ht="12" customHeight="1">
      <c r="GQ40486" s="171"/>
    </row>
    <row r="40487" spans="199:199" ht="12" customHeight="1">
      <c r="GQ40487" s="171"/>
    </row>
    <row r="40488" spans="199:199" ht="12" customHeight="1">
      <c r="GQ40488" s="171"/>
    </row>
    <row r="40489" spans="199:199" ht="12" customHeight="1">
      <c r="GQ40489" s="171"/>
    </row>
    <row r="40490" spans="199:199" ht="12" customHeight="1">
      <c r="GQ40490" s="171"/>
    </row>
    <row r="40491" spans="199:199" ht="12" customHeight="1">
      <c r="GQ40491" s="171"/>
    </row>
    <row r="40492" spans="199:199" ht="12" customHeight="1">
      <c r="GQ40492" s="171"/>
    </row>
    <row r="40493" spans="199:199" ht="12" customHeight="1">
      <c r="GQ40493" s="171"/>
    </row>
    <row r="40494" spans="199:199" ht="12" customHeight="1">
      <c r="GQ40494" s="171"/>
    </row>
    <row r="40495" spans="199:199" ht="12" customHeight="1">
      <c r="GQ40495" s="171"/>
    </row>
    <row r="40496" spans="199:199" ht="12" customHeight="1">
      <c r="GQ40496" s="171"/>
    </row>
    <row r="40497" spans="199:199" ht="12" customHeight="1">
      <c r="GQ40497" s="171"/>
    </row>
    <row r="40498" spans="199:199" ht="12" customHeight="1">
      <c r="GQ40498" s="171"/>
    </row>
    <row r="40499" spans="199:199" ht="12" customHeight="1">
      <c r="GQ40499" s="171"/>
    </row>
    <row r="40500" spans="199:199" ht="12" customHeight="1">
      <c r="GQ40500" s="171"/>
    </row>
    <row r="40501" spans="199:199" ht="12" customHeight="1">
      <c r="GQ40501" s="171"/>
    </row>
    <row r="40502" spans="199:199" ht="12" customHeight="1">
      <c r="GQ40502" s="171"/>
    </row>
    <row r="40503" spans="199:199" ht="12" customHeight="1">
      <c r="GQ40503" s="171"/>
    </row>
    <row r="40504" spans="199:199" ht="12" customHeight="1">
      <c r="GQ40504" s="171"/>
    </row>
    <row r="40505" spans="199:199" ht="12" customHeight="1">
      <c r="GQ40505" s="171"/>
    </row>
    <row r="40506" spans="199:199" ht="12" customHeight="1">
      <c r="GQ40506" s="171"/>
    </row>
    <row r="40507" spans="199:199" ht="12" customHeight="1">
      <c r="GQ40507" s="171"/>
    </row>
    <row r="40508" spans="199:199" ht="12" customHeight="1">
      <c r="GQ40508" s="171"/>
    </row>
    <row r="40509" spans="199:199" ht="12" customHeight="1">
      <c r="GQ40509" s="171"/>
    </row>
    <row r="40510" spans="199:199" ht="12" customHeight="1">
      <c r="GQ40510" s="171"/>
    </row>
    <row r="40511" spans="199:199" ht="12" customHeight="1">
      <c r="GQ40511" s="171"/>
    </row>
    <row r="40512" spans="199:199" ht="12" customHeight="1">
      <c r="GQ40512" s="171"/>
    </row>
    <row r="40513" spans="199:199" ht="12" customHeight="1">
      <c r="GQ40513" s="171"/>
    </row>
    <row r="40514" spans="199:199" ht="12" customHeight="1">
      <c r="GQ40514" s="171"/>
    </row>
    <row r="40515" spans="199:199" ht="12" customHeight="1">
      <c r="GQ40515" s="171"/>
    </row>
    <row r="40516" spans="199:199" ht="12" customHeight="1">
      <c r="GQ40516" s="171"/>
    </row>
    <row r="40517" spans="199:199" ht="12" customHeight="1">
      <c r="GQ40517" s="171"/>
    </row>
    <row r="40518" spans="199:199" ht="12" customHeight="1">
      <c r="GQ40518" s="171"/>
    </row>
    <row r="40519" spans="199:199" ht="12" customHeight="1">
      <c r="GQ40519" s="171"/>
    </row>
    <row r="40520" spans="199:199" ht="12" customHeight="1">
      <c r="GQ40520" s="171"/>
    </row>
    <row r="40521" spans="199:199" ht="12" customHeight="1">
      <c r="GQ40521" s="171"/>
    </row>
    <row r="40522" spans="199:199" ht="12" customHeight="1">
      <c r="GQ40522" s="171"/>
    </row>
    <row r="40523" spans="199:199" ht="12" customHeight="1">
      <c r="GQ40523" s="171"/>
    </row>
    <row r="40524" spans="199:199" ht="12" customHeight="1">
      <c r="GQ40524" s="171"/>
    </row>
    <row r="40525" spans="199:199" ht="12" customHeight="1">
      <c r="GQ40525" s="171"/>
    </row>
    <row r="40526" spans="199:199" ht="12" customHeight="1">
      <c r="GQ40526" s="171"/>
    </row>
    <row r="40527" spans="199:199" ht="12" customHeight="1">
      <c r="GQ40527" s="171"/>
    </row>
    <row r="40528" spans="199:199" ht="12" customHeight="1">
      <c r="GQ40528" s="171"/>
    </row>
    <row r="40529" spans="199:199" ht="12" customHeight="1">
      <c r="GQ40529" s="171"/>
    </row>
    <row r="40530" spans="199:199" ht="12" customHeight="1">
      <c r="GQ40530" s="171"/>
    </row>
    <row r="40531" spans="199:199" ht="12" customHeight="1">
      <c r="GQ40531" s="171"/>
    </row>
    <row r="40532" spans="199:199" ht="12" customHeight="1">
      <c r="GQ40532" s="171"/>
    </row>
    <row r="40533" spans="199:199" ht="12" customHeight="1">
      <c r="GQ40533" s="171"/>
    </row>
    <row r="40534" spans="199:199" ht="12" customHeight="1">
      <c r="GQ40534" s="171"/>
    </row>
    <row r="40535" spans="199:199" ht="12" customHeight="1">
      <c r="GQ40535" s="171"/>
    </row>
    <row r="40536" spans="199:199" ht="12" customHeight="1">
      <c r="GQ40536" s="171"/>
    </row>
    <row r="40537" spans="199:199" ht="12" customHeight="1">
      <c r="GQ40537" s="171"/>
    </row>
    <row r="40538" spans="199:199" ht="12" customHeight="1">
      <c r="GQ40538" s="171"/>
    </row>
    <row r="40539" spans="199:199" ht="12" customHeight="1">
      <c r="GQ40539" s="171"/>
    </row>
    <row r="40540" spans="199:199" ht="12" customHeight="1">
      <c r="GQ40540" s="171"/>
    </row>
    <row r="40541" spans="199:199" ht="12" customHeight="1">
      <c r="GQ40541" s="171"/>
    </row>
    <row r="40542" spans="199:199" ht="12" customHeight="1">
      <c r="GQ40542" s="171"/>
    </row>
    <row r="40543" spans="199:199" ht="12" customHeight="1">
      <c r="GQ40543" s="171"/>
    </row>
    <row r="40544" spans="199:199" ht="12" customHeight="1">
      <c r="GQ40544" s="171"/>
    </row>
    <row r="40545" spans="199:199" ht="12" customHeight="1">
      <c r="GQ40545" s="171"/>
    </row>
    <row r="40546" spans="199:199" ht="12" customHeight="1">
      <c r="GQ40546" s="171"/>
    </row>
    <row r="40547" spans="199:199" ht="12" customHeight="1">
      <c r="GQ40547" s="171"/>
    </row>
    <row r="40548" spans="199:199" ht="12" customHeight="1">
      <c r="GQ40548" s="171"/>
    </row>
    <row r="40549" spans="199:199" ht="12" customHeight="1">
      <c r="GQ40549" s="171"/>
    </row>
    <row r="40550" spans="199:199" ht="12" customHeight="1">
      <c r="GQ40550" s="171"/>
    </row>
    <row r="40551" spans="199:199" ht="12" customHeight="1">
      <c r="GQ40551" s="171"/>
    </row>
    <row r="40552" spans="199:199" ht="12" customHeight="1">
      <c r="GQ40552" s="171"/>
    </row>
    <row r="40553" spans="199:199" ht="12" customHeight="1">
      <c r="GQ40553" s="171"/>
    </row>
    <row r="40554" spans="199:199" ht="12" customHeight="1">
      <c r="GQ40554" s="171"/>
    </row>
    <row r="40555" spans="199:199" ht="12" customHeight="1">
      <c r="GQ40555" s="171"/>
    </row>
    <row r="40556" spans="199:199" ht="12" customHeight="1">
      <c r="GQ40556" s="171"/>
    </row>
    <row r="40557" spans="199:199" ht="12" customHeight="1">
      <c r="GQ40557" s="171"/>
    </row>
    <row r="40558" spans="199:199" ht="12" customHeight="1">
      <c r="GQ40558" s="171"/>
    </row>
    <row r="40559" spans="199:199" ht="12" customHeight="1">
      <c r="GQ40559" s="171"/>
    </row>
    <row r="40560" spans="199:199" ht="12" customHeight="1">
      <c r="GQ40560" s="171"/>
    </row>
    <row r="40561" spans="199:199" ht="12" customHeight="1">
      <c r="GQ40561" s="171"/>
    </row>
    <row r="40562" spans="199:199" ht="12" customHeight="1">
      <c r="GQ40562" s="171"/>
    </row>
    <row r="40563" spans="199:199" ht="12" customHeight="1">
      <c r="GQ40563" s="171"/>
    </row>
    <row r="40564" spans="199:199" ht="12" customHeight="1">
      <c r="GQ40564" s="171"/>
    </row>
    <row r="40565" spans="199:199" ht="12" customHeight="1">
      <c r="GQ40565" s="171"/>
    </row>
    <row r="40566" spans="199:199" ht="12" customHeight="1">
      <c r="GQ40566" s="171"/>
    </row>
    <row r="40567" spans="199:199" ht="12" customHeight="1">
      <c r="GQ40567" s="171"/>
    </row>
    <row r="40568" spans="199:199" ht="12" customHeight="1">
      <c r="GQ40568" s="171"/>
    </row>
    <row r="40569" spans="199:199" ht="12" customHeight="1">
      <c r="GQ40569" s="171"/>
    </row>
    <row r="40570" spans="199:199" ht="12" customHeight="1">
      <c r="GQ40570" s="171"/>
    </row>
    <row r="40571" spans="199:199" ht="12" customHeight="1">
      <c r="GQ40571" s="171"/>
    </row>
    <row r="40572" spans="199:199" ht="12" customHeight="1">
      <c r="GQ40572" s="171"/>
    </row>
    <row r="40573" spans="199:199" ht="12" customHeight="1">
      <c r="GQ40573" s="171"/>
    </row>
    <row r="40574" spans="199:199" ht="12" customHeight="1">
      <c r="GQ40574" s="171"/>
    </row>
    <row r="40575" spans="199:199" ht="12" customHeight="1">
      <c r="GQ40575" s="171"/>
    </row>
    <row r="40576" spans="199:199" ht="12" customHeight="1">
      <c r="GQ40576" s="171"/>
    </row>
    <row r="40577" spans="199:199" ht="12" customHeight="1">
      <c r="GQ40577" s="171"/>
    </row>
    <row r="40578" spans="199:199" ht="12" customHeight="1">
      <c r="GQ40578" s="171"/>
    </row>
    <row r="40579" spans="199:199" ht="12" customHeight="1">
      <c r="GQ40579" s="171"/>
    </row>
    <row r="40580" spans="199:199" ht="12" customHeight="1">
      <c r="GQ40580" s="171"/>
    </row>
    <row r="40581" spans="199:199" ht="12" customHeight="1">
      <c r="GQ40581" s="171"/>
    </row>
    <row r="40582" spans="199:199" ht="12" customHeight="1">
      <c r="GQ40582" s="171"/>
    </row>
    <row r="40583" spans="199:199" ht="12" customHeight="1">
      <c r="GQ40583" s="171"/>
    </row>
    <row r="40584" spans="199:199" ht="12" customHeight="1">
      <c r="GQ40584" s="171"/>
    </row>
    <row r="40585" spans="199:199" ht="12" customHeight="1">
      <c r="GQ40585" s="171"/>
    </row>
    <row r="40586" spans="199:199" ht="12" customHeight="1">
      <c r="GQ40586" s="171"/>
    </row>
    <row r="40587" spans="199:199" ht="12" customHeight="1">
      <c r="GQ40587" s="171"/>
    </row>
    <row r="40588" spans="199:199" ht="12" customHeight="1">
      <c r="GQ40588" s="171"/>
    </row>
    <row r="40589" spans="199:199" ht="12" customHeight="1">
      <c r="GQ40589" s="171"/>
    </row>
    <row r="40590" spans="199:199" ht="12" customHeight="1">
      <c r="GQ40590" s="171"/>
    </row>
    <row r="40591" spans="199:199" ht="12" customHeight="1">
      <c r="GQ40591" s="171"/>
    </row>
    <row r="40592" spans="199:199" ht="12" customHeight="1">
      <c r="GQ40592" s="171"/>
    </row>
    <row r="40593" spans="199:199" ht="12" customHeight="1">
      <c r="GQ40593" s="171"/>
    </row>
    <row r="40594" spans="199:199" ht="12" customHeight="1">
      <c r="GQ40594" s="171"/>
    </row>
    <row r="40595" spans="199:199" ht="12" customHeight="1">
      <c r="GQ40595" s="171"/>
    </row>
    <row r="40596" spans="199:199" ht="12" customHeight="1">
      <c r="GQ40596" s="171"/>
    </row>
    <row r="40597" spans="199:199" ht="12" customHeight="1">
      <c r="GQ40597" s="171"/>
    </row>
    <row r="40598" spans="199:199" ht="12" customHeight="1">
      <c r="GQ40598" s="171"/>
    </row>
    <row r="40599" spans="199:199" ht="12" customHeight="1">
      <c r="GQ40599" s="171"/>
    </row>
    <row r="40600" spans="199:199" ht="12" customHeight="1">
      <c r="GQ40600" s="171"/>
    </row>
    <row r="40601" spans="199:199" ht="12" customHeight="1">
      <c r="GQ40601" s="171"/>
    </row>
    <row r="40602" spans="199:199" ht="12" customHeight="1">
      <c r="GQ40602" s="171"/>
    </row>
    <row r="40603" spans="199:199" ht="12" customHeight="1">
      <c r="GQ40603" s="171"/>
    </row>
    <row r="40604" spans="199:199" ht="12" customHeight="1">
      <c r="GQ40604" s="171"/>
    </row>
    <row r="40605" spans="199:199" ht="12" customHeight="1">
      <c r="GQ40605" s="171"/>
    </row>
    <row r="40606" spans="199:199" ht="12" customHeight="1">
      <c r="GQ40606" s="171"/>
    </row>
    <row r="40607" spans="199:199" ht="12" customHeight="1">
      <c r="GQ40607" s="171"/>
    </row>
    <row r="40608" spans="199:199" ht="12" customHeight="1">
      <c r="GQ40608" s="171"/>
    </row>
    <row r="40609" spans="199:199" ht="12" customHeight="1">
      <c r="GQ40609" s="171"/>
    </row>
    <row r="40610" spans="199:199" ht="12" customHeight="1">
      <c r="GQ40610" s="171"/>
    </row>
    <row r="40611" spans="199:199" ht="12" customHeight="1">
      <c r="GQ40611" s="171"/>
    </row>
    <row r="40612" spans="199:199" ht="12" customHeight="1">
      <c r="GQ40612" s="171"/>
    </row>
    <row r="40613" spans="199:199" ht="12" customHeight="1">
      <c r="GQ40613" s="171"/>
    </row>
    <row r="40614" spans="199:199" ht="12" customHeight="1">
      <c r="GQ40614" s="171"/>
    </row>
    <row r="40615" spans="199:199" ht="12" customHeight="1">
      <c r="GQ40615" s="171"/>
    </row>
    <row r="40616" spans="199:199" ht="12" customHeight="1">
      <c r="GQ40616" s="171"/>
    </row>
    <row r="40617" spans="199:199" ht="12" customHeight="1">
      <c r="GQ40617" s="171"/>
    </row>
    <row r="40618" spans="199:199" ht="12" customHeight="1">
      <c r="GQ40618" s="171"/>
    </row>
    <row r="40619" spans="199:199" ht="12" customHeight="1">
      <c r="GQ40619" s="171"/>
    </row>
    <row r="40620" spans="199:199" ht="12" customHeight="1">
      <c r="GQ40620" s="171"/>
    </row>
    <row r="40621" spans="199:199" ht="12" customHeight="1">
      <c r="GQ40621" s="171"/>
    </row>
    <row r="40622" spans="199:199" ht="12" customHeight="1">
      <c r="GQ40622" s="171"/>
    </row>
    <row r="40623" spans="199:199" ht="12" customHeight="1">
      <c r="GQ40623" s="171"/>
    </row>
    <row r="40624" spans="199:199" ht="12" customHeight="1">
      <c r="GQ40624" s="171"/>
    </row>
    <row r="40625" spans="199:199" ht="12" customHeight="1">
      <c r="GQ40625" s="171"/>
    </row>
    <row r="40626" spans="199:199" ht="12" customHeight="1">
      <c r="GQ40626" s="171"/>
    </row>
    <row r="40627" spans="199:199" ht="12" customHeight="1">
      <c r="GQ40627" s="171"/>
    </row>
    <row r="40628" spans="199:199" ht="12" customHeight="1">
      <c r="GQ40628" s="171"/>
    </row>
    <row r="40629" spans="199:199" ht="12" customHeight="1">
      <c r="GQ40629" s="171"/>
    </row>
    <row r="40630" spans="199:199" ht="12" customHeight="1">
      <c r="GQ40630" s="171"/>
    </row>
    <row r="40631" spans="199:199" ht="12" customHeight="1">
      <c r="GQ40631" s="171"/>
    </row>
    <row r="40632" spans="199:199" ht="12" customHeight="1">
      <c r="GQ40632" s="171"/>
    </row>
    <row r="40633" spans="199:199" ht="12" customHeight="1">
      <c r="GQ40633" s="171"/>
    </row>
    <row r="40634" spans="199:199" ht="12" customHeight="1">
      <c r="GQ40634" s="171"/>
    </row>
    <row r="40635" spans="199:199" ht="12" customHeight="1">
      <c r="GQ40635" s="171"/>
    </row>
    <row r="40636" spans="199:199" ht="12" customHeight="1">
      <c r="GQ40636" s="171"/>
    </row>
    <row r="40637" spans="199:199" ht="12" customHeight="1">
      <c r="GQ40637" s="171"/>
    </row>
    <row r="40638" spans="199:199" ht="12" customHeight="1">
      <c r="GQ40638" s="171"/>
    </row>
    <row r="40639" spans="199:199" ht="12" customHeight="1">
      <c r="GQ40639" s="171"/>
    </row>
    <row r="40640" spans="199:199" ht="12" customHeight="1">
      <c r="GQ40640" s="171"/>
    </row>
    <row r="40641" spans="199:199" ht="12" customHeight="1">
      <c r="GQ40641" s="171"/>
    </row>
    <row r="40642" spans="199:199" ht="12" customHeight="1">
      <c r="GQ40642" s="171"/>
    </row>
    <row r="40643" spans="199:199" ht="12" customHeight="1">
      <c r="GQ40643" s="171"/>
    </row>
    <row r="40644" spans="199:199" ht="12" customHeight="1">
      <c r="GQ40644" s="171"/>
    </row>
    <row r="40645" spans="199:199" ht="12" customHeight="1">
      <c r="GQ40645" s="171"/>
    </row>
    <row r="40646" spans="199:199" ht="12" customHeight="1">
      <c r="GQ40646" s="171"/>
    </row>
    <row r="40647" spans="199:199" ht="12" customHeight="1">
      <c r="GQ40647" s="171"/>
    </row>
    <row r="40648" spans="199:199" ht="12" customHeight="1">
      <c r="GQ40648" s="171"/>
    </row>
    <row r="40649" spans="199:199" ht="12" customHeight="1">
      <c r="GQ40649" s="171"/>
    </row>
    <row r="40650" spans="199:199" ht="12" customHeight="1">
      <c r="GQ40650" s="171"/>
    </row>
    <row r="40651" spans="199:199" ht="12" customHeight="1">
      <c r="GQ40651" s="171"/>
    </row>
    <row r="40652" spans="199:199" ht="12" customHeight="1">
      <c r="GQ40652" s="171"/>
    </row>
    <row r="40653" spans="199:199" ht="12" customHeight="1">
      <c r="GQ40653" s="171"/>
    </row>
    <row r="40654" spans="199:199" ht="12" customHeight="1">
      <c r="GQ40654" s="171"/>
    </row>
    <row r="40655" spans="199:199" ht="12" customHeight="1">
      <c r="GQ40655" s="171"/>
    </row>
    <row r="40656" spans="199:199" ht="12" customHeight="1">
      <c r="GQ40656" s="171"/>
    </row>
    <row r="40657" spans="199:199" ht="12" customHeight="1">
      <c r="GQ40657" s="171"/>
    </row>
    <row r="40658" spans="199:199" ht="12" customHeight="1">
      <c r="GQ40658" s="171"/>
    </row>
    <row r="40659" spans="199:199" ht="12" customHeight="1">
      <c r="GQ40659" s="171"/>
    </row>
    <row r="40660" spans="199:199" ht="12" customHeight="1">
      <c r="GQ40660" s="171"/>
    </row>
    <row r="40661" spans="199:199" ht="12" customHeight="1">
      <c r="GQ40661" s="171"/>
    </row>
    <row r="40662" spans="199:199" ht="12" customHeight="1">
      <c r="GQ40662" s="171"/>
    </row>
    <row r="40663" spans="199:199" ht="12" customHeight="1">
      <c r="GQ40663" s="171"/>
    </row>
    <row r="40664" spans="199:199" ht="12" customHeight="1">
      <c r="GQ40664" s="171"/>
    </row>
    <row r="40665" spans="199:199" ht="12" customHeight="1">
      <c r="GQ40665" s="171"/>
    </row>
    <row r="40666" spans="199:199" ht="12" customHeight="1">
      <c r="GQ40666" s="171"/>
    </row>
    <row r="40667" spans="199:199" ht="12" customHeight="1">
      <c r="GQ40667" s="171"/>
    </row>
    <row r="40668" spans="199:199" ht="12" customHeight="1">
      <c r="GQ40668" s="171"/>
    </row>
    <row r="40669" spans="199:199" ht="12" customHeight="1">
      <c r="GQ40669" s="171"/>
    </row>
    <row r="40670" spans="199:199" ht="12" customHeight="1">
      <c r="GQ40670" s="171"/>
    </row>
    <row r="40671" spans="199:199" ht="12" customHeight="1">
      <c r="GQ40671" s="171"/>
    </row>
    <row r="40672" spans="199:199" ht="12" customHeight="1">
      <c r="GQ40672" s="171"/>
    </row>
    <row r="40673" spans="199:199" ht="12" customHeight="1">
      <c r="GQ40673" s="171"/>
    </row>
    <row r="40674" spans="199:199" ht="12" customHeight="1">
      <c r="GQ40674" s="171"/>
    </row>
    <row r="40675" spans="199:199" ht="12" customHeight="1">
      <c r="GQ40675" s="171"/>
    </row>
    <row r="40676" spans="199:199" ht="12" customHeight="1">
      <c r="GQ40676" s="171"/>
    </row>
    <row r="40677" spans="199:199" ht="12" customHeight="1">
      <c r="GQ40677" s="171"/>
    </row>
    <row r="40678" spans="199:199" ht="12" customHeight="1">
      <c r="GQ40678" s="171"/>
    </row>
    <row r="40679" spans="199:199" ht="12" customHeight="1">
      <c r="GQ40679" s="171"/>
    </row>
    <row r="40680" spans="199:199" ht="12" customHeight="1">
      <c r="GQ40680" s="171"/>
    </row>
    <row r="40681" spans="199:199" ht="12" customHeight="1">
      <c r="GQ40681" s="171"/>
    </row>
    <row r="40682" spans="199:199" ht="12" customHeight="1">
      <c r="GQ40682" s="171"/>
    </row>
    <row r="40683" spans="199:199" ht="12" customHeight="1">
      <c r="GQ40683" s="171"/>
    </row>
    <row r="40684" spans="199:199" ht="12" customHeight="1">
      <c r="GQ40684" s="171"/>
    </row>
    <row r="40685" spans="199:199" ht="12" customHeight="1">
      <c r="GQ40685" s="171"/>
    </row>
    <row r="40686" spans="199:199" ht="12" customHeight="1">
      <c r="GQ40686" s="171"/>
    </row>
    <row r="40687" spans="199:199" ht="12" customHeight="1">
      <c r="GQ40687" s="171"/>
    </row>
    <row r="40688" spans="199:199" ht="12" customHeight="1">
      <c r="GQ40688" s="171"/>
    </row>
    <row r="40689" spans="199:199" ht="12" customHeight="1">
      <c r="GQ40689" s="171"/>
    </row>
    <row r="40690" spans="199:199" ht="12" customHeight="1">
      <c r="GQ40690" s="171"/>
    </row>
    <row r="40691" spans="199:199" ht="12" customHeight="1">
      <c r="GQ40691" s="171"/>
    </row>
    <row r="40692" spans="199:199" ht="12" customHeight="1">
      <c r="GQ40692" s="171"/>
    </row>
    <row r="40693" spans="199:199" ht="12" customHeight="1">
      <c r="GQ40693" s="171"/>
    </row>
    <row r="40694" spans="199:199" ht="12" customHeight="1">
      <c r="GQ40694" s="171"/>
    </row>
    <row r="40695" spans="199:199" ht="12" customHeight="1">
      <c r="GQ40695" s="171"/>
    </row>
    <row r="40696" spans="199:199" ht="12" customHeight="1">
      <c r="GQ40696" s="171"/>
    </row>
    <row r="40697" spans="199:199" ht="12" customHeight="1">
      <c r="GQ40697" s="171"/>
    </row>
    <row r="40698" spans="199:199" ht="12" customHeight="1">
      <c r="GQ40698" s="171"/>
    </row>
    <row r="40699" spans="199:199" ht="12" customHeight="1">
      <c r="GQ40699" s="171"/>
    </row>
    <row r="40700" spans="199:199" ht="12" customHeight="1">
      <c r="GQ40700" s="171"/>
    </row>
    <row r="40701" spans="199:199" ht="12" customHeight="1">
      <c r="GQ40701" s="171"/>
    </row>
    <row r="40702" spans="199:199" ht="12" customHeight="1">
      <c r="GQ40702" s="171"/>
    </row>
    <row r="40703" spans="199:199" ht="12" customHeight="1">
      <c r="GQ40703" s="171"/>
    </row>
    <row r="40704" spans="199:199" ht="12" customHeight="1">
      <c r="GQ40704" s="171"/>
    </row>
    <row r="40705" spans="199:199" ht="12" customHeight="1">
      <c r="GQ40705" s="171"/>
    </row>
    <row r="40706" spans="199:199" ht="12" customHeight="1">
      <c r="GQ40706" s="171"/>
    </row>
    <row r="40707" spans="199:199" ht="12" customHeight="1">
      <c r="GQ40707" s="171"/>
    </row>
    <row r="40708" spans="199:199" ht="12" customHeight="1">
      <c r="GQ40708" s="171"/>
    </row>
    <row r="40709" spans="199:199" ht="12" customHeight="1">
      <c r="GQ40709" s="171"/>
    </row>
    <row r="40710" spans="199:199" ht="12" customHeight="1">
      <c r="GQ40710" s="171"/>
    </row>
    <row r="40711" spans="199:199" ht="12" customHeight="1">
      <c r="GQ40711" s="171"/>
    </row>
    <row r="40712" spans="199:199" ht="12" customHeight="1">
      <c r="GQ40712" s="171"/>
    </row>
    <row r="40713" spans="199:199" ht="12" customHeight="1">
      <c r="GQ40713" s="171"/>
    </row>
    <row r="40714" spans="199:199" ht="12" customHeight="1">
      <c r="GQ40714" s="171"/>
    </row>
    <row r="40715" spans="199:199" ht="12" customHeight="1">
      <c r="GQ40715" s="171"/>
    </row>
    <row r="40716" spans="199:199" ht="12" customHeight="1">
      <c r="GQ40716" s="171"/>
    </row>
    <row r="40717" spans="199:199" ht="12" customHeight="1">
      <c r="GQ40717" s="171"/>
    </row>
    <row r="40718" spans="199:199" ht="12" customHeight="1">
      <c r="GQ40718" s="171"/>
    </row>
    <row r="40719" spans="199:199" ht="12" customHeight="1">
      <c r="GQ40719" s="171"/>
    </row>
    <row r="40720" spans="199:199" ht="12" customHeight="1">
      <c r="GQ40720" s="171"/>
    </row>
    <row r="40721" spans="199:199" ht="12" customHeight="1">
      <c r="GQ40721" s="171"/>
    </row>
    <row r="40722" spans="199:199" ht="12" customHeight="1">
      <c r="GQ40722" s="171"/>
    </row>
    <row r="40723" spans="199:199" ht="12" customHeight="1">
      <c r="GQ40723" s="171"/>
    </row>
    <row r="40724" spans="199:199" ht="12" customHeight="1">
      <c r="GQ40724" s="171"/>
    </row>
    <row r="40725" spans="199:199" ht="12" customHeight="1">
      <c r="GQ40725" s="171"/>
    </row>
    <row r="40726" spans="199:199" ht="12" customHeight="1">
      <c r="GQ40726" s="171"/>
    </row>
    <row r="40727" spans="199:199" ht="12" customHeight="1">
      <c r="GQ40727" s="171"/>
    </row>
    <row r="40728" spans="199:199" ht="12" customHeight="1">
      <c r="GQ40728" s="171"/>
    </row>
    <row r="40729" spans="199:199" ht="12" customHeight="1">
      <c r="GQ40729" s="171"/>
    </row>
    <row r="40730" spans="199:199" ht="12" customHeight="1">
      <c r="GQ40730" s="171"/>
    </row>
    <row r="40731" spans="199:199" ht="12" customHeight="1">
      <c r="GQ40731" s="171"/>
    </row>
    <row r="40732" spans="199:199" ht="12" customHeight="1">
      <c r="GQ40732" s="171"/>
    </row>
    <row r="40733" spans="199:199" ht="12" customHeight="1">
      <c r="GQ40733" s="171"/>
    </row>
    <row r="40734" spans="199:199" ht="12" customHeight="1">
      <c r="GQ40734" s="171"/>
    </row>
    <row r="40735" spans="199:199" ht="12" customHeight="1">
      <c r="GQ40735" s="171"/>
    </row>
    <row r="40736" spans="199:199" ht="12" customHeight="1">
      <c r="GQ40736" s="171"/>
    </row>
    <row r="40737" spans="199:199" ht="12" customHeight="1">
      <c r="GQ40737" s="171"/>
    </row>
    <row r="40738" spans="199:199" ht="12" customHeight="1">
      <c r="GQ40738" s="171"/>
    </row>
    <row r="40739" spans="199:199" ht="12" customHeight="1">
      <c r="GQ40739" s="171"/>
    </row>
    <row r="40740" spans="199:199" ht="12" customHeight="1">
      <c r="GQ40740" s="171"/>
    </row>
    <row r="40741" spans="199:199" ht="12" customHeight="1">
      <c r="GQ40741" s="171"/>
    </row>
    <row r="40742" spans="199:199" ht="12" customHeight="1">
      <c r="GQ40742" s="171"/>
    </row>
    <row r="40743" spans="199:199" ht="12" customHeight="1">
      <c r="GQ40743" s="171"/>
    </row>
    <row r="40744" spans="199:199" ht="12" customHeight="1">
      <c r="GQ40744" s="171"/>
    </row>
    <row r="40745" spans="199:199" ht="12" customHeight="1">
      <c r="GQ40745" s="171"/>
    </row>
    <row r="40746" spans="199:199" ht="12" customHeight="1">
      <c r="GQ40746" s="171"/>
    </row>
    <row r="40747" spans="199:199" ht="12" customHeight="1">
      <c r="GQ40747" s="171"/>
    </row>
    <row r="40748" spans="199:199" ht="12" customHeight="1">
      <c r="GQ40748" s="171"/>
    </row>
    <row r="40749" spans="199:199" ht="12" customHeight="1">
      <c r="GQ40749" s="171"/>
    </row>
    <row r="40750" spans="199:199" ht="12" customHeight="1">
      <c r="GQ40750" s="171"/>
    </row>
    <row r="40751" spans="199:199" ht="12" customHeight="1">
      <c r="GQ40751" s="171"/>
    </row>
    <row r="40752" spans="199:199" ht="12" customHeight="1">
      <c r="GQ40752" s="171"/>
    </row>
    <row r="40753" spans="199:199" ht="12" customHeight="1">
      <c r="GQ40753" s="171"/>
    </row>
    <row r="40754" spans="199:199" ht="12" customHeight="1">
      <c r="GQ40754" s="171"/>
    </row>
    <row r="40755" spans="199:199" ht="12" customHeight="1">
      <c r="GQ40755" s="171"/>
    </row>
    <row r="40756" spans="199:199" ht="12" customHeight="1">
      <c r="GQ40756" s="171"/>
    </row>
    <row r="40757" spans="199:199" ht="12" customHeight="1">
      <c r="GQ40757" s="171"/>
    </row>
    <row r="40758" spans="199:199" ht="12" customHeight="1">
      <c r="GQ40758" s="171"/>
    </row>
    <row r="40759" spans="199:199" ht="12" customHeight="1">
      <c r="GQ40759" s="171"/>
    </row>
    <row r="40760" spans="199:199" ht="12" customHeight="1">
      <c r="GQ40760" s="171"/>
    </row>
    <row r="40761" spans="199:199" ht="12" customHeight="1">
      <c r="GQ40761" s="171"/>
    </row>
    <row r="40762" spans="199:199" ht="12" customHeight="1">
      <c r="GQ40762" s="171"/>
    </row>
    <row r="40763" spans="199:199" ht="12" customHeight="1">
      <c r="GQ40763" s="171"/>
    </row>
    <row r="40764" spans="199:199" ht="12" customHeight="1">
      <c r="GQ40764" s="171"/>
    </row>
    <row r="40765" spans="199:199" ht="12" customHeight="1">
      <c r="GQ40765" s="171"/>
    </row>
    <row r="40766" spans="199:199" ht="12" customHeight="1">
      <c r="GQ40766" s="171"/>
    </row>
    <row r="40767" spans="199:199" ht="12" customHeight="1">
      <c r="GQ40767" s="171"/>
    </row>
    <row r="40768" spans="199:199" ht="12" customHeight="1">
      <c r="GQ40768" s="171"/>
    </row>
    <row r="40769" spans="199:199" ht="12" customHeight="1">
      <c r="GQ40769" s="171"/>
    </row>
    <row r="40770" spans="199:199" ht="12" customHeight="1">
      <c r="GQ40770" s="171"/>
    </row>
    <row r="40771" spans="199:199" ht="12" customHeight="1">
      <c r="GQ40771" s="171"/>
    </row>
    <row r="40772" spans="199:199" ht="12" customHeight="1">
      <c r="GQ40772" s="171"/>
    </row>
    <row r="40773" spans="199:199" ht="12" customHeight="1">
      <c r="GQ40773" s="171"/>
    </row>
    <row r="40774" spans="199:199" ht="12" customHeight="1">
      <c r="GQ40774" s="171"/>
    </row>
    <row r="40775" spans="199:199" ht="12" customHeight="1">
      <c r="GQ40775" s="171"/>
    </row>
    <row r="40776" spans="199:199" ht="12" customHeight="1">
      <c r="GQ40776" s="171"/>
    </row>
    <row r="40777" spans="199:199" ht="12" customHeight="1">
      <c r="GQ40777" s="171"/>
    </row>
    <row r="40778" spans="199:199" ht="12" customHeight="1">
      <c r="GQ40778" s="171"/>
    </row>
    <row r="40779" spans="199:199" ht="12" customHeight="1">
      <c r="GQ40779" s="171"/>
    </row>
    <row r="40780" spans="199:199" ht="12" customHeight="1">
      <c r="GQ40780" s="171"/>
    </row>
    <row r="40781" spans="199:199" ht="12" customHeight="1">
      <c r="GQ40781" s="171"/>
    </row>
    <row r="40782" spans="199:199" ht="12" customHeight="1">
      <c r="GQ40782" s="171"/>
    </row>
    <row r="40783" spans="199:199" ht="12" customHeight="1">
      <c r="GQ40783" s="171"/>
    </row>
    <row r="40784" spans="199:199" ht="12" customHeight="1">
      <c r="GQ40784" s="171"/>
    </row>
    <row r="40785" spans="199:199" ht="12" customHeight="1">
      <c r="GQ40785" s="171"/>
    </row>
    <row r="40786" spans="199:199" ht="12" customHeight="1">
      <c r="GQ40786" s="171"/>
    </row>
    <row r="40787" spans="199:199" ht="12" customHeight="1">
      <c r="GQ40787" s="171"/>
    </row>
    <row r="40788" spans="199:199" ht="12" customHeight="1">
      <c r="GQ40788" s="171"/>
    </row>
    <row r="40789" spans="199:199" ht="12" customHeight="1">
      <c r="GQ40789" s="171"/>
    </row>
    <row r="40790" spans="199:199" ht="12" customHeight="1">
      <c r="GQ40790" s="171"/>
    </row>
    <row r="40791" spans="199:199" ht="12" customHeight="1">
      <c r="GQ40791" s="171"/>
    </row>
    <row r="40792" spans="199:199" ht="12" customHeight="1">
      <c r="GQ40792" s="171"/>
    </row>
    <row r="40793" spans="199:199" ht="12" customHeight="1">
      <c r="GQ40793" s="171"/>
    </row>
    <row r="40794" spans="199:199" ht="12" customHeight="1">
      <c r="GQ40794" s="171"/>
    </row>
    <row r="40795" spans="199:199" ht="12" customHeight="1">
      <c r="GQ40795" s="171"/>
    </row>
    <row r="40796" spans="199:199" ht="12" customHeight="1">
      <c r="GQ40796" s="171"/>
    </row>
    <row r="40797" spans="199:199" ht="12" customHeight="1">
      <c r="GQ40797" s="171"/>
    </row>
    <row r="40798" spans="199:199" ht="12" customHeight="1">
      <c r="GQ40798" s="171"/>
    </row>
    <row r="40799" spans="199:199" ht="12" customHeight="1">
      <c r="GQ40799" s="171"/>
    </row>
    <row r="40800" spans="199:199" ht="12" customHeight="1">
      <c r="GQ40800" s="171"/>
    </row>
    <row r="40801" spans="199:199" ht="12" customHeight="1">
      <c r="GQ40801" s="171"/>
    </row>
    <row r="40802" spans="199:199" ht="12" customHeight="1">
      <c r="GQ40802" s="171"/>
    </row>
    <row r="40803" spans="199:199" ht="12" customHeight="1">
      <c r="GQ40803" s="171"/>
    </row>
    <row r="40804" spans="199:199" ht="12" customHeight="1">
      <c r="GQ40804" s="171"/>
    </row>
    <row r="40805" spans="199:199" ht="12" customHeight="1">
      <c r="GQ40805" s="171"/>
    </row>
    <row r="40806" spans="199:199" ht="12" customHeight="1">
      <c r="GQ40806" s="171"/>
    </row>
    <row r="40807" spans="199:199" ht="12" customHeight="1">
      <c r="GQ40807" s="171"/>
    </row>
    <row r="40808" spans="199:199" ht="12" customHeight="1">
      <c r="GQ40808" s="171"/>
    </row>
    <row r="40809" spans="199:199" ht="12" customHeight="1">
      <c r="GQ40809" s="171"/>
    </row>
    <row r="40810" spans="199:199" ht="12" customHeight="1">
      <c r="GQ40810" s="171"/>
    </row>
    <row r="40811" spans="199:199" ht="12" customHeight="1">
      <c r="GQ40811" s="171"/>
    </row>
    <row r="40812" spans="199:199" ht="12" customHeight="1">
      <c r="GQ40812" s="171"/>
    </row>
    <row r="40813" spans="199:199" ht="12" customHeight="1">
      <c r="GQ40813" s="171"/>
    </row>
    <row r="40814" spans="199:199" ht="12" customHeight="1">
      <c r="GQ40814" s="171"/>
    </row>
    <row r="40815" spans="199:199" ht="12" customHeight="1">
      <c r="GQ40815" s="171"/>
    </row>
    <row r="40816" spans="199:199" ht="12" customHeight="1">
      <c r="GQ40816" s="171"/>
    </row>
    <row r="40817" spans="199:199" ht="12" customHeight="1">
      <c r="GQ40817" s="171"/>
    </row>
    <row r="40818" spans="199:199" ht="12" customHeight="1">
      <c r="GQ40818" s="171"/>
    </row>
    <row r="40819" spans="199:199" ht="12" customHeight="1">
      <c r="GQ40819" s="171"/>
    </row>
    <row r="40820" spans="199:199" ht="12" customHeight="1">
      <c r="GQ40820" s="171"/>
    </row>
    <row r="40821" spans="199:199" ht="12" customHeight="1">
      <c r="GQ40821" s="171"/>
    </row>
    <row r="40822" spans="199:199" ht="12" customHeight="1">
      <c r="GQ40822" s="171"/>
    </row>
    <row r="40823" spans="199:199" ht="12" customHeight="1">
      <c r="GQ40823" s="171"/>
    </row>
    <row r="40824" spans="199:199" ht="12" customHeight="1">
      <c r="GQ40824" s="171"/>
    </row>
    <row r="40825" spans="199:199" ht="12" customHeight="1">
      <c r="GQ40825" s="171"/>
    </row>
    <row r="40826" spans="199:199" ht="12" customHeight="1">
      <c r="GQ40826" s="171"/>
    </row>
    <row r="40827" spans="199:199" ht="12" customHeight="1">
      <c r="GQ40827" s="171"/>
    </row>
    <row r="40828" spans="199:199" ht="12" customHeight="1">
      <c r="GQ40828" s="171"/>
    </row>
    <row r="40829" spans="199:199" ht="12" customHeight="1">
      <c r="GQ40829" s="171"/>
    </row>
    <row r="40830" spans="199:199" ht="12" customHeight="1">
      <c r="GQ40830" s="171"/>
    </row>
    <row r="40831" spans="199:199" ht="12" customHeight="1">
      <c r="GQ40831" s="171"/>
    </row>
    <row r="40832" spans="199:199" ht="12" customHeight="1">
      <c r="GQ40832" s="171"/>
    </row>
    <row r="40833" spans="199:199" ht="12" customHeight="1">
      <c r="GQ40833" s="171"/>
    </row>
    <row r="40834" spans="199:199" ht="12" customHeight="1">
      <c r="GQ40834" s="171"/>
    </row>
    <row r="40835" spans="199:199" ht="12" customHeight="1">
      <c r="GQ40835" s="171"/>
    </row>
    <row r="40836" spans="199:199" ht="12" customHeight="1">
      <c r="GQ40836" s="171"/>
    </row>
    <row r="40837" spans="199:199" ht="12" customHeight="1">
      <c r="GQ40837" s="171"/>
    </row>
    <row r="40838" spans="199:199" ht="12" customHeight="1">
      <c r="GQ40838" s="171"/>
    </row>
    <row r="40839" spans="199:199" ht="12" customHeight="1">
      <c r="GQ40839" s="171"/>
    </row>
    <row r="40840" spans="199:199" ht="12" customHeight="1">
      <c r="GQ40840" s="171"/>
    </row>
    <row r="40841" spans="199:199" ht="12" customHeight="1">
      <c r="GQ40841" s="171"/>
    </row>
    <row r="40842" spans="199:199" ht="12" customHeight="1">
      <c r="GQ40842" s="171"/>
    </row>
    <row r="40843" spans="199:199" ht="12" customHeight="1">
      <c r="GQ40843" s="171"/>
    </row>
    <row r="40844" spans="199:199" ht="12" customHeight="1">
      <c r="GQ40844" s="171"/>
    </row>
    <row r="40845" spans="199:199" ht="12" customHeight="1">
      <c r="GQ40845" s="171"/>
    </row>
    <row r="40846" spans="199:199" ht="12" customHeight="1">
      <c r="GQ40846" s="171"/>
    </row>
    <row r="40847" spans="199:199" ht="12" customHeight="1">
      <c r="GQ40847" s="171"/>
    </row>
    <row r="40848" spans="199:199" ht="12" customHeight="1">
      <c r="GQ40848" s="171"/>
    </row>
    <row r="40849" spans="199:199" ht="12" customHeight="1">
      <c r="GQ40849" s="171"/>
    </row>
    <row r="40850" spans="199:199" ht="12" customHeight="1">
      <c r="GQ40850" s="171"/>
    </row>
    <row r="40851" spans="199:199" ht="12" customHeight="1">
      <c r="GQ40851" s="171"/>
    </row>
    <row r="40852" spans="199:199" ht="12" customHeight="1">
      <c r="GQ40852" s="171"/>
    </row>
    <row r="40853" spans="199:199" ht="12" customHeight="1">
      <c r="GQ40853" s="171"/>
    </row>
    <row r="40854" spans="199:199" ht="12" customHeight="1">
      <c r="GQ40854" s="171"/>
    </row>
    <row r="40855" spans="199:199" ht="12" customHeight="1">
      <c r="GQ40855" s="171"/>
    </row>
    <row r="40856" spans="199:199" ht="12" customHeight="1">
      <c r="GQ40856" s="171"/>
    </row>
    <row r="40857" spans="199:199" ht="12" customHeight="1">
      <c r="GQ40857" s="171"/>
    </row>
    <row r="40858" spans="199:199" ht="12" customHeight="1">
      <c r="GQ40858" s="171"/>
    </row>
    <row r="40859" spans="199:199" ht="12" customHeight="1">
      <c r="GQ40859" s="171"/>
    </row>
    <row r="40860" spans="199:199" ht="12" customHeight="1">
      <c r="GQ40860" s="171"/>
    </row>
    <row r="40861" spans="199:199" ht="12" customHeight="1">
      <c r="GQ40861" s="171"/>
    </row>
    <row r="40862" spans="199:199" ht="12" customHeight="1">
      <c r="GQ40862" s="171"/>
    </row>
    <row r="40863" spans="199:199" ht="12" customHeight="1">
      <c r="GQ40863" s="171"/>
    </row>
    <row r="40864" spans="199:199" ht="12" customHeight="1">
      <c r="GQ40864" s="171"/>
    </row>
    <row r="40865" spans="199:199" ht="12" customHeight="1">
      <c r="GQ40865" s="171"/>
    </row>
    <row r="40866" spans="199:199" ht="12" customHeight="1">
      <c r="GQ40866" s="171"/>
    </row>
    <row r="40867" spans="199:199" ht="12" customHeight="1">
      <c r="GQ40867" s="171"/>
    </row>
    <row r="40868" spans="199:199" ht="12" customHeight="1">
      <c r="GQ40868" s="171"/>
    </row>
    <row r="40869" spans="199:199" ht="12" customHeight="1">
      <c r="GQ40869" s="171"/>
    </row>
    <row r="40870" spans="199:199" ht="12" customHeight="1">
      <c r="GQ40870" s="171"/>
    </row>
    <row r="40871" spans="199:199" ht="12" customHeight="1">
      <c r="GQ40871" s="171"/>
    </row>
    <row r="40872" spans="199:199" ht="12" customHeight="1">
      <c r="GQ40872" s="171"/>
    </row>
    <row r="40873" spans="199:199" ht="12" customHeight="1">
      <c r="GQ40873" s="171"/>
    </row>
    <row r="40874" spans="199:199" ht="12" customHeight="1">
      <c r="GQ40874" s="171"/>
    </row>
    <row r="40875" spans="199:199" ht="12" customHeight="1">
      <c r="GQ40875" s="171"/>
    </row>
    <row r="40876" spans="199:199" ht="12" customHeight="1">
      <c r="GQ40876" s="171"/>
    </row>
    <row r="40877" spans="199:199" ht="12" customHeight="1">
      <c r="GQ40877" s="171"/>
    </row>
    <row r="40878" spans="199:199" ht="12" customHeight="1">
      <c r="GQ40878" s="171"/>
    </row>
    <row r="40879" spans="199:199" ht="12" customHeight="1">
      <c r="GQ40879" s="171"/>
    </row>
    <row r="40880" spans="199:199" ht="12" customHeight="1">
      <c r="GQ40880" s="171"/>
    </row>
    <row r="40881" spans="199:199" ht="12" customHeight="1">
      <c r="GQ40881" s="171"/>
    </row>
    <row r="40882" spans="199:199" ht="12" customHeight="1">
      <c r="GQ40882" s="171"/>
    </row>
    <row r="40883" spans="199:199" ht="12" customHeight="1">
      <c r="GQ40883" s="171"/>
    </row>
    <row r="40884" spans="199:199" ht="12" customHeight="1">
      <c r="GQ40884" s="171"/>
    </row>
    <row r="40885" spans="199:199" ht="12" customHeight="1">
      <c r="GQ40885" s="171"/>
    </row>
    <row r="40886" spans="199:199" ht="12" customHeight="1">
      <c r="GQ40886" s="171"/>
    </row>
    <row r="40887" spans="199:199" ht="12" customHeight="1">
      <c r="GQ40887" s="171"/>
    </row>
    <row r="40888" spans="199:199" ht="12" customHeight="1">
      <c r="GQ40888" s="171"/>
    </row>
    <row r="40889" spans="199:199" ht="12" customHeight="1">
      <c r="GQ40889" s="171"/>
    </row>
    <row r="40890" spans="199:199" ht="12" customHeight="1">
      <c r="GQ40890" s="171"/>
    </row>
    <row r="40891" spans="199:199" ht="12" customHeight="1">
      <c r="GQ40891" s="171"/>
    </row>
    <row r="40892" spans="199:199" ht="12" customHeight="1">
      <c r="GQ40892" s="171"/>
    </row>
    <row r="40893" spans="199:199" ht="12" customHeight="1">
      <c r="GQ40893" s="171"/>
    </row>
    <row r="40894" spans="199:199" ht="12" customHeight="1">
      <c r="GQ40894" s="171"/>
    </row>
    <row r="40895" spans="199:199" ht="12" customHeight="1">
      <c r="GQ40895" s="171"/>
    </row>
    <row r="40896" spans="199:199" ht="12" customHeight="1">
      <c r="GQ40896" s="171"/>
    </row>
    <row r="40897" spans="199:199" ht="12" customHeight="1">
      <c r="GQ40897" s="171"/>
    </row>
    <row r="40898" spans="199:199" ht="12" customHeight="1">
      <c r="GQ40898" s="171"/>
    </row>
    <row r="40899" spans="199:199" ht="12" customHeight="1">
      <c r="GQ40899" s="171"/>
    </row>
    <row r="40900" spans="199:199" ht="12" customHeight="1">
      <c r="GQ40900" s="171"/>
    </row>
    <row r="40901" spans="199:199" ht="12" customHeight="1">
      <c r="GQ40901" s="171"/>
    </row>
    <row r="40902" spans="199:199" ht="12" customHeight="1">
      <c r="GQ40902" s="171"/>
    </row>
    <row r="40903" spans="199:199" ht="12" customHeight="1">
      <c r="GQ40903" s="171"/>
    </row>
    <row r="40904" spans="199:199" ht="12" customHeight="1">
      <c r="GQ40904" s="171"/>
    </row>
    <row r="40905" spans="199:199" ht="12" customHeight="1">
      <c r="GQ40905" s="171"/>
    </row>
    <row r="40906" spans="199:199" ht="12" customHeight="1">
      <c r="GQ40906" s="171"/>
    </row>
    <row r="40907" spans="199:199" ht="12" customHeight="1">
      <c r="GQ40907" s="171"/>
    </row>
    <row r="40908" spans="199:199" ht="12" customHeight="1">
      <c r="GQ40908" s="171"/>
    </row>
    <row r="40909" spans="199:199" ht="12" customHeight="1">
      <c r="GQ40909" s="171"/>
    </row>
    <row r="40910" spans="199:199" ht="12" customHeight="1">
      <c r="GQ40910" s="171"/>
    </row>
    <row r="40911" spans="199:199" ht="12" customHeight="1">
      <c r="GQ40911" s="171"/>
    </row>
    <row r="40912" spans="199:199" ht="12" customHeight="1">
      <c r="GQ40912" s="171"/>
    </row>
    <row r="40913" spans="199:199" ht="12" customHeight="1">
      <c r="GQ40913" s="171"/>
    </row>
    <row r="40914" spans="199:199" ht="12" customHeight="1">
      <c r="GQ40914" s="171"/>
    </row>
    <row r="40915" spans="199:199" ht="12" customHeight="1">
      <c r="GQ40915" s="171"/>
    </row>
    <row r="40916" spans="199:199" ht="12" customHeight="1">
      <c r="GQ40916" s="171"/>
    </row>
    <row r="40917" spans="199:199" ht="12" customHeight="1">
      <c r="GQ40917" s="171"/>
    </row>
    <row r="40918" spans="199:199" ht="12" customHeight="1">
      <c r="GQ40918" s="171"/>
    </row>
    <row r="40919" spans="199:199" ht="12" customHeight="1">
      <c r="GQ40919" s="171"/>
    </row>
    <row r="40920" spans="199:199" ht="12" customHeight="1">
      <c r="GQ40920" s="171"/>
    </row>
    <row r="40921" spans="199:199" ht="12" customHeight="1">
      <c r="GQ40921" s="171"/>
    </row>
    <row r="40922" spans="199:199" ht="12" customHeight="1">
      <c r="GQ40922" s="171"/>
    </row>
    <row r="40923" spans="199:199" ht="12" customHeight="1">
      <c r="GQ40923" s="171"/>
    </row>
    <row r="40924" spans="199:199" ht="12" customHeight="1">
      <c r="GQ40924" s="171"/>
    </row>
    <row r="40925" spans="199:199" ht="12" customHeight="1">
      <c r="GQ40925" s="171"/>
    </row>
    <row r="40926" spans="199:199" ht="12" customHeight="1">
      <c r="GQ40926" s="171"/>
    </row>
    <row r="40927" spans="199:199" ht="12" customHeight="1">
      <c r="GQ40927" s="171"/>
    </row>
    <row r="40928" spans="199:199" ht="12" customHeight="1">
      <c r="GQ40928" s="171"/>
    </row>
    <row r="40929" spans="199:199" ht="12" customHeight="1">
      <c r="GQ40929" s="171"/>
    </row>
    <row r="40930" spans="199:199" ht="12" customHeight="1">
      <c r="GQ40930" s="171"/>
    </row>
    <row r="40931" spans="199:199" ht="12" customHeight="1">
      <c r="GQ40931" s="171"/>
    </row>
    <row r="40932" spans="199:199" ht="12" customHeight="1">
      <c r="GQ40932" s="171"/>
    </row>
    <row r="40933" spans="199:199" ht="12" customHeight="1">
      <c r="GQ40933" s="171"/>
    </row>
    <row r="40934" spans="199:199" ht="12" customHeight="1">
      <c r="GQ40934" s="171"/>
    </row>
    <row r="40935" spans="199:199" ht="12" customHeight="1">
      <c r="GQ40935" s="171"/>
    </row>
    <row r="40936" spans="199:199" ht="12" customHeight="1">
      <c r="GQ40936" s="171"/>
    </row>
    <row r="40937" spans="199:199" ht="12" customHeight="1">
      <c r="GQ40937" s="171"/>
    </row>
    <row r="40938" spans="199:199" ht="12" customHeight="1">
      <c r="GQ40938" s="171"/>
    </row>
    <row r="40939" spans="199:199" ht="12" customHeight="1">
      <c r="GQ40939" s="171"/>
    </row>
    <row r="40940" spans="199:199" ht="12" customHeight="1">
      <c r="GQ40940" s="171"/>
    </row>
    <row r="40941" spans="199:199" ht="12" customHeight="1">
      <c r="GQ40941" s="171"/>
    </row>
    <row r="40942" spans="199:199" ht="12" customHeight="1">
      <c r="GQ40942" s="171"/>
    </row>
    <row r="40943" spans="199:199" ht="12" customHeight="1">
      <c r="GQ40943" s="171"/>
    </row>
    <row r="40944" spans="199:199" ht="12" customHeight="1">
      <c r="GQ40944" s="171"/>
    </row>
    <row r="40945" spans="199:199" ht="12" customHeight="1">
      <c r="GQ40945" s="171"/>
    </row>
    <row r="40946" spans="199:199" ht="12" customHeight="1">
      <c r="GQ40946" s="171"/>
    </row>
    <row r="40947" spans="199:199" ht="12" customHeight="1">
      <c r="GQ40947" s="171"/>
    </row>
    <row r="40948" spans="199:199" ht="12" customHeight="1">
      <c r="GQ40948" s="171"/>
    </row>
    <row r="40949" spans="199:199" ht="12" customHeight="1">
      <c r="GQ40949" s="171"/>
    </row>
    <row r="40950" spans="199:199" ht="12" customHeight="1">
      <c r="GQ40950" s="171"/>
    </row>
    <row r="40951" spans="199:199" ht="12" customHeight="1">
      <c r="GQ40951" s="171"/>
    </row>
    <row r="40952" spans="199:199" ht="12" customHeight="1">
      <c r="GQ40952" s="171"/>
    </row>
    <row r="40953" spans="199:199" ht="12" customHeight="1">
      <c r="GQ40953" s="171"/>
    </row>
    <row r="40954" spans="199:199" ht="12" customHeight="1">
      <c r="GQ40954" s="171"/>
    </row>
    <row r="40955" spans="199:199" ht="12" customHeight="1">
      <c r="GQ40955" s="171"/>
    </row>
    <row r="40956" spans="199:199" ht="12" customHeight="1">
      <c r="GQ40956" s="171"/>
    </row>
    <row r="40957" spans="199:199" ht="12" customHeight="1">
      <c r="GQ40957" s="171"/>
    </row>
    <row r="40958" spans="199:199" ht="12" customHeight="1">
      <c r="GQ40958" s="171"/>
    </row>
    <row r="40959" spans="199:199" ht="12" customHeight="1">
      <c r="GQ40959" s="171"/>
    </row>
    <row r="40960" spans="199:199" ht="12" customHeight="1">
      <c r="GQ40960" s="171"/>
    </row>
    <row r="40961" spans="199:199" ht="12" customHeight="1">
      <c r="GQ40961" s="171"/>
    </row>
    <row r="40962" spans="199:199" ht="12" customHeight="1">
      <c r="GQ40962" s="171"/>
    </row>
    <row r="40963" spans="199:199" ht="12" customHeight="1">
      <c r="GQ40963" s="171"/>
    </row>
    <row r="40964" spans="199:199" ht="12" customHeight="1">
      <c r="GQ40964" s="171"/>
    </row>
    <row r="40965" spans="199:199" ht="12" customHeight="1">
      <c r="GQ40965" s="171"/>
    </row>
    <row r="40966" spans="199:199" ht="12" customHeight="1">
      <c r="GQ40966" s="171"/>
    </row>
    <row r="40967" spans="199:199" ht="12" customHeight="1">
      <c r="GQ40967" s="171"/>
    </row>
    <row r="40968" spans="199:199" ht="12" customHeight="1">
      <c r="GQ40968" s="171"/>
    </row>
    <row r="40969" spans="199:199" ht="12" customHeight="1">
      <c r="GQ40969" s="171"/>
    </row>
    <row r="40970" spans="199:199" ht="12" customHeight="1">
      <c r="GQ40970" s="171"/>
    </row>
    <row r="40971" spans="199:199" ht="12" customHeight="1">
      <c r="GQ40971" s="171"/>
    </row>
    <row r="40972" spans="199:199" ht="12" customHeight="1">
      <c r="GQ40972" s="171"/>
    </row>
    <row r="40973" spans="199:199" ht="12" customHeight="1">
      <c r="GQ40973" s="171"/>
    </row>
    <row r="40974" spans="199:199" ht="12" customHeight="1">
      <c r="GQ40974" s="171"/>
    </row>
    <row r="40975" spans="199:199" ht="12" customHeight="1">
      <c r="GQ40975" s="171"/>
    </row>
    <row r="40976" spans="199:199" ht="12" customHeight="1">
      <c r="GQ40976" s="171"/>
    </row>
    <row r="40977" spans="199:199" ht="12" customHeight="1">
      <c r="GQ40977" s="171"/>
    </row>
    <row r="40978" spans="199:199" ht="12" customHeight="1">
      <c r="GQ40978" s="171"/>
    </row>
    <row r="40979" spans="199:199" ht="12" customHeight="1">
      <c r="GQ40979" s="171"/>
    </row>
    <row r="40980" spans="199:199" ht="12" customHeight="1">
      <c r="GQ40980" s="171"/>
    </row>
    <row r="40981" spans="199:199" ht="12" customHeight="1">
      <c r="GQ40981" s="171"/>
    </row>
    <row r="40982" spans="199:199" ht="12" customHeight="1">
      <c r="GQ40982" s="171"/>
    </row>
    <row r="40983" spans="199:199" ht="12" customHeight="1">
      <c r="GQ40983" s="171"/>
    </row>
    <row r="40984" spans="199:199" ht="12" customHeight="1">
      <c r="GQ40984" s="171"/>
    </row>
    <row r="40985" spans="199:199" ht="12" customHeight="1">
      <c r="GQ40985" s="171"/>
    </row>
    <row r="40986" spans="199:199" ht="12" customHeight="1">
      <c r="GQ40986" s="171"/>
    </row>
    <row r="40987" spans="199:199" ht="12" customHeight="1">
      <c r="GQ40987" s="171"/>
    </row>
    <row r="40988" spans="199:199" ht="12" customHeight="1">
      <c r="GQ40988" s="171"/>
    </row>
    <row r="40989" spans="199:199" ht="12" customHeight="1">
      <c r="GQ40989" s="171"/>
    </row>
    <row r="40990" spans="199:199" ht="12" customHeight="1">
      <c r="GQ40990" s="171"/>
    </row>
    <row r="40991" spans="199:199" ht="12" customHeight="1">
      <c r="GQ40991" s="171"/>
    </row>
    <row r="40992" spans="199:199" ht="12" customHeight="1">
      <c r="GQ40992" s="171"/>
    </row>
    <row r="40993" spans="199:199" ht="12" customHeight="1">
      <c r="GQ40993" s="171"/>
    </row>
    <row r="40994" spans="199:199" ht="12" customHeight="1">
      <c r="GQ40994" s="171"/>
    </row>
    <row r="40995" spans="199:199" ht="12" customHeight="1">
      <c r="GQ40995" s="171"/>
    </row>
    <row r="40996" spans="199:199" ht="12" customHeight="1">
      <c r="GQ40996" s="171"/>
    </row>
    <row r="40997" spans="199:199" ht="12" customHeight="1">
      <c r="GQ40997" s="171"/>
    </row>
    <row r="40998" spans="199:199" ht="12" customHeight="1">
      <c r="GQ40998" s="171"/>
    </row>
    <row r="40999" spans="199:199" ht="12" customHeight="1">
      <c r="GQ40999" s="171"/>
    </row>
    <row r="41000" spans="199:199" ht="12" customHeight="1">
      <c r="GQ41000" s="171"/>
    </row>
    <row r="41001" spans="199:199" ht="12" customHeight="1">
      <c r="GQ41001" s="171"/>
    </row>
    <row r="41002" spans="199:199" ht="12" customHeight="1">
      <c r="GQ41002" s="171"/>
    </row>
    <row r="41003" spans="199:199" ht="12" customHeight="1">
      <c r="GQ41003" s="171"/>
    </row>
    <row r="41004" spans="199:199" ht="12" customHeight="1">
      <c r="GQ41004" s="171"/>
    </row>
    <row r="41005" spans="199:199" ht="12" customHeight="1">
      <c r="GQ41005" s="171"/>
    </row>
    <row r="41006" spans="199:199" ht="12" customHeight="1">
      <c r="GQ41006" s="171"/>
    </row>
    <row r="41007" spans="199:199" ht="12" customHeight="1">
      <c r="GQ41007" s="171"/>
    </row>
    <row r="41008" spans="199:199" ht="12" customHeight="1">
      <c r="GQ41008" s="171"/>
    </row>
    <row r="41009" spans="199:199" ht="12" customHeight="1">
      <c r="GQ41009" s="171"/>
    </row>
    <row r="41010" spans="199:199" ht="12" customHeight="1">
      <c r="GQ41010" s="171"/>
    </row>
    <row r="41011" spans="199:199" ht="12" customHeight="1">
      <c r="GQ41011" s="171"/>
    </row>
    <row r="41012" spans="199:199" ht="12" customHeight="1">
      <c r="GQ41012" s="171"/>
    </row>
    <row r="41013" spans="199:199" ht="12" customHeight="1">
      <c r="GQ41013" s="171"/>
    </row>
    <row r="41014" spans="199:199" ht="12" customHeight="1">
      <c r="GQ41014" s="171"/>
    </row>
    <row r="41015" spans="199:199" ht="12" customHeight="1">
      <c r="GQ41015" s="171"/>
    </row>
    <row r="41016" spans="199:199" ht="12" customHeight="1">
      <c r="GQ41016" s="171"/>
    </row>
    <row r="41017" spans="199:199" ht="12" customHeight="1">
      <c r="GQ41017" s="171"/>
    </row>
    <row r="41018" spans="199:199" ht="12" customHeight="1">
      <c r="GQ41018" s="171"/>
    </row>
    <row r="41019" spans="199:199" ht="12" customHeight="1">
      <c r="GQ41019" s="171"/>
    </row>
    <row r="41020" spans="199:199" ht="12" customHeight="1">
      <c r="GQ41020" s="171"/>
    </row>
    <row r="41021" spans="199:199" ht="12" customHeight="1">
      <c r="GQ41021" s="171"/>
    </row>
    <row r="41022" spans="199:199" ht="12" customHeight="1">
      <c r="GQ41022" s="171"/>
    </row>
    <row r="41023" spans="199:199" ht="12" customHeight="1">
      <c r="GQ41023" s="171"/>
    </row>
    <row r="41024" spans="199:199" ht="12" customHeight="1">
      <c r="GQ41024" s="171"/>
    </row>
    <row r="41025" spans="199:199" ht="12" customHeight="1">
      <c r="GQ41025" s="171"/>
    </row>
    <row r="41026" spans="199:199" ht="12" customHeight="1">
      <c r="GQ41026" s="171"/>
    </row>
    <row r="41027" spans="199:199" ht="12" customHeight="1">
      <c r="GQ41027" s="171"/>
    </row>
    <row r="41028" spans="199:199" ht="12" customHeight="1">
      <c r="GQ41028" s="171"/>
    </row>
    <row r="41029" spans="199:199" ht="12" customHeight="1">
      <c r="GQ41029" s="171"/>
    </row>
    <row r="41030" spans="199:199" ht="12" customHeight="1">
      <c r="GQ41030" s="171"/>
    </row>
    <row r="41031" spans="199:199" ht="12" customHeight="1">
      <c r="GQ41031" s="171"/>
    </row>
    <row r="41032" spans="199:199" ht="12" customHeight="1">
      <c r="GQ41032" s="171"/>
    </row>
    <row r="41033" spans="199:199" ht="12" customHeight="1">
      <c r="GQ41033" s="171"/>
    </row>
    <row r="41034" spans="199:199" ht="12" customHeight="1">
      <c r="GQ41034" s="171"/>
    </row>
    <row r="41035" spans="199:199" ht="12" customHeight="1">
      <c r="GQ41035" s="171"/>
    </row>
    <row r="41036" spans="199:199" ht="12" customHeight="1">
      <c r="GQ41036" s="171"/>
    </row>
    <row r="41037" spans="199:199" ht="12" customHeight="1">
      <c r="GQ41037" s="171"/>
    </row>
    <row r="41038" spans="199:199" ht="12" customHeight="1">
      <c r="GQ41038" s="171"/>
    </row>
    <row r="41039" spans="199:199" ht="12" customHeight="1">
      <c r="GQ41039" s="171"/>
    </row>
    <row r="41040" spans="199:199" ht="12" customHeight="1">
      <c r="GQ41040" s="171"/>
    </row>
    <row r="41041" spans="199:199" ht="12" customHeight="1">
      <c r="GQ41041" s="171"/>
    </row>
    <row r="41042" spans="199:199" ht="12" customHeight="1">
      <c r="GQ41042" s="171"/>
    </row>
    <row r="41043" spans="199:199" ht="12" customHeight="1">
      <c r="GQ41043" s="171"/>
    </row>
    <row r="41044" spans="199:199" ht="12" customHeight="1">
      <c r="GQ41044" s="171"/>
    </row>
    <row r="41045" spans="199:199" ht="12" customHeight="1">
      <c r="GQ41045" s="171"/>
    </row>
    <row r="41046" spans="199:199" ht="12" customHeight="1">
      <c r="GQ41046" s="171"/>
    </row>
    <row r="41047" spans="199:199" ht="12" customHeight="1">
      <c r="GQ41047" s="171"/>
    </row>
    <row r="41048" spans="199:199" ht="12" customHeight="1">
      <c r="GQ41048" s="171"/>
    </row>
    <row r="41049" spans="199:199" ht="12" customHeight="1">
      <c r="GQ41049" s="171"/>
    </row>
    <row r="41050" spans="199:199" ht="12" customHeight="1">
      <c r="GQ41050" s="171"/>
    </row>
    <row r="41051" spans="199:199" ht="12" customHeight="1">
      <c r="GQ41051" s="171"/>
    </row>
    <row r="41052" spans="199:199" ht="12" customHeight="1">
      <c r="GQ41052" s="171"/>
    </row>
    <row r="41053" spans="199:199" ht="12" customHeight="1">
      <c r="GQ41053" s="171"/>
    </row>
    <row r="41054" spans="199:199" ht="12" customHeight="1">
      <c r="GQ41054" s="171"/>
    </row>
    <row r="41055" spans="199:199" ht="12" customHeight="1">
      <c r="GQ41055" s="171"/>
    </row>
    <row r="41056" spans="199:199" ht="12" customHeight="1">
      <c r="GQ41056" s="171"/>
    </row>
    <row r="41057" spans="199:199" ht="12" customHeight="1">
      <c r="GQ41057" s="171"/>
    </row>
    <row r="41058" spans="199:199" ht="12" customHeight="1">
      <c r="GQ41058" s="171"/>
    </row>
    <row r="41059" spans="199:199" ht="12" customHeight="1">
      <c r="GQ41059" s="171"/>
    </row>
    <row r="41060" spans="199:199" ht="12" customHeight="1">
      <c r="GQ41060" s="171"/>
    </row>
    <row r="41061" spans="199:199" ht="12" customHeight="1">
      <c r="GQ41061" s="171"/>
    </row>
    <row r="41062" spans="199:199" ht="12" customHeight="1">
      <c r="GQ41062" s="171"/>
    </row>
    <row r="41063" spans="199:199" ht="12" customHeight="1">
      <c r="GQ41063" s="171"/>
    </row>
    <row r="41064" spans="199:199" ht="12" customHeight="1">
      <c r="GQ41064" s="171"/>
    </row>
    <row r="41065" spans="199:199" ht="12" customHeight="1">
      <c r="GQ41065" s="171"/>
    </row>
    <row r="41066" spans="199:199" ht="12" customHeight="1">
      <c r="GQ41066" s="171"/>
    </row>
    <row r="41067" spans="199:199" ht="12" customHeight="1">
      <c r="GQ41067" s="171"/>
    </row>
    <row r="41068" spans="199:199" ht="12" customHeight="1">
      <c r="GQ41068" s="171"/>
    </row>
    <row r="41069" spans="199:199" ht="12" customHeight="1">
      <c r="GQ41069" s="171"/>
    </row>
    <row r="41070" spans="199:199" ht="12" customHeight="1">
      <c r="GQ41070" s="171"/>
    </row>
    <row r="41071" spans="199:199" ht="12" customHeight="1">
      <c r="GQ41071" s="171"/>
    </row>
    <row r="41072" spans="199:199" ht="12" customHeight="1">
      <c r="GQ41072" s="171"/>
    </row>
    <row r="41073" spans="199:199" ht="12" customHeight="1">
      <c r="GQ41073" s="171"/>
    </row>
    <row r="41074" spans="199:199" ht="12" customHeight="1">
      <c r="GQ41074" s="171"/>
    </row>
    <row r="41075" spans="199:199" ht="12" customHeight="1">
      <c r="GQ41075" s="171"/>
    </row>
    <row r="41076" spans="199:199" ht="12" customHeight="1">
      <c r="GQ41076" s="171"/>
    </row>
    <row r="41077" spans="199:199" ht="12" customHeight="1">
      <c r="GQ41077" s="171"/>
    </row>
    <row r="41078" spans="199:199" ht="12" customHeight="1">
      <c r="GQ41078" s="171"/>
    </row>
    <row r="41079" spans="199:199" ht="12" customHeight="1">
      <c r="GQ41079" s="171"/>
    </row>
    <row r="41080" spans="199:199" ht="12" customHeight="1">
      <c r="GQ41080" s="171"/>
    </row>
    <row r="41081" spans="199:199" ht="12" customHeight="1">
      <c r="GQ41081" s="171"/>
    </row>
    <row r="41082" spans="199:199" ht="12" customHeight="1">
      <c r="GQ41082" s="171"/>
    </row>
    <row r="41083" spans="199:199" ht="12" customHeight="1">
      <c r="GQ41083" s="171"/>
    </row>
    <row r="41084" spans="199:199" ht="12" customHeight="1">
      <c r="GQ41084" s="171"/>
    </row>
    <row r="41085" spans="199:199" ht="12" customHeight="1">
      <c r="GQ41085" s="171"/>
    </row>
    <row r="41086" spans="199:199" ht="12" customHeight="1">
      <c r="GQ41086" s="171"/>
    </row>
    <row r="41087" spans="199:199" ht="12" customHeight="1">
      <c r="GQ41087" s="171"/>
    </row>
    <row r="41088" spans="199:199" ht="12" customHeight="1">
      <c r="GQ41088" s="171"/>
    </row>
    <row r="41089" spans="199:199" ht="12" customHeight="1">
      <c r="GQ41089" s="171"/>
    </row>
    <row r="41090" spans="199:199" ht="12" customHeight="1">
      <c r="GQ41090" s="171"/>
    </row>
    <row r="41091" spans="199:199" ht="12" customHeight="1">
      <c r="GQ41091" s="171"/>
    </row>
    <row r="41092" spans="199:199" ht="12" customHeight="1">
      <c r="GQ41092" s="171"/>
    </row>
    <row r="41093" spans="199:199" ht="12" customHeight="1">
      <c r="GQ41093" s="171"/>
    </row>
    <row r="41094" spans="199:199" ht="12" customHeight="1">
      <c r="GQ41094" s="171"/>
    </row>
    <row r="41095" spans="199:199" ht="12" customHeight="1">
      <c r="GQ41095" s="171"/>
    </row>
    <row r="41096" spans="199:199" ht="12" customHeight="1">
      <c r="GQ41096" s="171"/>
    </row>
    <row r="41097" spans="199:199" ht="12" customHeight="1">
      <c r="GQ41097" s="171"/>
    </row>
    <row r="41098" spans="199:199" ht="12" customHeight="1">
      <c r="GQ41098" s="171"/>
    </row>
    <row r="41099" spans="199:199" ht="12" customHeight="1">
      <c r="GQ41099" s="171"/>
    </row>
    <row r="41100" spans="199:199" ht="12" customHeight="1">
      <c r="GQ41100" s="171"/>
    </row>
    <row r="41101" spans="199:199" ht="12" customHeight="1">
      <c r="GQ41101" s="171"/>
    </row>
    <row r="41102" spans="199:199" ht="12" customHeight="1">
      <c r="GQ41102" s="171"/>
    </row>
    <row r="41103" spans="199:199" ht="12" customHeight="1">
      <c r="GQ41103" s="171"/>
    </row>
    <row r="41104" spans="199:199" ht="12" customHeight="1">
      <c r="GQ41104" s="171"/>
    </row>
    <row r="41105" spans="199:199" ht="12" customHeight="1">
      <c r="GQ41105" s="171"/>
    </row>
    <row r="41106" spans="199:199" ht="12" customHeight="1">
      <c r="GQ41106" s="171"/>
    </row>
    <row r="41107" spans="199:199" ht="12" customHeight="1">
      <c r="GQ41107" s="171"/>
    </row>
    <row r="41108" spans="199:199" ht="12" customHeight="1">
      <c r="GQ41108" s="171"/>
    </row>
    <row r="41109" spans="199:199" ht="12" customHeight="1">
      <c r="GQ41109" s="171"/>
    </row>
    <row r="41110" spans="199:199" ht="12" customHeight="1">
      <c r="GQ41110" s="171"/>
    </row>
    <row r="41111" spans="199:199" ht="12" customHeight="1">
      <c r="GQ41111" s="171"/>
    </row>
    <row r="41112" spans="199:199" ht="12" customHeight="1">
      <c r="GQ41112" s="171"/>
    </row>
    <row r="41113" spans="199:199" ht="12" customHeight="1">
      <c r="GQ41113" s="171"/>
    </row>
    <row r="41114" spans="199:199" ht="12" customHeight="1">
      <c r="GQ41114" s="171"/>
    </row>
    <row r="41115" spans="199:199" ht="12" customHeight="1">
      <c r="GQ41115" s="171"/>
    </row>
    <row r="41116" spans="199:199" ht="12" customHeight="1">
      <c r="GQ41116" s="171"/>
    </row>
    <row r="41117" spans="199:199" ht="12" customHeight="1">
      <c r="GQ41117" s="171"/>
    </row>
    <row r="41118" spans="199:199" ht="12" customHeight="1">
      <c r="GQ41118" s="171"/>
    </row>
    <row r="41119" spans="199:199" ht="12" customHeight="1">
      <c r="GQ41119" s="171"/>
    </row>
    <row r="41120" spans="199:199" ht="12" customHeight="1">
      <c r="GQ41120" s="171"/>
    </row>
    <row r="41121" spans="199:199" ht="12" customHeight="1">
      <c r="GQ41121" s="171"/>
    </row>
    <row r="41122" spans="199:199" ht="12" customHeight="1">
      <c r="GQ41122" s="171"/>
    </row>
    <row r="41123" spans="199:199" ht="12" customHeight="1">
      <c r="GQ41123" s="171"/>
    </row>
    <row r="41124" spans="199:199" ht="12" customHeight="1">
      <c r="GQ41124" s="171"/>
    </row>
    <row r="41125" spans="199:199" ht="12" customHeight="1">
      <c r="GQ41125" s="171"/>
    </row>
    <row r="41126" spans="199:199" ht="12" customHeight="1">
      <c r="GQ41126" s="171"/>
    </row>
    <row r="41127" spans="199:199" ht="12" customHeight="1">
      <c r="GQ41127" s="171"/>
    </row>
    <row r="41128" spans="199:199" ht="12" customHeight="1">
      <c r="GQ41128" s="171"/>
    </row>
    <row r="41129" spans="199:199" ht="12" customHeight="1">
      <c r="GQ41129" s="171"/>
    </row>
    <row r="41130" spans="199:199" ht="12" customHeight="1">
      <c r="GQ41130" s="171"/>
    </row>
    <row r="41131" spans="199:199" ht="12" customHeight="1">
      <c r="GQ41131" s="171"/>
    </row>
    <row r="41132" spans="199:199" ht="12" customHeight="1">
      <c r="GQ41132" s="171"/>
    </row>
    <row r="41133" spans="199:199" ht="12" customHeight="1">
      <c r="GQ41133" s="171"/>
    </row>
    <row r="41134" spans="199:199" ht="12" customHeight="1">
      <c r="GQ41134" s="171"/>
    </row>
    <row r="41135" spans="199:199" ht="12" customHeight="1">
      <c r="GQ41135" s="171"/>
    </row>
    <row r="41136" spans="199:199" ht="12" customHeight="1">
      <c r="GQ41136" s="171"/>
    </row>
    <row r="41137" spans="199:199" ht="12" customHeight="1">
      <c r="GQ41137" s="171"/>
    </row>
    <row r="41138" spans="199:199" ht="12" customHeight="1">
      <c r="GQ41138" s="171"/>
    </row>
    <row r="41139" spans="199:199" ht="12" customHeight="1">
      <c r="GQ41139" s="171"/>
    </row>
    <row r="41140" spans="199:199" ht="12" customHeight="1">
      <c r="GQ41140" s="171"/>
    </row>
    <row r="41141" spans="199:199" ht="12" customHeight="1">
      <c r="GQ41141" s="171"/>
    </row>
    <row r="41142" spans="199:199" ht="12" customHeight="1">
      <c r="GQ41142" s="171"/>
    </row>
    <row r="41143" spans="199:199" ht="12" customHeight="1">
      <c r="GQ41143" s="171"/>
    </row>
    <row r="41144" spans="199:199" ht="12" customHeight="1">
      <c r="GQ41144" s="171"/>
    </row>
    <row r="41145" spans="199:199" ht="12" customHeight="1">
      <c r="GQ41145" s="171"/>
    </row>
    <row r="41146" spans="199:199" ht="12" customHeight="1">
      <c r="GQ41146" s="171"/>
    </row>
    <row r="41147" spans="199:199" ht="12" customHeight="1">
      <c r="GQ41147" s="171"/>
    </row>
    <row r="41148" spans="199:199" ht="12" customHeight="1">
      <c r="GQ41148" s="171"/>
    </row>
    <row r="41149" spans="199:199" ht="12" customHeight="1">
      <c r="GQ41149" s="171"/>
    </row>
    <row r="41150" spans="199:199" ht="12" customHeight="1">
      <c r="GQ41150" s="171"/>
    </row>
    <row r="41151" spans="199:199" ht="12" customHeight="1">
      <c r="GQ41151" s="171"/>
    </row>
    <row r="41152" spans="199:199" ht="12" customHeight="1">
      <c r="GQ41152" s="171"/>
    </row>
    <row r="41153" spans="199:199" ht="12" customHeight="1">
      <c r="GQ41153" s="171"/>
    </row>
    <row r="41154" spans="199:199" ht="12" customHeight="1">
      <c r="GQ41154" s="171"/>
    </row>
    <row r="41155" spans="199:199" ht="12" customHeight="1">
      <c r="GQ41155" s="171"/>
    </row>
    <row r="41156" spans="199:199" ht="12" customHeight="1">
      <c r="GQ41156" s="171"/>
    </row>
    <row r="41157" spans="199:199" ht="12" customHeight="1">
      <c r="GQ41157" s="171"/>
    </row>
    <row r="41158" spans="199:199" ht="12" customHeight="1">
      <c r="GQ41158" s="171"/>
    </row>
    <row r="41159" spans="199:199" ht="12" customHeight="1">
      <c r="GQ41159" s="171"/>
    </row>
    <row r="41160" spans="199:199" ht="12" customHeight="1">
      <c r="GQ41160" s="171"/>
    </row>
    <row r="41161" spans="199:199" ht="12" customHeight="1">
      <c r="GQ41161" s="171"/>
    </row>
    <row r="41162" spans="199:199" ht="12" customHeight="1">
      <c r="GQ41162" s="171"/>
    </row>
    <row r="41163" spans="199:199" ht="12" customHeight="1">
      <c r="GQ41163" s="171"/>
    </row>
    <row r="41164" spans="199:199" ht="12" customHeight="1">
      <c r="GQ41164" s="171"/>
    </row>
    <row r="41165" spans="199:199" ht="12" customHeight="1">
      <c r="GQ41165" s="171"/>
    </row>
    <row r="41166" spans="199:199" ht="12" customHeight="1">
      <c r="GQ41166" s="171"/>
    </row>
    <row r="41167" spans="199:199" ht="12" customHeight="1">
      <c r="GQ41167" s="171"/>
    </row>
    <row r="41168" spans="199:199" ht="12" customHeight="1">
      <c r="GQ41168" s="171"/>
    </row>
    <row r="41169" spans="199:199" ht="12" customHeight="1">
      <c r="GQ41169" s="171"/>
    </row>
    <row r="41170" spans="199:199" ht="12" customHeight="1">
      <c r="GQ41170" s="171"/>
    </row>
    <row r="41171" spans="199:199" ht="12" customHeight="1">
      <c r="GQ41171" s="171"/>
    </row>
    <row r="41172" spans="199:199" ht="12" customHeight="1">
      <c r="GQ41172" s="171"/>
    </row>
    <row r="41173" spans="199:199" ht="12" customHeight="1">
      <c r="GQ41173" s="171"/>
    </row>
    <row r="41174" spans="199:199" ht="12" customHeight="1">
      <c r="GQ41174" s="171"/>
    </row>
    <row r="41175" spans="199:199" ht="12" customHeight="1">
      <c r="GQ41175" s="171"/>
    </row>
    <row r="41176" spans="199:199" ht="12" customHeight="1">
      <c r="GQ41176" s="171"/>
    </row>
    <row r="41177" spans="199:199" ht="12" customHeight="1">
      <c r="GQ41177" s="171"/>
    </row>
    <row r="41178" spans="199:199" ht="12" customHeight="1">
      <c r="GQ41178" s="171"/>
    </row>
    <row r="41179" spans="199:199" ht="12" customHeight="1">
      <c r="GQ41179" s="171"/>
    </row>
    <row r="41180" spans="199:199" ht="12" customHeight="1">
      <c r="GQ41180" s="171"/>
    </row>
    <row r="41181" spans="199:199" ht="12" customHeight="1">
      <c r="GQ41181" s="171"/>
    </row>
    <row r="41182" spans="199:199" ht="12" customHeight="1">
      <c r="GQ41182" s="171"/>
    </row>
    <row r="41183" spans="199:199" ht="12" customHeight="1">
      <c r="GQ41183" s="171"/>
    </row>
    <row r="41184" spans="199:199" ht="12" customHeight="1">
      <c r="GQ41184" s="171"/>
    </row>
    <row r="41185" spans="199:199" ht="12" customHeight="1">
      <c r="GQ41185" s="171"/>
    </row>
    <row r="41186" spans="199:199" ht="12" customHeight="1">
      <c r="GQ41186" s="171"/>
    </row>
    <row r="41187" spans="199:199" ht="12" customHeight="1">
      <c r="GQ41187" s="171"/>
    </row>
    <row r="41188" spans="199:199" ht="12" customHeight="1">
      <c r="GQ41188" s="171"/>
    </row>
    <row r="41189" spans="199:199" ht="12" customHeight="1">
      <c r="GQ41189" s="171"/>
    </row>
    <row r="41190" spans="199:199" ht="12" customHeight="1">
      <c r="GQ41190" s="171"/>
    </row>
    <row r="41191" spans="199:199" ht="12" customHeight="1">
      <c r="GQ41191" s="171"/>
    </row>
    <row r="41192" spans="199:199" ht="12" customHeight="1">
      <c r="GQ41192" s="171"/>
    </row>
    <row r="41193" spans="199:199" ht="12" customHeight="1">
      <c r="GQ41193" s="171"/>
    </row>
    <row r="41194" spans="199:199" ht="12" customHeight="1">
      <c r="GQ41194" s="171"/>
    </row>
    <row r="41195" spans="199:199" ht="12" customHeight="1">
      <c r="GQ41195" s="171"/>
    </row>
    <row r="41196" spans="199:199" ht="12" customHeight="1">
      <c r="GQ41196" s="171"/>
    </row>
    <row r="41197" spans="199:199" ht="12" customHeight="1">
      <c r="GQ41197" s="171"/>
    </row>
    <row r="41198" spans="199:199" ht="12" customHeight="1">
      <c r="GQ41198" s="171"/>
    </row>
    <row r="41199" spans="199:199" ht="12" customHeight="1">
      <c r="GQ41199" s="171"/>
    </row>
    <row r="41200" spans="199:199" ht="12" customHeight="1">
      <c r="GQ41200" s="171"/>
    </row>
    <row r="41201" spans="199:199" ht="12" customHeight="1">
      <c r="GQ41201" s="171"/>
    </row>
    <row r="41202" spans="199:199" ht="12" customHeight="1">
      <c r="GQ41202" s="171"/>
    </row>
    <row r="41203" spans="199:199" ht="12" customHeight="1">
      <c r="GQ41203" s="171"/>
    </row>
    <row r="41204" spans="199:199" ht="12" customHeight="1">
      <c r="GQ41204" s="171"/>
    </row>
    <row r="41205" spans="199:199" ht="12" customHeight="1">
      <c r="GQ41205" s="171"/>
    </row>
    <row r="41206" spans="199:199" ht="12" customHeight="1">
      <c r="GQ41206" s="171"/>
    </row>
    <row r="41207" spans="199:199" ht="12" customHeight="1">
      <c r="GQ41207" s="171"/>
    </row>
    <row r="41208" spans="199:199" ht="12" customHeight="1">
      <c r="GQ41208" s="171"/>
    </row>
    <row r="41209" spans="199:199" ht="12" customHeight="1">
      <c r="GQ41209" s="171"/>
    </row>
    <row r="41210" spans="199:199" ht="12" customHeight="1">
      <c r="GQ41210" s="171"/>
    </row>
    <row r="41211" spans="199:199" ht="12" customHeight="1">
      <c r="GQ41211" s="171"/>
    </row>
    <row r="41212" spans="199:199" ht="12" customHeight="1">
      <c r="GQ41212" s="171"/>
    </row>
    <row r="41213" spans="199:199" ht="12" customHeight="1">
      <c r="GQ41213" s="171"/>
    </row>
    <row r="41214" spans="199:199" ht="12" customHeight="1">
      <c r="GQ41214" s="171"/>
    </row>
    <row r="41215" spans="199:199" ht="12" customHeight="1">
      <c r="GQ41215" s="171"/>
    </row>
    <row r="41216" spans="199:199" ht="12" customHeight="1">
      <c r="GQ41216" s="171"/>
    </row>
    <row r="41217" spans="199:199" ht="12" customHeight="1">
      <c r="GQ41217" s="171"/>
    </row>
    <row r="41218" spans="199:199" ht="12" customHeight="1">
      <c r="GQ41218" s="171"/>
    </row>
    <row r="41219" spans="199:199" ht="12" customHeight="1">
      <c r="GQ41219" s="171"/>
    </row>
    <row r="41220" spans="199:199" ht="12" customHeight="1">
      <c r="GQ41220" s="171"/>
    </row>
    <row r="41221" spans="199:199" ht="12" customHeight="1">
      <c r="GQ41221" s="171"/>
    </row>
    <row r="41222" spans="199:199" ht="12" customHeight="1">
      <c r="GQ41222" s="171"/>
    </row>
    <row r="41223" spans="199:199" ht="12" customHeight="1">
      <c r="GQ41223" s="171"/>
    </row>
    <row r="41224" spans="199:199" ht="12" customHeight="1">
      <c r="GQ41224" s="171"/>
    </row>
    <row r="41225" spans="199:199" ht="12" customHeight="1">
      <c r="GQ41225" s="171"/>
    </row>
    <row r="41226" spans="199:199" ht="12" customHeight="1">
      <c r="GQ41226" s="171"/>
    </row>
    <row r="41227" spans="199:199" ht="12" customHeight="1">
      <c r="GQ41227" s="171"/>
    </row>
    <row r="41228" spans="199:199" ht="12" customHeight="1">
      <c r="GQ41228" s="171"/>
    </row>
    <row r="41229" spans="199:199" ht="12" customHeight="1">
      <c r="GQ41229" s="171"/>
    </row>
    <row r="41230" spans="199:199" ht="12" customHeight="1">
      <c r="GQ41230" s="171"/>
    </row>
    <row r="41231" spans="199:199" ht="12" customHeight="1">
      <c r="GQ41231" s="171"/>
    </row>
    <row r="41232" spans="199:199" ht="12" customHeight="1">
      <c r="GQ41232" s="171"/>
    </row>
    <row r="41233" spans="199:199" ht="12" customHeight="1">
      <c r="GQ41233" s="171"/>
    </row>
    <row r="41234" spans="199:199" ht="12" customHeight="1">
      <c r="GQ41234" s="171"/>
    </row>
    <row r="41235" spans="199:199" ht="12" customHeight="1">
      <c r="GQ41235" s="171"/>
    </row>
    <row r="41236" spans="199:199" ht="12" customHeight="1">
      <c r="GQ41236" s="171"/>
    </row>
    <row r="41237" spans="199:199" ht="12" customHeight="1">
      <c r="GQ41237" s="171"/>
    </row>
    <row r="41238" spans="199:199" ht="12" customHeight="1">
      <c r="GQ41238" s="171"/>
    </row>
    <row r="41239" spans="199:199" ht="12" customHeight="1">
      <c r="GQ41239" s="171"/>
    </row>
    <row r="41240" spans="199:199" ht="12" customHeight="1">
      <c r="GQ41240" s="171"/>
    </row>
    <row r="41241" spans="199:199" ht="12" customHeight="1">
      <c r="GQ41241" s="171"/>
    </row>
    <row r="41242" spans="199:199" ht="12" customHeight="1">
      <c r="GQ41242" s="171"/>
    </row>
    <row r="41243" spans="199:199" ht="12" customHeight="1">
      <c r="GQ41243" s="171"/>
    </row>
    <row r="41244" spans="199:199" ht="12" customHeight="1">
      <c r="GQ41244" s="171"/>
    </row>
    <row r="41245" spans="199:199" ht="12" customHeight="1">
      <c r="GQ41245" s="171"/>
    </row>
    <row r="41246" spans="199:199" ht="12" customHeight="1">
      <c r="GQ41246" s="171"/>
    </row>
    <row r="41247" spans="199:199" ht="12" customHeight="1">
      <c r="GQ41247" s="171"/>
    </row>
    <row r="41248" spans="199:199" ht="12" customHeight="1">
      <c r="GQ41248" s="171"/>
    </row>
    <row r="41249" spans="199:199" ht="12" customHeight="1">
      <c r="GQ41249" s="171"/>
    </row>
    <row r="41250" spans="199:199" ht="12" customHeight="1">
      <c r="GQ41250" s="171"/>
    </row>
    <row r="41251" spans="199:199" ht="12" customHeight="1">
      <c r="GQ41251" s="171"/>
    </row>
    <row r="41252" spans="199:199" ht="12" customHeight="1">
      <c r="GQ41252" s="171"/>
    </row>
    <row r="41253" spans="199:199" ht="12" customHeight="1">
      <c r="GQ41253" s="171"/>
    </row>
    <row r="41254" spans="199:199" ht="12" customHeight="1">
      <c r="GQ41254" s="171"/>
    </row>
    <row r="41255" spans="199:199" ht="12" customHeight="1">
      <c r="GQ41255" s="171"/>
    </row>
    <row r="41256" spans="199:199" ht="12" customHeight="1">
      <c r="GQ41256" s="171"/>
    </row>
    <row r="41257" spans="199:199" ht="12" customHeight="1">
      <c r="GQ41257" s="171"/>
    </row>
    <row r="41258" spans="199:199" ht="12" customHeight="1">
      <c r="GQ41258" s="171"/>
    </row>
    <row r="41259" spans="199:199" ht="12" customHeight="1">
      <c r="GQ41259" s="171"/>
    </row>
    <row r="41260" spans="199:199" ht="12" customHeight="1">
      <c r="GQ41260" s="171"/>
    </row>
    <row r="41261" spans="199:199" ht="12" customHeight="1">
      <c r="GQ41261" s="171"/>
    </row>
    <row r="41262" spans="199:199" ht="12" customHeight="1">
      <c r="GQ41262" s="171"/>
    </row>
    <row r="41263" spans="199:199" ht="12" customHeight="1">
      <c r="GQ41263" s="171"/>
    </row>
    <row r="41264" spans="199:199" ht="12" customHeight="1">
      <c r="GQ41264" s="171"/>
    </row>
    <row r="41265" spans="199:199" ht="12" customHeight="1">
      <c r="GQ41265" s="171"/>
    </row>
    <row r="41266" spans="199:199" ht="12" customHeight="1">
      <c r="GQ41266" s="171"/>
    </row>
    <row r="41267" spans="199:199" ht="12" customHeight="1">
      <c r="GQ41267" s="171"/>
    </row>
    <row r="41268" spans="199:199" ht="12" customHeight="1">
      <c r="GQ41268" s="171"/>
    </row>
    <row r="41269" spans="199:199" ht="12" customHeight="1">
      <c r="GQ41269" s="171"/>
    </row>
    <row r="41270" spans="199:199" ht="12" customHeight="1">
      <c r="GQ41270" s="171"/>
    </row>
    <row r="41271" spans="199:199" ht="12" customHeight="1">
      <c r="GQ41271" s="171"/>
    </row>
    <row r="41272" spans="199:199" ht="12" customHeight="1">
      <c r="GQ41272" s="171"/>
    </row>
    <row r="41273" spans="199:199" ht="12" customHeight="1">
      <c r="GQ41273" s="171"/>
    </row>
    <row r="41274" spans="199:199" ht="12" customHeight="1">
      <c r="GQ41274" s="171"/>
    </row>
    <row r="41275" spans="199:199" ht="12" customHeight="1">
      <c r="GQ41275" s="171"/>
    </row>
    <row r="41276" spans="199:199" ht="12" customHeight="1">
      <c r="GQ41276" s="171"/>
    </row>
    <row r="41277" spans="199:199" ht="12" customHeight="1">
      <c r="GQ41277" s="171"/>
    </row>
    <row r="41278" spans="199:199" ht="12" customHeight="1">
      <c r="GQ41278" s="171"/>
    </row>
    <row r="41279" spans="199:199" ht="12" customHeight="1">
      <c r="GQ41279" s="171"/>
    </row>
    <row r="41280" spans="199:199" ht="12" customHeight="1">
      <c r="GQ41280" s="171"/>
    </row>
    <row r="41281" spans="199:199" ht="12" customHeight="1">
      <c r="GQ41281" s="171"/>
    </row>
    <row r="41282" spans="199:199" ht="12" customHeight="1">
      <c r="GQ41282" s="171"/>
    </row>
    <row r="41283" spans="199:199" ht="12" customHeight="1">
      <c r="GQ41283" s="171"/>
    </row>
    <row r="41284" spans="199:199" ht="12" customHeight="1">
      <c r="GQ41284" s="171"/>
    </row>
    <row r="41285" spans="199:199" ht="12" customHeight="1">
      <c r="GQ41285" s="171"/>
    </row>
    <row r="41286" spans="199:199" ht="12" customHeight="1">
      <c r="GQ41286" s="171"/>
    </row>
    <row r="41287" spans="199:199" ht="12" customHeight="1">
      <c r="GQ41287" s="171"/>
    </row>
    <row r="41288" spans="199:199" ht="12" customHeight="1">
      <c r="GQ41288" s="171"/>
    </row>
    <row r="41289" spans="199:199" ht="12" customHeight="1">
      <c r="GQ41289" s="171"/>
    </row>
    <row r="41290" spans="199:199" ht="12" customHeight="1">
      <c r="GQ41290" s="171"/>
    </row>
    <row r="41291" spans="199:199" ht="12" customHeight="1">
      <c r="GQ41291" s="171"/>
    </row>
    <row r="41292" spans="199:199" ht="12" customHeight="1">
      <c r="GQ41292" s="171"/>
    </row>
    <row r="41293" spans="199:199" ht="12" customHeight="1">
      <c r="GQ41293" s="171"/>
    </row>
    <row r="41294" spans="199:199" ht="12" customHeight="1">
      <c r="GQ41294" s="171"/>
    </row>
    <row r="41295" spans="199:199" ht="12" customHeight="1">
      <c r="GQ41295" s="171"/>
    </row>
    <row r="41296" spans="199:199" ht="12" customHeight="1">
      <c r="GQ41296" s="171"/>
    </row>
    <row r="41297" spans="199:199" ht="12" customHeight="1">
      <c r="GQ41297" s="171"/>
    </row>
    <row r="41298" spans="199:199" ht="12" customHeight="1">
      <c r="GQ41298" s="171"/>
    </row>
    <row r="41299" spans="199:199" ht="12" customHeight="1">
      <c r="GQ41299" s="171"/>
    </row>
    <row r="41300" spans="199:199" ht="12" customHeight="1">
      <c r="GQ41300" s="171"/>
    </row>
    <row r="41301" spans="199:199" ht="12" customHeight="1">
      <c r="GQ41301" s="171"/>
    </row>
    <row r="41302" spans="199:199" ht="12" customHeight="1">
      <c r="GQ41302" s="171"/>
    </row>
    <row r="41303" spans="199:199" ht="12" customHeight="1">
      <c r="GQ41303" s="171"/>
    </row>
    <row r="41304" spans="199:199" ht="12" customHeight="1">
      <c r="GQ41304" s="171"/>
    </row>
    <row r="41305" spans="199:199" ht="12" customHeight="1">
      <c r="GQ41305" s="171"/>
    </row>
    <row r="41306" spans="199:199" ht="12" customHeight="1">
      <c r="GQ41306" s="171"/>
    </row>
    <row r="41307" spans="199:199" ht="12" customHeight="1">
      <c r="GQ41307" s="171"/>
    </row>
    <row r="41308" spans="199:199" ht="12" customHeight="1">
      <c r="GQ41308" s="171"/>
    </row>
    <row r="41309" spans="199:199" ht="12" customHeight="1">
      <c r="GQ41309" s="171"/>
    </row>
    <row r="41310" spans="199:199" ht="12" customHeight="1">
      <c r="GQ41310" s="171"/>
    </row>
    <row r="41311" spans="199:199" ht="12" customHeight="1">
      <c r="GQ41311" s="171"/>
    </row>
    <row r="41312" spans="199:199" ht="12" customHeight="1">
      <c r="GQ41312" s="171"/>
    </row>
    <row r="41313" spans="199:199" ht="12" customHeight="1">
      <c r="GQ41313" s="171"/>
    </row>
    <row r="41314" spans="199:199" ht="12" customHeight="1">
      <c r="GQ41314" s="171"/>
    </row>
    <row r="41315" spans="199:199" ht="12" customHeight="1">
      <c r="GQ41315" s="171"/>
    </row>
    <row r="41316" spans="199:199" ht="12" customHeight="1">
      <c r="GQ41316" s="171"/>
    </row>
    <row r="41317" spans="199:199" ht="12" customHeight="1">
      <c r="GQ41317" s="171"/>
    </row>
    <row r="41318" spans="199:199" ht="12" customHeight="1">
      <c r="GQ41318" s="171"/>
    </row>
    <row r="41319" spans="199:199" ht="12" customHeight="1">
      <c r="GQ41319" s="171"/>
    </row>
    <row r="41320" spans="199:199" ht="12" customHeight="1">
      <c r="GQ41320" s="171"/>
    </row>
    <row r="41321" spans="199:199" ht="12" customHeight="1">
      <c r="GQ41321" s="171"/>
    </row>
    <row r="41322" spans="199:199" ht="12" customHeight="1">
      <c r="GQ41322" s="171"/>
    </row>
    <row r="41323" spans="199:199" ht="12" customHeight="1">
      <c r="GQ41323" s="171"/>
    </row>
    <row r="41324" spans="199:199" ht="12" customHeight="1">
      <c r="GQ41324" s="171"/>
    </row>
    <row r="41325" spans="199:199" ht="12" customHeight="1">
      <c r="GQ41325" s="171"/>
    </row>
    <row r="41326" spans="199:199" ht="12" customHeight="1">
      <c r="GQ41326" s="171"/>
    </row>
    <row r="41327" spans="199:199" ht="12" customHeight="1">
      <c r="GQ41327" s="171"/>
    </row>
    <row r="41328" spans="199:199" ht="12" customHeight="1">
      <c r="GQ41328" s="171"/>
    </row>
    <row r="41329" spans="199:199" ht="12" customHeight="1">
      <c r="GQ41329" s="171"/>
    </row>
    <row r="41330" spans="199:199" ht="12" customHeight="1">
      <c r="GQ41330" s="171"/>
    </row>
    <row r="41331" spans="199:199" ht="12" customHeight="1">
      <c r="GQ41331" s="171"/>
    </row>
    <row r="41332" spans="199:199" ht="12" customHeight="1">
      <c r="GQ41332" s="171"/>
    </row>
    <row r="41333" spans="199:199" ht="12" customHeight="1">
      <c r="GQ41333" s="171"/>
    </row>
    <row r="41334" spans="199:199" ht="12" customHeight="1">
      <c r="GQ41334" s="171"/>
    </row>
    <row r="41335" spans="199:199" ht="12" customHeight="1">
      <c r="GQ41335" s="171"/>
    </row>
    <row r="41336" spans="199:199" ht="12" customHeight="1">
      <c r="GQ41336" s="171"/>
    </row>
    <row r="41337" spans="199:199" ht="12" customHeight="1">
      <c r="GQ41337" s="171"/>
    </row>
    <row r="41338" spans="199:199" ht="12" customHeight="1">
      <c r="GQ41338" s="171"/>
    </row>
    <row r="41339" spans="199:199" ht="12" customHeight="1">
      <c r="GQ41339" s="171"/>
    </row>
    <row r="41340" spans="199:199" ht="12" customHeight="1">
      <c r="GQ41340" s="171"/>
    </row>
    <row r="41341" spans="199:199" ht="12" customHeight="1">
      <c r="GQ41341" s="171"/>
    </row>
    <row r="41342" spans="199:199" ht="12" customHeight="1">
      <c r="GQ41342" s="171"/>
    </row>
    <row r="41343" spans="199:199" ht="12" customHeight="1">
      <c r="GQ41343" s="171"/>
    </row>
    <row r="41344" spans="199:199" ht="12" customHeight="1">
      <c r="GQ41344" s="171"/>
    </row>
    <row r="41345" spans="199:199" ht="12" customHeight="1">
      <c r="GQ41345" s="171"/>
    </row>
    <row r="41346" spans="199:199" ht="12" customHeight="1">
      <c r="GQ41346" s="171"/>
    </row>
    <row r="41347" spans="199:199" ht="12" customHeight="1">
      <c r="GQ41347" s="171"/>
    </row>
    <row r="41348" spans="199:199" ht="12" customHeight="1">
      <c r="GQ41348" s="171"/>
    </row>
    <row r="41349" spans="199:199" ht="12" customHeight="1">
      <c r="GQ41349" s="171"/>
    </row>
    <row r="41350" spans="199:199" ht="12" customHeight="1">
      <c r="GQ41350" s="171"/>
    </row>
    <row r="41351" spans="199:199" ht="12" customHeight="1">
      <c r="GQ41351" s="171"/>
    </row>
    <row r="41352" spans="199:199" ht="12" customHeight="1">
      <c r="GQ41352" s="171"/>
    </row>
    <row r="41353" spans="199:199" ht="12" customHeight="1">
      <c r="GQ41353" s="171"/>
    </row>
    <row r="41354" spans="199:199" ht="12" customHeight="1">
      <c r="GQ41354" s="171"/>
    </row>
    <row r="41355" spans="199:199" ht="12" customHeight="1">
      <c r="GQ41355" s="171"/>
    </row>
    <row r="41356" spans="199:199" ht="12" customHeight="1">
      <c r="GQ41356" s="171"/>
    </row>
    <row r="41357" spans="199:199" ht="12" customHeight="1">
      <c r="GQ41357" s="171"/>
    </row>
    <row r="41358" spans="199:199" ht="12" customHeight="1">
      <c r="GQ41358" s="171"/>
    </row>
    <row r="41359" spans="199:199" ht="12" customHeight="1">
      <c r="GQ41359" s="171"/>
    </row>
    <row r="41360" spans="199:199" ht="12" customHeight="1">
      <c r="GQ41360" s="171"/>
    </row>
    <row r="41361" spans="199:199" ht="12" customHeight="1">
      <c r="GQ41361" s="171"/>
    </row>
    <row r="41362" spans="199:199" ht="12" customHeight="1">
      <c r="GQ41362" s="171"/>
    </row>
    <row r="41363" spans="199:199" ht="12" customHeight="1">
      <c r="GQ41363" s="171"/>
    </row>
    <row r="41364" spans="199:199" ht="12" customHeight="1">
      <c r="GQ41364" s="171"/>
    </row>
    <row r="41365" spans="199:199" ht="12" customHeight="1">
      <c r="GQ41365" s="171"/>
    </row>
    <row r="41366" spans="199:199" ht="12" customHeight="1">
      <c r="GQ41366" s="171"/>
    </row>
    <row r="41367" spans="199:199" ht="12" customHeight="1">
      <c r="GQ41367" s="171"/>
    </row>
    <row r="41368" spans="199:199" ht="12" customHeight="1">
      <c r="GQ41368" s="171"/>
    </row>
    <row r="41369" spans="199:199" ht="12" customHeight="1">
      <c r="GQ41369" s="171"/>
    </row>
    <row r="41370" spans="199:199" ht="12" customHeight="1">
      <c r="GQ41370" s="171"/>
    </row>
    <row r="41371" spans="199:199" ht="12" customHeight="1">
      <c r="GQ41371" s="171"/>
    </row>
    <row r="41372" spans="199:199" ht="12" customHeight="1">
      <c r="GQ41372" s="171"/>
    </row>
    <row r="41373" spans="199:199" ht="12" customHeight="1">
      <c r="GQ41373" s="171"/>
    </row>
    <row r="41374" spans="199:199" ht="12" customHeight="1">
      <c r="GQ41374" s="171"/>
    </row>
    <row r="41375" spans="199:199" ht="12" customHeight="1">
      <c r="GQ41375" s="171"/>
    </row>
    <row r="41376" spans="199:199" ht="12" customHeight="1">
      <c r="GQ41376" s="171"/>
    </row>
    <row r="41377" spans="199:199" ht="12" customHeight="1">
      <c r="GQ41377" s="171"/>
    </row>
    <row r="41378" spans="199:199" ht="12" customHeight="1">
      <c r="GQ41378" s="171"/>
    </row>
    <row r="41379" spans="199:199" ht="12" customHeight="1">
      <c r="GQ41379" s="171"/>
    </row>
    <row r="41380" spans="199:199" ht="12" customHeight="1">
      <c r="GQ41380" s="171"/>
    </row>
    <row r="41381" spans="199:199" ht="12" customHeight="1">
      <c r="GQ41381" s="171"/>
    </row>
    <row r="41382" spans="199:199" ht="12" customHeight="1">
      <c r="GQ41382" s="171"/>
    </row>
    <row r="41383" spans="199:199" ht="12" customHeight="1">
      <c r="GQ41383" s="171"/>
    </row>
    <row r="41384" spans="199:199" ht="12" customHeight="1">
      <c r="GQ41384" s="171"/>
    </row>
    <row r="41385" spans="199:199" ht="12" customHeight="1">
      <c r="GQ41385" s="171"/>
    </row>
    <row r="41386" spans="199:199" ht="12" customHeight="1">
      <c r="GQ41386" s="171"/>
    </row>
    <row r="41387" spans="199:199" ht="12" customHeight="1">
      <c r="GQ41387" s="171"/>
    </row>
    <row r="41388" spans="199:199" ht="12" customHeight="1">
      <c r="GQ41388" s="171"/>
    </row>
    <row r="41389" spans="199:199" ht="12" customHeight="1">
      <c r="GQ41389" s="171"/>
    </row>
    <row r="41390" spans="199:199" ht="12" customHeight="1">
      <c r="GQ41390" s="171"/>
    </row>
    <row r="41391" spans="199:199" ht="12" customHeight="1">
      <c r="GQ41391" s="171"/>
    </row>
    <row r="41392" spans="199:199" ht="12" customHeight="1">
      <c r="GQ41392" s="171"/>
    </row>
    <row r="41393" spans="199:199" ht="12" customHeight="1">
      <c r="GQ41393" s="171"/>
    </row>
    <row r="41394" spans="199:199" ht="12" customHeight="1">
      <c r="GQ41394" s="171"/>
    </row>
    <row r="41395" spans="199:199" ht="12" customHeight="1">
      <c r="GQ41395" s="171"/>
    </row>
    <row r="41396" spans="199:199" ht="12" customHeight="1">
      <c r="GQ41396" s="171"/>
    </row>
    <row r="41397" spans="199:199" ht="12" customHeight="1">
      <c r="GQ41397" s="171"/>
    </row>
    <row r="41398" spans="199:199" ht="12" customHeight="1">
      <c r="GQ41398" s="171"/>
    </row>
    <row r="41399" spans="199:199" ht="12" customHeight="1">
      <c r="GQ41399" s="171"/>
    </row>
    <row r="41400" spans="199:199" ht="12" customHeight="1">
      <c r="GQ41400" s="171"/>
    </row>
    <row r="41401" spans="199:199" ht="12" customHeight="1">
      <c r="GQ41401" s="171"/>
    </row>
    <row r="41402" spans="199:199" ht="12" customHeight="1">
      <c r="GQ41402" s="171"/>
    </row>
    <row r="41403" spans="199:199" ht="12" customHeight="1">
      <c r="GQ41403" s="171"/>
    </row>
    <row r="41404" spans="199:199" ht="12" customHeight="1">
      <c r="GQ41404" s="171"/>
    </row>
    <row r="41405" spans="199:199" ht="12" customHeight="1">
      <c r="GQ41405" s="171"/>
    </row>
    <row r="41406" spans="199:199" ht="12" customHeight="1">
      <c r="GQ41406" s="171"/>
    </row>
    <row r="41407" spans="199:199" ht="12" customHeight="1">
      <c r="GQ41407" s="171"/>
    </row>
    <row r="41408" spans="199:199" ht="12" customHeight="1">
      <c r="GQ41408" s="171"/>
    </row>
    <row r="41409" spans="199:199" ht="12" customHeight="1">
      <c r="GQ41409" s="171"/>
    </row>
    <row r="41410" spans="199:199" ht="12" customHeight="1">
      <c r="GQ41410" s="171"/>
    </row>
    <row r="41411" spans="199:199" ht="12" customHeight="1">
      <c r="GQ41411" s="171"/>
    </row>
    <row r="41412" spans="199:199" ht="12" customHeight="1">
      <c r="GQ41412" s="171"/>
    </row>
    <row r="41413" spans="199:199" ht="12" customHeight="1">
      <c r="GQ41413" s="171"/>
    </row>
    <row r="41414" spans="199:199" ht="12" customHeight="1">
      <c r="GQ41414" s="171"/>
    </row>
    <row r="41415" spans="199:199" ht="12" customHeight="1">
      <c r="GQ41415" s="171"/>
    </row>
    <row r="41416" spans="199:199" ht="12" customHeight="1">
      <c r="GQ41416" s="171"/>
    </row>
    <row r="41417" spans="199:199" ht="12" customHeight="1">
      <c r="GQ41417" s="171"/>
    </row>
    <row r="41418" spans="199:199" ht="12" customHeight="1">
      <c r="GQ41418" s="171"/>
    </row>
    <row r="41419" spans="199:199" ht="12" customHeight="1">
      <c r="GQ41419" s="171"/>
    </row>
    <row r="41420" spans="199:199" ht="12" customHeight="1">
      <c r="GQ41420" s="171"/>
    </row>
    <row r="41421" spans="199:199" ht="12" customHeight="1">
      <c r="GQ41421" s="171"/>
    </row>
    <row r="41422" spans="199:199" ht="12" customHeight="1">
      <c r="GQ41422" s="171"/>
    </row>
    <row r="41423" spans="199:199" ht="12" customHeight="1">
      <c r="GQ41423" s="171"/>
    </row>
    <row r="41424" spans="199:199" ht="12" customHeight="1">
      <c r="GQ41424" s="171"/>
    </row>
    <row r="41425" spans="199:199" ht="12" customHeight="1">
      <c r="GQ41425" s="171"/>
    </row>
    <row r="41426" spans="199:199" ht="12" customHeight="1">
      <c r="GQ41426" s="171"/>
    </row>
    <row r="41427" spans="199:199" ht="12" customHeight="1">
      <c r="GQ41427" s="171"/>
    </row>
    <row r="41428" spans="199:199" ht="12" customHeight="1">
      <c r="GQ41428" s="171"/>
    </row>
    <row r="41429" spans="199:199" ht="12" customHeight="1">
      <c r="GQ41429" s="171"/>
    </row>
    <row r="41430" spans="199:199" ht="12" customHeight="1">
      <c r="GQ41430" s="171"/>
    </row>
    <row r="41431" spans="199:199" ht="12" customHeight="1">
      <c r="GQ41431" s="171"/>
    </row>
    <row r="41432" spans="199:199" ht="12" customHeight="1">
      <c r="GQ41432" s="171"/>
    </row>
    <row r="41433" spans="199:199" ht="12" customHeight="1">
      <c r="GQ41433" s="171"/>
    </row>
    <row r="41434" spans="199:199" ht="12" customHeight="1">
      <c r="GQ41434" s="171"/>
    </row>
    <row r="41435" spans="199:199" ht="12" customHeight="1">
      <c r="GQ41435" s="171"/>
    </row>
    <row r="41436" spans="199:199" ht="12" customHeight="1">
      <c r="GQ41436" s="171"/>
    </row>
    <row r="41437" spans="199:199" ht="12" customHeight="1">
      <c r="GQ41437" s="171"/>
    </row>
    <row r="41438" spans="199:199" ht="12" customHeight="1">
      <c r="GQ41438" s="171"/>
    </row>
    <row r="41439" spans="199:199" ht="12" customHeight="1">
      <c r="GQ41439" s="171"/>
    </row>
    <row r="41440" spans="199:199" ht="12" customHeight="1">
      <c r="GQ41440" s="171"/>
    </row>
    <row r="41441" spans="199:199" ht="12" customHeight="1">
      <c r="GQ41441" s="171"/>
    </row>
    <row r="41442" spans="199:199" ht="12" customHeight="1">
      <c r="GQ41442" s="171"/>
    </row>
    <row r="41443" spans="199:199" ht="12" customHeight="1">
      <c r="GQ41443" s="171"/>
    </row>
    <row r="41444" spans="199:199" ht="12" customHeight="1">
      <c r="GQ41444" s="171"/>
    </row>
    <row r="41445" spans="199:199" ht="12" customHeight="1">
      <c r="GQ41445" s="171"/>
    </row>
    <row r="41446" spans="199:199" ht="12" customHeight="1">
      <c r="GQ41446" s="171"/>
    </row>
    <row r="41447" spans="199:199" ht="12" customHeight="1">
      <c r="GQ41447" s="171"/>
    </row>
    <row r="41448" spans="199:199" ht="12" customHeight="1">
      <c r="GQ41448" s="171"/>
    </row>
    <row r="41449" spans="199:199" ht="12" customHeight="1">
      <c r="GQ41449" s="171"/>
    </row>
    <row r="41450" spans="199:199" ht="12" customHeight="1">
      <c r="GQ41450" s="171"/>
    </row>
    <row r="41451" spans="199:199" ht="12" customHeight="1">
      <c r="GQ41451" s="171"/>
    </row>
    <row r="41452" spans="199:199" ht="12" customHeight="1">
      <c r="GQ41452" s="171"/>
    </row>
    <row r="41453" spans="199:199" ht="12" customHeight="1">
      <c r="GQ41453" s="171"/>
    </row>
    <row r="41454" spans="199:199" ht="12" customHeight="1">
      <c r="GQ41454" s="171"/>
    </row>
    <row r="41455" spans="199:199" ht="12" customHeight="1">
      <c r="GQ41455" s="171"/>
    </row>
    <row r="41456" spans="199:199" ht="12" customHeight="1">
      <c r="GQ41456" s="171"/>
    </row>
    <row r="41457" spans="199:199" ht="12" customHeight="1">
      <c r="GQ41457" s="171"/>
    </row>
    <row r="41458" spans="199:199" ht="12" customHeight="1">
      <c r="GQ41458" s="171"/>
    </row>
    <row r="41459" spans="199:199" ht="12" customHeight="1">
      <c r="GQ41459" s="171"/>
    </row>
    <row r="41460" spans="199:199" ht="12" customHeight="1">
      <c r="GQ41460" s="171"/>
    </row>
    <row r="41461" spans="199:199" ht="12" customHeight="1">
      <c r="GQ41461" s="171"/>
    </row>
    <row r="41462" spans="199:199" ht="12" customHeight="1">
      <c r="GQ41462" s="171"/>
    </row>
    <row r="41463" spans="199:199" ht="12" customHeight="1">
      <c r="GQ41463" s="171"/>
    </row>
    <row r="41464" spans="199:199" ht="12" customHeight="1">
      <c r="GQ41464" s="171"/>
    </row>
    <row r="41465" spans="199:199" ht="12" customHeight="1">
      <c r="GQ41465" s="171"/>
    </row>
    <row r="41466" spans="199:199" ht="12" customHeight="1">
      <c r="GQ41466" s="171"/>
    </row>
    <row r="41467" spans="199:199" ht="12" customHeight="1">
      <c r="GQ41467" s="171"/>
    </row>
    <row r="41468" spans="199:199" ht="12" customHeight="1">
      <c r="GQ41468" s="171"/>
    </row>
    <row r="41469" spans="199:199" ht="12" customHeight="1">
      <c r="GQ41469" s="171"/>
    </row>
    <row r="41470" spans="199:199" ht="12" customHeight="1">
      <c r="GQ41470" s="171"/>
    </row>
    <row r="41471" spans="199:199" ht="12" customHeight="1">
      <c r="GQ41471" s="171"/>
    </row>
    <row r="41472" spans="199:199" ht="12" customHeight="1">
      <c r="GQ41472" s="171"/>
    </row>
    <row r="41473" spans="199:199" ht="12" customHeight="1">
      <c r="GQ41473" s="171"/>
    </row>
    <row r="41474" spans="199:199" ht="12" customHeight="1">
      <c r="GQ41474" s="171"/>
    </row>
    <row r="41475" spans="199:199" ht="12" customHeight="1">
      <c r="GQ41475" s="171"/>
    </row>
    <row r="41476" spans="199:199" ht="12" customHeight="1">
      <c r="GQ41476" s="171"/>
    </row>
    <row r="41477" spans="199:199" ht="12" customHeight="1">
      <c r="GQ41477" s="171"/>
    </row>
    <row r="41478" spans="199:199" ht="12" customHeight="1">
      <c r="GQ41478" s="171"/>
    </row>
    <row r="41479" spans="199:199" ht="12" customHeight="1">
      <c r="GQ41479" s="171"/>
    </row>
    <row r="41480" spans="199:199" ht="12" customHeight="1">
      <c r="GQ41480" s="171"/>
    </row>
    <row r="41481" spans="199:199" ht="12" customHeight="1">
      <c r="GQ41481" s="171"/>
    </row>
    <row r="41482" spans="199:199" ht="12" customHeight="1">
      <c r="GQ41482" s="171"/>
    </row>
    <row r="41483" spans="199:199" ht="12" customHeight="1">
      <c r="GQ41483" s="171"/>
    </row>
    <row r="41484" spans="199:199" ht="12" customHeight="1">
      <c r="GQ41484" s="171"/>
    </row>
    <row r="41485" spans="199:199" ht="12" customHeight="1">
      <c r="GQ41485" s="171"/>
    </row>
    <row r="41486" spans="199:199" ht="12" customHeight="1">
      <c r="GQ41486" s="171"/>
    </row>
    <row r="41487" spans="199:199" ht="12" customHeight="1">
      <c r="GQ41487" s="171"/>
    </row>
    <row r="41488" spans="199:199" ht="12" customHeight="1">
      <c r="GQ41488" s="171"/>
    </row>
    <row r="41489" spans="199:199" ht="12" customHeight="1">
      <c r="GQ41489" s="171"/>
    </row>
    <row r="41490" spans="199:199" ht="12" customHeight="1">
      <c r="GQ41490" s="171"/>
    </row>
    <row r="41491" spans="199:199" ht="12" customHeight="1">
      <c r="GQ41491" s="171"/>
    </row>
    <row r="41492" spans="199:199" ht="12" customHeight="1">
      <c r="GQ41492" s="171"/>
    </row>
    <row r="41493" spans="199:199" ht="12" customHeight="1">
      <c r="GQ41493" s="171"/>
    </row>
    <row r="41494" spans="199:199" ht="12" customHeight="1">
      <c r="GQ41494" s="171"/>
    </row>
    <row r="41495" spans="199:199" ht="12" customHeight="1">
      <c r="GQ41495" s="171"/>
    </row>
    <row r="41496" spans="199:199" ht="12" customHeight="1">
      <c r="GQ41496" s="171"/>
    </row>
    <row r="41497" spans="199:199" ht="12" customHeight="1">
      <c r="GQ41497" s="171"/>
    </row>
    <row r="41498" spans="199:199" ht="12" customHeight="1">
      <c r="GQ41498" s="171"/>
    </row>
    <row r="41499" spans="199:199" ht="12" customHeight="1">
      <c r="GQ41499" s="171"/>
    </row>
    <row r="41500" spans="199:199" ht="12" customHeight="1">
      <c r="GQ41500" s="171"/>
    </row>
    <row r="41501" spans="199:199" ht="12" customHeight="1">
      <c r="GQ41501" s="171"/>
    </row>
    <row r="41502" spans="199:199" ht="12" customHeight="1">
      <c r="GQ41502" s="171"/>
    </row>
    <row r="41503" spans="199:199" ht="12" customHeight="1">
      <c r="GQ41503" s="171"/>
    </row>
    <row r="41504" spans="199:199" ht="12" customHeight="1">
      <c r="GQ41504" s="171"/>
    </row>
    <row r="41505" spans="199:199" ht="12" customHeight="1">
      <c r="GQ41505" s="171"/>
    </row>
    <row r="41506" spans="199:199" ht="12" customHeight="1">
      <c r="GQ41506" s="171"/>
    </row>
    <row r="41507" spans="199:199" ht="12" customHeight="1">
      <c r="GQ41507" s="171"/>
    </row>
    <row r="41508" spans="199:199" ht="12" customHeight="1">
      <c r="GQ41508" s="171"/>
    </row>
    <row r="41509" spans="199:199" ht="12" customHeight="1">
      <c r="GQ41509" s="171"/>
    </row>
    <row r="41510" spans="199:199" ht="12" customHeight="1">
      <c r="GQ41510" s="171"/>
    </row>
    <row r="41511" spans="199:199" ht="12" customHeight="1">
      <c r="GQ41511" s="171"/>
    </row>
    <row r="41512" spans="199:199" ht="12" customHeight="1">
      <c r="GQ41512" s="171"/>
    </row>
    <row r="41513" spans="199:199" ht="12" customHeight="1">
      <c r="GQ41513" s="171"/>
    </row>
    <row r="41514" spans="199:199" ht="12" customHeight="1">
      <c r="GQ41514" s="171"/>
    </row>
    <row r="41515" spans="199:199" ht="12" customHeight="1">
      <c r="GQ41515" s="171"/>
    </row>
    <row r="41516" spans="199:199" ht="12" customHeight="1">
      <c r="GQ41516" s="171"/>
    </row>
    <row r="41517" spans="199:199" ht="12" customHeight="1">
      <c r="GQ41517" s="171"/>
    </row>
    <row r="41518" spans="199:199" ht="12" customHeight="1">
      <c r="GQ41518" s="171"/>
    </row>
    <row r="41519" spans="199:199" ht="12" customHeight="1">
      <c r="GQ41519" s="171"/>
    </row>
    <row r="41520" spans="199:199" ht="12" customHeight="1">
      <c r="GQ41520" s="171"/>
    </row>
    <row r="41521" spans="199:199" ht="12" customHeight="1">
      <c r="GQ41521" s="171"/>
    </row>
    <row r="41522" spans="199:199" ht="12" customHeight="1">
      <c r="GQ41522" s="171"/>
    </row>
    <row r="41523" spans="199:199" ht="12" customHeight="1">
      <c r="GQ41523" s="171"/>
    </row>
    <row r="41524" spans="199:199" ht="12" customHeight="1">
      <c r="GQ41524" s="171"/>
    </row>
    <row r="41525" spans="199:199" ht="12" customHeight="1">
      <c r="GQ41525" s="171"/>
    </row>
    <row r="41526" spans="199:199" ht="12" customHeight="1">
      <c r="GQ41526" s="171"/>
    </row>
    <row r="41527" spans="199:199" ht="12" customHeight="1">
      <c r="GQ41527" s="171"/>
    </row>
    <row r="41528" spans="199:199" ht="12" customHeight="1">
      <c r="GQ41528" s="171"/>
    </row>
    <row r="41529" spans="199:199" ht="12" customHeight="1">
      <c r="GQ41529" s="171"/>
    </row>
    <row r="41530" spans="199:199" ht="12" customHeight="1">
      <c r="GQ41530" s="171"/>
    </row>
    <row r="41531" spans="199:199" ht="12" customHeight="1">
      <c r="GQ41531" s="171"/>
    </row>
    <row r="41532" spans="199:199" ht="12" customHeight="1">
      <c r="GQ41532" s="171"/>
    </row>
    <row r="41533" spans="199:199" ht="12" customHeight="1">
      <c r="GQ41533" s="171"/>
    </row>
    <row r="41534" spans="199:199" ht="12" customHeight="1">
      <c r="GQ41534" s="171"/>
    </row>
    <row r="41535" spans="199:199" ht="12" customHeight="1">
      <c r="GQ41535" s="171"/>
    </row>
    <row r="41536" spans="199:199" ht="12" customHeight="1">
      <c r="GQ41536" s="171"/>
    </row>
    <row r="41537" spans="199:199" ht="12" customHeight="1">
      <c r="GQ41537" s="171"/>
    </row>
    <row r="41538" spans="199:199" ht="12" customHeight="1">
      <c r="GQ41538" s="171"/>
    </row>
    <row r="41539" spans="199:199" ht="12" customHeight="1">
      <c r="GQ41539" s="171"/>
    </row>
    <row r="41540" spans="199:199" ht="12" customHeight="1">
      <c r="GQ41540" s="171"/>
    </row>
    <row r="41541" spans="199:199" ht="12" customHeight="1">
      <c r="GQ41541" s="171"/>
    </row>
    <row r="41542" spans="199:199" ht="12" customHeight="1">
      <c r="GQ41542" s="171"/>
    </row>
    <row r="41543" spans="199:199" ht="12" customHeight="1">
      <c r="GQ41543" s="171"/>
    </row>
    <row r="41544" spans="199:199" ht="12" customHeight="1">
      <c r="GQ41544" s="171"/>
    </row>
    <row r="41545" spans="199:199" ht="12" customHeight="1">
      <c r="GQ41545" s="171"/>
    </row>
    <row r="41546" spans="199:199" ht="12" customHeight="1">
      <c r="GQ41546" s="171"/>
    </row>
    <row r="41547" spans="199:199" ht="12" customHeight="1">
      <c r="GQ41547" s="171"/>
    </row>
    <row r="41548" spans="199:199" ht="12" customHeight="1">
      <c r="GQ41548" s="171"/>
    </row>
    <row r="41549" spans="199:199" ht="12" customHeight="1">
      <c r="GQ41549" s="171"/>
    </row>
    <row r="41550" spans="199:199" ht="12" customHeight="1">
      <c r="GQ41550" s="171"/>
    </row>
    <row r="41551" spans="199:199" ht="12" customHeight="1">
      <c r="GQ41551" s="171"/>
    </row>
    <row r="41552" spans="199:199" ht="12" customHeight="1">
      <c r="GQ41552" s="171"/>
    </row>
    <row r="41553" spans="199:199" ht="12" customHeight="1">
      <c r="GQ41553" s="171"/>
    </row>
    <row r="41554" spans="199:199" ht="12" customHeight="1">
      <c r="GQ41554" s="171"/>
    </row>
    <row r="41555" spans="199:199" ht="12" customHeight="1">
      <c r="GQ41555" s="171"/>
    </row>
    <row r="41556" spans="199:199" ht="12" customHeight="1">
      <c r="GQ41556" s="171"/>
    </row>
    <row r="41557" spans="199:199" ht="12" customHeight="1">
      <c r="GQ41557" s="171"/>
    </row>
    <row r="41558" spans="199:199" ht="12" customHeight="1">
      <c r="GQ41558" s="171"/>
    </row>
    <row r="41559" spans="199:199" ht="12" customHeight="1">
      <c r="GQ41559" s="171"/>
    </row>
    <row r="41560" spans="199:199" ht="12" customHeight="1">
      <c r="GQ41560" s="171"/>
    </row>
    <row r="41561" spans="199:199" ht="12" customHeight="1">
      <c r="GQ41561" s="171"/>
    </row>
    <row r="41562" spans="199:199" ht="12" customHeight="1">
      <c r="GQ41562" s="171"/>
    </row>
    <row r="41563" spans="199:199" ht="12" customHeight="1">
      <c r="GQ41563" s="171"/>
    </row>
    <row r="41564" spans="199:199" ht="12" customHeight="1">
      <c r="GQ41564" s="171"/>
    </row>
    <row r="41565" spans="199:199" ht="12" customHeight="1">
      <c r="GQ41565" s="171"/>
    </row>
    <row r="41566" spans="199:199" ht="12" customHeight="1">
      <c r="GQ41566" s="171"/>
    </row>
    <row r="41567" spans="199:199" ht="12" customHeight="1">
      <c r="GQ41567" s="171"/>
    </row>
    <row r="41568" spans="199:199" ht="12" customHeight="1">
      <c r="GQ41568" s="171"/>
    </row>
    <row r="41569" spans="199:199" ht="12" customHeight="1">
      <c r="GQ41569" s="171"/>
    </row>
    <row r="41570" spans="199:199" ht="12" customHeight="1">
      <c r="GQ41570" s="171"/>
    </row>
    <row r="41571" spans="199:199" ht="12" customHeight="1">
      <c r="GQ41571" s="171"/>
    </row>
    <row r="41572" spans="199:199" ht="12" customHeight="1">
      <c r="GQ41572" s="171"/>
    </row>
    <row r="41573" spans="199:199" ht="12" customHeight="1">
      <c r="GQ41573" s="171"/>
    </row>
    <row r="41574" spans="199:199" ht="12" customHeight="1">
      <c r="GQ41574" s="171"/>
    </row>
    <row r="41575" spans="199:199" ht="12" customHeight="1">
      <c r="GQ41575" s="171"/>
    </row>
    <row r="41576" spans="199:199" ht="12" customHeight="1">
      <c r="GQ41576" s="171"/>
    </row>
    <row r="41577" spans="199:199" ht="12" customHeight="1">
      <c r="GQ41577" s="171"/>
    </row>
    <row r="41578" spans="199:199" ht="12" customHeight="1">
      <c r="GQ41578" s="171"/>
    </row>
    <row r="41579" spans="199:199" ht="12" customHeight="1">
      <c r="GQ41579" s="171"/>
    </row>
    <row r="41580" spans="199:199" ht="12" customHeight="1">
      <c r="GQ41580" s="171"/>
    </row>
    <row r="41581" spans="199:199" ht="12" customHeight="1">
      <c r="GQ41581" s="171"/>
    </row>
    <row r="41582" spans="199:199" ht="12" customHeight="1">
      <c r="GQ41582" s="171"/>
    </row>
    <row r="41583" spans="199:199" ht="12" customHeight="1">
      <c r="GQ41583" s="171"/>
    </row>
    <row r="41584" spans="199:199" ht="12" customHeight="1">
      <c r="GQ41584" s="171"/>
    </row>
    <row r="41585" spans="199:199" ht="12" customHeight="1">
      <c r="GQ41585" s="171"/>
    </row>
    <row r="41586" spans="199:199" ht="12" customHeight="1">
      <c r="GQ41586" s="171"/>
    </row>
    <row r="41587" spans="199:199" ht="12" customHeight="1">
      <c r="GQ41587" s="171"/>
    </row>
    <row r="41588" spans="199:199" ht="12" customHeight="1">
      <c r="GQ41588" s="171"/>
    </row>
    <row r="41589" spans="199:199" ht="12" customHeight="1">
      <c r="GQ41589" s="171"/>
    </row>
    <row r="41590" spans="199:199" ht="12" customHeight="1">
      <c r="GQ41590" s="171"/>
    </row>
    <row r="41591" spans="199:199" ht="12" customHeight="1">
      <c r="GQ41591" s="171"/>
    </row>
    <row r="41592" spans="199:199" ht="12" customHeight="1">
      <c r="GQ41592" s="171"/>
    </row>
    <row r="41593" spans="199:199" ht="12" customHeight="1">
      <c r="GQ41593" s="171"/>
    </row>
    <row r="41594" spans="199:199" ht="12" customHeight="1">
      <c r="GQ41594" s="171"/>
    </row>
    <row r="41595" spans="199:199" ht="12" customHeight="1">
      <c r="GQ41595" s="171"/>
    </row>
    <row r="41596" spans="199:199" ht="12" customHeight="1">
      <c r="GQ41596" s="171"/>
    </row>
    <row r="41597" spans="199:199" ht="12" customHeight="1">
      <c r="GQ41597" s="171"/>
    </row>
    <row r="41598" spans="199:199" ht="12" customHeight="1">
      <c r="GQ41598" s="171"/>
    </row>
    <row r="41599" spans="199:199" ht="12" customHeight="1">
      <c r="GQ41599" s="171"/>
    </row>
    <row r="41600" spans="199:199" ht="12" customHeight="1">
      <c r="GQ41600" s="171"/>
    </row>
    <row r="41601" spans="199:199" ht="12" customHeight="1">
      <c r="GQ41601" s="171"/>
    </row>
    <row r="41602" spans="199:199" ht="12" customHeight="1">
      <c r="GQ41602" s="171"/>
    </row>
    <row r="41603" spans="199:199" ht="12" customHeight="1">
      <c r="GQ41603" s="171"/>
    </row>
    <row r="41604" spans="199:199" ht="12" customHeight="1">
      <c r="GQ41604" s="171"/>
    </row>
    <row r="41605" spans="199:199" ht="12" customHeight="1">
      <c r="GQ41605" s="171"/>
    </row>
    <row r="41606" spans="199:199" ht="12" customHeight="1">
      <c r="GQ41606" s="171"/>
    </row>
    <row r="41607" spans="199:199" ht="12" customHeight="1">
      <c r="GQ41607" s="171"/>
    </row>
    <row r="41608" spans="199:199" ht="12" customHeight="1">
      <c r="GQ41608" s="171"/>
    </row>
    <row r="41609" spans="199:199" ht="12" customHeight="1">
      <c r="GQ41609" s="171"/>
    </row>
    <row r="41610" spans="199:199" ht="12" customHeight="1">
      <c r="GQ41610" s="171"/>
    </row>
    <row r="41611" spans="199:199" ht="12" customHeight="1">
      <c r="GQ41611" s="171"/>
    </row>
    <row r="41612" spans="199:199" ht="12" customHeight="1">
      <c r="GQ41612" s="171"/>
    </row>
    <row r="41613" spans="199:199" ht="12" customHeight="1">
      <c r="GQ41613" s="171"/>
    </row>
    <row r="41614" spans="199:199" ht="12" customHeight="1">
      <c r="GQ41614" s="171"/>
    </row>
    <row r="41615" spans="199:199" ht="12" customHeight="1">
      <c r="GQ41615" s="171"/>
    </row>
    <row r="41616" spans="199:199" ht="12" customHeight="1">
      <c r="GQ41616" s="171"/>
    </row>
    <row r="41617" spans="199:199" ht="12" customHeight="1">
      <c r="GQ41617" s="171"/>
    </row>
    <row r="41618" spans="199:199" ht="12" customHeight="1">
      <c r="GQ41618" s="171"/>
    </row>
    <row r="41619" spans="199:199" ht="12" customHeight="1">
      <c r="GQ41619" s="171"/>
    </row>
    <row r="41620" spans="199:199" ht="12" customHeight="1">
      <c r="GQ41620" s="171"/>
    </row>
    <row r="41621" spans="199:199" ht="12" customHeight="1">
      <c r="GQ41621" s="171"/>
    </row>
    <row r="41622" spans="199:199" ht="12" customHeight="1">
      <c r="GQ41622" s="171"/>
    </row>
    <row r="41623" spans="199:199" ht="12" customHeight="1">
      <c r="GQ41623" s="171"/>
    </row>
    <row r="41624" spans="199:199" ht="12" customHeight="1">
      <c r="GQ41624" s="171"/>
    </row>
    <row r="41625" spans="199:199" ht="12" customHeight="1">
      <c r="GQ41625" s="171"/>
    </row>
    <row r="41626" spans="199:199" ht="12" customHeight="1">
      <c r="GQ41626" s="171"/>
    </row>
    <row r="41627" spans="199:199" ht="12" customHeight="1">
      <c r="GQ41627" s="171"/>
    </row>
    <row r="41628" spans="199:199" ht="12" customHeight="1">
      <c r="GQ41628" s="171"/>
    </row>
    <row r="41629" spans="199:199" ht="12" customHeight="1">
      <c r="GQ41629" s="171"/>
    </row>
    <row r="41630" spans="199:199" ht="12" customHeight="1">
      <c r="GQ41630" s="171"/>
    </row>
    <row r="41631" spans="199:199" ht="12" customHeight="1">
      <c r="GQ41631" s="171"/>
    </row>
    <row r="41632" spans="199:199" ht="12" customHeight="1">
      <c r="GQ41632" s="171"/>
    </row>
    <row r="41633" spans="199:199" ht="12" customHeight="1">
      <c r="GQ41633" s="171"/>
    </row>
    <row r="41634" spans="199:199" ht="12" customHeight="1">
      <c r="GQ41634" s="171"/>
    </row>
    <row r="41635" spans="199:199" ht="12" customHeight="1">
      <c r="GQ41635" s="171"/>
    </row>
    <row r="41636" spans="199:199" ht="12" customHeight="1">
      <c r="GQ41636" s="171"/>
    </row>
    <row r="41637" spans="199:199" ht="12" customHeight="1">
      <c r="GQ41637" s="171"/>
    </row>
    <row r="41638" spans="199:199" ht="12" customHeight="1">
      <c r="GQ41638" s="171"/>
    </row>
    <row r="41639" spans="199:199" ht="12" customHeight="1">
      <c r="GQ41639" s="171"/>
    </row>
    <row r="41640" spans="199:199" ht="12" customHeight="1">
      <c r="GQ41640" s="171"/>
    </row>
    <row r="41641" spans="199:199" ht="12" customHeight="1">
      <c r="GQ41641" s="171"/>
    </row>
    <row r="41642" spans="199:199" ht="12" customHeight="1">
      <c r="GQ41642" s="171"/>
    </row>
    <row r="41643" spans="199:199" ht="12" customHeight="1">
      <c r="GQ41643" s="171"/>
    </row>
    <row r="41644" spans="199:199" ht="12" customHeight="1">
      <c r="GQ41644" s="171"/>
    </row>
    <row r="41645" spans="199:199" ht="12" customHeight="1">
      <c r="GQ41645" s="171"/>
    </row>
    <row r="41646" spans="199:199" ht="12" customHeight="1">
      <c r="GQ41646" s="171"/>
    </row>
    <row r="41647" spans="199:199" ht="12" customHeight="1">
      <c r="GQ41647" s="171"/>
    </row>
    <row r="41648" spans="199:199" ht="12" customHeight="1">
      <c r="GQ41648" s="171"/>
    </row>
    <row r="41649" spans="199:199" ht="12" customHeight="1">
      <c r="GQ41649" s="171"/>
    </row>
    <row r="41650" spans="199:199" ht="12" customHeight="1">
      <c r="GQ41650" s="171"/>
    </row>
    <row r="41651" spans="199:199" ht="12" customHeight="1">
      <c r="GQ41651" s="171"/>
    </row>
    <row r="41652" spans="199:199" ht="12" customHeight="1">
      <c r="GQ41652" s="171"/>
    </row>
    <row r="41653" spans="199:199" ht="12" customHeight="1">
      <c r="GQ41653" s="171"/>
    </row>
    <row r="41654" spans="199:199" ht="12" customHeight="1">
      <c r="GQ41654" s="171"/>
    </row>
    <row r="41655" spans="199:199" ht="12" customHeight="1">
      <c r="GQ41655" s="171"/>
    </row>
    <row r="41656" spans="199:199" ht="12" customHeight="1">
      <c r="GQ41656" s="171"/>
    </row>
    <row r="41657" spans="199:199" ht="12" customHeight="1">
      <c r="GQ41657" s="171"/>
    </row>
    <row r="41658" spans="199:199" ht="12" customHeight="1">
      <c r="GQ41658" s="171"/>
    </row>
    <row r="41659" spans="199:199" ht="12" customHeight="1">
      <c r="GQ41659" s="171"/>
    </row>
    <row r="41660" spans="199:199" ht="12" customHeight="1">
      <c r="GQ41660" s="171"/>
    </row>
    <row r="41661" spans="199:199" ht="12" customHeight="1">
      <c r="GQ41661" s="171"/>
    </row>
    <row r="41662" spans="199:199" ht="12" customHeight="1">
      <c r="GQ41662" s="171"/>
    </row>
    <row r="41663" spans="199:199" ht="12" customHeight="1">
      <c r="GQ41663" s="171"/>
    </row>
    <row r="41664" spans="199:199" ht="12" customHeight="1">
      <c r="GQ41664" s="171"/>
    </row>
    <row r="41665" spans="199:199" ht="12" customHeight="1">
      <c r="GQ41665" s="171"/>
    </row>
    <row r="41666" spans="199:199" ht="12" customHeight="1">
      <c r="GQ41666" s="171"/>
    </row>
    <row r="41667" spans="199:199" ht="12" customHeight="1">
      <c r="GQ41667" s="171"/>
    </row>
    <row r="41668" spans="199:199" ht="12" customHeight="1">
      <c r="GQ41668" s="171"/>
    </row>
    <row r="41669" spans="199:199" ht="12" customHeight="1">
      <c r="GQ41669" s="171"/>
    </row>
    <row r="41670" spans="199:199" ht="12" customHeight="1">
      <c r="GQ41670" s="171"/>
    </row>
    <row r="41671" spans="199:199" ht="12" customHeight="1">
      <c r="GQ41671" s="171"/>
    </row>
    <row r="41672" spans="199:199" ht="12" customHeight="1">
      <c r="GQ41672" s="171"/>
    </row>
    <row r="41673" spans="199:199" ht="12" customHeight="1">
      <c r="GQ41673" s="171"/>
    </row>
    <row r="41674" spans="199:199" ht="12" customHeight="1">
      <c r="GQ41674" s="171"/>
    </row>
    <row r="41675" spans="199:199" ht="12" customHeight="1">
      <c r="GQ41675" s="171"/>
    </row>
    <row r="41676" spans="199:199" ht="12" customHeight="1">
      <c r="GQ41676" s="171"/>
    </row>
    <row r="41677" spans="199:199" ht="12" customHeight="1">
      <c r="GQ41677" s="171"/>
    </row>
    <row r="41678" spans="199:199" ht="12" customHeight="1">
      <c r="GQ41678" s="171"/>
    </row>
    <row r="41679" spans="199:199" ht="12" customHeight="1">
      <c r="GQ41679" s="171"/>
    </row>
    <row r="41680" spans="199:199" ht="12" customHeight="1">
      <c r="GQ41680" s="171"/>
    </row>
    <row r="41681" spans="199:199" ht="12" customHeight="1">
      <c r="GQ41681" s="171"/>
    </row>
    <row r="41682" spans="199:199" ht="12" customHeight="1">
      <c r="GQ41682" s="171"/>
    </row>
    <row r="41683" spans="199:199" ht="12" customHeight="1">
      <c r="GQ41683" s="171"/>
    </row>
    <row r="41684" spans="199:199" ht="12" customHeight="1">
      <c r="GQ41684" s="171"/>
    </row>
    <row r="41685" spans="199:199" ht="12" customHeight="1">
      <c r="GQ41685" s="171"/>
    </row>
    <row r="41686" spans="199:199" ht="12" customHeight="1">
      <c r="GQ41686" s="171"/>
    </row>
    <row r="41687" spans="199:199" ht="12" customHeight="1">
      <c r="GQ41687" s="171"/>
    </row>
    <row r="41688" spans="199:199" ht="12" customHeight="1">
      <c r="GQ41688" s="171"/>
    </row>
    <row r="41689" spans="199:199" ht="12" customHeight="1">
      <c r="GQ41689" s="171"/>
    </row>
    <row r="41690" spans="199:199" ht="12" customHeight="1">
      <c r="GQ41690" s="171"/>
    </row>
    <row r="41691" spans="199:199" ht="12" customHeight="1">
      <c r="GQ41691" s="171"/>
    </row>
    <row r="41692" spans="199:199" ht="12" customHeight="1">
      <c r="GQ41692" s="171"/>
    </row>
    <row r="41693" spans="199:199" ht="12" customHeight="1">
      <c r="GQ41693" s="171"/>
    </row>
    <row r="41694" spans="199:199" ht="12" customHeight="1">
      <c r="GQ41694" s="171"/>
    </row>
    <row r="41695" spans="199:199" ht="12" customHeight="1">
      <c r="GQ41695" s="171"/>
    </row>
    <row r="41696" spans="199:199" ht="12" customHeight="1">
      <c r="GQ41696" s="171"/>
    </row>
    <row r="41697" spans="199:199" ht="12" customHeight="1">
      <c r="GQ41697" s="171"/>
    </row>
    <row r="41698" spans="199:199" ht="12" customHeight="1">
      <c r="GQ41698" s="171"/>
    </row>
    <row r="41699" spans="199:199" ht="12" customHeight="1">
      <c r="GQ41699" s="171"/>
    </row>
    <row r="41700" spans="199:199" ht="12" customHeight="1">
      <c r="GQ41700" s="171"/>
    </row>
    <row r="41701" spans="199:199" ht="12" customHeight="1">
      <c r="GQ41701" s="171"/>
    </row>
    <row r="41702" spans="199:199" ht="12" customHeight="1">
      <c r="GQ41702" s="171"/>
    </row>
    <row r="41703" spans="199:199" ht="12" customHeight="1">
      <c r="GQ41703" s="171"/>
    </row>
    <row r="41704" spans="199:199" ht="12" customHeight="1">
      <c r="GQ41704" s="171"/>
    </row>
    <row r="41705" spans="199:199" ht="12" customHeight="1">
      <c r="GQ41705" s="171"/>
    </row>
    <row r="41706" spans="199:199" ht="12" customHeight="1">
      <c r="GQ41706" s="171"/>
    </row>
    <row r="41707" spans="199:199" ht="12" customHeight="1">
      <c r="GQ41707" s="171"/>
    </row>
    <row r="41708" spans="199:199" ht="12" customHeight="1">
      <c r="GQ41708" s="171"/>
    </row>
    <row r="41709" spans="199:199" ht="12" customHeight="1">
      <c r="GQ41709" s="171"/>
    </row>
    <row r="41710" spans="199:199" ht="12" customHeight="1">
      <c r="GQ41710" s="171"/>
    </row>
    <row r="41711" spans="199:199" ht="12" customHeight="1">
      <c r="GQ41711" s="171"/>
    </row>
    <row r="41712" spans="199:199" ht="12" customHeight="1">
      <c r="GQ41712" s="171"/>
    </row>
    <row r="41713" spans="199:199" ht="12" customHeight="1">
      <c r="GQ41713" s="171"/>
    </row>
    <row r="41714" spans="199:199" ht="12" customHeight="1">
      <c r="GQ41714" s="171"/>
    </row>
    <row r="41715" spans="199:199" ht="12" customHeight="1">
      <c r="GQ41715" s="171"/>
    </row>
    <row r="41716" spans="199:199" ht="12" customHeight="1">
      <c r="GQ41716" s="171"/>
    </row>
    <row r="41717" spans="199:199" ht="12" customHeight="1">
      <c r="GQ41717" s="171"/>
    </row>
    <row r="41718" spans="199:199" ht="12" customHeight="1">
      <c r="GQ41718" s="171"/>
    </row>
    <row r="41719" spans="199:199" ht="12" customHeight="1">
      <c r="GQ41719" s="171"/>
    </row>
    <row r="41720" spans="199:199" ht="12" customHeight="1">
      <c r="GQ41720" s="171"/>
    </row>
    <row r="41721" spans="199:199" ht="12" customHeight="1">
      <c r="GQ41721" s="171"/>
    </row>
    <row r="41722" spans="199:199" ht="12" customHeight="1">
      <c r="GQ41722" s="171"/>
    </row>
    <row r="41723" spans="199:199" ht="12" customHeight="1">
      <c r="GQ41723" s="171"/>
    </row>
    <row r="41724" spans="199:199" ht="12" customHeight="1">
      <c r="GQ41724" s="171"/>
    </row>
    <row r="41725" spans="199:199" ht="12" customHeight="1">
      <c r="GQ41725" s="171"/>
    </row>
    <row r="41726" spans="199:199" ht="12" customHeight="1">
      <c r="GQ41726" s="171"/>
    </row>
    <row r="41727" spans="199:199" ht="12" customHeight="1">
      <c r="GQ41727" s="171"/>
    </row>
    <row r="41728" spans="199:199" ht="12" customHeight="1">
      <c r="GQ41728" s="171"/>
    </row>
    <row r="41729" spans="199:199" ht="12" customHeight="1">
      <c r="GQ41729" s="171"/>
    </row>
    <row r="41730" spans="199:199" ht="12" customHeight="1">
      <c r="GQ41730" s="171"/>
    </row>
    <row r="41731" spans="199:199" ht="12" customHeight="1">
      <c r="GQ41731" s="171"/>
    </row>
    <row r="41732" spans="199:199" ht="12" customHeight="1">
      <c r="GQ41732" s="171"/>
    </row>
    <row r="41733" spans="199:199" ht="12" customHeight="1">
      <c r="GQ41733" s="171"/>
    </row>
    <row r="41734" spans="199:199" ht="12" customHeight="1">
      <c r="GQ41734" s="171"/>
    </row>
    <row r="41735" spans="199:199" ht="12" customHeight="1">
      <c r="GQ41735" s="171"/>
    </row>
    <row r="41736" spans="199:199" ht="12" customHeight="1">
      <c r="GQ41736" s="171"/>
    </row>
    <row r="41737" spans="199:199" ht="12" customHeight="1">
      <c r="GQ41737" s="171"/>
    </row>
    <row r="41738" spans="199:199" ht="12" customHeight="1">
      <c r="GQ41738" s="171"/>
    </row>
    <row r="41739" spans="199:199" ht="12" customHeight="1">
      <c r="GQ41739" s="171"/>
    </row>
    <row r="41740" spans="199:199" ht="12" customHeight="1">
      <c r="GQ41740" s="171"/>
    </row>
    <row r="41741" spans="199:199" ht="12" customHeight="1">
      <c r="GQ41741" s="171"/>
    </row>
    <row r="41742" spans="199:199" ht="12" customHeight="1">
      <c r="GQ41742" s="171"/>
    </row>
    <row r="41743" spans="199:199" ht="12" customHeight="1">
      <c r="GQ41743" s="171"/>
    </row>
    <row r="41744" spans="199:199" ht="12" customHeight="1">
      <c r="GQ41744" s="171"/>
    </row>
    <row r="41745" spans="199:199" ht="12" customHeight="1">
      <c r="GQ41745" s="171"/>
    </row>
    <row r="41746" spans="199:199" ht="12" customHeight="1">
      <c r="GQ41746" s="171"/>
    </row>
    <row r="41747" spans="199:199" ht="12" customHeight="1">
      <c r="GQ41747" s="171"/>
    </row>
    <row r="41748" spans="199:199" ht="12" customHeight="1">
      <c r="GQ41748" s="171"/>
    </row>
    <row r="41749" spans="199:199" ht="12" customHeight="1">
      <c r="GQ41749" s="171"/>
    </row>
    <row r="41750" spans="199:199" ht="12" customHeight="1">
      <c r="GQ41750" s="171"/>
    </row>
    <row r="41751" spans="199:199" ht="12" customHeight="1">
      <c r="GQ41751" s="171"/>
    </row>
    <row r="41752" spans="199:199" ht="12" customHeight="1">
      <c r="GQ41752" s="171"/>
    </row>
    <row r="41753" spans="199:199" ht="12" customHeight="1">
      <c r="GQ41753" s="171"/>
    </row>
    <row r="41754" spans="199:199" ht="12" customHeight="1">
      <c r="GQ41754" s="171"/>
    </row>
    <row r="41755" spans="199:199" ht="12" customHeight="1">
      <c r="GQ41755" s="171"/>
    </row>
    <row r="41756" spans="199:199" ht="12" customHeight="1">
      <c r="GQ41756" s="171"/>
    </row>
    <row r="41757" spans="199:199" ht="12" customHeight="1">
      <c r="GQ41757" s="171"/>
    </row>
    <row r="41758" spans="199:199" ht="12" customHeight="1">
      <c r="GQ41758" s="171"/>
    </row>
    <row r="41759" spans="199:199" ht="12" customHeight="1">
      <c r="GQ41759" s="171"/>
    </row>
    <row r="41760" spans="199:199" ht="12" customHeight="1">
      <c r="GQ41760" s="171"/>
    </row>
    <row r="41761" spans="199:199" ht="12" customHeight="1">
      <c r="GQ41761" s="171"/>
    </row>
    <row r="41762" spans="199:199" ht="12" customHeight="1">
      <c r="GQ41762" s="171"/>
    </row>
    <row r="41763" spans="199:199" ht="12" customHeight="1">
      <c r="GQ41763" s="171"/>
    </row>
    <row r="41764" spans="199:199" ht="12" customHeight="1">
      <c r="GQ41764" s="171"/>
    </row>
    <row r="41765" spans="199:199" ht="12" customHeight="1">
      <c r="GQ41765" s="171"/>
    </row>
    <row r="41766" spans="199:199" ht="12" customHeight="1">
      <c r="GQ41766" s="171"/>
    </row>
    <row r="41767" spans="199:199" ht="12" customHeight="1">
      <c r="GQ41767" s="171"/>
    </row>
    <row r="41768" spans="199:199" ht="12" customHeight="1">
      <c r="GQ41768" s="171"/>
    </row>
    <row r="41769" spans="199:199" ht="12" customHeight="1">
      <c r="GQ41769" s="171"/>
    </row>
    <row r="41770" spans="199:199" ht="12" customHeight="1">
      <c r="GQ41770" s="171"/>
    </row>
    <row r="41771" spans="199:199" ht="12" customHeight="1">
      <c r="GQ41771" s="171"/>
    </row>
    <row r="41772" spans="199:199" ht="12" customHeight="1">
      <c r="GQ41772" s="171"/>
    </row>
    <row r="41773" spans="199:199" ht="12" customHeight="1">
      <c r="GQ41773" s="171"/>
    </row>
    <row r="41774" spans="199:199" ht="12" customHeight="1">
      <c r="GQ41774" s="171"/>
    </row>
    <row r="41775" spans="199:199" ht="12" customHeight="1">
      <c r="GQ41775" s="171"/>
    </row>
    <row r="41776" spans="199:199" ht="12" customHeight="1">
      <c r="GQ41776" s="171"/>
    </row>
    <row r="41777" spans="199:199" ht="12" customHeight="1">
      <c r="GQ41777" s="171"/>
    </row>
    <row r="41778" spans="199:199" ht="12" customHeight="1">
      <c r="GQ41778" s="171"/>
    </row>
    <row r="41779" spans="199:199" ht="12" customHeight="1">
      <c r="GQ41779" s="171"/>
    </row>
    <row r="41780" spans="199:199" ht="12" customHeight="1">
      <c r="GQ41780" s="171"/>
    </row>
    <row r="41781" spans="199:199" ht="12" customHeight="1">
      <c r="GQ41781" s="171"/>
    </row>
    <row r="41782" spans="199:199" ht="12" customHeight="1">
      <c r="GQ41782" s="171"/>
    </row>
    <row r="41783" spans="199:199" ht="12" customHeight="1">
      <c r="GQ41783" s="171"/>
    </row>
    <row r="41784" spans="199:199" ht="12" customHeight="1">
      <c r="GQ41784" s="171"/>
    </row>
    <row r="41785" spans="199:199" ht="12" customHeight="1">
      <c r="GQ41785" s="171"/>
    </row>
    <row r="41786" spans="199:199" ht="12" customHeight="1">
      <c r="GQ41786" s="171"/>
    </row>
    <row r="41787" spans="199:199" ht="12" customHeight="1">
      <c r="GQ41787" s="171"/>
    </row>
    <row r="41788" spans="199:199" ht="12" customHeight="1">
      <c r="GQ41788" s="171"/>
    </row>
    <row r="41789" spans="199:199" ht="12" customHeight="1">
      <c r="GQ41789" s="171"/>
    </row>
    <row r="41790" spans="199:199" ht="12" customHeight="1">
      <c r="GQ41790" s="171"/>
    </row>
    <row r="41791" spans="199:199" ht="12" customHeight="1">
      <c r="GQ41791" s="171"/>
    </row>
    <row r="41792" spans="199:199" ht="12" customHeight="1">
      <c r="GQ41792" s="171"/>
    </row>
    <row r="41793" spans="199:199" ht="12" customHeight="1">
      <c r="GQ41793" s="171"/>
    </row>
    <row r="41794" spans="199:199" ht="12" customHeight="1">
      <c r="GQ41794" s="171"/>
    </row>
    <row r="41795" spans="199:199" ht="12" customHeight="1">
      <c r="GQ41795" s="171"/>
    </row>
    <row r="41796" spans="199:199" ht="12" customHeight="1">
      <c r="GQ41796" s="171"/>
    </row>
    <row r="41797" spans="199:199" ht="12" customHeight="1">
      <c r="GQ41797" s="171"/>
    </row>
    <row r="41798" spans="199:199" ht="12" customHeight="1">
      <c r="GQ41798" s="171"/>
    </row>
    <row r="41799" spans="199:199" ht="12" customHeight="1">
      <c r="GQ41799" s="171"/>
    </row>
    <row r="41800" spans="199:199" ht="12" customHeight="1">
      <c r="GQ41800" s="171"/>
    </row>
    <row r="41801" spans="199:199" ht="12" customHeight="1">
      <c r="GQ41801" s="171"/>
    </row>
    <row r="41802" spans="199:199" ht="12" customHeight="1">
      <c r="GQ41802" s="171"/>
    </row>
    <row r="41803" spans="199:199" ht="12" customHeight="1">
      <c r="GQ41803" s="171"/>
    </row>
    <row r="41804" spans="199:199" ht="12" customHeight="1">
      <c r="GQ41804" s="171"/>
    </row>
    <row r="41805" spans="199:199" ht="12" customHeight="1">
      <c r="GQ41805" s="171"/>
    </row>
    <row r="41806" spans="199:199" ht="12" customHeight="1">
      <c r="GQ41806" s="171"/>
    </row>
    <row r="41807" spans="199:199" ht="12" customHeight="1">
      <c r="GQ41807" s="171"/>
    </row>
    <row r="41808" spans="199:199" ht="12" customHeight="1">
      <c r="GQ41808" s="171"/>
    </row>
    <row r="41809" spans="199:199" ht="12" customHeight="1">
      <c r="GQ41809" s="171"/>
    </row>
    <row r="41810" spans="199:199" ht="12" customHeight="1">
      <c r="GQ41810" s="171"/>
    </row>
    <row r="41811" spans="199:199" ht="12" customHeight="1">
      <c r="GQ41811" s="171"/>
    </row>
    <row r="41812" spans="199:199" ht="12" customHeight="1">
      <c r="GQ41812" s="171"/>
    </row>
    <row r="41813" spans="199:199" ht="12" customHeight="1">
      <c r="GQ41813" s="171"/>
    </row>
    <row r="41814" spans="199:199" ht="12" customHeight="1">
      <c r="GQ41814" s="171"/>
    </row>
    <row r="41815" spans="199:199" ht="12" customHeight="1">
      <c r="GQ41815" s="171"/>
    </row>
    <row r="41816" spans="199:199" ht="12" customHeight="1">
      <c r="GQ41816" s="171"/>
    </row>
    <row r="41817" spans="199:199" ht="12" customHeight="1">
      <c r="GQ41817" s="171"/>
    </row>
    <row r="41818" spans="199:199" ht="12" customHeight="1">
      <c r="GQ41818" s="171"/>
    </row>
    <row r="41819" spans="199:199" ht="12" customHeight="1">
      <c r="GQ41819" s="171"/>
    </row>
    <row r="41820" spans="199:199" ht="12" customHeight="1">
      <c r="GQ41820" s="171"/>
    </row>
    <row r="41821" spans="199:199" ht="12" customHeight="1">
      <c r="GQ41821" s="171"/>
    </row>
    <row r="41822" spans="199:199" ht="12" customHeight="1">
      <c r="GQ41822" s="171"/>
    </row>
    <row r="41823" spans="199:199" ht="12" customHeight="1">
      <c r="GQ41823" s="171"/>
    </row>
    <row r="41824" spans="199:199" ht="12" customHeight="1">
      <c r="GQ41824" s="171"/>
    </row>
    <row r="41825" spans="199:199" ht="12" customHeight="1">
      <c r="GQ41825" s="171"/>
    </row>
    <row r="41826" spans="199:199" ht="12" customHeight="1">
      <c r="GQ41826" s="171"/>
    </row>
    <row r="41827" spans="199:199" ht="12" customHeight="1">
      <c r="GQ41827" s="171"/>
    </row>
    <row r="41828" spans="199:199" ht="12" customHeight="1">
      <c r="GQ41828" s="171"/>
    </row>
    <row r="41829" spans="199:199" ht="12" customHeight="1">
      <c r="GQ41829" s="171"/>
    </row>
    <row r="41830" spans="199:199" ht="12" customHeight="1">
      <c r="GQ41830" s="171"/>
    </row>
    <row r="41831" spans="199:199" ht="12" customHeight="1">
      <c r="GQ41831" s="171"/>
    </row>
    <row r="41832" spans="199:199" ht="12" customHeight="1">
      <c r="GQ41832" s="171"/>
    </row>
    <row r="41833" spans="199:199" ht="12" customHeight="1">
      <c r="GQ41833" s="171"/>
    </row>
    <row r="41834" spans="199:199" ht="12" customHeight="1">
      <c r="GQ41834" s="171"/>
    </row>
    <row r="41835" spans="199:199" ht="12" customHeight="1">
      <c r="GQ41835" s="171"/>
    </row>
    <row r="41836" spans="199:199" ht="12" customHeight="1">
      <c r="GQ41836" s="171"/>
    </row>
    <row r="41837" spans="199:199" ht="12" customHeight="1">
      <c r="GQ41837" s="171"/>
    </row>
    <row r="41838" spans="199:199" ht="12" customHeight="1">
      <c r="GQ41838" s="171"/>
    </row>
    <row r="41839" spans="199:199" ht="12" customHeight="1">
      <c r="GQ41839" s="171"/>
    </row>
    <row r="41840" spans="199:199" ht="12" customHeight="1">
      <c r="GQ41840" s="171"/>
    </row>
    <row r="41841" spans="199:199" ht="12" customHeight="1">
      <c r="GQ41841" s="171"/>
    </row>
    <row r="41842" spans="199:199" ht="12" customHeight="1">
      <c r="GQ41842" s="171"/>
    </row>
    <row r="41843" spans="199:199" ht="12" customHeight="1">
      <c r="GQ41843" s="171"/>
    </row>
    <row r="41844" spans="199:199" ht="12" customHeight="1">
      <c r="GQ41844" s="171"/>
    </row>
    <row r="41845" spans="199:199" ht="12" customHeight="1">
      <c r="GQ41845" s="171"/>
    </row>
    <row r="41846" spans="199:199" ht="12" customHeight="1">
      <c r="GQ41846" s="171"/>
    </row>
    <row r="41847" spans="199:199" ht="12" customHeight="1">
      <c r="GQ41847" s="171"/>
    </row>
    <row r="41848" spans="199:199" ht="12" customHeight="1">
      <c r="GQ41848" s="171"/>
    </row>
    <row r="41849" spans="199:199" ht="12" customHeight="1">
      <c r="GQ41849" s="171"/>
    </row>
    <row r="41850" spans="199:199" ht="12" customHeight="1">
      <c r="GQ41850" s="171"/>
    </row>
    <row r="41851" spans="199:199" ht="12" customHeight="1">
      <c r="GQ41851" s="171"/>
    </row>
    <row r="41852" spans="199:199" ht="12" customHeight="1">
      <c r="GQ41852" s="171"/>
    </row>
    <row r="41853" spans="199:199" ht="12" customHeight="1">
      <c r="GQ41853" s="171"/>
    </row>
    <row r="41854" spans="199:199" ht="12" customHeight="1">
      <c r="GQ41854" s="171"/>
    </row>
    <row r="41855" spans="199:199" ht="12" customHeight="1">
      <c r="GQ41855" s="171"/>
    </row>
    <row r="41856" spans="199:199" ht="12" customHeight="1">
      <c r="GQ41856" s="171"/>
    </row>
    <row r="41857" spans="199:199" ht="12" customHeight="1">
      <c r="GQ41857" s="171"/>
    </row>
    <row r="41858" spans="199:199" ht="12" customHeight="1">
      <c r="GQ41858" s="171"/>
    </row>
    <row r="41859" spans="199:199" ht="12" customHeight="1">
      <c r="GQ41859" s="171"/>
    </row>
    <row r="41860" spans="199:199" ht="12" customHeight="1">
      <c r="GQ41860" s="171"/>
    </row>
    <row r="41861" spans="199:199" ht="12" customHeight="1">
      <c r="GQ41861" s="171"/>
    </row>
    <row r="41862" spans="199:199" ht="12" customHeight="1">
      <c r="GQ41862" s="171"/>
    </row>
    <row r="41863" spans="199:199" ht="12" customHeight="1">
      <c r="GQ41863" s="171"/>
    </row>
    <row r="41864" spans="199:199" ht="12" customHeight="1">
      <c r="GQ41864" s="171"/>
    </row>
    <row r="41865" spans="199:199" ht="12" customHeight="1">
      <c r="GQ41865" s="171"/>
    </row>
    <row r="41866" spans="199:199" ht="12" customHeight="1">
      <c r="GQ41866" s="171"/>
    </row>
    <row r="41867" spans="199:199" ht="12" customHeight="1">
      <c r="GQ41867" s="171"/>
    </row>
    <row r="41868" spans="199:199" ht="12" customHeight="1">
      <c r="GQ41868" s="171"/>
    </row>
    <row r="41869" spans="199:199" ht="12" customHeight="1">
      <c r="GQ41869" s="171"/>
    </row>
    <row r="41870" spans="199:199" ht="12" customHeight="1">
      <c r="GQ41870" s="171"/>
    </row>
    <row r="41871" spans="199:199" ht="12" customHeight="1">
      <c r="GQ41871" s="171"/>
    </row>
    <row r="41872" spans="199:199" ht="12" customHeight="1">
      <c r="GQ41872" s="171"/>
    </row>
    <row r="41873" spans="199:199" ht="12" customHeight="1">
      <c r="GQ41873" s="171"/>
    </row>
    <row r="41874" spans="199:199" ht="12" customHeight="1">
      <c r="GQ41874" s="171"/>
    </row>
    <row r="41875" spans="199:199" ht="12" customHeight="1">
      <c r="GQ41875" s="171"/>
    </row>
    <row r="41876" spans="199:199" ht="12" customHeight="1">
      <c r="GQ41876" s="171"/>
    </row>
    <row r="41877" spans="199:199" ht="12" customHeight="1">
      <c r="GQ41877" s="171"/>
    </row>
    <row r="41878" spans="199:199" ht="12" customHeight="1">
      <c r="GQ41878" s="171"/>
    </row>
    <row r="41879" spans="199:199" ht="12" customHeight="1">
      <c r="GQ41879" s="171"/>
    </row>
    <row r="41880" spans="199:199" ht="12" customHeight="1">
      <c r="GQ41880" s="171"/>
    </row>
    <row r="41881" spans="199:199" ht="12" customHeight="1">
      <c r="GQ41881" s="171"/>
    </row>
    <row r="41882" spans="199:199" ht="12" customHeight="1">
      <c r="GQ41882" s="171"/>
    </row>
    <row r="41883" spans="199:199" ht="12" customHeight="1">
      <c r="GQ41883" s="171"/>
    </row>
    <row r="41884" spans="199:199" ht="12" customHeight="1">
      <c r="GQ41884" s="171"/>
    </row>
    <row r="41885" spans="199:199" ht="12" customHeight="1">
      <c r="GQ41885" s="171"/>
    </row>
    <row r="41886" spans="199:199" ht="12" customHeight="1">
      <c r="GQ41886" s="171"/>
    </row>
    <row r="41887" spans="199:199" ht="12" customHeight="1">
      <c r="GQ41887" s="171"/>
    </row>
    <row r="41888" spans="199:199" ht="12" customHeight="1">
      <c r="GQ41888" s="171"/>
    </row>
    <row r="41889" spans="199:199" ht="12" customHeight="1">
      <c r="GQ41889" s="171"/>
    </row>
    <row r="41890" spans="199:199" ht="12" customHeight="1">
      <c r="GQ41890" s="171"/>
    </row>
    <row r="41891" spans="199:199" ht="12" customHeight="1">
      <c r="GQ41891" s="171"/>
    </row>
    <row r="41892" spans="199:199" ht="12" customHeight="1">
      <c r="GQ41892" s="171"/>
    </row>
    <row r="41893" spans="199:199" ht="12" customHeight="1">
      <c r="GQ41893" s="171"/>
    </row>
    <row r="41894" spans="199:199" ht="12" customHeight="1">
      <c r="GQ41894" s="171"/>
    </row>
    <row r="41895" spans="199:199" ht="12" customHeight="1">
      <c r="GQ41895" s="171"/>
    </row>
    <row r="41896" spans="199:199" ht="12" customHeight="1">
      <c r="GQ41896" s="171"/>
    </row>
    <row r="41897" spans="199:199" ht="12" customHeight="1">
      <c r="GQ41897" s="171"/>
    </row>
    <row r="41898" spans="199:199" ht="12" customHeight="1">
      <c r="GQ41898" s="171"/>
    </row>
    <row r="41899" spans="199:199" ht="12" customHeight="1">
      <c r="GQ41899" s="171"/>
    </row>
    <row r="41900" spans="199:199" ht="12" customHeight="1">
      <c r="GQ41900" s="171"/>
    </row>
    <row r="41901" spans="199:199" ht="12" customHeight="1">
      <c r="GQ41901" s="171"/>
    </row>
    <row r="41902" spans="199:199" ht="12" customHeight="1">
      <c r="GQ41902" s="171"/>
    </row>
    <row r="41903" spans="199:199" ht="12" customHeight="1">
      <c r="GQ41903" s="171"/>
    </row>
    <row r="41904" spans="199:199" ht="12" customHeight="1">
      <c r="GQ41904" s="171"/>
    </row>
    <row r="41905" spans="199:199" ht="12" customHeight="1">
      <c r="GQ41905" s="171"/>
    </row>
    <row r="41906" spans="199:199" ht="12" customHeight="1">
      <c r="GQ41906" s="171"/>
    </row>
    <row r="41907" spans="199:199" ht="12" customHeight="1">
      <c r="GQ41907" s="171"/>
    </row>
    <row r="41908" spans="199:199" ht="12" customHeight="1">
      <c r="GQ41908" s="171"/>
    </row>
    <row r="41909" spans="199:199" ht="12" customHeight="1">
      <c r="GQ41909" s="171"/>
    </row>
    <row r="41910" spans="199:199" ht="12" customHeight="1">
      <c r="GQ41910" s="171"/>
    </row>
    <row r="41911" spans="199:199" ht="12" customHeight="1">
      <c r="GQ41911" s="171"/>
    </row>
    <row r="41912" spans="199:199" ht="12" customHeight="1">
      <c r="GQ41912" s="171"/>
    </row>
    <row r="41913" spans="199:199" ht="12" customHeight="1">
      <c r="GQ41913" s="171"/>
    </row>
    <row r="41914" spans="199:199" ht="12" customHeight="1">
      <c r="GQ41914" s="171"/>
    </row>
    <row r="41915" spans="199:199" ht="12" customHeight="1">
      <c r="GQ41915" s="171"/>
    </row>
    <row r="41916" spans="199:199" ht="12" customHeight="1">
      <c r="GQ41916" s="171"/>
    </row>
    <row r="41917" spans="199:199" ht="12" customHeight="1">
      <c r="GQ41917" s="171"/>
    </row>
    <row r="41918" spans="199:199" ht="12" customHeight="1">
      <c r="GQ41918" s="171"/>
    </row>
    <row r="41919" spans="199:199" ht="12" customHeight="1">
      <c r="GQ41919" s="171"/>
    </row>
    <row r="41920" spans="199:199" ht="12" customHeight="1">
      <c r="GQ41920" s="171"/>
    </row>
    <row r="41921" spans="199:199" ht="12" customHeight="1">
      <c r="GQ41921" s="171"/>
    </row>
    <row r="41922" spans="199:199" ht="12" customHeight="1">
      <c r="GQ41922" s="171"/>
    </row>
    <row r="41923" spans="199:199" ht="12" customHeight="1">
      <c r="GQ41923" s="171"/>
    </row>
    <row r="41924" spans="199:199" ht="12" customHeight="1">
      <c r="GQ41924" s="171"/>
    </row>
    <row r="41925" spans="199:199" ht="12" customHeight="1">
      <c r="GQ41925" s="171"/>
    </row>
    <row r="41926" spans="199:199" ht="12" customHeight="1">
      <c r="GQ41926" s="171"/>
    </row>
    <row r="41927" spans="199:199" ht="12" customHeight="1">
      <c r="GQ41927" s="171"/>
    </row>
    <row r="41928" spans="199:199" ht="12" customHeight="1">
      <c r="GQ41928" s="171"/>
    </row>
    <row r="41929" spans="199:199" ht="12" customHeight="1">
      <c r="GQ41929" s="171"/>
    </row>
    <row r="41930" spans="199:199" ht="12" customHeight="1">
      <c r="GQ41930" s="171"/>
    </row>
    <row r="41931" spans="199:199" ht="12" customHeight="1">
      <c r="GQ41931" s="171"/>
    </row>
    <row r="41932" spans="199:199" ht="12" customHeight="1">
      <c r="GQ41932" s="171"/>
    </row>
    <row r="41933" spans="199:199" ht="12" customHeight="1">
      <c r="GQ41933" s="171"/>
    </row>
    <row r="41934" spans="199:199" ht="12" customHeight="1">
      <c r="GQ41934" s="171"/>
    </row>
    <row r="41935" spans="199:199" ht="12" customHeight="1">
      <c r="GQ41935" s="171"/>
    </row>
    <row r="41936" spans="199:199" ht="12" customHeight="1">
      <c r="GQ41936" s="171"/>
    </row>
    <row r="41937" spans="199:199" ht="12" customHeight="1">
      <c r="GQ41937" s="171"/>
    </row>
    <row r="41938" spans="199:199" ht="12" customHeight="1">
      <c r="GQ41938" s="171"/>
    </row>
    <row r="41939" spans="199:199" ht="12" customHeight="1">
      <c r="GQ41939" s="171"/>
    </row>
    <row r="41940" spans="199:199" ht="12" customHeight="1">
      <c r="GQ41940" s="171"/>
    </row>
    <row r="41941" spans="199:199" ht="12" customHeight="1">
      <c r="GQ41941" s="171"/>
    </row>
    <row r="41942" spans="199:199" ht="12" customHeight="1">
      <c r="GQ41942" s="171"/>
    </row>
    <row r="41943" spans="199:199" ht="12" customHeight="1">
      <c r="GQ41943" s="171"/>
    </row>
    <row r="41944" spans="199:199" ht="12" customHeight="1">
      <c r="GQ41944" s="171"/>
    </row>
    <row r="41945" spans="199:199" ht="12" customHeight="1">
      <c r="GQ41945" s="171"/>
    </row>
    <row r="41946" spans="199:199" ht="12" customHeight="1">
      <c r="GQ41946" s="171"/>
    </row>
    <row r="41947" spans="199:199" ht="12" customHeight="1">
      <c r="GQ41947" s="171"/>
    </row>
    <row r="41948" spans="199:199" ht="12" customHeight="1">
      <c r="GQ41948" s="171"/>
    </row>
    <row r="41949" spans="199:199" ht="12" customHeight="1">
      <c r="GQ41949" s="171"/>
    </row>
    <row r="41950" spans="199:199" ht="12" customHeight="1">
      <c r="GQ41950" s="171"/>
    </row>
    <row r="41951" spans="199:199" ht="12" customHeight="1">
      <c r="GQ41951" s="171"/>
    </row>
    <row r="41952" spans="199:199" ht="12" customHeight="1">
      <c r="GQ41952" s="171"/>
    </row>
    <row r="41953" spans="199:199" ht="12" customHeight="1">
      <c r="GQ41953" s="171"/>
    </row>
    <row r="41954" spans="199:199" ht="12" customHeight="1">
      <c r="GQ41954" s="171"/>
    </row>
    <row r="41955" spans="199:199" ht="12" customHeight="1">
      <c r="GQ41955" s="171"/>
    </row>
    <row r="41956" spans="199:199" ht="12" customHeight="1">
      <c r="GQ41956" s="171"/>
    </row>
    <row r="41957" spans="199:199" ht="12" customHeight="1">
      <c r="GQ41957" s="171"/>
    </row>
    <row r="41958" spans="199:199" ht="12" customHeight="1">
      <c r="GQ41958" s="171"/>
    </row>
    <row r="41959" spans="199:199" ht="12" customHeight="1">
      <c r="GQ41959" s="171"/>
    </row>
    <row r="41960" spans="199:199" ht="12" customHeight="1">
      <c r="GQ41960" s="171"/>
    </row>
    <row r="41961" spans="199:199" ht="12" customHeight="1">
      <c r="GQ41961" s="171"/>
    </row>
    <row r="41962" spans="199:199" ht="12" customHeight="1">
      <c r="GQ41962" s="171"/>
    </row>
    <row r="41963" spans="199:199" ht="12" customHeight="1">
      <c r="GQ41963" s="171"/>
    </row>
    <row r="41964" spans="199:199" ht="12" customHeight="1">
      <c r="GQ41964" s="171"/>
    </row>
    <row r="41965" spans="199:199" ht="12" customHeight="1">
      <c r="GQ41965" s="171"/>
    </row>
    <row r="41966" spans="199:199" ht="12" customHeight="1">
      <c r="GQ41966" s="171"/>
    </row>
    <row r="41967" spans="199:199" ht="12" customHeight="1">
      <c r="GQ41967" s="171"/>
    </row>
    <row r="41968" spans="199:199" ht="12" customHeight="1">
      <c r="GQ41968" s="171"/>
    </row>
    <row r="41969" spans="199:199" ht="12" customHeight="1">
      <c r="GQ41969" s="171"/>
    </row>
    <row r="41970" spans="199:199" ht="12" customHeight="1">
      <c r="GQ41970" s="171"/>
    </row>
    <row r="41971" spans="199:199" ht="12" customHeight="1">
      <c r="GQ41971" s="171"/>
    </row>
    <row r="41972" spans="199:199" ht="12" customHeight="1">
      <c r="GQ41972" s="171"/>
    </row>
    <row r="41973" spans="199:199" ht="12" customHeight="1">
      <c r="GQ41973" s="171"/>
    </row>
    <row r="41974" spans="199:199" ht="12" customHeight="1">
      <c r="GQ41974" s="171"/>
    </row>
    <row r="41975" spans="199:199" ht="12" customHeight="1">
      <c r="GQ41975" s="171"/>
    </row>
    <row r="41976" spans="199:199" ht="12" customHeight="1">
      <c r="GQ41976" s="171"/>
    </row>
    <row r="41977" spans="199:199" ht="12" customHeight="1">
      <c r="GQ41977" s="171"/>
    </row>
    <row r="41978" spans="199:199" ht="12" customHeight="1">
      <c r="GQ41978" s="171"/>
    </row>
    <row r="41979" spans="199:199" ht="12" customHeight="1">
      <c r="GQ41979" s="171"/>
    </row>
    <row r="41980" spans="199:199" ht="12" customHeight="1">
      <c r="GQ41980" s="171"/>
    </row>
    <row r="41981" spans="199:199" ht="12" customHeight="1">
      <c r="GQ41981" s="171"/>
    </row>
    <row r="41982" spans="199:199" ht="12" customHeight="1">
      <c r="GQ41982" s="171"/>
    </row>
    <row r="41983" spans="199:199" ht="12" customHeight="1">
      <c r="GQ41983" s="171"/>
    </row>
    <row r="41984" spans="199:199" ht="12" customHeight="1">
      <c r="GQ41984" s="171"/>
    </row>
    <row r="41985" spans="199:199" ht="12" customHeight="1">
      <c r="GQ41985" s="171"/>
    </row>
    <row r="41986" spans="199:199" ht="12" customHeight="1">
      <c r="GQ41986" s="171"/>
    </row>
    <row r="41987" spans="199:199" ht="12" customHeight="1">
      <c r="GQ41987" s="171"/>
    </row>
    <row r="41988" spans="199:199" ht="12" customHeight="1">
      <c r="GQ41988" s="171"/>
    </row>
    <row r="41989" spans="199:199" ht="12" customHeight="1">
      <c r="GQ41989" s="171"/>
    </row>
    <row r="41990" spans="199:199" ht="12" customHeight="1">
      <c r="GQ41990" s="171"/>
    </row>
    <row r="41991" spans="199:199" ht="12" customHeight="1">
      <c r="GQ41991" s="171"/>
    </row>
    <row r="41992" spans="199:199" ht="12" customHeight="1">
      <c r="GQ41992" s="171"/>
    </row>
    <row r="41993" spans="199:199" ht="12" customHeight="1">
      <c r="GQ41993" s="171"/>
    </row>
    <row r="41994" spans="199:199" ht="12" customHeight="1">
      <c r="GQ41994" s="171"/>
    </row>
    <row r="41995" spans="199:199" ht="12" customHeight="1">
      <c r="GQ41995" s="171"/>
    </row>
    <row r="41996" spans="199:199" ht="12" customHeight="1">
      <c r="GQ41996" s="171"/>
    </row>
    <row r="41997" spans="199:199" ht="12" customHeight="1">
      <c r="GQ41997" s="171"/>
    </row>
    <row r="41998" spans="199:199" ht="12" customHeight="1">
      <c r="GQ41998" s="171"/>
    </row>
    <row r="41999" spans="199:199" ht="12" customHeight="1">
      <c r="GQ41999" s="171"/>
    </row>
    <row r="42000" spans="199:199" ht="12" customHeight="1">
      <c r="GQ42000" s="171"/>
    </row>
    <row r="42001" spans="199:199" ht="12" customHeight="1">
      <c r="GQ42001" s="171"/>
    </row>
    <row r="42002" spans="199:199" ht="12" customHeight="1">
      <c r="GQ42002" s="171"/>
    </row>
    <row r="42003" spans="199:199" ht="12" customHeight="1">
      <c r="GQ42003" s="171"/>
    </row>
    <row r="42004" spans="199:199" ht="12" customHeight="1">
      <c r="GQ42004" s="171"/>
    </row>
    <row r="42005" spans="199:199" ht="12" customHeight="1">
      <c r="GQ42005" s="171"/>
    </row>
    <row r="42006" spans="199:199" ht="12" customHeight="1">
      <c r="GQ42006" s="171"/>
    </row>
    <row r="42007" spans="199:199" ht="12" customHeight="1">
      <c r="GQ42007" s="171"/>
    </row>
    <row r="42008" spans="199:199" ht="12" customHeight="1">
      <c r="GQ42008" s="171"/>
    </row>
    <row r="42009" spans="199:199" ht="12" customHeight="1">
      <c r="GQ42009" s="171"/>
    </row>
    <row r="42010" spans="199:199" ht="12" customHeight="1">
      <c r="GQ42010" s="171"/>
    </row>
    <row r="42011" spans="199:199" ht="12" customHeight="1">
      <c r="GQ42011" s="171"/>
    </row>
    <row r="42012" spans="199:199" ht="12" customHeight="1">
      <c r="GQ42012" s="171"/>
    </row>
    <row r="42013" spans="199:199" ht="12" customHeight="1">
      <c r="GQ42013" s="171"/>
    </row>
    <row r="42014" spans="199:199" ht="12" customHeight="1">
      <c r="GQ42014" s="171"/>
    </row>
    <row r="42015" spans="199:199" ht="12" customHeight="1">
      <c r="GQ42015" s="171"/>
    </row>
    <row r="42016" spans="199:199" ht="12" customHeight="1">
      <c r="GQ42016" s="171"/>
    </row>
    <row r="42017" spans="199:199" ht="12" customHeight="1">
      <c r="GQ42017" s="171"/>
    </row>
    <row r="42018" spans="199:199" ht="12" customHeight="1">
      <c r="GQ42018" s="171"/>
    </row>
    <row r="42019" spans="199:199" ht="12" customHeight="1">
      <c r="GQ42019" s="171"/>
    </row>
    <row r="42020" spans="199:199" ht="12" customHeight="1">
      <c r="GQ42020" s="171"/>
    </row>
    <row r="42021" spans="199:199" ht="12" customHeight="1">
      <c r="GQ42021" s="171"/>
    </row>
    <row r="42022" spans="199:199" ht="12" customHeight="1">
      <c r="GQ42022" s="171"/>
    </row>
    <row r="42023" spans="199:199" ht="12" customHeight="1">
      <c r="GQ42023" s="171"/>
    </row>
    <row r="42024" spans="199:199" ht="12" customHeight="1">
      <c r="GQ42024" s="171"/>
    </row>
    <row r="42025" spans="199:199" ht="12" customHeight="1">
      <c r="GQ42025" s="171"/>
    </row>
    <row r="42026" spans="199:199" ht="12" customHeight="1">
      <c r="GQ42026" s="171"/>
    </row>
    <row r="42027" spans="199:199" ht="12" customHeight="1">
      <c r="GQ42027" s="171"/>
    </row>
    <row r="42028" spans="199:199" ht="12" customHeight="1">
      <c r="GQ42028" s="171"/>
    </row>
    <row r="42029" spans="199:199" ht="12" customHeight="1">
      <c r="GQ42029" s="171"/>
    </row>
    <row r="42030" spans="199:199" ht="12" customHeight="1">
      <c r="GQ42030" s="171"/>
    </row>
    <row r="42031" spans="199:199" ht="12" customHeight="1">
      <c r="GQ42031" s="171"/>
    </row>
    <row r="42032" spans="199:199" ht="12" customHeight="1">
      <c r="GQ42032" s="171"/>
    </row>
    <row r="42033" spans="199:199" ht="12" customHeight="1">
      <c r="GQ42033" s="171"/>
    </row>
    <row r="42034" spans="199:199" ht="12" customHeight="1">
      <c r="GQ42034" s="171"/>
    </row>
    <row r="42035" spans="199:199" ht="12" customHeight="1">
      <c r="GQ42035" s="171"/>
    </row>
    <row r="42036" spans="199:199" ht="12" customHeight="1">
      <c r="GQ42036" s="171"/>
    </row>
    <row r="42037" spans="199:199" ht="12" customHeight="1">
      <c r="GQ42037" s="171"/>
    </row>
    <row r="42038" spans="199:199" ht="12" customHeight="1">
      <c r="GQ42038" s="171"/>
    </row>
    <row r="42039" spans="199:199" ht="12" customHeight="1">
      <c r="GQ42039" s="171"/>
    </row>
    <row r="42040" spans="199:199" ht="12" customHeight="1">
      <c r="GQ42040" s="171"/>
    </row>
    <row r="42041" spans="199:199" ht="12" customHeight="1">
      <c r="GQ42041" s="171"/>
    </row>
    <row r="42042" spans="199:199" ht="12" customHeight="1">
      <c r="GQ42042" s="171"/>
    </row>
    <row r="42043" spans="199:199" ht="12" customHeight="1">
      <c r="GQ42043" s="171"/>
    </row>
    <row r="42044" spans="199:199" ht="12" customHeight="1">
      <c r="GQ42044" s="171"/>
    </row>
    <row r="42045" spans="199:199" ht="12" customHeight="1">
      <c r="GQ42045" s="171"/>
    </row>
    <row r="42046" spans="199:199" ht="12" customHeight="1">
      <c r="GQ42046" s="171"/>
    </row>
    <row r="42047" spans="199:199" ht="12" customHeight="1">
      <c r="GQ42047" s="171"/>
    </row>
    <row r="42048" spans="199:199" ht="12" customHeight="1">
      <c r="GQ42048" s="171"/>
    </row>
    <row r="42049" spans="199:199" ht="12" customHeight="1">
      <c r="GQ42049" s="171"/>
    </row>
    <row r="42050" spans="199:199" ht="12" customHeight="1">
      <c r="GQ42050" s="171"/>
    </row>
    <row r="42051" spans="199:199" ht="12" customHeight="1">
      <c r="GQ42051" s="171"/>
    </row>
    <row r="42052" spans="199:199" ht="12" customHeight="1">
      <c r="GQ42052" s="171"/>
    </row>
    <row r="42053" spans="199:199" ht="12" customHeight="1">
      <c r="GQ42053" s="171"/>
    </row>
    <row r="42054" spans="199:199" ht="12" customHeight="1">
      <c r="GQ42054" s="171"/>
    </row>
    <row r="42055" spans="199:199" ht="12" customHeight="1">
      <c r="GQ42055" s="171"/>
    </row>
    <row r="42056" spans="199:199" ht="12" customHeight="1">
      <c r="GQ42056" s="171"/>
    </row>
    <row r="42057" spans="199:199" ht="12" customHeight="1">
      <c r="GQ42057" s="171"/>
    </row>
    <row r="42058" spans="199:199" ht="12" customHeight="1">
      <c r="GQ42058" s="171"/>
    </row>
    <row r="42059" spans="199:199" ht="12" customHeight="1">
      <c r="GQ42059" s="171"/>
    </row>
    <row r="42060" spans="199:199" ht="12" customHeight="1">
      <c r="GQ42060" s="171"/>
    </row>
    <row r="42061" spans="199:199" ht="12" customHeight="1">
      <c r="GQ42061" s="171"/>
    </row>
    <row r="42062" spans="199:199" ht="12" customHeight="1">
      <c r="GQ42062" s="171"/>
    </row>
    <row r="42063" spans="199:199" ht="12" customHeight="1">
      <c r="GQ42063" s="171"/>
    </row>
    <row r="42064" spans="199:199" ht="12" customHeight="1">
      <c r="GQ42064" s="171"/>
    </row>
    <row r="42065" spans="199:199" ht="12" customHeight="1">
      <c r="GQ42065" s="171"/>
    </row>
    <row r="42066" spans="199:199" ht="12" customHeight="1">
      <c r="GQ42066" s="171"/>
    </row>
    <row r="42067" spans="199:199" ht="12" customHeight="1">
      <c r="GQ42067" s="171"/>
    </row>
    <row r="42068" spans="199:199" ht="12" customHeight="1">
      <c r="GQ42068" s="171"/>
    </row>
    <row r="42069" spans="199:199" ht="12" customHeight="1">
      <c r="GQ42069" s="171"/>
    </row>
    <row r="42070" spans="199:199" ht="12" customHeight="1">
      <c r="GQ42070" s="171"/>
    </row>
    <row r="42071" spans="199:199" ht="12" customHeight="1">
      <c r="GQ42071" s="171"/>
    </row>
    <row r="42072" spans="199:199" ht="12" customHeight="1">
      <c r="GQ42072" s="171"/>
    </row>
    <row r="42073" spans="199:199" ht="12" customHeight="1">
      <c r="GQ42073" s="171"/>
    </row>
    <row r="42074" spans="199:199" ht="12" customHeight="1">
      <c r="GQ42074" s="171"/>
    </row>
    <row r="42075" spans="199:199" ht="12" customHeight="1">
      <c r="GQ42075" s="171"/>
    </row>
    <row r="42076" spans="199:199" ht="12" customHeight="1">
      <c r="GQ42076" s="171"/>
    </row>
    <row r="42077" spans="199:199" ht="12" customHeight="1">
      <c r="GQ42077" s="171"/>
    </row>
    <row r="42078" spans="199:199" ht="12" customHeight="1">
      <c r="GQ42078" s="171"/>
    </row>
    <row r="42079" spans="199:199" ht="12" customHeight="1">
      <c r="GQ42079" s="171"/>
    </row>
    <row r="42080" spans="199:199" ht="12" customHeight="1">
      <c r="GQ42080" s="171"/>
    </row>
    <row r="42081" spans="199:199" ht="12" customHeight="1">
      <c r="GQ42081" s="171"/>
    </row>
    <row r="42082" spans="199:199" ht="12" customHeight="1">
      <c r="GQ42082" s="171"/>
    </row>
    <row r="42083" spans="199:199" ht="12" customHeight="1">
      <c r="GQ42083" s="171"/>
    </row>
    <row r="42084" spans="199:199" ht="12" customHeight="1">
      <c r="GQ42084" s="171"/>
    </row>
    <row r="42085" spans="199:199" ht="12" customHeight="1">
      <c r="GQ42085" s="171"/>
    </row>
    <row r="42086" spans="199:199" ht="12" customHeight="1">
      <c r="GQ42086" s="171"/>
    </row>
    <row r="42087" spans="199:199" ht="12" customHeight="1">
      <c r="GQ42087" s="171"/>
    </row>
    <row r="42088" spans="199:199" ht="12" customHeight="1">
      <c r="GQ42088" s="171"/>
    </row>
    <row r="42089" spans="199:199" ht="12" customHeight="1">
      <c r="GQ42089" s="171"/>
    </row>
    <row r="42090" spans="199:199" ht="12" customHeight="1">
      <c r="GQ42090" s="171"/>
    </row>
    <row r="42091" spans="199:199" ht="12" customHeight="1">
      <c r="GQ42091" s="171"/>
    </row>
    <row r="42092" spans="199:199" ht="12" customHeight="1">
      <c r="GQ42092" s="171"/>
    </row>
    <row r="42093" spans="199:199" ht="12" customHeight="1">
      <c r="GQ42093" s="171"/>
    </row>
    <row r="42094" spans="199:199" ht="12" customHeight="1">
      <c r="GQ42094" s="171"/>
    </row>
    <row r="42095" spans="199:199" ht="12" customHeight="1">
      <c r="GQ42095" s="171"/>
    </row>
    <row r="42096" spans="199:199" ht="12" customHeight="1">
      <c r="GQ42096" s="171"/>
    </row>
    <row r="42097" spans="199:199" ht="12" customHeight="1">
      <c r="GQ42097" s="171"/>
    </row>
    <row r="42098" spans="199:199" ht="12" customHeight="1">
      <c r="GQ42098" s="171"/>
    </row>
    <row r="42099" spans="199:199" ht="12" customHeight="1">
      <c r="GQ42099" s="171"/>
    </row>
    <row r="42100" spans="199:199" ht="12" customHeight="1">
      <c r="GQ42100" s="171"/>
    </row>
    <row r="42101" spans="199:199" ht="12" customHeight="1">
      <c r="GQ42101" s="171"/>
    </row>
    <row r="42102" spans="199:199" ht="12" customHeight="1">
      <c r="GQ42102" s="171"/>
    </row>
    <row r="42103" spans="199:199" ht="12" customHeight="1">
      <c r="GQ42103" s="171"/>
    </row>
    <row r="42104" spans="199:199" ht="12" customHeight="1">
      <c r="GQ42104" s="171"/>
    </row>
    <row r="42105" spans="199:199" ht="12" customHeight="1">
      <c r="GQ42105" s="171"/>
    </row>
    <row r="42106" spans="199:199" ht="12" customHeight="1">
      <c r="GQ42106" s="171"/>
    </row>
    <row r="42107" spans="199:199" ht="12" customHeight="1">
      <c r="GQ42107" s="171"/>
    </row>
    <row r="42108" spans="199:199" ht="12" customHeight="1">
      <c r="GQ42108" s="171"/>
    </row>
    <row r="42109" spans="199:199" ht="12" customHeight="1">
      <c r="GQ42109" s="171"/>
    </row>
    <row r="42110" spans="199:199" ht="12" customHeight="1">
      <c r="GQ42110" s="171"/>
    </row>
    <row r="42111" spans="199:199" ht="12" customHeight="1">
      <c r="GQ42111" s="171"/>
    </row>
    <row r="42112" spans="199:199" ht="12" customHeight="1">
      <c r="GQ42112" s="171"/>
    </row>
    <row r="42113" spans="199:199" ht="12" customHeight="1">
      <c r="GQ42113" s="171"/>
    </row>
    <row r="42114" spans="199:199" ht="12" customHeight="1">
      <c r="GQ42114" s="171"/>
    </row>
    <row r="42115" spans="199:199" ht="12" customHeight="1">
      <c r="GQ42115" s="171"/>
    </row>
    <row r="42116" spans="199:199" ht="12" customHeight="1">
      <c r="GQ42116" s="171"/>
    </row>
    <row r="42117" spans="199:199" ht="12" customHeight="1">
      <c r="GQ42117" s="171"/>
    </row>
    <row r="42118" spans="199:199" ht="12" customHeight="1">
      <c r="GQ42118" s="171"/>
    </row>
    <row r="42119" spans="199:199" ht="12" customHeight="1">
      <c r="GQ42119" s="171"/>
    </row>
    <row r="42120" spans="199:199" ht="12" customHeight="1">
      <c r="GQ42120" s="171"/>
    </row>
    <row r="42121" spans="199:199" ht="12" customHeight="1">
      <c r="GQ42121" s="171"/>
    </row>
    <row r="42122" spans="199:199" ht="12" customHeight="1">
      <c r="GQ42122" s="171"/>
    </row>
    <row r="42123" spans="199:199" ht="12" customHeight="1">
      <c r="GQ42123" s="171"/>
    </row>
    <row r="42124" spans="199:199" ht="12" customHeight="1">
      <c r="GQ42124" s="171"/>
    </row>
    <row r="42125" spans="199:199" ht="12" customHeight="1">
      <c r="GQ42125" s="171"/>
    </row>
    <row r="42126" spans="199:199" ht="12" customHeight="1">
      <c r="GQ42126" s="171"/>
    </row>
    <row r="42127" spans="199:199" ht="12" customHeight="1">
      <c r="GQ42127" s="171"/>
    </row>
    <row r="42128" spans="199:199" ht="12" customHeight="1">
      <c r="GQ42128" s="171"/>
    </row>
    <row r="42129" spans="199:199" ht="12" customHeight="1">
      <c r="GQ42129" s="171"/>
    </row>
    <row r="42130" spans="199:199" ht="12" customHeight="1">
      <c r="GQ42130" s="171"/>
    </row>
    <row r="42131" spans="199:199" ht="12" customHeight="1">
      <c r="GQ42131" s="171"/>
    </row>
    <row r="42132" spans="199:199" ht="12" customHeight="1">
      <c r="GQ42132" s="171"/>
    </row>
    <row r="42133" spans="199:199" ht="12" customHeight="1">
      <c r="GQ42133" s="171"/>
    </row>
    <row r="42134" spans="199:199" ht="12" customHeight="1">
      <c r="GQ42134" s="171"/>
    </row>
    <row r="42135" spans="199:199" ht="12" customHeight="1">
      <c r="GQ42135" s="171"/>
    </row>
    <row r="42136" spans="199:199" ht="12" customHeight="1">
      <c r="GQ42136" s="171"/>
    </row>
    <row r="42137" spans="199:199" ht="12" customHeight="1">
      <c r="GQ42137" s="171"/>
    </row>
    <row r="42138" spans="199:199" ht="12" customHeight="1">
      <c r="GQ42138" s="171"/>
    </row>
    <row r="42139" spans="199:199" ht="12" customHeight="1">
      <c r="GQ42139" s="171"/>
    </row>
    <row r="42140" spans="199:199" ht="12" customHeight="1">
      <c r="GQ42140" s="171"/>
    </row>
    <row r="42141" spans="199:199" ht="12" customHeight="1">
      <c r="GQ42141" s="171"/>
    </row>
    <row r="42142" spans="199:199" ht="12" customHeight="1">
      <c r="GQ42142" s="171"/>
    </row>
    <row r="42143" spans="199:199" ht="12" customHeight="1">
      <c r="GQ42143" s="171"/>
    </row>
    <row r="42144" spans="199:199" ht="12" customHeight="1">
      <c r="GQ42144" s="171"/>
    </row>
    <row r="42145" spans="199:199" ht="12" customHeight="1">
      <c r="GQ42145" s="171"/>
    </row>
    <row r="42146" spans="199:199" ht="12" customHeight="1">
      <c r="GQ42146" s="171"/>
    </row>
    <row r="42147" spans="199:199" ht="12" customHeight="1">
      <c r="GQ42147" s="171"/>
    </row>
    <row r="42148" spans="199:199" ht="12" customHeight="1">
      <c r="GQ42148" s="171"/>
    </row>
    <row r="42149" spans="199:199" ht="12" customHeight="1">
      <c r="GQ42149" s="171"/>
    </row>
    <row r="42150" spans="199:199" ht="12" customHeight="1">
      <c r="GQ42150" s="171"/>
    </row>
    <row r="42151" spans="199:199" ht="12" customHeight="1">
      <c r="GQ42151" s="171"/>
    </row>
    <row r="42152" spans="199:199" ht="12" customHeight="1">
      <c r="GQ42152" s="171"/>
    </row>
    <row r="42153" spans="199:199" ht="12" customHeight="1">
      <c r="GQ42153" s="171"/>
    </row>
    <row r="42154" spans="199:199" ht="12" customHeight="1">
      <c r="GQ42154" s="171"/>
    </row>
    <row r="42155" spans="199:199" ht="12" customHeight="1">
      <c r="GQ42155" s="171"/>
    </row>
    <row r="42156" spans="199:199" ht="12" customHeight="1">
      <c r="GQ42156" s="171"/>
    </row>
    <row r="42157" spans="199:199" ht="12" customHeight="1">
      <c r="GQ42157" s="171"/>
    </row>
    <row r="42158" spans="199:199" ht="12" customHeight="1">
      <c r="GQ42158" s="171"/>
    </row>
    <row r="42159" spans="199:199" ht="12" customHeight="1">
      <c r="GQ42159" s="171"/>
    </row>
    <row r="42160" spans="199:199" ht="12" customHeight="1">
      <c r="GQ42160" s="171"/>
    </row>
    <row r="42161" spans="199:199" ht="12" customHeight="1">
      <c r="GQ42161" s="171"/>
    </row>
    <row r="42162" spans="199:199" ht="12" customHeight="1">
      <c r="GQ42162" s="171"/>
    </row>
    <row r="42163" spans="199:199" ht="12" customHeight="1">
      <c r="GQ42163" s="171"/>
    </row>
    <row r="42164" spans="199:199" ht="12" customHeight="1">
      <c r="GQ42164" s="171"/>
    </row>
    <row r="42165" spans="199:199" ht="12" customHeight="1">
      <c r="GQ42165" s="171"/>
    </row>
    <row r="42166" spans="199:199" ht="12" customHeight="1">
      <c r="GQ42166" s="171"/>
    </row>
    <row r="42167" spans="199:199" ht="12" customHeight="1">
      <c r="GQ42167" s="171"/>
    </row>
    <row r="42168" spans="199:199" ht="12" customHeight="1">
      <c r="GQ42168" s="171"/>
    </row>
    <row r="42169" spans="199:199" ht="12" customHeight="1">
      <c r="GQ42169" s="171"/>
    </row>
    <row r="42170" spans="199:199" ht="12" customHeight="1">
      <c r="GQ42170" s="171"/>
    </row>
    <row r="42171" spans="199:199" ht="12" customHeight="1">
      <c r="GQ42171" s="171"/>
    </row>
    <row r="42172" spans="199:199" ht="12" customHeight="1">
      <c r="GQ42172" s="171"/>
    </row>
    <row r="42173" spans="199:199" ht="12" customHeight="1">
      <c r="GQ42173" s="171"/>
    </row>
    <row r="42174" spans="199:199" ht="12" customHeight="1">
      <c r="GQ42174" s="171"/>
    </row>
    <row r="42175" spans="199:199" ht="12" customHeight="1">
      <c r="GQ42175" s="171"/>
    </row>
    <row r="42176" spans="199:199" ht="12" customHeight="1">
      <c r="GQ42176" s="171"/>
    </row>
    <row r="42177" spans="199:199" ht="12" customHeight="1">
      <c r="GQ42177" s="171"/>
    </row>
    <row r="42178" spans="199:199" ht="12" customHeight="1">
      <c r="GQ42178" s="171"/>
    </row>
    <row r="42179" spans="199:199" ht="12" customHeight="1">
      <c r="GQ42179" s="171"/>
    </row>
    <row r="42180" spans="199:199" ht="12" customHeight="1">
      <c r="GQ42180" s="171"/>
    </row>
    <row r="42181" spans="199:199" ht="12" customHeight="1">
      <c r="GQ42181" s="171"/>
    </row>
    <row r="42182" spans="199:199" ht="12" customHeight="1">
      <c r="GQ42182" s="171"/>
    </row>
    <row r="42183" spans="199:199" ht="12" customHeight="1">
      <c r="GQ42183" s="171"/>
    </row>
    <row r="42184" spans="199:199" ht="12" customHeight="1">
      <c r="GQ42184" s="171"/>
    </row>
    <row r="42185" spans="199:199" ht="12" customHeight="1">
      <c r="GQ42185" s="171"/>
    </row>
    <row r="42186" spans="199:199" ht="12" customHeight="1">
      <c r="GQ42186" s="171"/>
    </row>
    <row r="42187" spans="199:199" ht="12" customHeight="1">
      <c r="GQ42187" s="171"/>
    </row>
    <row r="42188" spans="199:199" ht="12" customHeight="1">
      <c r="GQ42188" s="171"/>
    </row>
    <row r="42189" spans="199:199" ht="12" customHeight="1">
      <c r="GQ42189" s="171"/>
    </row>
    <row r="42190" spans="199:199" ht="12" customHeight="1">
      <c r="GQ42190" s="171"/>
    </row>
    <row r="42191" spans="199:199" ht="12" customHeight="1">
      <c r="GQ42191" s="171"/>
    </row>
    <row r="42192" spans="199:199" ht="12" customHeight="1">
      <c r="GQ42192" s="171"/>
    </row>
    <row r="42193" spans="199:199" ht="12" customHeight="1">
      <c r="GQ42193" s="171"/>
    </row>
    <row r="42194" spans="199:199" ht="12" customHeight="1">
      <c r="GQ42194" s="171"/>
    </row>
    <row r="42195" spans="199:199" ht="12" customHeight="1">
      <c r="GQ42195" s="171"/>
    </row>
    <row r="42196" spans="199:199" ht="12" customHeight="1">
      <c r="GQ42196" s="171"/>
    </row>
    <row r="42197" spans="199:199" ht="12" customHeight="1">
      <c r="GQ42197" s="171"/>
    </row>
    <row r="42198" spans="199:199" ht="12" customHeight="1">
      <c r="GQ42198" s="171"/>
    </row>
    <row r="42199" spans="199:199" ht="12" customHeight="1">
      <c r="GQ42199" s="171"/>
    </row>
    <row r="42200" spans="199:199" ht="12" customHeight="1">
      <c r="GQ42200" s="171"/>
    </row>
    <row r="42201" spans="199:199" ht="12" customHeight="1">
      <c r="GQ42201" s="171"/>
    </row>
    <row r="42202" spans="199:199" ht="12" customHeight="1">
      <c r="GQ42202" s="171"/>
    </row>
    <row r="42203" spans="199:199" ht="12" customHeight="1">
      <c r="GQ42203" s="171"/>
    </row>
    <row r="42204" spans="199:199" ht="12" customHeight="1">
      <c r="GQ42204" s="171"/>
    </row>
    <row r="42205" spans="199:199" ht="12" customHeight="1">
      <c r="GQ42205" s="171"/>
    </row>
    <row r="42206" spans="199:199" ht="12" customHeight="1">
      <c r="GQ42206" s="171"/>
    </row>
    <row r="42207" spans="199:199" ht="12" customHeight="1">
      <c r="GQ42207" s="171"/>
    </row>
    <row r="42208" spans="199:199" ht="12" customHeight="1">
      <c r="GQ42208" s="171"/>
    </row>
    <row r="42209" spans="199:199" ht="12" customHeight="1">
      <c r="GQ42209" s="171"/>
    </row>
    <row r="42210" spans="199:199" ht="12" customHeight="1">
      <c r="GQ42210" s="171"/>
    </row>
    <row r="42211" spans="199:199" ht="12" customHeight="1">
      <c r="GQ42211" s="171"/>
    </row>
    <row r="42212" spans="199:199" ht="12" customHeight="1">
      <c r="GQ42212" s="171"/>
    </row>
    <row r="42213" spans="199:199" ht="12" customHeight="1">
      <c r="GQ42213" s="171"/>
    </row>
    <row r="42214" spans="199:199" ht="12" customHeight="1">
      <c r="GQ42214" s="171"/>
    </row>
    <row r="42215" spans="199:199" ht="12" customHeight="1">
      <c r="GQ42215" s="171"/>
    </row>
    <row r="42216" spans="199:199" ht="12" customHeight="1">
      <c r="GQ42216" s="171"/>
    </row>
    <row r="42217" spans="199:199" ht="12" customHeight="1">
      <c r="GQ42217" s="171"/>
    </row>
    <row r="42218" spans="199:199" ht="12" customHeight="1">
      <c r="GQ42218" s="171"/>
    </row>
    <row r="42219" spans="199:199" ht="12" customHeight="1">
      <c r="GQ42219" s="171"/>
    </row>
    <row r="42220" spans="199:199" ht="12" customHeight="1">
      <c r="GQ42220" s="171"/>
    </row>
    <row r="42221" spans="199:199" ht="12" customHeight="1">
      <c r="GQ42221" s="171"/>
    </row>
    <row r="42222" spans="199:199" ht="12" customHeight="1">
      <c r="GQ42222" s="171"/>
    </row>
    <row r="42223" spans="199:199" ht="12" customHeight="1">
      <c r="GQ42223" s="171"/>
    </row>
    <row r="42224" spans="199:199" ht="12" customHeight="1">
      <c r="GQ42224" s="171"/>
    </row>
    <row r="42225" spans="199:199" ht="12" customHeight="1">
      <c r="GQ42225" s="171"/>
    </row>
    <row r="42226" spans="199:199" ht="12" customHeight="1">
      <c r="GQ42226" s="171"/>
    </row>
    <row r="42227" spans="199:199" ht="12" customHeight="1">
      <c r="GQ42227" s="171"/>
    </row>
    <row r="42228" spans="199:199" ht="12" customHeight="1">
      <c r="GQ42228" s="171"/>
    </row>
    <row r="42229" spans="199:199" ht="12" customHeight="1">
      <c r="GQ42229" s="171"/>
    </row>
    <row r="42230" spans="199:199" ht="12" customHeight="1">
      <c r="GQ42230" s="171"/>
    </row>
    <row r="42231" spans="199:199" ht="12" customHeight="1">
      <c r="GQ42231" s="171"/>
    </row>
    <row r="42232" spans="199:199" ht="12" customHeight="1">
      <c r="GQ42232" s="171"/>
    </row>
    <row r="42233" spans="199:199" ht="12" customHeight="1">
      <c r="GQ42233" s="171"/>
    </row>
    <row r="42234" spans="199:199" ht="12" customHeight="1">
      <c r="GQ42234" s="171"/>
    </row>
    <row r="42235" spans="199:199" ht="12" customHeight="1">
      <c r="GQ42235" s="171"/>
    </row>
    <row r="42236" spans="199:199" ht="12" customHeight="1">
      <c r="GQ42236" s="171"/>
    </row>
    <row r="42237" spans="199:199" ht="12" customHeight="1">
      <c r="GQ42237" s="171"/>
    </row>
    <row r="42238" spans="199:199" ht="12" customHeight="1">
      <c r="GQ42238" s="171"/>
    </row>
    <row r="42239" spans="199:199" ht="12" customHeight="1">
      <c r="GQ42239" s="171"/>
    </row>
    <row r="42240" spans="199:199" ht="12" customHeight="1">
      <c r="GQ42240" s="171"/>
    </row>
    <row r="42241" spans="199:199" ht="12" customHeight="1">
      <c r="GQ42241" s="171"/>
    </row>
    <row r="42242" spans="199:199" ht="12" customHeight="1">
      <c r="GQ42242" s="171"/>
    </row>
    <row r="42243" spans="199:199" ht="12" customHeight="1">
      <c r="GQ42243" s="171"/>
    </row>
    <row r="42244" spans="199:199" ht="12" customHeight="1">
      <c r="GQ42244" s="171"/>
    </row>
    <row r="42245" spans="199:199" ht="12" customHeight="1">
      <c r="GQ42245" s="171"/>
    </row>
    <row r="42246" spans="199:199" ht="12" customHeight="1">
      <c r="GQ42246" s="171"/>
    </row>
    <row r="42247" spans="199:199" ht="12" customHeight="1">
      <c r="GQ42247" s="171"/>
    </row>
    <row r="42248" spans="199:199" ht="12" customHeight="1">
      <c r="GQ42248" s="171"/>
    </row>
    <row r="42249" spans="199:199" ht="12" customHeight="1">
      <c r="GQ42249" s="171"/>
    </row>
    <row r="42250" spans="199:199" ht="12" customHeight="1">
      <c r="GQ42250" s="171"/>
    </row>
    <row r="42251" spans="199:199" ht="12" customHeight="1">
      <c r="GQ42251" s="171"/>
    </row>
    <row r="42252" spans="199:199" ht="12" customHeight="1">
      <c r="GQ42252" s="171"/>
    </row>
    <row r="42253" spans="199:199" ht="12" customHeight="1">
      <c r="GQ42253" s="171"/>
    </row>
    <row r="42254" spans="199:199" ht="12" customHeight="1">
      <c r="GQ42254" s="171"/>
    </row>
    <row r="42255" spans="199:199" ht="12" customHeight="1">
      <c r="GQ42255" s="171"/>
    </row>
    <row r="42256" spans="199:199" ht="12" customHeight="1">
      <c r="GQ42256" s="171"/>
    </row>
    <row r="42257" spans="199:199" ht="12" customHeight="1">
      <c r="GQ42257" s="171"/>
    </row>
    <row r="42258" spans="199:199" ht="12" customHeight="1">
      <c r="GQ42258" s="171"/>
    </row>
    <row r="42259" spans="199:199" ht="12" customHeight="1">
      <c r="GQ42259" s="171"/>
    </row>
    <row r="42260" spans="199:199" ht="12" customHeight="1">
      <c r="GQ42260" s="171"/>
    </row>
    <row r="42261" spans="199:199" ht="12" customHeight="1">
      <c r="GQ42261" s="171"/>
    </row>
    <row r="42262" spans="199:199" ht="12" customHeight="1">
      <c r="GQ42262" s="171"/>
    </row>
    <row r="42263" spans="199:199" ht="12" customHeight="1">
      <c r="GQ42263" s="171"/>
    </row>
    <row r="42264" spans="199:199" ht="12" customHeight="1">
      <c r="GQ42264" s="171"/>
    </row>
    <row r="42265" spans="199:199" ht="12" customHeight="1">
      <c r="GQ42265" s="171"/>
    </row>
    <row r="42266" spans="199:199" ht="12" customHeight="1">
      <c r="GQ42266" s="171"/>
    </row>
    <row r="42267" spans="199:199" ht="12" customHeight="1">
      <c r="GQ42267" s="171"/>
    </row>
    <row r="42268" spans="199:199" ht="12" customHeight="1">
      <c r="GQ42268" s="171"/>
    </row>
    <row r="42269" spans="199:199" ht="12" customHeight="1">
      <c r="GQ42269" s="171"/>
    </row>
    <row r="42270" spans="199:199" ht="12" customHeight="1">
      <c r="GQ42270" s="171"/>
    </row>
    <row r="42271" spans="199:199" ht="12" customHeight="1">
      <c r="GQ42271" s="171"/>
    </row>
    <row r="42272" spans="199:199" ht="12" customHeight="1">
      <c r="GQ42272" s="171"/>
    </row>
    <row r="42273" spans="199:199" ht="12" customHeight="1">
      <c r="GQ42273" s="171"/>
    </row>
    <row r="42274" spans="199:199" ht="12" customHeight="1">
      <c r="GQ42274" s="171"/>
    </row>
    <row r="42275" spans="199:199" ht="12" customHeight="1">
      <c r="GQ42275" s="171"/>
    </row>
    <row r="42276" spans="199:199" ht="12" customHeight="1">
      <c r="GQ42276" s="171"/>
    </row>
    <row r="42277" spans="199:199" ht="12" customHeight="1">
      <c r="GQ42277" s="171"/>
    </row>
    <row r="42278" spans="199:199" ht="12" customHeight="1">
      <c r="GQ42278" s="171"/>
    </row>
    <row r="42279" spans="199:199" ht="12" customHeight="1">
      <c r="GQ42279" s="171"/>
    </row>
    <row r="42280" spans="199:199" ht="12" customHeight="1">
      <c r="GQ42280" s="171"/>
    </row>
    <row r="42281" spans="199:199" ht="12" customHeight="1">
      <c r="GQ42281" s="171"/>
    </row>
    <row r="42282" spans="199:199" ht="12" customHeight="1">
      <c r="GQ42282" s="171"/>
    </row>
    <row r="42283" spans="199:199" ht="12" customHeight="1">
      <c r="GQ42283" s="171"/>
    </row>
    <row r="42284" spans="199:199" ht="12" customHeight="1">
      <c r="GQ42284" s="171"/>
    </row>
    <row r="42285" spans="199:199" ht="12" customHeight="1">
      <c r="GQ42285" s="171"/>
    </row>
    <row r="42286" spans="199:199" ht="12" customHeight="1">
      <c r="GQ42286" s="171"/>
    </row>
    <row r="42287" spans="199:199" ht="12" customHeight="1">
      <c r="GQ42287" s="171"/>
    </row>
    <row r="42288" spans="199:199" ht="12" customHeight="1">
      <c r="GQ42288" s="171"/>
    </row>
    <row r="42289" spans="199:199" ht="12" customHeight="1">
      <c r="GQ42289" s="171"/>
    </row>
    <row r="42290" spans="199:199" ht="12" customHeight="1">
      <c r="GQ42290" s="171"/>
    </row>
    <row r="42291" spans="199:199" ht="12" customHeight="1">
      <c r="GQ42291" s="171"/>
    </row>
    <row r="42292" spans="199:199" ht="12" customHeight="1">
      <c r="GQ42292" s="171"/>
    </row>
    <row r="42293" spans="199:199" ht="12" customHeight="1">
      <c r="GQ42293" s="171"/>
    </row>
    <row r="42294" spans="199:199" ht="12" customHeight="1">
      <c r="GQ42294" s="171"/>
    </row>
    <row r="42295" spans="199:199" ht="12" customHeight="1">
      <c r="GQ42295" s="171"/>
    </row>
    <row r="42296" spans="199:199" ht="12" customHeight="1">
      <c r="GQ42296" s="171"/>
    </row>
    <row r="42297" spans="199:199" ht="12" customHeight="1">
      <c r="GQ42297" s="171"/>
    </row>
    <row r="42298" spans="199:199" ht="12" customHeight="1">
      <c r="GQ42298" s="171"/>
    </row>
    <row r="42299" spans="199:199" ht="12" customHeight="1">
      <c r="GQ42299" s="171"/>
    </row>
    <row r="42300" spans="199:199" ht="12" customHeight="1">
      <c r="GQ42300" s="171"/>
    </row>
    <row r="42301" spans="199:199" ht="12" customHeight="1">
      <c r="GQ42301" s="171"/>
    </row>
    <row r="42302" spans="199:199" ht="12" customHeight="1">
      <c r="GQ42302" s="171"/>
    </row>
    <row r="42303" spans="199:199" ht="12" customHeight="1">
      <c r="GQ42303" s="171"/>
    </row>
    <row r="42304" spans="199:199" ht="12" customHeight="1">
      <c r="GQ42304" s="171"/>
    </row>
    <row r="42305" spans="199:199" ht="12" customHeight="1">
      <c r="GQ42305" s="171"/>
    </row>
    <row r="42306" spans="199:199" ht="12" customHeight="1">
      <c r="GQ42306" s="171"/>
    </row>
    <row r="42307" spans="199:199" ht="12" customHeight="1">
      <c r="GQ42307" s="171"/>
    </row>
    <row r="42308" spans="199:199" ht="12" customHeight="1">
      <c r="GQ42308" s="171"/>
    </row>
    <row r="42309" spans="199:199" ht="12" customHeight="1">
      <c r="GQ42309" s="171"/>
    </row>
    <row r="42310" spans="199:199" ht="12" customHeight="1">
      <c r="GQ42310" s="171"/>
    </row>
    <row r="42311" spans="199:199" ht="12" customHeight="1">
      <c r="GQ42311" s="171"/>
    </row>
    <row r="42312" spans="199:199" ht="12" customHeight="1">
      <c r="GQ42312" s="171"/>
    </row>
    <row r="42313" spans="199:199" ht="12" customHeight="1">
      <c r="GQ42313" s="171"/>
    </row>
    <row r="42314" spans="199:199" ht="12" customHeight="1">
      <c r="GQ42314" s="171"/>
    </row>
    <row r="42315" spans="199:199" ht="12" customHeight="1">
      <c r="GQ42315" s="171"/>
    </row>
    <row r="42316" spans="199:199" ht="12" customHeight="1">
      <c r="GQ42316" s="171"/>
    </row>
    <row r="42317" spans="199:199" ht="12" customHeight="1">
      <c r="GQ42317" s="171"/>
    </row>
    <row r="42318" spans="199:199" ht="12" customHeight="1">
      <c r="GQ42318" s="171"/>
    </row>
    <row r="42319" spans="199:199" ht="12" customHeight="1">
      <c r="GQ42319" s="171"/>
    </row>
    <row r="42320" spans="199:199" ht="12" customHeight="1">
      <c r="GQ42320" s="171"/>
    </row>
    <row r="42321" spans="199:199" ht="12" customHeight="1">
      <c r="GQ42321" s="171"/>
    </row>
    <row r="42322" spans="199:199" ht="12" customHeight="1">
      <c r="GQ42322" s="171"/>
    </row>
    <row r="42323" spans="199:199" ht="12" customHeight="1">
      <c r="GQ42323" s="171"/>
    </row>
    <row r="42324" spans="199:199" ht="12" customHeight="1">
      <c r="GQ42324" s="171"/>
    </row>
    <row r="42325" spans="199:199" ht="12" customHeight="1">
      <c r="GQ42325" s="171"/>
    </row>
    <row r="42326" spans="199:199" ht="12" customHeight="1">
      <c r="GQ42326" s="171"/>
    </row>
    <row r="42327" spans="199:199" ht="12" customHeight="1">
      <c r="GQ42327" s="171"/>
    </row>
    <row r="42328" spans="199:199" ht="12" customHeight="1">
      <c r="GQ42328" s="171"/>
    </row>
    <row r="42329" spans="199:199" ht="12" customHeight="1">
      <c r="GQ42329" s="171"/>
    </row>
    <row r="42330" spans="199:199" ht="12" customHeight="1">
      <c r="GQ42330" s="171"/>
    </row>
    <row r="42331" spans="199:199" ht="12" customHeight="1">
      <c r="GQ42331" s="171"/>
    </row>
    <row r="42332" spans="199:199" ht="12" customHeight="1">
      <c r="GQ42332" s="171"/>
    </row>
    <row r="42333" spans="199:199" ht="12" customHeight="1">
      <c r="GQ42333" s="171"/>
    </row>
    <row r="42334" spans="199:199" ht="12" customHeight="1">
      <c r="GQ42334" s="171"/>
    </row>
    <row r="42335" spans="199:199" ht="12" customHeight="1">
      <c r="GQ42335" s="171"/>
    </row>
    <row r="42336" spans="199:199" ht="12" customHeight="1">
      <c r="GQ42336" s="171"/>
    </row>
    <row r="42337" spans="199:199" ht="12" customHeight="1">
      <c r="GQ42337" s="171"/>
    </row>
    <row r="42338" spans="199:199" ht="12" customHeight="1">
      <c r="GQ42338" s="171"/>
    </row>
    <row r="42339" spans="199:199" ht="12" customHeight="1">
      <c r="GQ42339" s="171"/>
    </row>
    <row r="42340" spans="199:199" ht="12" customHeight="1">
      <c r="GQ42340" s="171"/>
    </row>
    <row r="42341" spans="199:199" ht="12" customHeight="1">
      <c r="GQ42341" s="171"/>
    </row>
    <row r="42342" spans="199:199" ht="12" customHeight="1">
      <c r="GQ42342" s="171"/>
    </row>
    <row r="42343" spans="199:199" ht="12" customHeight="1">
      <c r="GQ42343" s="171"/>
    </row>
    <row r="42344" spans="199:199" ht="12" customHeight="1">
      <c r="GQ42344" s="171"/>
    </row>
    <row r="42345" spans="199:199" ht="12" customHeight="1">
      <c r="GQ42345" s="171"/>
    </row>
    <row r="42346" spans="199:199" ht="12" customHeight="1">
      <c r="GQ42346" s="171"/>
    </row>
    <row r="42347" spans="199:199" ht="12" customHeight="1">
      <c r="GQ42347" s="171"/>
    </row>
    <row r="42348" spans="199:199" ht="12" customHeight="1">
      <c r="GQ42348" s="171"/>
    </row>
    <row r="42349" spans="199:199" ht="12" customHeight="1">
      <c r="GQ42349" s="171"/>
    </row>
    <row r="42350" spans="199:199" ht="12" customHeight="1">
      <c r="GQ42350" s="171"/>
    </row>
    <row r="42351" spans="199:199" ht="12" customHeight="1">
      <c r="GQ42351" s="171"/>
    </row>
    <row r="42352" spans="199:199" ht="12" customHeight="1">
      <c r="GQ42352" s="171"/>
    </row>
    <row r="42353" spans="199:199" ht="12" customHeight="1">
      <c r="GQ42353" s="171"/>
    </row>
    <row r="42354" spans="199:199" ht="12" customHeight="1">
      <c r="GQ42354" s="171"/>
    </row>
    <row r="42355" spans="199:199" ht="12" customHeight="1">
      <c r="GQ42355" s="171"/>
    </row>
    <row r="42356" spans="199:199" ht="12" customHeight="1">
      <c r="GQ42356" s="171"/>
    </row>
    <row r="42357" spans="199:199" ht="12" customHeight="1">
      <c r="GQ42357" s="171"/>
    </row>
    <row r="42358" spans="199:199" ht="12" customHeight="1">
      <c r="GQ42358" s="171"/>
    </row>
    <row r="42359" spans="199:199" ht="12" customHeight="1">
      <c r="GQ42359" s="171"/>
    </row>
    <row r="42360" spans="199:199" ht="12" customHeight="1">
      <c r="GQ42360" s="171"/>
    </row>
    <row r="42361" spans="199:199" ht="12" customHeight="1">
      <c r="GQ42361" s="171"/>
    </row>
    <row r="42362" spans="199:199" ht="12" customHeight="1">
      <c r="GQ42362" s="171"/>
    </row>
    <row r="42363" spans="199:199" ht="12" customHeight="1">
      <c r="GQ42363" s="171"/>
    </row>
    <row r="42364" spans="199:199" ht="12" customHeight="1">
      <c r="GQ42364" s="171"/>
    </row>
    <row r="42365" spans="199:199" ht="12" customHeight="1">
      <c r="GQ42365" s="171"/>
    </row>
    <row r="42366" spans="199:199" ht="12" customHeight="1">
      <c r="GQ42366" s="171"/>
    </row>
    <row r="42367" spans="199:199" ht="12" customHeight="1">
      <c r="GQ42367" s="171"/>
    </row>
    <row r="42368" spans="199:199" ht="12" customHeight="1">
      <c r="GQ42368" s="171"/>
    </row>
    <row r="42369" spans="199:199" ht="12" customHeight="1">
      <c r="GQ42369" s="171"/>
    </row>
    <row r="42370" spans="199:199" ht="12" customHeight="1">
      <c r="GQ42370" s="171"/>
    </row>
    <row r="42371" spans="199:199" ht="12" customHeight="1">
      <c r="GQ42371" s="171"/>
    </row>
    <row r="42372" spans="199:199" ht="12" customHeight="1">
      <c r="GQ42372" s="171"/>
    </row>
    <row r="42373" spans="199:199" ht="12" customHeight="1">
      <c r="GQ42373" s="171"/>
    </row>
    <row r="42374" spans="199:199" ht="12" customHeight="1">
      <c r="GQ42374" s="171"/>
    </row>
    <row r="42375" spans="199:199" ht="12" customHeight="1">
      <c r="GQ42375" s="171"/>
    </row>
    <row r="42376" spans="199:199" ht="12" customHeight="1">
      <c r="GQ42376" s="171"/>
    </row>
    <row r="42377" spans="199:199" ht="12" customHeight="1">
      <c r="GQ42377" s="171"/>
    </row>
    <row r="42378" spans="199:199" ht="12" customHeight="1">
      <c r="GQ42378" s="171"/>
    </row>
    <row r="42379" spans="199:199" ht="12" customHeight="1">
      <c r="GQ42379" s="171"/>
    </row>
    <row r="42380" spans="199:199" ht="12" customHeight="1">
      <c r="GQ42380" s="171"/>
    </row>
    <row r="42381" spans="199:199" ht="12" customHeight="1">
      <c r="GQ42381" s="171"/>
    </row>
    <row r="42382" spans="199:199" ht="12" customHeight="1">
      <c r="GQ42382" s="171"/>
    </row>
    <row r="42383" spans="199:199" ht="12" customHeight="1">
      <c r="GQ42383" s="171"/>
    </row>
    <row r="42384" spans="199:199" ht="12" customHeight="1">
      <c r="GQ42384" s="171"/>
    </row>
    <row r="42385" spans="199:199" ht="12" customHeight="1">
      <c r="GQ42385" s="171"/>
    </row>
    <row r="42386" spans="199:199" ht="12" customHeight="1">
      <c r="GQ42386" s="171"/>
    </row>
    <row r="42387" spans="199:199" ht="12" customHeight="1">
      <c r="GQ42387" s="171"/>
    </row>
    <row r="42388" spans="199:199" ht="12" customHeight="1">
      <c r="GQ42388" s="171"/>
    </row>
    <row r="42389" spans="199:199" ht="12" customHeight="1">
      <c r="GQ42389" s="171"/>
    </row>
    <row r="42390" spans="199:199" ht="12" customHeight="1">
      <c r="GQ42390" s="171"/>
    </row>
    <row r="42391" spans="199:199" ht="12" customHeight="1">
      <c r="GQ42391" s="171"/>
    </row>
    <row r="42392" spans="199:199" ht="12" customHeight="1">
      <c r="GQ42392" s="171"/>
    </row>
    <row r="42393" spans="199:199" ht="12" customHeight="1">
      <c r="GQ42393" s="171"/>
    </row>
    <row r="42394" spans="199:199" ht="12" customHeight="1">
      <c r="GQ42394" s="171"/>
    </row>
    <row r="42395" spans="199:199" ht="12" customHeight="1">
      <c r="GQ42395" s="171"/>
    </row>
    <row r="42396" spans="199:199" ht="12" customHeight="1">
      <c r="GQ42396" s="171"/>
    </row>
    <row r="42397" spans="199:199" ht="12" customHeight="1">
      <c r="GQ42397" s="171"/>
    </row>
    <row r="42398" spans="199:199" ht="12" customHeight="1">
      <c r="GQ42398" s="171"/>
    </row>
    <row r="42399" spans="199:199" ht="12" customHeight="1">
      <c r="GQ42399" s="171"/>
    </row>
    <row r="42400" spans="199:199" ht="12" customHeight="1">
      <c r="GQ42400" s="171"/>
    </row>
    <row r="42401" spans="199:199" ht="12" customHeight="1">
      <c r="GQ42401" s="171"/>
    </row>
    <row r="42402" spans="199:199" ht="12" customHeight="1">
      <c r="GQ42402" s="171"/>
    </row>
    <row r="42403" spans="199:199" ht="12" customHeight="1">
      <c r="GQ42403" s="171"/>
    </row>
    <row r="42404" spans="199:199" ht="12" customHeight="1">
      <c r="GQ42404" s="171"/>
    </row>
    <row r="42405" spans="199:199" ht="12" customHeight="1">
      <c r="GQ42405" s="171"/>
    </row>
    <row r="42406" spans="199:199" ht="12" customHeight="1">
      <c r="GQ42406" s="171"/>
    </row>
    <row r="42407" spans="199:199" ht="12" customHeight="1">
      <c r="GQ42407" s="171"/>
    </row>
    <row r="42408" spans="199:199" ht="12" customHeight="1">
      <c r="GQ42408" s="171"/>
    </row>
    <row r="42409" spans="199:199" ht="12" customHeight="1">
      <c r="GQ42409" s="171"/>
    </row>
    <row r="42410" spans="199:199" ht="12" customHeight="1">
      <c r="GQ42410" s="171"/>
    </row>
    <row r="42411" spans="199:199" ht="12" customHeight="1">
      <c r="GQ42411" s="171"/>
    </row>
    <row r="42412" spans="199:199" ht="12" customHeight="1">
      <c r="GQ42412" s="171"/>
    </row>
    <row r="42413" spans="199:199" ht="12" customHeight="1">
      <c r="GQ42413" s="171"/>
    </row>
    <row r="42414" spans="199:199" ht="12" customHeight="1">
      <c r="GQ42414" s="171"/>
    </row>
    <row r="42415" spans="199:199" ht="12" customHeight="1">
      <c r="GQ42415" s="171"/>
    </row>
    <row r="42416" spans="199:199" ht="12" customHeight="1">
      <c r="GQ42416" s="171"/>
    </row>
    <row r="42417" spans="199:199" ht="12" customHeight="1">
      <c r="GQ42417" s="171"/>
    </row>
    <row r="42418" spans="199:199" ht="12" customHeight="1">
      <c r="GQ42418" s="171"/>
    </row>
    <row r="42419" spans="199:199" ht="12" customHeight="1">
      <c r="GQ42419" s="171"/>
    </row>
    <row r="42420" spans="199:199" ht="12" customHeight="1">
      <c r="GQ42420" s="171"/>
    </row>
    <row r="42421" spans="199:199" ht="12" customHeight="1">
      <c r="GQ42421" s="171"/>
    </row>
    <row r="42422" spans="199:199" ht="12" customHeight="1">
      <c r="GQ42422" s="171"/>
    </row>
    <row r="42423" spans="199:199" ht="12" customHeight="1">
      <c r="GQ42423" s="171"/>
    </row>
    <row r="42424" spans="199:199" ht="12" customHeight="1">
      <c r="GQ42424" s="171"/>
    </row>
    <row r="42425" spans="199:199" ht="12" customHeight="1">
      <c r="GQ42425" s="171"/>
    </row>
    <row r="42426" spans="199:199" ht="12" customHeight="1">
      <c r="GQ42426" s="171"/>
    </row>
    <row r="42427" spans="199:199" ht="12" customHeight="1">
      <c r="GQ42427" s="171"/>
    </row>
    <row r="42428" spans="199:199" ht="12" customHeight="1">
      <c r="GQ42428" s="171"/>
    </row>
    <row r="42429" spans="199:199" ht="12" customHeight="1">
      <c r="GQ42429" s="171"/>
    </row>
    <row r="42430" spans="199:199" ht="12" customHeight="1">
      <c r="GQ42430" s="171"/>
    </row>
    <row r="42431" spans="199:199" ht="12" customHeight="1">
      <c r="GQ42431" s="171"/>
    </row>
    <row r="42432" spans="199:199" ht="12" customHeight="1">
      <c r="GQ42432" s="171"/>
    </row>
    <row r="42433" spans="199:199" ht="12" customHeight="1">
      <c r="GQ42433" s="171"/>
    </row>
    <row r="42434" spans="199:199" ht="12" customHeight="1">
      <c r="GQ42434" s="171"/>
    </row>
    <row r="42435" spans="199:199" ht="12" customHeight="1">
      <c r="GQ42435" s="171"/>
    </row>
    <row r="42436" spans="199:199" ht="12" customHeight="1">
      <c r="GQ42436" s="171"/>
    </row>
    <row r="42437" spans="199:199" ht="12" customHeight="1">
      <c r="GQ42437" s="171"/>
    </row>
    <row r="42438" spans="199:199" ht="12" customHeight="1">
      <c r="GQ42438" s="171"/>
    </row>
    <row r="42439" spans="199:199" ht="12" customHeight="1">
      <c r="GQ42439" s="171"/>
    </row>
    <row r="42440" spans="199:199" ht="12" customHeight="1">
      <c r="GQ42440" s="171"/>
    </row>
    <row r="42441" spans="199:199" ht="12" customHeight="1">
      <c r="GQ42441" s="171"/>
    </row>
    <row r="42442" spans="199:199" ht="12" customHeight="1">
      <c r="GQ42442" s="171"/>
    </row>
    <row r="42443" spans="199:199" ht="12" customHeight="1">
      <c r="GQ42443" s="171"/>
    </row>
    <row r="42444" spans="199:199" ht="12" customHeight="1">
      <c r="GQ42444" s="171"/>
    </row>
    <row r="42445" spans="199:199" ht="12" customHeight="1">
      <c r="GQ42445" s="171"/>
    </row>
    <row r="42446" spans="199:199" ht="12" customHeight="1">
      <c r="GQ42446" s="171"/>
    </row>
    <row r="42447" spans="199:199" ht="12" customHeight="1">
      <c r="GQ42447" s="171"/>
    </row>
    <row r="42448" spans="199:199" ht="12" customHeight="1">
      <c r="GQ42448" s="171"/>
    </row>
    <row r="42449" spans="199:199" ht="12" customHeight="1">
      <c r="GQ42449" s="171"/>
    </row>
    <row r="42450" spans="199:199" ht="12" customHeight="1">
      <c r="GQ42450" s="171"/>
    </row>
    <row r="42451" spans="199:199" ht="12" customHeight="1">
      <c r="GQ42451" s="171"/>
    </row>
    <row r="42452" spans="199:199" ht="12" customHeight="1">
      <c r="GQ42452" s="171"/>
    </row>
    <row r="42453" spans="199:199" ht="12" customHeight="1">
      <c r="GQ42453" s="171"/>
    </row>
    <row r="42454" spans="199:199" ht="12" customHeight="1">
      <c r="GQ42454" s="171"/>
    </row>
    <row r="42455" spans="199:199" ht="12" customHeight="1">
      <c r="GQ42455" s="171"/>
    </row>
    <row r="42456" spans="199:199" ht="12" customHeight="1">
      <c r="GQ42456" s="171"/>
    </row>
    <row r="42457" spans="199:199" ht="12" customHeight="1">
      <c r="GQ42457" s="171"/>
    </row>
    <row r="42458" spans="199:199" ht="12" customHeight="1">
      <c r="GQ42458" s="171"/>
    </row>
    <row r="42459" spans="199:199" ht="12" customHeight="1">
      <c r="GQ42459" s="171"/>
    </row>
    <row r="42460" spans="199:199" ht="12" customHeight="1">
      <c r="GQ42460" s="171"/>
    </row>
    <row r="42461" spans="199:199" ht="12" customHeight="1">
      <c r="GQ42461" s="171"/>
    </row>
    <row r="42462" spans="199:199" ht="12" customHeight="1">
      <c r="GQ42462" s="171"/>
    </row>
    <row r="42463" spans="199:199" ht="12" customHeight="1">
      <c r="GQ42463" s="171"/>
    </row>
    <row r="42464" spans="199:199" ht="12" customHeight="1">
      <c r="GQ42464" s="171"/>
    </row>
    <row r="42465" spans="199:199" ht="12" customHeight="1">
      <c r="GQ42465" s="171"/>
    </row>
    <row r="42466" spans="199:199" ht="12" customHeight="1">
      <c r="GQ42466" s="171"/>
    </row>
    <row r="42467" spans="199:199" ht="12" customHeight="1">
      <c r="GQ42467" s="171"/>
    </row>
    <row r="42468" spans="199:199" ht="12" customHeight="1">
      <c r="GQ42468" s="171"/>
    </row>
    <row r="42469" spans="199:199" ht="12" customHeight="1">
      <c r="GQ42469" s="171"/>
    </row>
    <row r="42470" spans="199:199" ht="12" customHeight="1">
      <c r="GQ42470" s="171"/>
    </row>
    <row r="42471" spans="199:199" ht="12" customHeight="1">
      <c r="GQ42471" s="171"/>
    </row>
    <row r="42472" spans="199:199" ht="12" customHeight="1">
      <c r="GQ42472" s="171"/>
    </row>
    <row r="42473" spans="199:199" ht="12" customHeight="1">
      <c r="GQ42473" s="171"/>
    </row>
    <row r="42474" spans="199:199" ht="12" customHeight="1">
      <c r="GQ42474" s="171"/>
    </row>
    <row r="42475" spans="199:199" ht="12" customHeight="1">
      <c r="GQ42475" s="171"/>
    </row>
    <row r="42476" spans="199:199" ht="12" customHeight="1">
      <c r="GQ42476" s="171"/>
    </row>
    <row r="42477" spans="199:199" ht="12" customHeight="1">
      <c r="GQ42477" s="171"/>
    </row>
    <row r="42478" spans="199:199" ht="12" customHeight="1">
      <c r="GQ42478" s="171"/>
    </row>
    <row r="42479" spans="199:199" ht="12" customHeight="1">
      <c r="GQ42479" s="171"/>
    </row>
    <row r="42480" spans="199:199" ht="12" customHeight="1">
      <c r="GQ42480" s="171"/>
    </row>
    <row r="42481" spans="199:199" ht="12" customHeight="1">
      <c r="GQ42481" s="171"/>
    </row>
    <row r="42482" spans="199:199" ht="12" customHeight="1">
      <c r="GQ42482" s="171"/>
    </row>
    <row r="42483" spans="199:199" ht="12" customHeight="1">
      <c r="GQ42483" s="171"/>
    </row>
    <row r="42484" spans="199:199" ht="12" customHeight="1">
      <c r="GQ42484" s="171"/>
    </row>
    <row r="42485" spans="199:199" ht="12" customHeight="1">
      <c r="GQ42485" s="171"/>
    </row>
    <row r="42486" spans="199:199" ht="12" customHeight="1">
      <c r="GQ42486" s="171"/>
    </row>
    <row r="42487" spans="199:199" ht="12" customHeight="1">
      <c r="GQ42487" s="171"/>
    </row>
    <row r="42488" spans="199:199" ht="12" customHeight="1">
      <c r="GQ42488" s="171"/>
    </row>
    <row r="42489" spans="199:199" ht="12" customHeight="1">
      <c r="GQ42489" s="171"/>
    </row>
    <row r="42490" spans="199:199" ht="12" customHeight="1">
      <c r="GQ42490" s="171"/>
    </row>
    <row r="42491" spans="199:199" ht="12" customHeight="1">
      <c r="GQ42491" s="171"/>
    </row>
    <row r="42492" spans="199:199" ht="12" customHeight="1">
      <c r="GQ42492" s="171"/>
    </row>
    <row r="42493" spans="199:199" ht="12" customHeight="1">
      <c r="GQ42493" s="171"/>
    </row>
    <row r="42494" spans="199:199" ht="12" customHeight="1">
      <c r="GQ42494" s="171"/>
    </row>
    <row r="42495" spans="199:199" ht="12" customHeight="1">
      <c r="GQ42495" s="171"/>
    </row>
    <row r="42496" spans="199:199" ht="12" customHeight="1">
      <c r="GQ42496" s="171"/>
    </row>
    <row r="42497" spans="199:199" ht="12" customHeight="1">
      <c r="GQ42497" s="171"/>
    </row>
    <row r="42498" spans="199:199" ht="12" customHeight="1">
      <c r="GQ42498" s="171"/>
    </row>
    <row r="42499" spans="199:199" ht="12" customHeight="1">
      <c r="GQ42499" s="171"/>
    </row>
    <row r="42500" spans="199:199" ht="12" customHeight="1">
      <c r="GQ42500" s="171"/>
    </row>
    <row r="42501" spans="199:199" ht="12" customHeight="1">
      <c r="GQ42501" s="171"/>
    </row>
    <row r="42502" spans="199:199" ht="12" customHeight="1">
      <c r="GQ42502" s="171"/>
    </row>
    <row r="42503" spans="199:199" ht="12" customHeight="1">
      <c r="GQ42503" s="171"/>
    </row>
    <row r="42504" spans="199:199" ht="12" customHeight="1">
      <c r="GQ42504" s="171"/>
    </row>
    <row r="42505" spans="199:199" ht="12" customHeight="1">
      <c r="GQ42505" s="171"/>
    </row>
    <row r="42506" spans="199:199" ht="12" customHeight="1">
      <c r="GQ42506" s="171"/>
    </row>
    <row r="42507" spans="199:199" ht="12" customHeight="1">
      <c r="GQ42507" s="171"/>
    </row>
    <row r="42508" spans="199:199" ht="12" customHeight="1">
      <c r="GQ42508" s="171"/>
    </row>
    <row r="42509" spans="199:199" ht="12" customHeight="1">
      <c r="GQ42509" s="171"/>
    </row>
    <row r="42510" spans="199:199" ht="12" customHeight="1">
      <c r="GQ42510" s="171"/>
    </row>
    <row r="42511" spans="199:199" ht="12" customHeight="1">
      <c r="GQ42511" s="171"/>
    </row>
    <row r="42512" spans="199:199" ht="12" customHeight="1">
      <c r="GQ42512" s="171"/>
    </row>
    <row r="42513" spans="199:199" ht="12" customHeight="1">
      <c r="GQ42513" s="171"/>
    </row>
    <row r="42514" spans="199:199" ht="12" customHeight="1">
      <c r="GQ42514" s="171"/>
    </row>
    <row r="42515" spans="199:199" ht="12" customHeight="1">
      <c r="GQ42515" s="171"/>
    </row>
    <row r="42516" spans="199:199" ht="12" customHeight="1">
      <c r="GQ42516" s="171"/>
    </row>
    <row r="42517" spans="199:199" ht="12" customHeight="1">
      <c r="GQ42517" s="171"/>
    </row>
    <row r="42518" spans="199:199" ht="12" customHeight="1">
      <c r="GQ42518" s="171"/>
    </row>
    <row r="42519" spans="199:199" ht="12" customHeight="1">
      <c r="GQ42519" s="171"/>
    </row>
    <row r="42520" spans="199:199" ht="12" customHeight="1">
      <c r="GQ42520" s="171"/>
    </row>
    <row r="42521" spans="199:199" ht="12" customHeight="1">
      <c r="GQ42521" s="171"/>
    </row>
    <row r="42522" spans="199:199" ht="12" customHeight="1">
      <c r="GQ42522" s="171"/>
    </row>
    <row r="42523" spans="199:199" ht="12" customHeight="1">
      <c r="GQ42523" s="171"/>
    </row>
    <row r="42524" spans="199:199" ht="12" customHeight="1">
      <c r="GQ42524" s="171"/>
    </row>
    <row r="42525" spans="199:199" ht="12" customHeight="1">
      <c r="GQ42525" s="171"/>
    </row>
    <row r="42526" spans="199:199" ht="12" customHeight="1">
      <c r="GQ42526" s="171"/>
    </row>
    <row r="42527" spans="199:199" ht="12" customHeight="1">
      <c r="GQ42527" s="171"/>
    </row>
    <row r="42528" spans="199:199" ht="12" customHeight="1">
      <c r="GQ42528" s="171"/>
    </row>
    <row r="42529" spans="199:199" ht="12" customHeight="1">
      <c r="GQ42529" s="171"/>
    </row>
    <row r="42530" spans="199:199" ht="12" customHeight="1">
      <c r="GQ42530" s="171"/>
    </row>
    <row r="42531" spans="199:199" ht="12" customHeight="1">
      <c r="GQ42531" s="171"/>
    </row>
    <row r="42532" spans="199:199" ht="12" customHeight="1">
      <c r="GQ42532" s="171"/>
    </row>
    <row r="42533" spans="199:199" ht="12" customHeight="1">
      <c r="GQ42533" s="171"/>
    </row>
    <row r="42534" spans="199:199" ht="12" customHeight="1">
      <c r="GQ42534" s="171"/>
    </row>
    <row r="42535" spans="199:199" ht="12" customHeight="1">
      <c r="GQ42535" s="171"/>
    </row>
    <row r="42536" spans="199:199" ht="12" customHeight="1">
      <c r="GQ42536" s="171"/>
    </row>
    <row r="42537" spans="199:199" ht="12" customHeight="1">
      <c r="GQ42537" s="171"/>
    </row>
    <row r="42538" spans="199:199" ht="12" customHeight="1">
      <c r="GQ42538" s="171"/>
    </row>
    <row r="42539" spans="199:199" ht="12" customHeight="1">
      <c r="GQ42539" s="171"/>
    </row>
    <row r="42540" spans="199:199" ht="12" customHeight="1">
      <c r="GQ42540" s="171"/>
    </row>
    <row r="42541" spans="199:199" ht="12" customHeight="1">
      <c r="GQ42541" s="171"/>
    </row>
    <row r="42542" spans="199:199" ht="12" customHeight="1">
      <c r="GQ42542" s="171"/>
    </row>
    <row r="42543" spans="199:199" ht="12" customHeight="1">
      <c r="GQ42543" s="171"/>
    </row>
    <row r="42544" spans="199:199" ht="12" customHeight="1">
      <c r="GQ42544" s="171"/>
    </row>
    <row r="42545" spans="199:199" ht="12" customHeight="1">
      <c r="GQ42545" s="171"/>
    </row>
    <row r="42546" spans="199:199" ht="12" customHeight="1">
      <c r="GQ42546" s="171"/>
    </row>
    <row r="42547" spans="199:199" ht="12" customHeight="1">
      <c r="GQ42547" s="171"/>
    </row>
    <row r="42548" spans="199:199" ht="12" customHeight="1">
      <c r="GQ42548" s="171"/>
    </row>
    <row r="42549" spans="199:199" ht="12" customHeight="1">
      <c r="GQ42549" s="171"/>
    </row>
    <row r="42550" spans="199:199" ht="12" customHeight="1">
      <c r="GQ42550" s="171"/>
    </row>
    <row r="42551" spans="199:199" ht="12" customHeight="1">
      <c r="GQ42551" s="171"/>
    </row>
    <row r="42552" spans="199:199" ht="12" customHeight="1">
      <c r="GQ42552" s="171"/>
    </row>
    <row r="42553" spans="199:199" ht="12" customHeight="1">
      <c r="GQ42553" s="171"/>
    </row>
    <row r="42554" spans="199:199" ht="12" customHeight="1">
      <c r="GQ42554" s="171"/>
    </row>
    <row r="42555" spans="199:199" ht="12" customHeight="1">
      <c r="GQ42555" s="171"/>
    </row>
    <row r="42556" spans="199:199" ht="12" customHeight="1">
      <c r="GQ42556" s="171"/>
    </row>
    <row r="42557" spans="199:199" ht="12" customHeight="1">
      <c r="GQ42557" s="171"/>
    </row>
    <row r="42558" spans="199:199" ht="12" customHeight="1">
      <c r="GQ42558" s="171"/>
    </row>
    <row r="42559" spans="199:199" ht="12" customHeight="1">
      <c r="GQ42559" s="171"/>
    </row>
    <row r="42560" spans="199:199" ht="12" customHeight="1">
      <c r="GQ42560" s="171"/>
    </row>
    <row r="42561" spans="199:199" ht="12" customHeight="1">
      <c r="GQ42561" s="171"/>
    </row>
    <row r="42562" spans="199:199" ht="12" customHeight="1">
      <c r="GQ42562" s="171"/>
    </row>
    <row r="42563" spans="199:199" ht="12" customHeight="1">
      <c r="GQ42563" s="171"/>
    </row>
    <row r="42564" spans="199:199" ht="12" customHeight="1">
      <c r="GQ42564" s="171"/>
    </row>
    <row r="42565" spans="199:199" ht="12" customHeight="1">
      <c r="GQ42565" s="171"/>
    </row>
    <row r="42566" spans="199:199" ht="12" customHeight="1">
      <c r="GQ42566" s="171"/>
    </row>
    <row r="42567" spans="199:199" ht="12" customHeight="1">
      <c r="GQ42567" s="171"/>
    </row>
    <row r="42568" spans="199:199" ht="12" customHeight="1">
      <c r="GQ42568" s="171"/>
    </row>
    <row r="42569" spans="199:199" ht="12" customHeight="1">
      <c r="GQ42569" s="171"/>
    </row>
    <row r="42570" spans="199:199" ht="12" customHeight="1">
      <c r="GQ42570" s="171"/>
    </row>
    <row r="42571" spans="199:199" ht="12" customHeight="1">
      <c r="GQ42571" s="171"/>
    </row>
    <row r="42572" spans="199:199" ht="12" customHeight="1">
      <c r="GQ42572" s="171"/>
    </row>
    <row r="42573" spans="199:199" ht="12" customHeight="1">
      <c r="GQ42573" s="171"/>
    </row>
    <row r="42574" spans="199:199" ht="12" customHeight="1">
      <c r="GQ42574" s="171"/>
    </row>
    <row r="42575" spans="199:199" ht="12" customHeight="1">
      <c r="GQ42575" s="171"/>
    </row>
    <row r="42576" spans="199:199" ht="12" customHeight="1">
      <c r="GQ42576" s="171"/>
    </row>
    <row r="42577" spans="199:199" ht="12" customHeight="1">
      <c r="GQ42577" s="171"/>
    </row>
    <row r="42578" spans="199:199" ht="12" customHeight="1">
      <c r="GQ42578" s="171"/>
    </row>
    <row r="42579" spans="199:199" ht="12" customHeight="1">
      <c r="GQ42579" s="171"/>
    </row>
    <row r="42580" spans="199:199" ht="12" customHeight="1">
      <c r="GQ42580" s="171"/>
    </row>
    <row r="42581" spans="199:199" ht="12" customHeight="1">
      <c r="GQ42581" s="171"/>
    </row>
    <row r="42582" spans="199:199" ht="12" customHeight="1">
      <c r="GQ42582" s="171"/>
    </row>
    <row r="42583" spans="199:199" ht="12" customHeight="1">
      <c r="GQ42583" s="171"/>
    </row>
    <row r="42584" spans="199:199" ht="12" customHeight="1">
      <c r="GQ42584" s="171"/>
    </row>
    <row r="42585" spans="199:199" ht="12" customHeight="1">
      <c r="GQ42585" s="171"/>
    </row>
    <row r="42586" spans="199:199" ht="12" customHeight="1">
      <c r="GQ42586" s="171"/>
    </row>
    <row r="42587" spans="199:199" ht="12" customHeight="1">
      <c r="GQ42587" s="171"/>
    </row>
    <row r="42588" spans="199:199" ht="12" customHeight="1">
      <c r="GQ42588" s="171"/>
    </row>
    <row r="42589" spans="199:199" ht="12" customHeight="1">
      <c r="GQ42589" s="171"/>
    </row>
    <row r="42590" spans="199:199" ht="12" customHeight="1">
      <c r="GQ42590" s="171"/>
    </row>
    <row r="42591" spans="199:199" ht="12" customHeight="1">
      <c r="GQ42591" s="171"/>
    </row>
    <row r="42592" spans="199:199" ht="12" customHeight="1">
      <c r="GQ42592" s="171"/>
    </row>
    <row r="42593" spans="199:199" ht="12" customHeight="1">
      <c r="GQ42593" s="171"/>
    </row>
    <row r="42594" spans="199:199" ht="12" customHeight="1">
      <c r="GQ42594" s="171"/>
    </row>
    <row r="42595" spans="199:199" ht="12" customHeight="1">
      <c r="GQ42595" s="171"/>
    </row>
    <row r="42596" spans="199:199" ht="12" customHeight="1">
      <c r="GQ42596" s="171"/>
    </row>
    <row r="42597" spans="199:199" ht="12" customHeight="1">
      <c r="GQ42597" s="171"/>
    </row>
    <row r="42598" spans="199:199" ht="12" customHeight="1">
      <c r="GQ42598" s="171"/>
    </row>
    <row r="42599" spans="199:199" ht="12" customHeight="1">
      <c r="GQ42599" s="171"/>
    </row>
    <row r="42600" spans="199:199" ht="12" customHeight="1">
      <c r="GQ42600" s="171"/>
    </row>
    <row r="42601" spans="199:199" ht="12" customHeight="1">
      <c r="GQ42601" s="171"/>
    </row>
    <row r="42602" spans="199:199" ht="12" customHeight="1">
      <c r="GQ42602" s="171"/>
    </row>
    <row r="42603" spans="199:199" ht="12" customHeight="1">
      <c r="GQ42603" s="171"/>
    </row>
    <row r="42604" spans="199:199" ht="12" customHeight="1">
      <c r="GQ42604" s="171"/>
    </row>
    <row r="42605" spans="199:199" ht="12" customHeight="1">
      <c r="GQ42605" s="171"/>
    </row>
    <row r="42606" spans="199:199" ht="12" customHeight="1">
      <c r="GQ42606" s="171"/>
    </row>
    <row r="42607" spans="199:199" ht="12" customHeight="1">
      <c r="GQ42607" s="171"/>
    </row>
    <row r="42608" spans="199:199" ht="12" customHeight="1">
      <c r="GQ42608" s="171"/>
    </row>
    <row r="42609" spans="199:199" ht="12" customHeight="1">
      <c r="GQ42609" s="171"/>
    </row>
    <row r="42610" spans="199:199" ht="12" customHeight="1">
      <c r="GQ42610" s="171"/>
    </row>
    <row r="42611" spans="199:199" ht="12" customHeight="1">
      <c r="GQ42611" s="171"/>
    </row>
    <row r="42612" spans="199:199" ht="12" customHeight="1">
      <c r="GQ42612" s="171"/>
    </row>
    <row r="42613" spans="199:199" ht="12" customHeight="1">
      <c r="GQ42613" s="171"/>
    </row>
    <row r="42614" spans="199:199" ht="12" customHeight="1">
      <c r="GQ42614" s="171"/>
    </row>
    <row r="42615" spans="199:199" ht="12" customHeight="1">
      <c r="GQ42615" s="171"/>
    </row>
    <row r="42616" spans="199:199" ht="12" customHeight="1">
      <c r="GQ42616" s="171"/>
    </row>
    <row r="42617" spans="199:199" ht="12" customHeight="1">
      <c r="GQ42617" s="171"/>
    </row>
    <row r="42618" spans="199:199" ht="12" customHeight="1">
      <c r="GQ42618" s="171"/>
    </row>
    <row r="42619" spans="199:199" ht="12" customHeight="1">
      <c r="GQ42619" s="171"/>
    </row>
    <row r="42620" spans="199:199" ht="12" customHeight="1">
      <c r="GQ42620" s="171"/>
    </row>
    <row r="42621" spans="199:199" ht="12" customHeight="1">
      <c r="GQ42621" s="171"/>
    </row>
    <row r="42622" spans="199:199" ht="12" customHeight="1">
      <c r="GQ42622" s="171"/>
    </row>
    <row r="42623" spans="199:199" ht="12" customHeight="1">
      <c r="GQ42623" s="171"/>
    </row>
    <row r="42624" spans="199:199" ht="12" customHeight="1">
      <c r="GQ42624" s="171"/>
    </row>
    <row r="42625" spans="199:199" ht="12" customHeight="1">
      <c r="GQ42625" s="171"/>
    </row>
    <row r="42626" spans="199:199" ht="12" customHeight="1">
      <c r="GQ42626" s="171"/>
    </row>
    <row r="42627" spans="199:199" ht="12" customHeight="1">
      <c r="GQ42627" s="171"/>
    </row>
    <row r="42628" spans="199:199" ht="12" customHeight="1">
      <c r="GQ42628" s="171"/>
    </row>
    <row r="42629" spans="199:199" ht="12" customHeight="1">
      <c r="GQ42629" s="171"/>
    </row>
    <row r="42630" spans="199:199" ht="12" customHeight="1">
      <c r="GQ42630" s="171"/>
    </row>
    <row r="42631" spans="199:199" ht="12" customHeight="1">
      <c r="GQ42631" s="171"/>
    </row>
    <row r="42632" spans="199:199" ht="12" customHeight="1">
      <c r="GQ42632" s="171"/>
    </row>
    <row r="42633" spans="199:199" ht="12" customHeight="1">
      <c r="GQ42633" s="171"/>
    </row>
    <row r="42634" spans="199:199" ht="12" customHeight="1">
      <c r="GQ42634" s="171"/>
    </row>
    <row r="42635" spans="199:199" ht="12" customHeight="1">
      <c r="GQ42635" s="171"/>
    </row>
    <row r="42636" spans="199:199" ht="12" customHeight="1">
      <c r="GQ42636" s="171"/>
    </row>
    <row r="42637" spans="199:199" ht="12" customHeight="1">
      <c r="GQ42637" s="171"/>
    </row>
    <row r="42638" spans="199:199" ht="12" customHeight="1">
      <c r="GQ42638" s="171"/>
    </row>
    <row r="42639" spans="199:199" ht="12" customHeight="1">
      <c r="GQ42639" s="171"/>
    </row>
    <row r="42640" spans="199:199" ht="12" customHeight="1">
      <c r="GQ42640" s="171"/>
    </row>
    <row r="42641" spans="199:199" ht="12" customHeight="1">
      <c r="GQ42641" s="171"/>
    </row>
    <row r="42642" spans="199:199" ht="12" customHeight="1">
      <c r="GQ42642" s="171"/>
    </row>
    <row r="42643" spans="199:199" ht="12" customHeight="1">
      <c r="GQ42643" s="171"/>
    </row>
    <row r="42644" spans="199:199" ht="12" customHeight="1">
      <c r="GQ42644" s="171"/>
    </row>
    <row r="42645" spans="199:199" ht="12" customHeight="1">
      <c r="GQ42645" s="171"/>
    </row>
    <row r="42646" spans="199:199" ht="12" customHeight="1">
      <c r="GQ42646" s="171"/>
    </row>
    <row r="42647" spans="199:199" ht="12" customHeight="1">
      <c r="GQ42647" s="171"/>
    </row>
    <row r="42648" spans="199:199" ht="12" customHeight="1">
      <c r="GQ42648" s="171"/>
    </row>
    <row r="42649" spans="199:199" ht="12" customHeight="1">
      <c r="GQ42649" s="171"/>
    </row>
    <row r="42650" spans="199:199" ht="12" customHeight="1">
      <c r="GQ42650" s="171"/>
    </row>
    <row r="42651" spans="199:199" ht="12" customHeight="1">
      <c r="GQ42651" s="171"/>
    </row>
    <row r="42652" spans="199:199" ht="12" customHeight="1">
      <c r="GQ42652" s="171"/>
    </row>
    <row r="42653" spans="199:199" ht="12" customHeight="1">
      <c r="GQ42653" s="171"/>
    </row>
    <row r="42654" spans="199:199" ht="12" customHeight="1">
      <c r="GQ42654" s="171"/>
    </row>
    <row r="42655" spans="199:199" ht="12" customHeight="1">
      <c r="GQ42655" s="171"/>
    </row>
    <row r="42656" spans="199:199" ht="12" customHeight="1">
      <c r="GQ42656" s="171"/>
    </row>
    <row r="42657" spans="199:199" ht="12" customHeight="1">
      <c r="GQ42657" s="171"/>
    </row>
    <row r="42658" spans="199:199" ht="12" customHeight="1">
      <c r="GQ42658" s="171"/>
    </row>
    <row r="42659" spans="199:199" ht="12" customHeight="1">
      <c r="GQ42659" s="171"/>
    </row>
    <row r="42660" spans="199:199" ht="12" customHeight="1">
      <c r="GQ42660" s="171"/>
    </row>
    <row r="42661" spans="199:199" ht="12" customHeight="1">
      <c r="GQ42661" s="171"/>
    </row>
    <row r="42662" spans="199:199" ht="12" customHeight="1">
      <c r="GQ42662" s="171"/>
    </row>
    <row r="42663" spans="199:199" ht="12" customHeight="1">
      <c r="GQ42663" s="171"/>
    </row>
    <row r="42664" spans="199:199" ht="12" customHeight="1">
      <c r="GQ42664" s="171"/>
    </row>
    <row r="42665" spans="199:199" ht="12" customHeight="1">
      <c r="GQ42665" s="171"/>
    </row>
    <row r="42666" spans="199:199" ht="12" customHeight="1">
      <c r="GQ42666" s="171"/>
    </row>
    <row r="42667" spans="199:199" ht="12" customHeight="1">
      <c r="GQ42667" s="171"/>
    </row>
    <row r="42668" spans="199:199" ht="12" customHeight="1">
      <c r="GQ42668" s="171"/>
    </row>
    <row r="42669" spans="199:199" ht="12" customHeight="1">
      <c r="GQ42669" s="171"/>
    </row>
    <row r="42670" spans="199:199" ht="12" customHeight="1">
      <c r="GQ42670" s="171"/>
    </row>
    <row r="42671" spans="199:199" ht="12" customHeight="1">
      <c r="GQ42671" s="171"/>
    </row>
    <row r="42672" spans="199:199" ht="12" customHeight="1">
      <c r="GQ42672" s="171"/>
    </row>
    <row r="42673" spans="199:199" ht="12" customHeight="1">
      <c r="GQ42673" s="171"/>
    </row>
    <row r="42674" spans="199:199" ht="12" customHeight="1">
      <c r="GQ42674" s="171"/>
    </row>
    <row r="42675" spans="199:199" ht="12" customHeight="1">
      <c r="GQ42675" s="171"/>
    </row>
    <row r="42676" spans="199:199" ht="12" customHeight="1">
      <c r="GQ42676" s="171"/>
    </row>
    <row r="42677" spans="199:199" ht="12" customHeight="1">
      <c r="GQ42677" s="171"/>
    </row>
    <row r="42678" spans="199:199" ht="12" customHeight="1">
      <c r="GQ42678" s="171"/>
    </row>
    <row r="42679" spans="199:199" ht="12" customHeight="1">
      <c r="GQ42679" s="171"/>
    </row>
    <row r="42680" spans="199:199" ht="12" customHeight="1">
      <c r="GQ42680" s="171"/>
    </row>
    <row r="42681" spans="199:199" ht="12" customHeight="1">
      <c r="GQ42681" s="171"/>
    </row>
    <row r="42682" spans="199:199" ht="12" customHeight="1">
      <c r="GQ42682" s="171"/>
    </row>
    <row r="42683" spans="199:199" ht="12" customHeight="1">
      <c r="GQ42683" s="171"/>
    </row>
    <row r="42684" spans="199:199" ht="12" customHeight="1">
      <c r="GQ42684" s="171"/>
    </row>
    <row r="42685" spans="199:199" ht="12" customHeight="1">
      <c r="GQ42685" s="171"/>
    </row>
    <row r="42686" spans="199:199" ht="12" customHeight="1">
      <c r="GQ42686" s="171"/>
    </row>
    <row r="42687" spans="199:199" ht="12" customHeight="1">
      <c r="GQ42687" s="171"/>
    </row>
    <row r="42688" spans="199:199" ht="12" customHeight="1">
      <c r="GQ42688" s="171"/>
    </row>
    <row r="42689" spans="199:199" ht="12" customHeight="1">
      <c r="GQ42689" s="171"/>
    </row>
    <row r="42690" spans="199:199" ht="12" customHeight="1">
      <c r="GQ42690" s="171"/>
    </row>
    <row r="42691" spans="199:199" ht="12" customHeight="1">
      <c r="GQ42691" s="171"/>
    </row>
    <row r="42692" spans="199:199" ht="12" customHeight="1">
      <c r="GQ42692" s="171"/>
    </row>
    <row r="42693" spans="199:199" ht="12" customHeight="1">
      <c r="GQ42693" s="171"/>
    </row>
    <row r="42694" spans="199:199" ht="12" customHeight="1">
      <c r="GQ42694" s="171"/>
    </row>
    <row r="42695" spans="199:199" ht="12" customHeight="1">
      <c r="GQ42695" s="171"/>
    </row>
    <row r="42696" spans="199:199" ht="12" customHeight="1">
      <c r="GQ42696" s="171"/>
    </row>
    <row r="42697" spans="199:199" ht="12" customHeight="1">
      <c r="GQ42697" s="171"/>
    </row>
    <row r="42698" spans="199:199" ht="12" customHeight="1">
      <c r="GQ42698" s="171"/>
    </row>
    <row r="42699" spans="199:199" ht="12" customHeight="1">
      <c r="GQ42699" s="171"/>
    </row>
    <row r="42700" spans="199:199" ht="12" customHeight="1">
      <c r="GQ42700" s="171"/>
    </row>
    <row r="42701" spans="199:199" ht="12" customHeight="1">
      <c r="GQ42701" s="171"/>
    </row>
    <row r="42702" spans="199:199" ht="12" customHeight="1">
      <c r="GQ42702" s="171"/>
    </row>
    <row r="42703" spans="199:199" ht="12" customHeight="1">
      <c r="GQ42703" s="171"/>
    </row>
    <row r="42704" spans="199:199" ht="12" customHeight="1">
      <c r="GQ42704" s="171"/>
    </row>
    <row r="42705" spans="199:199" ht="12" customHeight="1">
      <c r="GQ42705" s="171"/>
    </row>
    <row r="42706" spans="199:199" ht="12" customHeight="1">
      <c r="GQ42706" s="171"/>
    </row>
    <row r="42707" spans="199:199" ht="12" customHeight="1">
      <c r="GQ42707" s="171"/>
    </row>
    <row r="42708" spans="199:199" ht="12" customHeight="1">
      <c r="GQ42708" s="171"/>
    </row>
    <row r="42709" spans="199:199" ht="12" customHeight="1">
      <c r="GQ42709" s="171"/>
    </row>
    <row r="42710" spans="199:199" ht="12" customHeight="1">
      <c r="GQ42710" s="171"/>
    </row>
    <row r="42711" spans="199:199" ht="12" customHeight="1">
      <c r="GQ42711" s="171"/>
    </row>
    <row r="42712" spans="199:199" ht="12" customHeight="1">
      <c r="GQ42712" s="171"/>
    </row>
    <row r="42713" spans="199:199" ht="12" customHeight="1">
      <c r="GQ42713" s="171"/>
    </row>
    <row r="42714" spans="199:199" ht="12" customHeight="1">
      <c r="GQ42714" s="171"/>
    </row>
    <row r="42715" spans="199:199" ht="12" customHeight="1">
      <c r="GQ42715" s="171"/>
    </row>
    <row r="42716" spans="199:199" ht="12" customHeight="1">
      <c r="GQ42716" s="171"/>
    </row>
    <row r="42717" spans="199:199" ht="12" customHeight="1">
      <c r="GQ42717" s="171"/>
    </row>
    <row r="42718" spans="199:199" ht="12" customHeight="1">
      <c r="GQ42718" s="171"/>
    </row>
    <row r="42719" spans="199:199" ht="12" customHeight="1">
      <c r="GQ42719" s="171"/>
    </row>
    <row r="42720" spans="199:199" ht="12" customHeight="1">
      <c r="GQ42720" s="171"/>
    </row>
    <row r="42721" spans="199:199" ht="12" customHeight="1">
      <c r="GQ42721" s="171"/>
    </row>
    <row r="42722" spans="199:199" ht="12" customHeight="1">
      <c r="GQ42722" s="171"/>
    </row>
    <row r="42723" spans="199:199" ht="12" customHeight="1">
      <c r="GQ42723" s="171"/>
    </row>
    <row r="42724" spans="199:199" ht="12" customHeight="1">
      <c r="GQ42724" s="171"/>
    </row>
    <row r="42725" spans="199:199" ht="12" customHeight="1">
      <c r="GQ42725" s="171"/>
    </row>
    <row r="42726" spans="199:199" ht="12" customHeight="1">
      <c r="GQ42726" s="171"/>
    </row>
    <row r="42727" spans="199:199" ht="12" customHeight="1">
      <c r="GQ42727" s="171"/>
    </row>
    <row r="42728" spans="199:199" ht="12" customHeight="1">
      <c r="GQ42728" s="171"/>
    </row>
    <row r="42729" spans="199:199" ht="12" customHeight="1">
      <c r="GQ42729" s="171"/>
    </row>
    <row r="42730" spans="199:199" ht="12" customHeight="1">
      <c r="GQ42730" s="171"/>
    </row>
    <row r="42731" spans="199:199" ht="12" customHeight="1">
      <c r="GQ42731" s="171"/>
    </row>
    <row r="42732" spans="199:199" ht="12" customHeight="1">
      <c r="GQ42732" s="171"/>
    </row>
    <row r="42733" spans="199:199" ht="12" customHeight="1">
      <c r="GQ42733" s="171"/>
    </row>
    <row r="42734" spans="199:199" ht="12" customHeight="1">
      <c r="GQ42734" s="171"/>
    </row>
    <row r="42735" spans="199:199" ht="12" customHeight="1">
      <c r="GQ42735" s="171"/>
    </row>
    <row r="42736" spans="199:199" ht="12" customHeight="1">
      <c r="GQ42736" s="171"/>
    </row>
    <row r="42737" spans="199:199" ht="12" customHeight="1">
      <c r="GQ42737" s="171"/>
    </row>
    <row r="42738" spans="199:199" ht="12" customHeight="1">
      <c r="GQ42738" s="171"/>
    </row>
    <row r="42739" spans="199:199" ht="12" customHeight="1">
      <c r="GQ42739" s="171"/>
    </row>
    <row r="42740" spans="199:199" ht="12" customHeight="1">
      <c r="GQ42740" s="171"/>
    </row>
    <row r="42741" spans="199:199" ht="12" customHeight="1">
      <c r="GQ42741" s="171"/>
    </row>
    <row r="42742" spans="199:199" ht="12" customHeight="1">
      <c r="GQ42742" s="171"/>
    </row>
    <row r="42743" spans="199:199" ht="12" customHeight="1">
      <c r="GQ42743" s="171"/>
    </row>
    <row r="42744" spans="199:199" ht="12" customHeight="1">
      <c r="GQ42744" s="171"/>
    </row>
    <row r="42745" spans="199:199" ht="12" customHeight="1">
      <c r="GQ42745" s="171"/>
    </row>
    <row r="42746" spans="199:199" ht="12" customHeight="1">
      <c r="GQ42746" s="171"/>
    </row>
    <row r="42747" spans="199:199" ht="12" customHeight="1">
      <c r="GQ42747" s="171"/>
    </row>
    <row r="42748" spans="199:199" ht="12" customHeight="1">
      <c r="GQ42748" s="171"/>
    </row>
    <row r="42749" spans="199:199" ht="12" customHeight="1">
      <c r="GQ42749" s="171"/>
    </row>
    <row r="42750" spans="199:199" ht="12" customHeight="1">
      <c r="GQ42750" s="171"/>
    </row>
    <row r="42751" spans="199:199" ht="12" customHeight="1">
      <c r="GQ42751" s="171"/>
    </row>
    <row r="42752" spans="199:199" ht="12" customHeight="1">
      <c r="GQ42752" s="171"/>
    </row>
    <row r="42753" spans="199:199" ht="12" customHeight="1">
      <c r="GQ42753" s="171"/>
    </row>
    <row r="42754" spans="199:199" ht="12" customHeight="1">
      <c r="GQ42754" s="171"/>
    </row>
    <row r="42755" spans="199:199" ht="12" customHeight="1">
      <c r="GQ42755" s="171"/>
    </row>
    <row r="42756" spans="199:199" ht="12" customHeight="1">
      <c r="GQ42756" s="171"/>
    </row>
    <row r="42757" spans="199:199" ht="12" customHeight="1">
      <c r="GQ42757" s="171"/>
    </row>
    <row r="42758" spans="199:199" ht="12" customHeight="1">
      <c r="GQ42758" s="171"/>
    </row>
    <row r="42759" spans="199:199" ht="12" customHeight="1">
      <c r="GQ42759" s="171"/>
    </row>
    <row r="42760" spans="199:199" ht="12" customHeight="1">
      <c r="GQ42760" s="171"/>
    </row>
    <row r="42761" spans="199:199" ht="12" customHeight="1">
      <c r="GQ42761" s="171"/>
    </row>
    <row r="42762" spans="199:199" ht="12" customHeight="1">
      <c r="GQ42762" s="171"/>
    </row>
    <row r="42763" spans="199:199" ht="12" customHeight="1">
      <c r="GQ42763" s="171"/>
    </row>
    <row r="42764" spans="199:199" ht="12" customHeight="1">
      <c r="GQ42764" s="171"/>
    </row>
    <row r="42765" spans="199:199" ht="12" customHeight="1">
      <c r="GQ42765" s="171"/>
    </row>
    <row r="42766" spans="199:199" ht="12" customHeight="1">
      <c r="GQ42766" s="171"/>
    </row>
    <row r="42767" spans="199:199" ht="12" customHeight="1">
      <c r="GQ42767" s="171"/>
    </row>
    <row r="42768" spans="199:199" ht="12" customHeight="1">
      <c r="GQ42768" s="171"/>
    </row>
    <row r="42769" spans="199:199" ht="12" customHeight="1">
      <c r="GQ42769" s="171"/>
    </row>
    <row r="42770" spans="199:199" ht="12" customHeight="1">
      <c r="GQ42770" s="171"/>
    </row>
    <row r="42771" spans="199:199" ht="12" customHeight="1">
      <c r="GQ42771" s="171"/>
    </row>
    <row r="42772" spans="199:199" ht="12" customHeight="1">
      <c r="GQ42772" s="171"/>
    </row>
    <row r="42773" spans="199:199" ht="12" customHeight="1">
      <c r="GQ42773" s="171"/>
    </row>
    <row r="42774" spans="199:199" ht="12" customHeight="1">
      <c r="GQ42774" s="171"/>
    </row>
    <row r="42775" spans="199:199" ht="12" customHeight="1">
      <c r="GQ42775" s="171"/>
    </row>
    <row r="42776" spans="199:199" ht="12" customHeight="1">
      <c r="GQ42776" s="171"/>
    </row>
    <row r="42777" spans="199:199" ht="12" customHeight="1">
      <c r="GQ42777" s="171"/>
    </row>
    <row r="42778" spans="199:199" ht="12" customHeight="1">
      <c r="GQ42778" s="171"/>
    </row>
    <row r="42779" spans="199:199" ht="12" customHeight="1">
      <c r="GQ42779" s="171"/>
    </row>
    <row r="42780" spans="199:199" ht="12" customHeight="1">
      <c r="GQ42780" s="171"/>
    </row>
    <row r="42781" spans="199:199" ht="12" customHeight="1">
      <c r="GQ42781" s="171"/>
    </row>
    <row r="42782" spans="199:199" ht="12" customHeight="1">
      <c r="GQ42782" s="171"/>
    </row>
    <row r="42783" spans="199:199" ht="12" customHeight="1">
      <c r="GQ42783" s="171"/>
    </row>
    <row r="42784" spans="199:199" ht="12" customHeight="1">
      <c r="GQ42784" s="171"/>
    </row>
    <row r="42785" spans="199:199" ht="12" customHeight="1">
      <c r="GQ42785" s="171"/>
    </row>
    <row r="42786" spans="199:199" ht="12" customHeight="1">
      <c r="GQ42786" s="171"/>
    </row>
    <row r="42787" spans="199:199" ht="12" customHeight="1">
      <c r="GQ42787" s="171"/>
    </row>
    <row r="42788" spans="199:199" ht="12" customHeight="1">
      <c r="GQ42788" s="171"/>
    </row>
    <row r="42789" spans="199:199" ht="12" customHeight="1">
      <c r="GQ42789" s="171"/>
    </row>
    <row r="42790" spans="199:199" ht="12" customHeight="1">
      <c r="GQ42790" s="171"/>
    </row>
    <row r="42791" spans="199:199" ht="12" customHeight="1">
      <c r="GQ42791" s="171"/>
    </row>
    <row r="42792" spans="199:199" ht="12" customHeight="1">
      <c r="GQ42792" s="171"/>
    </row>
    <row r="42793" spans="199:199" ht="12" customHeight="1">
      <c r="GQ42793" s="171"/>
    </row>
    <row r="42794" spans="199:199" ht="12" customHeight="1">
      <c r="GQ42794" s="171"/>
    </row>
    <row r="42795" spans="199:199" ht="12" customHeight="1">
      <c r="GQ42795" s="171"/>
    </row>
    <row r="42796" spans="199:199" ht="12" customHeight="1">
      <c r="GQ42796" s="171"/>
    </row>
    <row r="42797" spans="199:199" ht="12" customHeight="1">
      <c r="GQ42797" s="171"/>
    </row>
    <row r="42798" spans="199:199" ht="12" customHeight="1">
      <c r="GQ42798" s="171"/>
    </row>
    <row r="42799" spans="199:199" ht="12" customHeight="1">
      <c r="GQ42799" s="171"/>
    </row>
    <row r="42800" spans="199:199" ht="12" customHeight="1">
      <c r="GQ42800" s="171"/>
    </row>
    <row r="42801" spans="199:199" ht="12" customHeight="1">
      <c r="GQ42801" s="171"/>
    </row>
    <row r="42802" spans="199:199" ht="12" customHeight="1">
      <c r="GQ42802" s="171"/>
    </row>
    <row r="42803" spans="199:199" ht="12" customHeight="1">
      <c r="GQ42803" s="171"/>
    </row>
    <row r="42804" spans="199:199" ht="12" customHeight="1">
      <c r="GQ42804" s="171"/>
    </row>
    <row r="42805" spans="199:199" ht="12" customHeight="1">
      <c r="GQ42805" s="171"/>
    </row>
    <row r="42806" spans="199:199" ht="12" customHeight="1">
      <c r="GQ42806" s="171"/>
    </row>
    <row r="42807" spans="199:199" ht="12" customHeight="1">
      <c r="GQ42807" s="171"/>
    </row>
    <row r="42808" spans="199:199" ht="12" customHeight="1">
      <c r="GQ42808" s="171"/>
    </row>
    <row r="42809" spans="199:199" ht="12" customHeight="1">
      <c r="GQ42809" s="171"/>
    </row>
    <row r="42810" spans="199:199" ht="12" customHeight="1">
      <c r="GQ42810" s="171"/>
    </row>
    <row r="42811" spans="199:199" ht="12" customHeight="1">
      <c r="GQ42811" s="171"/>
    </row>
    <row r="42812" spans="199:199" ht="12" customHeight="1">
      <c r="GQ42812" s="171"/>
    </row>
    <row r="42813" spans="199:199" ht="12" customHeight="1">
      <c r="GQ42813" s="171"/>
    </row>
    <row r="42814" spans="199:199" ht="12" customHeight="1">
      <c r="GQ42814" s="171"/>
    </row>
    <row r="42815" spans="199:199" ht="12" customHeight="1">
      <c r="GQ42815" s="171"/>
    </row>
    <row r="42816" spans="199:199" ht="12" customHeight="1">
      <c r="GQ42816" s="171"/>
    </row>
    <row r="42817" spans="199:199" ht="12" customHeight="1">
      <c r="GQ42817" s="171"/>
    </row>
    <row r="42818" spans="199:199" ht="12" customHeight="1">
      <c r="GQ42818" s="171"/>
    </row>
    <row r="42819" spans="199:199" ht="12" customHeight="1">
      <c r="GQ42819" s="171"/>
    </row>
    <row r="42820" spans="199:199" ht="12" customHeight="1">
      <c r="GQ42820" s="171"/>
    </row>
    <row r="42821" spans="199:199" ht="12" customHeight="1">
      <c r="GQ42821" s="171"/>
    </row>
    <row r="42822" spans="199:199" ht="12" customHeight="1">
      <c r="GQ42822" s="171"/>
    </row>
    <row r="42823" spans="199:199" ht="12" customHeight="1">
      <c r="GQ42823" s="171"/>
    </row>
    <row r="42824" spans="199:199" ht="12" customHeight="1">
      <c r="GQ42824" s="171"/>
    </row>
    <row r="42825" spans="199:199" ht="12" customHeight="1">
      <c r="GQ42825" s="171"/>
    </row>
    <row r="42826" spans="199:199" ht="12" customHeight="1">
      <c r="GQ42826" s="171"/>
    </row>
    <row r="42827" spans="199:199" ht="12" customHeight="1">
      <c r="GQ42827" s="171"/>
    </row>
    <row r="42828" spans="199:199" ht="12" customHeight="1">
      <c r="GQ42828" s="171"/>
    </row>
    <row r="42829" spans="199:199" ht="12" customHeight="1">
      <c r="GQ42829" s="171"/>
    </row>
    <row r="42830" spans="199:199" ht="12" customHeight="1">
      <c r="GQ42830" s="171"/>
    </row>
    <row r="42831" spans="199:199" ht="12" customHeight="1">
      <c r="GQ42831" s="171"/>
    </row>
    <row r="42832" spans="199:199" ht="12" customHeight="1">
      <c r="GQ42832" s="171"/>
    </row>
    <row r="42833" spans="199:199" ht="12" customHeight="1">
      <c r="GQ42833" s="171"/>
    </row>
    <row r="42834" spans="199:199" ht="12" customHeight="1">
      <c r="GQ42834" s="171"/>
    </row>
    <row r="42835" spans="199:199" ht="12" customHeight="1">
      <c r="GQ42835" s="171"/>
    </row>
    <row r="42836" spans="199:199" ht="12" customHeight="1">
      <c r="GQ42836" s="171"/>
    </row>
    <row r="42837" spans="199:199" ht="12" customHeight="1">
      <c r="GQ42837" s="171"/>
    </row>
    <row r="42838" spans="199:199" ht="12" customHeight="1">
      <c r="GQ42838" s="171"/>
    </row>
    <row r="42839" spans="199:199" ht="12" customHeight="1">
      <c r="GQ42839" s="171"/>
    </row>
    <row r="42840" spans="199:199" ht="12" customHeight="1">
      <c r="GQ42840" s="171"/>
    </row>
    <row r="42841" spans="199:199" ht="12" customHeight="1">
      <c r="GQ42841" s="171"/>
    </row>
    <row r="42842" spans="199:199" ht="12" customHeight="1">
      <c r="GQ42842" s="171"/>
    </row>
    <row r="42843" spans="199:199" ht="12" customHeight="1">
      <c r="GQ42843" s="171"/>
    </row>
    <row r="42844" spans="199:199" ht="12" customHeight="1">
      <c r="GQ42844" s="171"/>
    </row>
    <row r="42845" spans="199:199" ht="12" customHeight="1">
      <c r="GQ42845" s="171"/>
    </row>
    <row r="42846" spans="199:199" ht="12" customHeight="1">
      <c r="GQ42846" s="171"/>
    </row>
    <row r="42847" spans="199:199" ht="12" customHeight="1">
      <c r="GQ42847" s="171"/>
    </row>
    <row r="42848" spans="199:199" ht="12" customHeight="1">
      <c r="GQ42848" s="171"/>
    </row>
    <row r="42849" spans="199:199" ht="12" customHeight="1">
      <c r="GQ42849" s="171"/>
    </row>
    <row r="42850" spans="199:199" ht="12" customHeight="1">
      <c r="GQ42850" s="171"/>
    </row>
    <row r="42851" spans="199:199" ht="12" customHeight="1">
      <c r="GQ42851" s="171"/>
    </row>
    <row r="42852" spans="199:199" ht="12" customHeight="1">
      <c r="GQ42852" s="171"/>
    </row>
    <row r="42853" spans="199:199" ht="12" customHeight="1">
      <c r="GQ42853" s="171"/>
    </row>
    <row r="42854" spans="199:199" ht="12" customHeight="1">
      <c r="GQ42854" s="171"/>
    </row>
    <row r="42855" spans="199:199" ht="12" customHeight="1">
      <c r="GQ42855" s="171"/>
    </row>
    <row r="42856" spans="199:199" ht="12" customHeight="1">
      <c r="GQ42856" s="171"/>
    </row>
    <row r="42857" spans="199:199" ht="12" customHeight="1">
      <c r="GQ42857" s="171"/>
    </row>
    <row r="42858" spans="199:199" ht="12" customHeight="1">
      <c r="GQ42858" s="171"/>
    </row>
    <row r="42859" spans="199:199" ht="12" customHeight="1">
      <c r="GQ42859" s="171"/>
    </row>
    <row r="42860" spans="199:199" ht="12" customHeight="1">
      <c r="GQ42860" s="171"/>
    </row>
    <row r="42861" spans="199:199" ht="12" customHeight="1">
      <c r="GQ42861" s="171"/>
    </row>
    <row r="42862" spans="199:199" ht="12" customHeight="1">
      <c r="GQ42862" s="171"/>
    </row>
    <row r="42863" spans="199:199" ht="12" customHeight="1">
      <c r="GQ42863" s="171"/>
    </row>
    <row r="42864" spans="199:199" ht="12" customHeight="1">
      <c r="GQ42864" s="171"/>
    </row>
    <row r="42865" spans="199:199" ht="12" customHeight="1">
      <c r="GQ42865" s="171"/>
    </row>
    <row r="42866" spans="199:199" ht="12" customHeight="1">
      <c r="GQ42866" s="171"/>
    </row>
    <row r="42867" spans="199:199" ht="12" customHeight="1">
      <c r="GQ42867" s="171"/>
    </row>
    <row r="42868" spans="199:199" ht="12" customHeight="1">
      <c r="GQ42868" s="171"/>
    </row>
    <row r="42869" spans="199:199" ht="12" customHeight="1">
      <c r="GQ42869" s="171"/>
    </row>
    <row r="42870" spans="199:199" ht="12" customHeight="1">
      <c r="GQ42870" s="171"/>
    </row>
    <row r="42871" spans="199:199" ht="12" customHeight="1">
      <c r="GQ42871" s="171"/>
    </row>
    <row r="42872" spans="199:199" ht="12" customHeight="1">
      <c r="GQ42872" s="171"/>
    </row>
    <row r="42873" spans="199:199" ht="12" customHeight="1">
      <c r="GQ42873" s="171"/>
    </row>
    <row r="42874" spans="199:199" ht="12" customHeight="1">
      <c r="GQ42874" s="171"/>
    </row>
    <row r="42875" spans="199:199" ht="12" customHeight="1">
      <c r="GQ42875" s="171"/>
    </row>
    <row r="42876" spans="199:199" ht="12" customHeight="1">
      <c r="GQ42876" s="171"/>
    </row>
    <row r="42877" spans="199:199" ht="12" customHeight="1">
      <c r="GQ42877" s="171"/>
    </row>
    <row r="42878" spans="199:199" ht="12" customHeight="1">
      <c r="GQ42878" s="171"/>
    </row>
    <row r="42879" spans="199:199" ht="12" customHeight="1">
      <c r="GQ42879" s="171"/>
    </row>
    <row r="42880" spans="199:199" ht="12" customHeight="1">
      <c r="GQ42880" s="171"/>
    </row>
    <row r="42881" spans="199:199" ht="12" customHeight="1">
      <c r="GQ42881" s="171"/>
    </row>
    <row r="42882" spans="199:199" ht="12" customHeight="1">
      <c r="GQ42882" s="171"/>
    </row>
    <row r="42883" spans="199:199" ht="12" customHeight="1">
      <c r="GQ42883" s="171"/>
    </row>
    <row r="42884" spans="199:199" ht="12" customHeight="1">
      <c r="GQ42884" s="171"/>
    </row>
    <row r="42885" spans="199:199" ht="12" customHeight="1">
      <c r="GQ42885" s="171"/>
    </row>
    <row r="42886" spans="199:199" ht="12" customHeight="1">
      <c r="GQ42886" s="171"/>
    </row>
    <row r="42887" spans="199:199" ht="12" customHeight="1">
      <c r="GQ42887" s="171"/>
    </row>
    <row r="42888" spans="199:199" ht="12" customHeight="1">
      <c r="GQ42888" s="171"/>
    </row>
    <row r="42889" spans="199:199" ht="12" customHeight="1">
      <c r="GQ42889" s="171"/>
    </row>
    <row r="42890" spans="199:199" ht="12" customHeight="1">
      <c r="GQ42890" s="171"/>
    </row>
    <row r="42891" spans="199:199" ht="12" customHeight="1">
      <c r="GQ42891" s="171"/>
    </row>
    <row r="42892" spans="199:199" ht="12" customHeight="1">
      <c r="GQ42892" s="171"/>
    </row>
    <row r="42893" spans="199:199" ht="12" customHeight="1">
      <c r="GQ42893" s="171"/>
    </row>
    <row r="42894" spans="199:199" ht="12" customHeight="1">
      <c r="GQ42894" s="171"/>
    </row>
    <row r="42895" spans="199:199" ht="12" customHeight="1">
      <c r="GQ42895" s="171"/>
    </row>
    <row r="42896" spans="199:199" ht="12" customHeight="1">
      <c r="GQ42896" s="171"/>
    </row>
    <row r="42897" spans="199:199" ht="12" customHeight="1">
      <c r="GQ42897" s="171"/>
    </row>
    <row r="42898" spans="199:199" ht="12" customHeight="1">
      <c r="GQ42898" s="171"/>
    </row>
    <row r="42899" spans="199:199" ht="12" customHeight="1">
      <c r="GQ42899" s="171"/>
    </row>
    <row r="42900" spans="199:199" ht="12" customHeight="1">
      <c r="GQ42900" s="171"/>
    </row>
    <row r="42901" spans="199:199" ht="12" customHeight="1">
      <c r="GQ42901" s="171"/>
    </row>
    <row r="42902" spans="199:199" ht="12" customHeight="1">
      <c r="GQ42902" s="171"/>
    </row>
    <row r="42903" spans="199:199" ht="12" customHeight="1">
      <c r="GQ42903" s="171"/>
    </row>
    <row r="42904" spans="199:199" ht="12" customHeight="1">
      <c r="GQ42904" s="171"/>
    </row>
    <row r="42905" spans="199:199" ht="12" customHeight="1">
      <c r="GQ42905" s="171"/>
    </row>
    <row r="42906" spans="199:199" ht="12" customHeight="1">
      <c r="GQ42906" s="171"/>
    </row>
    <row r="42907" spans="199:199" ht="12" customHeight="1">
      <c r="GQ42907" s="171"/>
    </row>
    <row r="42908" spans="199:199" ht="12" customHeight="1">
      <c r="GQ42908" s="171"/>
    </row>
    <row r="42909" spans="199:199" ht="12" customHeight="1">
      <c r="GQ42909" s="171"/>
    </row>
    <row r="42910" spans="199:199" ht="12" customHeight="1">
      <c r="GQ42910" s="171"/>
    </row>
    <row r="42911" spans="199:199" ht="12" customHeight="1">
      <c r="GQ42911" s="171"/>
    </row>
    <row r="42912" spans="199:199" ht="12" customHeight="1">
      <c r="GQ42912" s="171"/>
    </row>
    <row r="42913" spans="199:199" ht="12" customHeight="1">
      <c r="GQ42913" s="171"/>
    </row>
    <row r="42914" spans="199:199" ht="12" customHeight="1">
      <c r="GQ42914" s="171"/>
    </row>
    <row r="42915" spans="199:199" ht="12" customHeight="1">
      <c r="GQ42915" s="171"/>
    </row>
    <row r="42916" spans="199:199" ht="12" customHeight="1">
      <c r="GQ42916" s="171"/>
    </row>
    <row r="42917" spans="199:199" ht="12" customHeight="1">
      <c r="GQ42917" s="171"/>
    </row>
    <row r="42918" spans="199:199" ht="12" customHeight="1">
      <c r="GQ42918" s="171"/>
    </row>
    <row r="42919" spans="199:199" ht="12" customHeight="1">
      <c r="GQ42919" s="171"/>
    </row>
    <row r="42920" spans="199:199" ht="12" customHeight="1">
      <c r="GQ42920" s="171"/>
    </row>
    <row r="42921" spans="199:199" ht="12" customHeight="1">
      <c r="GQ42921" s="171"/>
    </row>
    <row r="42922" spans="199:199" ht="12" customHeight="1">
      <c r="GQ42922" s="171"/>
    </row>
    <row r="42923" spans="199:199" ht="12" customHeight="1">
      <c r="GQ42923" s="171"/>
    </row>
    <row r="42924" spans="199:199" ht="12" customHeight="1">
      <c r="GQ42924" s="171"/>
    </row>
    <row r="42925" spans="199:199" ht="12" customHeight="1">
      <c r="GQ42925" s="171"/>
    </row>
    <row r="42926" spans="199:199" ht="12" customHeight="1">
      <c r="GQ42926" s="171"/>
    </row>
    <row r="42927" spans="199:199" ht="12" customHeight="1">
      <c r="GQ42927" s="171"/>
    </row>
    <row r="42928" spans="199:199" ht="12" customHeight="1">
      <c r="GQ42928" s="171"/>
    </row>
    <row r="42929" spans="199:199" ht="12" customHeight="1">
      <c r="GQ42929" s="171"/>
    </row>
    <row r="42930" spans="199:199" ht="12" customHeight="1">
      <c r="GQ42930" s="171"/>
    </row>
    <row r="42931" spans="199:199" ht="12" customHeight="1">
      <c r="GQ42931" s="171"/>
    </row>
    <row r="42932" spans="199:199" ht="12" customHeight="1">
      <c r="GQ42932" s="171"/>
    </row>
    <row r="42933" spans="199:199" ht="12" customHeight="1">
      <c r="GQ42933" s="171"/>
    </row>
    <row r="42934" spans="199:199" ht="12" customHeight="1">
      <c r="GQ42934" s="171"/>
    </row>
    <row r="42935" spans="199:199" ht="12" customHeight="1">
      <c r="GQ42935" s="171"/>
    </row>
    <row r="42936" spans="199:199" ht="12" customHeight="1">
      <c r="GQ42936" s="171"/>
    </row>
    <row r="42937" spans="199:199" ht="12" customHeight="1">
      <c r="GQ42937" s="171"/>
    </row>
    <row r="42938" spans="199:199" ht="12" customHeight="1">
      <c r="GQ42938" s="171"/>
    </row>
    <row r="42939" spans="199:199" ht="12" customHeight="1">
      <c r="GQ42939" s="171"/>
    </row>
    <row r="42940" spans="199:199" ht="12" customHeight="1">
      <c r="GQ42940" s="171"/>
    </row>
    <row r="42941" spans="199:199" ht="12" customHeight="1">
      <c r="GQ42941" s="171"/>
    </row>
    <row r="42942" spans="199:199" ht="12" customHeight="1">
      <c r="GQ42942" s="171"/>
    </row>
    <row r="42943" spans="199:199" ht="12" customHeight="1">
      <c r="GQ42943" s="171"/>
    </row>
    <row r="42944" spans="199:199" ht="12" customHeight="1">
      <c r="GQ42944" s="171"/>
    </row>
    <row r="42945" spans="199:199" ht="12" customHeight="1">
      <c r="GQ42945" s="171"/>
    </row>
    <row r="42946" spans="199:199" ht="12" customHeight="1">
      <c r="GQ42946" s="171"/>
    </row>
    <row r="42947" spans="199:199" ht="12" customHeight="1">
      <c r="GQ42947" s="171"/>
    </row>
    <row r="42948" spans="199:199" ht="12" customHeight="1">
      <c r="GQ42948" s="171"/>
    </row>
    <row r="42949" spans="199:199" ht="12" customHeight="1">
      <c r="GQ42949" s="171"/>
    </row>
    <row r="42950" spans="199:199" ht="12" customHeight="1">
      <c r="GQ42950" s="171"/>
    </row>
    <row r="42951" spans="199:199" ht="12" customHeight="1">
      <c r="GQ42951" s="171"/>
    </row>
    <row r="42952" spans="199:199" ht="12" customHeight="1">
      <c r="GQ42952" s="171"/>
    </row>
    <row r="42953" spans="199:199" ht="12" customHeight="1">
      <c r="GQ42953" s="171"/>
    </row>
    <row r="42954" spans="199:199" ht="12" customHeight="1">
      <c r="GQ42954" s="171"/>
    </row>
    <row r="42955" spans="199:199" ht="12" customHeight="1">
      <c r="GQ42955" s="171"/>
    </row>
    <row r="42956" spans="199:199" ht="12" customHeight="1">
      <c r="GQ42956" s="171"/>
    </row>
    <row r="42957" spans="199:199" ht="12" customHeight="1">
      <c r="GQ42957" s="171"/>
    </row>
    <row r="42958" spans="199:199" ht="12" customHeight="1">
      <c r="GQ42958" s="171"/>
    </row>
    <row r="42959" spans="199:199" ht="12" customHeight="1">
      <c r="GQ42959" s="171"/>
    </row>
    <row r="42960" spans="199:199" ht="12" customHeight="1">
      <c r="GQ42960" s="171"/>
    </row>
    <row r="42961" spans="199:199" ht="12" customHeight="1">
      <c r="GQ42961" s="171"/>
    </row>
    <row r="42962" spans="199:199" ht="12" customHeight="1">
      <c r="GQ42962" s="171"/>
    </row>
    <row r="42963" spans="199:199" ht="12" customHeight="1">
      <c r="GQ42963" s="171"/>
    </row>
    <row r="42964" spans="199:199" ht="12" customHeight="1">
      <c r="GQ42964" s="171"/>
    </row>
    <row r="42965" spans="199:199" ht="12" customHeight="1">
      <c r="GQ42965" s="171"/>
    </row>
    <row r="42966" spans="199:199" ht="12" customHeight="1">
      <c r="GQ42966" s="171"/>
    </row>
    <row r="42967" spans="199:199" ht="12" customHeight="1">
      <c r="GQ42967" s="171"/>
    </row>
    <row r="42968" spans="199:199" ht="12" customHeight="1">
      <c r="GQ42968" s="171"/>
    </row>
    <row r="42969" spans="199:199" ht="12" customHeight="1">
      <c r="GQ42969" s="171"/>
    </row>
    <row r="42970" spans="199:199" ht="12" customHeight="1">
      <c r="GQ42970" s="171"/>
    </row>
    <row r="42971" spans="199:199" ht="12" customHeight="1">
      <c r="GQ42971" s="171"/>
    </row>
    <row r="42972" spans="199:199" ht="12" customHeight="1">
      <c r="GQ42972" s="171"/>
    </row>
    <row r="42973" spans="199:199" ht="12" customHeight="1">
      <c r="GQ42973" s="171"/>
    </row>
    <row r="42974" spans="199:199" ht="12" customHeight="1">
      <c r="GQ42974" s="171"/>
    </row>
    <row r="42975" spans="199:199" ht="12" customHeight="1">
      <c r="GQ42975" s="171"/>
    </row>
    <row r="42976" spans="199:199" ht="12" customHeight="1">
      <c r="GQ42976" s="171"/>
    </row>
    <row r="42977" spans="199:199" ht="12" customHeight="1">
      <c r="GQ42977" s="171"/>
    </row>
    <row r="42978" spans="199:199" ht="12" customHeight="1">
      <c r="GQ42978" s="171"/>
    </row>
    <row r="42979" spans="199:199" ht="12" customHeight="1">
      <c r="GQ42979" s="171"/>
    </row>
    <row r="42980" spans="199:199" ht="12" customHeight="1">
      <c r="GQ42980" s="171"/>
    </row>
    <row r="42981" spans="199:199" ht="12" customHeight="1">
      <c r="GQ42981" s="171"/>
    </row>
    <row r="42982" spans="199:199" ht="12" customHeight="1">
      <c r="GQ42982" s="171"/>
    </row>
    <row r="42983" spans="199:199" ht="12" customHeight="1">
      <c r="GQ42983" s="171"/>
    </row>
    <row r="42984" spans="199:199" ht="12" customHeight="1">
      <c r="GQ42984" s="171"/>
    </row>
    <row r="42985" spans="199:199" ht="12" customHeight="1">
      <c r="GQ42985" s="171"/>
    </row>
    <row r="42986" spans="199:199" ht="12" customHeight="1">
      <c r="GQ42986" s="171"/>
    </row>
    <row r="42987" spans="199:199" ht="12" customHeight="1">
      <c r="GQ42987" s="171"/>
    </row>
    <row r="42988" spans="199:199" ht="12" customHeight="1">
      <c r="GQ42988" s="171"/>
    </row>
    <row r="42989" spans="199:199" ht="12" customHeight="1">
      <c r="GQ42989" s="171"/>
    </row>
    <row r="42990" spans="199:199" ht="12" customHeight="1">
      <c r="GQ42990" s="171"/>
    </row>
    <row r="42991" spans="199:199" ht="12" customHeight="1">
      <c r="GQ42991" s="171"/>
    </row>
    <row r="42992" spans="199:199" ht="12" customHeight="1">
      <c r="GQ42992" s="171"/>
    </row>
    <row r="42993" spans="199:199" ht="12" customHeight="1">
      <c r="GQ42993" s="171"/>
    </row>
    <row r="42994" spans="199:199" ht="12" customHeight="1">
      <c r="GQ42994" s="171"/>
    </row>
    <row r="42995" spans="199:199" ht="12" customHeight="1">
      <c r="GQ42995" s="171"/>
    </row>
    <row r="42996" spans="199:199" ht="12" customHeight="1">
      <c r="GQ42996" s="171"/>
    </row>
    <row r="42997" spans="199:199" ht="12" customHeight="1">
      <c r="GQ42997" s="171"/>
    </row>
    <row r="42998" spans="199:199" ht="12" customHeight="1">
      <c r="GQ42998" s="171"/>
    </row>
    <row r="42999" spans="199:199" ht="12" customHeight="1">
      <c r="GQ42999" s="171"/>
    </row>
    <row r="43000" spans="199:199" ht="12" customHeight="1">
      <c r="GQ43000" s="171"/>
    </row>
    <row r="43001" spans="199:199" ht="12" customHeight="1">
      <c r="GQ43001" s="171"/>
    </row>
    <row r="43002" spans="199:199" ht="12" customHeight="1">
      <c r="GQ43002" s="171"/>
    </row>
    <row r="43003" spans="199:199" ht="12" customHeight="1">
      <c r="GQ43003" s="171"/>
    </row>
    <row r="43004" spans="199:199" ht="12" customHeight="1">
      <c r="GQ43004" s="171"/>
    </row>
    <row r="43005" spans="199:199" ht="12" customHeight="1">
      <c r="GQ43005" s="171"/>
    </row>
    <row r="43006" spans="199:199" ht="12" customHeight="1">
      <c r="GQ43006" s="171"/>
    </row>
    <row r="43007" spans="199:199" ht="12" customHeight="1">
      <c r="GQ43007" s="171"/>
    </row>
    <row r="43008" spans="199:199" ht="12" customHeight="1">
      <c r="GQ43008" s="171"/>
    </row>
    <row r="43009" spans="199:199" ht="12" customHeight="1">
      <c r="GQ43009" s="171"/>
    </row>
    <row r="43010" spans="199:199" ht="12" customHeight="1">
      <c r="GQ43010" s="171"/>
    </row>
    <row r="43011" spans="199:199" ht="12" customHeight="1">
      <c r="GQ43011" s="171"/>
    </row>
    <row r="43012" spans="199:199" ht="12" customHeight="1">
      <c r="GQ43012" s="171"/>
    </row>
    <row r="43013" spans="199:199" ht="12" customHeight="1">
      <c r="GQ43013" s="171"/>
    </row>
    <row r="43014" spans="199:199" ht="12" customHeight="1">
      <c r="GQ43014" s="171"/>
    </row>
    <row r="43015" spans="199:199" ht="12" customHeight="1">
      <c r="GQ43015" s="171"/>
    </row>
    <row r="43016" spans="199:199" ht="12" customHeight="1">
      <c r="GQ43016" s="171"/>
    </row>
    <row r="43017" spans="199:199" ht="12" customHeight="1">
      <c r="GQ43017" s="171"/>
    </row>
    <row r="43018" spans="199:199" ht="12" customHeight="1">
      <c r="GQ43018" s="171"/>
    </row>
    <row r="43019" spans="199:199" ht="12" customHeight="1">
      <c r="GQ43019" s="171"/>
    </row>
    <row r="43020" spans="199:199" ht="12" customHeight="1">
      <c r="GQ43020" s="171"/>
    </row>
    <row r="43021" spans="199:199" ht="12" customHeight="1">
      <c r="GQ43021" s="171"/>
    </row>
    <row r="43022" spans="199:199" ht="12" customHeight="1">
      <c r="GQ43022" s="171"/>
    </row>
    <row r="43023" spans="199:199" ht="12" customHeight="1">
      <c r="GQ43023" s="171"/>
    </row>
    <row r="43024" spans="199:199" ht="12" customHeight="1">
      <c r="GQ43024" s="171"/>
    </row>
    <row r="43025" spans="199:199" ht="12" customHeight="1">
      <c r="GQ43025" s="171"/>
    </row>
    <row r="43026" spans="199:199" ht="12" customHeight="1">
      <c r="GQ43026" s="171"/>
    </row>
    <row r="43027" spans="199:199" ht="12" customHeight="1">
      <c r="GQ43027" s="171"/>
    </row>
    <row r="43028" spans="199:199" ht="12" customHeight="1">
      <c r="GQ43028" s="171"/>
    </row>
    <row r="43029" spans="199:199" ht="12" customHeight="1">
      <c r="GQ43029" s="171"/>
    </row>
    <row r="43030" spans="199:199" ht="12" customHeight="1">
      <c r="GQ43030" s="171"/>
    </row>
    <row r="43031" spans="199:199" ht="12" customHeight="1">
      <c r="GQ43031" s="171"/>
    </row>
    <row r="43032" spans="199:199" ht="12" customHeight="1">
      <c r="GQ43032" s="171"/>
    </row>
    <row r="43033" spans="199:199" ht="12" customHeight="1">
      <c r="GQ43033" s="171"/>
    </row>
    <row r="43034" spans="199:199" ht="12" customHeight="1">
      <c r="GQ43034" s="171"/>
    </row>
    <row r="43035" spans="199:199" ht="12" customHeight="1">
      <c r="GQ43035" s="171"/>
    </row>
    <row r="43036" spans="199:199" ht="12" customHeight="1">
      <c r="GQ43036" s="171"/>
    </row>
    <row r="43037" spans="199:199" ht="12" customHeight="1">
      <c r="GQ43037" s="171"/>
    </row>
    <row r="43038" spans="199:199" ht="12" customHeight="1">
      <c r="GQ43038" s="171"/>
    </row>
    <row r="43039" spans="199:199" ht="12" customHeight="1">
      <c r="GQ43039" s="171"/>
    </row>
    <row r="43040" spans="199:199" ht="12" customHeight="1">
      <c r="GQ43040" s="171"/>
    </row>
    <row r="43041" spans="199:199" ht="12" customHeight="1">
      <c r="GQ43041" s="171"/>
    </row>
    <row r="43042" spans="199:199" ht="12" customHeight="1">
      <c r="GQ43042" s="171"/>
    </row>
    <row r="43043" spans="199:199" ht="12" customHeight="1">
      <c r="GQ43043" s="171"/>
    </row>
    <row r="43044" spans="199:199" ht="12" customHeight="1">
      <c r="GQ43044" s="171"/>
    </row>
    <row r="43045" spans="199:199" ht="12" customHeight="1">
      <c r="GQ43045" s="171"/>
    </row>
    <row r="43046" spans="199:199" ht="12" customHeight="1">
      <c r="GQ43046" s="171"/>
    </row>
    <row r="43047" spans="199:199" ht="12" customHeight="1">
      <c r="GQ43047" s="171"/>
    </row>
    <row r="43048" spans="199:199" ht="12" customHeight="1">
      <c r="GQ43048" s="171"/>
    </row>
    <row r="43049" spans="199:199" ht="12" customHeight="1">
      <c r="GQ43049" s="171"/>
    </row>
    <row r="43050" spans="199:199" ht="12" customHeight="1">
      <c r="GQ43050" s="171"/>
    </row>
    <row r="43051" spans="199:199" ht="12" customHeight="1">
      <c r="GQ43051" s="171"/>
    </row>
    <row r="43052" spans="199:199" ht="12" customHeight="1">
      <c r="GQ43052" s="171"/>
    </row>
    <row r="43053" spans="199:199" ht="12" customHeight="1">
      <c r="GQ43053" s="171"/>
    </row>
    <row r="43054" spans="199:199" ht="12" customHeight="1">
      <c r="GQ43054" s="171"/>
    </row>
    <row r="43055" spans="199:199" ht="12" customHeight="1">
      <c r="GQ43055" s="171"/>
    </row>
    <row r="43056" spans="199:199" ht="12" customHeight="1">
      <c r="GQ43056" s="171"/>
    </row>
    <row r="43057" spans="199:199" ht="12" customHeight="1">
      <c r="GQ43057" s="171"/>
    </row>
    <row r="43058" spans="199:199" ht="12" customHeight="1">
      <c r="GQ43058" s="171"/>
    </row>
    <row r="43059" spans="199:199" ht="12" customHeight="1">
      <c r="GQ43059" s="171"/>
    </row>
    <row r="43060" spans="199:199" ht="12" customHeight="1">
      <c r="GQ43060" s="171"/>
    </row>
    <row r="43061" spans="199:199" ht="12" customHeight="1">
      <c r="GQ43061" s="171"/>
    </row>
    <row r="43062" spans="199:199" ht="12" customHeight="1">
      <c r="GQ43062" s="171"/>
    </row>
    <row r="43063" spans="199:199" ht="12" customHeight="1">
      <c r="GQ43063" s="171"/>
    </row>
    <row r="43064" spans="199:199" ht="12" customHeight="1">
      <c r="GQ43064" s="171"/>
    </row>
    <row r="43065" spans="199:199" ht="12" customHeight="1">
      <c r="GQ43065" s="171"/>
    </row>
    <row r="43066" spans="199:199" ht="12" customHeight="1">
      <c r="GQ43066" s="171"/>
    </row>
    <row r="43067" spans="199:199" ht="12" customHeight="1">
      <c r="GQ43067" s="171"/>
    </row>
    <row r="43068" spans="199:199" ht="12" customHeight="1">
      <c r="GQ43068" s="171"/>
    </row>
    <row r="43069" spans="199:199" ht="12" customHeight="1">
      <c r="GQ43069" s="171"/>
    </row>
    <row r="43070" spans="199:199" ht="12" customHeight="1">
      <c r="GQ43070" s="171"/>
    </row>
    <row r="43071" spans="199:199" ht="12" customHeight="1">
      <c r="GQ43071" s="171"/>
    </row>
    <row r="43072" spans="199:199" ht="12" customHeight="1">
      <c r="GQ43072" s="171"/>
    </row>
    <row r="43073" spans="199:199" ht="12" customHeight="1">
      <c r="GQ43073" s="171"/>
    </row>
    <row r="43074" spans="199:199" ht="12" customHeight="1">
      <c r="GQ43074" s="171"/>
    </row>
    <row r="43075" spans="199:199" ht="12" customHeight="1">
      <c r="GQ43075" s="171"/>
    </row>
    <row r="43076" spans="199:199" ht="12" customHeight="1">
      <c r="GQ43076" s="171"/>
    </row>
    <row r="43077" spans="199:199" ht="12" customHeight="1">
      <c r="GQ43077" s="171"/>
    </row>
    <row r="43078" spans="199:199" ht="12" customHeight="1">
      <c r="GQ43078" s="171"/>
    </row>
    <row r="43079" spans="199:199" ht="12" customHeight="1">
      <c r="GQ43079" s="171"/>
    </row>
    <row r="43080" spans="199:199" ht="12" customHeight="1">
      <c r="GQ43080" s="171"/>
    </row>
    <row r="43081" spans="199:199" ht="12" customHeight="1">
      <c r="GQ43081" s="171"/>
    </row>
    <row r="43082" spans="199:199" ht="12" customHeight="1">
      <c r="GQ43082" s="171"/>
    </row>
    <row r="43083" spans="199:199" ht="12" customHeight="1">
      <c r="GQ43083" s="171"/>
    </row>
    <row r="43084" spans="199:199" ht="12" customHeight="1">
      <c r="GQ43084" s="171"/>
    </row>
    <row r="43085" spans="199:199" ht="12" customHeight="1">
      <c r="GQ43085" s="171"/>
    </row>
    <row r="43086" spans="199:199" ht="12" customHeight="1">
      <c r="GQ43086" s="171"/>
    </row>
    <row r="43087" spans="199:199" ht="12" customHeight="1">
      <c r="GQ43087" s="171"/>
    </row>
    <row r="43088" spans="199:199" ht="12" customHeight="1">
      <c r="GQ43088" s="171"/>
    </row>
    <row r="43089" spans="199:199" ht="12" customHeight="1">
      <c r="GQ43089" s="171"/>
    </row>
    <row r="43090" spans="199:199" ht="12" customHeight="1">
      <c r="GQ43090" s="171"/>
    </row>
    <row r="43091" spans="199:199" ht="12" customHeight="1">
      <c r="GQ43091" s="171"/>
    </row>
    <row r="43092" spans="199:199" ht="12" customHeight="1">
      <c r="GQ43092" s="171"/>
    </row>
    <row r="43093" spans="199:199" ht="12" customHeight="1">
      <c r="GQ43093" s="171"/>
    </row>
    <row r="43094" spans="199:199" ht="12" customHeight="1">
      <c r="GQ43094" s="171"/>
    </row>
    <row r="43095" spans="199:199" ht="12" customHeight="1">
      <c r="GQ43095" s="171"/>
    </row>
    <row r="43096" spans="199:199" ht="12" customHeight="1">
      <c r="GQ43096" s="171"/>
    </row>
    <row r="43097" spans="199:199" ht="12" customHeight="1">
      <c r="GQ43097" s="171"/>
    </row>
    <row r="43098" spans="199:199" ht="12" customHeight="1">
      <c r="GQ43098" s="171"/>
    </row>
    <row r="43099" spans="199:199" ht="12" customHeight="1">
      <c r="GQ43099" s="171"/>
    </row>
    <row r="43100" spans="199:199" ht="12" customHeight="1">
      <c r="GQ43100" s="171"/>
    </row>
    <row r="43101" spans="199:199" ht="12" customHeight="1">
      <c r="GQ43101" s="171"/>
    </row>
    <row r="43102" spans="199:199" ht="12" customHeight="1">
      <c r="GQ43102" s="171"/>
    </row>
    <row r="43103" spans="199:199" ht="12" customHeight="1">
      <c r="GQ43103" s="171"/>
    </row>
    <row r="43104" spans="199:199" ht="12" customHeight="1">
      <c r="GQ43104" s="171"/>
    </row>
    <row r="43105" spans="199:199" ht="12" customHeight="1">
      <c r="GQ43105" s="171"/>
    </row>
    <row r="43106" spans="199:199" ht="12" customHeight="1">
      <c r="GQ43106" s="171"/>
    </row>
    <row r="43107" spans="199:199" ht="12" customHeight="1">
      <c r="GQ43107" s="171"/>
    </row>
    <row r="43108" spans="199:199" ht="12" customHeight="1">
      <c r="GQ43108" s="171"/>
    </row>
    <row r="43109" spans="199:199" ht="12" customHeight="1">
      <c r="GQ43109" s="171"/>
    </row>
    <row r="43110" spans="199:199" ht="12" customHeight="1">
      <c r="GQ43110" s="171"/>
    </row>
    <row r="43111" spans="199:199" ht="12" customHeight="1">
      <c r="GQ43111" s="171"/>
    </row>
    <row r="43112" spans="199:199" ht="12" customHeight="1">
      <c r="GQ43112" s="171"/>
    </row>
    <row r="43113" spans="199:199" ht="12" customHeight="1">
      <c r="GQ43113" s="171"/>
    </row>
    <row r="43114" spans="199:199" ht="12" customHeight="1">
      <c r="GQ43114" s="171"/>
    </row>
    <row r="43115" spans="199:199" ht="12" customHeight="1">
      <c r="GQ43115" s="171"/>
    </row>
    <row r="43116" spans="199:199" ht="12" customHeight="1">
      <c r="GQ43116" s="171"/>
    </row>
    <row r="43117" spans="199:199" ht="12" customHeight="1">
      <c r="GQ43117" s="171"/>
    </row>
    <row r="43118" spans="199:199" ht="12" customHeight="1">
      <c r="GQ43118" s="171"/>
    </row>
    <row r="43119" spans="199:199" ht="12" customHeight="1">
      <c r="GQ43119" s="171"/>
    </row>
    <row r="43120" spans="199:199" ht="12" customHeight="1">
      <c r="GQ43120" s="171"/>
    </row>
    <row r="43121" spans="199:199" ht="12" customHeight="1">
      <c r="GQ43121" s="171"/>
    </row>
    <row r="43122" spans="199:199" ht="12" customHeight="1">
      <c r="GQ43122" s="171"/>
    </row>
    <row r="43123" spans="199:199" ht="12" customHeight="1">
      <c r="GQ43123" s="171"/>
    </row>
    <row r="43124" spans="199:199" ht="12" customHeight="1">
      <c r="GQ43124" s="171"/>
    </row>
    <row r="43125" spans="199:199" ht="12" customHeight="1">
      <c r="GQ43125" s="171"/>
    </row>
    <row r="43126" spans="199:199" ht="12" customHeight="1">
      <c r="GQ43126" s="171"/>
    </row>
    <row r="43127" spans="199:199" ht="12" customHeight="1">
      <c r="GQ43127" s="171"/>
    </row>
    <row r="43128" spans="199:199" ht="12" customHeight="1">
      <c r="GQ43128" s="171"/>
    </row>
    <row r="43129" spans="199:199" ht="12" customHeight="1">
      <c r="GQ43129" s="171"/>
    </row>
    <row r="43130" spans="199:199" ht="12" customHeight="1">
      <c r="GQ43130" s="171"/>
    </row>
    <row r="43131" spans="199:199" ht="12" customHeight="1">
      <c r="GQ43131" s="171"/>
    </row>
    <row r="43132" spans="199:199" ht="12" customHeight="1">
      <c r="GQ43132" s="171"/>
    </row>
    <row r="43133" spans="199:199" ht="12" customHeight="1">
      <c r="GQ43133" s="171"/>
    </row>
    <row r="43134" spans="199:199" ht="12" customHeight="1">
      <c r="GQ43134" s="171"/>
    </row>
    <row r="43135" spans="199:199" ht="12" customHeight="1">
      <c r="GQ43135" s="171"/>
    </row>
    <row r="43136" spans="199:199" ht="12" customHeight="1">
      <c r="GQ43136" s="171"/>
    </row>
    <row r="43137" spans="199:199" ht="12" customHeight="1">
      <c r="GQ43137" s="171"/>
    </row>
    <row r="43138" spans="199:199" ht="12" customHeight="1">
      <c r="GQ43138" s="171"/>
    </row>
    <row r="43139" spans="199:199" ht="12" customHeight="1">
      <c r="GQ43139" s="171"/>
    </row>
    <row r="43140" spans="199:199" ht="12" customHeight="1">
      <c r="GQ43140" s="171"/>
    </row>
    <row r="43141" spans="199:199" ht="12" customHeight="1">
      <c r="GQ43141" s="171"/>
    </row>
    <row r="43142" spans="199:199" ht="12" customHeight="1">
      <c r="GQ43142" s="171"/>
    </row>
    <row r="43143" spans="199:199" ht="12" customHeight="1">
      <c r="GQ43143" s="171"/>
    </row>
    <row r="43144" spans="199:199" ht="12" customHeight="1">
      <c r="GQ43144" s="171"/>
    </row>
    <row r="43145" spans="199:199" ht="12" customHeight="1">
      <c r="GQ43145" s="171"/>
    </row>
    <row r="43146" spans="199:199" ht="12" customHeight="1">
      <c r="GQ43146" s="171"/>
    </row>
    <row r="43147" spans="199:199" ht="12" customHeight="1">
      <c r="GQ43147" s="171"/>
    </row>
    <row r="43148" spans="199:199" ht="12" customHeight="1">
      <c r="GQ43148" s="171"/>
    </row>
    <row r="43149" spans="199:199" ht="12" customHeight="1">
      <c r="GQ43149" s="171"/>
    </row>
    <row r="43150" spans="199:199" ht="12" customHeight="1">
      <c r="GQ43150" s="171"/>
    </row>
    <row r="43151" spans="199:199" ht="12" customHeight="1">
      <c r="GQ43151" s="171"/>
    </row>
    <row r="43152" spans="199:199" ht="12" customHeight="1">
      <c r="GQ43152" s="171"/>
    </row>
    <row r="43153" spans="199:199" ht="12" customHeight="1">
      <c r="GQ43153" s="171"/>
    </row>
    <row r="43154" spans="199:199" ht="12" customHeight="1">
      <c r="GQ43154" s="171"/>
    </row>
    <row r="43155" spans="199:199" ht="12" customHeight="1">
      <c r="GQ43155" s="171"/>
    </row>
    <row r="43156" spans="199:199" ht="12" customHeight="1">
      <c r="GQ43156" s="171"/>
    </row>
    <row r="43157" spans="199:199" ht="12" customHeight="1">
      <c r="GQ43157" s="171"/>
    </row>
    <row r="43158" spans="199:199" ht="12" customHeight="1">
      <c r="GQ43158" s="171"/>
    </row>
    <row r="43159" spans="199:199" ht="12" customHeight="1">
      <c r="GQ43159" s="171"/>
    </row>
    <row r="43160" spans="199:199" ht="12" customHeight="1">
      <c r="GQ43160" s="171"/>
    </row>
    <row r="43161" spans="199:199" ht="12" customHeight="1">
      <c r="GQ43161" s="171"/>
    </row>
    <row r="43162" spans="199:199" ht="12" customHeight="1">
      <c r="GQ43162" s="171"/>
    </row>
    <row r="43163" spans="199:199" ht="12" customHeight="1">
      <c r="GQ43163" s="171"/>
    </row>
    <row r="43164" spans="199:199" ht="12" customHeight="1">
      <c r="GQ43164" s="171"/>
    </row>
    <row r="43165" spans="199:199" ht="12" customHeight="1">
      <c r="GQ43165" s="171"/>
    </row>
    <row r="43166" spans="199:199" ht="12" customHeight="1">
      <c r="GQ43166" s="171"/>
    </row>
    <row r="43167" spans="199:199" ht="12" customHeight="1">
      <c r="GQ43167" s="171"/>
    </row>
    <row r="43168" spans="199:199" ht="12" customHeight="1">
      <c r="GQ43168" s="171"/>
    </row>
    <row r="43169" spans="199:199" ht="12" customHeight="1">
      <c r="GQ43169" s="171"/>
    </row>
    <row r="43170" spans="199:199" ht="12" customHeight="1">
      <c r="GQ43170" s="171"/>
    </row>
    <row r="43171" spans="199:199" ht="12" customHeight="1">
      <c r="GQ43171" s="171"/>
    </row>
    <row r="43172" spans="199:199" ht="12" customHeight="1">
      <c r="GQ43172" s="171"/>
    </row>
    <row r="43173" spans="199:199" ht="12" customHeight="1">
      <c r="GQ43173" s="171"/>
    </row>
    <row r="43174" spans="199:199" ht="12" customHeight="1">
      <c r="GQ43174" s="171"/>
    </row>
    <row r="43175" spans="199:199" ht="12" customHeight="1">
      <c r="GQ43175" s="171"/>
    </row>
    <row r="43176" spans="199:199" ht="12" customHeight="1">
      <c r="GQ43176" s="171"/>
    </row>
    <row r="43177" spans="199:199" ht="12" customHeight="1">
      <c r="GQ43177" s="171"/>
    </row>
    <row r="43178" spans="199:199" ht="12" customHeight="1">
      <c r="GQ43178" s="171"/>
    </row>
    <row r="43179" spans="199:199" ht="12" customHeight="1">
      <c r="GQ43179" s="171"/>
    </row>
    <row r="43180" spans="199:199" ht="12" customHeight="1">
      <c r="GQ43180" s="171"/>
    </row>
    <row r="43181" spans="199:199" ht="12" customHeight="1">
      <c r="GQ43181" s="171"/>
    </row>
    <row r="43182" spans="199:199" ht="12" customHeight="1">
      <c r="GQ43182" s="171"/>
    </row>
    <row r="43183" spans="199:199" ht="12" customHeight="1">
      <c r="GQ43183" s="171"/>
    </row>
    <row r="43184" spans="199:199" ht="12" customHeight="1">
      <c r="GQ43184" s="171"/>
    </row>
    <row r="43185" spans="199:199" ht="12" customHeight="1">
      <c r="GQ43185" s="171"/>
    </row>
    <row r="43186" spans="199:199" ht="12" customHeight="1">
      <c r="GQ43186" s="171"/>
    </row>
    <row r="43187" spans="199:199" ht="12" customHeight="1">
      <c r="GQ43187" s="171"/>
    </row>
    <row r="43188" spans="199:199" ht="12" customHeight="1">
      <c r="GQ43188" s="171"/>
    </row>
    <row r="43189" spans="199:199" ht="12" customHeight="1">
      <c r="GQ43189" s="171"/>
    </row>
    <row r="43190" spans="199:199" ht="12" customHeight="1">
      <c r="GQ43190" s="171"/>
    </row>
    <row r="43191" spans="199:199" ht="12" customHeight="1">
      <c r="GQ43191" s="171"/>
    </row>
    <row r="43192" spans="199:199" ht="12" customHeight="1">
      <c r="GQ43192" s="171"/>
    </row>
    <row r="43193" spans="199:199" ht="12" customHeight="1">
      <c r="GQ43193" s="171"/>
    </row>
    <row r="43194" spans="199:199" ht="12" customHeight="1">
      <c r="GQ43194" s="171"/>
    </row>
    <row r="43195" spans="199:199" ht="12" customHeight="1">
      <c r="GQ43195" s="171"/>
    </row>
    <row r="43196" spans="199:199" ht="12" customHeight="1">
      <c r="GQ43196" s="171"/>
    </row>
    <row r="43197" spans="199:199" ht="12" customHeight="1">
      <c r="GQ43197" s="171"/>
    </row>
    <row r="43198" spans="199:199" ht="12" customHeight="1">
      <c r="GQ43198" s="171"/>
    </row>
    <row r="43199" spans="199:199" ht="12" customHeight="1">
      <c r="GQ43199" s="171"/>
    </row>
    <row r="43200" spans="199:199" ht="12" customHeight="1">
      <c r="GQ43200" s="171"/>
    </row>
    <row r="43201" spans="199:199" ht="12" customHeight="1">
      <c r="GQ43201" s="171"/>
    </row>
    <row r="43202" spans="199:199" ht="12" customHeight="1">
      <c r="GQ43202" s="171"/>
    </row>
    <row r="43203" spans="199:199" ht="12" customHeight="1">
      <c r="GQ43203" s="171"/>
    </row>
    <row r="43204" spans="199:199" ht="12" customHeight="1">
      <c r="GQ43204" s="171"/>
    </row>
    <row r="43205" spans="199:199" ht="12" customHeight="1">
      <c r="GQ43205" s="171"/>
    </row>
    <row r="43206" spans="199:199" ht="12" customHeight="1">
      <c r="GQ43206" s="171"/>
    </row>
    <row r="43207" spans="199:199" ht="12" customHeight="1">
      <c r="GQ43207" s="171"/>
    </row>
    <row r="43208" spans="199:199" ht="12" customHeight="1">
      <c r="GQ43208" s="171"/>
    </row>
    <row r="43209" spans="199:199" ht="12" customHeight="1">
      <c r="GQ43209" s="171"/>
    </row>
    <row r="43210" spans="199:199" ht="12" customHeight="1">
      <c r="GQ43210" s="171"/>
    </row>
    <row r="43211" spans="199:199" ht="12" customHeight="1">
      <c r="GQ43211" s="171"/>
    </row>
    <row r="43212" spans="199:199" ht="12" customHeight="1">
      <c r="GQ43212" s="171"/>
    </row>
    <row r="43213" spans="199:199" ht="12" customHeight="1">
      <c r="GQ43213" s="171"/>
    </row>
    <row r="43214" spans="199:199" ht="12" customHeight="1">
      <c r="GQ43214" s="171"/>
    </row>
    <row r="43215" spans="199:199" ht="12" customHeight="1">
      <c r="GQ43215" s="171"/>
    </row>
    <row r="43216" spans="199:199" ht="12" customHeight="1">
      <c r="GQ43216" s="171"/>
    </row>
    <row r="43217" spans="199:199" ht="12" customHeight="1">
      <c r="GQ43217" s="171"/>
    </row>
    <row r="43218" spans="199:199" ht="12" customHeight="1">
      <c r="GQ43218" s="171"/>
    </row>
    <row r="43219" spans="199:199" ht="12" customHeight="1">
      <c r="GQ43219" s="171"/>
    </row>
    <row r="43220" spans="199:199" ht="12" customHeight="1">
      <c r="GQ43220" s="171"/>
    </row>
    <row r="43221" spans="199:199" ht="12" customHeight="1">
      <c r="GQ43221" s="171"/>
    </row>
    <row r="43222" spans="199:199" ht="12" customHeight="1">
      <c r="GQ43222" s="171"/>
    </row>
    <row r="43223" spans="199:199" ht="12" customHeight="1">
      <c r="GQ43223" s="171"/>
    </row>
    <row r="43224" spans="199:199" ht="12" customHeight="1">
      <c r="GQ43224" s="171"/>
    </row>
    <row r="43225" spans="199:199" ht="12" customHeight="1">
      <c r="GQ43225" s="171"/>
    </row>
    <row r="43226" spans="199:199" ht="12" customHeight="1">
      <c r="GQ43226" s="171"/>
    </row>
    <row r="43227" spans="199:199" ht="12" customHeight="1">
      <c r="GQ43227" s="171"/>
    </row>
    <row r="43228" spans="199:199" ht="12" customHeight="1">
      <c r="GQ43228" s="171"/>
    </row>
    <row r="43229" spans="199:199" ht="12" customHeight="1">
      <c r="GQ43229" s="171"/>
    </row>
    <row r="43230" spans="199:199" ht="12" customHeight="1">
      <c r="GQ43230" s="171"/>
    </row>
    <row r="43231" spans="199:199" ht="12" customHeight="1">
      <c r="GQ43231" s="171"/>
    </row>
    <row r="43232" spans="199:199" ht="12" customHeight="1">
      <c r="GQ43232" s="171"/>
    </row>
    <row r="43233" spans="199:199" ht="12" customHeight="1">
      <c r="GQ43233" s="171"/>
    </row>
    <row r="43234" spans="199:199" ht="12" customHeight="1">
      <c r="GQ43234" s="171"/>
    </row>
    <row r="43235" spans="199:199" ht="12" customHeight="1">
      <c r="GQ43235" s="171"/>
    </row>
    <row r="43236" spans="199:199" ht="12" customHeight="1">
      <c r="GQ43236" s="171"/>
    </row>
    <row r="43237" spans="199:199" ht="12" customHeight="1">
      <c r="GQ43237" s="171"/>
    </row>
    <row r="43238" spans="199:199" ht="12" customHeight="1">
      <c r="GQ43238" s="171"/>
    </row>
    <row r="43239" spans="199:199" ht="12" customHeight="1">
      <c r="GQ43239" s="171"/>
    </row>
    <row r="43240" spans="199:199" ht="12" customHeight="1">
      <c r="GQ43240" s="171"/>
    </row>
    <row r="43241" spans="199:199" ht="12" customHeight="1">
      <c r="GQ43241" s="171"/>
    </row>
    <row r="43242" spans="199:199" ht="12" customHeight="1">
      <c r="GQ43242" s="171"/>
    </row>
    <row r="43243" spans="199:199" ht="12" customHeight="1">
      <c r="GQ43243" s="171"/>
    </row>
    <row r="43244" spans="199:199" ht="12" customHeight="1">
      <c r="GQ43244" s="171"/>
    </row>
    <row r="43245" spans="199:199" ht="12" customHeight="1">
      <c r="GQ43245" s="171"/>
    </row>
    <row r="43246" spans="199:199" ht="12" customHeight="1">
      <c r="GQ43246" s="171"/>
    </row>
    <row r="43247" spans="199:199" ht="12" customHeight="1">
      <c r="GQ43247" s="171"/>
    </row>
    <row r="43248" spans="199:199" ht="12" customHeight="1">
      <c r="GQ43248" s="171"/>
    </row>
    <row r="43249" spans="199:199" ht="12" customHeight="1">
      <c r="GQ43249" s="171"/>
    </row>
    <row r="43250" spans="199:199" ht="12" customHeight="1">
      <c r="GQ43250" s="171"/>
    </row>
    <row r="43251" spans="199:199" ht="12" customHeight="1">
      <c r="GQ43251" s="171"/>
    </row>
    <row r="43252" spans="199:199" ht="12" customHeight="1">
      <c r="GQ43252" s="171"/>
    </row>
    <row r="43253" spans="199:199" ht="12" customHeight="1">
      <c r="GQ43253" s="171"/>
    </row>
    <row r="43254" spans="199:199" ht="12" customHeight="1">
      <c r="GQ43254" s="171"/>
    </row>
    <row r="43255" spans="199:199" ht="12" customHeight="1">
      <c r="GQ43255" s="171"/>
    </row>
    <row r="43256" spans="199:199" ht="12" customHeight="1">
      <c r="GQ43256" s="171"/>
    </row>
    <row r="43257" spans="199:199" ht="12" customHeight="1">
      <c r="GQ43257" s="171"/>
    </row>
    <row r="43258" spans="199:199" ht="12" customHeight="1">
      <c r="GQ43258" s="171"/>
    </row>
    <row r="43259" spans="199:199" ht="12" customHeight="1">
      <c r="GQ43259" s="171"/>
    </row>
    <row r="43260" spans="199:199" ht="12" customHeight="1">
      <c r="GQ43260" s="171"/>
    </row>
    <row r="43261" spans="199:199" ht="12" customHeight="1">
      <c r="GQ43261" s="171"/>
    </row>
    <row r="43262" spans="199:199" ht="12" customHeight="1">
      <c r="GQ43262" s="171"/>
    </row>
    <row r="43263" spans="199:199" ht="12" customHeight="1">
      <c r="GQ43263" s="171"/>
    </row>
    <row r="43264" spans="199:199" ht="12" customHeight="1">
      <c r="GQ43264" s="171"/>
    </row>
    <row r="43265" spans="199:199" ht="12" customHeight="1">
      <c r="GQ43265" s="171"/>
    </row>
    <row r="43266" spans="199:199" ht="12" customHeight="1">
      <c r="GQ43266" s="171"/>
    </row>
    <row r="43267" spans="199:199" ht="12" customHeight="1">
      <c r="GQ43267" s="171"/>
    </row>
    <row r="43268" spans="199:199" ht="12" customHeight="1">
      <c r="GQ43268" s="171"/>
    </row>
    <row r="43269" spans="199:199" ht="12" customHeight="1">
      <c r="GQ43269" s="171"/>
    </row>
    <row r="43270" spans="199:199" ht="12" customHeight="1">
      <c r="GQ43270" s="171"/>
    </row>
    <row r="43271" spans="199:199" ht="12" customHeight="1">
      <c r="GQ43271" s="171"/>
    </row>
    <row r="43272" spans="199:199" ht="12" customHeight="1">
      <c r="GQ43272" s="171"/>
    </row>
    <row r="43273" spans="199:199" ht="12" customHeight="1">
      <c r="GQ43273" s="171"/>
    </row>
    <row r="43274" spans="199:199" ht="12" customHeight="1">
      <c r="GQ43274" s="171"/>
    </row>
    <row r="43275" spans="199:199" ht="12" customHeight="1">
      <c r="GQ43275" s="171"/>
    </row>
    <row r="43276" spans="199:199" ht="12" customHeight="1">
      <c r="GQ43276" s="171"/>
    </row>
    <row r="43277" spans="199:199" ht="12" customHeight="1">
      <c r="GQ43277" s="171"/>
    </row>
    <row r="43278" spans="199:199" ht="12" customHeight="1">
      <c r="GQ43278" s="171"/>
    </row>
    <row r="43279" spans="199:199" ht="12" customHeight="1">
      <c r="GQ43279" s="171"/>
    </row>
    <row r="43280" spans="199:199" ht="12" customHeight="1">
      <c r="GQ43280" s="171"/>
    </row>
    <row r="43281" spans="199:199" ht="12" customHeight="1">
      <c r="GQ43281" s="171"/>
    </row>
    <row r="43282" spans="199:199" ht="12" customHeight="1">
      <c r="GQ43282" s="171"/>
    </row>
    <row r="43283" spans="199:199" ht="12" customHeight="1">
      <c r="GQ43283" s="171"/>
    </row>
    <row r="43284" spans="199:199" ht="12" customHeight="1">
      <c r="GQ43284" s="171"/>
    </row>
    <row r="43285" spans="199:199" ht="12" customHeight="1">
      <c r="GQ43285" s="171"/>
    </row>
    <row r="43286" spans="199:199" ht="12" customHeight="1">
      <c r="GQ43286" s="171"/>
    </row>
    <row r="43287" spans="199:199" ht="12" customHeight="1">
      <c r="GQ43287" s="171"/>
    </row>
    <row r="43288" spans="199:199" ht="12" customHeight="1">
      <c r="GQ43288" s="171"/>
    </row>
    <row r="43289" spans="199:199" ht="12" customHeight="1">
      <c r="GQ43289" s="171"/>
    </row>
    <row r="43290" spans="199:199" ht="12" customHeight="1">
      <c r="GQ43290" s="171"/>
    </row>
    <row r="43291" spans="199:199" ht="12" customHeight="1">
      <c r="GQ43291" s="171"/>
    </row>
    <row r="43292" spans="199:199" ht="12" customHeight="1">
      <c r="GQ43292" s="171"/>
    </row>
    <row r="43293" spans="199:199" ht="12" customHeight="1">
      <c r="GQ43293" s="171"/>
    </row>
    <row r="43294" spans="199:199" ht="12" customHeight="1">
      <c r="GQ43294" s="171"/>
    </row>
    <row r="43295" spans="199:199" ht="12" customHeight="1">
      <c r="GQ43295" s="171"/>
    </row>
    <row r="43296" spans="199:199" ht="12" customHeight="1">
      <c r="GQ43296" s="171"/>
    </row>
    <row r="43297" spans="199:199" ht="12" customHeight="1">
      <c r="GQ43297" s="171"/>
    </row>
    <row r="43298" spans="199:199" ht="12" customHeight="1">
      <c r="GQ43298" s="171"/>
    </row>
    <row r="43299" spans="199:199" ht="12" customHeight="1">
      <c r="GQ43299" s="171"/>
    </row>
    <row r="43300" spans="199:199" ht="12" customHeight="1">
      <c r="GQ43300" s="171"/>
    </row>
    <row r="43301" spans="199:199" ht="12" customHeight="1">
      <c r="GQ43301" s="171"/>
    </row>
    <row r="43302" spans="199:199" ht="12" customHeight="1">
      <c r="GQ43302" s="171"/>
    </row>
    <row r="43303" spans="199:199" ht="12" customHeight="1">
      <c r="GQ43303" s="171"/>
    </row>
    <row r="43304" spans="199:199" ht="12" customHeight="1">
      <c r="GQ43304" s="171"/>
    </row>
    <row r="43305" spans="199:199" ht="12" customHeight="1">
      <c r="GQ43305" s="171"/>
    </row>
    <row r="43306" spans="199:199" ht="12" customHeight="1">
      <c r="GQ43306" s="171"/>
    </row>
    <row r="43307" spans="199:199" ht="12" customHeight="1">
      <c r="GQ43307" s="171"/>
    </row>
    <row r="43308" spans="199:199" ht="12" customHeight="1">
      <c r="GQ43308" s="171"/>
    </row>
    <row r="43309" spans="199:199" ht="12" customHeight="1">
      <c r="GQ43309" s="171"/>
    </row>
    <row r="43310" spans="199:199" ht="12" customHeight="1">
      <c r="GQ43310" s="171"/>
    </row>
    <row r="43311" spans="199:199" ht="12" customHeight="1">
      <c r="GQ43311" s="171"/>
    </row>
    <row r="43312" spans="199:199" ht="12" customHeight="1">
      <c r="GQ43312" s="171"/>
    </row>
    <row r="43313" spans="199:199" ht="12" customHeight="1">
      <c r="GQ43313" s="171"/>
    </row>
    <row r="43314" spans="199:199" ht="12" customHeight="1">
      <c r="GQ43314" s="171"/>
    </row>
    <row r="43315" spans="199:199" ht="12" customHeight="1">
      <c r="GQ43315" s="171"/>
    </row>
    <row r="43316" spans="199:199" ht="12" customHeight="1">
      <c r="GQ43316" s="171"/>
    </row>
    <row r="43317" spans="199:199" ht="12" customHeight="1">
      <c r="GQ43317" s="171"/>
    </row>
    <row r="43318" spans="199:199" ht="12" customHeight="1">
      <c r="GQ43318" s="171"/>
    </row>
    <row r="43319" spans="199:199" ht="12" customHeight="1">
      <c r="GQ43319" s="171"/>
    </row>
    <row r="43320" spans="199:199" ht="12" customHeight="1">
      <c r="GQ43320" s="171"/>
    </row>
    <row r="43321" spans="199:199" ht="12" customHeight="1">
      <c r="GQ43321" s="171"/>
    </row>
    <row r="43322" spans="199:199" ht="12" customHeight="1">
      <c r="GQ43322" s="171"/>
    </row>
    <row r="43323" spans="199:199" ht="12" customHeight="1">
      <c r="GQ43323" s="171"/>
    </row>
    <row r="43324" spans="199:199" ht="12" customHeight="1">
      <c r="GQ43324" s="171"/>
    </row>
    <row r="43325" spans="199:199" ht="12" customHeight="1">
      <c r="GQ43325" s="171"/>
    </row>
    <row r="43326" spans="199:199" ht="12" customHeight="1">
      <c r="GQ43326" s="171"/>
    </row>
    <row r="43327" spans="199:199" ht="12" customHeight="1">
      <c r="GQ43327" s="171"/>
    </row>
    <row r="43328" spans="199:199" ht="12" customHeight="1">
      <c r="GQ43328" s="171"/>
    </row>
    <row r="43329" spans="199:199" ht="12" customHeight="1">
      <c r="GQ43329" s="171"/>
    </row>
    <row r="43330" spans="199:199" ht="12" customHeight="1">
      <c r="GQ43330" s="171"/>
    </row>
    <row r="43331" spans="199:199" ht="12" customHeight="1">
      <c r="GQ43331" s="171"/>
    </row>
    <row r="43332" spans="199:199" ht="12" customHeight="1">
      <c r="GQ43332" s="171"/>
    </row>
    <row r="43333" spans="199:199" ht="12" customHeight="1">
      <c r="GQ43333" s="171"/>
    </row>
    <row r="43334" spans="199:199" ht="12" customHeight="1">
      <c r="GQ43334" s="171"/>
    </row>
    <row r="43335" spans="199:199" ht="12" customHeight="1">
      <c r="GQ43335" s="171"/>
    </row>
    <row r="43336" spans="199:199" ht="12" customHeight="1">
      <c r="GQ43336" s="171"/>
    </row>
    <row r="43337" spans="199:199" ht="12" customHeight="1">
      <c r="GQ43337" s="171"/>
    </row>
    <row r="43338" spans="199:199" ht="12" customHeight="1">
      <c r="GQ43338" s="171"/>
    </row>
    <row r="43339" spans="199:199" ht="12" customHeight="1">
      <c r="GQ43339" s="171"/>
    </row>
    <row r="43340" spans="199:199" ht="12" customHeight="1">
      <c r="GQ43340" s="171"/>
    </row>
    <row r="43341" spans="199:199" ht="12" customHeight="1">
      <c r="GQ43341" s="171"/>
    </row>
    <row r="43342" spans="199:199" ht="12" customHeight="1">
      <c r="GQ43342" s="171"/>
    </row>
    <row r="43343" spans="199:199" ht="12" customHeight="1">
      <c r="GQ43343" s="171"/>
    </row>
    <row r="43344" spans="199:199" ht="12" customHeight="1">
      <c r="GQ43344" s="171"/>
    </row>
    <row r="43345" spans="199:199" ht="12" customHeight="1">
      <c r="GQ43345" s="171"/>
    </row>
    <row r="43346" spans="199:199" ht="12" customHeight="1">
      <c r="GQ43346" s="171"/>
    </row>
    <row r="43347" spans="199:199" ht="12" customHeight="1">
      <c r="GQ43347" s="171"/>
    </row>
    <row r="43348" spans="199:199" ht="12" customHeight="1">
      <c r="GQ43348" s="171"/>
    </row>
    <row r="43349" spans="199:199" ht="12" customHeight="1">
      <c r="GQ43349" s="171"/>
    </row>
    <row r="43350" spans="199:199" ht="12" customHeight="1">
      <c r="GQ43350" s="171"/>
    </row>
    <row r="43351" spans="199:199" ht="12" customHeight="1">
      <c r="GQ43351" s="171"/>
    </row>
    <row r="43352" spans="199:199" ht="12" customHeight="1">
      <c r="GQ43352" s="171"/>
    </row>
    <row r="43353" spans="199:199" ht="12" customHeight="1">
      <c r="GQ43353" s="171"/>
    </row>
    <row r="43354" spans="199:199" ht="12" customHeight="1">
      <c r="GQ43354" s="171"/>
    </row>
    <row r="43355" spans="199:199" ht="12" customHeight="1">
      <c r="GQ43355" s="171"/>
    </row>
    <row r="43356" spans="199:199" ht="12" customHeight="1">
      <c r="GQ43356" s="171"/>
    </row>
    <row r="43357" spans="199:199" ht="12" customHeight="1">
      <c r="GQ43357" s="171"/>
    </row>
    <row r="43358" spans="199:199" ht="12" customHeight="1">
      <c r="GQ43358" s="171"/>
    </row>
    <row r="43359" spans="199:199" ht="12" customHeight="1">
      <c r="GQ43359" s="171"/>
    </row>
    <row r="43360" spans="199:199" ht="12" customHeight="1">
      <c r="GQ43360" s="171"/>
    </row>
    <row r="43361" spans="199:199" ht="12" customHeight="1">
      <c r="GQ43361" s="171"/>
    </row>
    <row r="43362" spans="199:199" ht="12" customHeight="1">
      <c r="GQ43362" s="171"/>
    </row>
    <row r="43363" spans="199:199" ht="12" customHeight="1">
      <c r="GQ43363" s="171"/>
    </row>
    <row r="43364" spans="199:199" ht="12" customHeight="1">
      <c r="GQ43364" s="171"/>
    </row>
    <row r="43365" spans="199:199" ht="12" customHeight="1">
      <c r="GQ43365" s="171"/>
    </row>
    <row r="43366" spans="199:199" ht="12" customHeight="1">
      <c r="GQ43366" s="171"/>
    </row>
    <row r="43367" spans="199:199" ht="12" customHeight="1">
      <c r="GQ43367" s="171"/>
    </row>
    <row r="43368" spans="199:199" ht="12" customHeight="1">
      <c r="GQ43368" s="171"/>
    </row>
    <row r="43369" spans="199:199" ht="12" customHeight="1">
      <c r="GQ43369" s="171"/>
    </row>
    <row r="43370" spans="199:199" ht="12" customHeight="1">
      <c r="GQ43370" s="171"/>
    </row>
    <row r="43371" spans="199:199" ht="12" customHeight="1">
      <c r="GQ43371" s="171"/>
    </row>
    <row r="43372" spans="199:199" ht="12" customHeight="1">
      <c r="GQ43372" s="171"/>
    </row>
    <row r="43373" spans="199:199" ht="12" customHeight="1">
      <c r="GQ43373" s="171"/>
    </row>
    <row r="43374" spans="199:199" ht="12" customHeight="1">
      <c r="GQ43374" s="171"/>
    </row>
    <row r="43375" spans="199:199" ht="12" customHeight="1">
      <c r="GQ43375" s="171"/>
    </row>
    <row r="43376" spans="199:199" ht="12" customHeight="1">
      <c r="GQ43376" s="171"/>
    </row>
    <row r="43377" spans="199:199" ht="12" customHeight="1">
      <c r="GQ43377" s="171"/>
    </row>
    <row r="43378" spans="199:199" ht="12" customHeight="1">
      <c r="GQ43378" s="171"/>
    </row>
    <row r="43379" spans="199:199" ht="12" customHeight="1">
      <c r="GQ43379" s="171"/>
    </row>
    <row r="43380" spans="199:199" ht="12" customHeight="1">
      <c r="GQ43380" s="171"/>
    </row>
    <row r="43381" spans="199:199" ht="12" customHeight="1">
      <c r="GQ43381" s="171"/>
    </row>
    <row r="43382" spans="199:199" ht="12" customHeight="1">
      <c r="GQ43382" s="171"/>
    </row>
    <row r="43383" spans="199:199" ht="12" customHeight="1">
      <c r="GQ43383" s="171"/>
    </row>
    <row r="43384" spans="199:199" ht="12" customHeight="1">
      <c r="GQ43384" s="171"/>
    </row>
    <row r="43385" spans="199:199" ht="12" customHeight="1">
      <c r="GQ43385" s="171"/>
    </row>
    <row r="43386" spans="199:199" ht="12" customHeight="1">
      <c r="GQ43386" s="171"/>
    </row>
    <row r="43387" spans="199:199" ht="12" customHeight="1">
      <c r="GQ43387" s="171"/>
    </row>
    <row r="43388" spans="199:199" ht="12" customHeight="1">
      <c r="GQ43388" s="171"/>
    </row>
    <row r="43389" spans="199:199" ht="12" customHeight="1">
      <c r="GQ43389" s="171"/>
    </row>
    <row r="43390" spans="199:199" ht="12" customHeight="1">
      <c r="GQ43390" s="171"/>
    </row>
    <row r="43391" spans="199:199" ht="12" customHeight="1">
      <c r="GQ43391" s="171"/>
    </row>
    <row r="43392" spans="199:199" ht="12" customHeight="1">
      <c r="GQ43392" s="171"/>
    </row>
    <row r="43393" spans="199:199" ht="12" customHeight="1">
      <c r="GQ43393" s="171"/>
    </row>
    <row r="43394" spans="199:199" ht="12" customHeight="1">
      <c r="GQ43394" s="171"/>
    </row>
    <row r="43395" spans="199:199" ht="12" customHeight="1">
      <c r="GQ43395" s="171"/>
    </row>
    <row r="43396" spans="199:199" ht="12" customHeight="1">
      <c r="GQ43396" s="171"/>
    </row>
    <row r="43397" spans="199:199" ht="12" customHeight="1">
      <c r="GQ43397" s="171"/>
    </row>
    <row r="43398" spans="199:199" ht="12" customHeight="1">
      <c r="GQ43398" s="171"/>
    </row>
    <row r="43399" spans="199:199" ht="12" customHeight="1">
      <c r="GQ43399" s="171"/>
    </row>
    <row r="43400" spans="199:199" ht="12" customHeight="1">
      <c r="GQ43400" s="171"/>
    </row>
    <row r="43401" spans="199:199" ht="12" customHeight="1">
      <c r="GQ43401" s="171"/>
    </row>
    <row r="43402" spans="199:199" ht="12" customHeight="1">
      <c r="GQ43402" s="171"/>
    </row>
    <row r="43403" spans="199:199" ht="12" customHeight="1">
      <c r="GQ43403" s="171"/>
    </row>
    <row r="43404" spans="199:199" ht="12" customHeight="1">
      <c r="GQ43404" s="171"/>
    </row>
    <row r="43405" spans="199:199" ht="12" customHeight="1">
      <c r="GQ43405" s="171"/>
    </row>
    <row r="43406" spans="199:199" ht="12" customHeight="1">
      <c r="GQ43406" s="171"/>
    </row>
    <row r="43407" spans="199:199" ht="12" customHeight="1">
      <c r="GQ43407" s="171"/>
    </row>
    <row r="43408" spans="199:199" ht="12" customHeight="1">
      <c r="GQ43408" s="171"/>
    </row>
    <row r="43409" spans="199:199" ht="12" customHeight="1">
      <c r="GQ43409" s="171"/>
    </row>
    <row r="43410" spans="199:199" ht="12" customHeight="1">
      <c r="GQ43410" s="171"/>
    </row>
    <row r="43411" spans="199:199" ht="12" customHeight="1">
      <c r="GQ43411" s="171"/>
    </row>
    <row r="43412" spans="199:199" ht="12" customHeight="1">
      <c r="GQ43412" s="171"/>
    </row>
    <row r="43413" spans="199:199" ht="12" customHeight="1">
      <c r="GQ43413" s="171"/>
    </row>
    <row r="43414" spans="199:199" ht="12" customHeight="1">
      <c r="GQ43414" s="171"/>
    </row>
    <row r="43415" spans="199:199" ht="12" customHeight="1">
      <c r="GQ43415" s="171"/>
    </row>
    <row r="43416" spans="199:199" ht="12" customHeight="1">
      <c r="GQ43416" s="171"/>
    </row>
    <row r="43417" spans="199:199" ht="12" customHeight="1">
      <c r="GQ43417" s="171"/>
    </row>
    <row r="43418" spans="199:199" ht="12" customHeight="1">
      <c r="GQ43418" s="171"/>
    </row>
    <row r="43419" spans="199:199" ht="12" customHeight="1">
      <c r="GQ43419" s="171"/>
    </row>
    <row r="43420" spans="199:199" ht="12" customHeight="1">
      <c r="GQ43420" s="171"/>
    </row>
    <row r="43421" spans="199:199" ht="12" customHeight="1">
      <c r="GQ43421" s="171"/>
    </row>
    <row r="43422" spans="199:199" ht="12" customHeight="1">
      <c r="GQ43422" s="171"/>
    </row>
    <row r="43423" spans="199:199" ht="12" customHeight="1">
      <c r="GQ43423" s="171"/>
    </row>
    <row r="43424" spans="199:199" ht="12" customHeight="1">
      <c r="GQ43424" s="171"/>
    </row>
    <row r="43425" spans="199:199" ht="12" customHeight="1">
      <c r="GQ43425" s="171"/>
    </row>
    <row r="43426" spans="199:199" ht="12" customHeight="1">
      <c r="GQ43426" s="171"/>
    </row>
    <row r="43427" spans="199:199" ht="12" customHeight="1">
      <c r="GQ43427" s="171"/>
    </row>
    <row r="43428" spans="199:199" ht="12" customHeight="1">
      <c r="GQ43428" s="171"/>
    </row>
    <row r="43429" spans="199:199" ht="12" customHeight="1">
      <c r="GQ43429" s="171"/>
    </row>
    <row r="43430" spans="199:199" ht="12" customHeight="1">
      <c r="GQ43430" s="171"/>
    </row>
    <row r="43431" spans="199:199" ht="12" customHeight="1">
      <c r="GQ43431" s="171"/>
    </row>
    <row r="43432" spans="199:199" ht="12" customHeight="1">
      <c r="GQ43432" s="171"/>
    </row>
    <row r="43433" spans="199:199" ht="12" customHeight="1">
      <c r="GQ43433" s="171"/>
    </row>
    <row r="43434" spans="199:199" ht="12" customHeight="1">
      <c r="GQ43434" s="171"/>
    </row>
    <row r="43435" spans="199:199" ht="12" customHeight="1">
      <c r="GQ43435" s="171"/>
    </row>
    <row r="43436" spans="199:199" ht="12" customHeight="1">
      <c r="GQ43436" s="171"/>
    </row>
    <row r="43437" spans="199:199" ht="12" customHeight="1">
      <c r="GQ43437" s="171"/>
    </row>
    <row r="43438" spans="199:199" ht="12" customHeight="1">
      <c r="GQ43438" s="171"/>
    </row>
    <row r="43439" spans="199:199" ht="12" customHeight="1">
      <c r="GQ43439" s="171"/>
    </row>
    <row r="43440" spans="199:199" ht="12" customHeight="1">
      <c r="GQ43440" s="171"/>
    </row>
    <row r="43441" spans="199:199" ht="12" customHeight="1">
      <c r="GQ43441" s="171"/>
    </row>
    <row r="43442" spans="199:199" ht="12" customHeight="1">
      <c r="GQ43442" s="171"/>
    </row>
    <row r="43443" spans="199:199" ht="12" customHeight="1">
      <c r="GQ43443" s="171"/>
    </row>
    <row r="43444" spans="199:199" ht="12" customHeight="1">
      <c r="GQ43444" s="171"/>
    </row>
    <row r="43445" spans="199:199" ht="12" customHeight="1">
      <c r="GQ43445" s="171"/>
    </row>
    <row r="43446" spans="199:199" ht="12" customHeight="1">
      <c r="GQ43446" s="171"/>
    </row>
    <row r="43447" spans="199:199" ht="12" customHeight="1">
      <c r="GQ43447" s="171"/>
    </row>
    <row r="43448" spans="199:199" ht="12" customHeight="1">
      <c r="GQ43448" s="171"/>
    </row>
    <row r="43449" spans="199:199" ht="12" customHeight="1">
      <c r="GQ43449" s="171"/>
    </row>
    <row r="43450" spans="199:199" ht="12" customHeight="1">
      <c r="GQ43450" s="171"/>
    </row>
    <row r="43451" spans="199:199" ht="12" customHeight="1">
      <c r="GQ43451" s="171"/>
    </row>
    <row r="43452" spans="199:199" ht="12" customHeight="1">
      <c r="GQ43452" s="171"/>
    </row>
    <row r="43453" spans="199:199" ht="12" customHeight="1">
      <c r="GQ43453" s="171"/>
    </row>
    <row r="43454" spans="199:199" ht="12" customHeight="1">
      <c r="GQ43454" s="171"/>
    </row>
    <row r="43455" spans="199:199" ht="12" customHeight="1">
      <c r="GQ43455" s="171"/>
    </row>
    <row r="43456" spans="199:199" ht="12" customHeight="1">
      <c r="GQ43456" s="171"/>
    </row>
    <row r="43457" spans="199:199" ht="12" customHeight="1">
      <c r="GQ43457" s="171"/>
    </row>
    <row r="43458" spans="199:199" ht="12" customHeight="1">
      <c r="GQ43458" s="171"/>
    </row>
    <row r="43459" spans="199:199" ht="12" customHeight="1">
      <c r="GQ43459" s="171"/>
    </row>
    <row r="43460" spans="199:199" ht="12" customHeight="1">
      <c r="GQ43460" s="171"/>
    </row>
    <row r="43461" spans="199:199" ht="12" customHeight="1">
      <c r="GQ43461" s="171"/>
    </row>
    <row r="43462" spans="199:199" ht="12" customHeight="1">
      <c r="GQ43462" s="171"/>
    </row>
    <row r="43463" spans="199:199" ht="12" customHeight="1">
      <c r="GQ43463" s="171"/>
    </row>
    <row r="43464" spans="199:199" ht="12" customHeight="1">
      <c r="GQ43464" s="171"/>
    </row>
    <row r="43465" spans="199:199" ht="12" customHeight="1">
      <c r="GQ43465" s="171"/>
    </row>
    <row r="43466" spans="199:199" ht="12" customHeight="1">
      <c r="GQ43466" s="171"/>
    </row>
    <row r="43467" spans="199:199" ht="12" customHeight="1">
      <c r="GQ43467" s="171"/>
    </row>
    <row r="43468" spans="199:199" ht="12" customHeight="1">
      <c r="GQ43468" s="171"/>
    </row>
    <row r="43469" spans="199:199" ht="12" customHeight="1">
      <c r="GQ43469" s="171"/>
    </row>
    <row r="43470" spans="199:199" ht="12" customHeight="1">
      <c r="GQ43470" s="171"/>
    </row>
    <row r="43471" spans="199:199" ht="12" customHeight="1">
      <c r="GQ43471" s="171"/>
    </row>
    <row r="43472" spans="199:199" ht="12" customHeight="1">
      <c r="GQ43472" s="171"/>
    </row>
    <row r="43473" spans="199:199" ht="12" customHeight="1">
      <c r="GQ43473" s="171"/>
    </row>
    <row r="43474" spans="199:199" ht="12" customHeight="1">
      <c r="GQ43474" s="171"/>
    </row>
    <row r="43475" spans="199:199" ht="12" customHeight="1">
      <c r="GQ43475" s="171"/>
    </row>
    <row r="43476" spans="199:199" ht="12" customHeight="1">
      <c r="GQ43476" s="171"/>
    </row>
    <row r="43477" spans="199:199" ht="12" customHeight="1">
      <c r="GQ43477" s="171"/>
    </row>
    <row r="43478" spans="199:199" ht="12" customHeight="1">
      <c r="GQ43478" s="171"/>
    </row>
    <row r="43479" spans="199:199" ht="12" customHeight="1">
      <c r="GQ43479" s="171"/>
    </row>
    <row r="43480" spans="199:199" ht="12" customHeight="1">
      <c r="GQ43480" s="171"/>
    </row>
    <row r="43481" spans="199:199" ht="12" customHeight="1">
      <c r="GQ43481" s="171"/>
    </row>
    <row r="43482" spans="199:199" ht="12" customHeight="1">
      <c r="GQ43482" s="171"/>
    </row>
    <row r="43483" spans="199:199" ht="12" customHeight="1">
      <c r="GQ43483" s="171"/>
    </row>
    <row r="43484" spans="199:199" ht="12" customHeight="1">
      <c r="GQ43484" s="171"/>
    </row>
    <row r="43485" spans="199:199" ht="12" customHeight="1">
      <c r="GQ43485" s="171"/>
    </row>
    <row r="43486" spans="199:199" ht="12" customHeight="1">
      <c r="GQ43486" s="171"/>
    </row>
    <row r="43487" spans="199:199" ht="12" customHeight="1">
      <c r="GQ43487" s="171"/>
    </row>
    <row r="43488" spans="199:199" ht="12" customHeight="1">
      <c r="GQ43488" s="171"/>
    </row>
    <row r="43489" spans="199:199" ht="12" customHeight="1">
      <c r="GQ43489" s="171"/>
    </row>
    <row r="43490" spans="199:199" ht="12" customHeight="1">
      <c r="GQ43490" s="171"/>
    </row>
    <row r="43491" spans="199:199" ht="12" customHeight="1">
      <c r="GQ43491" s="171"/>
    </row>
    <row r="43492" spans="199:199" ht="12" customHeight="1">
      <c r="GQ43492" s="171"/>
    </row>
    <row r="43493" spans="199:199" ht="12" customHeight="1">
      <c r="GQ43493" s="171"/>
    </row>
    <row r="43494" spans="199:199" ht="12" customHeight="1">
      <c r="GQ43494" s="171"/>
    </row>
    <row r="43495" spans="199:199" ht="12" customHeight="1">
      <c r="GQ43495" s="171"/>
    </row>
    <row r="43496" spans="199:199" ht="12" customHeight="1">
      <c r="GQ43496" s="171"/>
    </row>
    <row r="43497" spans="199:199" ht="12" customHeight="1">
      <c r="GQ43497" s="171"/>
    </row>
    <row r="43498" spans="199:199" ht="12" customHeight="1">
      <c r="GQ43498" s="171"/>
    </row>
    <row r="43499" spans="199:199" ht="12" customHeight="1">
      <c r="GQ43499" s="171"/>
    </row>
    <row r="43500" spans="199:199" ht="12" customHeight="1">
      <c r="GQ43500" s="171"/>
    </row>
    <row r="43501" spans="199:199" ht="12" customHeight="1">
      <c r="GQ43501" s="171"/>
    </row>
    <row r="43502" spans="199:199" ht="12" customHeight="1">
      <c r="GQ43502" s="171"/>
    </row>
    <row r="43503" spans="199:199" ht="12" customHeight="1">
      <c r="GQ43503" s="171"/>
    </row>
    <row r="43504" spans="199:199" ht="12" customHeight="1">
      <c r="GQ43504" s="171"/>
    </row>
    <row r="43505" spans="199:199" ht="12" customHeight="1">
      <c r="GQ43505" s="171"/>
    </row>
    <row r="43506" spans="199:199" ht="12" customHeight="1">
      <c r="GQ43506" s="171"/>
    </row>
    <row r="43507" spans="199:199" ht="12" customHeight="1">
      <c r="GQ43507" s="171"/>
    </row>
    <row r="43508" spans="199:199" ht="12" customHeight="1">
      <c r="GQ43508" s="171"/>
    </row>
    <row r="43509" spans="199:199" ht="12" customHeight="1">
      <c r="GQ43509" s="171"/>
    </row>
    <row r="43510" spans="199:199" ht="12" customHeight="1">
      <c r="GQ43510" s="171"/>
    </row>
    <row r="43511" spans="199:199" ht="12" customHeight="1">
      <c r="GQ43511" s="171"/>
    </row>
    <row r="43512" spans="199:199" ht="12" customHeight="1">
      <c r="GQ43512" s="171"/>
    </row>
    <row r="43513" spans="199:199" ht="12" customHeight="1">
      <c r="GQ43513" s="171"/>
    </row>
    <row r="43514" spans="199:199" ht="12" customHeight="1">
      <c r="GQ43514" s="171"/>
    </row>
    <row r="43515" spans="199:199" ht="12" customHeight="1">
      <c r="GQ43515" s="171"/>
    </row>
    <row r="43516" spans="199:199" ht="12" customHeight="1">
      <c r="GQ43516" s="171"/>
    </row>
    <row r="43517" spans="199:199" ht="12" customHeight="1">
      <c r="GQ43517" s="171"/>
    </row>
    <row r="43518" spans="199:199" ht="12" customHeight="1">
      <c r="GQ43518" s="171"/>
    </row>
    <row r="43519" spans="199:199" ht="12" customHeight="1">
      <c r="GQ43519" s="171"/>
    </row>
    <row r="43520" spans="199:199" ht="12" customHeight="1">
      <c r="GQ43520" s="171"/>
    </row>
    <row r="43521" spans="199:199" ht="12" customHeight="1">
      <c r="GQ43521" s="171"/>
    </row>
    <row r="43522" spans="199:199" ht="12" customHeight="1">
      <c r="GQ43522" s="171"/>
    </row>
    <row r="43523" spans="199:199" ht="12" customHeight="1">
      <c r="GQ43523" s="171"/>
    </row>
    <row r="43524" spans="199:199" ht="12" customHeight="1">
      <c r="GQ43524" s="171"/>
    </row>
    <row r="43525" spans="199:199" ht="12" customHeight="1">
      <c r="GQ43525" s="171"/>
    </row>
    <row r="43526" spans="199:199" ht="12" customHeight="1">
      <c r="GQ43526" s="171"/>
    </row>
    <row r="43527" spans="199:199" ht="12" customHeight="1">
      <c r="GQ43527" s="171"/>
    </row>
    <row r="43528" spans="199:199" ht="12" customHeight="1">
      <c r="GQ43528" s="171"/>
    </row>
    <row r="43529" spans="199:199" ht="12" customHeight="1">
      <c r="GQ43529" s="171"/>
    </row>
    <row r="43530" spans="199:199" ht="12" customHeight="1">
      <c r="GQ43530" s="171"/>
    </row>
    <row r="43531" spans="199:199" ht="12" customHeight="1">
      <c r="GQ43531" s="171"/>
    </row>
    <row r="43532" spans="199:199" ht="12" customHeight="1">
      <c r="GQ43532" s="171"/>
    </row>
    <row r="43533" spans="199:199" ht="12" customHeight="1">
      <c r="GQ43533" s="171"/>
    </row>
    <row r="43534" spans="199:199" ht="12" customHeight="1">
      <c r="GQ43534" s="171"/>
    </row>
    <row r="43535" spans="199:199" ht="12" customHeight="1">
      <c r="GQ43535" s="171"/>
    </row>
    <row r="43536" spans="199:199" ht="12" customHeight="1">
      <c r="GQ43536" s="171"/>
    </row>
    <row r="43537" spans="199:199" ht="12" customHeight="1">
      <c r="GQ43537" s="171"/>
    </row>
    <row r="43538" spans="199:199" ht="12" customHeight="1">
      <c r="GQ43538" s="171"/>
    </row>
    <row r="43539" spans="199:199" ht="12" customHeight="1">
      <c r="GQ43539" s="171"/>
    </row>
    <row r="43540" spans="199:199" ht="12" customHeight="1">
      <c r="GQ43540" s="171"/>
    </row>
    <row r="43541" spans="199:199" ht="12" customHeight="1">
      <c r="GQ43541" s="171"/>
    </row>
    <row r="43542" spans="199:199" ht="12" customHeight="1">
      <c r="GQ43542" s="171"/>
    </row>
    <row r="43543" spans="199:199" ht="12" customHeight="1">
      <c r="GQ43543" s="171"/>
    </row>
    <row r="43544" spans="199:199" ht="12" customHeight="1">
      <c r="GQ43544" s="171"/>
    </row>
    <row r="43545" spans="199:199" ht="12" customHeight="1">
      <c r="GQ43545" s="171"/>
    </row>
    <row r="43546" spans="199:199" ht="12" customHeight="1">
      <c r="GQ43546" s="171"/>
    </row>
    <row r="43547" spans="199:199" ht="12" customHeight="1">
      <c r="GQ43547" s="171"/>
    </row>
    <row r="43548" spans="199:199" ht="12" customHeight="1">
      <c r="GQ43548" s="171"/>
    </row>
    <row r="43549" spans="199:199" ht="12" customHeight="1">
      <c r="GQ43549" s="171"/>
    </row>
    <row r="43550" spans="199:199" ht="12" customHeight="1">
      <c r="GQ43550" s="171"/>
    </row>
    <row r="43551" spans="199:199" ht="12" customHeight="1">
      <c r="GQ43551" s="171"/>
    </row>
    <row r="43552" spans="199:199" ht="12" customHeight="1">
      <c r="GQ43552" s="171"/>
    </row>
    <row r="43553" spans="199:199" ht="12" customHeight="1">
      <c r="GQ43553" s="171"/>
    </row>
    <row r="43554" spans="199:199" ht="12" customHeight="1">
      <c r="GQ43554" s="171"/>
    </row>
    <row r="43555" spans="199:199" ht="12" customHeight="1">
      <c r="GQ43555" s="171"/>
    </row>
    <row r="43556" spans="199:199" ht="12" customHeight="1">
      <c r="GQ43556" s="171"/>
    </row>
    <row r="43557" spans="199:199" ht="12" customHeight="1">
      <c r="GQ43557" s="171"/>
    </row>
    <row r="43558" spans="199:199" ht="12" customHeight="1">
      <c r="GQ43558" s="171"/>
    </row>
    <row r="43559" spans="199:199" ht="12" customHeight="1">
      <c r="GQ43559" s="171"/>
    </row>
    <row r="43560" spans="199:199" ht="12" customHeight="1">
      <c r="GQ43560" s="171"/>
    </row>
    <row r="43561" spans="199:199" ht="12" customHeight="1">
      <c r="GQ43561" s="171"/>
    </row>
    <row r="43562" spans="199:199" ht="12" customHeight="1">
      <c r="GQ43562" s="171"/>
    </row>
    <row r="43563" spans="199:199" ht="12" customHeight="1">
      <c r="GQ43563" s="171"/>
    </row>
    <row r="43564" spans="199:199" ht="12" customHeight="1">
      <c r="GQ43564" s="171"/>
    </row>
    <row r="43565" spans="199:199" ht="12" customHeight="1">
      <c r="GQ43565" s="171"/>
    </row>
    <row r="43566" spans="199:199" ht="12" customHeight="1">
      <c r="GQ43566" s="171"/>
    </row>
    <row r="43567" spans="199:199" ht="12" customHeight="1">
      <c r="GQ43567" s="171"/>
    </row>
    <row r="43568" spans="199:199" ht="12" customHeight="1">
      <c r="GQ43568" s="171"/>
    </row>
    <row r="43569" spans="199:199" ht="12" customHeight="1">
      <c r="GQ43569" s="171"/>
    </row>
    <row r="43570" spans="199:199" ht="12" customHeight="1">
      <c r="GQ43570" s="171"/>
    </row>
    <row r="43571" spans="199:199" ht="12" customHeight="1">
      <c r="GQ43571" s="171"/>
    </row>
    <row r="43572" spans="199:199" ht="12" customHeight="1">
      <c r="GQ43572" s="171"/>
    </row>
    <row r="43573" spans="199:199" ht="12" customHeight="1">
      <c r="GQ43573" s="171"/>
    </row>
    <row r="43574" spans="199:199" ht="12" customHeight="1">
      <c r="GQ43574" s="171"/>
    </row>
    <row r="43575" spans="199:199" ht="12" customHeight="1">
      <c r="GQ43575" s="171"/>
    </row>
    <row r="43576" spans="199:199" ht="12" customHeight="1">
      <c r="GQ43576" s="171"/>
    </row>
    <row r="43577" spans="199:199" ht="12" customHeight="1">
      <c r="GQ43577" s="171"/>
    </row>
    <row r="43578" spans="199:199" ht="12" customHeight="1">
      <c r="GQ43578" s="171"/>
    </row>
    <row r="43579" spans="199:199" ht="12" customHeight="1">
      <c r="GQ43579" s="171"/>
    </row>
    <row r="43580" spans="199:199" ht="12" customHeight="1">
      <c r="GQ43580" s="171"/>
    </row>
    <row r="43581" spans="199:199" ht="12" customHeight="1">
      <c r="GQ43581" s="171"/>
    </row>
    <row r="43582" spans="199:199" ht="12" customHeight="1">
      <c r="GQ43582" s="171"/>
    </row>
    <row r="43583" spans="199:199" ht="12" customHeight="1">
      <c r="GQ43583" s="171"/>
    </row>
    <row r="43584" spans="199:199" ht="12" customHeight="1">
      <c r="GQ43584" s="171"/>
    </row>
    <row r="43585" spans="199:199" ht="12" customHeight="1">
      <c r="GQ43585" s="171"/>
    </row>
    <row r="43586" spans="199:199" ht="12" customHeight="1">
      <c r="GQ43586" s="171"/>
    </row>
    <row r="43587" spans="199:199" ht="12" customHeight="1">
      <c r="GQ43587" s="171"/>
    </row>
    <row r="43588" spans="199:199" ht="12" customHeight="1">
      <c r="GQ43588" s="171"/>
    </row>
    <row r="43589" spans="199:199" ht="12" customHeight="1">
      <c r="GQ43589" s="171"/>
    </row>
    <row r="43590" spans="199:199" ht="12" customHeight="1">
      <c r="GQ43590" s="171"/>
    </row>
    <row r="43591" spans="199:199" ht="12" customHeight="1">
      <c r="GQ43591" s="171"/>
    </row>
    <row r="43592" spans="199:199" ht="12" customHeight="1">
      <c r="GQ43592" s="171"/>
    </row>
    <row r="43593" spans="199:199" ht="12" customHeight="1">
      <c r="GQ43593" s="171"/>
    </row>
    <row r="43594" spans="199:199" ht="12" customHeight="1">
      <c r="GQ43594" s="171"/>
    </row>
    <row r="43595" spans="199:199" ht="12" customHeight="1">
      <c r="GQ43595" s="171"/>
    </row>
    <row r="43596" spans="199:199" ht="12" customHeight="1">
      <c r="GQ43596" s="171"/>
    </row>
    <row r="43597" spans="199:199" ht="12" customHeight="1">
      <c r="GQ43597" s="171"/>
    </row>
    <row r="43598" spans="199:199" ht="12" customHeight="1">
      <c r="GQ43598" s="171"/>
    </row>
    <row r="43599" spans="199:199" ht="12" customHeight="1">
      <c r="GQ43599" s="171"/>
    </row>
    <row r="43600" spans="199:199" ht="12" customHeight="1">
      <c r="GQ43600" s="171"/>
    </row>
    <row r="43601" spans="199:199" ht="12" customHeight="1">
      <c r="GQ43601" s="171"/>
    </row>
    <row r="43602" spans="199:199" ht="12" customHeight="1">
      <c r="GQ43602" s="171"/>
    </row>
    <row r="43603" spans="199:199" ht="12" customHeight="1">
      <c r="GQ43603" s="171"/>
    </row>
    <row r="43604" spans="199:199" ht="12" customHeight="1">
      <c r="GQ43604" s="171"/>
    </row>
    <row r="43605" spans="199:199" ht="12" customHeight="1">
      <c r="GQ43605" s="171"/>
    </row>
    <row r="43606" spans="199:199" ht="12" customHeight="1">
      <c r="GQ43606" s="171"/>
    </row>
    <row r="43607" spans="199:199" ht="12" customHeight="1">
      <c r="GQ43607" s="171"/>
    </row>
    <row r="43608" spans="199:199" ht="12" customHeight="1">
      <c r="GQ43608" s="171"/>
    </row>
    <row r="43609" spans="199:199" ht="12" customHeight="1">
      <c r="GQ43609" s="171"/>
    </row>
    <row r="43610" spans="199:199" ht="12" customHeight="1">
      <c r="GQ43610" s="171"/>
    </row>
    <row r="43611" spans="199:199" ht="12" customHeight="1">
      <c r="GQ43611" s="171"/>
    </row>
    <row r="43612" spans="199:199" ht="12" customHeight="1">
      <c r="GQ43612" s="171"/>
    </row>
    <row r="43613" spans="199:199" ht="12" customHeight="1">
      <c r="GQ43613" s="171"/>
    </row>
    <row r="43614" spans="199:199" ht="12" customHeight="1">
      <c r="GQ43614" s="171"/>
    </row>
    <row r="43615" spans="199:199" ht="12" customHeight="1">
      <c r="GQ43615" s="171"/>
    </row>
    <row r="43616" spans="199:199" ht="12" customHeight="1">
      <c r="GQ43616" s="171"/>
    </row>
    <row r="43617" spans="199:199" ht="12" customHeight="1">
      <c r="GQ43617" s="171"/>
    </row>
    <row r="43618" spans="199:199" ht="12" customHeight="1">
      <c r="GQ43618" s="171"/>
    </row>
    <row r="43619" spans="199:199" ht="12" customHeight="1">
      <c r="GQ43619" s="171"/>
    </row>
    <row r="43620" spans="199:199" ht="12" customHeight="1">
      <c r="GQ43620" s="171"/>
    </row>
    <row r="43621" spans="199:199" ht="12" customHeight="1">
      <c r="GQ43621" s="171"/>
    </row>
    <row r="43622" spans="199:199" ht="12" customHeight="1">
      <c r="GQ43622" s="171"/>
    </row>
    <row r="43623" spans="199:199" ht="12" customHeight="1">
      <c r="GQ43623" s="171"/>
    </row>
    <row r="43624" spans="199:199" ht="12" customHeight="1">
      <c r="GQ43624" s="171"/>
    </row>
    <row r="43625" spans="199:199" ht="12" customHeight="1">
      <c r="GQ43625" s="171"/>
    </row>
    <row r="43626" spans="199:199" ht="12" customHeight="1">
      <c r="GQ43626" s="171"/>
    </row>
    <row r="43627" spans="199:199" ht="12" customHeight="1">
      <c r="GQ43627" s="171"/>
    </row>
    <row r="43628" spans="199:199" ht="12" customHeight="1">
      <c r="GQ43628" s="171"/>
    </row>
    <row r="43629" spans="199:199" ht="12" customHeight="1">
      <c r="GQ43629" s="171"/>
    </row>
    <row r="43630" spans="199:199" ht="12" customHeight="1">
      <c r="GQ43630" s="171"/>
    </row>
    <row r="43631" spans="199:199" ht="12" customHeight="1">
      <c r="GQ43631" s="171"/>
    </row>
    <row r="43632" spans="199:199" ht="12" customHeight="1">
      <c r="GQ43632" s="171"/>
    </row>
    <row r="43633" spans="199:199" ht="12" customHeight="1">
      <c r="GQ43633" s="171"/>
    </row>
    <row r="43634" spans="199:199" ht="12" customHeight="1">
      <c r="GQ43634" s="171"/>
    </row>
    <row r="43635" spans="199:199" ht="12" customHeight="1">
      <c r="GQ43635" s="171"/>
    </row>
    <row r="43636" spans="199:199" ht="12" customHeight="1">
      <c r="GQ43636" s="171"/>
    </row>
    <row r="43637" spans="199:199" ht="12" customHeight="1">
      <c r="GQ43637" s="171"/>
    </row>
    <row r="43638" spans="199:199" ht="12" customHeight="1">
      <c r="GQ43638" s="171"/>
    </row>
    <row r="43639" spans="199:199" ht="12" customHeight="1">
      <c r="GQ43639" s="171"/>
    </row>
    <row r="43640" spans="199:199" ht="12" customHeight="1">
      <c r="GQ43640" s="171"/>
    </row>
    <row r="43641" spans="199:199" ht="12" customHeight="1">
      <c r="GQ43641" s="171"/>
    </row>
    <row r="43642" spans="199:199" ht="12" customHeight="1">
      <c r="GQ43642" s="171"/>
    </row>
    <row r="43643" spans="199:199" ht="12" customHeight="1">
      <c r="GQ43643" s="171"/>
    </row>
    <row r="43644" spans="199:199" ht="12" customHeight="1">
      <c r="GQ43644" s="171"/>
    </row>
    <row r="43645" spans="199:199" ht="12" customHeight="1">
      <c r="GQ43645" s="171"/>
    </row>
    <row r="43646" spans="199:199" ht="12" customHeight="1">
      <c r="GQ43646" s="171"/>
    </row>
    <row r="43647" spans="199:199" ht="12" customHeight="1">
      <c r="GQ43647" s="171"/>
    </row>
    <row r="43648" spans="199:199" ht="12" customHeight="1">
      <c r="GQ43648" s="171"/>
    </row>
    <row r="43649" spans="199:199" ht="12" customHeight="1">
      <c r="GQ43649" s="171"/>
    </row>
    <row r="43650" spans="199:199" ht="12" customHeight="1">
      <c r="GQ43650" s="171"/>
    </row>
    <row r="43651" spans="199:199" ht="12" customHeight="1">
      <c r="GQ43651" s="171"/>
    </row>
    <row r="43652" spans="199:199" ht="12" customHeight="1">
      <c r="GQ43652" s="171"/>
    </row>
    <row r="43653" spans="199:199" ht="12" customHeight="1">
      <c r="GQ43653" s="171"/>
    </row>
    <row r="43654" spans="199:199" ht="12" customHeight="1">
      <c r="GQ43654" s="171"/>
    </row>
    <row r="43655" spans="199:199" ht="12" customHeight="1">
      <c r="GQ43655" s="171"/>
    </row>
    <row r="43656" spans="199:199" ht="12" customHeight="1">
      <c r="GQ43656" s="171"/>
    </row>
    <row r="43657" spans="199:199" ht="12" customHeight="1">
      <c r="GQ43657" s="171"/>
    </row>
    <row r="43658" spans="199:199" ht="12" customHeight="1">
      <c r="GQ43658" s="171"/>
    </row>
    <row r="43659" spans="199:199" ht="12" customHeight="1">
      <c r="GQ43659" s="171"/>
    </row>
    <row r="43660" spans="199:199" ht="12" customHeight="1">
      <c r="GQ43660" s="171"/>
    </row>
    <row r="43661" spans="199:199" ht="12" customHeight="1">
      <c r="GQ43661" s="171"/>
    </row>
    <row r="43662" spans="199:199" ht="12" customHeight="1">
      <c r="GQ43662" s="171"/>
    </row>
    <row r="43663" spans="199:199" ht="12" customHeight="1">
      <c r="GQ43663" s="171"/>
    </row>
    <row r="43664" spans="199:199" ht="12" customHeight="1">
      <c r="GQ43664" s="171"/>
    </row>
    <row r="43665" spans="199:199" ht="12" customHeight="1">
      <c r="GQ43665" s="171"/>
    </row>
    <row r="43666" spans="199:199" ht="12" customHeight="1">
      <c r="GQ43666" s="171"/>
    </row>
    <row r="43667" spans="199:199" ht="12" customHeight="1">
      <c r="GQ43667" s="171"/>
    </row>
    <row r="43668" spans="199:199" ht="12" customHeight="1">
      <c r="GQ43668" s="171"/>
    </row>
    <row r="43669" spans="199:199" ht="12" customHeight="1">
      <c r="GQ43669" s="171"/>
    </row>
    <row r="43670" spans="199:199" ht="12" customHeight="1">
      <c r="GQ43670" s="171"/>
    </row>
    <row r="43671" spans="199:199" ht="12" customHeight="1">
      <c r="GQ43671" s="171"/>
    </row>
    <row r="43672" spans="199:199" ht="12" customHeight="1">
      <c r="GQ43672" s="171"/>
    </row>
    <row r="43673" spans="199:199" ht="12" customHeight="1">
      <c r="GQ43673" s="171"/>
    </row>
    <row r="43674" spans="199:199" ht="12" customHeight="1">
      <c r="GQ43674" s="171"/>
    </row>
    <row r="43675" spans="199:199" ht="12" customHeight="1">
      <c r="GQ43675" s="171"/>
    </row>
    <row r="43676" spans="199:199" ht="12" customHeight="1">
      <c r="GQ43676" s="171"/>
    </row>
    <row r="43677" spans="199:199" ht="12" customHeight="1">
      <c r="GQ43677" s="171"/>
    </row>
    <row r="43678" spans="199:199" ht="12" customHeight="1">
      <c r="GQ43678" s="171"/>
    </row>
    <row r="43679" spans="199:199" ht="12" customHeight="1">
      <c r="GQ43679" s="171"/>
    </row>
    <row r="43680" spans="199:199" ht="12" customHeight="1">
      <c r="GQ43680" s="171"/>
    </row>
    <row r="43681" spans="199:199" ht="12" customHeight="1">
      <c r="GQ43681" s="171"/>
    </row>
    <row r="43682" spans="199:199" ht="12" customHeight="1">
      <c r="GQ43682" s="171"/>
    </row>
    <row r="43683" spans="199:199" ht="12" customHeight="1">
      <c r="GQ43683" s="171"/>
    </row>
    <row r="43684" spans="199:199" ht="12" customHeight="1">
      <c r="GQ43684" s="171"/>
    </row>
    <row r="43685" spans="199:199" ht="12" customHeight="1">
      <c r="GQ43685" s="171"/>
    </row>
    <row r="43686" spans="199:199" ht="12" customHeight="1">
      <c r="GQ43686" s="171"/>
    </row>
    <row r="43687" spans="199:199" ht="12" customHeight="1">
      <c r="GQ43687" s="171"/>
    </row>
    <row r="43688" spans="199:199" ht="12" customHeight="1">
      <c r="GQ43688" s="171"/>
    </row>
    <row r="43689" spans="199:199" ht="12" customHeight="1">
      <c r="GQ43689" s="171"/>
    </row>
    <row r="43690" spans="199:199" ht="12" customHeight="1">
      <c r="GQ43690" s="171"/>
    </row>
    <row r="43691" spans="199:199" ht="12" customHeight="1">
      <c r="GQ43691" s="171"/>
    </row>
    <row r="43692" spans="199:199" ht="12" customHeight="1">
      <c r="GQ43692" s="171"/>
    </row>
    <row r="43693" spans="199:199" ht="12" customHeight="1">
      <c r="GQ43693" s="171"/>
    </row>
    <row r="43694" spans="199:199" ht="12" customHeight="1">
      <c r="GQ43694" s="171"/>
    </row>
    <row r="43695" spans="199:199" ht="12" customHeight="1">
      <c r="GQ43695" s="171"/>
    </row>
    <row r="43696" spans="199:199" ht="12" customHeight="1">
      <c r="GQ43696" s="171"/>
    </row>
    <row r="43697" spans="199:199" ht="12" customHeight="1">
      <c r="GQ43697" s="171"/>
    </row>
    <row r="43698" spans="199:199" ht="12" customHeight="1">
      <c r="GQ43698" s="171"/>
    </row>
    <row r="43699" spans="199:199" ht="12" customHeight="1">
      <c r="GQ43699" s="171"/>
    </row>
    <row r="43700" spans="199:199" ht="12" customHeight="1">
      <c r="GQ43700" s="171"/>
    </row>
    <row r="43701" spans="199:199" ht="12" customHeight="1">
      <c r="GQ43701" s="171"/>
    </row>
    <row r="43702" spans="199:199" ht="12" customHeight="1">
      <c r="GQ43702" s="171"/>
    </row>
    <row r="43703" spans="199:199" ht="12" customHeight="1">
      <c r="GQ43703" s="171"/>
    </row>
    <row r="43704" spans="199:199" ht="12" customHeight="1">
      <c r="GQ43704" s="171"/>
    </row>
    <row r="43705" spans="199:199" ht="12" customHeight="1">
      <c r="GQ43705" s="171"/>
    </row>
    <row r="43706" spans="199:199" ht="12" customHeight="1">
      <c r="GQ43706" s="171"/>
    </row>
    <row r="43707" spans="199:199" ht="12" customHeight="1">
      <c r="GQ43707" s="171"/>
    </row>
    <row r="43708" spans="199:199" ht="12" customHeight="1">
      <c r="GQ43708" s="171"/>
    </row>
    <row r="43709" spans="199:199" ht="12" customHeight="1">
      <c r="GQ43709" s="171"/>
    </row>
    <row r="43710" spans="199:199" ht="12" customHeight="1">
      <c r="GQ43710" s="171"/>
    </row>
    <row r="43711" spans="199:199" ht="12" customHeight="1">
      <c r="GQ43711" s="171"/>
    </row>
    <row r="43712" spans="199:199" ht="12" customHeight="1">
      <c r="GQ43712" s="171"/>
    </row>
    <row r="43713" spans="199:199" ht="12" customHeight="1">
      <c r="GQ43713" s="171"/>
    </row>
    <row r="43714" spans="199:199" ht="12" customHeight="1">
      <c r="GQ43714" s="171"/>
    </row>
    <row r="43715" spans="199:199" ht="12" customHeight="1">
      <c r="GQ43715" s="171"/>
    </row>
    <row r="43716" spans="199:199" ht="12" customHeight="1">
      <c r="GQ43716" s="171"/>
    </row>
    <row r="43717" spans="199:199" ht="12" customHeight="1">
      <c r="GQ43717" s="171"/>
    </row>
    <row r="43718" spans="199:199" ht="12" customHeight="1">
      <c r="GQ43718" s="171"/>
    </row>
    <row r="43719" spans="199:199" ht="12" customHeight="1">
      <c r="GQ43719" s="171"/>
    </row>
    <row r="43720" spans="199:199" ht="12" customHeight="1">
      <c r="GQ43720" s="171"/>
    </row>
    <row r="43721" spans="199:199" ht="12" customHeight="1">
      <c r="GQ43721" s="171"/>
    </row>
    <row r="43722" spans="199:199" ht="12" customHeight="1">
      <c r="GQ43722" s="171"/>
    </row>
    <row r="43723" spans="199:199" ht="12" customHeight="1">
      <c r="GQ43723" s="171"/>
    </row>
    <row r="43724" spans="199:199" ht="12" customHeight="1">
      <c r="GQ43724" s="171"/>
    </row>
    <row r="43725" spans="199:199" ht="12" customHeight="1">
      <c r="GQ43725" s="171"/>
    </row>
    <row r="43726" spans="199:199" ht="12" customHeight="1">
      <c r="GQ43726" s="171"/>
    </row>
    <row r="43727" spans="199:199" ht="12" customHeight="1">
      <c r="GQ43727" s="171"/>
    </row>
    <row r="43728" spans="199:199" ht="12" customHeight="1">
      <c r="GQ43728" s="171"/>
    </row>
    <row r="43729" spans="199:199" ht="12" customHeight="1">
      <c r="GQ43729" s="171"/>
    </row>
    <row r="43730" spans="199:199" ht="12" customHeight="1">
      <c r="GQ43730" s="171"/>
    </row>
    <row r="43731" spans="199:199" ht="12" customHeight="1">
      <c r="GQ43731" s="171"/>
    </row>
    <row r="43732" spans="199:199" ht="12" customHeight="1">
      <c r="GQ43732" s="171"/>
    </row>
    <row r="43733" spans="199:199" ht="12" customHeight="1">
      <c r="GQ43733" s="171"/>
    </row>
    <row r="43734" spans="199:199" ht="12" customHeight="1">
      <c r="GQ43734" s="171"/>
    </row>
    <row r="43735" spans="199:199" ht="12" customHeight="1">
      <c r="GQ43735" s="171"/>
    </row>
    <row r="43736" spans="199:199" ht="12" customHeight="1">
      <c r="GQ43736" s="171"/>
    </row>
    <row r="43737" spans="199:199" ht="12" customHeight="1">
      <c r="GQ43737" s="171"/>
    </row>
    <row r="43738" spans="199:199" ht="12" customHeight="1">
      <c r="GQ43738" s="171"/>
    </row>
    <row r="43739" spans="199:199" ht="12" customHeight="1">
      <c r="GQ43739" s="171"/>
    </row>
    <row r="43740" spans="199:199" ht="12" customHeight="1">
      <c r="GQ43740" s="171"/>
    </row>
    <row r="43741" spans="199:199" ht="12" customHeight="1">
      <c r="GQ43741" s="171"/>
    </row>
    <row r="43742" spans="199:199" ht="12" customHeight="1">
      <c r="GQ43742" s="171"/>
    </row>
    <row r="43743" spans="199:199" ht="12" customHeight="1">
      <c r="GQ43743" s="171"/>
    </row>
    <row r="43744" spans="199:199" ht="12" customHeight="1">
      <c r="GQ43744" s="171"/>
    </row>
    <row r="43745" spans="199:199" ht="12" customHeight="1">
      <c r="GQ43745" s="171"/>
    </row>
    <row r="43746" spans="199:199" ht="12" customHeight="1">
      <c r="GQ43746" s="171"/>
    </row>
    <row r="43747" spans="199:199" ht="12" customHeight="1">
      <c r="GQ43747" s="171"/>
    </row>
    <row r="43748" spans="199:199" ht="12" customHeight="1">
      <c r="GQ43748" s="171"/>
    </row>
    <row r="43749" spans="199:199" ht="12" customHeight="1">
      <c r="GQ43749" s="171"/>
    </row>
    <row r="43750" spans="199:199" ht="12" customHeight="1">
      <c r="GQ43750" s="171"/>
    </row>
    <row r="43751" spans="199:199" ht="12" customHeight="1">
      <c r="GQ43751" s="171"/>
    </row>
    <row r="43752" spans="199:199" ht="12" customHeight="1">
      <c r="GQ43752" s="171"/>
    </row>
    <row r="43753" spans="199:199" ht="12" customHeight="1">
      <c r="GQ43753" s="171"/>
    </row>
    <row r="43754" spans="199:199" ht="12" customHeight="1">
      <c r="GQ43754" s="171"/>
    </row>
    <row r="43755" spans="199:199" ht="12" customHeight="1">
      <c r="GQ43755" s="171"/>
    </row>
    <row r="43756" spans="199:199" ht="12" customHeight="1">
      <c r="GQ43756" s="171"/>
    </row>
    <row r="43757" spans="199:199" ht="12" customHeight="1">
      <c r="GQ43757" s="171"/>
    </row>
    <row r="43758" spans="199:199" ht="12" customHeight="1">
      <c r="GQ43758" s="171"/>
    </row>
    <row r="43759" spans="199:199" ht="12" customHeight="1">
      <c r="GQ43759" s="171"/>
    </row>
    <row r="43760" spans="199:199" ht="12" customHeight="1">
      <c r="GQ43760" s="171"/>
    </row>
    <row r="43761" spans="199:199" ht="12" customHeight="1">
      <c r="GQ43761" s="171"/>
    </row>
    <row r="43762" spans="199:199" ht="12" customHeight="1">
      <c r="GQ43762" s="171"/>
    </row>
    <row r="43763" spans="199:199" ht="12" customHeight="1">
      <c r="GQ43763" s="171"/>
    </row>
    <row r="43764" spans="199:199" ht="12" customHeight="1">
      <c r="GQ43764" s="171"/>
    </row>
    <row r="43765" spans="199:199" ht="12" customHeight="1">
      <c r="GQ43765" s="171"/>
    </row>
    <row r="43766" spans="199:199" ht="12" customHeight="1">
      <c r="GQ43766" s="171"/>
    </row>
    <row r="43767" spans="199:199" ht="12" customHeight="1">
      <c r="GQ43767" s="171"/>
    </row>
    <row r="43768" spans="199:199" ht="12" customHeight="1">
      <c r="GQ43768" s="171"/>
    </row>
    <row r="43769" spans="199:199" ht="12" customHeight="1">
      <c r="GQ43769" s="171"/>
    </row>
    <row r="43770" spans="199:199" ht="12" customHeight="1">
      <c r="GQ43770" s="171"/>
    </row>
    <row r="43771" spans="199:199" ht="12" customHeight="1">
      <c r="GQ43771" s="171"/>
    </row>
    <row r="43772" spans="199:199" ht="12" customHeight="1">
      <c r="GQ43772" s="171"/>
    </row>
    <row r="43773" spans="199:199" ht="12" customHeight="1">
      <c r="GQ43773" s="171"/>
    </row>
    <row r="43774" spans="199:199" ht="12" customHeight="1">
      <c r="GQ43774" s="171"/>
    </row>
    <row r="43775" spans="199:199" ht="12" customHeight="1">
      <c r="GQ43775" s="171"/>
    </row>
    <row r="43776" spans="199:199" ht="12" customHeight="1">
      <c r="GQ43776" s="171"/>
    </row>
    <row r="43777" spans="199:199" ht="12" customHeight="1">
      <c r="GQ43777" s="171"/>
    </row>
    <row r="43778" spans="199:199" ht="12" customHeight="1">
      <c r="GQ43778" s="171"/>
    </row>
    <row r="43779" spans="199:199" ht="12" customHeight="1">
      <c r="GQ43779" s="171"/>
    </row>
    <row r="43780" spans="199:199" ht="12" customHeight="1">
      <c r="GQ43780" s="171"/>
    </row>
    <row r="43781" spans="199:199" ht="12" customHeight="1">
      <c r="GQ43781" s="171"/>
    </row>
    <row r="43782" spans="199:199" ht="12" customHeight="1">
      <c r="GQ43782" s="171"/>
    </row>
    <row r="43783" spans="199:199" ht="12" customHeight="1">
      <c r="GQ43783" s="171"/>
    </row>
    <row r="43784" spans="199:199" ht="12" customHeight="1">
      <c r="GQ43784" s="171"/>
    </row>
    <row r="43785" spans="199:199" ht="12" customHeight="1">
      <c r="GQ43785" s="171"/>
    </row>
    <row r="43786" spans="199:199" ht="12" customHeight="1">
      <c r="GQ43786" s="171"/>
    </row>
    <row r="43787" spans="199:199" ht="12" customHeight="1">
      <c r="GQ43787" s="171"/>
    </row>
    <row r="43788" spans="199:199" ht="12" customHeight="1">
      <c r="GQ43788" s="171"/>
    </row>
    <row r="43789" spans="199:199" ht="12" customHeight="1">
      <c r="GQ43789" s="171"/>
    </row>
    <row r="43790" spans="199:199" ht="12" customHeight="1">
      <c r="GQ43790" s="171"/>
    </row>
    <row r="43791" spans="199:199" ht="12" customHeight="1">
      <c r="GQ43791" s="171"/>
    </row>
    <row r="43792" spans="199:199" ht="12" customHeight="1">
      <c r="GQ43792" s="171"/>
    </row>
    <row r="43793" spans="199:199" ht="12" customHeight="1">
      <c r="GQ43793" s="171"/>
    </row>
    <row r="43794" spans="199:199" ht="12" customHeight="1">
      <c r="GQ43794" s="171"/>
    </row>
    <row r="43795" spans="199:199" ht="12" customHeight="1">
      <c r="GQ43795" s="171"/>
    </row>
    <row r="43796" spans="199:199" ht="12" customHeight="1">
      <c r="GQ43796" s="171"/>
    </row>
    <row r="43797" spans="199:199" ht="12" customHeight="1">
      <c r="GQ43797" s="171"/>
    </row>
    <row r="43798" spans="199:199" ht="12" customHeight="1">
      <c r="GQ43798" s="171"/>
    </row>
    <row r="43799" spans="199:199" ht="12" customHeight="1">
      <c r="GQ43799" s="171"/>
    </row>
    <row r="43800" spans="199:199" ht="12" customHeight="1">
      <c r="GQ43800" s="171"/>
    </row>
    <row r="43801" spans="199:199" ht="12" customHeight="1">
      <c r="GQ43801" s="171"/>
    </row>
    <row r="43802" spans="199:199" ht="12" customHeight="1">
      <c r="GQ43802" s="171"/>
    </row>
    <row r="43803" spans="199:199" ht="12" customHeight="1">
      <c r="GQ43803" s="171"/>
    </row>
    <row r="43804" spans="199:199" ht="12" customHeight="1">
      <c r="GQ43804" s="171"/>
    </row>
    <row r="43805" spans="199:199" ht="12" customHeight="1">
      <c r="GQ43805" s="171"/>
    </row>
    <row r="43806" spans="199:199" ht="12" customHeight="1">
      <c r="GQ43806" s="171"/>
    </row>
    <row r="43807" spans="199:199" ht="12" customHeight="1">
      <c r="GQ43807" s="171"/>
    </row>
    <row r="43808" spans="199:199" ht="12" customHeight="1">
      <c r="GQ43808" s="171"/>
    </row>
    <row r="43809" spans="199:199" ht="12" customHeight="1">
      <c r="GQ43809" s="171"/>
    </row>
    <row r="43810" spans="199:199" ht="12" customHeight="1">
      <c r="GQ43810" s="171"/>
    </row>
    <row r="43811" spans="199:199" ht="12" customHeight="1">
      <c r="GQ43811" s="171"/>
    </row>
    <row r="43812" spans="199:199" ht="12" customHeight="1">
      <c r="GQ43812" s="171"/>
    </row>
    <row r="43813" spans="199:199" ht="12" customHeight="1">
      <c r="GQ43813" s="171"/>
    </row>
    <row r="43814" spans="199:199" ht="12" customHeight="1">
      <c r="GQ43814" s="171"/>
    </row>
    <row r="43815" spans="199:199" ht="12" customHeight="1">
      <c r="GQ43815" s="171"/>
    </row>
    <row r="43816" spans="199:199" ht="12" customHeight="1">
      <c r="GQ43816" s="171"/>
    </row>
    <row r="43817" spans="199:199" ht="12" customHeight="1">
      <c r="GQ43817" s="171"/>
    </row>
    <row r="43818" spans="199:199" ht="12" customHeight="1">
      <c r="GQ43818" s="171"/>
    </row>
    <row r="43819" spans="199:199" ht="12" customHeight="1">
      <c r="GQ43819" s="171"/>
    </row>
    <row r="43820" spans="199:199" ht="12" customHeight="1">
      <c r="GQ43820" s="171"/>
    </row>
    <row r="43821" spans="199:199" ht="12" customHeight="1">
      <c r="GQ43821" s="171"/>
    </row>
    <row r="43822" spans="199:199" ht="12" customHeight="1">
      <c r="GQ43822" s="171"/>
    </row>
    <row r="43823" spans="199:199" ht="12" customHeight="1">
      <c r="GQ43823" s="171"/>
    </row>
    <row r="43824" spans="199:199" ht="12" customHeight="1">
      <c r="GQ43824" s="171"/>
    </row>
    <row r="43825" spans="199:199" ht="12" customHeight="1">
      <c r="GQ43825" s="171"/>
    </row>
    <row r="43826" spans="199:199" ht="12" customHeight="1">
      <c r="GQ43826" s="171"/>
    </row>
    <row r="43827" spans="199:199" ht="12" customHeight="1">
      <c r="GQ43827" s="171"/>
    </row>
    <row r="43828" spans="199:199" ht="12" customHeight="1">
      <c r="GQ43828" s="171"/>
    </row>
    <row r="43829" spans="199:199" ht="12" customHeight="1">
      <c r="GQ43829" s="171"/>
    </row>
    <row r="43830" spans="199:199" ht="12" customHeight="1">
      <c r="GQ43830" s="171"/>
    </row>
    <row r="43831" spans="199:199" ht="12" customHeight="1">
      <c r="GQ43831" s="171"/>
    </row>
    <row r="43832" spans="199:199" ht="12" customHeight="1">
      <c r="GQ43832" s="171"/>
    </row>
    <row r="43833" spans="199:199" ht="12" customHeight="1">
      <c r="GQ43833" s="171"/>
    </row>
    <row r="43834" spans="199:199" ht="12" customHeight="1">
      <c r="GQ43834" s="171"/>
    </row>
    <row r="43835" spans="199:199" ht="12" customHeight="1">
      <c r="GQ43835" s="171"/>
    </row>
    <row r="43836" spans="199:199" ht="12" customHeight="1">
      <c r="GQ43836" s="171"/>
    </row>
    <row r="43837" spans="199:199" ht="12" customHeight="1">
      <c r="GQ43837" s="171"/>
    </row>
    <row r="43838" spans="199:199" ht="12" customHeight="1">
      <c r="GQ43838" s="171"/>
    </row>
    <row r="43839" spans="199:199" ht="12" customHeight="1">
      <c r="GQ43839" s="171"/>
    </row>
    <row r="43840" spans="199:199" ht="12" customHeight="1">
      <c r="GQ43840" s="171"/>
    </row>
    <row r="43841" spans="199:199" ht="12" customHeight="1">
      <c r="GQ43841" s="171"/>
    </row>
    <row r="43842" spans="199:199" ht="12" customHeight="1">
      <c r="GQ43842" s="171"/>
    </row>
    <row r="43843" spans="199:199" ht="12" customHeight="1">
      <c r="GQ43843" s="171"/>
    </row>
    <row r="43844" spans="199:199" ht="12" customHeight="1">
      <c r="GQ43844" s="171"/>
    </row>
    <row r="43845" spans="199:199" ht="12" customHeight="1">
      <c r="GQ43845" s="171"/>
    </row>
    <row r="43846" spans="199:199" ht="12" customHeight="1">
      <c r="GQ43846" s="171"/>
    </row>
    <row r="43847" spans="199:199" ht="12" customHeight="1">
      <c r="GQ43847" s="171"/>
    </row>
    <row r="43848" spans="199:199" ht="12" customHeight="1">
      <c r="GQ43848" s="171"/>
    </row>
    <row r="43849" spans="199:199" ht="12" customHeight="1">
      <c r="GQ43849" s="171"/>
    </row>
    <row r="43850" spans="199:199" ht="12" customHeight="1">
      <c r="GQ43850" s="171"/>
    </row>
    <row r="43851" spans="199:199" ht="12" customHeight="1">
      <c r="GQ43851" s="171"/>
    </row>
    <row r="43852" spans="199:199" ht="12" customHeight="1">
      <c r="GQ43852" s="171"/>
    </row>
    <row r="43853" spans="199:199" ht="12" customHeight="1">
      <c r="GQ43853" s="171"/>
    </row>
    <row r="43854" spans="199:199" ht="12" customHeight="1">
      <c r="GQ43854" s="171"/>
    </row>
    <row r="43855" spans="199:199" ht="12" customHeight="1">
      <c r="GQ43855" s="171"/>
    </row>
    <row r="43856" spans="199:199" ht="12" customHeight="1">
      <c r="GQ43856" s="171"/>
    </row>
    <row r="43857" spans="199:199" ht="12" customHeight="1">
      <c r="GQ43857" s="171"/>
    </row>
    <row r="43858" spans="199:199" ht="12" customHeight="1">
      <c r="GQ43858" s="171"/>
    </row>
    <row r="43859" spans="199:199" ht="12" customHeight="1">
      <c r="GQ43859" s="171"/>
    </row>
    <row r="43860" spans="199:199" ht="12" customHeight="1">
      <c r="GQ43860" s="171"/>
    </row>
    <row r="43861" spans="199:199" ht="12" customHeight="1">
      <c r="GQ43861" s="171"/>
    </row>
    <row r="43862" spans="199:199" ht="12" customHeight="1">
      <c r="GQ43862" s="171"/>
    </row>
    <row r="43863" spans="199:199" ht="12" customHeight="1">
      <c r="GQ43863" s="171"/>
    </row>
    <row r="43864" spans="199:199" ht="12" customHeight="1">
      <c r="GQ43864" s="171"/>
    </row>
    <row r="43865" spans="199:199" ht="12" customHeight="1">
      <c r="GQ43865" s="171"/>
    </row>
    <row r="43866" spans="199:199" ht="12" customHeight="1">
      <c r="GQ43866" s="171"/>
    </row>
    <row r="43867" spans="199:199" ht="12" customHeight="1">
      <c r="GQ43867" s="171"/>
    </row>
    <row r="43868" spans="199:199" ht="12" customHeight="1">
      <c r="GQ43868" s="171"/>
    </row>
    <row r="43869" spans="199:199" ht="12" customHeight="1">
      <c r="GQ43869" s="171"/>
    </row>
    <row r="43870" spans="199:199" ht="12" customHeight="1">
      <c r="GQ43870" s="171"/>
    </row>
    <row r="43871" spans="199:199" ht="12" customHeight="1">
      <c r="GQ43871" s="171"/>
    </row>
    <row r="43872" spans="199:199" ht="12" customHeight="1">
      <c r="GQ43872" s="171"/>
    </row>
    <row r="43873" spans="199:199" ht="12" customHeight="1">
      <c r="GQ43873" s="171"/>
    </row>
    <row r="43874" spans="199:199" ht="12" customHeight="1">
      <c r="GQ43874" s="171"/>
    </row>
    <row r="43875" spans="199:199" ht="12" customHeight="1">
      <c r="GQ43875" s="171"/>
    </row>
    <row r="43876" spans="199:199" ht="12" customHeight="1">
      <c r="GQ43876" s="171"/>
    </row>
    <row r="43877" spans="199:199" ht="12" customHeight="1">
      <c r="GQ43877" s="171"/>
    </row>
    <row r="43878" spans="199:199" ht="12" customHeight="1">
      <c r="GQ43878" s="171"/>
    </row>
    <row r="43879" spans="199:199" ht="12" customHeight="1">
      <c r="GQ43879" s="171"/>
    </row>
    <row r="43880" spans="199:199" ht="12" customHeight="1">
      <c r="GQ43880" s="171"/>
    </row>
    <row r="43881" spans="199:199" ht="12" customHeight="1">
      <c r="GQ43881" s="171"/>
    </row>
    <row r="43882" spans="199:199" ht="12" customHeight="1">
      <c r="GQ43882" s="171"/>
    </row>
    <row r="43883" spans="199:199" ht="12" customHeight="1">
      <c r="GQ43883" s="171"/>
    </row>
    <row r="43884" spans="199:199" ht="12" customHeight="1">
      <c r="GQ43884" s="171"/>
    </row>
    <row r="43885" spans="199:199" ht="12" customHeight="1">
      <c r="GQ43885" s="171"/>
    </row>
    <row r="43886" spans="199:199" ht="12" customHeight="1">
      <c r="GQ43886" s="171"/>
    </row>
    <row r="43887" spans="199:199" ht="12" customHeight="1">
      <c r="GQ43887" s="171"/>
    </row>
    <row r="43888" spans="199:199" ht="12" customHeight="1">
      <c r="GQ43888" s="171"/>
    </row>
    <row r="43889" spans="199:199" ht="12" customHeight="1">
      <c r="GQ43889" s="171"/>
    </row>
    <row r="43890" spans="199:199" ht="12" customHeight="1">
      <c r="GQ43890" s="171"/>
    </row>
    <row r="43891" spans="199:199" ht="12" customHeight="1">
      <c r="GQ43891" s="171"/>
    </row>
    <row r="43892" spans="199:199" ht="12" customHeight="1">
      <c r="GQ43892" s="171"/>
    </row>
    <row r="43893" spans="199:199" ht="12" customHeight="1">
      <c r="GQ43893" s="171"/>
    </row>
    <row r="43894" spans="199:199" ht="12" customHeight="1">
      <c r="GQ43894" s="171"/>
    </row>
    <row r="43895" spans="199:199" ht="12" customHeight="1">
      <c r="GQ43895" s="171"/>
    </row>
    <row r="43896" spans="199:199" ht="12" customHeight="1">
      <c r="GQ43896" s="171"/>
    </row>
    <row r="43897" spans="199:199" ht="12" customHeight="1">
      <c r="GQ43897" s="171"/>
    </row>
    <row r="43898" spans="199:199" ht="12" customHeight="1">
      <c r="GQ43898" s="171"/>
    </row>
    <row r="43899" spans="199:199" ht="12" customHeight="1">
      <c r="GQ43899" s="171"/>
    </row>
    <row r="43900" spans="199:199" ht="12" customHeight="1">
      <c r="GQ43900" s="171"/>
    </row>
    <row r="43901" spans="199:199" ht="12" customHeight="1">
      <c r="GQ43901" s="171"/>
    </row>
    <row r="43902" spans="199:199" ht="12" customHeight="1">
      <c r="GQ43902" s="171"/>
    </row>
    <row r="43903" spans="199:199" ht="12" customHeight="1">
      <c r="GQ43903" s="171"/>
    </row>
    <row r="43904" spans="199:199" ht="12" customHeight="1">
      <c r="GQ43904" s="171"/>
    </row>
    <row r="43905" spans="199:199" ht="12" customHeight="1">
      <c r="GQ43905" s="171"/>
    </row>
    <row r="43906" spans="199:199" ht="12" customHeight="1">
      <c r="GQ43906" s="171"/>
    </row>
    <row r="43907" spans="199:199" ht="12" customHeight="1">
      <c r="GQ43907" s="171"/>
    </row>
    <row r="43908" spans="199:199" ht="12" customHeight="1">
      <c r="GQ43908" s="171"/>
    </row>
    <row r="43909" spans="199:199" ht="12" customHeight="1">
      <c r="GQ43909" s="171"/>
    </row>
    <row r="43910" spans="199:199" ht="12" customHeight="1">
      <c r="GQ43910" s="171"/>
    </row>
    <row r="43911" spans="199:199" ht="12" customHeight="1">
      <c r="GQ43911" s="171"/>
    </row>
    <row r="43912" spans="199:199" ht="12" customHeight="1">
      <c r="GQ43912" s="171"/>
    </row>
    <row r="43913" spans="199:199" ht="12" customHeight="1">
      <c r="GQ43913" s="171"/>
    </row>
    <row r="43914" spans="199:199" ht="12" customHeight="1">
      <c r="GQ43914" s="171"/>
    </row>
    <row r="43915" spans="199:199" ht="12" customHeight="1">
      <c r="GQ43915" s="171"/>
    </row>
    <row r="43916" spans="199:199" ht="12" customHeight="1">
      <c r="GQ43916" s="171"/>
    </row>
    <row r="43917" spans="199:199" ht="12" customHeight="1">
      <c r="GQ43917" s="171"/>
    </row>
    <row r="43918" spans="199:199" ht="12" customHeight="1">
      <c r="GQ43918" s="171"/>
    </row>
    <row r="43919" spans="199:199" ht="12" customHeight="1">
      <c r="GQ43919" s="171"/>
    </row>
    <row r="43920" spans="199:199" ht="12" customHeight="1">
      <c r="GQ43920" s="171"/>
    </row>
    <row r="43921" spans="199:199" ht="12" customHeight="1">
      <c r="GQ43921" s="171"/>
    </row>
    <row r="43922" spans="199:199" ht="12" customHeight="1">
      <c r="GQ43922" s="171"/>
    </row>
    <row r="43923" spans="199:199" ht="12" customHeight="1">
      <c r="GQ43923" s="171"/>
    </row>
    <row r="43924" spans="199:199" ht="12" customHeight="1">
      <c r="GQ43924" s="171"/>
    </row>
    <row r="43925" spans="199:199" ht="12" customHeight="1">
      <c r="GQ43925" s="171"/>
    </row>
    <row r="43926" spans="199:199" ht="12" customHeight="1">
      <c r="GQ43926" s="171"/>
    </row>
    <row r="43927" spans="199:199" ht="12" customHeight="1">
      <c r="GQ43927" s="171"/>
    </row>
    <row r="43928" spans="199:199" ht="12" customHeight="1">
      <c r="GQ43928" s="171"/>
    </row>
    <row r="43929" spans="199:199" ht="12" customHeight="1">
      <c r="GQ43929" s="171"/>
    </row>
    <row r="43930" spans="199:199" ht="12" customHeight="1">
      <c r="GQ43930" s="171"/>
    </row>
    <row r="43931" spans="199:199" ht="12" customHeight="1">
      <c r="GQ43931" s="171"/>
    </row>
    <row r="43932" spans="199:199" ht="12" customHeight="1">
      <c r="GQ43932" s="171"/>
    </row>
    <row r="43933" spans="199:199" ht="12" customHeight="1">
      <c r="GQ43933" s="171"/>
    </row>
    <row r="43934" spans="199:199" ht="12" customHeight="1">
      <c r="GQ43934" s="171"/>
    </row>
    <row r="43935" spans="199:199" ht="12" customHeight="1">
      <c r="GQ43935" s="171"/>
    </row>
    <row r="43936" spans="199:199" ht="12" customHeight="1">
      <c r="GQ43936" s="171"/>
    </row>
    <row r="43937" spans="199:199" ht="12" customHeight="1">
      <c r="GQ43937" s="171"/>
    </row>
    <row r="43938" spans="199:199" ht="12" customHeight="1">
      <c r="GQ43938" s="171"/>
    </row>
    <row r="43939" spans="199:199" ht="12" customHeight="1">
      <c r="GQ43939" s="171"/>
    </row>
    <row r="43940" spans="199:199" ht="12" customHeight="1">
      <c r="GQ43940" s="171"/>
    </row>
    <row r="43941" spans="199:199" ht="12" customHeight="1">
      <c r="GQ43941" s="171"/>
    </row>
    <row r="43942" spans="199:199" ht="12" customHeight="1">
      <c r="GQ43942" s="171"/>
    </row>
    <row r="43943" spans="199:199" ht="12" customHeight="1">
      <c r="GQ43943" s="171"/>
    </row>
    <row r="43944" spans="199:199" ht="12" customHeight="1">
      <c r="GQ43944" s="171"/>
    </row>
    <row r="43945" spans="199:199" ht="12" customHeight="1">
      <c r="GQ43945" s="171"/>
    </row>
    <row r="43946" spans="199:199" ht="12" customHeight="1">
      <c r="GQ43946" s="171"/>
    </row>
    <row r="43947" spans="199:199" ht="12" customHeight="1">
      <c r="GQ43947" s="171"/>
    </row>
    <row r="43948" spans="199:199" ht="12" customHeight="1">
      <c r="GQ43948" s="171"/>
    </row>
    <row r="43949" spans="199:199" ht="12" customHeight="1">
      <c r="GQ43949" s="171"/>
    </row>
    <row r="43950" spans="199:199" ht="12" customHeight="1">
      <c r="GQ43950" s="171"/>
    </row>
    <row r="43951" spans="199:199" ht="12" customHeight="1">
      <c r="GQ43951" s="171"/>
    </row>
    <row r="43952" spans="199:199" ht="12" customHeight="1">
      <c r="GQ43952" s="171"/>
    </row>
    <row r="43953" spans="199:199" ht="12" customHeight="1">
      <c r="GQ43953" s="171"/>
    </row>
    <row r="43954" spans="199:199" ht="12" customHeight="1">
      <c r="GQ43954" s="171"/>
    </row>
    <row r="43955" spans="199:199" ht="12" customHeight="1">
      <c r="GQ43955" s="171"/>
    </row>
    <row r="43956" spans="199:199" ht="12" customHeight="1">
      <c r="GQ43956" s="171"/>
    </row>
    <row r="43957" spans="199:199" ht="12" customHeight="1">
      <c r="GQ43957" s="171"/>
    </row>
    <row r="43958" spans="199:199" ht="12" customHeight="1">
      <c r="GQ43958" s="171"/>
    </row>
    <row r="43959" spans="199:199" ht="12" customHeight="1">
      <c r="GQ43959" s="171"/>
    </row>
    <row r="43960" spans="199:199" ht="12" customHeight="1">
      <c r="GQ43960" s="171"/>
    </row>
    <row r="43961" spans="199:199" ht="12" customHeight="1">
      <c r="GQ43961" s="171"/>
    </row>
    <row r="43962" spans="199:199" ht="12" customHeight="1">
      <c r="GQ43962" s="171"/>
    </row>
    <row r="43963" spans="199:199" ht="12" customHeight="1">
      <c r="GQ43963" s="171"/>
    </row>
    <row r="43964" spans="199:199" ht="12" customHeight="1">
      <c r="GQ43964" s="171"/>
    </row>
    <row r="43965" spans="199:199" ht="12" customHeight="1">
      <c r="GQ43965" s="171"/>
    </row>
    <row r="43966" spans="199:199" ht="12" customHeight="1">
      <c r="GQ43966" s="171"/>
    </row>
    <row r="43967" spans="199:199" ht="12" customHeight="1">
      <c r="GQ43967" s="171"/>
    </row>
    <row r="43968" spans="199:199" ht="12" customHeight="1">
      <c r="GQ43968" s="171"/>
    </row>
    <row r="43969" spans="199:199" ht="12" customHeight="1">
      <c r="GQ43969" s="171"/>
    </row>
    <row r="43970" spans="199:199" ht="12" customHeight="1">
      <c r="GQ43970" s="171"/>
    </row>
    <row r="43971" spans="199:199" ht="12" customHeight="1">
      <c r="GQ43971" s="171"/>
    </row>
    <row r="43972" spans="199:199" ht="12" customHeight="1">
      <c r="GQ43972" s="171"/>
    </row>
    <row r="43973" spans="199:199" ht="12" customHeight="1">
      <c r="GQ43973" s="171"/>
    </row>
    <row r="43974" spans="199:199" ht="12" customHeight="1">
      <c r="GQ43974" s="171"/>
    </row>
    <row r="43975" spans="199:199" ht="12" customHeight="1">
      <c r="GQ43975" s="171"/>
    </row>
    <row r="43976" spans="199:199" ht="12" customHeight="1">
      <c r="GQ43976" s="171"/>
    </row>
    <row r="43977" spans="199:199" ht="12" customHeight="1">
      <c r="GQ43977" s="171"/>
    </row>
    <row r="43978" spans="199:199" ht="12" customHeight="1">
      <c r="GQ43978" s="171"/>
    </row>
    <row r="43979" spans="199:199" ht="12" customHeight="1">
      <c r="GQ43979" s="171"/>
    </row>
    <row r="43980" spans="199:199" ht="12" customHeight="1">
      <c r="GQ43980" s="171"/>
    </row>
    <row r="43981" spans="199:199" ht="12" customHeight="1">
      <c r="GQ43981" s="171"/>
    </row>
    <row r="43982" spans="199:199" ht="12" customHeight="1">
      <c r="GQ43982" s="171"/>
    </row>
    <row r="43983" spans="199:199" ht="12" customHeight="1">
      <c r="GQ43983" s="171"/>
    </row>
    <row r="43984" spans="199:199" ht="12" customHeight="1">
      <c r="GQ43984" s="171"/>
    </row>
    <row r="43985" spans="199:199" ht="12" customHeight="1">
      <c r="GQ43985" s="171"/>
    </row>
    <row r="43986" spans="199:199" ht="12" customHeight="1">
      <c r="GQ43986" s="171"/>
    </row>
    <row r="43987" spans="199:199" ht="12" customHeight="1">
      <c r="GQ43987" s="171"/>
    </row>
    <row r="43988" spans="199:199" ht="12" customHeight="1">
      <c r="GQ43988" s="171"/>
    </row>
    <row r="43989" spans="199:199" ht="12" customHeight="1">
      <c r="GQ43989" s="171"/>
    </row>
    <row r="43990" spans="199:199" ht="12" customHeight="1">
      <c r="GQ43990" s="171"/>
    </row>
    <row r="43991" spans="199:199" ht="12" customHeight="1">
      <c r="GQ43991" s="171"/>
    </row>
    <row r="43992" spans="199:199" ht="12" customHeight="1">
      <c r="GQ43992" s="171"/>
    </row>
    <row r="43993" spans="199:199" ht="12" customHeight="1">
      <c r="GQ43993" s="171"/>
    </row>
    <row r="43994" spans="199:199" ht="12" customHeight="1">
      <c r="GQ43994" s="171"/>
    </row>
    <row r="43995" spans="199:199" ht="12" customHeight="1">
      <c r="GQ43995" s="171"/>
    </row>
    <row r="43996" spans="199:199" ht="12" customHeight="1">
      <c r="GQ43996" s="171"/>
    </row>
    <row r="43997" spans="199:199" ht="12" customHeight="1">
      <c r="GQ43997" s="171"/>
    </row>
    <row r="43998" spans="199:199" ht="12" customHeight="1">
      <c r="GQ43998" s="171"/>
    </row>
    <row r="43999" spans="199:199" ht="12" customHeight="1">
      <c r="GQ43999" s="171"/>
    </row>
    <row r="44000" spans="199:199" ht="12" customHeight="1">
      <c r="GQ44000" s="171"/>
    </row>
    <row r="44001" spans="199:199" ht="12" customHeight="1">
      <c r="GQ44001" s="171"/>
    </row>
    <row r="44002" spans="199:199" ht="12" customHeight="1">
      <c r="GQ44002" s="171"/>
    </row>
    <row r="44003" spans="199:199" ht="12" customHeight="1">
      <c r="GQ44003" s="171"/>
    </row>
    <row r="44004" spans="199:199" ht="12" customHeight="1">
      <c r="GQ44004" s="171"/>
    </row>
    <row r="44005" spans="199:199" ht="12" customHeight="1">
      <c r="GQ44005" s="171"/>
    </row>
    <row r="44006" spans="199:199" ht="12" customHeight="1">
      <c r="GQ44006" s="171"/>
    </row>
    <row r="44007" spans="199:199" ht="12" customHeight="1">
      <c r="GQ44007" s="171"/>
    </row>
    <row r="44008" spans="199:199" ht="12" customHeight="1">
      <c r="GQ44008" s="171"/>
    </row>
    <row r="44009" spans="199:199" ht="12" customHeight="1">
      <c r="GQ44009" s="171"/>
    </row>
    <row r="44010" spans="199:199" ht="12" customHeight="1">
      <c r="GQ44010" s="171"/>
    </row>
    <row r="44011" spans="199:199" ht="12" customHeight="1">
      <c r="GQ44011" s="171"/>
    </row>
    <row r="44012" spans="199:199" ht="12" customHeight="1">
      <c r="GQ44012" s="171"/>
    </row>
    <row r="44013" spans="199:199" ht="12" customHeight="1">
      <c r="GQ44013" s="171"/>
    </row>
    <row r="44014" spans="199:199" ht="12" customHeight="1">
      <c r="GQ44014" s="171"/>
    </row>
    <row r="44015" spans="199:199" ht="12" customHeight="1">
      <c r="GQ44015" s="171"/>
    </row>
    <row r="44016" spans="199:199" ht="12" customHeight="1">
      <c r="GQ44016" s="171"/>
    </row>
    <row r="44017" spans="199:199" ht="12" customHeight="1">
      <c r="GQ44017" s="171"/>
    </row>
    <row r="44018" spans="199:199" ht="12" customHeight="1">
      <c r="GQ44018" s="171"/>
    </row>
    <row r="44019" spans="199:199" ht="12" customHeight="1">
      <c r="GQ44019" s="171"/>
    </row>
    <row r="44020" spans="199:199" ht="12" customHeight="1">
      <c r="GQ44020" s="171"/>
    </row>
    <row r="44021" spans="199:199" ht="12" customHeight="1">
      <c r="GQ44021" s="171"/>
    </row>
    <row r="44022" spans="199:199" ht="12" customHeight="1">
      <c r="GQ44022" s="171"/>
    </row>
    <row r="44023" spans="199:199" ht="12" customHeight="1">
      <c r="GQ44023" s="171"/>
    </row>
    <row r="44024" spans="199:199" ht="12" customHeight="1">
      <c r="GQ44024" s="171"/>
    </row>
    <row r="44025" spans="199:199" ht="12" customHeight="1">
      <c r="GQ44025" s="171"/>
    </row>
    <row r="44026" spans="199:199" ht="12" customHeight="1">
      <c r="GQ44026" s="171"/>
    </row>
    <row r="44027" spans="199:199" ht="12" customHeight="1">
      <c r="GQ44027" s="171"/>
    </row>
    <row r="44028" spans="199:199" ht="12" customHeight="1">
      <c r="GQ44028" s="171"/>
    </row>
    <row r="44029" spans="199:199" ht="12" customHeight="1">
      <c r="GQ44029" s="171"/>
    </row>
    <row r="44030" spans="199:199" ht="12" customHeight="1">
      <c r="GQ44030" s="171"/>
    </row>
    <row r="44031" spans="199:199" ht="12" customHeight="1">
      <c r="GQ44031" s="171"/>
    </row>
    <row r="44032" spans="199:199" ht="12" customHeight="1">
      <c r="GQ44032" s="171"/>
    </row>
    <row r="44033" spans="199:199" ht="12" customHeight="1">
      <c r="GQ44033" s="171"/>
    </row>
    <row r="44034" spans="199:199" ht="12" customHeight="1">
      <c r="GQ44034" s="171"/>
    </row>
    <row r="44035" spans="199:199" ht="12" customHeight="1">
      <c r="GQ44035" s="171"/>
    </row>
    <row r="44036" spans="199:199" ht="12" customHeight="1">
      <c r="GQ44036" s="171"/>
    </row>
    <row r="44037" spans="199:199" ht="12" customHeight="1">
      <c r="GQ44037" s="171"/>
    </row>
    <row r="44038" spans="199:199" ht="12" customHeight="1">
      <c r="GQ44038" s="171"/>
    </row>
    <row r="44039" spans="199:199" ht="12" customHeight="1">
      <c r="GQ44039" s="171"/>
    </row>
    <row r="44040" spans="199:199" ht="12" customHeight="1">
      <c r="GQ44040" s="171"/>
    </row>
    <row r="44041" spans="199:199" ht="12" customHeight="1">
      <c r="GQ44041" s="171"/>
    </row>
    <row r="44042" spans="199:199" ht="12" customHeight="1">
      <c r="GQ44042" s="171"/>
    </row>
    <row r="44043" spans="199:199" ht="12" customHeight="1">
      <c r="GQ44043" s="171"/>
    </row>
    <row r="44044" spans="199:199" ht="12" customHeight="1">
      <c r="GQ44044" s="171"/>
    </row>
    <row r="44045" spans="199:199" ht="12" customHeight="1">
      <c r="GQ44045" s="171"/>
    </row>
    <row r="44046" spans="199:199" ht="12" customHeight="1">
      <c r="GQ44046" s="171"/>
    </row>
    <row r="44047" spans="199:199" ht="12" customHeight="1">
      <c r="GQ44047" s="171"/>
    </row>
    <row r="44048" spans="199:199" ht="12" customHeight="1">
      <c r="GQ44048" s="171"/>
    </row>
    <row r="44049" spans="199:199" ht="12" customHeight="1">
      <c r="GQ44049" s="171"/>
    </row>
    <row r="44050" spans="199:199" ht="12" customHeight="1">
      <c r="GQ44050" s="171"/>
    </row>
    <row r="44051" spans="199:199" ht="12" customHeight="1">
      <c r="GQ44051" s="171"/>
    </row>
    <row r="44052" spans="199:199" ht="12" customHeight="1">
      <c r="GQ44052" s="171"/>
    </row>
    <row r="44053" spans="199:199" ht="12" customHeight="1">
      <c r="GQ44053" s="171"/>
    </row>
    <row r="44054" spans="199:199" ht="12" customHeight="1">
      <c r="GQ44054" s="171"/>
    </row>
    <row r="44055" spans="199:199" ht="12" customHeight="1">
      <c r="GQ44055" s="171"/>
    </row>
    <row r="44056" spans="199:199" ht="12" customHeight="1">
      <c r="GQ44056" s="171"/>
    </row>
    <row r="44057" spans="199:199" ht="12" customHeight="1">
      <c r="GQ44057" s="171"/>
    </row>
    <row r="44058" spans="199:199" ht="12" customHeight="1">
      <c r="GQ44058" s="171"/>
    </row>
    <row r="44059" spans="199:199" ht="12" customHeight="1">
      <c r="GQ44059" s="171"/>
    </row>
    <row r="44060" spans="199:199" ht="12" customHeight="1">
      <c r="GQ44060" s="171"/>
    </row>
    <row r="44061" spans="199:199" ht="12" customHeight="1">
      <c r="GQ44061" s="171"/>
    </row>
    <row r="44062" spans="199:199" ht="12" customHeight="1">
      <c r="GQ44062" s="171"/>
    </row>
    <row r="44063" spans="199:199" ht="12" customHeight="1">
      <c r="GQ44063" s="171"/>
    </row>
    <row r="44064" spans="199:199" ht="12" customHeight="1">
      <c r="GQ44064" s="171"/>
    </row>
    <row r="44065" spans="199:199" ht="12" customHeight="1">
      <c r="GQ44065" s="171"/>
    </row>
    <row r="44066" spans="199:199" ht="12" customHeight="1">
      <c r="GQ44066" s="171"/>
    </row>
    <row r="44067" spans="199:199" ht="12" customHeight="1">
      <c r="GQ44067" s="171"/>
    </row>
    <row r="44068" spans="199:199" ht="12" customHeight="1">
      <c r="GQ44068" s="171"/>
    </row>
    <row r="44069" spans="199:199" ht="12" customHeight="1">
      <c r="GQ44069" s="171"/>
    </row>
    <row r="44070" spans="199:199" ht="12" customHeight="1">
      <c r="GQ44070" s="171"/>
    </row>
    <row r="44071" spans="199:199" ht="12" customHeight="1">
      <c r="GQ44071" s="171"/>
    </row>
    <row r="44072" spans="199:199" ht="12" customHeight="1">
      <c r="GQ44072" s="171"/>
    </row>
    <row r="44073" spans="199:199" ht="12" customHeight="1">
      <c r="GQ44073" s="171"/>
    </row>
    <row r="44074" spans="199:199" ht="12" customHeight="1">
      <c r="GQ44074" s="171"/>
    </row>
    <row r="44075" spans="199:199" ht="12" customHeight="1">
      <c r="GQ44075" s="171"/>
    </row>
    <row r="44076" spans="199:199" ht="12" customHeight="1">
      <c r="GQ44076" s="171"/>
    </row>
    <row r="44077" spans="199:199" ht="12" customHeight="1">
      <c r="GQ44077" s="171"/>
    </row>
    <row r="44078" spans="199:199" ht="12" customHeight="1">
      <c r="GQ44078" s="171"/>
    </row>
    <row r="44079" spans="199:199" ht="12" customHeight="1">
      <c r="GQ44079" s="171"/>
    </row>
    <row r="44080" spans="199:199" ht="12" customHeight="1">
      <c r="GQ44080" s="171"/>
    </row>
    <row r="44081" spans="199:199" ht="12" customHeight="1">
      <c r="GQ44081" s="171"/>
    </row>
    <row r="44082" spans="199:199" ht="12" customHeight="1">
      <c r="GQ44082" s="171"/>
    </row>
    <row r="44083" spans="199:199" ht="12" customHeight="1">
      <c r="GQ44083" s="171"/>
    </row>
    <row r="44084" spans="199:199" ht="12" customHeight="1">
      <c r="GQ44084" s="171"/>
    </row>
    <row r="44085" spans="199:199" ht="12" customHeight="1">
      <c r="GQ44085" s="171"/>
    </row>
    <row r="44086" spans="199:199" ht="12" customHeight="1">
      <c r="GQ44086" s="171"/>
    </row>
    <row r="44087" spans="199:199" ht="12" customHeight="1">
      <c r="GQ44087" s="171"/>
    </row>
    <row r="44088" spans="199:199" ht="12" customHeight="1">
      <c r="GQ44088" s="171"/>
    </row>
    <row r="44089" spans="199:199" ht="12" customHeight="1">
      <c r="GQ44089" s="171"/>
    </row>
    <row r="44090" spans="199:199" ht="12" customHeight="1">
      <c r="GQ44090" s="171"/>
    </row>
    <row r="44091" spans="199:199" ht="12" customHeight="1">
      <c r="GQ44091" s="171"/>
    </row>
    <row r="44092" spans="199:199" ht="12" customHeight="1">
      <c r="GQ44092" s="171"/>
    </row>
    <row r="44093" spans="199:199" ht="12" customHeight="1">
      <c r="GQ44093" s="171"/>
    </row>
    <row r="44094" spans="199:199" ht="12" customHeight="1">
      <c r="GQ44094" s="171"/>
    </row>
    <row r="44095" spans="199:199" ht="12" customHeight="1">
      <c r="GQ44095" s="171"/>
    </row>
    <row r="44096" spans="199:199" ht="12" customHeight="1">
      <c r="GQ44096" s="171"/>
    </row>
    <row r="44097" spans="199:199" ht="12" customHeight="1">
      <c r="GQ44097" s="171"/>
    </row>
    <row r="44098" spans="199:199" ht="12" customHeight="1">
      <c r="GQ44098" s="171"/>
    </row>
    <row r="44099" spans="199:199" ht="12" customHeight="1">
      <c r="GQ44099" s="171"/>
    </row>
    <row r="44100" spans="199:199" ht="12" customHeight="1">
      <c r="GQ44100" s="171"/>
    </row>
    <row r="44101" spans="199:199" ht="12" customHeight="1">
      <c r="GQ44101" s="171"/>
    </row>
    <row r="44102" spans="199:199" ht="12" customHeight="1">
      <c r="GQ44102" s="171"/>
    </row>
    <row r="44103" spans="199:199" ht="12" customHeight="1">
      <c r="GQ44103" s="171"/>
    </row>
    <row r="44104" spans="199:199" ht="12" customHeight="1">
      <c r="GQ44104" s="171"/>
    </row>
    <row r="44105" spans="199:199" ht="12" customHeight="1">
      <c r="GQ44105" s="171"/>
    </row>
    <row r="44106" spans="199:199" ht="12" customHeight="1">
      <c r="GQ44106" s="171"/>
    </row>
    <row r="44107" spans="199:199" ht="12" customHeight="1">
      <c r="GQ44107" s="171"/>
    </row>
    <row r="44108" spans="199:199" ht="12" customHeight="1">
      <c r="GQ44108" s="171"/>
    </row>
    <row r="44109" spans="199:199" ht="12" customHeight="1">
      <c r="GQ44109" s="171"/>
    </row>
    <row r="44110" spans="199:199" ht="12" customHeight="1">
      <c r="GQ44110" s="171"/>
    </row>
    <row r="44111" spans="199:199" ht="12" customHeight="1">
      <c r="GQ44111" s="171"/>
    </row>
    <row r="44112" spans="199:199" ht="12" customHeight="1">
      <c r="GQ44112" s="171"/>
    </row>
    <row r="44113" spans="199:199" ht="12" customHeight="1">
      <c r="GQ44113" s="171"/>
    </row>
    <row r="44114" spans="199:199" ht="12" customHeight="1">
      <c r="GQ44114" s="171"/>
    </row>
    <row r="44115" spans="199:199" ht="12" customHeight="1">
      <c r="GQ44115" s="171"/>
    </row>
    <row r="44116" spans="199:199" ht="12" customHeight="1">
      <c r="GQ44116" s="171"/>
    </row>
    <row r="44117" spans="199:199" ht="12" customHeight="1">
      <c r="GQ44117" s="171"/>
    </row>
    <row r="44118" spans="199:199" ht="12" customHeight="1">
      <c r="GQ44118" s="171"/>
    </row>
    <row r="44119" spans="199:199" ht="12" customHeight="1">
      <c r="GQ44119" s="171"/>
    </row>
    <row r="44120" spans="199:199" ht="12" customHeight="1">
      <c r="GQ44120" s="171"/>
    </row>
    <row r="44121" spans="199:199" ht="12" customHeight="1">
      <c r="GQ44121" s="171"/>
    </row>
    <row r="44122" spans="199:199" ht="12" customHeight="1">
      <c r="GQ44122" s="171"/>
    </row>
    <row r="44123" spans="199:199" ht="12" customHeight="1">
      <c r="GQ44123" s="171"/>
    </row>
    <row r="44124" spans="199:199" ht="12" customHeight="1">
      <c r="GQ44124" s="171"/>
    </row>
    <row r="44125" spans="199:199" ht="12" customHeight="1">
      <c r="GQ44125" s="171"/>
    </row>
    <row r="44126" spans="199:199" ht="12" customHeight="1">
      <c r="GQ44126" s="171"/>
    </row>
    <row r="44127" spans="199:199" ht="12" customHeight="1">
      <c r="GQ44127" s="171"/>
    </row>
    <row r="44128" spans="199:199" ht="12" customHeight="1">
      <c r="GQ44128" s="171"/>
    </row>
    <row r="44129" spans="199:199" ht="12" customHeight="1">
      <c r="GQ44129" s="171"/>
    </row>
    <row r="44130" spans="199:199" ht="12" customHeight="1">
      <c r="GQ44130" s="171"/>
    </row>
    <row r="44131" spans="199:199" ht="12" customHeight="1">
      <c r="GQ44131" s="171"/>
    </row>
    <row r="44132" spans="199:199" ht="12" customHeight="1">
      <c r="GQ44132" s="171"/>
    </row>
    <row r="44133" spans="199:199" ht="12" customHeight="1">
      <c r="GQ44133" s="171"/>
    </row>
    <row r="44134" spans="199:199" ht="12" customHeight="1">
      <c r="GQ44134" s="171"/>
    </row>
    <row r="44135" spans="199:199" ht="12" customHeight="1">
      <c r="GQ44135" s="171"/>
    </row>
    <row r="44136" spans="199:199" ht="12" customHeight="1">
      <c r="GQ44136" s="171"/>
    </row>
    <row r="44137" spans="199:199" ht="12" customHeight="1">
      <c r="GQ44137" s="171"/>
    </row>
    <row r="44138" spans="199:199" ht="12" customHeight="1">
      <c r="GQ44138" s="171"/>
    </row>
    <row r="44139" spans="199:199" ht="12" customHeight="1">
      <c r="GQ44139" s="171"/>
    </row>
    <row r="44140" spans="199:199" ht="12" customHeight="1">
      <c r="GQ44140" s="171"/>
    </row>
    <row r="44141" spans="199:199" ht="12" customHeight="1">
      <c r="GQ44141" s="171"/>
    </row>
    <row r="44142" spans="199:199" ht="12" customHeight="1">
      <c r="GQ44142" s="171"/>
    </row>
    <row r="44143" spans="199:199" ht="12" customHeight="1">
      <c r="GQ44143" s="171"/>
    </row>
    <row r="44144" spans="199:199" ht="12" customHeight="1">
      <c r="GQ44144" s="171"/>
    </row>
    <row r="44145" spans="199:199" ht="12" customHeight="1">
      <c r="GQ44145" s="171"/>
    </row>
    <row r="44146" spans="199:199" ht="12" customHeight="1">
      <c r="GQ44146" s="171"/>
    </row>
    <row r="44147" spans="199:199" ht="12" customHeight="1">
      <c r="GQ44147" s="171"/>
    </row>
    <row r="44148" spans="199:199" ht="12" customHeight="1">
      <c r="GQ44148" s="171"/>
    </row>
    <row r="44149" spans="199:199" ht="12" customHeight="1">
      <c r="GQ44149" s="171"/>
    </row>
    <row r="44150" spans="199:199" ht="12" customHeight="1">
      <c r="GQ44150" s="171"/>
    </row>
    <row r="44151" spans="199:199" ht="12" customHeight="1">
      <c r="GQ44151" s="171"/>
    </row>
    <row r="44152" spans="199:199" ht="12" customHeight="1">
      <c r="GQ44152" s="171"/>
    </row>
    <row r="44153" spans="199:199" ht="12" customHeight="1">
      <c r="GQ44153" s="171"/>
    </row>
    <row r="44154" spans="199:199" ht="12" customHeight="1">
      <c r="GQ44154" s="171"/>
    </row>
    <row r="44155" spans="199:199" ht="12" customHeight="1">
      <c r="GQ44155" s="171"/>
    </row>
    <row r="44156" spans="199:199" ht="12" customHeight="1">
      <c r="GQ44156" s="171"/>
    </row>
    <row r="44157" spans="199:199" ht="12" customHeight="1">
      <c r="GQ44157" s="171"/>
    </row>
    <row r="44158" spans="199:199" ht="12" customHeight="1">
      <c r="GQ44158" s="171"/>
    </row>
    <row r="44159" spans="199:199" ht="12" customHeight="1">
      <c r="GQ44159" s="171"/>
    </row>
    <row r="44160" spans="199:199" ht="12" customHeight="1">
      <c r="GQ44160" s="171"/>
    </row>
    <row r="44161" spans="199:199" ht="12" customHeight="1">
      <c r="GQ44161" s="171"/>
    </row>
    <row r="44162" spans="199:199" ht="12" customHeight="1">
      <c r="GQ44162" s="171"/>
    </row>
    <row r="44163" spans="199:199" ht="12" customHeight="1">
      <c r="GQ44163" s="171"/>
    </row>
    <row r="44164" spans="199:199" ht="12" customHeight="1">
      <c r="GQ44164" s="171"/>
    </row>
    <row r="44165" spans="199:199" ht="12" customHeight="1">
      <c r="GQ44165" s="171"/>
    </row>
    <row r="44166" spans="199:199" ht="12" customHeight="1">
      <c r="GQ44166" s="171"/>
    </row>
    <row r="44167" spans="199:199" ht="12" customHeight="1">
      <c r="GQ44167" s="171"/>
    </row>
    <row r="44168" spans="199:199" ht="12" customHeight="1">
      <c r="GQ44168" s="171"/>
    </row>
    <row r="44169" spans="199:199" ht="12" customHeight="1">
      <c r="GQ44169" s="171"/>
    </row>
    <row r="44170" spans="199:199" ht="12" customHeight="1">
      <c r="GQ44170" s="171"/>
    </row>
    <row r="44171" spans="199:199" ht="12" customHeight="1">
      <c r="GQ44171" s="171"/>
    </row>
    <row r="44172" spans="199:199" ht="12" customHeight="1">
      <c r="GQ44172" s="171"/>
    </row>
    <row r="44173" spans="199:199" ht="12" customHeight="1">
      <c r="GQ44173" s="171"/>
    </row>
    <row r="44174" spans="199:199" ht="12" customHeight="1">
      <c r="GQ44174" s="171"/>
    </row>
    <row r="44175" spans="199:199" ht="12" customHeight="1">
      <c r="GQ44175" s="171"/>
    </row>
    <row r="44176" spans="199:199" ht="12" customHeight="1">
      <c r="GQ44176" s="171"/>
    </row>
    <row r="44177" spans="199:199" ht="12" customHeight="1">
      <c r="GQ44177" s="171"/>
    </row>
    <row r="44178" spans="199:199" ht="12" customHeight="1">
      <c r="GQ44178" s="171"/>
    </row>
    <row r="44179" spans="199:199" ht="12" customHeight="1">
      <c r="GQ44179" s="171"/>
    </row>
    <row r="44180" spans="199:199" ht="12" customHeight="1">
      <c r="GQ44180" s="171"/>
    </row>
    <row r="44181" spans="199:199" ht="12" customHeight="1">
      <c r="GQ44181" s="171"/>
    </row>
    <row r="44182" spans="199:199" ht="12" customHeight="1">
      <c r="GQ44182" s="171"/>
    </row>
    <row r="44183" spans="199:199" ht="12" customHeight="1">
      <c r="GQ44183" s="171"/>
    </row>
    <row r="44184" spans="199:199" ht="12" customHeight="1">
      <c r="GQ44184" s="171"/>
    </row>
    <row r="44185" spans="199:199" ht="12" customHeight="1">
      <c r="GQ44185" s="171"/>
    </row>
    <row r="44186" spans="199:199" ht="12" customHeight="1">
      <c r="GQ44186" s="171"/>
    </row>
    <row r="44187" spans="199:199" ht="12" customHeight="1">
      <c r="GQ44187" s="171"/>
    </row>
    <row r="44188" spans="199:199" ht="12" customHeight="1">
      <c r="GQ44188" s="171"/>
    </row>
    <row r="44189" spans="199:199" ht="12" customHeight="1">
      <c r="GQ44189" s="171"/>
    </row>
    <row r="44190" spans="199:199" ht="12" customHeight="1">
      <c r="GQ44190" s="171"/>
    </row>
    <row r="44191" spans="199:199" ht="12" customHeight="1">
      <c r="GQ44191" s="171"/>
    </row>
    <row r="44192" spans="199:199" ht="12" customHeight="1">
      <c r="GQ44192" s="171"/>
    </row>
    <row r="44193" spans="199:199" ht="12" customHeight="1">
      <c r="GQ44193" s="171"/>
    </row>
    <row r="44194" spans="199:199" ht="12" customHeight="1">
      <c r="GQ44194" s="171"/>
    </row>
    <row r="44195" spans="199:199" ht="12" customHeight="1">
      <c r="GQ44195" s="171"/>
    </row>
    <row r="44196" spans="199:199" ht="12" customHeight="1">
      <c r="GQ44196" s="171"/>
    </row>
    <row r="44197" spans="199:199" ht="12" customHeight="1">
      <c r="GQ44197" s="171"/>
    </row>
    <row r="44198" spans="199:199" ht="12" customHeight="1">
      <c r="GQ44198" s="171"/>
    </row>
    <row r="44199" spans="199:199" ht="12" customHeight="1">
      <c r="GQ44199" s="171"/>
    </row>
    <row r="44200" spans="199:199" ht="12" customHeight="1">
      <c r="GQ44200" s="171"/>
    </row>
    <row r="44201" spans="199:199" ht="12" customHeight="1">
      <c r="GQ44201" s="171"/>
    </row>
    <row r="44202" spans="199:199" ht="12" customHeight="1">
      <c r="GQ44202" s="171"/>
    </row>
    <row r="44203" spans="199:199" ht="12" customHeight="1">
      <c r="GQ44203" s="171"/>
    </row>
    <row r="44204" spans="199:199" ht="12" customHeight="1">
      <c r="GQ44204" s="171"/>
    </row>
    <row r="44205" spans="199:199" ht="12" customHeight="1">
      <c r="GQ44205" s="171"/>
    </row>
    <row r="44206" spans="199:199" ht="12" customHeight="1">
      <c r="GQ44206" s="171"/>
    </row>
    <row r="44207" spans="199:199" ht="12" customHeight="1">
      <c r="GQ44207" s="171"/>
    </row>
    <row r="44208" spans="199:199" ht="12" customHeight="1">
      <c r="GQ44208" s="171"/>
    </row>
    <row r="44209" spans="199:199" ht="12" customHeight="1">
      <c r="GQ44209" s="171"/>
    </row>
    <row r="44210" spans="199:199" ht="12" customHeight="1">
      <c r="GQ44210" s="171"/>
    </row>
    <row r="44211" spans="199:199" ht="12" customHeight="1">
      <c r="GQ44211" s="171"/>
    </row>
    <row r="44212" spans="199:199" ht="12" customHeight="1">
      <c r="GQ44212" s="171"/>
    </row>
    <row r="44213" spans="199:199" ht="12" customHeight="1">
      <c r="GQ44213" s="171"/>
    </row>
    <row r="44214" spans="199:199" ht="12" customHeight="1">
      <c r="GQ44214" s="171"/>
    </row>
    <row r="44215" spans="199:199" ht="12" customHeight="1">
      <c r="GQ44215" s="171"/>
    </row>
    <row r="44216" spans="199:199" ht="12" customHeight="1">
      <c r="GQ44216" s="171"/>
    </row>
    <row r="44217" spans="199:199" ht="12" customHeight="1">
      <c r="GQ44217" s="171"/>
    </row>
    <row r="44218" spans="199:199" ht="12" customHeight="1">
      <c r="GQ44218" s="171"/>
    </row>
    <row r="44219" spans="199:199" ht="12" customHeight="1">
      <c r="GQ44219" s="171"/>
    </row>
    <row r="44220" spans="199:199" ht="12" customHeight="1">
      <c r="GQ44220" s="171"/>
    </row>
    <row r="44221" spans="199:199" ht="12" customHeight="1">
      <c r="GQ44221" s="171"/>
    </row>
    <row r="44222" spans="199:199" ht="12" customHeight="1">
      <c r="GQ44222" s="171"/>
    </row>
    <row r="44223" spans="199:199" ht="12" customHeight="1">
      <c r="GQ44223" s="171"/>
    </row>
    <row r="44224" spans="199:199" ht="12" customHeight="1">
      <c r="GQ44224" s="171"/>
    </row>
    <row r="44225" spans="199:199" ht="12" customHeight="1">
      <c r="GQ44225" s="171"/>
    </row>
    <row r="44226" spans="199:199" ht="12" customHeight="1">
      <c r="GQ44226" s="171"/>
    </row>
    <row r="44227" spans="199:199" ht="12" customHeight="1">
      <c r="GQ44227" s="171"/>
    </row>
    <row r="44228" spans="199:199" ht="12" customHeight="1">
      <c r="GQ44228" s="171"/>
    </row>
    <row r="44229" spans="199:199" ht="12" customHeight="1">
      <c r="GQ44229" s="171"/>
    </row>
    <row r="44230" spans="199:199" ht="12" customHeight="1">
      <c r="GQ44230" s="171"/>
    </row>
    <row r="44231" spans="199:199" ht="12" customHeight="1">
      <c r="GQ44231" s="171"/>
    </row>
    <row r="44232" spans="199:199" ht="12" customHeight="1">
      <c r="GQ44232" s="171"/>
    </row>
    <row r="44233" spans="199:199" ht="12" customHeight="1">
      <c r="GQ44233" s="171"/>
    </row>
    <row r="44234" spans="199:199" ht="12" customHeight="1">
      <c r="GQ44234" s="171"/>
    </row>
    <row r="44235" spans="199:199" ht="12" customHeight="1">
      <c r="GQ44235" s="171"/>
    </row>
    <row r="44236" spans="199:199" ht="12" customHeight="1">
      <c r="GQ44236" s="171"/>
    </row>
    <row r="44237" spans="199:199" ht="12" customHeight="1">
      <c r="GQ44237" s="171"/>
    </row>
    <row r="44238" spans="199:199" ht="12" customHeight="1">
      <c r="GQ44238" s="171"/>
    </row>
    <row r="44239" spans="199:199" ht="12" customHeight="1">
      <c r="GQ44239" s="171"/>
    </row>
    <row r="44240" spans="199:199" ht="12" customHeight="1">
      <c r="GQ44240" s="171"/>
    </row>
    <row r="44241" spans="199:199" ht="12" customHeight="1">
      <c r="GQ44241" s="171"/>
    </row>
    <row r="44242" spans="199:199" ht="12" customHeight="1">
      <c r="GQ44242" s="171"/>
    </row>
    <row r="44243" spans="199:199" ht="12" customHeight="1">
      <c r="GQ44243" s="171"/>
    </row>
    <row r="44244" spans="199:199" ht="12" customHeight="1">
      <c r="GQ44244" s="171"/>
    </row>
    <row r="44245" spans="199:199" ht="12" customHeight="1">
      <c r="GQ44245" s="171"/>
    </row>
    <row r="44246" spans="199:199" ht="12" customHeight="1">
      <c r="GQ44246" s="171"/>
    </row>
    <row r="44247" spans="199:199" ht="12" customHeight="1">
      <c r="GQ44247" s="171"/>
    </row>
    <row r="44248" spans="199:199" ht="12" customHeight="1">
      <c r="GQ44248" s="171"/>
    </row>
    <row r="44249" spans="199:199" ht="12" customHeight="1">
      <c r="GQ44249" s="171"/>
    </row>
    <row r="44250" spans="199:199" ht="12" customHeight="1">
      <c r="GQ44250" s="171"/>
    </row>
    <row r="44251" spans="199:199" ht="12" customHeight="1">
      <c r="GQ44251" s="171"/>
    </row>
    <row r="44252" spans="199:199" ht="12" customHeight="1">
      <c r="GQ44252" s="171"/>
    </row>
    <row r="44253" spans="199:199" ht="12" customHeight="1">
      <c r="GQ44253" s="171"/>
    </row>
    <row r="44254" spans="199:199" ht="12" customHeight="1">
      <c r="GQ44254" s="171"/>
    </row>
    <row r="44255" spans="199:199" ht="12" customHeight="1">
      <c r="GQ44255" s="171"/>
    </row>
    <row r="44256" spans="199:199" ht="12" customHeight="1">
      <c r="GQ44256" s="171"/>
    </row>
    <row r="44257" spans="199:199" ht="12" customHeight="1">
      <c r="GQ44257" s="171"/>
    </row>
    <row r="44258" spans="199:199" ht="12" customHeight="1">
      <c r="GQ44258" s="171"/>
    </row>
    <row r="44259" spans="199:199" ht="12" customHeight="1">
      <c r="GQ44259" s="171"/>
    </row>
    <row r="44260" spans="199:199" ht="12" customHeight="1">
      <c r="GQ44260" s="171"/>
    </row>
    <row r="44261" spans="199:199" ht="12" customHeight="1">
      <c r="GQ44261" s="171"/>
    </row>
    <row r="44262" spans="199:199" ht="12" customHeight="1">
      <c r="GQ44262" s="171"/>
    </row>
    <row r="44263" spans="199:199" ht="12" customHeight="1">
      <c r="GQ44263" s="171"/>
    </row>
    <row r="44264" spans="199:199" ht="12" customHeight="1">
      <c r="GQ44264" s="171"/>
    </row>
    <row r="44265" spans="199:199" ht="12" customHeight="1">
      <c r="GQ44265" s="171"/>
    </row>
    <row r="44266" spans="199:199" ht="12" customHeight="1">
      <c r="GQ44266" s="171"/>
    </row>
    <row r="44267" spans="199:199" ht="12" customHeight="1">
      <c r="GQ44267" s="171"/>
    </row>
    <row r="44268" spans="199:199" ht="12" customHeight="1">
      <c r="GQ44268" s="171"/>
    </row>
    <row r="44269" spans="199:199" ht="12" customHeight="1">
      <c r="GQ44269" s="171"/>
    </row>
    <row r="44270" spans="199:199" ht="12" customHeight="1">
      <c r="GQ44270" s="171"/>
    </row>
    <row r="44271" spans="199:199" ht="12" customHeight="1">
      <c r="GQ44271" s="171"/>
    </row>
    <row r="44272" spans="199:199" ht="12" customHeight="1">
      <c r="GQ44272" s="171"/>
    </row>
    <row r="44273" spans="199:199" ht="12" customHeight="1">
      <c r="GQ44273" s="171"/>
    </row>
    <row r="44274" spans="199:199" ht="12" customHeight="1">
      <c r="GQ44274" s="171"/>
    </row>
    <row r="44275" spans="199:199" ht="12" customHeight="1">
      <c r="GQ44275" s="171"/>
    </row>
    <row r="44276" spans="199:199" ht="12" customHeight="1">
      <c r="GQ44276" s="171"/>
    </row>
    <row r="44277" spans="199:199" ht="12" customHeight="1">
      <c r="GQ44277" s="171"/>
    </row>
    <row r="44278" spans="199:199" ht="12" customHeight="1">
      <c r="GQ44278" s="171"/>
    </row>
    <row r="44279" spans="199:199" ht="12" customHeight="1">
      <c r="GQ44279" s="171"/>
    </row>
    <row r="44280" spans="199:199" ht="12" customHeight="1">
      <c r="GQ44280" s="171"/>
    </row>
    <row r="44281" spans="199:199" ht="12" customHeight="1">
      <c r="GQ44281" s="171"/>
    </row>
    <row r="44282" spans="199:199" ht="12" customHeight="1">
      <c r="GQ44282" s="171"/>
    </row>
    <row r="44283" spans="199:199" ht="12" customHeight="1">
      <c r="GQ44283" s="171"/>
    </row>
    <row r="44284" spans="199:199" ht="12" customHeight="1">
      <c r="GQ44284" s="171"/>
    </row>
    <row r="44285" spans="199:199" ht="12" customHeight="1">
      <c r="GQ44285" s="171"/>
    </row>
    <row r="44286" spans="199:199" ht="12" customHeight="1">
      <c r="GQ44286" s="171"/>
    </row>
    <row r="44287" spans="199:199" ht="12" customHeight="1">
      <c r="GQ44287" s="171"/>
    </row>
    <row r="44288" spans="199:199" ht="12" customHeight="1">
      <c r="GQ44288" s="171"/>
    </row>
    <row r="44289" spans="199:199" ht="12" customHeight="1">
      <c r="GQ44289" s="171"/>
    </row>
    <row r="44290" spans="199:199" ht="12" customHeight="1">
      <c r="GQ44290" s="171"/>
    </row>
    <row r="44291" spans="199:199" ht="12" customHeight="1">
      <c r="GQ44291" s="171"/>
    </row>
    <row r="44292" spans="199:199" ht="12" customHeight="1">
      <c r="GQ44292" s="171"/>
    </row>
    <row r="44293" spans="199:199" ht="12" customHeight="1">
      <c r="GQ44293" s="171"/>
    </row>
    <row r="44294" spans="199:199" ht="12" customHeight="1">
      <c r="GQ44294" s="171"/>
    </row>
    <row r="44295" spans="199:199" ht="12" customHeight="1">
      <c r="GQ44295" s="171"/>
    </row>
    <row r="44296" spans="199:199" ht="12" customHeight="1">
      <c r="GQ44296" s="171"/>
    </row>
    <row r="44297" spans="199:199" ht="12" customHeight="1">
      <c r="GQ44297" s="171"/>
    </row>
    <row r="44298" spans="199:199" ht="12" customHeight="1">
      <c r="GQ44298" s="171"/>
    </row>
    <row r="44299" spans="199:199" ht="12" customHeight="1">
      <c r="GQ44299" s="171"/>
    </row>
    <row r="44300" spans="199:199" ht="12" customHeight="1">
      <c r="GQ44300" s="171"/>
    </row>
    <row r="44301" spans="199:199" ht="12" customHeight="1">
      <c r="GQ44301" s="171"/>
    </row>
    <row r="44302" spans="199:199" ht="12" customHeight="1">
      <c r="GQ44302" s="171"/>
    </row>
    <row r="44303" spans="199:199" ht="12" customHeight="1">
      <c r="GQ44303" s="171"/>
    </row>
    <row r="44304" spans="199:199" ht="12" customHeight="1">
      <c r="GQ44304" s="171"/>
    </row>
    <row r="44305" spans="199:199" ht="12" customHeight="1">
      <c r="GQ44305" s="171"/>
    </row>
    <row r="44306" spans="199:199" ht="12" customHeight="1">
      <c r="GQ44306" s="171"/>
    </row>
    <row r="44307" spans="199:199" ht="12" customHeight="1">
      <c r="GQ44307" s="171"/>
    </row>
    <row r="44308" spans="199:199" ht="12" customHeight="1">
      <c r="GQ44308" s="171"/>
    </row>
    <row r="44309" spans="199:199" ht="12" customHeight="1">
      <c r="GQ44309" s="171"/>
    </row>
    <row r="44310" spans="199:199" ht="12" customHeight="1">
      <c r="GQ44310" s="171"/>
    </row>
    <row r="44311" spans="199:199" ht="12" customHeight="1">
      <c r="GQ44311" s="171"/>
    </row>
    <row r="44312" spans="199:199" ht="12" customHeight="1">
      <c r="GQ44312" s="171"/>
    </row>
    <row r="44313" spans="199:199" ht="12" customHeight="1">
      <c r="GQ44313" s="171"/>
    </row>
    <row r="44314" spans="199:199" ht="12" customHeight="1">
      <c r="GQ44314" s="171"/>
    </row>
    <row r="44315" spans="199:199" ht="12" customHeight="1">
      <c r="GQ44315" s="171"/>
    </row>
    <row r="44316" spans="199:199" ht="12" customHeight="1">
      <c r="GQ44316" s="171"/>
    </row>
    <row r="44317" spans="199:199" ht="12" customHeight="1">
      <c r="GQ44317" s="171"/>
    </row>
    <row r="44318" spans="199:199" ht="12" customHeight="1">
      <c r="GQ44318" s="171"/>
    </row>
    <row r="44319" spans="199:199" ht="12" customHeight="1">
      <c r="GQ44319" s="171"/>
    </row>
    <row r="44320" spans="199:199" ht="12" customHeight="1">
      <c r="GQ44320" s="171"/>
    </row>
    <row r="44321" spans="199:199" ht="12" customHeight="1">
      <c r="GQ44321" s="171"/>
    </row>
    <row r="44322" spans="199:199" ht="12" customHeight="1">
      <c r="GQ44322" s="171"/>
    </row>
    <row r="44323" spans="199:199" ht="12" customHeight="1">
      <c r="GQ44323" s="171"/>
    </row>
    <row r="44324" spans="199:199" ht="12" customHeight="1">
      <c r="GQ44324" s="171"/>
    </row>
    <row r="44325" spans="199:199" ht="12" customHeight="1">
      <c r="GQ44325" s="171"/>
    </row>
    <row r="44326" spans="199:199" ht="12" customHeight="1">
      <c r="GQ44326" s="171"/>
    </row>
    <row r="44327" spans="199:199" ht="12" customHeight="1">
      <c r="GQ44327" s="171"/>
    </row>
    <row r="44328" spans="199:199" ht="12" customHeight="1">
      <c r="GQ44328" s="171"/>
    </row>
    <row r="44329" spans="199:199" ht="12" customHeight="1">
      <c r="GQ44329" s="171"/>
    </row>
    <row r="44330" spans="199:199" ht="12" customHeight="1">
      <c r="GQ44330" s="171"/>
    </row>
    <row r="44331" spans="199:199" ht="12" customHeight="1">
      <c r="GQ44331" s="171"/>
    </row>
    <row r="44332" spans="199:199" ht="12" customHeight="1">
      <c r="GQ44332" s="171"/>
    </row>
    <row r="44333" spans="199:199" ht="12" customHeight="1">
      <c r="GQ44333" s="171"/>
    </row>
    <row r="44334" spans="199:199" ht="12" customHeight="1">
      <c r="GQ44334" s="171"/>
    </row>
    <row r="44335" spans="199:199" ht="12" customHeight="1">
      <c r="GQ44335" s="171"/>
    </row>
    <row r="44336" spans="199:199" ht="12" customHeight="1">
      <c r="GQ44336" s="171"/>
    </row>
    <row r="44337" spans="199:199" ht="12" customHeight="1">
      <c r="GQ44337" s="171"/>
    </row>
    <row r="44338" spans="199:199" ht="12" customHeight="1">
      <c r="GQ44338" s="171"/>
    </row>
    <row r="44339" spans="199:199" ht="12" customHeight="1">
      <c r="GQ44339" s="171"/>
    </row>
    <row r="44340" spans="199:199" ht="12" customHeight="1">
      <c r="GQ44340" s="171"/>
    </row>
    <row r="44341" spans="199:199" ht="12" customHeight="1">
      <c r="GQ44341" s="171"/>
    </row>
    <row r="44342" spans="199:199" ht="12" customHeight="1">
      <c r="GQ44342" s="171"/>
    </row>
    <row r="44343" spans="199:199" ht="12" customHeight="1">
      <c r="GQ44343" s="171"/>
    </row>
    <row r="44344" spans="199:199" ht="12" customHeight="1">
      <c r="GQ44344" s="171"/>
    </row>
    <row r="44345" spans="199:199" ht="12" customHeight="1">
      <c r="GQ44345" s="171"/>
    </row>
    <row r="44346" spans="199:199" ht="12" customHeight="1">
      <c r="GQ44346" s="171"/>
    </row>
    <row r="44347" spans="199:199" ht="12" customHeight="1">
      <c r="GQ44347" s="171"/>
    </row>
    <row r="44348" spans="199:199" ht="12" customHeight="1">
      <c r="GQ44348" s="171"/>
    </row>
    <row r="44349" spans="199:199" ht="12" customHeight="1">
      <c r="GQ44349" s="171"/>
    </row>
    <row r="44350" spans="199:199" ht="12" customHeight="1">
      <c r="GQ44350" s="171"/>
    </row>
    <row r="44351" spans="199:199" ht="12" customHeight="1">
      <c r="GQ44351" s="171"/>
    </row>
    <row r="44352" spans="199:199" ht="12" customHeight="1">
      <c r="GQ44352" s="171"/>
    </row>
    <row r="44353" spans="199:199" ht="12" customHeight="1">
      <c r="GQ44353" s="171"/>
    </row>
    <row r="44354" spans="199:199" ht="12" customHeight="1">
      <c r="GQ44354" s="171"/>
    </row>
    <row r="44355" spans="199:199" ht="12" customHeight="1">
      <c r="GQ44355" s="171"/>
    </row>
    <row r="44356" spans="199:199" ht="12" customHeight="1">
      <c r="GQ44356" s="171"/>
    </row>
    <row r="44357" spans="199:199" ht="12" customHeight="1">
      <c r="GQ44357" s="171"/>
    </row>
    <row r="44358" spans="199:199" ht="12" customHeight="1">
      <c r="GQ44358" s="171"/>
    </row>
    <row r="44359" spans="199:199" ht="12" customHeight="1">
      <c r="GQ44359" s="171"/>
    </row>
    <row r="44360" spans="199:199" ht="12" customHeight="1">
      <c r="GQ44360" s="171"/>
    </row>
    <row r="44361" spans="199:199" ht="12" customHeight="1">
      <c r="GQ44361" s="171"/>
    </row>
    <row r="44362" spans="199:199" ht="12" customHeight="1">
      <c r="GQ44362" s="171"/>
    </row>
    <row r="44363" spans="199:199" ht="12" customHeight="1">
      <c r="GQ44363" s="171"/>
    </row>
    <row r="44364" spans="199:199" ht="12" customHeight="1">
      <c r="GQ44364" s="171"/>
    </row>
    <row r="44365" spans="199:199" ht="12" customHeight="1">
      <c r="GQ44365" s="171"/>
    </row>
    <row r="44366" spans="199:199" ht="12" customHeight="1">
      <c r="GQ44366" s="171"/>
    </row>
    <row r="44367" spans="199:199" ht="12" customHeight="1">
      <c r="GQ44367" s="171"/>
    </row>
    <row r="44368" spans="199:199" ht="12" customHeight="1">
      <c r="GQ44368" s="171"/>
    </row>
    <row r="44369" spans="199:199" ht="12" customHeight="1">
      <c r="GQ44369" s="171"/>
    </row>
    <row r="44370" spans="199:199" ht="12" customHeight="1">
      <c r="GQ44370" s="171"/>
    </row>
    <row r="44371" spans="199:199" ht="12" customHeight="1">
      <c r="GQ44371" s="171"/>
    </row>
    <row r="44372" spans="199:199" ht="12" customHeight="1">
      <c r="GQ44372" s="171"/>
    </row>
    <row r="44373" spans="199:199" ht="12" customHeight="1">
      <c r="GQ44373" s="171"/>
    </row>
    <row r="44374" spans="199:199" ht="12" customHeight="1">
      <c r="GQ44374" s="171"/>
    </row>
    <row r="44375" spans="199:199" ht="12" customHeight="1">
      <c r="GQ44375" s="171"/>
    </row>
    <row r="44376" spans="199:199" ht="12" customHeight="1">
      <c r="GQ44376" s="171"/>
    </row>
    <row r="44377" spans="199:199" ht="12" customHeight="1">
      <c r="GQ44377" s="171"/>
    </row>
    <row r="44378" spans="199:199" ht="12" customHeight="1">
      <c r="GQ44378" s="171"/>
    </row>
    <row r="44379" spans="199:199" ht="12" customHeight="1">
      <c r="GQ44379" s="171"/>
    </row>
    <row r="44380" spans="199:199" ht="12" customHeight="1">
      <c r="GQ44380" s="171"/>
    </row>
    <row r="44381" spans="199:199" ht="12" customHeight="1">
      <c r="GQ44381" s="171"/>
    </row>
    <row r="44382" spans="199:199" ht="12" customHeight="1">
      <c r="GQ44382" s="171"/>
    </row>
    <row r="44383" spans="199:199" ht="12" customHeight="1">
      <c r="GQ44383" s="171"/>
    </row>
    <row r="44384" spans="199:199" ht="12" customHeight="1">
      <c r="GQ44384" s="171"/>
    </row>
    <row r="44385" spans="199:199" ht="12" customHeight="1">
      <c r="GQ44385" s="171"/>
    </row>
    <row r="44386" spans="199:199" ht="12" customHeight="1">
      <c r="GQ44386" s="171"/>
    </row>
    <row r="44387" spans="199:199" ht="12" customHeight="1">
      <c r="GQ44387" s="171"/>
    </row>
    <row r="44388" spans="199:199" ht="12" customHeight="1">
      <c r="GQ44388" s="171"/>
    </row>
    <row r="44389" spans="199:199" ht="12" customHeight="1">
      <c r="GQ44389" s="171"/>
    </row>
    <row r="44390" spans="199:199" ht="12" customHeight="1">
      <c r="GQ44390" s="171"/>
    </row>
    <row r="44391" spans="199:199" ht="12" customHeight="1">
      <c r="GQ44391" s="171"/>
    </row>
    <row r="44392" spans="199:199" ht="12" customHeight="1">
      <c r="GQ44392" s="171"/>
    </row>
    <row r="44393" spans="199:199" ht="12" customHeight="1">
      <c r="GQ44393" s="171"/>
    </row>
    <row r="44394" spans="199:199" ht="12" customHeight="1">
      <c r="GQ44394" s="171"/>
    </row>
    <row r="44395" spans="199:199" ht="12" customHeight="1">
      <c r="GQ44395" s="171"/>
    </row>
    <row r="44396" spans="199:199" ht="12" customHeight="1">
      <c r="GQ44396" s="171"/>
    </row>
    <row r="44397" spans="199:199" ht="12" customHeight="1">
      <c r="GQ44397" s="171"/>
    </row>
    <row r="44398" spans="199:199" ht="12" customHeight="1">
      <c r="GQ44398" s="171"/>
    </row>
    <row r="44399" spans="199:199" ht="12" customHeight="1">
      <c r="GQ44399" s="171"/>
    </row>
    <row r="44400" spans="199:199" ht="12" customHeight="1">
      <c r="GQ44400" s="171"/>
    </row>
    <row r="44401" spans="199:199" ht="12" customHeight="1">
      <c r="GQ44401" s="171"/>
    </row>
    <row r="44402" spans="199:199" ht="12" customHeight="1">
      <c r="GQ44402" s="171"/>
    </row>
    <row r="44403" spans="199:199" ht="12" customHeight="1">
      <c r="GQ44403" s="171"/>
    </row>
    <row r="44404" spans="199:199" ht="12" customHeight="1">
      <c r="GQ44404" s="171"/>
    </row>
    <row r="44405" spans="199:199" ht="12" customHeight="1">
      <c r="GQ44405" s="171"/>
    </row>
    <row r="44406" spans="199:199" ht="12" customHeight="1">
      <c r="GQ44406" s="171"/>
    </row>
    <row r="44407" spans="199:199" ht="12" customHeight="1">
      <c r="GQ44407" s="171"/>
    </row>
    <row r="44408" spans="199:199" ht="12" customHeight="1">
      <c r="GQ44408" s="171"/>
    </row>
    <row r="44409" spans="199:199" ht="12" customHeight="1">
      <c r="GQ44409" s="171"/>
    </row>
    <row r="44410" spans="199:199" ht="12" customHeight="1">
      <c r="GQ44410" s="171"/>
    </row>
    <row r="44411" spans="199:199" ht="12" customHeight="1">
      <c r="GQ44411" s="171"/>
    </row>
    <row r="44412" spans="199:199" ht="12" customHeight="1">
      <c r="GQ44412" s="171"/>
    </row>
    <row r="44413" spans="199:199" ht="12" customHeight="1">
      <c r="GQ44413" s="171"/>
    </row>
    <row r="44414" spans="199:199" ht="12" customHeight="1">
      <c r="GQ44414" s="171"/>
    </row>
    <row r="44415" spans="199:199" ht="12" customHeight="1">
      <c r="GQ44415" s="171"/>
    </row>
    <row r="44416" spans="199:199" ht="12" customHeight="1">
      <c r="GQ44416" s="171"/>
    </row>
    <row r="44417" spans="199:199" ht="12" customHeight="1">
      <c r="GQ44417" s="171"/>
    </row>
    <row r="44418" spans="199:199" ht="12" customHeight="1">
      <c r="GQ44418" s="171"/>
    </row>
    <row r="44419" spans="199:199" ht="12" customHeight="1">
      <c r="GQ44419" s="171"/>
    </row>
    <row r="44420" spans="199:199" ht="12" customHeight="1">
      <c r="GQ44420" s="171"/>
    </row>
    <row r="44421" spans="199:199" ht="12" customHeight="1">
      <c r="GQ44421" s="171"/>
    </row>
    <row r="44422" spans="199:199" ht="12" customHeight="1">
      <c r="GQ44422" s="171"/>
    </row>
    <row r="44423" spans="199:199" ht="12" customHeight="1">
      <c r="GQ44423" s="171"/>
    </row>
    <row r="44424" spans="199:199" ht="12" customHeight="1">
      <c r="GQ44424" s="171"/>
    </row>
    <row r="44425" spans="199:199" ht="12" customHeight="1">
      <c r="GQ44425" s="171"/>
    </row>
    <row r="44426" spans="199:199" ht="12" customHeight="1">
      <c r="GQ44426" s="171"/>
    </row>
    <row r="44427" spans="199:199" ht="12" customHeight="1">
      <c r="GQ44427" s="171"/>
    </row>
    <row r="44428" spans="199:199" ht="12" customHeight="1">
      <c r="GQ44428" s="171"/>
    </row>
    <row r="44429" spans="199:199" ht="12" customHeight="1">
      <c r="GQ44429" s="171"/>
    </row>
    <row r="44430" spans="199:199" ht="12" customHeight="1">
      <c r="GQ44430" s="171"/>
    </row>
    <row r="44431" spans="199:199" ht="12" customHeight="1">
      <c r="GQ44431" s="171"/>
    </row>
    <row r="44432" spans="199:199" ht="12" customHeight="1">
      <c r="GQ44432" s="171"/>
    </row>
    <row r="44433" spans="199:199" ht="12" customHeight="1">
      <c r="GQ44433" s="171"/>
    </row>
    <row r="44434" spans="199:199" ht="12" customHeight="1">
      <c r="GQ44434" s="171"/>
    </row>
    <row r="44435" spans="199:199" ht="12" customHeight="1">
      <c r="GQ44435" s="171"/>
    </row>
    <row r="44436" spans="199:199" ht="12" customHeight="1">
      <c r="GQ44436" s="171"/>
    </row>
    <row r="44437" spans="199:199" ht="12" customHeight="1">
      <c r="GQ44437" s="171"/>
    </row>
    <row r="44438" spans="199:199" ht="12" customHeight="1">
      <c r="GQ44438" s="171"/>
    </row>
    <row r="44439" spans="199:199" ht="12" customHeight="1">
      <c r="GQ44439" s="171"/>
    </row>
    <row r="44440" spans="199:199" ht="12" customHeight="1">
      <c r="GQ44440" s="171"/>
    </row>
    <row r="44441" spans="199:199" ht="12" customHeight="1">
      <c r="GQ44441" s="171"/>
    </row>
    <row r="44442" spans="199:199" ht="12" customHeight="1">
      <c r="GQ44442" s="171"/>
    </row>
    <row r="44443" spans="199:199" ht="12" customHeight="1">
      <c r="GQ44443" s="171"/>
    </row>
    <row r="44444" spans="199:199" ht="12" customHeight="1">
      <c r="GQ44444" s="171"/>
    </row>
    <row r="44445" spans="199:199" ht="12" customHeight="1">
      <c r="GQ44445" s="171"/>
    </row>
    <row r="44446" spans="199:199" ht="12" customHeight="1">
      <c r="GQ44446" s="171"/>
    </row>
    <row r="44447" spans="199:199" ht="12" customHeight="1">
      <c r="GQ44447" s="171"/>
    </row>
    <row r="44448" spans="199:199" ht="12" customHeight="1">
      <c r="GQ44448" s="171"/>
    </row>
    <row r="44449" spans="199:199" ht="12" customHeight="1">
      <c r="GQ44449" s="171"/>
    </row>
    <row r="44450" spans="199:199" ht="12" customHeight="1">
      <c r="GQ44450" s="171"/>
    </row>
    <row r="44451" spans="199:199" ht="12" customHeight="1">
      <c r="GQ44451" s="171"/>
    </row>
    <row r="44452" spans="199:199" ht="12" customHeight="1">
      <c r="GQ44452" s="171"/>
    </row>
    <row r="44453" spans="199:199" ht="12" customHeight="1">
      <c r="GQ44453" s="171"/>
    </row>
    <row r="44454" spans="199:199" ht="12" customHeight="1">
      <c r="GQ44454" s="171"/>
    </row>
    <row r="44455" spans="199:199" ht="12" customHeight="1">
      <c r="GQ44455" s="171"/>
    </row>
    <row r="44456" spans="199:199" ht="12" customHeight="1">
      <c r="GQ44456" s="171"/>
    </row>
    <row r="44457" spans="199:199" ht="12" customHeight="1">
      <c r="GQ44457" s="171"/>
    </row>
    <row r="44458" spans="199:199" ht="12" customHeight="1">
      <c r="GQ44458" s="171"/>
    </row>
    <row r="44459" spans="199:199" ht="12" customHeight="1">
      <c r="GQ44459" s="171"/>
    </row>
    <row r="44460" spans="199:199" ht="12" customHeight="1">
      <c r="GQ44460" s="171"/>
    </row>
    <row r="44461" spans="199:199" ht="12" customHeight="1">
      <c r="GQ44461" s="171"/>
    </row>
    <row r="44462" spans="199:199" ht="12" customHeight="1">
      <c r="GQ44462" s="171"/>
    </row>
    <row r="44463" spans="199:199" ht="12" customHeight="1">
      <c r="GQ44463" s="171"/>
    </row>
    <row r="44464" spans="199:199" ht="12" customHeight="1">
      <c r="GQ44464" s="171"/>
    </row>
    <row r="44465" spans="199:199" ht="12" customHeight="1">
      <c r="GQ44465" s="171"/>
    </row>
    <row r="44466" spans="199:199" ht="12" customHeight="1">
      <c r="GQ44466" s="171"/>
    </row>
    <row r="44467" spans="199:199" ht="12" customHeight="1">
      <c r="GQ44467" s="171"/>
    </row>
    <row r="44468" spans="199:199" ht="12" customHeight="1">
      <c r="GQ44468" s="171"/>
    </row>
    <row r="44469" spans="199:199" ht="12" customHeight="1">
      <c r="GQ44469" s="171"/>
    </row>
    <row r="44470" spans="199:199" ht="12" customHeight="1">
      <c r="GQ44470" s="171"/>
    </row>
    <row r="44471" spans="199:199" ht="12" customHeight="1">
      <c r="GQ44471" s="171"/>
    </row>
    <row r="44472" spans="199:199" ht="12" customHeight="1">
      <c r="GQ44472" s="171"/>
    </row>
    <row r="44473" spans="199:199" ht="12" customHeight="1">
      <c r="GQ44473" s="171"/>
    </row>
    <row r="44474" spans="199:199" ht="12" customHeight="1">
      <c r="GQ44474" s="171"/>
    </row>
    <row r="44475" spans="199:199" ht="12" customHeight="1">
      <c r="GQ44475" s="171"/>
    </row>
    <row r="44476" spans="199:199" ht="12" customHeight="1">
      <c r="GQ44476" s="171"/>
    </row>
    <row r="44477" spans="199:199" ht="12" customHeight="1">
      <c r="GQ44477" s="171"/>
    </row>
    <row r="44478" spans="199:199" ht="12" customHeight="1">
      <c r="GQ44478" s="171"/>
    </row>
    <row r="44479" spans="199:199" ht="12" customHeight="1">
      <c r="GQ44479" s="171"/>
    </row>
    <row r="44480" spans="199:199" ht="12" customHeight="1">
      <c r="GQ44480" s="171"/>
    </row>
    <row r="44481" spans="199:199" ht="12" customHeight="1">
      <c r="GQ44481" s="171"/>
    </row>
    <row r="44482" spans="199:199" ht="12" customHeight="1">
      <c r="GQ44482" s="171"/>
    </row>
    <row r="44483" spans="199:199" ht="12" customHeight="1">
      <c r="GQ44483" s="171"/>
    </row>
    <row r="44484" spans="199:199" ht="12" customHeight="1">
      <c r="GQ44484" s="171"/>
    </row>
    <row r="44485" spans="199:199" ht="12" customHeight="1">
      <c r="GQ44485" s="171"/>
    </row>
    <row r="44486" spans="199:199" ht="12" customHeight="1">
      <c r="GQ44486" s="171"/>
    </row>
    <row r="44487" spans="199:199" ht="12" customHeight="1">
      <c r="GQ44487" s="171"/>
    </row>
    <row r="44488" spans="199:199" ht="12" customHeight="1">
      <c r="GQ44488" s="171"/>
    </row>
    <row r="44489" spans="199:199" ht="12" customHeight="1">
      <c r="GQ44489" s="171"/>
    </row>
    <row r="44490" spans="199:199" ht="12" customHeight="1">
      <c r="GQ44490" s="171"/>
    </row>
    <row r="44491" spans="199:199" ht="12" customHeight="1">
      <c r="GQ44491" s="171"/>
    </row>
    <row r="44492" spans="199:199" ht="12" customHeight="1">
      <c r="GQ44492" s="171"/>
    </row>
    <row r="44493" spans="199:199" ht="12" customHeight="1">
      <c r="GQ44493" s="171"/>
    </row>
    <row r="44494" spans="199:199" ht="12" customHeight="1">
      <c r="GQ44494" s="171"/>
    </row>
    <row r="44495" spans="199:199" ht="12" customHeight="1">
      <c r="GQ44495" s="171"/>
    </row>
    <row r="44496" spans="199:199" ht="12" customHeight="1">
      <c r="GQ44496" s="171"/>
    </row>
    <row r="44497" spans="199:199" ht="12" customHeight="1">
      <c r="GQ44497" s="171"/>
    </row>
    <row r="44498" spans="199:199" ht="12" customHeight="1">
      <c r="GQ44498" s="171"/>
    </row>
    <row r="44499" spans="199:199" ht="12" customHeight="1">
      <c r="GQ44499" s="171"/>
    </row>
    <row r="44500" spans="199:199" ht="12" customHeight="1">
      <c r="GQ44500" s="171"/>
    </row>
    <row r="44501" spans="199:199" ht="12" customHeight="1">
      <c r="GQ44501" s="171"/>
    </row>
    <row r="44502" spans="199:199" ht="12" customHeight="1">
      <c r="GQ44502" s="171"/>
    </row>
    <row r="44503" spans="199:199" ht="12" customHeight="1">
      <c r="GQ44503" s="171"/>
    </row>
    <row r="44504" spans="199:199" ht="12" customHeight="1">
      <c r="GQ44504" s="171"/>
    </row>
    <row r="44505" spans="199:199" ht="12" customHeight="1">
      <c r="GQ44505" s="171"/>
    </row>
    <row r="44506" spans="199:199" ht="12" customHeight="1">
      <c r="GQ44506" s="171"/>
    </row>
    <row r="44507" spans="199:199" ht="12" customHeight="1">
      <c r="GQ44507" s="171"/>
    </row>
    <row r="44508" spans="199:199" ht="12" customHeight="1">
      <c r="GQ44508" s="171"/>
    </row>
    <row r="44509" spans="199:199" ht="12" customHeight="1">
      <c r="GQ44509" s="171"/>
    </row>
    <row r="44510" spans="199:199" ht="12" customHeight="1">
      <c r="GQ44510" s="171"/>
    </row>
    <row r="44511" spans="199:199" ht="12" customHeight="1">
      <c r="GQ44511" s="171"/>
    </row>
    <row r="44512" spans="199:199" ht="12" customHeight="1">
      <c r="GQ44512" s="171"/>
    </row>
    <row r="44513" spans="199:199" ht="12" customHeight="1">
      <c r="GQ44513" s="171"/>
    </row>
    <row r="44514" spans="199:199" ht="12" customHeight="1">
      <c r="GQ44514" s="171"/>
    </row>
    <row r="44515" spans="199:199" ht="12" customHeight="1">
      <c r="GQ44515" s="171"/>
    </row>
    <row r="44516" spans="199:199" ht="12" customHeight="1">
      <c r="GQ44516" s="171"/>
    </row>
    <row r="44517" spans="199:199" ht="12" customHeight="1">
      <c r="GQ44517" s="171"/>
    </row>
    <row r="44518" spans="199:199" ht="12" customHeight="1">
      <c r="GQ44518" s="171"/>
    </row>
    <row r="44519" spans="199:199" ht="12" customHeight="1">
      <c r="GQ44519" s="171"/>
    </row>
    <row r="44520" spans="199:199" ht="12" customHeight="1">
      <c r="GQ44520" s="171"/>
    </row>
    <row r="44521" spans="199:199" ht="12" customHeight="1">
      <c r="GQ44521" s="171"/>
    </row>
    <row r="44522" spans="199:199" ht="12" customHeight="1">
      <c r="GQ44522" s="171"/>
    </row>
    <row r="44523" spans="199:199" ht="12" customHeight="1">
      <c r="GQ44523" s="171"/>
    </row>
    <row r="44524" spans="199:199" ht="12" customHeight="1">
      <c r="GQ44524" s="171"/>
    </row>
    <row r="44525" spans="199:199" ht="12" customHeight="1">
      <c r="GQ44525" s="171"/>
    </row>
    <row r="44526" spans="199:199" ht="12" customHeight="1">
      <c r="GQ44526" s="171"/>
    </row>
    <row r="44527" spans="199:199" ht="12" customHeight="1">
      <c r="GQ44527" s="171"/>
    </row>
    <row r="44528" spans="199:199" ht="12" customHeight="1">
      <c r="GQ44528" s="171"/>
    </row>
    <row r="44529" spans="199:199" ht="12" customHeight="1">
      <c r="GQ44529" s="171"/>
    </row>
    <row r="44530" spans="199:199" ht="12" customHeight="1">
      <c r="GQ44530" s="171"/>
    </row>
    <row r="44531" spans="199:199" ht="12" customHeight="1">
      <c r="GQ44531" s="171"/>
    </row>
    <row r="44532" spans="199:199" ht="12" customHeight="1">
      <c r="GQ44532" s="171"/>
    </row>
    <row r="44533" spans="199:199" ht="12" customHeight="1">
      <c r="GQ44533" s="171"/>
    </row>
    <row r="44534" spans="199:199" ht="12" customHeight="1">
      <c r="GQ44534" s="171"/>
    </row>
    <row r="44535" spans="199:199" ht="12" customHeight="1">
      <c r="GQ44535" s="171"/>
    </row>
    <row r="44536" spans="199:199" ht="12" customHeight="1">
      <c r="GQ44536" s="171"/>
    </row>
    <row r="44537" spans="199:199" ht="12" customHeight="1">
      <c r="GQ44537" s="171"/>
    </row>
    <row r="44538" spans="199:199" ht="12" customHeight="1">
      <c r="GQ44538" s="171"/>
    </row>
    <row r="44539" spans="199:199" ht="12" customHeight="1">
      <c r="GQ44539" s="171"/>
    </row>
    <row r="44540" spans="199:199" ht="12" customHeight="1">
      <c r="GQ44540" s="171"/>
    </row>
    <row r="44541" spans="199:199" ht="12" customHeight="1">
      <c r="GQ44541" s="171"/>
    </row>
    <row r="44542" spans="199:199" ht="12" customHeight="1">
      <c r="GQ44542" s="171"/>
    </row>
    <row r="44543" spans="199:199" ht="12" customHeight="1">
      <c r="GQ44543" s="171"/>
    </row>
    <row r="44544" spans="199:199" ht="12" customHeight="1">
      <c r="GQ44544" s="171"/>
    </row>
    <row r="44545" spans="199:199" ht="12" customHeight="1">
      <c r="GQ44545" s="171"/>
    </row>
    <row r="44546" spans="199:199" ht="12" customHeight="1">
      <c r="GQ44546" s="171"/>
    </row>
    <row r="44547" spans="199:199" ht="12" customHeight="1">
      <c r="GQ44547" s="171"/>
    </row>
    <row r="44548" spans="199:199" ht="12" customHeight="1">
      <c r="GQ44548" s="171"/>
    </row>
    <row r="44549" spans="199:199" ht="12" customHeight="1">
      <c r="GQ44549" s="171"/>
    </row>
    <row r="44550" spans="199:199" ht="12" customHeight="1">
      <c r="GQ44550" s="171"/>
    </row>
    <row r="44551" spans="199:199" ht="12" customHeight="1">
      <c r="GQ44551" s="171"/>
    </row>
    <row r="44552" spans="199:199" ht="12" customHeight="1">
      <c r="GQ44552" s="171"/>
    </row>
    <row r="44553" spans="199:199" ht="12" customHeight="1">
      <c r="GQ44553" s="171"/>
    </row>
    <row r="44554" spans="199:199" ht="12" customHeight="1">
      <c r="GQ44554" s="171"/>
    </row>
    <row r="44555" spans="199:199" ht="12" customHeight="1">
      <c r="GQ44555" s="171"/>
    </row>
    <row r="44556" spans="199:199" ht="12" customHeight="1">
      <c r="GQ44556" s="171"/>
    </row>
    <row r="44557" spans="199:199" ht="12" customHeight="1">
      <c r="GQ44557" s="171"/>
    </row>
    <row r="44558" spans="199:199" ht="12" customHeight="1">
      <c r="GQ44558" s="171"/>
    </row>
    <row r="44559" spans="199:199" ht="12" customHeight="1">
      <c r="GQ44559" s="171"/>
    </row>
    <row r="44560" spans="199:199" ht="12" customHeight="1">
      <c r="GQ44560" s="171"/>
    </row>
    <row r="44561" spans="199:199" ht="12" customHeight="1">
      <c r="GQ44561" s="171"/>
    </row>
    <row r="44562" spans="199:199" ht="12" customHeight="1">
      <c r="GQ44562" s="171"/>
    </row>
    <row r="44563" spans="199:199" ht="12" customHeight="1">
      <c r="GQ44563" s="171"/>
    </row>
    <row r="44564" spans="199:199" ht="12" customHeight="1">
      <c r="GQ44564" s="171"/>
    </row>
    <row r="44565" spans="199:199" ht="12" customHeight="1">
      <c r="GQ44565" s="171"/>
    </row>
    <row r="44566" spans="199:199" ht="12" customHeight="1">
      <c r="GQ44566" s="171"/>
    </row>
    <row r="44567" spans="199:199" ht="12" customHeight="1">
      <c r="GQ44567" s="171"/>
    </row>
    <row r="44568" spans="199:199" ht="12" customHeight="1">
      <c r="GQ44568" s="171"/>
    </row>
    <row r="44569" spans="199:199" ht="12" customHeight="1">
      <c r="GQ44569" s="171"/>
    </row>
    <row r="44570" spans="199:199" ht="12" customHeight="1">
      <c r="GQ44570" s="171"/>
    </row>
    <row r="44571" spans="199:199" ht="12" customHeight="1">
      <c r="GQ44571" s="171"/>
    </row>
    <row r="44572" spans="199:199" ht="12" customHeight="1">
      <c r="GQ44572" s="171"/>
    </row>
    <row r="44573" spans="199:199" ht="12" customHeight="1">
      <c r="GQ44573" s="171"/>
    </row>
    <row r="44574" spans="199:199" ht="12" customHeight="1">
      <c r="GQ44574" s="171"/>
    </row>
    <row r="44575" spans="199:199" ht="12" customHeight="1">
      <c r="GQ44575" s="171"/>
    </row>
    <row r="44576" spans="199:199" ht="12" customHeight="1">
      <c r="GQ44576" s="171"/>
    </row>
    <row r="44577" spans="199:199" ht="12" customHeight="1">
      <c r="GQ44577" s="171"/>
    </row>
    <row r="44578" spans="199:199" ht="12" customHeight="1">
      <c r="GQ44578" s="171"/>
    </row>
    <row r="44579" spans="199:199" ht="12" customHeight="1">
      <c r="GQ44579" s="171"/>
    </row>
    <row r="44580" spans="199:199" ht="12" customHeight="1">
      <c r="GQ44580" s="171"/>
    </row>
    <row r="44581" spans="199:199" ht="12" customHeight="1">
      <c r="GQ44581" s="171"/>
    </row>
    <row r="44582" spans="199:199" ht="12" customHeight="1">
      <c r="GQ44582" s="171"/>
    </row>
    <row r="44583" spans="199:199" ht="12" customHeight="1">
      <c r="GQ44583" s="171"/>
    </row>
    <row r="44584" spans="199:199" ht="12" customHeight="1">
      <c r="GQ44584" s="171"/>
    </row>
    <row r="44585" spans="199:199" ht="12" customHeight="1">
      <c r="GQ44585" s="171"/>
    </row>
    <row r="44586" spans="199:199" ht="12" customHeight="1">
      <c r="GQ44586" s="171"/>
    </row>
    <row r="44587" spans="199:199" ht="12" customHeight="1">
      <c r="GQ44587" s="171"/>
    </row>
    <row r="44588" spans="199:199" ht="12" customHeight="1">
      <c r="GQ44588" s="171"/>
    </row>
    <row r="44589" spans="199:199" ht="12" customHeight="1">
      <c r="GQ44589" s="171"/>
    </row>
    <row r="44590" spans="199:199" ht="12" customHeight="1">
      <c r="GQ44590" s="171"/>
    </row>
    <row r="44591" spans="199:199" ht="12" customHeight="1">
      <c r="GQ44591" s="171"/>
    </row>
    <row r="44592" spans="199:199" ht="12" customHeight="1">
      <c r="GQ44592" s="171"/>
    </row>
    <row r="44593" spans="199:199" ht="12" customHeight="1">
      <c r="GQ44593" s="171"/>
    </row>
    <row r="44594" spans="199:199" ht="12" customHeight="1">
      <c r="GQ44594" s="171"/>
    </row>
    <row r="44595" spans="199:199" ht="12" customHeight="1">
      <c r="GQ44595" s="171"/>
    </row>
    <row r="44596" spans="199:199" ht="12" customHeight="1">
      <c r="GQ44596" s="171"/>
    </row>
    <row r="44597" spans="199:199" ht="12" customHeight="1">
      <c r="GQ44597" s="171"/>
    </row>
    <row r="44598" spans="199:199" ht="12" customHeight="1">
      <c r="GQ44598" s="171"/>
    </row>
    <row r="44599" spans="199:199" ht="12" customHeight="1">
      <c r="GQ44599" s="171"/>
    </row>
    <row r="44600" spans="199:199" ht="12" customHeight="1">
      <c r="GQ44600" s="171"/>
    </row>
    <row r="44601" spans="199:199" ht="12" customHeight="1">
      <c r="GQ44601" s="171"/>
    </row>
    <row r="44602" spans="199:199" ht="12" customHeight="1">
      <c r="GQ44602" s="171"/>
    </row>
    <row r="44603" spans="199:199" ht="12" customHeight="1">
      <c r="GQ44603" s="171"/>
    </row>
    <row r="44604" spans="199:199" ht="12" customHeight="1">
      <c r="GQ44604" s="171"/>
    </row>
    <row r="44605" spans="199:199" ht="12" customHeight="1">
      <c r="GQ44605" s="171"/>
    </row>
    <row r="44606" spans="199:199" ht="12" customHeight="1">
      <c r="GQ44606" s="171"/>
    </row>
    <row r="44607" spans="199:199" ht="12" customHeight="1">
      <c r="GQ44607" s="171"/>
    </row>
    <row r="44608" spans="199:199" ht="12" customHeight="1">
      <c r="GQ44608" s="171"/>
    </row>
    <row r="44609" spans="199:199" ht="12" customHeight="1">
      <c r="GQ44609" s="171"/>
    </row>
    <row r="44610" spans="199:199" ht="12" customHeight="1">
      <c r="GQ44610" s="171"/>
    </row>
    <row r="44611" spans="199:199" ht="12" customHeight="1">
      <c r="GQ44611" s="171"/>
    </row>
    <row r="44612" spans="199:199" ht="12" customHeight="1">
      <c r="GQ44612" s="171"/>
    </row>
    <row r="44613" spans="199:199" ht="12" customHeight="1">
      <c r="GQ44613" s="171"/>
    </row>
    <row r="44614" spans="199:199" ht="12" customHeight="1">
      <c r="GQ44614" s="171"/>
    </row>
    <row r="44615" spans="199:199" ht="12" customHeight="1">
      <c r="GQ44615" s="171"/>
    </row>
    <row r="44616" spans="199:199" ht="12" customHeight="1">
      <c r="GQ44616" s="171"/>
    </row>
    <row r="44617" spans="199:199" ht="12" customHeight="1">
      <c r="GQ44617" s="171"/>
    </row>
    <row r="44618" spans="199:199" ht="12" customHeight="1">
      <c r="GQ44618" s="171"/>
    </row>
    <row r="44619" spans="199:199" ht="12" customHeight="1">
      <c r="GQ44619" s="171"/>
    </row>
    <row r="44620" spans="199:199" ht="12" customHeight="1">
      <c r="GQ44620" s="171"/>
    </row>
    <row r="44621" spans="199:199" ht="12" customHeight="1">
      <c r="GQ44621" s="171"/>
    </row>
    <row r="44622" spans="199:199" ht="12" customHeight="1">
      <c r="GQ44622" s="171"/>
    </row>
    <row r="44623" spans="199:199" ht="12" customHeight="1">
      <c r="GQ44623" s="171"/>
    </row>
    <row r="44624" spans="199:199" ht="12" customHeight="1">
      <c r="GQ44624" s="171"/>
    </row>
    <row r="44625" spans="199:199" ht="12" customHeight="1">
      <c r="GQ44625" s="171"/>
    </row>
    <row r="44626" spans="199:199" ht="12" customHeight="1">
      <c r="GQ44626" s="171"/>
    </row>
    <row r="44627" spans="199:199" ht="12" customHeight="1">
      <c r="GQ44627" s="171"/>
    </row>
    <row r="44628" spans="199:199" ht="12" customHeight="1">
      <c r="GQ44628" s="171"/>
    </row>
    <row r="44629" spans="199:199" ht="12" customHeight="1">
      <c r="GQ44629" s="171"/>
    </row>
    <row r="44630" spans="199:199" ht="12" customHeight="1">
      <c r="GQ44630" s="171"/>
    </row>
    <row r="44631" spans="199:199" ht="12" customHeight="1">
      <c r="GQ44631" s="171"/>
    </row>
    <row r="44632" spans="199:199" ht="12" customHeight="1">
      <c r="GQ44632" s="171"/>
    </row>
    <row r="44633" spans="199:199" ht="12" customHeight="1">
      <c r="GQ44633" s="171"/>
    </row>
    <row r="44634" spans="199:199" ht="12" customHeight="1">
      <c r="GQ44634" s="171"/>
    </row>
    <row r="44635" spans="199:199" ht="12" customHeight="1">
      <c r="GQ44635" s="171"/>
    </row>
    <row r="44636" spans="199:199" ht="12" customHeight="1">
      <c r="GQ44636" s="171"/>
    </row>
    <row r="44637" spans="199:199" ht="12" customHeight="1">
      <c r="GQ44637" s="171"/>
    </row>
    <row r="44638" spans="199:199" ht="12" customHeight="1">
      <c r="GQ44638" s="171"/>
    </row>
    <row r="44639" spans="199:199" ht="12" customHeight="1">
      <c r="GQ44639" s="171"/>
    </row>
    <row r="44640" spans="199:199" ht="12" customHeight="1">
      <c r="GQ44640" s="171"/>
    </row>
    <row r="44641" spans="199:199" ht="12" customHeight="1">
      <c r="GQ44641" s="171"/>
    </row>
    <row r="44642" spans="199:199" ht="12" customHeight="1">
      <c r="GQ44642" s="171"/>
    </row>
    <row r="44643" spans="199:199" ht="12" customHeight="1">
      <c r="GQ44643" s="171"/>
    </row>
    <row r="44644" spans="199:199" ht="12" customHeight="1">
      <c r="GQ44644" s="171"/>
    </row>
    <row r="44645" spans="199:199" ht="12" customHeight="1">
      <c r="GQ44645" s="171"/>
    </row>
    <row r="44646" spans="199:199" ht="12" customHeight="1">
      <c r="GQ44646" s="171"/>
    </row>
    <row r="44647" spans="199:199" ht="12" customHeight="1">
      <c r="GQ44647" s="171"/>
    </row>
    <row r="44648" spans="199:199" ht="12" customHeight="1">
      <c r="GQ44648" s="171"/>
    </row>
    <row r="44649" spans="199:199" ht="12" customHeight="1">
      <c r="GQ44649" s="171"/>
    </row>
    <row r="44650" spans="199:199" ht="12" customHeight="1">
      <c r="GQ44650" s="171"/>
    </row>
    <row r="44651" spans="199:199" ht="12" customHeight="1">
      <c r="GQ44651" s="171"/>
    </row>
    <row r="44652" spans="199:199" ht="12" customHeight="1">
      <c r="GQ44652" s="171"/>
    </row>
    <row r="44653" spans="199:199" ht="12" customHeight="1">
      <c r="GQ44653" s="171"/>
    </row>
    <row r="44654" spans="199:199" ht="12" customHeight="1">
      <c r="GQ44654" s="171"/>
    </row>
    <row r="44655" spans="199:199" ht="12" customHeight="1">
      <c r="GQ44655" s="171"/>
    </row>
    <row r="44656" spans="199:199" ht="12" customHeight="1">
      <c r="GQ44656" s="171"/>
    </row>
    <row r="44657" spans="199:199" ht="12" customHeight="1">
      <c r="GQ44657" s="171"/>
    </row>
    <row r="44658" spans="199:199" ht="12" customHeight="1">
      <c r="GQ44658" s="171"/>
    </row>
    <row r="44659" spans="199:199" ht="12" customHeight="1">
      <c r="GQ44659" s="171"/>
    </row>
    <row r="44660" spans="199:199" ht="12" customHeight="1">
      <c r="GQ44660" s="171"/>
    </row>
    <row r="44661" spans="199:199" ht="12" customHeight="1">
      <c r="GQ44661" s="171"/>
    </row>
    <row r="44662" spans="199:199" ht="12" customHeight="1">
      <c r="GQ44662" s="171"/>
    </row>
    <row r="44663" spans="199:199" ht="12" customHeight="1">
      <c r="GQ44663" s="171"/>
    </row>
    <row r="44664" spans="199:199" ht="12" customHeight="1">
      <c r="GQ44664" s="171"/>
    </row>
    <row r="44665" spans="199:199" ht="12" customHeight="1">
      <c r="GQ44665" s="171"/>
    </row>
    <row r="44666" spans="199:199" ht="12" customHeight="1">
      <c r="GQ44666" s="171"/>
    </row>
    <row r="44667" spans="199:199" ht="12" customHeight="1">
      <c r="GQ44667" s="171"/>
    </row>
    <row r="44668" spans="199:199" ht="12" customHeight="1">
      <c r="GQ44668" s="171"/>
    </row>
    <row r="44669" spans="199:199" ht="12" customHeight="1">
      <c r="GQ44669" s="171"/>
    </row>
    <row r="44670" spans="199:199" ht="12" customHeight="1">
      <c r="GQ44670" s="171"/>
    </row>
    <row r="44671" spans="199:199" ht="12" customHeight="1">
      <c r="GQ44671" s="171"/>
    </row>
    <row r="44672" spans="199:199" ht="12" customHeight="1">
      <c r="GQ44672" s="171"/>
    </row>
    <row r="44673" spans="199:199" ht="12" customHeight="1">
      <c r="GQ44673" s="171"/>
    </row>
    <row r="44674" spans="199:199" ht="12" customHeight="1">
      <c r="GQ44674" s="171"/>
    </row>
    <row r="44675" spans="199:199" ht="12" customHeight="1">
      <c r="GQ44675" s="171"/>
    </row>
    <row r="44676" spans="199:199" ht="12" customHeight="1">
      <c r="GQ44676" s="171"/>
    </row>
    <row r="44677" spans="199:199" ht="12" customHeight="1">
      <c r="GQ44677" s="171"/>
    </row>
    <row r="44678" spans="199:199" ht="12" customHeight="1">
      <c r="GQ44678" s="171"/>
    </row>
    <row r="44679" spans="199:199" ht="12" customHeight="1">
      <c r="GQ44679" s="171"/>
    </row>
    <row r="44680" spans="199:199" ht="12" customHeight="1">
      <c r="GQ44680" s="171"/>
    </row>
    <row r="44681" spans="199:199" ht="12" customHeight="1">
      <c r="GQ44681" s="171"/>
    </row>
    <row r="44682" spans="199:199" ht="12" customHeight="1">
      <c r="GQ44682" s="171"/>
    </row>
    <row r="44683" spans="199:199" ht="12" customHeight="1">
      <c r="GQ44683" s="171"/>
    </row>
    <row r="44684" spans="199:199" ht="12" customHeight="1">
      <c r="GQ44684" s="171"/>
    </row>
    <row r="44685" spans="199:199" ht="12" customHeight="1">
      <c r="GQ44685" s="171"/>
    </row>
    <row r="44686" spans="199:199" ht="12" customHeight="1">
      <c r="GQ44686" s="171"/>
    </row>
    <row r="44687" spans="199:199" ht="12" customHeight="1">
      <c r="GQ44687" s="171"/>
    </row>
    <row r="44688" spans="199:199" ht="12" customHeight="1">
      <c r="GQ44688" s="171"/>
    </row>
    <row r="44689" spans="199:199" ht="12" customHeight="1">
      <c r="GQ44689" s="171"/>
    </row>
    <row r="44690" spans="199:199" ht="12" customHeight="1">
      <c r="GQ44690" s="171"/>
    </row>
    <row r="44691" spans="199:199" ht="12" customHeight="1">
      <c r="GQ44691" s="171"/>
    </row>
    <row r="44692" spans="199:199" ht="12" customHeight="1">
      <c r="GQ44692" s="171"/>
    </row>
    <row r="44693" spans="199:199" ht="12" customHeight="1">
      <c r="GQ44693" s="171"/>
    </row>
    <row r="44694" spans="199:199" ht="12" customHeight="1">
      <c r="GQ44694" s="171"/>
    </row>
    <row r="44695" spans="199:199" ht="12" customHeight="1">
      <c r="GQ44695" s="171"/>
    </row>
    <row r="44696" spans="199:199" ht="12" customHeight="1">
      <c r="GQ44696" s="171"/>
    </row>
    <row r="44697" spans="199:199" ht="12" customHeight="1">
      <c r="GQ44697" s="171"/>
    </row>
    <row r="44698" spans="199:199" ht="12" customHeight="1">
      <c r="GQ44698" s="171"/>
    </row>
    <row r="44699" spans="199:199" ht="12" customHeight="1">
      <c r="GQ44699" s="171"/>
    </row>
    <row r="44700" spans="199:199" ht="12" customHeight="1">
      <c r="GQ44700" s="171"/>
    </row>
    <row r="44701" spans="199:199" ht="12" customHeight="1">
      <c r="GQ44701" s="171"/>
    </row>
    <row r="44702" spans="199:199" ht="12" customHeight="1">
      <c r="GQ44702" s="171"/>
    </row>
    <row r="44703" spans="199:199" ht="12" customHeight="1">
      <c r="GQ44703" s="171"/>
    </row>
    <row r="44704" spans="199:199" ht="12" customHeight="1">
      <c r="GQ44704" s="171"/>
    </row>
    <row r="44705" spans="199:199" ht="12" customHeight="1">
      <c r="GQ44705" s="171"/>
    </row>
    <row r="44706" spans="199:199" ht="12" customHeight="1">
      <c r="GQ44706" s="171"/>
    </row>
    <row r="44707" spans="199:199" ht="12" customHeight="1">
      <c r="GQ44707" s="171"/>
    </row>
    <row r="44708" spans="199:199" ht="12" customHeight="1">
      <c r="GQ44708" s="171"/>
    </row>
    <row r="44709" spans="199:199" ht="12" customHeight="1">
      <c r="GQ44709" s="171"/>
    </row>
    <row r="44710" spans="199:199" ht="12" customHeight="1">
      <c r="GQ44710" s="171"/>
    </row>
    <row r="44711" spans="199:199" ht="12" customHeight="1">
      <c r="GQ44711" s="171"/>
    </row>
    <row r="44712" spans="199:199" ht="12" customHeight="1">
      <c r="GQ44712" s="171"/>
    </row>
    <row r="44713" spans="199:199" ht="12" customHeight="1">
      <c r="GQ44713" s="171"/>
    </row>
    <row r="44714" spans="199:199" ht="12" customHeight="1">
      <c r="GQ44714" s="171"/>
    </row>
    <row r="44715" spans="199:199" ht="12" customHeight="1">
      <c r="GQ44715" s="171"/>
    </row>
    <row r="44716" spans="199:199" ht="12" customHeight="1">
      <c r="GQ44716" s="171"/>
    </row>
    <row r="44717" spans="199:199" ht="12" customHeight="1">
      <c r="GQ44717" s="171"/>
    </row>
    <row r="44718" spans="199:199" ht="12" customHeight="1">
      <c r="GQ44718" s="171"/>
    </row>
    <row r="44719" spans="199:199" ht="12" customHeight="1">
      <c r="GQ44719" s="171"/>
    </row>
    <row r="44720" spans="199:199" ht="12" customHeight="1">
      <c r="GQ44720" s="171"/>
    </row>
    <row r="44721" spans="199:199" ht="12" customHeight="1">
      <c r="GQ44721" s="171"/>
    </row>
    <row r="44722" spans="199:199" ht="12" customHeight="1">
      <c r="GQ44722" s="171"/>
    </row>
    <row r="44723" spans="199:199" ht="12" customHeight="1">
      <c r="GQ44723" s="171"/>
    </row>
    <row r="44724" spans="199:199" ht="12" customHeight="1">
      <c r="GQ44724" s="171"/>
    </row>
    <row r="44725" spans="199:199" ht="12" customHeight="1">
      <c r="GQ44725" s="171"/>
    </row>
    <row r="44726" spans="199:199" ht="12" customHeight="1">
      <c r="GQ44726" s="171"/>
    </row>
    <row r="44727" spans="199:199" ht="12" customHeight="1">
      <c r="GQ44727" s="171"/>
    </row>
    <row r="44728" spans="199:199" ht="12" customHeight="1">
      <c r="GQ44728" s="171"/>
    </row>
    <row r="44729" spans="199:199" ht="12" customHeight="1">
      <c r="GQ44729" s="171"/>
    </row>
    <row r="44730" spans="199:199" ht="12" customHeight="1">
      <c r="GQ44730" s="171"/>
    </row>
    <row r="44731" spans="199:199" ht="12" customHeight="1">
      <c r="GQ44731" s="171"/>
    </row>
    <row r="44732" spans="199:199" ht="12" customHeight="1">
      <c r="GQ44732" s="171"/>
    </row>
    <row r="44733" spans="199:199" ht="12" customHeight="1">
      <c r="GQ44733" s="171"/>
    </row>
    <row r="44734" spans="199:199" ht="12" customHeight="1">
      <c r="GQ44734" s="171"/>
    </row>
    <row r="44735" spans="199:199" ht="12" customHeight="1">
      <c r="GQ44735" s="171"/>
    </row>
    <row r="44736" spans="199:199" ht="12" customHeight="1">
      <c r="GQ44736" s="171"/>
    </row>
    <row r="44737" spans="199:199" ht="12" customHeight="1">
      <c r="GQ44737" s="171"/>
    </row>
    <row r="44738" spans="199:199" ht="12" customHeight="1">
      <c r="GQ44738" s="171"/>
    </row>
    <row r="44739" spans="199:199" ht="12" customHeight="1">
      <c r="GQ44739" s="171"/>
    </row>
    <row r="44740" spans="199:199" ht="12" customHeight="1">
      <c r="GQ44740" s="171"/>
    </row>
    <row r="44741" spans="199:199" ht="12" customHeight="1">
      <c r="GQ44741" s="171"/>
    </row>
    <row r="44742" spans="199:199" ht="12" customHeight="1">
      <c r="GQ44742" s="171"/>
    </row>
    <row r="44743" spans="199:199" ht="12" customHeight="1">
      <c r="GQ44743" s="171"/>
    </row>
    <row r="44744" spans="199:199" ht="12" customHeight="1">
      <c r="GQ44744" s="171"/>
    </row>
    <row r="44745" spans="199:199" ht="12" customHeight="1">
      <c r="GQ44745" s="171"/>
    </row>
    <row r="44746" spans="199:199" ht="12" customHeight="1">
      <c r="GQ44746" s="171"/>
    </row>
    <row r="44747" spans="199:199" ht="12" customHeight="1">
      <c r="GQ44747" s="171"/>
    </row>
    <row r="44748" spans="199:199" ht="12" customHeight="1">
      <c r="GQ44748" s="171"/>
    </row>
    <row r="44749" spans="199:199" ht="12" customHeight="1">
      <c r="GQ44749" s="171"/>
    </row>
    <row r="44750" spans="199:199" ht="12" customHeight="1">
      <c r="GQ44750" s="171"/>
    </row>
    <row r="44751" spans="199:199" ht="12" customHeight="1">
      <c r="GQ44751" s="171"/>
    </row>
    <row r="44752" spans="199:199" ht="12" customHeight="1">
      <c r="GQ44752" s="171"/>
    </row>
    <row r="44753" spans="199:199" ht="12" customHeight="1">
      <c r="GQ44753" s="171"/>
    </row>
    <row r="44754" spans="199:199" ht="12" customHeight="1">
      <c r="GQ44754" s="171"/>
    </row>
    <row r="44755" spans="199:199" ht="12" customHeight="1">
      <c r="GQ44755" s="171"/>
    </row>
    <row r="44756" spans="199:199" ht="12" customHeight="1">
      <c r="GQ44756" s="171"/>
    </row>
    <row r="44757" spans="199:199" ht="12" customHeight="1">
      <c r="GQ44757" s="171"/>
    </row>
    <row r="44758" spans="199:199" ht="12" customHeight="1">
      <c r="GQ44758" s="171"/>
    </row>
    <row r="44759" spans="199:199" ht="12" customHeight="1">
      <c r="GQ44759" s="171"/>
    </row>
    <row r="44760" spans="199:199" ht="12" customHeight="1">
      <c r="GQ44760" s="171"/>
    </row>
    <row r="44761" spans="199:199" ht="12" customHeight="1">
      <c r="GQ44761" s="171"/>
    </row>
    <row r="44762" spans="199:199" ht="12" customHeight="1">
      <c r="GQ44762" s="171"/>
    </row>
    <row r="44763" spans="199:199" ht="12" customHeight="1">
      <c r="GQ44763" s="171"/>
    </row>
    <row r="44764" spans="199:199" ht="12" customHeight="1">
      <c r="GQ44764" s="171"/>
    </row>
    <row r="44765" spans="199:199" ht="12" customHeight="1">
      <c r="GQ44765" s="171"/>
    </row>
    <row r="44766" spans="199:199" ht="12" customHeight="1">
      <c r="GQ44766" s="171"/>
    </row>
    <row r="44767" spans="199:199" ht="12" customHeight="1">
      <c r="GQ44767" s="171"/>
    </row>
    <row r="44768" spans="199:199" ht="12" customHeight="1">
      <c r="GQ44768" s="171"/>
    </row>
    <row r="44769" spans="199:199" ht="12" customHeight="1">
      <c r="GQ44769" s="171"/>
    </row>
    <row r="44770" spans="199:199" ht="12" customHeight="1">
      <c r="GQ44770" s="171"/>
    </row>
    <row r="44771" spans="199:199" ht="12" customHeight="1">
      <c r="GQ44771" s="171"/>
    </row>
    <row r="44772" spans="199:199" ht="12" customHeight="1">
      <c r="GQ44772" s="171"/>
    </row>
    <row r="44773" spans="199:199" ht="12" customHeight="1">
      <c r="GQ44773" s="171"/>
    </row>
    <row r="44774" spans="199:199" ht="12" customHeight="1">
      <c r="GQ44774" s="171"/>
    </row>
    <row r="44775" spans="199:199" ht="12" customHeight="1">
      <c r="GQ44775" s="171"/>
    </row>
    <row r="44776" spans="199:199" ht="12" customHeight="1">
      <c r="GQ44776" s="171"/>
    </row>
    <row r="44777" spans="199:199" ht="12" customHeight="1">
      <c r="GQ44777" s="171"/>
    </row>
    <row r="44778" spans="199:199" ht="12" customHeight="1">
      <c r="GQ44778" s="171"/>
    </row>
    <row r="44779" spans="199:199" ht="12" customHeight="1">
      <c r="GQ44779" s="171"/>
    </row>
    <row r="44780" spans="199:199" ht="12" customHeight="1">
      <c r="GQ44780" s="171"/>
    </row>
    <row r="44781" spans="199:199" ht="12" customHeight="1">
      <c r="GQ44781" s="171"/>
    </row>
    <row r="44782" spans="199:199" ht="12" customHeight="1">
      <c r="GQ44782" s="171"/>
    </row>
    <row r="44783" spans="199:199" ht="12" customHeight="1">
      <c r="GQ44783" s="171"/>
    </row>
    <row r="44784" spans="199:199" ht="12" customHeight="1">
      <c r="GQ44784" s="171"/>
    </row>
    <row r="44785" spans="199:199" ht="12" customHeight="1">
      <c r="GQ44785" s="171"/>
    </row>
    <row r="44786" spans="199:199" ht="12" customHeight="1">
      <c r="GQ44786" s="171"/>
    </row>
    <row r="44787" spans="199:199" ht="12" customHeight="1">
      <c r="GQ44787" s="171"/>
    </row>
    <row r="44788" spans="199:199" ht="12" customHeight="1">
      <c r="GQ44788" s="171"/>
    </row>
    <row r="44789" spans="199:199" ht="12" customHeight="1">
      <c r="GQ44789" s="171"/>
    </row>
    <row r="44790" spans="199:199" ht="12" customHeight="1">
      <c r="GQ44790" s="171"/>
    </row>
    <row r="44791" spans="199:199" ht="12" customHeight="1">
      <c r="GQ44791" s="171"/>
    </row>
    <row r="44792" spans="199:199" ht="12" customHeight="1">
      <c r="GQ44792" s="171"/>
    </row>
    <row r="44793" spans="199:199" ht="12" customHeight="1">
      <c r="GQ44793" s="171"/>
    </row>
    <row r="44794" spans="199:199" ht="12" customHeight="1">
      <c r="GQ44794" s="171"/>
    </row>
    <row r="44795" spans="199:199" ht="12" customHeight="1">
      <c r="GQ44795" s="171"/>
    </row>
    <row r="44796" spans="199:199" ht="12" customHeight="1">
      <c r="GQ44796" s="171"/>
    </row>
    <row r="44797" spans="199:199" ht="12" customHeight="1">
      <c r="GQ44797" s="171"/>
    </row>
    <row r="44798" spans="199:199" ht="12" customHeight="1">
      <c r="GQ44798" s="171"/>
    </row>
    <row r="44799" spans="199:199" ht="12" customHeight="1">
      <c r="GQ44799" s="171"/>
    </row>
    <row r="44800" spans="199:199" ht="12" customHeight="1">
      <c r="GQ44800" s="171"/>
    </row>
    <row r="44801" spans="199:199" ht="12" customHeight="1">
      <c r="GQ44801" s="171"/>
    </row>
    <row r="44802" spans="199:199" ht="12" customHeight="1">
      <c r="GQ44802" s="171"/>
    </row>
    <row r="44803" spans="199:199" ht="12" customHeight="1">
      <c r="GQ44803" s="171"/>
    </row>
    <row r="44804" spans="199:199" ht="12" customHeight="1">
      <c r="GQ44804" s="171"/>
    </row>
    <row r="44805" spans="199:199" ht="12" customHeight="1">
      <c r="GQ44805" s="171"/>
    </row>
    <row r="44806" spans="199:199" ht="12" customHeight="1">
      <c r="GQ44806" s="171"/>
    </row>
    <row r="44807" spans="199:199" ht="12" customHeight="1">
      <c r="GQ44807" s="171"/>
    </row>
    <row r="44808" spans="199:199" ht="12" customHeight="1">
      <c r="GQ44808" s="171"/>
    </row>
    <row r="44809" spans="199:199" ht="12" customHeight="1">
      <c r="GQ44809" s="171"/>
    </row>
    <row r="44810" spans="199:199" ht="12" customHeight="1">
      <c r="GQ44810" s="171"/>
    </row>
    <row r="44811" spans="199:199" ht="12" customHeight="1">
      <c r="GQ44811" s="171"/>
    </row>
    <row r="44812" spans="199:199" ht="12" customHeight="1">
      <c r="GQ44812" s="171"/>
    </row>
    <row r="44813" spans="199:199" ht="12" customHeight="1">
      <c r="GQ44813" s="171"/>
    </row>
    <row r="44814" spans="199:199" ht="12" customHeight="1">
      <c r="GQ44814" s="171"/>
    </row>
    <row r="44815" spans="199:199" ht="12" customHeight="1">
      <c r="GQ44815" s="171"/>
    </row>
    <row r="44816" spans="199:199" ht="12" customHeight="1">
      <c r="GQ44816" s="171"/>
    </row>
    <row r="44817" spans="199:199" ht="12" customHeight="1">
      <c r="GQ44817" s="171"/>
    </row>
    <row r="44818" spans="199:199" ht="12" customHeight="1">
      <c r="GQ44818" s="171"/>
    </row>
    <row r="44819" spans="199:199" ht="12" customHeight="1">
      <c r="GQ44819" s="171"/>
    </row>
    <row r="44820" spans="199:199" ht="12" customHeight="1">
      <c r="GQ44820" s="171"/>
    </row>
    <row r="44821" spans="199:199" ht="12" customHeight="1">
      <c r="GQ44821" s="171"/>
    </row>
    <row r="44822" spans="199:199" ht="12" customHeight="1">
      <c r="GQ44822" s="171"/>
    </row>
    <row r="44823" spans="199:199" ht="12" customHeight="1">
      <c r="GQ44823" s="171"/>
    </row>
    <row r="44824" spans="199:199" ht="12" customHeight="1">
      <c r="GQ44824" s="171"/>
    </row>
    <row r="44825" spans="199:199" ht="12" customHeight="1">
      <c r="GQ44825" s="171"/>
    </row>
    <row r="44826" spans="199:199" ht="12" customHeight="1">
      <c r="GQ44826" s="171"/>
    </row>
    <row r="44827" spans="199:199" ht="12" customHeight="1">
      <c r="GQ44827" s="171"/>
    </row>
    <row r="44828" spans="199:199" ht="12" customHeight="1">
      <c r="GQ44828" s="171"/>
    </row>
    <row r="44829" spans="199:199" ht="12" customHeight="1">
      <c r="GQ44829" s="171"/>
    </row>
    <row r="44830" spans="199:199" ht="12" customHeight="1">
      <c r="GQ44830" s="171"/>
    </row>
    <row r="44831" spans="199:199" ht="12" customHeight="1">
      <c r="GQ44831" s="171"/>
    </row>
    <row r="44832" spans="199:199" ht="12" customHeight="1">
      <c r="GQ44832" s="171"/>
    </row>
    <row r="44833" spans="199:199" ht="12" customHeight="1">
      <c r="GQ44833" s="171"/>
    </row>
    <row r="44834" spans="199:199" ht="12" customHeight="1">
      <c r="GQ44834" s="171"/>
    </row>
    <row r="44835" spans="199:199" ht="12" customHeight="1">
      <c r="GQ44835" s="171"/>
    </row>
    <row r="44836" spans="199:199" ht="12" customHeight="1">
      <c r="GQ44836" s="171"/>
    </row>
    <row r="44837" spans="199:199" ht="12" customHeight="1">
      <c r="GQ44837" s="171"/>
    </row>
    <row r="44838" spans="199:199" ht="12" customHeight="1">
      <c r="GQ44838" s="171"/>
    </row>
    <row r="44839" spans="199:199" ht="12" customHeight="1">
      <c r="GQ44839" s="171"/>
    </row>
    <row r="44840" spans="199:199" ht="12" customHeight="1">
      <c r="GQ44840" s="171"/>
    </row>
    <row r="44841" spans="199:199" ht="12" customHeight="1">
      <c r="GQ44841" s="171"/>
    </row>
    <row r="44842" spans="199:199" ht="12" customHeight="1">
      <c r="GQ44842" s="171"/>
    </row>
    <row r="44843" spans="199:199" ht="12" customHeight="1">
      <c r="GQ44843" s="171"/>
    </row>
    <row r="44844" spans="199:199" ht="12" customHeight="1">
      <c r="GQ44844" s="171"/>
    </row>
    <row r="44845" spans="199:199" ht="12" customHeight="1">
      <c r="GQ44845" s="171"/>
    </row>
    <row r="44846" spans="199:199" ht="12" customHeight="1">
      <c r="GQ44846" s="171"/>
    </row>
    <row r="44847" spans="199:199" ht="12" customHeight="1">
      <c r="GQ44847" s="171"/>
    </row>
    <row r="44848" spans="199:199" ht="12" customHeight="1">
      <c r="GQ44848" s="171"/>
    </row>
    <row r="44849" spans="199:199" ht="12" customHeight="1">
      <c r="GQ44849" s="171"/>
    </row>
    <row r="44850" spans="199:199" ht="12" customHeight="1">
      <c r="GQ44850" s="171"/>
    </row>
    <row r="44851" spans="199:199" ht="12" customHeight="1">
      <c r="GQ44851" s="171"/>
    </row>
    <row r="44852" spans="199:199" ht="12" customHeight="1">
      <c r="GQ44852" s="171"/>
    </row>
    <row r="44853" spans="199:199" ht="12" customHeight="1">
      <c r="GQ44853" s="171"/>
    </row>
    <row r="44854" spans="199:199" ht="12" customHeight="1">
      <c r="GQ44854" s="171"/>
    </row>
    <row r="44855" spans="199:199" ht="12" customHeight="1">
      <c r="GQ44855" s="171"/>
    </row>
    <row r="44856" spans="199:199" ht="12" customHeight="1">
      <c r="GQ44856" s="171"/>
    </row>
    <row r="44857" spans="199:199" ht="12" customHeight="1">
      <c r="GQ44857" s="171"/>
    </row>
    <row r="44858" spans="199:199" ht="12" customHeight="1">
      <c r="GQ44858" s="171"/>
    </row>
    <row r="44859" spans="199:199" ht="12" customHeight="1">
      <c r="GQ44859" s="171"/>
    </row>
    <row r="44860" spans="199:199" ht="12" customHeight="1">
      <c r="GQ44860" s="171"/>
    </row>
    <row r="44861" spans="199:199" ht="12" customHeight="1">
      <c r="GQ44861" s="171"/>
    </row>
    <row r="44862" spans="199:199" ht="12" customHeight="1">
      <c r="GQ44862" s="171"/>
    </row>
    <row r="44863" spans="199:199" ht="12" customHeight="1">
      <c r="GQ44863" s="171"/>
    </row>
    <row r="44864" spans="199:199" ht="12" customHeight="1">
      <c r="GQ44864" s="171"/>
    </row>
    <row r="44865" spans="199:199" ht="12" customHeight="1">
      <c r="GQ44865" s="171"/>
    </row>
    <row r="44866" spans="199:199" ht="12" customHeight="1">
      <c r="GQ44866" s="171"/>
    </row>
    <row r="44867" spans="199:199" ht="12" customHeight="1">
      <c r="GQ44867" s="171"/>
    </row>
    <row r="44868" spans="199:199" ht="12" customHeight="1">
      <c r="GQ44868" s="171"/>
    </row>
    <row r="44869" spans="199:199" ht="12" customHeight="1">
      <c r="GQ44869" s="171"/>
    </row>
    <row r="44870" spans="199:199" ht="12" customHeight="1">
      <c r="GQ44870" s="171"/>
    </row>
    <row r="44871" spans="199:199" ht="12" customHeight="1">
      <c r="GQ44871" s="171"/>
    </row>
    <row r="44872" spans="199:199" ht="12" customHeight="1">
      <c r="GQ44872" s="171"/>
    </row>
    <row r="44873" spans="199:199" ht="12" customHeight="1">
      <c r="GQ44873" s="171"/>
    </row>
    <row r="44874" spans="199:199" ht="12" customHeight="1">
      <c r="GQ44874" s="171"/>
    </row>
    <row r="44875" spans="199:199" ht="12" customHeight="1">
      <c r="GQ44875" s="171"/>
    </row>
    <row r="44876" spans="199:199" ht="12" customHeight="1">
      <c r="GQ44876" s="171"/>
    </row>
    <row r="44877" spans="199:199" ht="12" customHeight="1">
      <c r="GQ44877" s="171"/>
    </row>
    <row r="44878" spans="199:199" ht="12" customHeight="1">
      <c r="GQ44878" s="171"/>
    </row>
    <row r="44879" spans="199:199" ht="12" customHeight="1">
      <c r="GQ44879" s="171"/>
    </row>
    <row r="44880" spans="199:199" ht="12" customHeight="1">
      <c r="GQ44880" s="171"/>
    </row>
    <row r="44881" spans="199:199" ht="12" customHeight="1">
      <c r="GQ44881" s="171"/>
    </row>
    <row r="44882" spans="199:199" ht="12" customHeight="1">
      <c r="GQ44882" s="171"/>
    </row>
    <row r="44883" spans="199:199" ht="12" customHeight="1">
      <c r="GQ44883" s="171"/>
    </row>
    <row r="44884" spans="199:199" ht="12" customHeight="1">
      <c r="GQ44884" s="171"/>
    </row>
    <row r="44885" spans="199:199" ht="12" customHeight="1">
      <c r="GQ44885" s="171"/>
    </row>
    <row r="44886" spans="199:199" ht="12" customHeight="1">
      <c r="GQ44886" s="171"/>
    </row>
    <row r="44887" spans="199:199" ht="12" customHeight="1">
      <c r="GQ44887" s="171"/>
    </row>
    <row r="44888" spans="199:199" ht="12" customHeight="1">
      <c r="GQ44888" s="171"/>
    </row>
    <row r="44889" spans="199:199" ht="12" customHeight="1">
      <c r="GQ44889" s="171"/>
    </row>
    <row r="44890" spans="199:199" ht="12" customHeight="1">
      <c r="GQ44890" s="171"/>
    </row>
    <row r="44891" spans="199:199" ht="12" customHeight="1">
      <c r="GQ44891" s="171"/>
    </row>
    <row r="44892" spans="199:199" ht="12" customHeight="1">
      <c r="GQ44892" s="171"/>
    </row>
    <row r="44893" spans="199:199" ht="12" customHeight="1">
      <c r="GQ44893" s="171"/>
    </row>
    <row r="44894" spans="199:199" ht="12" customHeight="1">
      <c r="GQ44894" s="171"/>
    </row>
    <row r="44895" spans="199:199" ht="12" customHeight="1">
      <c r="GQ44895" s="171"/>
    </row>
    <row r="44896" spans="199:199" ht="12" customHeight="1">
      <c r="GQ44896" s="171"/>
    </row>
    <row r="44897" spans="199:199" ht="12" customHeight="1">
      <c r="GQ44897" s="171"/>
    </row>
    <row r="44898" spans="199:199" ht="12" customHeight="1">
      <c r="GQ44898" s="171"/>
    </row>
    <row r="44899" spans="199:199" ht="12" customHeight="1">
      <c r="GQ44899" s="171"/>
    </row>
    <row r="44900" spans="199:199" ht="12" customHeight="1">
      <c r="GQ44900" s="171"/>
    </row>
    <row r="44901" spans="199:199" ht="12" customHeight="1">
      <c r="GQ44901" s="171"/>
    </row>
    <row r="44902" spans="199:199" ht="12" customHeight="1">
      <c r="GQ44902" s="171"/>
    </row>
    <row r="44903" spans="199:199" ht="12" customHeight="1">
      <c r="GQ44903" s="171"/>
    </row>
    <row r="44904" spans="199:199" ht="12" customHeight="1">
      <c r="GQ44904" s="171"/>
    </row>
    <row r="44905" spans="199:199" ht="12" customHeight="1">
      <c r="GQ44905" s="171"/>
    </row>
    <row r="44906" spans="199:199" ht="12" customHeight="1">
      <c r="GQ44906" s="171"/>
    </row>
    <row r="44907" spans="199:199" ht="12" customHeight="1">
      <c r="GQ44907" s="171"/>
    </row>
    <row r="44908" spans="199:199" ht="12" customHeight="1">
      <c r="GQ44908" s="171"/>
    </row>
    <row r="44909" spans="199:199" ht="12" customHeight="1">
      <c r="GQ44909" s="171"/>
    </row>
    <row r="44910" spans="199:199" ht="12" customHeight="1">
      <c r="GQ44910" s="171"/>
    </row>
    <row r="44911" spans="199:199" ht="12" customHeight="1">
      <c r="GQ44911" s="171"/>
    </row>
    <row r="44912" spans="199:199" ht="12" customHeight="1">
      <c r="GQ44912" s="171"/>
    </row>
    <row r="44913" spans="199:199" ht="12" customHeight="1">
      <c r="GQ44913" s="171"/>
    </row>
    <row r="44914" spans="199:199" ht="12" customHeight="1">
      <c r="GQ44914" s="171"/>
    </row>
    <row r="44915" spans="199:199" ht="12" customHeight="1">
      <c r="GQ44915" s="171"/>
    </row>
    <row r="44916" spans="199:199" ht="12" customHeight="1">
      <c r="GQ44916" s="171"/>
    </row>
    <row r="44917" spans="199:199" ht="12" customHeight="1">
      <c r="GQ44917" s="171"/>
    </row>
    <row r="44918" spans="199:199" ht="12" customHeight="1">
      <c r="GQ44918" s="171"/>
    </row>
    <row r="44919" spans="199:199" ht="12" customHeight="1">
      <c r="GQ44919" s="171"/>
    </row>
    <row r="44920" spans="199:199" ht="12" customHeight="1">
      <c r="GQ44920" s="171"/>
    </row>
    <row r="44921" spans="199:199" ht="12" customHeight="1">
      <c r="GQ44921" s="171"/>
    </row>
    <row r="44922" spans="199:199" ht="12" customHeight="1">
      <c r="GQ44922" s="171"/>
    </row>
    <row r="44923" spans="199:199" ht="12" customHeight="1">
      <c r="GQ44923" s="171"/>
    </row>
    <row r="44924" spans="199:199" ht="12" customHeight="1">
      <c r="GQ44924" s="171"/>
    </row>
    <row r="44925" spans="199:199" ht="12" customHeight="1">
      <c r="GQ44925" s="171"/>
    </row>
    <row r="44926" spans="199:199" ht="12" customHeight="1">
      <c r="GQ44926" s="171"/>
    </row>
    <row r="44927" spans="199:199" ht="12" customHeight="1">
      <c r="GQ44927" s="171"/>
    </row>
    <row r="44928" spans="199:199" ht="12" customHeight="1">
      <c r="GQ44928" s="171"/>
    </row>
    <row r="44929" spans="199:199" ht="12" customHeight="1">
      <c r="GQ44929" s="171"/>
    </row>
    <row r="44930" spans="199:199" ht="12" customHeight="1">
      <c r="GQ44930" s="171"/>
    </row>
    <row r="44931" spans="199:199" ht="12" customHeight="1">
      <c r="GQ44931" s="171"/>
    </row>
    <row r="44932" spans="199:199" ht="12" customHeight="1">
      <c r="GQ44932" s="171"/>
    </row>
    <row r="44933" spans="199:199" ht="12" customHeight="1">
      <c r="GQ44933" s="171"/>
    </row>
    <row r="44934" spans="199:199" ht="12" customHeight="1">
      <c r="GQ44934" s="171"/>
    </row>
    <row r="44935" spans="199:199" ht="12" customHeight="1">
      <c r="GQ44935" s="171"/>
    </row>
    <row r="44936" spans="199:199" ht="12" customHeight="1">
      <c r="GQ44936" s="171"/>
    </row>
    <row r="44937" spans="199:199" ht="12" customHeight="1">
      <c r="GQ44937" s="171"/>
    </row>
    <row r="44938" spans="199:199" ht="12" customHeight="1">
      <c r="GQ44938" s="171"/>
    </row>
    <row r="44939" spans="199:199" ht="12" customHeight="1">
      <c r="GQ44939" s="171"/>
    </row>
    <row r="44940" spans="199:199" ht="12" customHeight="1">
      <c r="GQ44940" s="171"/>
    </row>
    <row r="44941" spans="199:199" ht="12" customHeight="1">
      <c r="GQ44941" s="171"/>
    </row>
    <row r="44942" spans="199:199" ht="12" customHeight="1">
      <c r="GQ44942" s="171"/>
    </row>
    <row r="44943" spans="199:199" ht="12" customHeight="1">
      <c r="GQ44943" s="171"/>
    </row>
    <row r="44944" spans="199:199" ht="12" customHeight="1">
      <c r="GQ44944" s="171"/>
    </row>
    <row r="44945" spans="199:199" ht="12" customHeight="1">
      <c r="GQ44945" s="171"/>
    </row>
    <row r="44946" spans="199:199" ht="12" customHeight="1">
      <c r="GQ44946" s="171"/>
    </row>
    <row r="44947" spans="199:199" ht="12" customHeight="1">
      <c r="GQ44947" s="171"/>
    </row>
    <row r="44948" spans="199:199" ht="12" customHeight="1">
      <c r="GQ44948" s="171"/>
    </row>
    <row r="44949" spans="199:199" ht="12" customHeight="1">
      <c r="GQ44949" s="171"/>
    </row>
    <row r="44950" spans="199:199" ht="12" customHeight="1">
      <c r="GQ44950" s="171"/>
    </row>
    <row r="44951" spans="199:199" ht="12" customHeight="1">
      <c r="GQ44951" s="171"/>
    </row>
    <row r="44952" spans="199:199" ht="12" customHeight="1">
      <c r="GQ44952" s="171"/>
    </row>
    <row r="44953" spans="199:199" ht="12" customHeight="1">
      <c r="GQ44953" s="171"/>
    </row>
    <row r="44954" spans="199:199" ht="12" customHeight="1">
      <c r="GQ44954" s="171"/>
    </row>
    <row r="44955" spans="199:199" ht="12" customHeight="1">
      <c r="GQ44955" s="171"/>
    </row>
    <row r="44956" spans="199:199" ht="12" customHeight="1">
      <c r="GQ44956" s="171"/>
    </row>
    <row r="44957" spans="199:199" ht="12" customHeight="1">
      <c r="GQ44957" s="171"/>
    </row>
    <row r="44958" spans="199:199" ht="12" customHeight="1">
      <c r="GQ44958" s="171"/>
    </row>
    <row r="44959" spans="199:199" ht="12" customHeight="1">
      <c r="GQ44959" s="171"/>
    </row>
    <row r="44960" spans="199:199" ht="12" customHeight="1">
      <c r="GQ44960" s="171"/>
    </row>
    <row r="44961" spans="199:199" ht="12" customHeight="1">
      <c r="GQ44961" s="171"/>
    </row>
    <row r="44962" spans="199:199" ht="12" customHeight="1">
      <c r="GQ44962" s="171"/>
    </row>
    <row r="44963" spans="199:199" ht="12" customHeight="1">
      <c r="GQ44963" s="171"/>
    </row>
    <row r="44964" spans="199:199" ht="12" customHeight="1">
      <c r="GQ44964" s="171"/>
    </row>
    <row r="44965" spans="199:199" ht="12" customHeight="1">
      <c r="GQ44965" s="171"/>
    </row>
    <row r="44966" spans="199:199" ht="12" customHeight="1">
      <c r="GQ44966" s="171"/>
    </row>
    <row r="44967" spans="199:199" ht="12" customHeight="1">
      <c r="GQ44967" s="171"/>
    </row>
    <row r="44968" spans="199:199" ht="12" customHeight="1">
      <c r="GQ44968" s="171"/>
    </row>
    <row r="44969" spans="199:199" ht="12" customHeight="1">
      <c r="GQ44969" s="171"/>
    </row>
    <row r="44970" spans="199:199" ht="12" customHeight="1">
      <c r="GQ44970" s="171"/>
    </row>
    <row r="44971" spans="199:199" ht="12" customHeight="1">
      <c r="GQ44971" s="171"/>
    </row>
    <row r="44972" spans="199:199" ht="12" customHeight="1">
      <c r="GQ44972" s="171"/>
    </row>
    <row r="44973" spans="199:199" ht="12" customHeight="1">
      <c r="GQ44973" s="171"/>
    </row>
    <row r="44974" spans="199:199" ht="12" customHeight="1">
      <c r="GQ44974" s="171"/>
    </row>
    <row r="44975" spans="199:199" ht="12" customHeight="1">
      <c r="GQ44975" s="171"/>
    </row>
    <row r="44976" spans="199:199" ht="12" customHeight="1">
      <c r="GQ44976" s="171"/>
    </row>
    <row r="44977" spans="199:199" ht="12" customHeight="1">
      <c r="GQ44977" s="171"/>
    </row>
    <row r="44978" spans="199:199" ht="12" customHeight="1">
      <c r="GQ44978" s="171"/>
    </row>
    <row r="44979" spans="199:199" ht="12" customHeight="1">
      <c r="GQ44979" s="171"/>
    </row>
    <row r="44980" spans="199:199" ht="12" customHeight="1">
      <c r="GQ44980" s="171"/>
    </row>
    <row r="44981" spans="199:199" ht="12" customHeight="1">
      <c r="GQ44981" s="171"/>
    </row>
    <row r="44982" spans="199:199" ht="12" customHeight="1">
      <c r="GQ44982" s="171"/>
    </row>
    <row r="44983" spans="199:199" ht="12" customHeight="1">
      <c r="GQ44983" s="171"/>
    </row>
    <row r="44984" spans="199:199" ht="12" customHeight="1">
      <c r="GQ44984" s="171"/>
    </row>
    <row r="44985" spans="199:199" ht="12" customHeight="1">
      <c r="GQ44985" s="171"/>
    </row>
    <row r="44986" spans="199:199" ht="12" customHeight="1">
      <c r="GQ44986" s="171"/>
    </row>
    <row r="44987" spans="199:199" ht="12" customHeight="1">
      <c r="GQ44987" s="171"/>
    </row>
    <row r="44988" spans="199:199" ht="12" customHeight="1">
      <c r="GQ44988" s="171"/>
    </row>
    <row r="44989" spans="199:199" ht="12" customHeight="1">
      <c r="GQ44989" s="171"/>
    </row>
    <row r="44990" spans="199:199" ht="12" customHeight="1">
      <c r="GQ44990" s="171"/>
    </row>
    <row r="44991" spans="199:199" ht="12" customHeight="1">
      <c r="GQ44991" s="171"/>
    </row>
    <row r="44992" spans="199:199" ht="12" customHeight="1">
      <c r="GQ44992" s="171"/>
    </row>
    <row r="44993" spans="199:199" ht="12" customHeight="1">
      <c r="GQ44993" s="171"/>
    </row>
    <row r="44994" spans="199:199" ht="12" customHeight="1">
      <c r="GQ44994" s="171"/>
    </row>
    <row r="44995" spans="199:199" ht="12" customHeight="1">
      <c r="GQ44995" s="171"/>
    </row>
    <row r="44996" spans="199:199" ht="12" customHeight="1">
      <c r="GQ44996" s="171"/>
    </row>
    <row r="44997" spans="199:199" ht="12" customHeight="1">
      <c r="GQ44997" s="171"/>
    </row>
    <row r="44998" spans="199:199" ht="12" customHeight="1">
      <c r="GQ44998" s="171"/>
    </row>
    <row r="44999" spans="199:199" ht="12" customHeight="1">
      <c r="GQ44999" s="171"/>
    </row>
    <row r="45000" spans="199:199" ht="12" customHeight="1">
      <c r="GQ45000" s="171"/>
    </row>
    <row r="45001" spans="199:199" ht="12" customHeight="1">
      <c r="GQ45001" s="171"/>
    </row>
    <row r="45002" spans="199:199" ht="12" customHeight="1">
      <c r="GQ45002" s="171"/>
    </row>
    <row r="45003" spans="199:199" ht="12" customHeight="1">
      <c r="GQ45003" s="171"/>
    </row>
    <row r="45004" spans="199:199" ht="12" customHeight="1">
      <c r="GQ45004" s="171"/>
    </row>
    <row r="45005" spans="199:199" ht="12" customHeight="1">
      <c r="GQ45005" s="171"/>
    </row>
    <row r="45006" spans="199:199" ht="12" customHeight="1">
      <c r="GQ45006" s="171"/>
    </row>
    <row r="45007" spans="199:199" ht="12" customHeight="1">
      <c r="GQ45007" s="171"/>
    </row>
    <row r="45008" spans="199:199" ht="12" customHeight="1">
      <c r="GQ45008" s="171"/>
    </row>
    <row r="45009" spans="199:199" ht="12" customHeight="1">
      <c r="GQ45009" s="171"/>
    </row>
    <row r="45010" spans="199:199" ht="12" customHeight="1">
      <c r="GQ45010" s="171"/>
    </row>
    <row r="45011" spans="199:199" ht="12" customHeight="1">
      <c r="GQ45011" s="171"/>
    </row>
    <row r="45012" spans="199:199" ht="12" customHeight="1">
      <c r="GQ45012" s="171"/>
    </row>
    <row r="45013" spans="199:199" ht="12" customHeight="1">
      <c r="GQ45013" s="171"/>
    </row>
    <row r="45014" spans="199:199" ht="12" customHeight="1">
      <c r="GQ45014" s="171"/>
    </row>
    <row r="45015" spans="199:199" ht="12" customHeight="1">
      <c r="GQ45015" s="171"/>
    </row>
    <row r="45016" spans="199:199" ht="12" customHeight="1">
      <c r="GQ45016" s="171"/>
    </row>
    <row r="45017" spans="199:199" ht="12" customHeight="1">
      <c r="GQ45017" s="171"/>
    </row>
    <row r="45018" spans="199:199" ht="12" customHeight="1">
      <c r="GQ45018" s="171"/>
    </row>
    <row r="45019" spans="199:199" ht="12" customHeight="1">
      <c r="GQ45019" s="171"/>
    </row>
    <row r="45020" spans="199:199" ht="12" customHeight="1">
      <c r="GQ45020" s="171"/>
    </row>
    <row r="45021" spans="199:199" ht="12" customHeight="1">
      <c r="GQ45021" s="171"/>
    </row>
    <row r="45022" spans="199:199" ht="12" customHeight="1">
      <c r="GQ45022" s="171"/>
    </row>
    <row r="45023" spans="199:199" ht="12" customHeight="1">
      <c r="GQ45023" s="171"/>
    </row>
    <row r="45024" spans="199:199" ht="12" customHeight="1">
      <c r="GQ45024" s="171"/>
    </row>
    <row r="45025" spans="199:199" ht="12" customHeight="1">
      <c r="GQ45025" s="171"/>
    </row>
    <row r="45026" spans="199:199" ht="12" customHeight="1">
      <c r="GQ45026" s="171"/>
    </row>
    <row r="45027" spans="199:199" ht="12" customHeight="1">
      <c r="GQ45027" s="171"/>
    </row>
    <row r="45028" spans="199:199" ht="12" customHeight="1">
      <c r="GQ45028" s="171"/>
    </row>
    <row r="45029" spans="199:199" ht="12" customHeight="1">
      <c r="GQ45029" s="171"/>
    </row>
    <row r="45030" spans="199:199" ht="12" customHeight="1">
      <c r="GQ45030" s="171"/>
    </row>
    <row r="45031" spans="199:199" ht="12" customHeight="1">
      <c r="GQ45031" s="171"/>
    </row>
    <row r="45032" spans="199:199" ht="12" customHeight="1">
      <c r="GQ45032" s="171"/>
    </row>
    <row r="45033" spans="199:199" ht="12" customHeight="1">
      <c r="GQ45033" s="171"/>
    </row>
    <row r="45034" spans="199:199" ht="12" customHeight="1">
      <c r="GQ45034" s="171"/>
    </row>
    <row r="45035" spans="199:199" ht="12" customHeight="1">
      <c r="GQ45035" s="171"/>
    </row>
    <row r="45036" spans="199:199" ht="12" customHeight="1">
      <c r="GQ45036" s="171"/>
    </row>
    <row r="45037" spans="199:199" ht="12" customHeight="1">
      <c r="GQ45037" s="171"/>
    </row>
    <row r="45038" spans="199:199" ht="12" customHeight="1">
      <c r="GQ45038" s="171"/>
    </row>
    <row r="45039" spans="199:199" ht="12" customHeight="1">
      <c r="GQ45039" s="171"/>
    </row>
    <row r="45040" spans="199:199" ht="12" customHeight="1">
      <c r="GQ45040" s="171"/>
    </row>
    <row r="45041" spans="199:199" ht="12" customHeight="1">
      <c r="GQ45041" s="171"/>
    </row>
    <row r="45042" spans="199:199" ht="12" customHeight="1">
      <c r="GQ45042" s="171"/>
    </row>
    <row r="45043" spans="199:199" ht="12" customHeight="1">
      <c r="GQ45043" s="171"/>
    </row>
    <row r="45044" spans="199:199" ht="12" customHeight="1">
      <c r="GQ45044" s="171"/>
    </row>
    <row r="45045" spans="199:199" ht="12" customHeight="1">
      <c r="GQ45045" s="171"/>
    </row>
    <row r="45046" spans="199:199" ht="12" customHeight="1">
      <c r="GQ45046" s="171"/>
    </row>
    <row r="45047" spans="199:199" ht="12" customHeight="1">
      <c r="GQ45047" s="171"/>
    </row>
    <row r="45048" spans="199:199" ht="12" customHeight="1">
      <c r="GQ45048" s="171"/>
    </row>
    <row r="45049" spans="199:199" ht="12" customHeight="1">
      <c r="GQ45049" s="171"/>
    </row>
    <row r="45050" spans="199:199" ht="12" customHeight="1">
      <c r="GQ45050" s="171"/>
    </row>
    <row r="45051" spans="199:199" ht="12" customHeight="1">
      <c r="GQ45051" s="171"/>
    </row>
    <row r="45052" spans="199:199" ht="12" customHeight="1">
      <c r="GQ45052" s="171"/>
    </row>
    <row r="45053" spans="199:199" ht="12" customHeight="1">
      <c r="GQ45053" s="171"/>
    </row>
    <row r="45054" spans="199:199" ht="12" customHeight="1">
      <c r="GQ45054" s="171"/>
    </row>
    <row r="45055" spans="199:199" ht="12" customHeight="1">
      <c r="GQ45055" s="171"/>
    </row>
    <row r="45056" spans="199:199" ht="12" customHeight="1">
      <c r="GQ45056" s="171"/>
    </row>
    <row r="45057" spans="199:199" ht="12" customHeight="1">
      <c r="GQ45057" s="171"/>
    </row>
    <row r="45058" spans="199:199" ht="12" customHeight="1">
      <c r="GQ45058" s="171"/>
    </row>
    <row r="45059" spans="199:199" ht="12" customHeight="1">
      <c r="GQ45059" s="171"/>
    </row>
    <row r="45060" spans="199:199" ht="12" customHeight="1">
      <c r="GQ45060" s="171"/>
    </row>
    <row r="45061" spans="199:199" ht="12" customHeight="1">
      <c r="GQ45061" s="171"/>
    </row>
    <row r="45062" spans="199:199" ht="12" customHeight="1">
      <c r="GQ45062" s="171"/>
    </row>
    <row r="45063" spans="199:199" ht="12" customHeight="1">
      <c r="GQ45063" s="171"/>
    </row>
    <row r="45064" spans="199:199" ht="12" customHeight="1">
      <c r="GQ45064" s="171"/>
    </row>
    <row r="45065" spans="199:199" ht="12" customHeight="1">
      <c r="GQ45065" s="171"/>
    </row>
    <row r="45066" spans="199:199" ht="12" customHeight="1">
      <c r="GQ45066" s="171"/>
    </row>
    <row r="45067" spans="199:199" ht="12" customHeight="1">
      <c r="GQ45067" s="171"/>
    </row>
    <row r="45068" spans="199:199" ht="12" customHeight="1">
      <c r="GQ45068" s="171"/>
    </row>
    <row r="45069" spans="199:199" ht="12" customHeight="1">
      <c r="GQ45069" s="171"/>
    </row>
    <row r="45070" spans="199:199" ht="12" customHeight="1">
      <c r="GQ45070" s="171"/>
    </row>
    <row r="45071" spans="199:199" ht="12" customHeight="1">
      <c r="GQ45071" s="171"/>
    </row>
    <row r="45072" spans="199:199" ht="12" customHeight="1">
      <c r="GQ45072" s="171"/>
    </row>
    <row r="45073" spans="199:199" ht="12" customHeight="1">
      <c r="GQ45073" s="171"/>
    </row>
    <row r="45074" spans="199:199" ht="12" customHeight="1">
      <c r="GQ45074" s="171"/>
    </row>
    <row r="45075" spans="199:199" ht="12" customHeight="1">
      <c r="GQ45075" s="171"/>
    </row>
    <row r="45076" spans="199:199" ht="12" customHeight="1">
      <c r="GQ45076" s="171"/>
    </row>
    <row r="45077" spans="199:199" ht="12" customHeight="1">
      <c r="GQ45077" s="171"/>
    </row>
    <row r="45078" spans="199:199" ht="12" customHeight="1">
      <c r="GQ45078" s="171"/>
    </row>
    <row r="45079" spans="199:199" ht="12" customHeight="1">
      <c r="GQ45079" s="171"/>
    </row>
    <row r="45080" spans="199:199" ht="12" customHeight="1">
      <c r="GQ45080" s="171"/>
    </row>
    <row r="45081" spans="199:199" ht="12" customHeight="1">
      <c r="GQ45081" s="171"/>
    </row>
    <row r="45082" spans="199:199" ht="12" customHeight="1">
      <c r="GQ45082" s="171"/>
    </row>
    <row r="45083" spans="199:199" ht="12" customHeight="1">
      <c r="GQ45083" s="171"/>
    </row>
    <row r="45084" spans="199:199" ht="12" customHeight="1">
      <c r="GQ45084" s="171"/>
    </row>
    <row r="45085" spans="199:199" ht="12" customHeight="1">
      <c r="GQ45085" s="171"/>
    </row>
    <row r="45086" spans="199:199" ht="12" customHeight="1">
      <c r="GQ45086" s="171"/>
    </row>
    <row r="45087" spans="199:199" ht="12" customHeight="1">
      <c r="GQ45087" s="171"/>
    </row>
    <row r="45088" spans="199:199" ht="12" customHeight="1">
      <c r="GQ45088" s="171"/>
    </row>
    <row r="45089" spans="199:199" ht="12" customHeight="1">
      <c r="GQ45089" s="171"/>
    </row>
    <row r="45090" spans="199:199" ht="12" customHeight="1">
      <c r="GQ45090" s="171"/>
    </row>
    <row r="45091" spans="199:199" ht="12" customHeight="1">
      <c r="GQ45091" s="171"/>
    </row>
    <row r="45092" spans="199:199" ht="12" customHeight="1">
      <c r="GQ45092" s="171"/>
    </row>
    <row r="45093" spans="199:199" ht="12" customHeight="1">
      <c r="GQ45093" s="171"/>
    </row>
    <row r="45094" spans="199:199" ht="12" customHeight="1">
      <c r="GQ45094" s="171"/>
    </row>
    <row r="45095" spans="199:199" ht="12" customHeight="1">
      <c r="GQ45095" s="171"/>
    </row>
    <row r="45096" spans="199:199" ht="12" customHeight="1">
      <c r="GQ45096" s="171"/>
    </row>
    <row r="45097" spans="199:199" ht="12" customHeight="1">
      <c r="GQ45097" s="171"/>
    </row>
    <row r="45098" spans="199:199" ht="12" customHeight="1">
      <c r="GQ45098" s="171"/>
    </row>
    <row r="45099" spans="199:199" ht="12" customHeight="1">
      <c r="GQ45099" s="171"/>
    </row>
    <row r="45100" spans="199:199" ht="12" customHeight="1">
      <c r="GQ45100" s="171"/>
    </row>
    <row r="45101" spans="199:199" ht="12" customHeight="1">
      <c r="GQ45101" s="171"/>
    </row>
    <row r="45102" spans="199:199" ht="12" customHeight="1">
      <c r="GQ45102" s="171"/>
    </row>
    <row r="45103" spans="199:199" ht="12" customHeight="1">
      <c r="GQ45103" s="171"/>
    </row>
    <row r="45104" spans="199:199" ht="12" customHeight="1">
      <c r="GQ45104" s="171"/>
    </row>
    <row r="45105" spans="199:199" ht="12" customHeight="1">
      <c r="GQ45105" s="171"/>
    </row>
    <row r="45106" spans="199:199" ht="12" customHeight="1">
      <c r="GQ45106" s="171"/>
    </row>
    <row r="45107" spans="199:199" ht="12" customHeight="1">
      <c r="GQ45107" s="171"/>
    </row>
    <row r="45108" spans="199:199" ht="12" customHeight="1">
      <c r="GQ45108" s="171"/>
    </row>
    <row r="45109" spans="199:199" ht="12" customHeight="1">
      <c r="GQ45109" s="171"/>
    </row>
    <row r="45110" spans="199:199" ht="12" customHeight="1">
      <c r="GQ45110" s="171"/>
    </row>
    <row r="45111" spans="199:199" ht="12" customHeight="1">
      <c r="GQ45111" s="171"/>
    </row>
    <row r="45112" spans="199:199" ht="12" customHeight="1">
      <c r="GQ45112" s="171"/>
    </row>
    <row r="45113" spans="199:199" ht="12" customHeight="1">
      <c r="GQ45113" s="171"/>
    </row>
    <row r="45114" spans="199:199" ht="12" customHeight="1">
      <c r="GQ45114" s="171"/>
    </row>
    <row r="45115" spans="199:199" ht="12" customHeight="1">
      <c r="GQ45115" s="171"/>
    </row>
    <row r="45116" spans="199:199" ht="12" customHeight="1">
      <c r="GQ45116" s="171"/>
    </row>
    <row r="45117" spans="199:199" ht="12" customHeight="1">
      <c r="GQ45117" s="171"/>
    </row>
    <row r="45118" spans="199:199" ht="12" customHeight="1">
      <c r="GQ45118" s="171"/>
    </row>
    <row r="45119" spans="199:199" ht="12" customHeight="1">
      <c r="GQ45119" s="171"/>
    </row>
    <row r="45120" spans="199:199" ht="12" customHeight="1">
      <c r="GQ45120" s="171"/>
    </row>
    <row r="45121" spans="199:199" ht="12" customHeight="1">
      <c r="GQ45121" s="171"/>
    </row>
    <row r="45122" spans="199:199" ht="12" customHeight="1">
      <c r="GQ45122" s="171"/>
    </row>
    <row r="45123" spans="199:199" ht="12" customHeight="1">
      <c r="GQ45123" s="171"/>
    </row>
    <row r="45124" spans="199:199" ht="12" customHeight="1">
      <c r="GQ45124" s="171"/>
    </row>
    <row r="45125" spans="199:199" ht="12" customHeight="1">
      <c r="GQ45125" s="171"/>
    </row>
    <row r="45126" spans="199:199" ht="12" customHeight="1">
      <c r="GQ45126" s="171"/>
    </row>
    <row r="45127" spans="199:199" ht="12" customHeight="1">
      <c r="GQ45127" s="171"/>
    </row>
    <row r="45128" spans="199:199" ht="12" customHeight="1">
      <c r="GQ45128" s="171"/>
    </row>
    <row r="45129" spans="199:199" ht="12" customHeight="1">
      <c r="GQ45129" s="171"/>
    </row>
    <row r="45130" spans="199:199" ht="12" customHeight="1">
      <c r="GQ45130" s="171"/>
    </row>
    <row r="45131" spans="199:199" ht="12" customHeight="1">
      <c r="GQ45131" s="171"/>
    </row>
    <row r="45132" spans="199:199" ht="12" customHeight="1">
      <c r="GQ45132" s="171"/>
    </row>
    <row r="45133" spans="199:199" ht="12" customHeight="1">
      <c r="GQ45133" s="171"/>
    </row>
    <row r="45134" spans="199:199" ht="12" customHeight="1">
      <c r="GQ45134" s="171"/>
    </row>
    <row r="45135" spans="199:199" ht="12" customHeight="1">
      <c r="GQ45135" s="171"/>
    </row>
    <row r="45136" spans="199:199" ht="12" customHeight="1">
      <c r="GQ45136" s="171"/>
    </row>
    <row r="45137" spans="199:199" ht="12" customHeight="1">
      <c r="GQ45137" s="171"/>
    </row>
    <row r="45138" spans="199:199" ht="12" customHeight="1">
      <c r="GQ45138" s="171"/>
    </row>
    <row r="45139" spans="199:199" ht="12" customHeight="1">
      <c r="GQ45139" s="171"/>
    </row>
    <row r="45140" spans="199:199" ht="12" customHeight="1">
      <c r="GQ45140" s="171"/>
    </row>
    <row r="45141" spans="199:199" ht="12" customHeight="1">
      <c r="GQ45141" s="171"/>
    </row>
    <row r="45142" spans="199:199" ht="12" customHeight="1">
      <c r="GQ45142" s="171"/>
    </row>
    <row r="45143" spans="199:199" ht="12" customHeight="1">
      <c r="GQ45143" s="171"/>
    </row>
    <row r="45144" spans="199:199" ht="12" customHeight="1">
      <c r="GQ45144" s="171"/>
    </row>
    <row r="45145" spans="199:199" ht="12" customHeight="1">
      <c r="GQ45145" s="171"/>
    </row>
    <row r="45146" spans="199:199" ht="12" customHeight="1">
      <c r="GQ45146" s="171"/>
    </row>
    <row r="45147" spans="199:199" ht="12" customHeight="1">
      <c r="GQ45147" s="171"/>
    </row>
    <row r="45148" spans="199:199" ht="12" customHeight="1">
      <c r="GQ45148" s="171"/>
    </row>
    <row r="45149" spans="199:199" ht="12" customHeight="1">
      <c r="GQ45149" s="171"/>
    </row>
    <row r="45150" spans="199:199" ht="12" customHeight="1">
      <c r="GQ45150" s="171"/>
    </row>
    <row r="45151" spans="199:199" ht="12" customHeight="1">
      <c r="GQ45151" s="171"/>
    </row>
    <row r="45152" spans="199:199" ht="12" customHeight="1">
      <c r="GQ45152" s="171"/>
    </row>
    <row r="45153" spans="199:199" ht="12" customHeight="1">
      <c r="GQ45153" s="171"/>
    </row>
    <row r="45154" spans="199:199" ht="12" customHeight="1">
      <c r="GQ45154" s="171"/>
    </row>
    <row r="45155" spans="199:199" ht="12" customHeight="1">
      <c r="GQ45155" s="171"/>
    </row>
    <row r="45156" spans="199:199" ht="12" customHeight="1">
      <c r="GQ45156" s="171"/>
    </row>
    <row r="45157" spans="199:199" ht="12" customHeight="1">
      <c r="GQ45157" s="171"/>
    </row>
    <row r="45158" spans="199:199" ht="12" customHeight="1">
      <c r="GQ45158" s="171"/>
    </row>
    <row r="45159" spans="199:199" ht="12" customHeight="1">
      <c r="GQ45159" s="171"/>
    </row>
    <row r="45160" spans="199:199" ht="12" customHeight="1">
      <c r="GQ45160" s="171"/>
    </row>
    <row r="45161" spans="199:199" ht="12" customHeight="1">
      <c r="GQ45161" s="171"/>
    </row>
    <row r="45162" spans="199:199" ht="12" customHeight="1">
      <c r="GQ45162" s="171"/>
    </row>
    <row r="45163" spans="199:199" ht="12" customHeight="1">
      <c r="GQ45163" s="171"/>
    </row>
    <row r="45164" spans="199:199" ht="12" customHeight="1">
      <c r="GQ45164" s="171"/>
    </row>
    <row r="45165" spans="199:199" ht="12" customHeight="1">
      <c r="GQ45165" s="171"/>
    </row>
    <row r="45166" spans="199:199" ht="12" customHeight="1">
      <c r="GQ45166" s="171"/>
    </row>
    <row r="45167" spans="199:199" ht="12" customHeight="1">
      <c r="GQ45167" s="171"/>
    </row>
    <row r="45168" spans="199:199" ht="12" customHeight="1">
      <c r="GQ45168" s="171"/>
    </row>
    <row r="45169" spans="199:199" ht="12" customHeight="1">
      <c r="GQ45169" s="171"/>
    </row>
    <row r="45170" spans="199:199" ht="12" customHeight="1">
      <c r="GQ45170" s="171"/>
    </row>
    <row r="45171" spans="199:199" ht="12" customHeight="1">
      <c r="GQ45171" s="171"/>
    </row>
    <row r="45172" spans="199:199" ht="12" customHeight="1">
      <c r="GQ45172" s="171"/>
    </row>
    <row r="45173" spans="199:199" ht="12" customHeight="1">
      <c r="GQ45173" s="171"/>
    </row>
    <row r="45174" spans="199:199" ht="12" customHeight="1">
      <c r="GQ45174" s="171"/>
    </row>
    <row r="45175" spans="199:199" ht="12" customHeight="1">
      <c r="GQ45175" s="171"/>
    </row>
    <row r="45176" spans="199:199" ht="12" customHeight="1">
      <c r="GQ45176" s="171"/>
    </row>
    <row r="45177" spans="199:199" ht="12" customHeight="1">
      <c r="GQ45177" s="171"/>
    </row>
    <row r="45178" spans="199:199" ht="12" customHeight="1">
      <c r="GQ45178" s="171"/>
    </row>
    <row r="45179" spans="199:199" ht="12" customHeight="1">
      <c r="GQ45179" s="171"/>
    </row>
    <row r="45180" spans="199:199" ht="12" customHeight="1">
      <c r="GQ45180" s="171"/>
    </row>
    <row r="45181" spans="199:199" ht="12" customHeight="1">
      <c r="GQ45181" s="171"/>
    </row>
    <row r="45182" spans="199:199" ht="12" customHeight="1">
      <c r="GQ45182" s="171"/>
    </row>
    <row r="45183" spans="199:199" ht="12" customHeight="1">
      <c r="GQ45183" s="171"/>
    </row>
    <row r="45184" spans="199:199" ht="12" customHeight="1">
      <c r="GQ45184" s="171"/>
    </row>
    <row r="45185" spans="199:199" ht="12" customHeight="1">
      <c r="GQ45185" s="171"/>
    </row>
    <row r="45186" spans="199:199" ht="12" customHeight="1">
      <c r="GQ45186" s="171"/>
    </row>
    <row r="45187" spans="199:199" ht="12" customHeight="1">
      <c r="GQ45187" s="171"/>
    </row>
    <row r="45188" spans="199:199" ht="12" customHeight="1">
      <c r="GQ45188" s="171"/>
    </row>
    <row r="45189" spans="199:199" ht="12" customHeight="1">
      <c r="GQ45189" s="171"/>
    </row>
    <row r="45190" spans="199:199" ht="12" customHeight="1">
      <c r="GQ45190" s="171"/>
    </row>
    <row r="45191" spans="199:199" ht="12" customHeight="1">
      <c r="GQ45191" s="171"/>
    </row>
    <row r="45192" spans="199:199" ht="12" customHeight="1">
      <c r="GQ45192" s="171"/>
    </row>
    <row r="45193" spans="199:199" ht="12" customHeight="1">
      <c r="GQ45193" s="171"/>
    </row>
    <row r="45194" spans="199:199" ht="12" customHeight="1">
      <c r="GQ45194" s="171"/>
    </row>
    <row r="45195" spans="199:199" ht="12" customHeight="1">
      <c r="GQ45195" s="171"/>
    </row>
    <row r="45196" spans="199:199" ht="12" customHeight="1">
      <c r="GQ45196" s="171"/>
    </row>
    <row r="45197" spans="199:199" ht="12" customHeight="1">
      <c r="GQ45197" s="171"/>
    </row>
    <row r="45198" spans="199:199" ht="12" customHeight="1">
      <c r="GQ45198" s="171"/>
    </row>
    <row r="45199" spans="199:199" ht="12" customHeight="1">
      <c r="GQ45199" s="171"/>
    </row>
    <row r="45200" spans="199:199" ht="12" customHeight="1">
      <c r="GQ45200" s="171"/>
    </row>
    <row r="45201" spans="199:199" ht="12" customHeight="1">
      <c r="GQ45201" s="171"/>
    </row>
    <row r="45202" spans="199:199" ht="12" customHeight="1">
      <c r="GQ45202" s="171"/>
    </row>
    <row r="45203" spans="199:199" ht="12" customHeight="1">
      <c r="GQ45203" s="171"/>
    </row>
    <row r="45204" spans="199:199" ht="12" customHeight="1">
      <c r="GQ45204" s="171"/>
    </row>
    <row r="45205" spans="199:199" ht="12" customHeight="1">
      <c r="GQ45205" s="171"/>
    </row>
    <row r="45206" spans="199:199" ht="12" customHeight="1">
      <c r="GQ45206" s="171"/>
    </row>
    <row r="45207" spans="199:199" ht="12" customHeight="1">
      <c r="GQ45207" s="171"/>
    </row>
    <row r="45208" spans="199:199" ht="12" customHeight="1">
      <c r="GQ45208" s="171"/>
    </row>
    <row r="45209" spans="199:199" ht="12" customHeight="1">
      <c r="GQ45209" s="171"/>
    </row>
    <row r="45210" spans="199:199" ht="12" customHeight="1">
      <c r="GQ45210" s="171"/>
    </row>
    <row r="45211" spans="199:199" ht="12" customHeight="1">
      <c r="GQ45211" s="171"/>
    </row>
    <row r="45212" spans="199:199" ht="12" customHeight="1">
      <c r="GQ45212" s="171"/>
    </row>
    <row r="45213" spans="199:199" ht="12" customHeight="1">
      <c r="GQ45213" s="171"/>
    </row>
    <row r="45214" spans="199:199" ht="12" customHeight="1">
      <c r="GQ45214" s="171"/>
    </row>
    <row r="45215" spans="199:199" ht="12" customHeight="1">
      <c r="GQ45215" s="171"/>
    </row>
    <row r="45216" spans="199:199" ht="12" customHeight="1">
      <c r="GQ45216" s="171"/>
    </row>
    <row r="45217" spans="199:199" ht="12" customHeight="1">
      <c r="GQ45217" s="171"/>
    </row>
    <row r="45218" spans="199:199" ht="12" customHeight="1">
      <c r="GQ45218" s="171"/>
    </row>
    <row r="45219" spans="199:199" ht="12" customHeight="1">
      <c r="GQ45219" s="171"/>
    </row>
    <row r="45220" spans="199:199" ht="12" customHeight="1">
      <c r="GQ45220" s="171"/>
    </row>
    <row r="45221" spans="199:199" ht="12" customHeight="1">
      <c r="GQ45221" s="171"/>
    </row>
    <row r="45222" spans="199:199" ht="12" customHeight="1">
      <c r="GQ45222" s="171"/>
    </row>
    <row r="45223" spans="199:199" ht="12" customHeight="1">
      <c r="GQ45223" s="171"/>
    </row>
    <row r="45224" spans="199:199" ht="12" customHeight="1">
      <c r="GQ45224" s="171"/>
    </row>
    <row r="45225" spans="199:199" ht="12" customHeight="1">
      <c r="GQ45225" s="171"/>
    </row>
    <row r="45226" spans="199:199" ht="12" customHeight="1">
      <c r="GQ45226" s="171"/>
    </row>
    <row r="45227" spans="199:199" ht="12" customHeight="1">
      <c r="GQ45227" s="171"/>
    </row>
    <row r="45228" spans="199:199" ht="12" customHeight="1">
      <c r="GQ45228" s="171"/>
    </row>
    <row r="45229" spans="199:199" ht="12" customHeight="1">
      <c r="GQ45229" s="171"/>
    </row>
    <row r="45230" spans="199:199" ht="12" customHeight="1">
      <c r="GQ45230" s="171"/>
    </row>
    <row r="45231" spans="199:199" ht="12" customHeight="1">
      <c r="GQ45231" s="171"/>
    </row>
    <row r="45232" spans="199:199" ht="12" customHeight="1">
      <c r="GQ45232" s="171"/>
    </row>
    <row r="45233" spans="199:199" ht="12" customHeight="1">
      <c r="GQ45233" s="171"/>
    </row>
    <row r="45234" spans="199:199" ht="12" customHeight="1">
      <c r="GQ45234" s="171"/>
    </row>
    <row r="45235" spans="199:199" ht="12" customHeight="1">
      <c r="GQ45235" s="171"/>
    </row>
    <row r="45236" spans="199:199" ht="12" customHeight="1">
      <c r="GQ45236" s="171"/>
    </row>
    <row r="45237" spans="199:199" ht="12" customHeight="1">
      <c r="GQ45237" s="171"/>
    </row>
    <row r="45238" spans="199:199" ht="12" customHeight="1">
      <c r="GQ45238" s="171"/>
    </row>
    <row r="45239" spans="199:199" ht="12" customHeight="1">
      <c r="GQ45239" s="171"/>
    </row>
    <row r="45240" spans="199:199" ht="12" customHeight="1">
      <c r="GQ45240" s="171"/>
    </row>
    <row r="45241" spans="199:199" ht="12" customHeight="1">
      <c r="GQ45241" s="171"/>
    </row>
    <row r="45242" spans="199:199" ht="12" customHeight="1">
      <c r="GQ45242" s="171"/>
    </row>
    <row r="45243" spans="199:199" ht="12" customHeight="1">
      <c r="GQ45243" s="171"/>
    </row>
    <row r="45244" spans="199:199" ht="12" customHeight="1">
      <c r="GQ45244" s="171"/>
    </row>
    <row r="45245" spans="199:199" ht="12" customHeight="1">
      <c r="GQ45245" s="171"/>
    </row>
    <row r="45246" spans="199:199" ht="12" customHeight="1">
      <c r="GQ45246" s="171"/>
    </row>
    <row r="45247" spans="199:199" ht="12" customHeight="1">
      <c r="GQ45247" s="171"/>
    </row>
    <row r="45248" spans="199:199" ht="12" customHeight="1">
      <c r="GQ45248" s="171"/>
    </row>
    <row r="45249" spans="199:199" ht="12" customHeight="1">
      <c r="GQ45249" s="171"/>
    </row>
    <row r="45250" spans="199:199" ht="12" customHeight="1">
      <c r="GQ45250" s="171"/>
    </row>
    <row r="45251" spans="199:199" ht="12" customHeight="1">
      <c r="GQ45251" s="171"/>
    </row>
    <row r="45252" spans="199:199" ht="12" customHeight="1">
      <c r="GQ45252" s="171"/>
    </row>
    <row r="45253" spans="199:199" ht="12" customHeight="1">
      <c r="GQ45253" s="171"/>
    </row>
    <row r="45254" spans="199:199" ht="12" customHeight="1">
      <c r="GQ45254" s="171"/>
    </row>
    <row r="45255" spans="199:199" ht="12" customHeight="1">
      <c r="GQ45255" s="171"/>
    </row>
    <row r="45256" spans="199:199" ht="12" customHeight="1">
      <c r="GQ45256" s="171"/>
    </row>
    <row r="45257" spans="199:199" ht="12" customHeight="1">
      <c r="GQ45257" s="171"/>
    </row>
    <row r="45258" spans="199:199" ht="12" customHeight="1">
      <c r="GQ45258" s="171"/>
    </row>
    <row r="45259" spans="199:199" ht="12" customHeight="1">
      <c r="GQ45259" s="171"/>
    </row>
    <row r="45260" spans="199:199" ht="12" customHeight="1">
      <c r="GQ45260" s="171"/>
    </row>
    <row r="45261" spans="199:199" ht="12" customHeight="1">
      <c r="GQ45261" s="171"/>
    </row>
    <row r="45262" spans="199:199" ht="12" customHeight="1">
      <c r="GQ45262" s="171"/>
    </row>
    <row r="45263" spans="199:199" ht="12" customHeight="1">
      <c r="GQ45263" s="171"/>
    </row>
    <row r="45264" spans="199:199" ht="12" customHeight="1">
      <c r="GQ45264" s="171"/>
    </row>
    <row r="45265" spans="199:199" ht="12" customHeight="1">
      <c r="GQ45265" s="171"/>
    </row>
    <row r="45266" spans="199:199" ht="12" customHeight="1">
      <c r="GQ45266" s="171"/>
    </row>
    <row r="45267" spans="199:199" ht="12" customHeight="1">
      <c r="GQ45267" s="171"/>
    </row>
    <row r="45268" spans="199:199" ht="12" customHeight="1">
      <c r="GQ45268" s="171"/>
    </row>
    <row r="45269" spans="199:199" ht="12" customHeight="1">
      <c r="GQ45269" s="171"/>
    </row>
    <row r="45270" spans="199:199" ht="12" customHeight="1">
      <c r="GQ45270" s="171"/>
    </row>
    <row r="45271" spans="199:199" ht="12" customHeight="1">
      <c r="GQ45271" s="171"/>
    </row>
    <row r="45272" spans="199:199" ht="12" customHeight="1">
      <c r="GQ45272" s="171"/>
    </row>
    <row r="45273" spans="199:199" ht="12" customHeight="1">
      <c r="GQ45273" s="171"/>
    </row>
    <row r="45274" spans="199:199" ht="12" customHeight="1">
      <c r="GQ45274" s="171"/>
    </row>
    <row r="45275" spans="199:199" ht="12" customHeight="1">
      <c r="GQ45275" s="171"/>
    </row>
    <row r="45276" spans="199:199" ht="12" customHeight="1">
      <c r="GQ45276" s="171"/>
    </row>
    <row r="45277" spans="199:199" ht="12" customHeight="1">
      <c r="GQ45277" s="171"/>
    </row>
    <row r="45278" spans="199:199" ht="12" customHeight="1">
      <c r="GQ45278" s="171"/>
    </row>
    <row r="45279" spans="199:199" ht="12" customHeight="1">
      <c r="GQ45279" s="171"/>
    </row>
    <row r="45280" spans="199:199" ht="12" customHeight="1">
      <c r="GQ45280" s="171"/>
    </row>
    <row r="45281" spans="199:199" ht="12" customHeight="1">
      <c r="GQ45281" s="171"/>
    </row>
    <row r="45282" spans="199:199" ht="12" customHeight="1">
      <c r="GQ45282" s="171"/>
    </row>
    <row r="45283" spans="199:199" ht="12" customHeight="1">
      <c r="GQ45283" s="171"/>
    </row>
    <row r="45284" spans="199:199" ht="12" customHeight="1">
      <c r="GQ45284" s="171"/>
    </row>
    <row r="45285" spans="199:199" ht="12" customHeight="1">
      <c r="GQ45285" s="171"/>
    </row>
    <row r="45286" spans="199:199" ht="12" customHeight="1">
      <c r="GQ45286" s="171"/>
    </row>
    <row r="45287" spans="199:199" ht="12" customHeight="1">
      <c r="GQ45287" s="171"/>
    </row>
    <row r="45288" spans="199:199" ht="12" customHeight="1">
      <c r="GQ45288" s="171"/>
    </row>
    <row r="45289" spans="199:199" ht="12" customHeight="1">
      <c r="GQ45289" s="171"/>
    </row>
    <row r="45290" spans="199:199" ht="12" customHeight="1">
      <c r="GQ45290" s="171"/>
    </row>
    <row r="45291" spans="199:199" ht="12" customHeight="1">
      <c r="GQ45291" s="171"/>
    </row>
    <row r="45292" spans="199:199" ht="12" customHeight="1">
      <c r="GQ45292" s="171"/>
    </row>
    <row r="45293" spans="199:199" ht="12" customHeight="1">
      <c r="GQ45293" s="171"/>
    </row>
    <row r="45294" spans="199:199" ht="12" customHeight="1">
      <c r="GQ45294" s="171"/>
    </row>
    <row r="45295" spans="199:199" ht="12" customHeight="1">
      <c r="GQ45295" s="171"/>
    </row>
    <row r="45296" spans="199:199" ht="12" customHeight="1">
      <c r="GQ45296" s="171"/>
    </row>
    <row r="45297" spans="199:199" ht="12" customHeight="1">
      <c r="GQ45297" s="171"/>
    </row>
    <row r="45298" spans="199:199" ht="12" customHeight="1">
      <c r="GQ45298" s="171"/>
    </row>
    <row r="45299" spans="199:199" ht="12" customHeight="1">
      <c r="GQ45299" s="171"/>
    </row>
    <row r="45300" spans="199:199" ht="12" customHeight="1">
      <c r="GQ45300" s="171"/>
    </row>
    <row r="45301" spans="199:199" ht="12" customHeight="1">
      <c r="GQ45301" s="171"/>
    </row>
    <row r="45302" spans="199:199" ht="12" customHeight="1">
      <c r="GQ45302" s="171"/>
    </row>
    <row r="45303" spans="199:199" ht="12" customHeight="1">
      <c r="GQ45303" s="171"/>
    </row>
    <row r="45304" spans="199:199" ht="12" customHeight="1">
      <c r="GQ45304" s="171"/>
    </row>
    <row r="45305" spans="199:199" ht="12" customHeight="1">
      <c r="GQ45305" s="171"/>
    </row>
    <row r="45306" spans="199:199" ht="12" customHeight="1">
      <c r="GQ45306" s="171"/>
    </row>
    <row r="45307" spans="199:199" ht="12" customHeight="1">
      <c r="GQ45307" s="171"/>
    </row>
    <row r="45308" spans="199:199" ht="12" customHeight="1">
      <c r="GQ45308" s="171"/>
    </row>
    <row r="45309" spans="199:199" ht="12" customHeight="1">
      <c r="GQ45309" s="171"/>
    </row>
    <row r="45310" spans="199:199" ht="12" customHeight="1">
      <c r="GQ45310" s="171"/>
    </row>
    <row r="45311" spans="199:199" ht="12" customHeight="1">
      <c r="GQ45311" s="171"/>
    </row>
    <row r="45312" spans="199:199" ht="12" customHeight="1">
      <c r="GQ45312" s="171"/>
    </row>
    <row r="45313" spans="199:199" ht="12" customHeight="1">
      <c r="GQ45313" s="171"/>
    </row>
    <row r="45314" spans="199:199" ht="12" customHeight="1">
      <c r="GQ45314" s="171"/>
    </row>
    <row r="45315" spans="199:199" ht="12" customHeight="1">
      <c r="GQ45315" s="171"/>
    </row>
    <row r="45316" spans="199:199" ht="12" customHeight="1">
      <c r="GQ45316" s="171"/>
    </row>
    <row r="45317" spans="199:199" ht="12" customHeight="1">
      <c r="GQ45317" s="171"/>
    </row>
    <row r="45318" spans="199:199" ht="12" customHeight="1">
      <c r="GQ45318" s="171"/>
    </row>
    <row r="45319" spans="199:199" ht="12" customHeight="1">
      <c r="GQ45319" s="171"/>
    </row>
    <row r="45320" spans="199:199" ht="12" customHeight="1">
      <c r="GQ45320" s="171"/>
    </row>
    <row r="45321" spans="199:199" ht="12" customHeight="1">
      <c r="GQ45321" s="171"/>
    </row>
    <row r="45322" spans="199:199" ht="12" customHeight="1">
      <c r="GQ45322" s="171"/>
    </row>
    <row r="45323" spans="199:199" ht="12" customHeight="1">
      <c r="GQ45323" s="171"/>
    </row>
    <row r="45324" spans="199:199" ht="12" customHeight="1">
      <c r="GQ45324" s="171"/>
    </row>
    <row r="45325" spans="199:199" ht="12" customHeight="1">
      <c r="GQ45325" s="171"/>
    </row>
    <row r="45326" spans="199:199" ht="12" customHeight="1">
      <c r="GQ45326" s="171"/>
    </row>
    <row r="45327" spans="199:199" ht="12" customHeight="1">
      <c r="GQ45327" s="171"/>
    </row>
    <row r="45328" spans="199:199" ht="12" customHeight="1">
      <c r="GQ45328" s="171"/>
    </row>
    <row r="45329" spans="199:199" ht="12" customHeight="1">
      <c r="GQ45329" s="171"/>
    </row>
    <row r="45330" spans="199:199" ht="12" customHeight="1">
      <c r="GQ45330" s="171"/>
    </row>
    <row r="45331" spans="199:199" ht="12" customHeight="1">
      <c r="GQ45331" s="171"/>
    </row>
    <row r="45332" spans="199:199" ht="12" customHeight="1">
      <c r="GQ45332" s="171"/>
    </row>
    <row r="45333" spans="199:199" ht="12" customHeight="1">
      <c r="GQ45333" s="171"/>
    </row>
    <row r="45334" spans="199:199" ht="12" customHeight="1">
      <c r="GQ45334" s="171"/>
    </row>
    <row r="45335" spans="199:199" ht="12" customHeight="1">
      <c r="GQ45335" s="171"/>
    </row>
    <row r="45336" spans="199:199" ht="12" customHeight="1">
      <c r="GQ45336" s="171"/>
    </row>
    <row r="45337" spans="199:199" ht="12" customHeight="1">
      <c r="GQ45337" s="171"/>
    </row>
    <row r="45338" spans="199:199" ht="12" customHeight="1">
      <c r="GQ45338" s="171"/>
    </row>
    <row r="45339" spans="199:199" ht="12" customHeight="1">
      <c r="GQ45339" s="171"/>
    </row>
    <row r="45340" spans="199:199" ht="12" customHeight="1">
      <c r="GQ45340" s="171"/>
    </row>
    <row r="45341" spans="199:199" ht="12" customHeight="1">
      <c r="GQ45341" s="171"/>
    </row>
    <row r="45342" spans="199:199" ht="12" customHeight="1">
      <c r="GQ45342" s="171"/>
    </row>
    <row r="45343" spans="199:199" ht="12" customHeight="1">
      <c r="GQ45343" s="171"/>
    </row>
    <row r="45344" spans="199:199" ht="12" customHeight="1">
      <c r="GQ45344" s="171"/>
    </row>
    <row r="45345" spans="199:199" ht="12" customHeight="1">
      <c r="GQ45345" s="171"/>
    </row>
    <row r="45346" spans="199:199" ht="12" customHeight="1">
      <c r="GQ45346" s="171"/>
    </row>
    <row r="45347" spans="199:199" ht="12" customHeight="1">
      <c r="GQ45347" s="171"/>
    </row>
    <row r="45348" spans="199:199" ht="12" customHeight="1">
      <c r="GQ45348" s="171"/>
    </row>
    <row r="45349" spans="199:199" ht="12" customHeight="1">
      <c r="GQ45349" s="171"/>
    </row>
    <row r="45350" spans="199:199" ht="12" customHeight="1">
      <c r="GQ45350" s="171"/>
    </row>
    <row r="45351" spans="199:199" ht="12" customHeight="1">
      <c r="GQ45351" s="171"/>
    </row>
    <row r="45352" spans="199:199" ht="12" customHeight="1">
      <c r="GQ45352" s="171"/>
    </row>
    <row r="45353" spans="199:199" ht="12" customHeight="1">
      <c r="GQ45353" s="171"/>
    </row>
    <row r="45354" spans="199:199" ht="12" customHeight="1">
      <c r="GQ45354" s="171"/>
    </row>
    <row r="45355" spans="199:199" ht="12" customHeight="1">
      <c r="GQ45355" s="171"/>
    </row>
    <row r="45356" spans="199:199" ht="12" customHeight="1">
      <c r="GQ45356" s="171"/>
    </row>
    <row r="45357" spans="199:199" ht="12" customHeight="1">
      <c r="GQ45357" s="171"/>
    </row>
    <row r="45358" spans="199:199" ht="12" customHeight="1">
      <c r="GQ45358" s="171"/>
    </row>
    <row r="45359" spans="199:199" ht="12" customHeight="1">
      <c r="GQ45359" s="171"/>
    </row>
    <row r="45360" spans="199:199" ht="12" customHeight="1">
      <c r="GQ45360" s="171"/>
    </row>
    <row r="45361" spans="199:199" ht="12" customHeight="1">
      <c r="GQ45361" s="171"/>
    </row>
    <row r="45362" spans="199:199" ht="12" customHeight="1">
      <c r="GQ45362" s="171"/>
    </row>
    <row r="45363" spans="199:199" ht="12" customHeight="1">
      <c r="GQ45363" s="171"/>
    </row>
    <row r="45364" spans="199:199" ht="12" customHeight="1">
      <c r="GQ45364" s="171"/>
    </row>
    <row r="45365" spans="199:199" ht="12" customHeight="1">
      <c r="GQ45365" s="171"/>
    </row>
    <row r="45366" spans="199:199" ht="12" customHeight="1">
      <c r="GQ45366" s="171"/>
    </row>
    <row r="45367" spans="199:199" ht="12" customHeight="1">
      <c r="GQ45367" s="171"/>
    </row>
    <row r="45368" spans="199:199" ht="12" customHeight="1">
      <c r="GQ45368" s="171"/>
    </row>
    <row r="45369" spans="199:199" ht="12" customHeight="1">
      <c r="GQ45369" s="171"/>
    </row>
    <row r="45370" spans="199:199" ht="12" customHeight="1">
      <c r="GQ45370" s="171"/>
    </row>
    <row r="45371" spans="199:199" ht="12" customHeight="1">
      <c r="GQ45371" s="171"/>
    </row>
    <row r="45372" spans="199:199" ht="12" customHeight="1">
      <c r="GQ45372" s="171"/>
    </row>
    <row r="45373" spans="199:199" ht="12" customHeight="1">
      <c r="GQ45373" s="171"/>
    </row>
    <row r="45374" spans="199:199" ht="12" customHeight="1">
      <c r="GQ45374" s="171"/>
    </row>
    <row r="45375" spans="199:199" ht="12" customHeight="1">
      <c r="GQ45375" s="171"/>
    </row>
    <row r="45376" spans="199:199" ht="12" customHeight="1">
      <c r="GQ45376" s="171"/>
    </row>
    <row r="45377" spans="199:199" ht="12" customHeight="1">
      <c r="GQ45377" s="171"/>
    </row>
    <row r="45378" spans="199:199" ht="12" customHeight="1">
      <c r="GQ45378" s="171"/>
    </row>
    <row r="45379" spans="199:199" ht="12" customHeight="1">
      <c r="GQ45379" s="171"/>
    </row>
    <row r="45380" spans="199:199" ht="12" customHeight="1">
      <c r="GQ45380" s="171"/>
    </row>
    <row r="45381" spans="199:199" ht="12" customHeight="1">
      <c r="GQ45381" s="171"/>
    </row>
    <row r="45382" spans="199:199" ht="12" customHeight="1">
      <c r="GQ45382" s="171"/>
    </row>
    <row r="45383" spans="199:199" ht="12" customHeight="1">
      <c r="GQ45383" s="171"/>
    </row>
    <row r="45384" spans="199:199" ht="12" customHeight="1">
      <c r="GQ45384" s="171"/>
    </row>
    <row r="45385" spans="199:199" ht="12" customHeight="1">
      <c r="GQ45385" s="171"/>
    </row>
    <row r="45386" spans="199:199" ht="12" customHeight="1">
      <c r="GQ45386" s="171"/>
    </row>
    <row r="45387" spans="199:199" ht="12" customHeight="1">
      <c r="GQ45387" s="171"/>
    </row>
    <row r="45388" spans="199:199" ht="12" customHeight="1">
      <c r="GQ45388" s="171"/>
    </row>
    <row r="45389" spans="199:199" ht="12" customHeight="1">
      <c r="GQ45389" s="171"/>
    </row>
    <row r="45390" spans="199:199" ht="12" customHeight="1">
      <c r="GQ45390" s="171"/>
    </row>
    <row r="45391" spans="199:199" ht="12" customHeight="1">
      <c r="GQ45391" s="171"/>
    </row>
    <row r="45392" spans="199:199" ht="12" customHeight="1">
      <c r="GQ45392" s="171"/>
    </row>
    <row r="45393" spans="199:199" ht="12" customHeight="1">
      <c r="GQ45393" s="171"/>
    </row>
    <row r="45394" spans="199:199" ht="12" customHeight="1">
      <c r="GQ45394" s="171"/>
    </row>
    <row r="45395" spans="199:199" ht="12" customHeight="1">
      <c r="GQ45395" s="171"/>
    </row>
    <row r="45396" spans="199:199" ht="12" customHeight="1">
      <c r="GQ45396" s="171"/>
    </row>
    <row r="45397" spans="199:199" ht="12" customHeight="1">
      <c r="GQ45397" s="171"/>
    </row>
    <row r="45398" spans="199:199" ht="12" customHeight="1">
      <c r="GQ45398" s="171"/>
    </row>
    <row r="45399" spans="199:199" ht="12" customHeight="1">
      <c r="GQ45399" s="171"/>
    </row>
    <row r="45400" spans="199:199" ht="12" customHeight="1">
      <c r="GQ45400" s="171"/>
    </row>
    <row r="45401" spans="199:199" ht="12" customHeight="1">
      <c r="GQ45401" s="171"/>
    </row>
    <row r="45402" spans="199:199" ht="12" customHeight="1">
      <c r="GQ45402" s="171"/>
    </row>
    <row r="45403" spans="199:199" ht="12" customHeight="1">
      <c r="GQ45403" s="171"/>
    </row>
    <row r="45404" spans="199:199" ht="12" customHeight="1">
      <c r="GQ45404" s="171"/>
    </row>
    <row r="45405" spans="199:199" ht="12" customHeight="1">
      <c r="GQ45405" s="171"/>
    </row>
    <row r="45406" spans="199:199" ht="12" customHeight="1">
      <c r="GQ45406" s="171"/>
    </row>
    <row r="45407" spans="199:199" ht="12" customHeight="1">
      <c r="GQ45407" s="171"/>
    </row>
    <row r="45408" spans="199:199" ht="12" customHeight="1">
      <c r="GQ45408" s="171"/>
    </row>
    <row r="45409" spans="199:199" ht="12" customHeight="1">
      <c r="GQ45409" s="171"/>
    </row>
    <row r="45410" spans="199:199" ht="12" customHeight="1">
      <c r="GQ45410" s="171"/>
    </row>
    <row r="45411" spans="199:199" ht="12" customHeight="1">
      <c r="GQ45411" s="171"/>
    </row>
    <row r="45412" spans="199:199" ht="12" customHeight="1">
      <c r="GQ45412" s="171"/>
    </row>
    <row r="45413" spans="199:199" ht="12" customHeight="1">
      <c r="GQ45413" s="171"/>
    </row>
    <row r="45414" spans="199:199" ht="12" customHeight="1">
      <c r="GQ45414" s="171"/>
    </row>
    <row r="45415" spans="199:199" ht="12" customHeight="1">
      <c r="GQ45415" s="171"/>
    </row>
    <row r="45416" spans="199:199" ht="12" customHeight="1">
      <c r="GQ45416" s="171"/>
    </row>
    <row r="45417" spans="199:199" ht="12" customHeight="1">
      <c r="GQ45417" s="171"/>
    </row>
    <row r="45418" spans="199:199" ht="12" customHeight="1">
      <c r="GQ45418" s="171"/>
    </row>
    <row r="45419" spans="199:199" ht="12" customHeight="1">
      <c r="GQ45419" s="171"/>
    </row>
    <row r="45420" spans="199:199" ht="12" customHeight="1">
      <c r="GQ45420" s="171"/>
    </row>
    <row r="45421" spans="199:199" ht="12" customHeight="1">
      <c r="GQ45421" s="171"/>
    </row>
    <row r="45422" spans="199:199" ht="12" customHeight="1">
      <c r="GQ45422" s="171"/>
    </row>
    <row r="45423" spans="199:199" ht="12" customHeight="1">
      <c r="GQ45423" s="171"/>
    </row>
    <row r="45424" spans="199:199" ht="12" customHeight="1">
      <c r="GQ45424" s="171"/>
    </row>
    <row r="45425" spans="199:199" ht="12" customHeight="1">
      <c r="GQ45425" s="171"/>
    </row>
    <row r="45426" spans="199:199" ht="12" customHeight="1">
      <c r="GQ45426" s="171"/>
    </row>
    <row r="45427" spans="199:199" ht="12" customHeight="1">
      <c r="GQ45427" s="171"/>
    </row>
    <row r="45428" spans="199:199" ht="12" customHeight="1">
      <c r="GQ45428" s="171"/>
    </row>
    <row r="45429" spans="199:199" ht="12" customHeight="1">
      <c r="GQ45429" s="171"/>
    </row>
    <row r="45430" spans="199:199" ht="12" customHeight="1">
      <c r="GQ45430" s="171"/>
    </row>
    <row r="45431" spans="199:199" ht="12" customHeight="1">
      <c r="GQ45431" s="171"/>
    </row>
    <row r="45432" spans="199:199" ht="12" customHeight="1">
      <c r="GQ45432" s="171"/>
    </row>
    <row r="45433" spans="199:199" ht="12" customHeight="1">
      <c r="GQ45433" s="171"/>
    </row>
    <row r="45434" spans="199:199" ht="12" customHeight="1">
      <c r="GQ45434" s="171"/>
    </row>
    <row r="45435" spans="199:199" ht="12" customHeight="1">
      <c r="GQ45435" s="171"/>
    </row>
    <row r="45436" spans="199:199" ht="12" customHeight="1">
      <c r="GQ45436" s="171"/>
    </row>
    <row r="45437" spans="199:199" ht="12" customHeight="1">
      <c r="GQ45437" s="171"/>
    </row>
    <row r="45438" spans="199:199" ht="12" customHeight="1">
      <c r="GQ45438" s="171"/>
    </row>
    <row r="45439" spans="199:199" ht="12" customHeight="1">
      <c r="GQ45439" s="171"/>
    </row>
    <row r="45440" spans="199:199" ht="12" customHeight="1">
      <c r="GQ45440" s="171"/>
    </row>
    <row r="45441" spans="199:199" ht="12" customHeight="1">
      <c r="GQ45441" s="171"/>
    </row>
    <row r="45442" spans="199:199" ht="12" customHeight="1">
      <c r="GQ45442" s="171"/>
    </row>
    <row r="45443" spans="199:199" ht="12" customHeight="1">
      <c r="GQ45443" s="171"/>
    </row>
    <row r="45444" spans="199:199" ht="12" customHeight="1">
      <c r="GQ45444" s="171"/>
    </row>
    <row r="45445" spans="199:199" ht="12" customHeight="1">
      <c r="GQ45445" s="171"/>
    </row>
    <row r="45446" spans="199:199" ht="12" customHeight="1">
      <c r="GQ45446" s="171"/>
    </row>
    <row r="45447" spans="199:199" ht="12" customHeight="1">
      <c r="GQ45447" s="171"/>
    </row>
    <row r="45448" spans="199:199" ht="12" customHeight="1">
      <c r="GQ45448" s="171"/>
    </row>
    <row r="45449" spans="199:199" ht="12" customHeight="1">
      <c r="GQ45449" s="171"/>
    </row>
    <row r="45450" spans="199:199" ht="12" customHeight="1">
      <c r="GQ45450" s="171"/>
    </row>
    <row r="45451" spans="199:199" ht="12" customHeight="1">
      <c r="GQ45451" s="171"/>
    </row>
    <row r="45452" spans="199:199" ht="12" customHeight="1">
      <c r="GQ45452" s="171"/>
    </row>
    <row r="45453" spans="199:199" ht="12" customHeight="1">
      <c r="GQ45453" s="171"/>
    </row>
    <row r="45454" spans="199:199" ht="12" customHeight="1">
      <c r="GQ45454" s="171"/>
    </row>
    <row r="45455" spans="199:199" ht="12" customHeight="1">
      <c r="GQ45455" s="171"/>
    </row>
    <row r="45456" spans="199:199" ht="12" customHeight="1">
      <c r="GQ45456" s="171"/>
    </row>
    <row r="45457" spans="199:199" ht="12" customHeight="1">
      <c r="GQ45457" s="171"/>
    </row>
    <row r="45458" spans="199:199" ht="12" customHeight="1">
      <c r="GQ45458" s="171"/>
    </row>
    <row r="45459" spans="199:199" ht="12" customHeight="1">
      <c r="GQ45459" s="171"/>
    </row>
    <row r="45460" spans="199:199" ht="12" customHeight="1">
      <c r="GQ45460" s="171"/>
    </row>
    <row r="45461" spans="199:199" ht="12" customHeight="1">
      <c r="GQ45461" s="171"/>
    </row>
    <row r="45462" spans="199:199" ht="12" customHeight="1">
      <c r="GQ45462" s="171"/>
    </row>
    <row r="45463" spans="199:199" ht="12" customHeight="1">
      <c r="GQ45463" s="171"/>
    </row>
    <row r="45464" spans="199:199" ht="12" customHeight="1">
      <c r="GQ45464" s="171"/>
    </row>
    <row r="45465" spans="199:199" ht="12" customHeight="1">
      <c r="GQ45465" s="171"/>
    </row>
    <row r="45466" spans="199:199" ht="12" customHeight="1">
      <c r="GQ45466" s="171"/>
    </row>
    <row r="45467" spans="199:199" ht="12" customHeight="1">
      <c r="GQ45467" s="171"/>
    </row>
    <row r="45468" spans="199:199" ht="12" customHeight="1">
      <c r="GQ45468" s="171"/>
    </row>
    <row r="45469" spans="199:199" ht="12" customHeight="1">
      <c r="GQ45469" s="171"/>
    </row>
    <row r="45470" spans="199:199" ht="12" customHeight="1">
      <c r="GQ45470" s="171"/>
    </row>
    <row r="45471" spans="199:199" ht="12" customHeight="1">
      <c r="GQ45471" s="171"/>
    </row>
    <row r="45472" spans="199:199" ht="12" customHeight="1">
      <c r="GQ45472" s="171"/>
    </row>
    <row r="45473" spans="199:199" ht="12" customHeight="1">
      <c r="GQ45473" s="171"/>
    </row>
    <row r="45474" spans="199:199" ht="12" customHeight="1">
      <c r="GQ45474" s="171"/>
    </row>
    <row r="45475" spans="199:199" ht="12" customHeight="1">
      <c r="GQ45475" s="171"/>
    </row>
    <row r="45476" spans="199:199" ht="12" customHeight="1">
      <c r="GQ45476" s="171"/>
    </row>
    <row r="45477" spans="199:199" ht="12" customHeight="1">
      <c r="GQ45477" s="171"/>
    </row>
    <row r="45478" spans="199:199" ht="12" customHeight="1">
      <c r="GQ45478" s="171"/>
    </row>
    <row r="45479" spans="199:199" ht="12" customHeight="1">
      <c r="GQ45479" s="171"/>
    </row>
    <row r="45480" spans="199:199" ht="12" customHeight="1">
      <c r="GQ45480" s="171"/>
    </row>
    <row r="45481" spans="199:199" ht="12" customHeight="1">
      <c r="GQ45481" s="171"/>
    </row>
    <row r="45482" spans="199:199" ht="12" customHeight="1">
      <c r="GQ45482" s="171"/>
    </row>
    <row r="45483" spans="199:199" ht="12" customHeight="1">
      <c r="GQ45483" s="171"/>
    </row>
    <row r="45484" spans="199:199" ht="12" customHeight="1">
      <c r="GQ45484" s="171"/>
    </row>
    <row r="45485" spans="199:199" ht="12" customHeight="1">
      <c r="GQ45485" s="171"/>
    </row>
    <row r="45486" spans="199:199" ht="12" customHeight="1">
      <c r="GQ45486" s="171"/>
    </row>
    <row r="45487" spans="199:199" ht="12" customHeight="1">
      <c r="GQ45487" s="171"/>
    </row>
    <row r="45488" spans="199:199" ht="12" customHeight="1">
      <c r="GQ45488" s="171"/>
    </row>
    <row r="45489" spans="199:199" ht="12" customHeight="1">
      <c r="GQ45489" s="171"/>
    </row>
    <row r="45490" spans="199:199" ht="12" customHeight="1">
      <c r="GQ45490" s="171"/>
    </row>
    <row r="45491" spans="199:199" ht="12" customHeight="1">
      <c r="GQ45491" s="171"/>
    </row>
    <row r="45492" spans="199:199" ht="12" customHeight="1">
      <c r="GQ45492" s="171"/>
    </row>
    <row r="45493" spans="199:199" ht="12" customHeight="1">
      <c r="GQ45493" s="171"/>
    </row>
    <row r="45494" spans="199:199" ht="12" customHeight="1">
      <c r="GQ45494" s="171"/>
    </row>
    <row r="45495" spans="199:199" ht="12" customHeight="1">
      <c r="GQ45495" s="171"/>
    </row>
    <row r="45496" spans="199:199" ht="12" customHeight="1">
      <c r="GQ45496" s="171"/>
    </row>
    <row r="45497" spans="199:199" ht="12" customHeight="1">
      <c r="GQ45497" s="171"/>
    </row>
    <row r="45498" spans="199:199" ht="12" customHeight="1">
      <c r="GQ45498" s="171"/>
    </row>
    <row r="45499" spans="199:199" ht="12" customHeight="1">
      <c r="GQ45499" s="171"/>
    </row>
    <row r="45500" spans="199:199" ht="12" customHeight="1">
      <c r="GQ45500" s="171"/>
    </row>
    <row r="45501" spans="199:199" ht="12" customHeight="1">
      <c r="GQ45501" s="171"/>
    </row>
    <row r="45502" spans="199:199" ht="12" customHeight="1">
      <c r="GQ45502" s="171"/>
    </row>
    <row r="45503" spans="199:199" ht="12" customHeight="1">
      <c r="GQ45503" s="171"/>
    </row>
    <row r="45504" spans="199:199" ht="12" customHeight="1">
      <c r="GQ45504" s="171"/>
    </row>
    <row r="45505" spans="199:199" ht="12" customHeight="1">
      <c r="GQ45505" s="171"/>
    </row>
    <row r="45506" spans="199:199" ht="12" customHeight="1">
      <c r="GQ45506" s="171"/>
    </row>
    <row r="45507" spans="199:199" ht="12" customHeight="1">
      <c r="GQ45507" s="171"/>
    </row>
    <row r="45508" spans="199:199" ht="12" customHeight="1">
      <c r="GQ45508" s="171"/>
    </row>
    <row r="45509" spans="199:199" ht="12" customHeight="1">
      <c r="GQ45509" s="171"/>
    </row>
    <row r="45510" spans="199:199" ht="12" customHeight="1">
      <c r="GQ45510" s="171"/>
    </row>
    <row r="45511" spans="199:199" ht="12" customHeight="1">
      <c r="GQ45511" s="171"/>
    </row>
    <row r="45512" spans="199:199" ht="12" customHeight="1">
      <c r="GQ45512" s="171"/>
    </row>
    <row r="45513" spans="199:199" ht="12" customHeight="1">
      <c r="GQ45513" s="171"/>
    </row>
    <row r="45514" spans="199:199" ht="12" customHeight="1">
      <c r="GQ45514" s="171"/>
    </row>
    <row r="45515" spans="199:199" ht="12" customHeight="1">
      <c r="GQ45515" s="171"/>
    </row>
    <row r="45516" spans="199:199" ht="12" customHeight="1">
      <c r="GQ45516" s="171"/>
    </row>
    <row r="45517" spans="199:199" ht="12" customHeight="1">
      <c r="GQ45517" s="171"/>
    </row>
    <row r="45518" spans="199:199" ht="12" customHeight="1">
      <c r="GQ45518" s="171"/>
    </row>
    <row r="45519" spans="199:199" ht="12" customHeight="1">
      <c r="GQ45519" s="171"/>
    </row>
    <row r="45520" spans="199:199" ht="12" customHeight="1">
      <c r="GQ45520" s="171"/>
    </row>
    <row r="45521" spans="199:199" ht="12" customHeight="1">
      <c r="GQ45521" s="171"/>
    </row>
    <row r="45522" spans="199:199" ht="12" customHeight="1">
      <c r="GQ45522" s="171"/>
    </row>
    <row r="45523" spans="199:199" ht="12" customHeight="1">
      <c r="GQ45523" s="171"/>
    </row>
    <row r="45524" spans="199:199" ht="12" customHeight="1">
      <c r="GQ45524" s="171"/>
    </row>
    <row r="45525" spans="199:199" ht="12" customHeight="1">
      <c r="GQ45525" s="171"/>
    </row>
    <row r="45526" spans="199:199" ht="12" customHeight="1">
      <c r="GQ45526" s="171"/>
    </row>
    <row r="45527" spans="199:199" ht="12" customHeight="1">
      <c r="GQ45527" s="171"/>
    </row>
    <row r="45528" spans="199:199" ht="12" customHeight="1">
      <c r="GQ45528" s="171"/>
    </row>
    <row r="45529" spans="199:199" ht="12" customHeight="1">
      <c r="GQ45529" s="171"/>
    </row>
    <row r="45530" spans="199:199" ht="12" customHeight="1">
      <c r="GQ45530" s="171"/>
    </row>
    <row r="45531" spans="199:199" ht="12" customHeight="1">
      <c r="GQ45531" s="171"/>
    </row>
    <row r="45532" spans="199:199" ht="12" customHeight="1">
      <c r="GQ45532" s="171"/>
    </row>
    <row r="45533" spans="199:199" ht="12" customHeight="1">
      <c r="GQ45533" s="171"/>
    </row>
    <row r="45534" spans="199:199" ht="12" customHeight="1">
      <c r="GQ45534" s="171"/>
    </row>
    <row r="45535" spans="199:199" ht="12" customHeight="1">
      <c r="GQ45535" s="171"/>
    </row>
    <row r="45536" spans="199:199" ht="12" customHeight="1">
      <c r="GQ45536" s="171"/>
    </row>
    <row r="45537" spans="199:199" ht="12" customHeight="1">
      <c r="GQ45537" s="171"/>
    </row>
    <row r="45538" spans="199:199" ht="12" customHeight="1">
      <c r="GQ45538" s="171"/>
    </row>
    <row r="45539" spans="199:199" ht="12" customHeight="1">
      <c r="GQ45539" s="171"/>
    </row>
    <row r="45540" spans="199:199" ht="12" customHeight="1">
      <c r="GQ45540" s="171"/>
    </row>
    <row r="45541" spans="199:199" ht="12" customHeight="1">
      <c r="GQ45541" s="171"/>
    </row>
    <row r="45542" spans="199:199" ht="12" customHeight="1">
      <c r="GQ45542" s="171"/>
    </row>
    <row r="45543" spans="199:199" ht="12" customHeight="1">
      <c r="GQ45543" s="171"/>
    </row>
    <row r="45544" spans="199:199" ht="12" customHeight="1">
      <c r="GQ45544" s="171"/>
    </row>
    <row r="45545" spans="199:199" ht="12" customHeight="1">
      <c r="GQ45545" s="171"/>
    </row>
    <row r="45546" spans="199:199" ht="12" customHeight="1">
      <c r="GQ45546" s="171"/>
    </row>
    <row r="45547" spans="199:199" ht="12" customHeight="1">
      <c r="GQ45547" s="171"/>
    </row>
    <row r="45548" spans="199:199" ht="12" customHeight="1">
      <c r="GQ45548" s="171"/>
    </row>
    <row r="45549" spans="199:199" ht="12" customHeight="1">
      <c r="GQ45549" s="171"/>
    </row>
    <row r="45550" spans="199:199" ht="12" customHeight="1">
      <c r="GQ45550" s="171"/>
    </row>
    <row r="45551" spans="199:199" ht="12" customHeight="1">
      <c r="GQ45551" s="171"/>
    </row>
    <row r="45552" spans="199:199" ht="12" customHeight="1">
      <c r="GQ45552" s="171"/>
    </row>
    <row r="45553" spans="199:199" ht="12" customHeight="1">
      <c r="GQ45553" s="171"/>
    </row>
    <row r="45554" spans="199:199" ht="12" customHeight="1">
      <c r="GQ45554" s="171"/>
    </row>
    <row r="45555" spans="199:199" ht="12" customHeight="1">
      <c r="GQ45555" s="171"/>
    </row>
    <row r="45556" spans="199:199" ht="12" customHeight="1">
      <c r="GQ45556" s="171"/>
    </row>
    <row r="45557" spans="199:199" ht="12" customHeight="1">
      <c r="GQ45557" s="171"/>
    </row>
    <row r="45558" spans="199:199" ht="12" customHeight="1">
      <c r="GQ45558" s="171"/>
    </row>
    <row r="45559" spans="199:199" ht="12" customHeight="1">
      <c r="GQ45559" s="171"/>
    </row>
    <row r="45560" spans="199:199" ht="12" customHeight="1">
      <c r="GQ45560" s="171"/>
    </row>
    <row r="45561" spans="199:199" ht="12" customHeight="1">
      <c r="GQ45561" s="171"/>
    </row>
    <row r="45562" spans="199:199" ht="12" customHeight="1">
      <c r="GQ45562" s="171"/>
    </row>
    <row r="45563" spans="199:199" ht="12" customHeight="1">
      <c r="GQ45563" s="171"/>
    </row>
    <row r="45564" spans="199:199" ht="12" customHeight="1">
      <c r="GQ45564" s="171"/>
    </row>
    <row r="45565" spans="199:199" ht="12" customHeight="1">
      <c r="GQ45565" s="171"/>
    </row>
    <row r="45566" spans="199:199" ht="12" customHeight="1">
      <c r="GQ45566" s="171"/>
    </row>
    <row r="45567" spans="199:199" ht="12" customHeight="1">
      <c r="GQ45567" s="171"/>
    </row>
    <row r="45568" spans="199:199" ht="12" customHeight="1">
      <c r="GQ45568" s="171"/>
    </row>
    <row r="45569" spans="199:199" ht="12" customHeight="1">
      <c r="GQ45569" s="171"/>
    </row>
    <row r="45570" spans="199:199" ht="12" customHeight="1">
      <c r="GQ45570" s="171"/>
    </row>
    <row r="45571" spans="199:199" ht="12" customHeight="1">
      <c r="GQ45571" s="171"/>
    </row>
    <row r="45572" spans="199:199" ht="12" customHeight="1">
      <c r="GQ45572" s="171"/>
    </row>
    <row r="45573" spans="199:199" ht="12" customHeight="1">
      <c r="GQ45573" s="171"/>
    </row>
    <row r="45574" spans="199:199" ht="12" customHeight="1">
      <c r="GQ45574" s="171"/>
    </row>
    <row r="45575" spans="199:199" ht="12" customHeight="1">
      <c r="GQ45575" s="171"/>
    </row>
    <row r="45576" spans="199:199" ht="12" customHeight="1">
      <c r="GQ45576" s="171"/>
    </row>
    <row r="45577" spans="199:199" ht="12" customHeight="1">
      <c r="GQ45577" s="171"/>
    </row>
    <row r="45578" spans="199:199" ht="12" customHeight="1">
      <c r="GQ45578" s="171"/>
    </row>
    <row r="45579" spans="199:199" ht="12" customHeight="1">
      <c r="GQ45579" s="171"/>
    </row>
    <row r="45580" spans="199:199" ht="12" customHeight="1">
      <c r="GQ45580" s="171"/>
    </row>
    <row r="45581" spans="199:199" ht="12" customHeight="1">
      <c r="GQ45581" s="171"/>
    </row>
    <row r="45582" spans="199:199" ht="12" customHeight="1">
      <c r="GQ45582" s="171"/>
    </row>
    <row r="45583" spans="199:199" ht="12" customHeight="1">
      <c r="GQ45583" s="171"/>
    </row>
    <row r="45584" spans="199:199" ht="12" customHeight="1">
      <c r="GQ45584" s="171"/>
    </row>
    <row r="45585" spans="199:199" ht="12" customHeight="1">
      <c r="GQ45585" s="171"/>
    </row>
    <row r="45586" spans="199:199" ht="12" customHeight="1">
      <c r="GQ45586" s="171"/>
    </row>
    <row r="45587" spans="199:199" ht="12" customHeight="1">
      <c r="GQ45587" s="171"/>
    </row>
    <row r="45588" spans="199:199" ht="12" customHeight="1">
      <c r="GQ45588" s="171"/>
    </row>
    <row r="45589" spans="199:199" ht="12" customHeight="1">
      <c r="GQ45589" s="171"/>
    </row>
    <row r="45590" spans="199:199" ht="12" customHeight="1">
      <c r="GQ45590" s="171"/>
    </row>
    <row r="45591" spans="199:199" ht="12" customHeight="1">
      <c r="GQ45591" s="171"/>
    </row>
    <row r="45592" spans="199:199" ht="12" customHeight="1">
      <c r="GQ45592" s="171"/>
    </row>
    <row r="45593" spans="199:199" ht="12" customHeight="1">
      <c r="GQ45593" s="171"/>
    </row>
    <row r="45594" spans="199:199" ht="12" customHeight="1">
      <c r="GQ45594" s="171"/>
    </row>
    <row r="45595" spans="199:199" ht="12" customHeight="1">
      <c r="GQ45595" s="171"/>
    </row>
    <row r="45596" spans="199:199" ht="12" customHeight="1">
      <c r="GQ45596" s="171"/>
    </row>
    <row r="45597" spans="199:199" ht="12" customHeight="1">
      <c r="GQ45597" s="171"/>
    </row>
    <row r="45598" spans="199:199" ht="12" customHeight="1">
      <c r="GQ45598" s="171"/>
    </row>
    <row r="45599" spans="199:199" ht="12" customHeight="1">
      <c r="GQ45599" s="171"/>
    </row>
    <row r="45600" spans="199:199" ht="12" customHeight="1">
      <c r="GQ45600" s="171"/>
    </row>
    <row r="45601" spans="199:199" ht="12" customHeight="1">
      <c r="GQ45601" s="171"/>
    </row>
    <row r="45602" spans="199:199" ht="12" customHeight="1">
      <c r="GQ45602" s="171"/>
    </row>
    <row r="45603" spans="199:199" ht="12" customHeight="1">
      <c r="GQ45603" s="171"/>
    </row>
    <row r="45604" spans="199:199" ht="12" customHeight="1">
      <c r="GQ45604" s="171"/>
    </row>
    <row r="45605" spans="199:199" ht="12" customHeight="1">
      <c r="GQ45605" s="171"/>
    </row>
    <row r="45606" spans="199:199" ht="12" customHeight="1">
      <c r="GQ45606" s="171"/>
    </row>
    <row r="45607" spans="199:199" ht="12" customHeight="1">
      <c r="GQ45607" s="171"/>
    </row>
    <row r="45608" spans="199:199" ht="12" customHeight="1">
      <c r="GQ45608" s="171"/>
    </row>
    <row r="45609" spans="199:199" ht="12" customHeight="1">
      <c r="GQ45609" s="171"/>
    </row>
    <row r="45610" spans="199:199" ht="12" customHeight="1">
      <c r="GQ45610" s="171"/>
    </row>
    <row r="45611" spans="199:199" ht="12" customHeight="1">
      <c r="GQ45611" s="171"/>
    </row>
    <row r="45612" spans="199:199" ht="12" customHeight="1">
      <c r="GQ45612" s="171"/>
    </row>
    <row r="45613" spans="199:199" ht="12" customHeight="1">
      <c r="GQ45613" s="171"/>
    </row>
    <row r="45614" spans="199:199" ht="12" customHeight="1">
      <c r="GQ45614" s="171"/>
    </row>
    <row r="45615" spans="199:199" ht="12" customHeight="1">
      <c r="GQ45615" s="171"/>
    </row>
    <row r="45616" spans="199:199" ht="12" customHeight="1">
      <c r="GQ45616" s="171"/>
    </row>
    <row r="45617" spans="199:199" ht="12" customHeight="1">
      <c r="GQ45617" s="171"/>
    </row>
    <row r="45618" spans="199:199" ht="12" customHeight="1">
      <c r="GQ45618" s="171"/>
    </row>
    <row r="45619" spans="199:199" ht="12" customHeight="1">
      <c r="GQ45619" s="171"/>
    </row>
    <row r="45620" spans="199:199" ht="12" customHeight="1">
      <c r="GQ45620" s="171"/>
    </row>
    <row r="45621" spans="199:199" ht="12" customHeight="1">
      <c r="GQ45621" s="171"/>
    </row>
    <row r="45622" spans="199:199" ht="12" customHeight="1">
      <c r="GQ45622" s="171"/>
    </row>
    <row r="45623" spans="199:199" ht="12" customHeight="1">
      <c r="GQ45623" s="171"/>
    </row>
    <row r="45624" spans="199:199" ht="12" customHeight="1">
      <c r="GQ45624" s="171"/>
    </row>
    <row r="45625" spans="199:199" ht="12" customHeight="1">
      <c r="GQ45625" s="171"/>
    </row>
    <row r="45626" spans="199:199" ht="12" customHeight="1">
      <c r="GQ45626" s="171"/>
    </row>
    <row r="45627" spans="199:199" ht="12" customHeight="1">
      <c r="GQ45627" s="171"/>
    </row>
    <row r="45628" spans="199:199" ht="12" customHeight="1">
      <c r="GQ45628" s="171"/>
    </row>
    <row r="45629" spans="199:199" ht="12" customHeight="1">
      <c r="GQ45629" s="171"/>
    </row>
    <row r="45630" spans="199:199" ht="12" customHeight="1">
      <c r="GQ45630" s="171"/>
    </row>
    <row r="45631" spans="199:199" ht="12" customHeight="1">
      <c r="GQ45631" s="171"/>
    </row>
    <row r="45632" spans="199:199" ht="12" customHeight="1">
      <c r="GQ45632" s="171"/>
    </row>
    <row r="45633" spans="199:199" ht="12" customHeight="1">
      <c r="GQ45633" s="171"/>
    </row>
    <row r="45634" spans="199:199" ht="12" customHeight="1">
      <c r="GQ45634" s="171"/>
    </row>
    <row r="45635" spans="199:199" ht="12" customHeight="1">
      <c r="GQ45635" s="171"/>
    </row>
    <row r="45636" spans="199:199" ht="12" customHeight="1">
      <c r="GQ45636" s="171"/>
    </row>
    <row r="45637" spans="199:199" ht="12" customHeight="1">
      <c r="GQ45637" s="171"/>
    </row>
    <row r="45638" spans="199:199" ht="12" customHeight="1">
      <c r="GQ45638" s="171"/>
    </row>
    <row r="45639" spans="199:199" ht="12" customHeight="1">
      <c r="GQ45639" s="171"/>
    </row>
    <row r="45640" spans="199:199" ht="12" customHeight="1">
      <c r="GQ45640" s="171"/>
    </row>
    <row r="45641" spans="199:199" ht="12" customHeight="1">
      <c r="GQ45641" s="171"/>
    </row>
    <row r="45642" spans="199:199" ht="12" customHeight="1">
      <c r="GQ45642" s="171"/>
    </row>
    <row r="45643" spans="199:199" ht="12" customHeight="1">
      <c r="GQ45643" s="171"/>
    </row>
    <row r="45644" spans="199:199" ht="12" customHeight="1">
      <c r="GQ45644" s="171"/>
    </row>
    <row r="45645" spans="199:199" ht="12" customHeight="1">
      <c r="GQ45645" s="171"/>
    </row>
    <row r="45646" spans="199:199" ht="12" customHeight="1">
      <c r="GQ45646" s="171"/>
    </row>
    <row r="45647" spans="199:199" ht="12" customHeight="1">
      <c r="GQ45647" s="171"/>
    </row>
    <row r="45648" spans="199:199" ht="12" customHeight="1">
      <c r="GQ45648" s="171"/>
    </row>
    <row r="45649" spans="199:199" ht="12" customHeight="1">
      <c r="GQ45649" s="171"/>
    </row>
    <row r="45650" spans="199:199" ht="12" customHeight="1">
      <c r="GQ45650" s="171"/>
    </row>
    <row r="45651" spans="199:199" ht="12" customHeight="1">
      <c r="GQ45651" s="171"/>
    </row>
    <row r="45652" spans="199:199" ht="12" customHeight="1">
      <c r="GQ45652" s="171"/>
    </row>
    <row r="45653" spans="199:199" ht="12" customHeight="1">
      <c r="GQ45653" s="171"/>
    </row>
    <row r="45654" spans="199:199" ht="12" customHeight="1">
      <c r="GQ45654" s="171"/>
    </row>
    <row r="45655" spans="199:199" ht="12" customHeight="1">
      <c r="GQ45655" s="171"/>
    </row>
    <row r="45656" spans="199:199" ht="12" customHeight="1">
      <c r="GQ45656" s="171"/>
    </row>
    <row r="45657" spans="199:199" ht="12" customHeight="1">
      <c r="GQ45657" s="171"/>
    </row>
    <row r="45658" spans="199:199" ht="12" customHeight="1">
      <c r="GQ45658" s="171"/>
    </row>
    <row r="45659" spans="199:199" ht="12" customHeight="1">
      <c r="GQ45659" s="171"/>
    </row>
    <row r="45660" spans="199:199" ht="12" customHeight="1">
      <c r="GQ45660" s="171"/>
    </row>
    <row r="45661" spans="199:199" ht="12" customHeight="1">
      <c r="GQ45661" s="171"/>
    </row>
    <row r="45662" spans="199:199" ht="12" customHeight="1">
      <c r="GQ45662" s="171"/>
    </row>
    <row r="45663" spans="199:199" ht="12" customHeight="1">
      <c r="GQ45663" s="171"/>
    </row>
    <row r="45664" spans="199:199" ht="12" customHeight="1">
      <c r="GQ45664" s="171"/>
    </row>
    <row r="45665" spans="199:199" ht="12" customHeight="1">
      <c r="GQ45665" s="171"/>
    </row>
    <row r="45666" spans="199:199" ht="12" customHeight="1">
      <c r="GQ45666" s="171"/>
    </row>
    <row r="45667" spans="199:199" ht="12" customHeight="1">
      <c r="GQ45667" s="171"/>
    </row>
    <row r="45668" spans="199:199" ht="12" customHeight="1">
      <c r="GQ45668" s="171"/>
    </row>
    <row r="45669" spans="199:199" ht="12" customHeight="1">
      <c r="GQ45669" s="171"/>
    </row>
    <row r="45670" spans="199:199" ht="12" customHeight="1">
      <c r="GQ45670" s="171"/>
    </row>
    <row r="45671" spans="199:199" ht="12" customHeight="1">
      <c r="GQ45671" s="171"/>
    </row>
    <row r="45672" spans="199:199" ht="12" customHeight="1">
      <c r="GQ45672" s="171"/>
    </row>
    <row r="45673" spans="199:199" ht="12" customHeight="1">
      <c r="GQ45673" s="171"/>
    </row>
    <row r="45674" spans="199:199" ht="12" customHeight="1">
      <c r="GQ45674" s="171"/>
    </row>
    <row r="45675" spans="199:199" ht="12" customHeight="1">
      <c r="GQ45675" s="171"/>
    </row>
    <row r="45676" spans="199:199" ht="12" customHeight="1">
      <c r="GQ45676" s="171"/>
    </row>
    <row r="45677" spans="199:199" ht="12" customHeight="1">
      <c r="GQ45677" s="171"/>
    </row>
    <row r="45678" spans="199:199" ht="12" customHeight="1">
      <c r="GQ45678" s="171"/>
    </row>
    <row r="45679" spans="199:199" ht="12" customHeight="1">
      <c r="GQ45679" s="171"/>
    </row>
    <row r="45680" spans="199:199" ht="12" customHeight="1">
      <c r="GQ45680" s="171"/>
    </row>
    <row r="45681" spans="199:199" ht="12" customHeight="1">
      <c r="GQ45681" s="171"/>
    </row>
    <row r="45682" spans="199:199" ht="12" customHeight="1">
      <c r="GQ45682" s="171"/>
    </row>
    <row r="45683" spans="199:199" ht="12" customHeight="1">
      <c r="GQ45683" s="171"/>
    </row>
    <row r="45684" spans="199:199" ht="12" customHeight="1">
      <c r="GQ45684" s="171"/>
    </row>
    <row r="45685" spans="199:199" ht="12" customHeight="1">
      <c r="GQ45685" s="171"/>
    </row>
    <row r="45686" spans="199:199" ht="12" customHeight="1">
      <c r="GQ45686" s="171"/>
    </row>
    <row r="45687" spans="199:199" ht="12" customHeight="1">
      <c r="GQ45687" s="171"/>
    </row>
    <row r="45688" spans="199:199" ht="12" customHeight="1">
      <c r="GQ45688" s="171"/>
    </row>
    <row r="45689" spans="199:199" ht="12" customHeight="1">
      <c r="GQ45689" s="171"/>
    </row>
    <row r="45690" spans="199:199" ht="12" customHeight="1">
      <c r="GQ45690" s="171"/>
    </row>
    <row r="45691" spans="199:199" ht="12" customHeight="1">
      <c r="GQ45691" s="171"/>
    </row>
    <row r="45692" spans="199:199" ht="12" customHeight="1">
      <c r="GQ45692" s="171"/>
    </row>
    <row r="45693" spans="199:199" ht="12" customHeight="1">
      <c r="GQ45693" s="171"/>
    </row>
    <row r="45694" spans="199:199" ht="12" customHeight="1">
      <c r="GQ45694" s="171"/>
    </row>
    <row r="45695" spans="199:199" ht="12" customHeight="1">
      <c r="GQ45695" s="171"/>
    </row>
    <row r="45696" spans="199:199" ht="12" customHeight="1">
      <c r="GQ45696" s="171"/>
    </row>
    <row r="45697" spans="199:199" ht="12" customHeight="1">
      <c r="GQ45697" s="171"/>
    </row>
    <row r="45698" spans="199:199" ht="12" customHeight="1">
      <c r="GQ45698" s="171"/>
    </row>
    <row r="45699" spans="199:199" ht="12" customHeight="1">
      <c r="GQ45699" s="171"/>
    </row>
    <row r="45700" spans="199:199" ht="12" customHeight="1">
      <c r="GQ45700" s="171"/>
    </row>
    <row r="45701" spans="199:199" ht="12" customHeight="1">
      <c r="GQ45701" s="171"/>
    </row>
    <row r="45702" spans="199:199" ht="12" customHeight="1">
      <c r="GQ45702" s="171"/>
    </row>
    <row r="45703" spans="199:199" ht="12" customHeight="1">
      <c r="GQ45703" s="171"/>
    </row>
    <row r="45704" spans="199:199" ht="12" customHeight="1">
      <c r="GQ45704" s="171"/>
    </row>
    <row r="45705" spans="199:199" ht="12" customHeight="1">
      <c r="GQ45705" s="171"/>
    </row>
    <row r="45706" spans="199:199" ht="12" customHeight="1">
      <c r="GQ45706" s="171"/>
    </row>
    <row r="45707" spans="199:199" ht="12" customHeight="1">
      <c r="GQ45707" s="171"/>
    </row>
    <row r="45708" spans="199:199" ht="12" customHeight="1">
      <c r="GQ45708" s="171"/>
    </row>
    <row r="45709" spans="199:199" ht="12" customHeight="1">
      <c r="GQ45709" s="171"/>
    </row>
    <row r="45710" spans="199:199" ht="12" customHeight="1">
      <c r="GQ45710" s="171"/>
    </row>
    <row r="45711" spans="199:199" ht="12" customHeight="1">
      <c r="GQ45711" s="171"/>
    </row>
    <row r="45712" spans="199:199" ht="12" customHeight="1">
      <c r="GQ45712" s="171"/>
    </row>
    <row r="45713" spans="199:199" ht="12" customHeight="1">
      <c r="GQ45713" s="171"/>
    </row>
    <row r="45714" spans="199:199" ht="12" customHeight="1">
      <c r="GQ45714" s="171"/>
    </row>
    <row r="45715" spans="199:199" ht="12" customHeight="1">
      <c r="GQ45715" s="171"/>
    </row>
    <row r="45716" spans="199:199" ht="12" customHeight="1">
      <c r="GQ45716" s="171"/>
    </row>
    <row r="45717" spans="199:199" ht="12" customHeight="1">
      <c r="GQ45717" s="171"/>
    </row>
    <row r="45718" spans="199:199" ht="12" customHeight="1">
      <c r="GQ45718" s="171"/>
    </row>
    <row r="45719" spans="199:199" ht="12" customHeight="1">
      <c r="GQ45719" s="171"/>
    </row>
    <row r="45720" spans="199:199" ht="12" customHeight="1">
      <c r="GQ45720" s="171"/>
    </row>
    <row r="45721" spans="199:199" ht="12" customHeight="1">
      <c r="GQ45721" s="171"/>
    </row>
    <row r="45722" spans="199:199" ht="12" customHeight="1">
      <c r="GQ45722" s="171"/>
    </row>
    <row r="45723" spans="199:199" ht="12" customHeight="1">
      <c r="GQ45723" s="171"/>
    </row>
    <row r="45724" spans="199:199" ht="12" customHeight="1">
      <c r="GQ45724" s="171"/>
    </row>
    <row r="45725" spans="199:199" ht="12" customHeight="1">
      <c r="GQ45725" s="171"/>
    </row>
    <row r="45726" spans="199:199" ht="12" customHeight="1">
      <c r="GQ45726" s="171"/>
    </row>
    <row r="45727" spans="199:199" ht="12" customHeight="1">
      <c r="GQ45727" s="171"/>
    </row>
    <row r="45728" spans="199:199" ht="12" customHeight="1">
      <c r="GQ45728" s="171"/>
    </row>
    <row r="45729" spans="199:199" ht="12" customHeight="1">
      <c r="GQ45729" s="171"/>
    </row>
    <row r="45730" spans="199:199" ht="12" customHeight="1">
      <c r="GQ45730" s="171"/>
    </row>
    <row r="45731" spans="199:199" ht="12" customHeight="1">
      <c r="GQ45731" s="171"/>
    </row>
    <row r="45732" spans="199:199" ht="12" customHeight="1">
      <c r="GQ45732" s="171"/>
    </row>
    <row r="45733" spans="199:199" ht="12" customHeight="1">
      <c r="GQ45733" s="171"/>
    </row>
    <row r="45734" spans="199:199" ht="12" customHeight="1">
      <c r="GQ45734" s="171"/>
    </row>
    <row r="45735" spans="199:199" ht="12" customHeight="1">
      <c r="GQ45735" s="171"/>
    </row>
    <row r="45736" spans="199:199" ht="12" customHeight="1">
      <c r="GQ45736" s="171"/>
    </row>
    <row r="45737" spans="199:199" ht="12" customHeight="1">
      <c r="GQ45737" s="171"/>
    </row>
    <row r="45738" spans="199:199" ht="12" customHeight="1">
      <c r="GQ45738" s="171"/>
    </row>
    <row r="45739" spans="199:199" ht="12" customHeight="1">
      <c r="GQ45739" s="171"/>
    </row>
    <row r="45740" spans="199:199" ht="12" customHeight="1">
      <c r="GQ45740" s="171"/>
    </row>
    <row r="45741" spans="199:199" ht="12" customHeight="1">
      <c r="GQ45741" s="171"/>
    </row>
    <row r="45742" spans="199:199" ht="12" customHeight="1">
      <c r="GQ45742" s="171"/>
    </row>
    <row r="45743" spans="199:199" ht="12" customHeight="1">
      <c r="GQ45743" s="171"/>
    </row>
    <row r="45744" spans="199:199" ht="12" customHeight="1">
      <c r="GQ45744" s="171"/>
    </row>
    <row r="45745" spans="199:199" ht="12" customHeight="1">
      <c r="GQ45745" s="171"/>
    </row>
    <row r="45746" spans="199:199" ht="12" customHeight="1">
      <c r="GQ45746" s="171"/>
    </row>
    <row r="45747" spans="199:199" ht="12" customHeight="1">
      <c r="GQ45747" s="171"/>
    </row>
    <row r="45748" spans="199:199" ht="12" customHeight="1">
      <c r="GQ45748" s="171"/>
    </row>
    <row r="45749" spans="199:199" ht="12" customHeight="1">
      <c r="GQ45749" s="171"/>
    </row>
    <row r="45750" spans="199:199" ht="12" customHeight="1">
      <c r="GQ45750" s="171"/>
    </row>
    <row r="45751" spans="199:199" ht="12" customHeight="1">
      <c r="GQ45751" s="171"/>
    </row>
    <row r="45752" spans="199:199" ht="12" customHeight="1">
      <c r="GQ45752" s="171"/>
    </row>
    <row r="45753" spans="199:199" ht="12" customHeight="1">
      <c r="GQ45753" s="171"/>
    </row>
    <row r="45754" spans="199:199" ht="12" customHeight="1">
      <c r="GQ45754" s="171"/>
    </row>
    <row r="45755" spans="199:199" ht="12" customHeight="1">
      <c r="GQ45755" s="171"/>
    </row>
    <row r="45756" spans="199:199" ht="12" customHeight="1">
      <c r="GQ45756" s="171"/>
    </row>
    <row r="45757" spans="199:199" ht="12" customHeight="1">
      <c r="GQ45757" s="171"/>
    </row>
    <row r="45758" spans="199:199" ht="12" customHeight="1">
      <c r="GQ45758" s="171"/>
    </row>
    <row r="45759" spans="199:199" ht="12" customHeight="1">
      <c r="GQ45759" s="171"/>
    </row>
    <row r="45760" spans="199:199" ht="12" customHeight="1">
      <c r="GQ45760" s="171"/>
    </row>
    <row r="45761" spans="199:199" ht="12" customHeight="1">
      <c r="GQ45761" s="171"/>
    </row>
    <row r="45762" spans="199:199" ht="12" customHeight="1">
      <c r="GQ45762" s="171"/>
    </row>
    <row r="45763" spans="199:199" ht="12" customHeight="1">
      <c r="GQ45763" s="171"/>
    </row>
    <row r="45764" spans="199:199" ht="12" customHeight="1">
      <c r="GQ45764" s="171"/>
    </row>
    <row r="45765" spans="199:199" ht="12" customHeight="1">
      <c r="GQ45765" s="171"/>
    </row>
    <row r="45766" spans="199:199" ht="12" customHeight="1">
      <c r="GQ45766" s="171"/>
    </row>
    <row r="45767" spans="199:199" ht="12" customHeight="1">
      <c r="GQ45767" s="171"/>
    </row>
    <row r="45768" spans="199:199" ht="12" customHeight="1">
      <c r="GQ45768" s="171"/>
    </row>
    <row r="45769" spans="199:199" ht="12" customHeight="1">
      <c r="GQ45769" s="171"/>
    </row>
    <row r="45770" spans="199:199" ht="12" customHeight="1">
      <c r="GQ45770" s="171"/>
    </row>
    <row r="45771" spans="199:199" ht="12" customHeight="1">
      <c r="GQ45771" s="171"/>
    </row>
    <row r="45772" spans="199:199" ht="12" customHeight="1">
      <c r="GQ45772" s="171"/>
    </row>
    <row r="45773" spans="199:199" ht="12" customHeight="1">
      <c r="GQ45773" s="171"/>
    </row>
    <row r="45774" spans="199:199" ht="12" customHeight="1">
      <c r="GQ45774" s="171"/>
    </row>
    <row r="45775" spans="199:199" ht="12" customHeight="1">
      <c r="GQ45775" s="171"/>
    </row>
    <row r="45776" spans="199:199" ht="12" customHeight="1">
      <c r="GQ45776" s="171"/>
    </row>
    <row r="45777" spans="199:199" ht="12" customHeight="1">
      <c r="GQ45777" s="171"/>
    </row>
    <row r="45778" spans="199:199" ht="12" customHeight="1">
      <c r="GQ45778" s="171"/>
    </row>
    <row r="45779" spans="199:199" ht="12" customHeight="1">
      <c r="GQ45779" s="171"/>
    </row>
    <row r="45780" spans="199:199" ht="12" customHeight="1">
      <c r="GQ45780" s="171"/>
    </row>
    <row r="45781" spans="199:199" ht="12" customHeight="1">
      <c r="GQ45781" s="171"/>
    </row>
    <row r="45782" spans="199:199" ht="12" customHeight="1">
      <c r="GQ45782" s="171"/>
    </row>
    <row r="45783" spans="199:199" ht="12" customHeight="1">
      <c r="GQ45783" s="171"/>
    </row>
    <row r="45784" spans="199:199" ht="12" customHeight="1">
      <c r="GQ45784" s="171"/>
    </row>
    <row r="45785" spans="199:199" ht="12" customHeight="1">
      <c r="GQ45785" s="171"/>
    </row>
    <row r="45786" spans="199:199" ht="12" customHeight="1">
      <c r="GQ45786" s="171"/>
    </row>
    <row r="45787" spans="199:199" ht="12" customHeight="1">
      <c r="GQ45787" s="171"/>
    </row>
    <row r="45788" spans="199:199" ht="12" customHeight="1">
      <c r="GQ45788" s="171"/>
    </row>
    <row r="45789" spans="199:199" ht="12" customHeight="1">
      <c r="GQ45789" s="171"/>
    </row>
    <row r="45790" spans="199:199" ht="12" customHeight="1">
      <c r="GQ45790" s="171"/>
    </row>
    <row r="45791" spans="199:199" ht="12" customHeight="1">
      <c r="GQ45791" s="171"/>
    </row>
    <row r="45792" spans="199:199" ht="12" customHeight="1">
      <c r="GQ45792" s="171"/>
    </row>
    <row r="45793" spans="199:199" ht="12" customHeight="1">
      <c r="GQ45793" s="171"/>
    </row>
    <row r="45794" spans="199:199" ht="12" customHeight="1">
      <c r="GQ45794" s="171"/>
    </row>
    <row r="45795" spans="199:199" ht="12" customHeight="1">
      <c r="GQ45795" s="171"/>
    </row>
    <row r="45796" spans="199:199" ht="12" customHeight="1">
      <c r="GQ45796" s="171"/>
    </row>
    <row r="45797" spans="199:199" ht="12" customHeight="1">
      <c r="GQ45797" s="171"/>
    </row>
    <row r="45798" spans="199:199" ht="12" customHeight="1">
      <c r="GQ45798" s="171"/>
    </row>
    <row r="45799" spans="199:199" ht="12" customHeight="1">
      <c r="GQ45799" s="171"/>
    </row>
    <row r="45800" spans="199:199" ht="12" customHeight="1">
      <c r="GQ45800" s="171"/>
    </row>
    <row r="45801" spans="199:199" ht="12" customHeight="1">
      <c r="GQ45801" s="171"/>
    </row>
    <row r="45802" spans="199:199" ht="12" customHeight="1">
      <c r="GQ45802" s="171"/>
    </row>
    <row r="45803" spans="199:199" ht="12" customHeight="1">
      <c r="GQ45803" s="171"/>
    </row>
    <row r="45804" spans="199:199" ht="12" customHeight="1">
      <c r="GQ45804" s="171"/>
    </row>
    <row r="45805" spans="199:199" ht="12" customHeight="1">
      <c r="GQ45805" s="171"/>
    </row>
    <row r="45806" spans="199:199" ht="12" customHeight="1">
      <c r="GQ45806" s="171"/>
    </row>
    <row r="45807" spans="199:199" ht="12" customHeight="1">
      <c r="GQ45807" s="171"/>
    </row>
    <row r="45808" spans="199:199" ht="12" customHeight="1">
      <c r="GQ45808" s="171"/>
    </row>
    <row r="45809" spans="199:199" ht="12" customHeight="1">
      <c r="GQ45809" s="171"/>
    </row>
    <row r="45810" spans="199:199" ht="12" customHeight="1">
      <c r="GQ45810" s="171"/>
    </row>
    <row r="45811" spans="199:199" ht="12" customHeight="1">
      <c r="GQ45811" s="171"/>
    </row>
    <row r="45812" spans="199:199" ht="12" customHeight="1">
      <c r="GQ45812" s="171"/>
    </row>
    <row r="45813" spans="199:199" ht="12" customHeight="1">
      <c r="GQ45813" s="171"/>
    </row>
    <row r="45814" spans="199:199" ht="12" customHeight="1">
      <c r="GQ45814" s="171"/>
    </row>
    <row r="45815" spans="199:199" ht="12" customHeight="1">
      <c r="GQ45815" s="171"/>
    </row>
    <row r="45816" spans="199:199" ht="12" customHeight="1">
      <c r="GQ45816" s="171"/>
    </row>
    <row r="45817" spans="199:199" ht="12" customHeight="1">
      <c r="GQ45817" s="171"/>
    </row>
    <row r="45818" spans="199:199" ht="12" customHeight="1">
      <c r="GQ45818" s="171"/>
    </row>
    <row r="45819" spans="199:199" ht="12" customHeight="1">
      <c r="GQ45819" s="171"/>
    </row>
    <row r="45820" spans="199:199" ht="12" customHeight="1">
      <c r="GQ45820" s="171"/>
    </row>
    <row r="45821" spans="199:199" ht="12" customHeight="1">
      <c r="GQ45821" s="171"/>
    </row>
    <row r="45822" spans="199:199" ht="12" customHeight="1">
      <c r="GQ45822" s="171"/>
    </row>
    <row r="45823" spans="199:199" ht="12" customHeight="1">
      <c r="GQ45823" s="171"/>
    </row>
    <row r="45824" spans="199:199" ht="12" customHeight="1">
      <c r="GQ45824" s="171"/>
    </row>
    <row r="45825" spans="199:199" ht="12" customHeight="1">
      <c r="GQ45825" s="171"/>
    </row>
    <row r="45826" spans="199:199" ht="12" customHeight="1">
      <c r="GQ45826" s="171"/>
    </row>
    <row r="45827" spans="199:199" ht="12" customHeight="1">
      <c r="GQ45827" s="171"/>
    </row>
    <row r="45828" spans="199:199" ht="12" customHeight="1">
      <c r="GQ45828" s="171"/>
    </row>
    <row r="45829" spans="199:199" ht="12" customHeight="1">
      <c r="GQ45829" s="171"/>
    </row>
    <row r="45830" spans="199:199" ht="12" customHeight="1">
      <c r="GQ45830" s="171"/>
    </row>
    <row r="45831" spans="199:199" ht="12" customHeight="1">
      <c r="GQ45831" s="171"/>
    </row>
    <row r="45832" spans="199:199" ht="12" customHeight="1">
      <c r="GQ45832" s="171"/>
    </row>
    <row r="45833" spans="199:199" ht="12" customHeight="1">
      <c r="GQ45833" s="171"/>
    </row>
    <row r="45834" spans="199:199" ht="12" customHeight="1">
      <c r="GQ45834" s="171"/>
    </row>
    <row r="45835" spans="199:199" ht="12" customHeight="1">
      <c r="GQ45835" s="171"/>
    </row>
    <row r="45836" spans="199:199" ht="12" customHeight="1">
      <c r="GQ45836" s="171"/>
    </row>
    <row r="45837" spans="199:199" ht="12" customHeight="1">
      <c r="GQ45837" s="171"/>
    </row>
    <row r="45838" spans="199:199" ht="12" customHeight="1">
      <c r="GQ45838" s="171"/>
    </row>
    <row r="45839" spans="199:199" ht="12" customHeight="1">
      <c r="GQ45839" s="171"/>
    </row>
    <row r="45840" spans="199:199" ht="12" customHeight="1">
      <c r="GQ45840" s="171"/>
    </row>
    <row r="45841" spans="199:199" ht="12" customHeight="1">
      <c r="GQ45841" s="171"/>
    </row>
    <row r="45842" spans="199:199" ht="12" customHeight="1">
      <c r="GQ45842" s="171"/>
    </row>
    <row r="45843" spans="199:199" ht="12" customHeight="1">
      <c r="GQ45843" s="171"/>
    </row>
    <row r="45844" spans="199:199" ht="12" customHeight="1">
      <c r="GQ45844" s="171"/>
    </row>
    <row r="45845" spans="199:199" ht="12" customHeight="1">
      <c r="GQ45845" s="171"/>
    </row>
    <row r="45846" spans="199:199" ht="12" customHeight="1">
      <c r="GQ45846" s="171"/>
    </row>
    <row r="45847" spans="199:199" ht="12" customHeight="1">
      <c r="GQ45847" s="171"/>
    </row>
    <row r="45848" spans="199:199" ht="12" customHeight="1">
      <c r="GQ45848" s="171"/>
    </row>
    <row r="45849" spans="199:199" ht="12" customHeight="1">
      <c r="GQ45849" s="171"/>
    </row>
    <row r="45850" spans="199:199" ht="12" customHeight="1">
      <c r="GQ45850" s="171"/>
    </row>
    <row r="45851" spans="199:199" ht="12" customHeight="1">
      <c r="GQ45851" s="171"/>
    </row>
    <row r="45852" spans="199:199" ht="12" customHeight="1">
      <c r="GQ45852" s="171"/>
    </row>
    <row r="45853" spans="199:199" ht="12" customHeight="1">
      <c r="GQ45853" s="171"/>
    </row>
    <row r="45854" spans="199:199" ht="12" customHeight="1">
      <c r="GQ45854" s="171"/>
    </row>
    <row r="45855" spans="199:199" ht="12" customHeight="1">
      <c r="GQ45855" s="171"/>
    </row>
    <row r="45856" spans="199:199" ht="12" customHeight="1">
      <c r="GQ45856" s="171"/>
    </row>
    <row r="45857" spans="199:199" ht="12" customHeight="1">
      <c r="GQ45857" s="171"/>
    </row>
    <row r="45858" spans="199:199" ht="12" customHeight="1">
      <c r="GQ45858" s="171"/>
    </row>
    <row r="45859" spans="199:199" ht="12" customHeight="1">
      <c r="GQ45859" s="171"/>
    </row>
    <row r="45860" spans="199:199" ht="12" customHeight="1">
      <c r="GQ45860" s="171"/>
    </row>
    <row r="45861" spans="199:199" ht="12" customHeight="1">
      <c r="GQ45861" s="171"/>
    </row>
    <row r="45862" spans="199:199" ht="12" customHeight="1">
      <c r="GQ45862" s="171"/>
    </row>
    <row r="45863" spans="199:199" ht="12" customHeight="1">
      <c r="GQ45863" s="171"/>
    </row>
    <row r="45864" spans="199:199" ht="12" customHeight="1">
      <c r="GQ45864" s="171"/>
    </row>
    <row r="45865" spans="199:199" ht="12" customHeight="1">
      <c r="GQ45865" s="171"/>
    </row>
    <row r="45866" spans="199:199" ht="12" customHeight="1">
      <c r="GQ45866" s="171"/>
    </row>
    <row r="45867" spans="199:199" ht="12" customHeight="1">
      <c r="GQ45867" s="171"/>
    </row>
    <row r="45868" spans="199:199" ht="12" customHeight="1">
      <c r="GQ45868" s="171"/>
    </row>
    <row r="45869" spans="199:199" ht="12" customHeight="1">
      <c r="GQ45869" s="171"/>
    </row>
    <row r="45870" spans="199:199" ht="12" customHeight="1">
      <c r="GQ45870" s="171"/>
    </row>
    <row r="45871" spans="199:199" ht="12" customHeight="1">
      <c r="GQ45871" s="171"/>
    </row>
    <row r="45872" spans="199:199" ht="12" customHeight="1">
      <c r="GQ45872" s="171"/>
    </row>
    <row r="45873" spans="199:199" ht="12" customHeight="1">
      <c r="GQ45873" s="171"/>
    </row>
    <row r="45874" spans="199:199" ht="12" customHeight="1">
      <c r="GQ45874" s="171"/>
    </row>
    <row r="45875" spans="199:199" ht="12" customHeight="1">
      <c r="GQ45875" s="171"/>
    </row>
    <row r="45876" spans="199:199" ht="12" customHeight="1">
      <c r="GQ45876" s="171"/>
    </row>
    <row r="45877" spans="199:199" ht="12" customHeight="1">
      <c r="GQ45877" s="171"/>
    </row>
    <row r="45878" spans="199:199" ht="12" customHeight="1">
      <c r="GQ45878" s="171"/>
    </row>
    <row r="45879" spans="199:199" ht="12" customHeight="1">
      <c r="GQ45879" s="171"/>
    </row>
    <row r="45880" spans="199:199" ht="12" customHeight="1">
      <c r="GQ45880" s="171"/>
    </row>
    <row r="45881" spans="199:199" ht="12" customHeight="1">
      <c r="GQ45881" s="171"/>
    </row>
    <row r="45882" spans="199:199" ht="12" customHeight="1">
      <c r="GQ45882" s="171"/>
    </row>
    <row r="45883" spans="199:199" ht="12" customHeight="1">
      <c r="GQ45883" s="171"/>
    </row>
    <row r="45884" spans="199:199" ht="12" customHeight="1">
      <c r="GQ45884" s="171"/>
    </row>
    <row r="45885" spans="199:199" ht="12" customHeight="1">
      <c r="GQ45885" s="171"/>
    </row>
    <row r="45886" spans="199:199" ht="12" customHeight="1">
      <c r="GQ45886" s="171"/>
    </row>
    <row r="45887" spans="199:199" ht="12" customHeight="1">
      <c r="GQ45887" s="171"/>
    </row>
    <row r="45888" spans="199:199" ht="12" customHeight="1">
      <c r="GQ45888" s="171"/>
    </row>
    <row r="45889" spans="199:199" ht="12" customHeight="1">
      <c r="GQ45889" s="171"/>
    </row>
    <row r="45890" spans="199:199" ht="12" customHeight="1">
      <c r="GQ45890" s="171"/>
    </row>
    <row r="45891" spans="199:199" ht="12" customHeight="1">
      <c r="GQ45891" s="171"/>
    </row>
    <row r="45892" spans="199:199" ht="12" customHeight="1">
      <c r="GQ45892" s="171"/>
    </row>
    <row r="45893" spans="199:199" ht="12" customHeight="1">
      <c r="GQ45893" s="171"/>
    </row>
    <row r="45894" spans="199:199" ht="12" customHeight="1">
      <c r="GQ45894" s="171"/>
    </row>
    <row r="45895" spans="199:199" ht="12" customHeight="1">
      <c r="GQ45895" s="171"/>
    </row>
    <row r="45896" spans="199:199" ht="12" customHeight="1">
      <c r="GQ45896" s="171"/>
    </row>
    <row r="45897" spans="199:199" ht="12" customHeight="1">
      <c r="GQ45897" s="171"/>
    </row>
    <row r="45898" spans="199:199" ht="12" customHeight="1">
      <c r="GQ45898" s="171"/>
    </row>
    <row r="45899" spans="199:199" ht="12" customHeight="1">
      <c r="GQ45899" s="171"/>
    </row>
    <row r="45900" spans="199:199" ht="12" customHeight="1">
      <c r="GQ45900" s="171"/>
    </row>
    <row r="45901" spans="199:199" ht="12" customHeight="1">
      <c r="GQ45901" s="171"/>
    </row>
    <row r="45902" spans="199:199" ht="12" customHeight="1">
      <c r="GQ45902" s="171"/>
    </row>
    <row r="45903" spans="199:199" ht="12" customHeight="1">
      <c r="GQ45903" s="171"/>
    </row>
    <row r="45904" spans="199:199" ht="12" customHeight="1">
      <c r="GQ45904" s="171"/>
    </row>
    <row r="45905" spans="199:199" ht="12" customHeight="1">
      <c r="GQ45905" s="171"/>
    </row>
    <row r="45906" spans="199:199" ht="12" customHeight="1">
      <c r="GQ45906" s="171"/>
    </row>
    <row r="45907" spans="199:199" ht="12" customHeight="1">
      <c r="GQ45907" s="171"/>
    </row>
    <row r="45908" spans="199:199" ht="12" customHeight="1">
      <c r="GQ45908" s="171"/>
    </row>
    <row r="45909" spans="199:199" ht="12" customHeight="1">
      <c r="GQ45909" s="171"/>
    </row>
    <row r="45910" spans="199:199" ht="12" customHeight="1">
      <c r="GQ45910" s="171"/>
    </row>
    <row r="45911" spans="199:199" ht="12" customHeight="1">
      <c r="GQ45911" s="171"/>
    </row>
    <row r="45912" spans="199:199" ht="12" customHeight="1">
      <c r="GQ45912" s="171"/>
    </row>
    <row r="45913" spans="199:199" ht="12" customHeight="1">
      <c r="GQ45913" s="171"/>
    </row>
    <row r="45914" spans="199:199" ht="12" customHeight="1">
      <c r="GQ45914" s="171"/>
    </row>
    <row r="45915" spans="199:199" ht="12" customHeight="1">
      <c r="GQ45915" s="171"/>
    </row>
    <row r="45916" spans="199:199" ht="12" customHeight="1">
      <c r="GQ45916" s="171"/>
    </row>
    <row r="45917" spans="199:199" ht="12" customHeight="1">
      <c r="GQ45917" s="171"/>
    </row>
    <row r="45918" spans="199:199" ht="12" customHeight="1">
      <c r="GQ45918" s="171"/>
    </row>
    <row r="45919" spans="199:199" ht="12" customHeight="1">
      <c r="GQ45919" s="171"/>
    </row>
    <row r="45920" spans="199:199" ht="12" customHeight="1">
      <c r="GQ45920" s="171"/>
    </row>
    <row r="45921" spans="199:199" ht="12" customHeight="1">
      <c r="GQ45921" s="171"/>
    </row>
    <row r="45922" spans="199:199" ht="12" customHeight="1">
      <c r="GQ45922" s="171"/>
    </row>
    <row r="45923" spans="199:199" ht="12" customHeight="1">
      <c r="GQ45923" s="171"/>
    </row>
    <row r="45924" spans="199:199" ht="12" customHeight="1">
      <c r="GQ45924" s="171"/>
    </row>
    <row r="45925" spans="199:199" ht="12" customHeight="1">
      <c r="GQ45925" s="171"/>
    </row>
    <row r="45926" spans="199:199" ht="12" customHeight="1">
      <c r="GQ45926" s="171"/>
    </row>
    <row r="45927" spans="199:199" ht="12" customHeight="1">
      <c r="GQ45927" s="171"/>
    </row>
    <row r="45928" spans="199:199" ht="12" customHeight="1">
      <c r="GQ45928" s="171"/>
    </row>
    <row r="45929" spans="199:199" ht="12" customHeight="1">
      <c r="GQ45929" s="171"/>
    </row>
    <row r="45930" spans="199:199" ht="12" customHeight="1">
      <c r="GQ45930" s="171"/>
    </row>
    <row r="45931" spans="199:199" ht="12" customHeight="1">
      <c r="GQ45931" s="171"/>
    </row>
    <row r="45932" spans="199:199" ht="12" customHeight="1">
      <c r="GQ45932" s="171"/>
    </row>
    <row r="45933" spans="199:199" ht="12" customHeight="1">
      <c r="GQ45933" s="171"/>
    </row>
    <row r="45934" spans="199:199" ht="12" customHeight="1">
      <c r="GQ45934" s="171"/>
    </row>
    <row r="45935" spans="199:199" ht="12" customHeight="1">
      <c r="GQ45935" s="171"/>
    </row>
    <row r="45936" spans="199:199" ht="12" customHeight="1">
      <c r="GQ45936" s="171"/>
    </row>
    <row r="45937" spans="199:199" ht="12" customHeight="1">
      <c r="GQ45937" s="171"/>
    </row>
    <row r="45938" spans="199:199" ht="12" customHeight="1">
      <c r="GQ45938" s="171"/>
    </row>
    <row r="45939" spans="199:199" ht="12" customHeight="1">
      <c r="GQ45939" s="171"/>
    </row>
    <row r="45940" spans="199:199" ht="12" customHeight="1">
      <c r="GQ45940" s="171"/>
    </row>
    <row r="45941" spans="199:199" ht="12" customHeight="1">
      <c r="GQ45941" s="171"/>
    </row>
    <row r="45942" spans="199:199" ht="12" customHeight="1">
      <c r="GQ45942" s="171"/>
    </row>
    <row r="45943" spans="199:199" ht="12" customHeight="1">
      <c r="GQ45943" s="171"/>
    </row>
    <row r="45944" spans="199:199" ht="12" customHeight="1">
      <c r="GQ45944" s="171"/>
    </row>
    <row r="45945" spans="199:199" ht="12" customHeight="1">
      <c r="GQ45945" s="171"/>
    </row>
    <row r="45946" spans="199:199" ht="12" customHeight="1">
      <c r="GQ45946" s="171"/>
    </row>
    <row r="45947" spans="199:199" ht="12" customHeight="1">
      <c r="GQ45947" s="171"/>
    </row>
    <row r="45948" spans="199:199" ht="12" customHeight="1">
      <c r="GQ45948" s="171"/>
    </row>
    <row r="45949" spans="199:199" ht="12" customHeight="1">
      <c r="GQ45949" s="171"/>
    </row>
    <row r="45950" spans="199:199" ht="12" customHeight="1">
      <c r="GQ45950" s="171"/>
    </row>
    <row r="45951" spans="199:199" ht="12" customHeight="1">
      <c r="GQ45951" s="171"/>
    </row>
    <row r="45952" spans="199:199" ht="12" customHeight="1">
      <c r="GQ45952" s="171"/>
    </row>
    <row r="45953" spans="199:199" ht="12" customHeight="1">
      <c r="GQ45953" s="171"/>
    </row>
    <row r="45954" spans="199:199" ht="12" customHeight="1">
      <c r="GQ45954" s="171"/>
    </row>
    <row r="45955" spans="199:199" ht="12" customHeight="1">
      <c r="GQ45955" s="171"/>
    </row>
    <row r="45956" spans="199:199" ht="12" customHeight="1">
      <c r="GQ45956" s="171"/>
    </row>
    <row r="45957" spans="199:199" ht="12" customHeight="1">
      <c r="GQ45957" s="171"/>
    </row>
    <row r="45958" spans="199:199" ht="12" customHeight="1">
      <c r="GQ45958" s="171"/>
    </row>
    <row r="45959" spans="199:199" ht="12" customHeight="1">
      <c r="GQ45959" s="171"/>
    </row>
    <row r="45960" spans="199:199" ht="12" customHeight="1">
      <c r="GQ45960" s="171"/>
    </row>
    <row r="45961" spans="199:199" ht="12" customHeight="1">
      <c r="GQ45961" s="171"/>
    </row>
    <row r="45962" spans="199:199" ht="12" customHeight="1">
      <c r="GQ45962" s="171"/>
    </row>
    <row r="45963" spans="199:199" ht="12" customHeight="1">
      <c r="GQ45963" s="171"/>
    </row>
    <row r="45964" spans="199:199" ht="12" customHeight="1">
      <c r="GQ45964" s="171"/>
    </row>
    <row r="45965" spans="199:199" ht="12" customHeight="1">
      <c r="GQ45965" s="171"/>
    </row>
    <row r="45966" spans="199:199" ht="12" customHeight="1">
      <c r="GQ45966" s="171"/>
    </row>
    <row r="45967" spans="199:199" ht="12" customHeight="1">
      <c r="GQ45967" s="171"/>
    </row>
    <row r="45968" spans="199:199" ht="12" customHeight="1">
      <c r="GQ45968" s="171"/>
    </row>
    <row r="45969" spans="199:199" ht="12" customHeight="1">
      <c r="GQ45969" s="171"/>
    </row>
    <row r="45970" spans="199:199" ht="12" customHeight="1">
      <c r="GQ45970" s="171"/>
    </row>
    <row r="45971" spans="199:199" ht="12" customHeight="1">
      <c r="GQ45971" s="171"/>
    </row>
    <row r="45972" spans="199:199" ht="12" customHeight="1">
      <c r="GQ45972" s="171"/>
    </row>
    <row r="45973" spans="199:199" ht="12" customHeight="1">
      <c r="GQ45973" s="171"/>
    </row>
    <row r="45974" spans="199:199" ht="12" customHeight="1">
      <c r="GQ45974" s="171"/>
    </row>
    <row r="45975" spans="199:199" ht="12" customHeight="1">
      <c r="GQ45975" s="171"/>
    </row>
    <row r="45976" spans="199:199" ht="12" customHeight="1">
      <c r="GQ45976" s="171"/>
    </row>
    <row r="45977" spans="199:199" ht="12" customHeight="1">
      <c r="GQ45977" s="171"/>
    </row>
    <row r="45978" spans="199:199" ht="12" customHeight="1">
      <c r="GQ45978" s="171"/>
    </row>
    <row r="45979" spans="199:199" ht="12" customHeight="1">
      <c r="GQ45979" s="171"/>
    </row>
    <row r="45980" spans="199:199" ht="12" customHeight="1">
      <c r="GQ45980" s="171"/>
    </row>
    <row r="45981" spans="199:199" ht="12" customHeight="1">
      <c r="GQ45981" s="171"/>
    </row>
    <row r="45982" spans="199:199" ht="12" customHeight="1">
      <c r="GQ45982" s="171"/>
    </row>
    <row r="45983" spans="199:199" ht="12" customHeight="1">
      <c r="GQ45983" s="171"/>
    </row>
    <row r="45984" spans="199:199" ht="12" customHeight="1">
      <c r="GQ45984" s="171"/>
    </row>
    <row r="45985" spans="199:199" ht="12" customHeight="1">
      <c r="GQ45985" s="171"/>
    </row>
    <row r="45986" spans="199:199" ht="12" customHeight="1">
      <c r="GQ45986" s="171"/>
    </row>
    <row r="45987" spans="199:199" ht="12" customHeight="1">
      <c r="GQ45987" s="171"/>
    </row>
    <row r="45988" spans="199:199" ht="12" customHeight="1">
      <c r="GQ45988" s="171"/>
    </row>
    <row r="45989" spans="199:199" ht="12" customHeight="1">
      <c r="GQ45989" s="171"/>
    </row>
    <row r="45990" spans="199:199" ht="12" customHeight="1">
      <c r="GQ45990" s="171"/>
    </row>
    <row r="45991" spans="199:199" ht="12" customHeight="1">
      <c r="GQ45991" s="171"/>
    </row>
    <row r="45992" spans="199:199" ht="12" customHeight="1">
      <c r="GQ45992" s="171"/>
    </row>
    <row r="45993" spans="199:199" ht="12" customHeight="1">
      <c r="GQ45993" s="171"/>
    </row>
    <row r="45994" spans="199:199" ht="12" customHeight="1">
      <c r="GQ45994" s="171"/>
    </row>
    <row r="45995" spans="199:199" ht="12" customHeight="1">
      <c r="GQ45995" s="171"/>
    </row>
    <row r="45996" spans="199:199" ht="12" customHeight="1">
      <c r="GQ45996" s="171"/>
    </row>
    <row r="45997" spans="199:199" ht="12" customHeight="1">
      <c r="GQ45997" s="171"/>
    </row>
    <row r="45998" spans="199:199" ht="12" customHeight="1">
      <c r="GQ45998" s="171"/>
    </row>
    <row r="45999" spans="199:199" ht="12" customHeight="1">
      <c r="GQ45999" s="171"/>
    </row>
    <row r="46000" spans="199:199" ht="12" customHeight="1">
      <c r="GQ46000" s="171"/>
    </row>
    <row r="46001" spans="199:199" ht="12" customHeight="1">
      <c r="GQ46001" s="171"/>
    </row>
    <row r="46002" spans="199:199" ht="12" customHeight="1">
      <c r="GQ46002" s="171"/>
    </row>
    <row r="46003" spans="199:199" ht="12" customHeight="1">
      <c r="GQ46003" s="171"/>
    </row>
    <row r="46004" spans="199:199" ht="12" customHeight="1">
      <c r="GQ46004" s="171"/>
    </row>
    <row r="46005" spans="199:199" ht="12" customHeight="1">
      <c r="GQ46005" s="171"/>
    </row>
    <row r="46006" spans="199:199" ht="12" customHeight="1">
      <c r="GQ46006" s="171"/>
    </row>
    <row r="46007" spans="199:199" ht="12" customHeight="1">
      <c r="GQ46007" s="171"/>
    </row>
    <row r="46008" spans="199:199" ht="12" customHeight="1">
      <c r="GQ46008" s="171"/>
    </row>
    <row r="46009" spans="199:199" ht="12" customHeight="1">
      <c r="GQ46009" s="171"/>
    </row>
    <row r="46010" spans="199:199" ht="12" customHeight="1">
      <c r="GQ46010" s="171"/>
    </row>
    <row r="46011" spans="199:199" ht="12" customHeight="1">
      <c r="GQ46011" s="171"/>
    </row>
    <row r="46012" spans="199:199" ht="12" customHeight="1">
      <c r="GQ46012" s="171"/>
    </row>
    <row r="46013" spans="199:199" ht="12" customHeight="1">
      <c r="GQ46013" s="171"/>
    </row>
    <row r="46014" spans="199:199" ht="12" customHeight="1">
      <c r="GQ46014" s="171"/>
    </row>
    <row r="46015" spans="199:199" ht="12" customHeight="1">
      <c r="GQ46015" s="171"/>
    </row>
    <row r="46016" spans="199:199" ht="12" customHeight="1">
      <c r="GQ46016" s="171"/>
    </row>
    <row r="46017" spans="199:199" ht="12" customHeight="1">
      <c r="GQ46017" s="171"/>
    </row>
    <row r="46018" spans="199:199" ht="12" customHeight="1">
      <c r="GQ46018" s="171"/>
    </row>
    <row r="46019" spans="199:199" ht="12" customHeight="1">
      <c r="GQ46019" s="171"/>
    </row>
    <row r="46020" spans="199:199" ht="12" customHeight="1">
      <c r="GQ46020" s="171"/>
    </row>
    <row r="46021" spans="199:199" ht="12" customHeight="1">
      <c r="GQ46021" s="171"/>
    </row>
    <row r="46022" spans="199:199" ht="12" customHeight="1">
      <c r="GQ46022" s="171"/>
    </row>
    <row r="46023" spans="199:199" ht="12" customHeight="1">
      <c r="GQ46023" s="171"/>
    </row>
    <row r="46024" spans="199:199" ht="12" customHeight="1">
      <c r="GQ46024" s="171"/>
    </row>
    <row r="46025" spans="199:199" ht="12" customHeight="1">
      <c r="GQ46025" s="171"/>
    </row>
    <row r="46026" spans="199:199" ht="12" customHeight="1">
      <c r="GQ46026" s="171"/>
    </row>
    <row r="46027" spans="199:199" ht="12" customHeight="1">
      <c r="GQ46027" s="171"/>
    </row>
    <row r="46028" spans="199:199" ht="12" customHeight="1">
      <c r="GQ46028" s="171"/>
    </row>
    <row r="46029" spans="199:199" ht="12" customHeight="1">
      <c r="GQ46029" s="171"/>
    </row>
    <row r="46030" spans="199:199" ht="12" customHeight="1">
      <c r="GQ46030" s="171"/>
    </row>
    <row r="46031" spans="199:199" ht="12" customHeight="1">
      <c r="GQ46031" s="171"/>
    </row>
    <row r="46032" spans="199:199" ht="12" customHeight="1">
      <c r="GQ46032" s="171"/>
    </row>
    <row r="46033" spans="199:199" ht="12" customHeight="1">
      <c r="GQ46033" s="171"/>
    </row>
    <row r="46034" spans="199:199" ht="12" customHeight="1">
      <c r="GQ46034" s="171"/>
    </row>
    <row r="46035" spans="199:199" ht="12" customHeight="1">
      <c r="GQ46035" s="171"/>
    </row>
    <row r="46036" spans="199:199" ht="12" customHeight="1">
      <c r="GQ46036" s="171"/>
    </row>
    <row r="46037" spans="199:199" ht="12" customHeight="1">
      <c r="GQ46037" s="171"/>
    </row>
    <row r="46038" spans="199:199" ht="12" customHeight="1">
      <c r="GQ46038" s="171"/>
    </row>
    <row r="46039" spans="199:199" ht="12" customHeight="1">
      <c r="GQ46039" s="171"/>
    </row>
    <row r="46040" spans="199:199" ht="12" customHeight="1">
      <c r="GQ46040" s="171"/>
    </row>
    <row r="46041" spans="199:199" ht="12" customHeight="1">
      <c r="GQ46041" s="171"/>
    </row>
    <row r="46042" spans="199:199" ht="12" customHeight="1">
      <c r="GQ46042" s="171"/>
    </row>
    <row r="46043" spans="199:199" ht="12" customHeight="1">
      <c r="GQ46043" s="171"/>
    </row>
    <row r="46044" spans="199:199" ht="12" customHeight="1">
      <c r="GQ46044" s="171"/>
    </row>
    <row r="46045" spans="199:199" ht="12" customHeight="1">
      <c r="GQ46045" s="171"/>
    </row>
    <row r="46046" spans="199:199" ht="12" customHeight="1">
      <c r="GQ46046" s="171"/>
    </row>
    <row r="46047" spans="199:199" ht="12" customHeight="1">
      <c r="GQ46047" s="171"/>
    </row>
    <row r="46048" spans="199:199" ht="12" customHeight="1">
      <c r="GQ46048" s="171"/>
    </row>
    <row r="46049" spans="199:199" ht="12" customHeight="1">
      <c r="GQ46049" s="171"/>
    </row>
    <row r="46050" spans="199:199" ht="12" customHeight="1">
      <c r="GQ46050" s="171"/>
    </row>
    <row r="46051" spans="199:199" ht="12" customHeight="1">
      <c r="GQ46051" s="171"/>
    </row>
    <row r="46052" spans="199:199" ht="12" customHeight="1">
      <c r="GQ46052" s="171"/>
    </row>
    <row r="46053" spans="199:199" ht="12" customHeight="1">
      <c r="GQ46053" s="171"/>
    </row>
    <row r="46054" spans="199:199" ht="12" customHeight="1">
      <c r="GQ46054" s="171"/>
    </row>
    <row r="46055" spans="199:199" ht="12" customHeight="1">
      <c r="GQ46055" s="171"/>
    </row>
    <row r="46056" spans="199:199" ht="12" customHeight="1">
      <c r="GQ46056" s="171"/>
    </row>
    <row r="46057" spans="199:199" ht="12" customHeight="1">
      <c r="GQ46057" s="171"/>
    </row>
    <row r="46058" spans="199:199" ht="12" customHeight="1">
      <c r="GQ46058" s="171"/>
    </row>
    <row r="46059" spans="199:199" ht="12" customHeight="1">
      <c r="GQ46059" s="171"/>
    </row>
    <row r="46060" spans="199:199" ht="12" customHeight="1">
      <c r="GQ46060" s="171"/>
    </row>
    <row r="46061" spans="199:199" ht="12" customHeight="1">
      <c r="GQ46061" s="171"/>
    </row>
    <row r="46062" spans="199:199" ht="12" customHeight="1">
      <c r="GQ46062" s="171"/>
    </row>
    <row r="46063" spans="199:199" ht="12" customHeight="1">
      <c r="GQ46063" s="171"/>
    </row>
    <row r="46064" spans="199:199" ht="12" customHeight="1">
      <c r="GQ46064" s="171"/>
    </row>
    <row r="46065" spans="199:199" ht="12" customHeight="1">
      <c r="GQ46065" s="171"/>
    </row>
    <row r="46066" spans="199:199" ht="12" customHeight="1">
      <c r="GQ46066" s="171"/>
    </row>
    <row r="46067" spans="199:199" ht="12" customHeight="1">
      <c r="GQ46067" s="171"/>
    </row>
    <row r="46068" spans="199:199" ht="12" customHeight="1">
      <c r="GQ46068" s="171"/>
    </row>
    <row r="46069" spans="199:199" ht="12" customHeight="1">
      <c r="GQ46069" s="171"/>
    </row>
    <row r="46070" spans="199:199" ht="12" customHeight="1">
      <c r="GQ46070" s="171"/>
    </row>
    <row r="46071" spans="199:199" ht="12" customHeight="1">
      <c r="GQ46071" s="171"/>
    </row>
    <row r="46072" spans="199:199" ht="12" customHeight="1">
      <c r="GQ46072" s="171"/>
    </row>
    <row r="46073" spans="199:199" ht="12" customHeight="1">
      <c r="GQ46073" s="171"/>
    </row>
    <row r="46074" spans="199:199" ht="12" customHeight="1">
      <c r="GQ46074" s="171"/>
    </row>
    <row r="46075" spans="199:199" ht="12" customHeight="1">
      <c r="GQ46075" s="171"/>
    </row>
    <row r="46076" spans="199:199" ht="12" customHeight="1">
      <c r="GQ46076" s="171"/>
    </row>
    <row r="46077" spans="199:199" ht="12" customHeight="1">
      <c r="GQ46077" s="171"/>
    </row>
    <row r="46078" spans="199:199" ht="12" customHeight="1">
      <c r="GQ46078" s="171"/>
    </row>
    <row r="46079" spans="199:199" ht="12" customHeight="1">
      <c r="GQ46079" s="171"/>
    </row>
    <row r="46080" spans="199:199" ht="12" customHeight="1">
      <c r="GQ46080" s="171"/>
    </row>
    <row r="46081" spans="199:199" ht="12" customHeight="1">
      <c r="GQ46081" s="171"/>
    </row>
    <row r="46082" spans="199:199" ht="12" customHeight="1">
      <c r="GQ46082" s="171"/>
    </row>
    <row r="46083" spans="199:199" ht="12" customHeight="1">
      <c r="GQ46083" s="171"/>
    </row>
    <row r="46084" spans="199:199" ht="12" customHeight="1">
      <c r="GQ46084" s="171"/>
    </row>
    <row r="46085" spans="199:199" ht="12" customHeight="1">
      <c r="GQ46085" s="171"/>
    </row>
    <row r="46086" spans="199:199" ht="12" customHeight="1">
      <c r="GQ46086" s="171"/>
    </row>
    <row r="46087" spans="199:199" ht="12" customHeight="1">
      <c r="GQ46087" s="171"/>
    </row>
    <row r="46088" spans="199:199" ht="12" customHeight="1">
      <c r="GQ46088" s="171"/>
    </row>
    <row r="46089" spans="199:199" ht="12" customHeight="1">
      <c r="GQ46089" s="171"/>
    </row>
    <row r="46090" spans="199:199" ht="12" customHeight="1">
      <c r="GQ46090" s="171"/>
    </row>
    <row r="46091" spans="199:199" ht="12" customHeight="1">
      <c r="GQ46091" s="171"/>
    </row>
    <row r="46092" spans="199:199" ht="12" customHeight="1">
      <c r="GQ46092" s="171"/>
    </row>
    <row r="46093" spans="199:199" ht="12" customHeight="1">
      <c r="GQ46093" s="171"/>
    </row>
    <row r="46094" spans="199:199" ht="12" customHeight="1">
      <c r="GQ46094" s="171"/>
    </row>
    <row r="46095" spans="199:199" ht="12" customHeight="1">
      <c r="GQ46095" s="171"/>
    </row>
    <row r="46096" spans="199:199" ht="12" customHeight="1">
      <c r="GQ46096" s="171"/>
    </row>
    <row r="46097" spans="199:199" ht="12" customHeight="1">
      <c r="GQ46097" s="171"/>
    </row>
    <row r="46098" spans="199:199" ht="12" customHeight="1">
      <c r="GQ46098" s="171"/>
    </row>
    <row r="46099" spans="199:199" ht="12" customHeight="1">
      <c r="GQ46099" s="171"/>
    </row>
    <row r="46100" spans="199:199" ht="12" customHeight="1">
      <c r="GQ46100" s="171"/>
    </row>
    <row r="46101" spans="199:199" ht="12" customHeight="1">
      <c r="GQ46101" s="171"/>
    </row>
    <row r="46102" spans="199:199" ht="12" customHeight="1">
      <c r="GQ46102" s="171"/>
    </row>
    <row r="46103" spans="199:199" ht="12" customHeight="1">
      <c r="GQ46103" s="171"/>
    </row>
    <row r="46104" spans="199:199" ht="12" customHeight="1">
      <c r="GQ46104" s="171"/>
    </row>
    <row r="46105" spans="199:199" ht="12" customHeight="1">
      <c r="GQ46105" s="171"/>
    </row>
    <row r="46106" spans="199:199" ht="12" customHeight="1">
      <c r="GQ46106" s="171"/>
    </row>
    <row r="46107" spans="199:199" ht="12" customHeight="1">
      <c r="GQ46107" s="171"/>
    </row>
    <row r="46108" spans="199:199" ht="12" customHeight="1">
      <c r="GQ46108" s="171"/>
    </row>
    <row r="46109" spans="199:199" ht="12" customHeight="1">
      <c r="GQ46109" s="171"/>
    </row>
    <row r="46110" spans="199:199" ht="12" customHeight="1">
      <c r="GQ46110" s="171"/>
    </row>
    <row r="46111" spans="199:199" ht="12" customHeight="1">
      <c r="GQ46111" s="171"/>
    </row>
    <row r="46112" spans="199:199" ht="12" customHeight="1">
      <c r="GQ46112" s="171"/>
    </row>
    <row r="46113" spans="199:199" ht="12" customHeight="1">
      <c r="GQ46113" s="171"/>
    </row>
    <row r="46114" spans="199:199" ht="12" customHeight="1">
      <c r="GQ46114" s="171"/>
    </row>
    <row r="46115" spans="199:199" ht="12" customHeight="1">
      <c r="GQ46115" s="171"/>
    </row>
    <row r="46116" spans="199:199" ht="12" customHeight="1">
      <c r="GQ46116" s="171"/>
    </row>
    <row r="46117" spans="199:199" ht="12" customHeight="1">
      <c r="GQ46117" s="171"/>
    </row>
    <row r="46118" spans="199:199" ht="12" customHeight="1">
      <c r="GQ46118" s="171"/>
    </row>
    <row r="46119" spans="199:199" ht="12" customHeight="1">
      <c r="GQ46119" s="171"/>
    </row>
    <row r="46120" spans="199:199" ht="12" customHeight="1">
      <c r="GQ46120" s="171"/>
    </row>
    <row r="46121" spans="199:199" ht="12" customHeight="1">
      <c r="GQ46121" s="171"/>
    </row>
    <row r="46122" spans="199:199" ht="12" customHeight="1">
      <c r="GQ46122" s="171"/>
    </row>
    <row r="46123" spans="199:199" ht="12" customHeight="1">
      <c r="GQ46123" s="171"/>
    </row>
    <row r="46124" spans="199:199" ht="12" customHeight="1">
      <c r="GQ46124" s="171"/>
    </row>
    <row r="46125" spans="199:199" ht="12" customHeight="1">
      <c r="GQ46125" s="171"/>
    </row>
    <row r="46126" spans="199:199" ht="12" customHeight="1">
      <c r="GQ46126" s="171"/>
    </row>
    <row r="46127" spans="199:199" ht="12" customHeight="1">
      <c r="GQ46127" s="171"/>
    </row>
    <row r="46128" spans="199:199" ht="12" customHeight="1">
      <c r="GQ46128" s="171"/>
    </row>
    <row r="46129" spans="199:199" ht="12" customHeight="1">
      <c r="GQ46129" s="171"/>
    </row>
    <row r="46130" spans="199:199" ht="12" customHeight="1">
      <c r="GQ46130" s="171"/>
    </row>
    <row r="46131" spans="199:199" ht="12" customHeight="1">
      <c r="GQ46131" s="171"/>
    </row>
    <row r="46132" spans="199:199" ht="12" customHeight="1">
      <c r="GQ46132" s="171"/>
    </row>
    <row r="46133" spans="199:199" ht="12" customHeight="1">
      <c r="GQ46133" s="171"/>
    </row>
    <row r="46134" spans="199:199" ht="12" customHeight="1">
      <c r="GQ46134" s="171"/>
    </row>
    <row r="46135" spans="199:199" ht="12" customHeight="1">
      <c r="GQ46135" s="171"/>
    </row>
    <row r="46136" spans="199:199" ht="12" customHeight="1">
      <c r="GQ46136" s="171"/>
    </row>
    <row r="46137" spans="199:199" ht="12" customHeight="1">
      <c r="GQ46137" s="171"/>
    </row>
    <row r="46138" spans="199:199" ht="12" customHeight="1">
      <c r="GQ46138" s="171"/>
    </row>
    <row r="46139" spans="199:199" ht="12" customHeight="1">
      <c r="GQ46139" s="171"/>
    </row>
    <row r="46140" spans="199:199" ht="12" customHeight="1">
      <c r="GQ46140" s="171"/>
    </row>
    <row r="46141" spans="199:199" ht="12" customHeight="1">
      <c r="GQ46141" s="171"/>
    </row>
    <row r="46142" spans="199:199" ht="12" customHeight="1">
      <c r="GQ46142" s="171"/>
    </row>
    <row r="46143" spans="199:199" ht="12" customHeight="1">
      <c r="GQ46143" s="171"/>
    </row>
    <row r="46144" spans="199:199" ht="12" customHeight="1">
      <c r="GQ46144" s="171"/>
    </row>
    <row r="46145" spans="199:199" ht="12" customHeight="1">
      <c r="GQ46145" s="171"/>
    </row>
    <row r="46146" spans="199:199" ht="12" customHeight="1">
      <c r="GQ46146" s="171"/>
    </row>
    <row r="46147" spans="199:199" ht="12" customHeight="1">
      <c r="GQ46147" s="171"/>
    </row>
    <row r="46148" spans="199:199" ht="12" customHeight="1">
      <c r="GQ46148" s="171"/>
    </row>
    <row r="46149" spans="199:199" ht="12" customHeight="1">
      <c r="GQ46149" s="171"/>
    </row>
    <row r="46150" spans="199:199" ht="12" customHeight="1">
      <c r="GQ46150" s="171"/>
    </row>
    <row r="46151" spans="199:199" ht="12" customHeight="1">
      <c r="GQ46151" s="171"/>
    </row>
    <row r="46152" spans="199:199" ht="12" customHeight="1">
      <c r="GQ46152" s="171"/>
    </row>
    <row r="46153" spans="199:199" ht="12" customHeight="1">
      <c r="GQ46153" s="171"/>
    </row>
    <row r="46154" spans="199:199" ht="12" customHeight="1">
      <c r="GQ46154" s="171"/>
    </row>
    <row r="46155" spans="199:199" ht="12" customHeight="1">
      <c r="GQ46155" s="171"/>
    </row>
    <row r="46156" spans="199:199" ht="12" customHeight="1">
      <c r="GQ46156" s="171"/>
    </row>
    <row r="46157" spans="199:199" ht="12" customHeight="1">
      <c r="GQ46157" s="171"/>
    </row>
    <row r="46158" spans="199:199" ht="12" customHeight="1">
      <c r="GQ46158" s="171"/>
    </row>
    <row r="46159" spans="199:199" ht="12" customHeight="1">
      <c r="GQ46159" s="171"/>
    </row>
    <row r="46160" spans="199:199" ht="12" customHeight="1">
      <c r="GQ46160" s="171"/>
    </row>
    <row r="46161" spans="199:199" ht="12" customHeight="1">
      <c r="GQ46161" s="171"/>
    </row>
    <row r="46162" spans="199:199" ht="12" customHeight="1">
      <c r="GQ46162" s="171"/>
    </row>
    <row r="46163" spans="199:199" ht="12" customHeight="1">
      <c r="GQ46163" s="171"/>
    </row>
    <row r="46164" spans="199:199" ht="12" customHeight="1">
      <c r="GQ46164" s="171"/>
    </row>
    <row r="46165" spans="199:199" ht="12" customHeight="1">
      <c r="GQ46165" s="171"/>
    </row>
    <row r="46166" spans="199:199" ht="12" customHeight="1">
      <c r="GQ46166" s="171"/>
    </row>
    <row r="46167" spans="199:199" ht="12" customHeight="1">
      <c r="GQ46167" s="171"/>
    </row>
    <row r="46168" spans="199:199" ht="12" customHeight="1">
      <c r="GQ46168" s="171"/>
    </row>
    <row r="46169" spans="199:199" ht="12" customHeight="1">
      <c r="GQ46169" s="171"/>
    </row>
    <row r="46170" spans="199:199" ht="12" customHeight="1">
      <c r="GQ46170" s="171"/>
    </row>
    <row r="46171" spans="199:199" ht="12" customHeight="1">
      <c r="GQ46171" s="171"/>
    </row>
    <row r="46172" spans="199:199" ht="12" customHeight="1">
      <c r="GQ46172" s="171"/>
    </row>
    <row r="46173" spans="199:199" ht="12" customHeight="1">
      <c r="GQ46173" s="171"/>
    </row>
    <row r="46174" spans="199:199" ht="12" customHeight="1">
      <c r="GQ46174" s="171"/>
    </row>
    <row r="46175" spans="199:199" ht="12" customHeight="1">
      <c r="GQ46175" s="171"/>
    </row>
    <row r="46176" spans="199:199" ht="12" customHeight="1">
      <c r="GQ46176" s="171"/>
    </row>
    <row r="46177" spans="199:199" ht="12" customHeight="1">
      <c r="GQ46177" s="171"/>
    </row>
    <row r="46178" spans="199:199" ht="12" customHeight="1">
      <c r="GQ46178" s="171"/>
    </row>
    <row r="46179" spans="199:199" ht="12" customHeight="1">
      <c r="GQ46179" s="171"/>
    </row>
    <row r="46180" spans="199:199" ht="12" customHeight="1">
      <c r="GQ46180" s="171"/>
    </row>
    <row r="46181" spans="199:199" ht="12" customHeight="1">
      <c r="GQ46181" s="171"/>
    </row>
    <row r="46182" spans="199:199" ht="12" customHeight="1">
      <c r="GQ46182" s="171"/>
    </row>
    <row r="46183" spans="199:199" ht="12" customHeight="1">
      <c r="GQ46183" s="171"/>
    </row>
    <row r="46184" spans="199:199" ht="12" customHeight="1">
      <c r="GQ46184" s="171"/>
    </row>
    <row r="46185" spans="199:199" ht="12" customHeight="1">
      <c r="GQ46185" s="171"/>
    </row>
    <row r="46186" spans="199:199" ht="12" customHeight="1">
      <c r="GQ46186" s="171"/>
    </row>
    <row r="46187" spans="199:199" ht="12" customHeight="1">
      <c r="GQ46187" s="171"/>
    </row>
    <row r="46188" spans="199:199" ht="12" customHeight="1">
      <c r="GQ46188" s="171"/>
    </row>
    <row r="46189" spans="199:199" ht="12" customHeight="1">
      <c r="GQ46189" s="171"/>
    </row>
    <row r="46190" spans="199:199" ht="12" customHeight="1">
      <c r="GQ46190" s="171"/>
    </row>
    <row r="46191" spans="199:199" ht="12" customHeight="1">
      <c r="GQ46191" s="171"/>
    </row>
    <row r="46192" spans="199:199" ht="12" customHeight="1">
      <c r="GQ46192" s="171"/>
    </row>
    <row r="46193" spans="199:199" ht="12" customHeight="1">
      <c r="GQ46193" s="171"/>
    </row>
    <row r="46194" spans="199:199" ht="12" customHeight="1">
      <c r="GQ46194" s="171"/>
    </row>
    <row r="46195" spans="199:199" ht="12" customHeight="1">
      <c r="GQ46195" s="171"/>
    </row>
    <row r="46196" spans="199:199" ht="12" customHeight="1">
      <c r="GQ46196" s="171"/>
    </row>
    <row r="46197" spans="199:199" ht="12" customHeight="1">
      <c r="GQ46197" s="171"/>
    </row>
    <row r="46198" spans="199:199" ht="12" customHeight="1">
      <c r="GQ46198" s="171"/>
    </row>
    <row r="46199" spans="199:199" ht="12" customHeight="1">
      <c r="GQ46199" s="171"/>
    </row>
    <row r="46200" spans="199:199" ht="12" customHeight="1">
      <c r="GQ46200" s="171"/>
    </row>
    <row r="46201" spans="199:199" ht="12" customHeight="1">
      <c r="GQ46201" s="171"/>
    </row>
    <row r="46202" spans="199:199" ht="12" customHeight="1">
      <c r="GQ46202" s="171"/>
    </row>
    <row r="46203" spans="199:199" ht="12" customHeight="1">
      <c r="GQ46203" s="171"/>
    </row>
    <row r="46204" spans="199:199" ht="12" customHeight="1">
      <c r="GQ46204" s="171"/>
    </row>
    <row r="46205" spans="199:199" ht="12" customHeight="1">
      <c r="GQ46205" s="171"/>
    </row>
    <row r="46206" spans="199:199" ht="12" customHeight="1">
      <c r="GQ46206" s="171"/>
    </row>
    <row r="46207" spans="199:199" ht="12" customHeight="1">
      <c r="GQ46207" s="171"/>
    </row>
    <row r="46208" spans="199:199" ht="12" customHeight="1">
      <c r="GQ46208" s="171"/>
    </row>
    <row r="46209" spans="199:199" ht="12" customHeight="1">
      <c r="GQ46209" s="171"/>
    </row>
    <row r="46210" spans="199:199" ht="12" customHeight="1">
      <c r="GQ46210" s="171"/>
    </row>
    <row r="46211" spans="199:199" ht="12" customHeight="1">
      <c r="GQ46211" s="171"/>
    </row>
    <row r="46212" spans="199:199" ht="12" customHeight="1">
      <c r="GQ46212" s="171"/>
    </row>
    <row r="46213" spans="199:199" ht="12" customHeight="1">
      <c r="GQ46213" s="171"/>
    </row>
    <row r="46214" spans="199:199" ht="12" customHeight="1">
      <c r="GQ46214" s="171"/>
    </row>
    <row r="46215" spans="199:199" ht="12" customHeight="1">
      <c r="GQ46215" s="171"/>
    </row>
    <row r="46216" spans="199:199" ht="12" customHeight="1">
      <c r="GQ46216" s="171"/>
    </row>
    <row r="46217" spans="199:199" ht="12" customHeight="1">
      <c r="GQ46217" s="171"/>
    </row>
    <row r="46218" spans="199:199" ht="12" customHeight="1">
      <c r="GQ46218" s="171"/>
    </row>
    <row r="46219" spans="199:199" ht="12" customHeight="1">
      <c r="GQ46219" s="171"/>
    </row>
    <row r="46220" spans="199:199" ht="12" customHeight="1">
      <c r="GQ46220" s="171"/>
    </row>
    <row r="46221" spans="199:199" ht="12" customHeight="1">
      <c r="GQ46221" s="171"/>
    </row>
    <row r="46222" spans="199:199" ht="12" customHeight="1">
      <c r="GQ46222" s="171"/>
    </row>
    <row r="46223" spans="199:199" ht="12" customHeight="1">
      <c r="GQ46223" s="171"/>
    </row>
    <row r="46224" spans="199:199" ht="12" customHeight="1">
      <c r="GQ46224" s="171"/>
    </row>
    <row r="46225" spans="199:199" ht="12" customHeight="1">
      <c r="GQ46225" s="171"/>
    </row>
    <row r="46226" spans="199:199" ht="12" customHeight="1">
      <c r="GQ46226" s="171"/>
    </row>
    <row r="46227" spans="199:199" ht="12" customHeight="1">
      <c r="GQ46227" s="171"/>
    </row>
    <row r="46228" spans="199:199" ht="12" customHeight="1">
      <c r="GQ46228" s="171"/>
    </row>
    <row r="46229" spans="199:199" ht="12" customHeight="1">
      <c r="GQ46229" s="171"/>
    </row>
    <row r="46230" spans="199:199" ht="12" customHeight="1">
      <c r="GQ46230" s="171"/>
    </row>
    <row r="46231" spans="199:199" ht="12" customHeight="1">
      <c r="GQ46231" s="171"/>
    </row>
    <row r="46232" spans="199:199" ht="12" customHeight="1">
      <c r="GQ46232" s="171"/>
    </row>
    <row r="46233" spans="199:199" ht="12" customHeight="1">
      <c r="GQ46233" s="171"/>
    </row>
    <row r="46234" spans="199:199" ht="12" customHeight="1">
      <c r="GQ46234" s="171"/>
    </row>
    <row r="46235" spans="199:199" ht="12" customHeight="1">
      <c r="GQ46235" s="171"/>
    </row>
    <row r="46236" spans="199:199" ht="12" customHeight="1">
      <c r="GQ46236" s="171"/>
    </row>
    <row r="46237" spans="199:199" ht="12" customHeight="1">
      <c r="GQ46237" s="171"/>
    </row>
    <row r="46238" spans="199:199" ht="12" customHeight="1">
      <c r="GQ46238" s="171"/>
    </row>
    <row r="46239" spans="199:199" ht="12" customHeight="1">
      <c r="GQ46239" s="171"/>
    </row>
    <row r="46240" spans="199:199" ht="12" customHeight="1">
      <c r="GQ46240" s="171"/>
    </row>
    <row r="46241" spans="199:199" ht="12" customHeight="1">
      <c r="GQ46241" s="171"/>
    </row>
    <row r="46242" spans="199:199" ht="12" customHeight="1">
      <c r="GQ46242" s="171"/>
    </row>
    <row r="46243" spans="199:199" ht="12" customHeight="1">
      <c r="GQ46243" s="171"/>
    </row>
    <row r="46244" spans="199:199" ht="12" customHeight="1">
      <c r="GQ46244" s="171"/>
    </row>
    <row r="46245" spans="199:199" ht="12" customHeight="1">
      <c r="GQ46245" s="171"/>
    </row>
    <row r="46246" spans="199:199" ht="12" customHeight="1">
      <c r="GQ46246" s="171"/>
    </row>
    <row r="46247" spans="199:199" ht="12" customHeight="1">
      <c r="GQ46247" s="171"/>
    </row>
    <row r="46248" spans="199:199" ht="12" customHeight="1">
      <c r="GQ46248" s="171"/>
    </row>
    <row r="46249" spans="199:199" ht="12" customHeight="1">
      <c r="GQ46249" s="171"/>
    </row>
    <row r="46250" spans="199:199" ht="12" customHeight="1">
      <c r="GQ46250" s="171"/>
    </row>
    <row r="46251" spans="199:199" ht="12" customHeight="1">
      <c r="GQ46251" s="171"/>
    </row>
    <row r="46252" spans="199:199" ht="12" customHeight="1">
      <c r="GQ46252" s="171"/>
    </row>
    <row r="46253" spans="199:199" ht="12" customHeight="1">
      <c r="GQ46253" s="171"/>
    </row>
    <row r="46254" spans="199:199" ht="12" customHeight="1">
      <c r="GQ46254" s="171"/>
    </row>
    <row r="46255" spans="199:199" ht="12" customHeight="1">
      <c r="GQ46255" s="171"/>
    </row>
    <row r="46256" spans="199:199" ht="12" customHeight="1">
      <c r="GQ46256" s="171"/>
    </row>
    <row r="46257" spans="199:199" ht="12" customHeight="1">
      <c r="GQ46257" s="171"/>
    </row>
    <row r="46258" spans="199:199" ht="12" customHeight="1">
      <c r="GQ46258" s="171"/>
    </row>
    <row r="46259" spans="199:199" ht="12" customHeight="1">
      <c r="GQ46259" s="171"/>
    </row>
    <row r="46260" spans="199:199" ht="12" customHeight="1">
      <c r="GQ46260" s="171"/>
    </row>
    <row r="46261" spans="199:199" ht="12" customHeight="1">
      <c r="GQ46261" s="171"/>
    </row>
    <row r="46262" spans="199:199" ht="12" customHeight="1">
      <c r="GQ46262" s="171"/>
    </row>
    <row r="46263" spans="199:199" ht="12" customHeight="1">
      <c r="GQ46263" s="171"/>
    </row>
    <row r="46264" spans="199:199" ht="12" customHeight="1">
      <c r="GQ46264" s="171"/>
    </row>
    <row r="46265" spans="199:199" ht="12" customHeight="1">
      <c r="GQ46265" s="171"/>
    </row>
    <row r="46266" spans="199:199" ht="12" customHeight="1">
      <c r="GQ46266" s="171"/>
    </row>
    <row r="46267" spans="199:199" ht="12" customHeight="1">
      <c r="GQ46267" s="171"/>
    </row>
    <row r="46268" spans="199:199" ht="12" customHeight="1">
      <c r="GQ46268" s="171"/>
    </row>
    <row r="46269" spans="199:199" ht="12" customHeight="1">
      <c r="GQ46269" s="171"/>
    </row>
    <row r="46270" spans="199:199" ht="12" customHeight="1">
      <c r="GQ46270" s="171"/>
    </row>
    <row r="46271" spans="199:199" ht="12" customHeight="1">
      <c r="GQ46271" s="171"/>
    </row>
    <row r="46272" spans="199:199" ht="12" customHeight="1">
      <c r="GQ46272" s="171"/>
    </row>
    <row r="46273" spans="199:199" ht="12" customHeight="1">
      <c r="GQ46273" s="171"/>
    </row>
    <row r="46274" spans="199:199" ht="12" customHeight="1">
      <c r="GQ46274" s="171"/>
    </row>
    <row r="46275" spans="199:199" ht="12" customHeight="1">
      <c r="GQ46275" s="171"/>
    </row>
    <row r="46276" spans="199:199" ht="12" customHeight="1">
      <c r="GQ46276" s="171"/>
    </row>
    <row r="46277" spans="199:199" ht="12" customHeight="1">
      <c r="GQ46277" s="171"/>
    </row>
    <row r="46278" spans="199:199" ht="12" customHeight="1">
      <c r="GQ46278" s="171"/>
    </row>
    <row r="46279" spans="199:199" ht="12" customHeight="1">
      <c r="GQ46279" s="171"/>
    </row>
    <row r="46280" spans="199:199" ht="12" customHeight="1">
      <c r="GQ46280" s="171"/>
    </row>
    <row r="46281" spans="199:199" ht="12" customHeight="1">
      <c r="GQ46281" s="171"/>
    </row>
    <row r="46282" spans="199:199" ht="12" customHeight="1">
      <c r="GQ46282" s="171"/>
    </row>
    <row r="46283" spans="199:199" ht="12" customHeight="1">
      <c r="GQ46283" s="171"/>
    </row>
    <row r="46284" spans="199:199" ht="12" customHeight="1">
      <c r="GQ46284" s="171"/>
    </row>
    <row r="46285" spans="199:199" ht="12" customHeight="1">
      <c r="GQ46285" s="171"/>
    </row>
    <row r="46286" spans="199:199" ht="12" customHeight="1">
      <c r="GQ46286" s="171"/>
    </row>
    <row r="46287" spans="199:199" ht="12" customHeight="1">
      <c r="GQ46287" s="171"/>
    </row>
    <row r="46288" spans="199:199" ht="12" customHeight="1">
      <c r="GQ46288" s="171"/>
    </row>
    <row r="46289" spans="199:199" ht="12" customHeight="1">
      <c r="GQ46289" s="171"/>
    </row>
    <row r="46290" spans="199:199" ht="12" customHeight="1">
      <c r="GQ46290" s="171"/>
    </row>
    <row r="46291" spans="199:199" ht="12" customHeight="1">
      <c r="GQ46291" s="171"/>
    </row>
    <row r="46292" spans="199:199" ht="12" customHeight="1">
      <c r="GQ46292" s="171"/>
    </row>
    <row r="46293" spans="199:199" ht="12" customHeight="1">
      <c r="GQ46293" s="171"/>
    </row>
    <row r="46294" spans="199:199" ht="12" customHeight="1">
      <c r="GQ46294" s="171"/>
    </row>
    <row r="46295" spans="199:199" ht="12" customHeight="1">
      <c r="GQ46295" s="171"/>
    </row>
    <row r="46296" spans="199:199" ht="12" customHeight="1">
      <c r="GQ46296" s="171"/>
    </row>
    <row r="46297" spans="199:199" ht="12" customHeight="1">
      <c r="GQ46297" s="171"/>
    </row>
    <row r="46298" spans="199:199" ht="12" customHeight="1">
      <c r="GQ46298" s="171"/>
    </row>
    <row r="46299" spans="199:199" ht="12" customHeight="1">
      <c r="GQ46299" s="171"/>
    </row>
    <row r="46300" spans="199:199" ht="12" customHeight="1">
      <c r="GQ46300" s="171"/>
    </row>
    <row r="46301" spans="199:199" ht="12" customHeight="1">
      <c r="GQ46301" s="171"/>
    </row>
    <row r="46302" spans="199:199" ht="12" customHeight="1">
      <c r="GQ46302" s="171"/>
    </row>
    <row r="46303" spans="199:199" ht="12" customHeight="1">
      <c r="GQ46303" s="171"/>
    </row>
    <row r="46304" spans="199:199" ht="12" customHeight="1">
      <c r="GQ46304" s="171"/>
    </row>
    <row r="46305" spans="199:199" ht="12" customHeight="1">
      <c r="GQ46305" s="171"/>
    </row>
    <row r="46306" spans="199:199" ht="12" customHeight="1">
      <c r="GQ46306" s="171"/>
    </row>
    <row r="46307" spans="199:199" ht="12" customHeight="1">
      <c r="GQ46307" s="171"/>
    </row>
    <row r="46308" spans="199:199" ht="12" customHeight="1">
      <c r="GQ46308" s="171"/>
    </row>
    <row r="46309" spans="199:199" ht="12" customHeight="1">
      <c r="GQ46309" s="171"/>
    </row>
    <row r="46310" spans="199:199" ht="12" customHeight="1">
      <c r="GQ46310" s="171"/>
    </row>
    <row r="46311" spans="199:199" ht="12" customHeight="1">
      <c r="GQ46311" s="171"/>
    </row>
    <row r="46312" spans="199:199" ht="12" customHeight="1">
      <c r="GQ46312" s="171"/>
    </row>
    <row r="46313" spans="199:199" ht="12" customHeight="1">
      <c r="GQ46313" s="171"/>
    </row>
    <row r="46314" spans="199:199" ht="12" customHeight="1">
      <c r="GQ46314" s="171"/>
    </row>
    <row r="46315" spans="199:199" ht="12" customHeight="1">
      <c r="GQ46315" s="171"/>
    </row>
    <row r="46316" spans="199:199" ht="12" customHeight="1">
      <c r="GQ46316" s="171"/>
    </row>
    <row r="46317" spans="199:199" ht="12" customHeight="1">
      <c r="GQ46317" s="171"/>
    </row>
    <row r="46318" spans="199:199" ht="12" customHeight="1">
      <c r="GQ46318" s="171"/>
    </row>
    <row r="46319" spans="199:199" ht="12" customHeight="1">
      <c r="GQ46319" s="171"/>
    </row>
    <row r="46320" spans="199:199" ht="12" customHeight="1">
      <c r="GQ46320" s="171"/>
    </row>
    <row r="46321" spans="199:199" ht="12" customHeight="1">
      <c r="GQ46321" s="171"/>
    </row>
    <row r="46322" spans="199:199" ht="12" customHeight="1">
      <c r="GQ46322" s="171"/>
    </row>
    <row r="46323" spans="199:199" ht="12" customHeight="1">
      <c r="GQ46323" s="171"/>
    </row>
    <row r="46324" spans="199:199" ht="12" customHeight="1">
      <c r="GQ46324" s="171"/>
    </row>
    <row r="46325" spans="199:199" ht="12" customHeight="1">
      <c r="GQ46325" s="171"/>
    </row>
    <row r="46326" spans="199:199" ht="12" customHeight="1">
      <c r="GQ46326" s="171"/>
    </row>
    <row r="46327" spans="199:199" ht="12" customHeight="1">
      <c r="GQ46327" s="171"/>
    </row>
    <row r="46328" spans="199:199" ht="12" customHeight="1">
      <c r="GQ46328" s="171"/>
    </row>
    <row r="46329" spans="199:199" ht="12" customHeight="1">
      <c r="GQ46329" s="171"/>
    </row>
    <row r="46330" spans="199:199" ht="12" customHeight="1">
      <c r="GQ46330" s="171"/>
    </row>
    <row r="46331" spans="199:199" ht="12" customHeight="1">
      <c r="GQ46331" s="171"/>
    </row>
    <row r="46332" spans="199:199" ht="12" customHeight="1">
      <c r="GQ46332" s="171"/>
    </row>
    <row r="46333" spans="199:199" ht="12" customHeight="1">
      <c r="GQ46333" s="171"/>
    </row>
    <row r="46334" spans="199:199" ht="12" customHeight="1">
      <c r="GQ46334" s="171"/>
    </row>
    <row r="46335" spans="199:199" ht="12" customHeight="1">
      <c r="GQ46335" s="171"/>
    </row>
    <row r="46336" spans="199:199" ht="12" customHeight="1">
      <c r="GQ46336" s="171"/>
    </row>
    <row r="46337" spans="199:199" ht="12" customHeight="1">
      <c r="GQ46337" s="171"/>
    </row>
    <row r="46338" spans="199:199" ht="12" customHeight="1">
      <c r="GQ46338" s="171"/>
    </row>
    <row r="46339" spans="199:199" ht="12" customHeight="1">
      <c r="GQ46339" s="171"/>
    </row>
    <row r="46340" spans="199:199" ht="12" customHeight="1">
      <c r="GQ46340" s="171"/>
    </row>
    <row r="46341" spans="199:199" ht="12" customHeight="1">
      <c r="GQ46341" s="171"/>
    </row>
    <row r="46342" spans="199:199" ht="12" customHeight="1">
      <c r="GQ46342" s="171"/>
    </row>
    <row r="46343" spans="199:199" ht="12" customHeight="1">
      <c r="GQ46343" s="171"/>
    </row>
    <row r="46344" spans="199:199" ht="12" customHeight="1">
      <c r="GQ46344" s="171"/>
    </row>
    <row r="46345" spans="199:199" ht="12" customHeight="1">
      <c r="GQ46345" s="171"/>
    </row>
    <row r="46346" spans="199:199" ht="12" customHeight="1">
      <c r="GQ46346" s="171"/>
    </row>
    <row r="46347" spans="199:199" ht="12" customHeight="1">
      <c r="GQ46347" s="171"/>
    </row>
    <row r="46348" spans="199:199" ht="12" customHeight="1">
      <c r="GQ46348" s="171"/>
    </row>
    <row r="46349" spans="199:199" ht="12" customHeight="1">
      <c r="GQ46349" s="171"/>
    </row>
    <row r="46350" spans="199:199" ht="12" customHeight="1">
      <c r="GQ46350" s="171"/>
    </row>
    <row r="46351" spans="199:199" ht="12" customHeight="1">
      <c r="GQ46351" s="171"/>
    </row>
    <row r="46352" spans="199:199" ht="12" customHeight="1">
      <c r="GQ46352" s="171"/>
    </row>
    <row r="46353" spans="199:199" ht="12" customHeight="1">
      <c r="GQ46353" s="171"/>
    </row>
    <row r="46354" spans="199:199" ht="12" customHeight="1">
      <c r="GQ46354" s="171"/>
    </row>
    <row r="46355" spans="199:199" ht="12" customHeight="1">
      <c r="GQ46355" s="171"/>
    </row>
    <row r="46356" spans="199:199" ht="12" customHeight="1">
      <c r="GQ46356" s="171"/>
    </row>
    <row r="46357" spans="199:199" ht="12" customHeight="1">
      <c r="GQ46357" s="171"/>
    </row>
    <row r="46358" spans="199:199" ht="12" customHeight="1">
      <c r="GQ46358" s="171"/>
    </row>
    <row r="46359" spans="199:199" ht="12" customHeight="1">
      <c r="GQ46359" s="171"/>
    </row>
    <row r="46360" spans="199:199" ht="12" customHeight="1">
      <c r="GQ46360" s="171"/>
    </row>
    <row r="46361" spans="199:199" ht="12" customHeight="1">
      <c r="GQ46361" s="171"/>
    </row>
    <row r="46362" spans="199:199" ht="12" customHeight="1">
      <c r="GQ46362" s="171"/>
    </row>
    <row r="46363" spans="199:199" ht="12" customHeight="1">
      <c r="GQ46363" s="171"/>
    </row>
    <row r="46364" spans="199:199" ht="12" customHeight="1">
      <c r="GQ46364" s="171"/>
    </row>
    <row r="46365" spans="199:199" ht="12" customHeight="1">
      <c r="GQ46365" s="171"/>
    </row>
    <row r="46366" spans="199:199" ht="12" customHeight="1">
      <c r="GQ46366" s="171"/>
    </row>
    <row r="46367" spans="199:199" ht="12" customHeight="1">
      <c r="GQ46367" s="171"/>
    </row>
    <row r="46368" spans="199:199" ht="12" customHeight="1">
      <c r="GQ46368" s="171"/>
    </row>
    <row r="46369" spans="199:199" ht="12" customHeight="1">
      <c r="GQ46369" s="171"/>
    </row>
    <row r="46370" spans="199:199" ht="12" customHeight="1">
      <c r="GQ46370" s="171"/>
    </row>
    <row r="46371" spans="199:199" ht="12" customHeight="1">
      <c r="GQ46371" s="171"/>
    </row>
    <row r="46372" spans="199:199" ht="12" customHeight="1">
      <c r="GQ46372" s="171"/>
    </row>
    <row r="46373" spans="199:199" ht="12" customHeight="1">
      <c r="GQ46373" s="171"/>
    </row>
    <row r="46374" spans="199:199" ht="12" customHeight="1">
      <c r="GQ46374" s="171"/>
    </row>
    <row r="46375" spans="199:199" ht="12" customHeight="1">
      <c r="GQ46375" s="171"/>
    </row>
    <row r="46376" spans="199:199" ht="12" customHeight="1">
      <c r="GQ46376" s="171"/>
    </row>
    <row r="46377" spans="199:199" ht="12" customHeight="1">
      <c r="GQ46377" s="171"/>
    </row>
    <row r="46378" spans="199:199" ht="12" customHeight="1">
      <c r="GQ46378" s="171"/>
    </row>
    <row r="46379" spans="199:199" ht="12" customHeight="1">
      <c r="GQ46379" s="171"/>
    </row>
    <row r="46380" spans="199:199" ht="12" customHeight="1">
      <c r="GQ46380" s="171"/>
    </row>
    <row r="46381" spans="199:199" ht="12" customHeight="1">
      <c r="GQ46381" s="171"/>
    </row>
    <row r="46382" spans="199:199" ht="12" customHeight="1">
      <c r="GQ46382" s="171"/>
    </row>
    <row r="46383" spans="199:199" ht="12" customHeight="1">
      <c r="GQ46383" s="171"/>
    </row>
    <row r="46384" spans="199:199" ht="12" customHeight="1">
      <c r="GQ46384" s="171"/>
    </row>
    <row r="46385" spans="199:199" ht="12" customHeight="1">
      <c r="GQ46385" s="171"/>
    </row>
    <row r="46386" spans="199:199" ht="12" customHeight="1">
      <c r="GQ46386" s="171"/>
    </row>
    <row r="46387" spans="199:199" ht="12" customHeight="1">
      <c r="GQ46387" s="171"/>
    </row>
    <row r="46388" spans="199:199" ht="12" customHeight="1">
      <c r="GQ46388" s="171"/>
    </row>
    <row r="46389" spans="199:199" ht="12" customHeight="1">
      <c r="GQ46389" s="171"/>
    </row>
    <row r="46390" spans="199:199" ht="12" customHeight="1">
      <c r="GQ46390" s="171"/>
    </row>
    <row r="46391" spans="199:199" ht="12" customHeight="1">
      <c r="GQ46391" s="171"/>
    </row>
    <row r="46392" spans="199:199" ht="12" customHeight="1">
      <c r="GQ46392" s="171"/>
    </row>
    <row r="46393" spans="199:199" ht="12" customHeight="1">
      <c r="GQ46393" s="171"/>
    </row>
    <row r="46394" spans="199:199" ht="12" customHeight="1">
      <c r="GQ46394" s="171"/>
    </row>
    <row r="46395" spans="199:199" ht="12" customHeight="1">
      <c r="GQ46395" s="171"/>
    </row>
    <row r="46396" spans="199:199" ht="12" customHeight="1">
      <c r="GQ46396" s="171"/>
    </row>
    <row r="46397" spans="199:199" ht="12" customHeight="1">
      <c r="GQ46397" s="171"/>
    </row>
    <row r="46398" spans="199:199" ht="12" customHeight="1">
      <c r="GQ46398" s="171"/>
    </row>
    <row r="46399" spans="199:199" ht="12" customHeight="1">
      <c r="GQ46399" s="171"/>
    </row>
    <row r="46400" spans="199:199" ht="12" customHeight="1">
      <c r="GQ46400" s="171"/>
    </row>
    <row r="46401" spans="199:199" ht="12" customHeight="1">
      <c r="GQ46401" s="171"/>
    </row>
    <row r="46402" spans="199:199" ht="12" customHeight="1">
      <c r="GQ46402" s="171"/>
    </row>
    <row r="46403" spans="199:199" ht="12" customHeight="1">
      <c r="GQ46403" s="171"/>
    </row>
    <row r="46404" spans="199:199" ht="12" customHeight="1">
      <c r="GQ46404" s="171"/>
    </row>
    <row r="46405" spans="199:199" ht="12" customHeight="1">
      <c r="GQ46405" s="171"/>
    </row>
    <row r="46406" spans="199:199" ht="12" customHeight="1">
      <c r="GQ46406" s="171"/>
    </row>
    <row r="46407" spans="199:199" ht="12" customHeight="1">
      <c r="GQ46407" s="171"/>
    </row>
    <row r="46408" spans="199:199" ht="12" customHeight="1">
      <c r="GQ46408" s="171"/>
    </row>
    <row r="46409" spans="199:199" ht="12" customHeight="1">
      <c r="GQ46409" s="171"/>
    </row>
    <row r="46410" spans="199:199" ht="12" customHeight="1">
      <c r="GQ46410" s="171"/>
    </row>
    <row r="46411" spans="199:199" ht="12" customHeight="1">
      <c r="GQ46411" s="171"/>
    </row>
    <row r="46412" spans="199:199" ht="12" customHeight="1">
      <c r="GQ46412" s="171"/>
    </row>
    <row r="46413" spans="199:199" ht="12" customHeight="1">
      <c r="GQ46413" s="171"/>
    </row>
    <row r="46414" spans="199:199" ht="12" customHeight="1">
      <c r="GQ46414" s="171"/>
    </row>
    <row r="46415" spans="199:199" ht="12" customHeight="1">
      <c r="GQ46415" s="171"/>
    </row>
    <row r="46416" spans="199:199" ht="12" customHeight="1">
      <c r="GQ46416" s="171"/>
    </row>
    <row r="46417" spans="199:199" ht="12" customHeight="1">
      <c r="GQ46417" s="171"/>
    </row>
    <row r="46418" spans="199:199" ht="12" customHeight="1">
      <c r="GQ46418" s="171"/>
    </row>
    <row r="46419" spans="199:199" ht="12" customHeight="1">
      <c r="GQ46419" s="171"/>
    </row>
    <row r="46420" spans="199:199" ht="12" customHeight="1">
      <c r="GQ46420" s="171"/>
    </row>
    <row r="46421" spans="199:199" ht="12" customHeight="1">
      <c r="GQ46421" s="171"/>
    </row>
    <row r="46422" spans="199:199" ht="12" customHeight="1">
      <c r="GQ46422" s="171"/>
    </row>
    <row r="46423" spans="199:199" ht="12" customHeight="1">
      <c r="GQ46423" s="171"/>
    </row>
    <row r="46424" spans="199:199" ht="12" customHeight="1">
      <c r="GQ46424" s="171"/>
    </row>
    <row r="46425" spans="199:199" ht="12" customHeight="1">
      <c r="GQ46425" s="171"/>
    </row>
    <row r="46426" spans="199:199" ht="12" customHeight="1">
      <c r="GQ46426" s="171"/>
    </row>
    <row r="46427" spans="199:199" ht="12" customHeight="1">
      <c r="GQ46427" s="171"/>
    </row>
    <row r="46428" spans="199:199" ht="12" customHeight="1">
      <c r="GQ46428" s="171"/>
    </row>
    <row r="46429" spans="199:199" ht="12" customHeight="1">
      <c r="GQ46429" s="171"/>
    </row>
    <row r="46430" spans="199:199" ht="12" customHeight="1">
      <c r="GQ46430" s="171"/>
    </row>
    <row r="46431" spans="199:199" ht="12" customHeight="1">
      <c r="GQ46431" s="171"/>
    </row>
    <row r="46432" spans="199:199" ht="12" customHeight="1">
      <c r="GQ46432" s="171"/>
    </row>
    <row r="46433" spans="199:199" ht="12" customHeight="1">
      <c r="GQ46433" s="171"/>
    </row>
    <row r="46434" spans="199:199" ht="12" customHeight="1">
      <c r="GQ46434" s="171"/>
    </row>
    <row r="46435" spans="199:199" ht="12" customHeight="1">
      <c r="GQ46435" s="171"/>
    </row>
    <row r="46436" spans="199:199" ht="12" customHeight="1">
      <c r="GQ46436" s="171"/>
    </row>
    <row r="46437" spans="199:199" ht="12" customHeight="1">
      <c r="GQ46437" s="171"/>
    </row>
    <row r="46438" spans="199:199" ht="12" customHeight="1">
      <c r="GQ46438" s="171"/>
    </row>
    <row r="46439" spans="199:199" ht="12" customHeight="1">
      <c r="GQ46439" s="171"/>
    </row>
    <row r="46440" spans="199:199" ht="12" customHeight="1">
      <c r="GQ46440" s="171"/>
    </row>
    <row r="46441" spans="199:199" ht="12" customHeight="1">
      <c r="GQ46441" s="171"/>
    </row>
    <row r="46442" spans="199:199" ht="12" customHeight="1">
      <c r="GQ46442" s="171"/>
    </row>
    <row r="46443" spans="199:199" ht="12" customHeight="1">
      <c r="GQ46443" s="171"/>
    </row>
    <row r="46444" spans="199:199" ht="12" customHeight="1">
      <c r="GQ46444" s="171"/>
    </row>
    <row r="46445" spans="199:199" ht="12" customHeight="1">
      <c r="GQ46445" s="171"/>
    </row>
    <row r="46446" spans="199:199" ht="12" customHeight="1">
      <c r="GQ46446" s="171"/>
    </row>
    <row r="46447" spans="199:199" ht="12" customHeight="1">
      <c r="GQ46447" s="171"/>
    </row>
    <row r="46448" spans="199:199" ht="12" customHeight="1">
      <c r="GQ46448" s="171"/>
    </row>
    <row r="46449" spans="199:199" ht="12" customHeight="1">
      <c r="GQ46449" s="171"/>
    </row>
    <row r="46450" spans="199:199" ht="12" customHeight="1">
      <c r="GQ46450" s="171"/>
    </row>
    <row r="46451" spans="199:199" ht="12" customHeight="1">
      <c r="GQ46451" s="171"/>
    </row>
    <row r="46452" spans="199:199" ht="12" customHeight="1">
      <c r="GQ46452" s="171"/>
    </row>
    <row r="46453" spans="199:199" ht="12" customHeight="1">
      <c r="GQ46453" s="171"/>
    </row>
    <row r="46454" spans="199:199" ht="12" customHeight="1">
      <c r="GQ46454" s="171"/>
    </row>
    <row r="46455" spans="199:199" ht="12" customHeight="1">
      <c r="GQ46455" s="171"/>
    </row>
    <row r="46456" spans="199:199" ht="12" customHeight="1">
      <c r="GQ46456" s="171"/>
    </row>
    <row r="46457" spans="199:199" ht="12" customHeight="1">
      <c r="GQ46457" s="171"/>
    </row>
    <row r="46458" spans="199:199" ht="12" customHeight="1">
      <c r="GQ46458" s="171"/>
    </row>
    <row r="46459" spans="199:199" ht="12" customHeight="1">
      <c r="GQ46459" s="171"/>
    </row>
    <row r="46460" spans="199:199" ht="12" customHeight="1">
      <c r="GQ46460" s="171"/>
    </row>
    <row r="46461" spans="199:199" ht="12" customHeight="1">
      <c r="GQ46461" s="171"/>
    </row>
    <row r="46462" spans="199:199" ht="12" customHeight="1">
      <c r="GQ46462" s="171"/>
    </row>
    <row r="46463" spans="199:199" ht="12" customHeight="1">
      <c r="GQ46463" s="171"/>
    </row>
    <row r="46464" spans="199:199" ht="12" customHeight="1">
      <c r="GQ46464" s="171"/>
    </row>
    <row r="46465" spans="199:199" ht="12" customHeight="1">
      <c r="GQ46465" s="171"/>
    </row>
    <row r="46466" spans="199:199" ht="12" customHeight="1">
      <c r="GQ46466" s="171"/>
    </row>
    <row r="46467" spans="199:199" ht="12" customHeight="1">
      <c r="GQ46467" s="171"/>
    </row>
    <row r="46468" spans="199:199" ht="12" customHeight="1">
      <c r="GQ46468" s="171"/>
    </row>
    <row r="46469" spans="199:199" ht="12" customHeight="1">
      <c r="GQ46469" s="171"/>
    </row>
    <row r="46470" spans="199:199" ht="12" customHeight="1">
      <c r="GQ46470" s="171"/>
    </row>
    <row r="46471" spans="199:199" ht="12" customHeight="1">
      <c r="GQ46471" s="171"/>
    </row>
    <row r="46472" spans="199:199" ht="12" customHeight="1">
      <c r="GQ46472" s="171"/>
    </row>
    <row r="46473" spans="199:199" ht="12" customHeight="1">
      <c r="GQ46473" s="171"/>
    </row>
    <row r="46474" spans="199:199" ht="12" customHeight="1">
      <c r="GQ46474" s="171"/>
    </row>
    <row r="46475" spans="199:199" ht="12" customHeight="1">
      <c r="GQ46475" s="171"/>
    </row>
    <row r="46476" spans="199:199" ht="12" customHeight="1">
      <c r="GQ46476" s="171"/>
    </row>
    <row r="46477" spans="199:199" ht="12" customHeight="1">
      <c r="GQ46477" s="171"/>
    </row>
    <row r="46478" spans="199:199" ht="12" customHeight="1">
      <c r="GQ46478" s="171"/>
    </row>
    <row r="46479" spans="199:199" ht="12" customHeight="1">
      <c r="GQ46479" s="171"/>
    </row>
    <row r="46480" spans="199:199" ht="12" customHeight="1">
      <c r="GQ46480" s="171"/>
    </row>
    <row r="46481" spans="199:199" ht="12" customHeight="1">
      <c r="GQ46481" s="171"/>
    </row>
    <row r="46482" spans="199:199" ht="12" customHeight="1">
      <c r="GQ46482" s="171"/>
    </row>
    <row r="46483" spans="199:199" ht="12" customHeight="1">
      <c r="GQ46483" s="171"/>
    </row>
    <row r="46484" spans="199:199" ht="12" customHeight="1">
      <c r="GQ46484" s="171"/>
    </row>
    <row r="46485" spans="199:199" ht="12" customHeight="1">
      <c r="GQ46485" s="171"/>
    </row>
    <row r="46486" spans="199:199" ht="12" customHeight="1">
      <c r="GQ46486" s="171"/>
    </row>
    <row r="46487" spans="199:199" ht="12" customHeight="1">
      <c r="GQ46487" s="171"/>
    </row>
    <row r="46488" spans="199:199" ht="12" customHeight="1">
      <c r="GQ46488" s="171"/>
    </row>
    <row r="46489" spans="199:199" ht="12" customHeight="1">
      <c r="GQ46489" s="171"/>
    </row>
    <row r="46490" spans="199:199" ht="12" customHeight="1">
      <c r="GQ46490" s="171"/>
    </row>
    <row r="46491" spans="199:199" ht="12" customHeight="1">
      <c r="GQ46491" s="171"/>
    </row>
    <row r="46492" spans="199:199" ht="12" customHeight="1">
      <c r="GQ46492" s="171"/>
    </row>
    <row r="46493" spans="199:199" ht="12" customHeight="1">
      <c r="GQ46493" s="171"/>
    </row>
    <row r="46494" spans="199:199" ht="12" customHeight="1">
      <c r="GQ46494" s="171"/>
    </row>
    <row r="46495" spans="199:199" ht="12" customHeight="1">
      <c r="GQ46495" s="171"/>
    </row>
    <row r="46496" spans="199:199" ht="12" customHeight="1">
      <c r="GQ46496" s="171"/>
    </row>
    <row r="46497" spans="199:199" ht="12" customHeight="1">
      <c r="GQ46497" s="171"/>
    </row>
    <row r="46498" spans="199:199" ht="12" customHeight="1">
      <c r="GQ46498" s="171"/>
    </row>
    <row r="46499" spans="199:199" ht="12" customHeight="1">
      <c r="GQ46499" s="171"/>
    </row>
    <row r="46500" spans="199:199" ht="12" customHeight="1">
      <c r="GQ46500" s="171"/>
    </row>
    <row r="46501" spans="199:199" ht="12" customHeight="1">
      <c r="GQ46501" s="171"/>
    </row>
    <row r="46502" spans="199:199" ht="12" customHeight="1">
      <c r="GQ46502" s="171"/>
    </row>
    <row r="46503" spans="199:199" ht="12" customHeight="1">
      <c r="GQ46503" s="171"/>
    </row>
    <row r="46504" spans="199:199" ht="12" customHeight="1">
      <c r="GQ46504" s="171"/>
    </row>
    <row r="46505" spans="199:199" ht="12" customHeight="1">
      <c r="GQ46505" s="171"/>
    </row>
    <row r="46506" spans="199:199" ht="12" customHeight="1">
      <c r="GQ46506" s="171"/>
    </row>
    <row r="46507" spans="199:199" ht="12" customHeight="1">
      <c r="GQ46507" s="171"/>
    </row>
    <row r="46508" spans="199:199" ht="12" customHeight="1">
      <c r="GQ46508" s="171"/>
    </row>
    <row r="46509" spans="199:199" ht="12" customHeight="1">
      <c r="GQ46509" s="171"/>
    </row>
    <row r="46510" spans="199:199" ht="12" customHeight="1">
      <c r="GQ46510" s="171"/>
    </row>
    <row r="46511" spans="199:199" ht="12" customHeight="1">
      <c r="GQ46511" s="171"/>
    </row>
    <row r="46512" spans="199:199" ht="12" customHeight="1">
      <c r="GQ46512" s="171"/>
    </row>
    <row r="46513" spans="199:199" ht="12" customHeight="1">
      <c r="GQ46513" s="171"/>
    </row>
    <row r="46514" spans="199:199" ht="12" customHeight="1">
      <c r="GQ46514" s="171"/>
    </row>
    <row r="46515" spans="199:199" ht="12" customHeight="1">
      <c r="GQ46515" s="171"/>
    </row>
    <row r="46516" spans="199:199" ht="12" customHeight="1">
      <c r="GQ46516" s="171"/>
    </row>
    <row r="46517" spans="199:199" ht="12" customHeight="1">
      <c r="GQ46517" s="171"/>
    </row>
    <row r="46518" spans="199:199" ht="12" customHeight="1">
      <c r="GQ46518" s="171"/>
    </row>
    <row r="46519" spans="199:199" ht="12" customHeight="1">
      <c r="GQ46519" s="171"/>
    </row>
    <row r="46520" spans="199:199" ht="12" customHeight="1">
      <c r="GQ46520" s="171"/>
    </row>
    <row r="46521" spans="199:199" ht="12" customHeight="1">
      <c r="GQ46521" s="171"/>
    </row>
    <row r="46522" spans="199:199" ht="12" customHeight="1">
      <c r="GQ46522" s="171"/>
    </row>
    <row r="46523" spans="199:199" ht="12" customHeight="1">
      <c r="GQ46523" s="171"/>
    </row>
    <row r="46524" spans="199:199" ht="12" customHeight="1">
      <c r="GQ46524" s="171"/>
    </row>
    <row r="46525" spans="199:199" ht="12" customHeight="1">
      <c r="GQ46525" s="171"/>
    </row>
    <row r="46526" spans="199:199" ht="12" customHeight="1">
      <c r="GQ46526" s="171"/>
    </row>
    <row r="46527" spans="199:199" ht="12" customHeight="1">
      <c r="GQ46527" s="171"/>
    </row>
    <row r="46528" spans="199:199" ht="12" customHeight="1">
      <c r="GQ46528" s="171"/>
    </row>
    <row r="46529" spans="199:199" ht="12" customHeight="1">
      <c r="GQ46529" s="171"/>
    </row>
    <row r="46530" spans="199:199" ht="12" customHeight="1">
      <c r="GQ46530" s="171"/>
    </row>
    <row r="46531" spans="199:199" ht="12" customHeight="1">
      <c r="GQ46531" s="171"/>
    </row>
    <row r="46532" spans="199:199" ht="12" customHeight="1">
      <c r="GQ46532" s="171"/>
    </row>
    <row r="46533" spans="199:199" ht="12" customHeight="1">
      <c r="GQ46533" s="171"/>
    </row>
    <row r="46534" spans="199:199" ht="12" customHeight="1">
      <c r="GQ46534" s="171"/>
    </row>
    <row r="46535" spans="199:199" ht="12" customHeight="1">
      <c r="GQ46535" s="171"/>
    </row>
    <row r="46536" spans="199:199" ht="12" customHeight="1">
      <c r="GQ46536" s="171"/>
    </row>
    <row r="46537" spans="199:199" ht="12" customHeight="1">
      <c r="GQ46537" s="171"/>
    </row>
    <row r="46538" spans="199:199" ht="12" customHeight="1">
      <c r="GQ46538" s="171"/>
    </row>
    <row r="46539" spans="199:199" ht="12" customHeight="1">
      <c r="GQ46539" s="171"/>
    </row>
    <row r="46540" spans="199:199" ht="12" customHeight="1">
      <c r="GQ46540" s="171"/>
    </row>
    <row r="46541" spans="199:199" ht="12" customHeight="1">
      <c r="GQ46541" s="171"/>
    </row>
    <row r="46542" spans="199:199" ht="12" customHeight="1">
      <c r="GQ46542" s="171"/>
    </row>
    <row r="46543" spans="199:199" ht="12" customHeight="1">
      <c r="GQ46543" s="171"/>
    </row>
    <row r="46544" spans="199:199" ht="12" customHeight="1">
      <c r="GQ46544" s="171"/>
    </row>
    <row r="46545" spans="199:199" ht="12" customHeight="1">
      <c r="GQ46545" s="171"/>
    </row>
    <row r="46546" spans="199:199" ht="12" customHeight="1">
      <c r="GQ46546" s="171"/>
    </row>
    <row r="46547" spans="199:199" ht="12" customHeight="1">
      <c r="GQ46547" s="171"/>
    </row>
    <row r="46548" spans="199:199" ht="12" customHeight="1">
      <c r="GQ46548" s="171"/>
    </row>
    <row r="46549" spans="199:199" ht="12" customHeight="1">
      <c r="GQ46549" s="171"/>
    </row>
    <row r="46550" spans="199:199" ht="12" customHeight="1">
      <c r="GQ46550" s="171"/>
    </row>
    <row r="46551" spans="199:199" ht="12" customHeight="1">
      <c r="GQ46551" s="171"/>
    </row>
    <row r="46552" spans="199:199" ht="12" customHeight="1">
      <c r="GQ46552" s="171"/>
    </row>
    <row r="46553" spans="199:199" ht="12" customHeight="1">
      <c r="GQ46553" s="171"/>
    </row>
    <row r="46554" spans="199:199" ht="12" customHeight="1">
      <c r="GQ46554" s="171"/>
    </row>
    <row r="46555" spans="199:199" ht="12" customHeight="1">
      <c r="GQ46555" s="171"/>
    </row>
    <row r="46556" spans="199:199" ht="12" customHeight="1">
      <c r="GQ46556" s="171"/>
    </row>
    <row r="46557" spans="199:199" ht="12" customHeight="1">
      <c r="GQ46557" s="171"/>
    </row>
    <row r="46558" spans="199:199" ht="12" customHeight="1">
      <c r="GQ46558" s="171"/>
    </row>
    <row r="46559" spans="199:199" ht="12" customHeight="1">
      <c r="GQ46559" s="171"/>
    </row>
    <row r="46560" spans="199:199" ht="12" customHeight="1">
      <c r="GQ46560" s="171"/>
    </row>
    <row r="46561" spans="199:199" ht="12" customHeight="1">
      <c r="GQ46561" s="171"/>
    </row>
    <row r="46562" spans="199:199" ht="12" customHeight="1">
      <c r="GQ46562" s="171"/>
    </row>
    <row r="46563" spans="199:199" ht="12" customHeight="1">
      <c r="GQ46563" s="171"/>
    </row>
    <row r="46564" spans="199:199" ht="12" customHeight="1">
      <c r="GQ46564" s="171"/>
    </row>
    <row r="46565" spans="199:199" ht="12" customHeight="1">
      <c r="GQ46565" s="171"/>
    </row>
    <row r="46566" spans="199:199" ht="12" customHeight="1">
      <c r="GQ46566" s="171"/>
    </row>
    <row r="46567" spans="199:199" ht="12" customHeight="1">
      <c r="GQ46567" s="171"/>
    </row>
    <row r="46568" spans="199:199" ht="12" customHeight="1">
      <c r="GQ46568" s="171"/>
    </row>
    <row r="46569" spans="199:199" ht="12" customHeight="1">
      <c r="GQ46569" s="171"/>
    </row>
    <row r="46570" spans="199:199" ht="12" customHeight="1">
      <c r="GQ46570" s="171"/>
    </row>
    <row r="46571" spans="199:199" ht="12" customHeight="1">
      <c r="GQ46571" s="171"/>
    </row>
    <row r="46572" spans="199:199" ht="12" customHeight="1">
      <c r="GQ46572" s="171"/>
    </row>
    <row r="46573" spans="199:199" ht="12" customHeight="1">
      <c r="GQ46573" s="171"/>
    </row>
    <row r="46574" spans="199:199" ht="12" customHeight="1">
      <c r="GQ46574" s="171"/>
    </row>
    <row r="46575" spans="199:199" ht="12" customHeight="1">
      <c r="GQ46575" s="171"/>
    </row>
    <row r="46576" spans="199:199" ht="12" customHeight="1">
      <c r="GQ46576" s="171"/>
    </row>
    <row r="46577" spans="199:199" ht="12" customHeight="1">
      <c r="GQ46577" s="171"/>
    </row>
    <row r="46578" spans="199:199" ht="12" customHeight="1">
      <c r="GQ46578" s="171"/>
    </row>
    <row r="46579" spans="199:199" ht="12" customHeight="1">
      <c r="GQ46579" s="171"/>
    </row>
    <row r="46580" spans="199:199" ht="12" customHeight="1">
      <c r="GQ46580" s="171"/>
    </row>
    <row r="46581" spans="199:199" ht="12" customHeight="1">
      <c r="GQ46581" s="171"/>
    </row>
    <row r="46582" spans="199:199" ht="12" customHeight="1">
      <c r="GQ46582" s="171"/>
    </row>
    <row r="46583" spans="199:199" ht="12" customHeight="1">
      <c r="GQ46583" s="171"/>
    </row>
    <row r="46584" spans="199:199" ht="12" customHeight="1">
      <c r="GQ46584" s="171"/>
    </row>
    <row r="46585" spans="199:199" ht="12" customHeight="1">
      <c r="GQ46585" s="171"/>
    </row>
    <row r="46586" spans="199:199" ht="12" customHeight="1">
      <c r="GQ46586" s="171"/>
    </row>
    <row r="46587" spans="199:199" ht="12" customHeight="1">
      <c r="GQ46587" s="171"/>
    </row>
    <row r="46588" spans="199:199" ht="12" customHeight="1">
      <c r="GQ46588" s="171"/>
    </row>
    <row r="46589" spans="199:199" ht="12" customHeight="1">
      <c r="GQ46589" s="171"/>
    </row>
    <row r="46590" spans="199:199" ht="12" customHeight="1">
      <c r="GQ46590" s="171"/>
    </row>
    <row r="46591" spans="199:199" ht="12" customHeight="1">
      <c r="GQ46591" s="171"/>
    </row>
    <row r="46592" spans="199:199" ht="12" customHeight="1">
      <c r="GQ46592" s="171"/>
    </row>
    <row r="46593" spans="199:199" ht="12" customHeight="1">
      <c r="GQ46593" s="171"/>
    </row>
    <row r="46594" spans="199:199" ht="12" customHeight="1">
      <c r="GQ46594" s="171"/>
    </row>
    <row r="46595" spans="199:199" ht="12" customHeight="1">
      <c r="GQ46595" s="171"/>
    </row>
    <row r="46596" spans="199:199" ht="12" customHeight="1">
      <c r="GQ46596" s="171"/>
    </row>
    <row r="46597" spans="199:199" ht="12" customHeight="1">
      <c r="GQ46597" s="171"/>
    </row>
    <row r="46598" spans="199:199" ht="12" customHeight="1">
      <c r="GQ46598" s="171"/>
    </row>
    <row r="46599" spans="199:199" ht="12" customHeight="1">
      <c r="GQ46599" s="171"/>
    </row>
    <row r="46600" spans="199:199" ht="12" customHeight="1">
      <c r="GQ46600" s="171"/>
    </row>
    <row r="46601" spans="199:199" ht="12" customHeight="1">
      <c r="GQ46601" s="171"/>
    </row>
    <row r="46602" spans="199:199" ht="12" customHeight="1">
      <c r="GQ46602" s="171"/>
    </row>
    <row r="46603" spans="199:199" ht="12" customHeight="1">
      <c r="GQ46603" s="171"/>
    </row>
    <row r="46604" spans="199:199" ht="12" customHeight="1">
      <c r="GQ46604" s="171"/>
    </row>
    <row r="46605" spans="199:199" ht="12" customHeight="1">
      <c r="GQ46605" s="171"/>
    </row>
    <row r="46606" spans="199:199" ht="12" customHeight="1">
      <c r="GQ46606" s="171"/>
    </row>
    <row r="46607" spans="199:199" ht="12" customHeight="1">
      <c r="GQ46607" s="171"/>
    </row>
    <row r="46608" spans="199:199" ht="12" customHeight="1">
      <c r="GQ46608" s="171"/>
    </row>
    <row r="46609" spans="199:199" ht="12" customHeight="1">
      <c r="GQ46609" s="171"/>
    </row>
    <row r="46610" spans="199:199" ht="12" customHeight="1">
      <c r="GQ46610" s="171"/>
    </row>
    <row r="46611" spans="199:199" ht="12" customHeight="1">
      <c r="GQ46611" s="171"/>
    </row>
    <row r="46612" spans="199:199" ht="12" customHeight="1">
      <c r="GQ46612" s="171"/>
    </row>
    <row r="46613" spans="199:199" ht="12" customHeight="1">
      <c r="GQ46613" s="171"/>
    </row>
    <row r="46614" spans="199:199" ht="12" customHeight="1">
      <c r="GQ46614" s="171"/>
    </row>
    <row r="46615" spans="199:199" ht="12" customHeight="1">
      <c r="GQ46615" s="171"/>
    </row>
    <row r="46616" spans="199:199" ht="12" customHeight="1">
      <c r="GQ46616" s="171"/>
    </row>
    <row r="46617" spans="199:199" ht="12" customHeight="1">
      <c r="GQ46617" s="171"/>
    </row>
    <row r="46618" spans="199:199" ht="12" customHeight="1">
      <c r="GQ46618" s="171"/>
    </row>
    <row r="46619" spans="199:199" ht="12" customHeight="1">
      <c r="GQ46619" s="171"/>
    </row>
    <row r="46620" spans="199:199" ht="12" customHeight="1">
      <c r="GQ46620" s="171"/>
    </row>
    <row r="46621" spans="199:199" ht="12" customHeight="1">
      <c r="GQ46621" s="171"/>
    </row>
    <row r="46622" spans="199:199" ht="12" customHeight="1">
      <c r="GQ46622" s="171"/>
    </row>
    <row r="46623" spans="199:199" ht="12" customHeight="1">
      <c r="GQ46623" s="171"/>
    </row>
    <row r="46624" spans="199:199" ht="12" customHeight="1">
      <c r="GQ46624" s="171"/>
    </row>
    <row r="46625" spans="199:199" ht="12" customHeight="1">
      <c r="GQ46625" s="171"/>
    </row>
    <row r="46626" spans="199:199" ht="12" customHeight="1">
      <c r="GQ46626" s="171"/>
    </row>
    <row r="46627" spans="199:199" ht="12" customHeight="1">
      <c r="GQ46627" s="171"/>
    </row>
    <row r="46628" spans="199:199" ht="12" customHeight="1">
      <c r="GQ46628" s="171"/>
    </row>
    <row r="46629" spans="199:199" ht="12" customHeight="1">
      <c r="GQ46629" s="171"/>
    </row>
    <row r="46630" spans="199:199" ht="12" customHeight="1">
      <c r="GQ46630" s="171"/>
    </row>
    <row r="46631" spans="199:199" ht="12" customHeight="1">
      <c r="GQ46631" s="171"/>
    </row>
    <row r="46632" spans="199:199" ht="12" customHeight="1">
      <c r="GQ46632" s="171"/>
    </row>
    <row r="46633" spans="199:199" ht="12" customHeight="1">
      <c r="GQ46633" s="171"/>
    </row>
    <row r="46634" spans="199:199" ht="12" customHeight="1">
      <c r="GQ46634" s="171"/>
    </row>
    <row r="46635" spans="199:199" ht="12" customHeight="1">
      <c r="GQ46635" s="171"/>
    </row>
    <row r="46636" spans="199:199" ht="12" customHeight="1">
      <c r="GQ46636" s="171"/>
    </row>
    <row r="46637" spans="199:199" ht="12" customHeight="1">
      <c r="GQ46637" s="171"/>
    </row>
    <row r="46638" spans="199:199" ht="12" customHeight="1">
      <c r="GQ46638" s="171"/>
    </row>
    <row r="46639" spans="199:199" ht="12" customHeight="1">
      <c r="GQ46639" s="171"/>
    </row>
    <row r="46640" spans="199:199" ht="12" customHeight="1">
      <c r="GQ46640" s="171"/>
    </row>
    <row r="46641" spans="199:199" ht="12" customHeight="1">
      <c r="GQ46641" s="171"/>
    </row>
    <row r="46642" spans="199:199" ht="12" customHeight="1">
      <c r="GQ46642" s="171"/>
    </row>
    <row r="46643" spans="199:199" ht="12" customHeight="1">
      <c r="GQ46643" s="171"/>
    </row>
    <row r="46644" spans="199:199" ht="12" customHeight="1">
      <c r="GQ46644" s="171"/>
    </row>
    <row r="46645" spans="199:199" ht="12" customHeight="1">
      <c r="GQ46645" s="171"/>
    </row>
    <row r="46646" spans="199:199" ht="12" customHeight="1">
      <c r="GQ46646" s="171"/>
    </row>
    <row r="46647" spans="199:199" ht="12" customHeight="1">
      <c r="GQ46647" s="171"/>
    </row>
    <row r="46648" spans="199:199" ht="12" customHeight="1">
      <c r="GQ46648" s="171"/>
    </row>
    <row r="46649" spans="199:199" ht="12" customHeight="1">
      <c r="GQ46649" s="171"/>
    </row>
    <row r="46650" spans="199:199" ht="12" customHeight="1">
      <c r="GQ46650" s="171"/>
    </row>
    <row r="46651" spans="199:199" ht="12" customHeight="1">
      <c r="GQ46651" s="171"/>
    </row>
    <row r="46652" spans="199:199" ht="12" customHeight="1">
      <c r="GQ46652" s="171"/>
    </row>
    <row r="46653" spans="199:199" ht="12" customHeight="1">
      <c r="GQ46653" s="171"/>
    </row>
    <row r="46654" spans="199:199" ht="12" customHeight="1">
      <c r="GQ46654" s="171"/>
    </row>
    <row r="46655" spans="199:199" ht="12" customHeight="1">
      <c r="GQ46655" s="171"/>
    </row>
    <row r="46656" spans="199:199" ht="12" customHeight="1">
      <c r="GQ46656" s="171"/>
    </row>
    <row r="46657" spans="199:199" ht="12" customHeight="1">
      <c r="GQ46657" s="171"/>
    </row>
    <row r="46658" spans="199:199" ht="12" customHeight="1">
      <c r="GQ46658" s="171"/>
    </row>
    <row r="46659" spans="199:199" ht="12" customHeight="1">
      <c r="GQ46659" s="171"/>
    </row>
    <row r="46660" spans="199:199" ht="12" customHeight="1">
      <c r="GQ46660" s="171"/>
    </row>
    <row r="46661" spans="199:199" ht="12" customHeight="1">
      <c r="GQ46661" s="171"/>
    </row>
    <row r="46662" spans="199:199" ht="12" customHeight="1">
      <c r="GQ46662" s="171"/>
    </row>
    <row r="46663" spans="199:199" ht="12" customHeight="1">
      <c r="GQ46663" s="171"/>
    </row>
    <row r="46664" spans="199:199" ht="12" customHeight="1">
      <c r="GQ46664" s="171"/>
    </row>
    <row r="46665" spans="199:199" ht="12" customHeight="1">
      <c r="GQ46665" s="171"/>
    </row>
    <row r="46666" spans="199:199" ht="12" customHeight="1">
      <c r="GQ46666" s="171"/>
    </row>
    <row r="46667" spans="199:199" ht="12" customHeight="1">
      <c r="GQ46667" s="171"/>
    </row>
    <row r="46668" spans="199:199" ht="12" customHeight="1">
      <c r="GQ46668" s="171"/>
    </row>
    <row r="46669" spans="199:199" ht="12" customHeight="1">
      <c r="GQ46669" s="171"/>
    </row>
    <row r="46670" spans="199:199" ht="12" customHeight="1">
      <c r="GQ46670" s="171"/>
    </row>
    <row r="46671" spans="199:199" ht="12" customHeight="1">
      <c r="GQ46671" s="171"/>
    </row>
    <row r="46672" spans="199:199" ht="12" customHeight="1">
      <c r="GQ46672" s="171"/>
    </row>
    <row r="46673" spans="199:199" ht="12" customHeight="1">
      <c r="GQ46673" s="171"/>
    </row>
    <row r="46674" spans="199:199" ht="12" customHeight="1">
      <c r="GQ46674" s="171"/>
    </row>
    <row r="46675" spans="199:199" ht="12" customHeight="1">
      <c r="GQ46675" s="171"/>
    </row>
    <row r="46676" spans="199:199" ht="12" customHeight="1">
      <c r="GQ46676" s="171"/>
    </row>
    <row r="46677" spans="199:199" ht="12" customHeight="1">
      <c r="GQ46677" s="171"/>
    </row>
    <row r="46678" spans="199:199" ht="12" customHeight="1">
      <c r="GQ46678" s="171"/>
    </row>
    <row r="46679" spans="199:199" ht="12" customHeight="1">
      <c r="GQ46679" s="171"/>
    </row>
    <row r="46680" spans="199:199" ht="12" customHeight="1">
      <c r="GQ46680" s="171"/>
    </row>
    <row r="46681" spans="199:199" ht="12" customHeight="1">
      <c r="GQ46681" s="171"/>
    </row>
    <row r="46682" spans="199:199" ht="12" customHeight="1">
      <c r="GQ46682" s="171"/>
    </row>
    <row r="46683" spans="199:199" ht="12" customHeight="1">
      <c r="GQ46683" s="171"/>
    </row>
    <row r="46684" spans="199:199" ht="12" customHeight="1">
      <c r="GQ46684" s="171"/>
    </row>
    <row r="46685" spans="199:199" ht="12" customHeight="1">
      <c r="GQ46685" s="171"/>
    </row>
    <row r="46686" spans="199:199" ht="12" customHeight="1">
      <c r="GQ46686" s="171"/>
    </row>
    <row r="46687" spans="199:199" ht="12" customHeight="1">
      <c r="GQ46687" s="171"/>
    </row>
    <row r="46688" spans="199:199" ht="12" customHeight="1">
      <c r="GQ46688" s="171"/>
    </row>
    <row r="46689" spans="199:199" ht="12" customHeight="1">
      <c r="GQ46689" s="171"/>
    </row>
    <row r="46690" spans="199:199" ht="12" customHeight="1">
      <c r="GQ46690" s="171"/>
    </row>
    <row r="46691" spans="199:199" ht="12" customHeight="1">
      <c r="GQ46691" s="171"/>
    </row>
    <row r="46692" spans="199:199" ht="12" customHeight="1">
      <c r="GQ46692" s="171"/>
    </row>
    <row r="46693" spans="199:199" ht="12" customHeight="1">
      <c r="GQ46693" s="171"/>
    </row>
    <row r="46694" spans="199:199" ht="12" customHeight="1">
      <c r="GQ46694" s="171"/>
    </row>
    <row r="46695" spans="199:199" ht="12" customHeight="1">
      <c r="GQ46695" s="171"/>
    </row>
    <row r="46696" spans="199:199" ht="12" customHeight="1">
      <c r="GQ46696" s="171"/>
    </row>
    <row r="46697" spans="199:199" ht="12" customHeight="1">
      <c r="GQ46697" s="171"/>
    </row>
    <row r="46698" spans="199:199" ht="12" customHeight="1">
      <c r="GQ46698" s="171"/>
    </row>
    <row r="46699" spans="199:199" ht="12" customHeight="1">
      <c r="GQ46699" s="171"/>
    </row>
    <row r="46700" spans="199:199" ht="12" customHeight="1">
      <c r="GQ46700" s="171"/>
    </row>
    <row r="46701" spans="199:199" ht="12" customHeight="1">
      <c r="GQ46701" s="171"/>
    </row>
    <row r="46702" spans="199:199" ht="12" customHeight="1">
      <c r="GQ46702" s="171"/>
    </row>
    <row r="46703" spans="199:199" ht="12" customHeight="1">
      <c r="GQ46703" s="171"/>
    </row>
    <row r="46704" spans="199:199" ht="12" customHeight="1">
      <c r="GQ46704" s="171"/>
    </row>
    <row r="46705" spans="199:199" ht="12" customHeight="1">
      <c r="GQ46705" s="171"/>
    </row>
    <row r="46706" spans="199:199" ht="12" customHeight="1">
      <c r="GQ46706" s="171"/>
    </row>
    <row r="46707" spans="199:199" ht="12" customHeight="1">
      <c r="GQ46707" s="171"/>
    </row>
    <row r="46708" spans="199:199" ht="12" customHeight="1">
      <c r="GQ46708" s="171"/>
    </row>
    <row r="46709" spans="199:199" ht="12" customHeight="1">
      <c r="GQ46709" s="171"/>
    </row>
    <row r="46710" spans="199:199" ht="12" customHeight="1">
      <c r="GQ46710" s="171"/>
    </row>
    <row r="46711" spans="199:199" ht="12" customHeight="1">
      <c r="GQ46711" s="171"/>
    </row>
    <row r="46712" spans="199:199" ht="12" customHeight="1">
      <c r="GQ46712" s="171"/>
    </row>
    <row r="46713" spans="199:199" ht="12" customHeight="1">
      <c r="GQ46713" s="171"/>
    </row>
    <row r="46714" spans="199:199" ht="12" customHeight="1">
      <c r="GQ46714" s="171"/>
    </row>
    <row r="46715" spans="199:199" ht="12" customHeight="1">
      <c r="GQ46715" s="171"/>
    </row>
    <row r="46716" spans="199:199" ht="12" customHeight="1">
      <c r="GQ46716" s="171"/>
    </row>
    <row r="46717" spans="199:199" ht="12" customHeight="1">
      <c r="GQ46717" s="171"/>
    </row>
    <row r="46718" spans="199:199" ht="12" customHeight="1">
      <c r="GQ46718" s="171"/>
    </row>
    <row r="46719" spans="199:199" ht="12" customHeight="1">
      <c r="GQ46719" s="171"/>
    </row>
    <row r="46720" spans="199:199" ht="12" customHeight="1">
      <c r="GQ46720" s="171"/>
    </row>
    <row r="46721" spans="199:199" ht="12" customHeight="1">
      <c r="GQ46721" s="171"/>
    </row>
    <row r="46722" spans="199:199" ht="12" customHeight="1">
      <c r="GQ46722" s="171"/>
    </row>
    <row r="46723" spans="199:199" ht="12" customHeight="1">
      <c r="GQ46723" s="171"/>
    </row>
    <row r="46724" spans="199:199" ht="12" customHeight="1">
      <c r="GQ46724" s="171"/>
    </row>
    <row r="46725" spans="199:199" ht="12" customHeight="1">
      <c r="GQ46725" s="171"/>
    </row>
    <row r="46726" spans="199:199" ht="12" customHeight="1">
      <c r="GQ46726" s="171"/>
    </row>
    <row r="46727" spans="199:199" ht="12" customHeight="1">
      <c r="GQ46727" s="171"/>
    </row>
    <row r="46728" spans="199:199" ht="12" customHeight="1">
      <c r="GQ46728" s="171"/>
    </row>
    <row r="46729" spans="199:199" ht="12" customHeight="1">
      <c r="GQ46729" s="171"/>
    </row>
    <row r="46730" spans="199:199" ht="12" customHeight="1">
      <c r="GQ46730" s="171"/>
    </row>
    <row r="46731" spans="199:199" ht="12" customHeight="1">
      <c r="GQ46731" s="171"/>
    </row>
    <row r="46732" spans="199:199" ht="12" customHeight="1">
      <c r="GQ46732" s="171"/>
    </row>
    <row r="46733" spans="199:199" ht="12" customHeight="1">
      <c r="GQ46733" s="171"/>
    </row>
    <row r="46734" spans="199:199" ht="12" customHeight="1">
      <c r="GQ46734" s="171"/>
    </row>
    <row r="46735" spans="199:199" ht="12" customHeight="1">
      <c r="GQ46735" s="171"/>
    </row>
    <row r="46736" spans="199:199" ht="12" customHeight="1">
      <c r="GQ46736" s="171"/>
    </row>
    <row r="46737" spans="199:199" ht="12" customHeight="1">
      <c r="GQ46737" s="171"/>
    </row>
    <row r="46738" spans="199:199" ht="12" customHeight="1">
      <c r="GQ46738" s="171"/>
    </row>
    <row r="46739" spans="199:199" ht="12" customHeight="1">
      <c r="GQ46739" s="171"/>
    </row>
    <row r="46740" spans="199:199" ht="12" customHeight="1">
      <c r="GQ46740" s="171"/>
    </row>
    <row r="46741" spans="199:199" ht="12" customHeight="1">
      <c r="GQ46741" s="171"/>
    </row>
    <row r="46742" spans="199:199" ht="12" customHeight="1">
      <c r="GQ46742" s="171"/>
    </row>
    <row r="46743" spans="199:199" ht="12" customHeight="1">
      <c r="GQ46743" s="171"/>
    </row>
    <row r="46744" spans="199:199" ht="12" customHeight="1">
      <c r="GQ46744" s="171"/>
    </row>
    <row r="46745" spans="199:199" ht="12" customHeight="1">
      <c r="GQ46745" s="171"/>
    </row>
    <row r="46746" spans="199:199" ht="12" customHeight="1">
      <c r="GQ46746" s="171"/>
    </row>
    <row r="46747" spans="199:199" ht="12" customHeight="1">
      <c r="GQ46747" s="171"/>
    </row>
    <row r="46748" spans="199:199" ht="12" customHeight="1">
      <c r="GQ46748" s="171"/>
    </row>
    <row r="46749" spans="199:199" ht="12" customHeight="1">
      <c r="GQ46749" s="171"/>
    </row>
    <row r="46750" spans="199:199" ht="12" customHeight="1">
      <c r="GQ46750" s="171"/>
    </row>
    <row r="46751" spans="199:199" ht="12" customHeight="1">
      <c r="GQ46751" s="171"/>
    </row>
    <row r="46752" spans="199:199" ht="12" customHeight="1">
      <c r="GQ46752" s="171"/>
    </row>
    <row r="46753" spans="199:199" ht="12" customHeight="1">
      <c r="GQ46753" s="171"/>
    </row>
    <row r="46754" spans="199:199" ht="12" customHeight="1">
      <c r="GQ46754" s="171"/>
    </row>
    <row r="46755" spans="199:199" ht="12" customHeight="1">
      <c r="GQ46755" s="171"/>
    </row>
    <row r="46756" spans="199:199" ht="12" customHeight="1">
      <c r="GQ46756" s="171"/>
    </row>
    <row r="46757" spans="199:199" ht="12" customHeight="1">
      <c r="GQ46757" s="171"/>
    </row>
    <row r="46758" spans="199:199" ht="12" customHeight="1">
      <c r="GQ46758" s="171"/>
    </row>
    <row r="46759" spans="199:199" ht="12" customHeight="1">
      <c r="GQ46759" s="171"/>
    </row>
    <row r="46760" spans="199:199" ht="12" customHeight="1">
      <c r="GQ46760" s="171"/>
    </row>
    <row r="46761" spans="199:199" ht="12" customHeight="1">
      <c r="GQ46761" s="171"/>
    </row>
    <row r="46762" spans="199:199" ht="12" customHeight="1">
      <c r="GQ46762" s="171"/>
    </row>
    <row r="46763" spans="199:199" ht="12" customHeight="1">
      <c r="GQ46763" s="171"/>
    </row>
    <row r="46764" spans="199:199" ht="12" customHeight="1">
      <c r="GQ46764" s="171"/>
    </row>
    <row r="46765" spans="199:199" ht="12" customHeight="1">
      <c r="GQ46765" s="171"/>
    </row>
    <row r="46766" spans="199:199" ht="12" customHeight="1">
      <c r="GQ46766" s="171"/>
    </row>
    <row r="46767" spans="199:199" ht="12" customHeight="1">
      <c r="GQ46767" s="171"/>
    </row>
    <row r="46768" spans="199:199" ht="12" customHeight="1">
      <c r="GQ46768" s="171"/>
    </row>
    <row r="46769" spans="199:199" ht="12" customHeight="1">
      <c r="GQ46769" s="171"/>
    </row>
    <row r="46770" spans="199:199" ht="12" customHeight="1">
      <c r="GQ46770" s="171"/>
    </row>
    <row r="46771" spans="199:199" ht="12" customHeight="1">
      <c r="GQ46771" s="171"/>
    </row>
    <row r="46772" spans="199:199" ht="12" customHeight="1">
      <c r="GQ46772" s="171"/>
    </row>
    <row r="46773" spans="199:199" ht="12" customHeight="1">
      <c r="GQ46773" s="171"/>
    </row>
    <row r="46774" spans="199:199" ht="12" customHeight="1">
      <c r="GQ46774" s="171"/>
    </row>
    <row r="46775" spans="199:199" ht="12" customHeight="1">
      <c r="GQ46775" s="171"/>
    </row>
    <row r="46776" spans="199:199" ht="12" customHeight="1">
      <c r="GQ46776" s="171"/>
    </row>
    <row r="46777" spans="199:199" ht="12" customHeight="1">
      <c r="GQ46777" s="171"/>
    </row>
    <row r="46778" spans="199:199" ht="12" customHeight="1">
      <c r="GQ46778" s="171"/>
    </row>
    <row r="46779" spans="199:199" ht="12" customHeight="1">
      <c r="GQ46779" s="171"/>
    </row>
    <row r="46780" spans="199:199" ht="12" customHeight="1">
      <c r="GQ46780" s="171"/>
    </row>
    <row r="46781" spans="199:199" ht="12" customHeight="1">
      <c r="GQ46781" s="171"/>
    </row>
    <row r="46782" spans="199:199" ht="12" customHeight="1">
      <c r="GQ46782" s="171"/>
    </row>
    <row r="46783" spans="199:199" ht="12" customHeight="1">
      <c r="GQ46783" s="171"/>
    </row>
    <row r="46784" spans="199:199" ht="12" customHeight="1">
      <c r="GQ46784" s="171"/>
    </row>
    <row r="46785" spans="199:199" ht="12" customHeight="1">
      <c r="GQ46785" s="171"/>
    </row>
    <row r="46786" spans="199:199" ht="12" customHeight="1">
      <c r="GQ46786" s="171"/>
    </row>
    <row r="46787" spans="199:199" ht="12" customHeight="1">
      <c r="GQ46787" s="171"/>
    </row>
    <row r="46788" spans="199:199" ht="12" customHeight="1">
      <c r="GQ46788" s="171"/>
    </row>
    <row r="46789" spans="199:199" ht="12" customHeight="1">
      <c r="GQ46789" s="171"/>
    </row>
    <row r="46790" spans="199:199" ht="12" customHeight="1">
      <c r="GQ46790" s="171"/>
    </row>
    <row r="46791" spans="199:199" ht="12" customHeight="1">
      <c r="GQ46791" s="171"/>
    </row>
    <row r="46792" spans="199:199" ht="12" customHeight="1">
      <c r="GQ46792" s="171"/>
    </row>
    <row r="46793" spans="199:199" ht="12" customHeight="1">
      <c r="GQ46793" s="171"/>
    </row>
    <row r="46794" spans="199:199" ht="12" customHeight="1">
      <c r="GQ46794" s="171"/>
    </row>
    <row r="46795" spans="199:199" ht="12" customHeight="1">
      <c r="GQ46795" s="171"/>
    </row>
    <row r="46796" spans="199:199" ht="12" customHeight="1">
      <c r="GQ46796" s="171"/>
    </row>
    <row r="46797" spans="199:199" ht="12" customHeight="1">
      <c r="GQ46797" s="171"/>
    </row>
    <row r="46798" spans="199:199" ht="12" customHeight="1">
      <c r="GQ46798" s="171"/>
    </row>
    <row r="46799" spans="199:199" ht="12" customHeight="1">
      <c r="GQ46799" s="171"/>
    </row>
    <row r="46800" spans="199:199" ht="12" customHeight="1">
      <c r="GQ46800" s="171"/>
    </row>
    <row r="46801" spans="199:199" ht="12" customHeight="1">
      <c r="GQ46801" s="171"/>
    </row>
    <row r="46802" spans="199:199" ht="12" customHeight="1">
      <c r="GQ46802" s="171"/>
    </row>
    <row r="46803" spans="199:199" ht="12" customHeight="1">
      <c r="GQ46803" s="171"/>
    </row>
    <row r="46804" spans="199:199" ht="12" customHeight="1">
      <c r="GQ46804" s="171"/>
    </row>
    <row r="46805" spans="199:199" ht="12" customHeight="1">
      <c r="GQ46805" s="171"/>
    </row>
    <row r="46806" spans="199:199" ht="12" customHeight="1">
      <c r="GQ46806" s="171"/>
    </row>
    <row r="46807" spans="199:199" ht="12" customHeight="1">
      <c r="GQ46807" s="171"/>
    </row>
    <row r="46808" spans="199:199" ht="12" customHeight="1">
      <c r="GQ46808" s="171"/>
    </row>
    <row r="46809" spans="199:199" ht="12" customHeight="1">
      <c r="GQ46809" s="171"/>
    </row>
    <row r="46810" spans="199:199" ht="12" customHeight="1">
      <c r="GQ46810" s="171"/>
    </row>
    <row r="46811" spans="199:199" ht="12" customHeight="1">
      <c r="GQ46811" s="171"/>
    </row>
    <row r="46812" spans="199:199" ht="12" customHeight="1">
      <c r="GQ46812" s="171"/>
    </row>
    <row r="46813" spans="199:199" ht="12" customHeight="1">
      <c r="GQ46813" s="171"/>
    </row>
    <row r="46814" spans="199:199" ht="12" customHeight="1">
      <c r="GQ46814" s="171"/>
    </row>
    <row r="46815" spans="199:199" ht="12" customHeight="1">
      <c r="GQ46815" s="171"/>
    </row>
    <row r="46816" spans="199:199" ht="12" customHeight="1">
      <c r="GQ46816" s="171"/>
    </row>
    <row r="46817" spans="199:199" ht="12" customHeight="1">
      <c r="GQ46817" s="171"/>
    </row>
    <row r="46818" spans="199:199" ht="12" customHeight="1">
      <c r="GQ46818" s="171"/>
    </row>
    <row r="46819" spans="199:199" ht="12" customHeight="1">
      <c r="GQ46819" s="171"/>
    </row>
    <row r="46820" spans="199:199" ht="12" customHeight="1">
      <c r="GQ46820" s="171"/>
    </row>
    <row r="46821" spans="199:199" ht="12" customHeight="1">
      <c r="GQ46821" s="171"/>
    </row>
    <row r="46822" spans="199:199" ht="12" customHeight="1">
      <c r="GQ46822" s="171"/>
    </row>
    <row r="46823" spans="199:199" ht="12" customHeight="1">
      <c r="GQ46823" s="171"/>
    </row>
    <row r="46824" spans="199:199" ht="12" customHeight="1">
      <c r="GQ46824" s="171"/>
    </row>
    <row r="46825" spans="199:199" ht="12" customHeight="1">
      <c r="GQ46825" s="171"/>
    </row>
    <row r="46826" spans="199:199" ht="12" customHeight="1">
      <c r="GQ46826" s="171"/>
    </row>
    <row r="46827" spans="199:199" ht="12" customHeight="1">
      <c r="GQ46827" s="171"/>
    </row>
    <row r="46828" spans="199:199" ht="12" customHeight="1">
      <c r="GQ46828" s="171"/>
    </row>
    <row r="46829" spans="199:199" ht="12" customHeight="1">
      <c r="GQ46829" s="171"/>
    </row>
    <row r="46830" spans="199:199" ht="12" customHeight="1">
      <c r="GQ46830" s="171"/>
    </row>
    <row r="46831" spans="199:199" ht="12" customHeight="1">
      <c r="GQ46831" s="171"/>
    </row>
    <row r="46832" spans="199:199" ht="12" customHeight="1">
      <c r="GQ46832" s="171"/>
    </row>
    <row r="46833" spans="199:199" ht="12" customHeight="1">
      <c r="GQ46833" s="171"/>
    </row>
    <row r="46834" spans="199:199" ht="12" customHeight="1">
      <c r="GQ46834" s="171"/>
    </row>
    <row r="46835" spans="199:199" ht="12" customHeight="1">
      <c r="GQ46835" s="171"/>
    </row>
    <row r="46836" spans="199:199" ht="12" customHeight="1">
      <c r="GQ46836" s="171"/>
    </row>
    <row r="46837" spans="199:199" ht="12" customHeight="1">
      <c r="GQ46837" s="171"/>
    </row>
    <row r="46838" spans="199:199" ht="12" customHeight="1">
      <c r="GQ46838" s="171"/>
    </row>
    <row r="46839" spans="199:199" ht="12" customHeight="1">
      <c r="GQ46839" s="171"/>
    </row>
    <row r="46840" spans="199:199" ht="12" customHeight="1">
      <c r="GQ46840" s="171"/>
    </row>
    <row r="46841" spans="199:199" ht="12" customHeight="1">
      <c r="GQ46841" s="171"/>
    </row>
    <row r="46842" spans="199:199" ht="12" customHeight="1">
      <c r="GQ46842" s="171"/>
    </row>
    <row r="46843" spans="199:199" ht="12" customHeight="1">
      <c r="GQ46843" s="171"/>
    </row>
    <row r="46844" spans="199:199" ht="12" customHeight="1">
      <c r="GQ46844" s="171"/>
    </row>
    <row r="46845" spans="199:199" ht="12" customHeight="1">
      <c r="GQ46845" s="171"/>
    </row>
    <row r="46846" spans="199:199" ht="12" customHeight="1">
      <c r="GQ46846" s="171"/>
    </row>
    <row r="46847" spans="199:199" ht="12" customHeight="1">
      <c r="GQ46847" s="171"/>
    </row>
    <row r="46848" spans="199:199" ht="12" customHeight="1">
      <c r="GQ46848" s="171"/>
    </row>
    <row r="46849" spans="199:199" ht="12" customHeight="1">
      <c r="GQ46849" s="171"/>
    </row>
    <row r="46850" spans="199:199" ht="12" customHeight="1">
      <c r="GQ46850" s="171"/>
    </row>
    <row r="46851" spans="199:199" ht="12" customHeight="1">
      <c r="GQ46851" s="171"/>
    </row>
    <row r="46852" spans="199:199" ht="12" customHeight="1">
      <c r="GQ46852" s="171"/>
    </row>
    <row r="46853" spans="199:199" ht="12" customHeight="1">
      <c r="GQ46853" s="171"/>
    </row>
    <row r="46854" spans="199:199" ht="12" customHeight="1">
      <c r="GQ46854" s="171"/>
    </row>
    <row r="46855" spans="199:199" ht="12" customHeight="1">
      <c r="GQ46855" s="171"/>
    </row>
    <row r="46856" spans="199:199" ht="12" customHeight="1">
      <c r="GQ46856" s="171"/>
    </row>
    <row r="46857" spans="199:199" ht="12" customHeight="1">
      <c r="GQ46857" s="171"/>
    </row>
    <row r="46858" spans="199:199" ht="12" customHeight="1">
      <c r="GQ46858" s="171"/>
    </row>
    <row r="46859" spans="199:199" ht="12" customHeight="1">
      <c r="GQ46859" s="171"/>
    </row>
    <row r="46860" spans="199:199" ht="12" customHeight="1">
      <c r="GQ46860" s="171"/>
    </row>
    <row r="46861" spans="199:199" ht="12" customHeight="1">
      <c r="GQ46861" s="171"/>
    </row>
    <row r="46862" spans="199:199" ht="12" customHeight="1">
      <c r="GQ46862" s="171"/>
    </row>
    <row r="46863" spans="199:199" ht="12" customHeight="1">
      <c r="GQ46863" s="171"/>
    </row>
    <row r="46864" spans="199:199" ht="12" customHeight="1">
      <c r="GQ46864" s="171"/>
    </row>
    <row r="46865" spans="199:199" ht="12" customHeight="1">
      <c r="GQ46865" s="171"/>
    </row>
    <row r="46866" spans="199:199" ht="12" customHeight="1">
      <c r="GQ46866" s="171"/>
    </row>
    <row r="46867" spans="199:199" ht="12" customHeight="1">
      <c r="GQ46867" s="171"/>
    </row>
    <row r="46868" spans="199:199" ht="12" customHeight="1">
      <c r="GQ46868" s="171"/>
    </row>
    <row r="46869" spans="199:199" ht="12" customHeight="1">
      <c r="GQ46869" s="171"/>
    </row>
    <row r="46870" spans="199:199" ht="12" customHeight="1">
      <c r="GQ46870" s="171"/>
    </row>
    <row r="46871" spans="199:199" ht="12" customHeight="1">
      <c r="GQ46871" s="171"/>
    </row>
    <row r="46872" spans="199:199" ht="12" customHeight="1">
      <c r="GQ46872" s="171"/>
    </row>
    <row r="46873" spans="199:199" ht="12" customHeight="1">
      <c r="GQ46873" s="171"/>
    </row>
    <row r="46874" spans="199:199" ht="12" customHeight="1">
      <c r="GQ46874" s="171"/>
    </row>
    <row r="46875" spans="199:199" ht="12" customHeight="1">
      <c r="GQ46875" s="171"/>
    </row>
    <row r="46876" spans="199:199" ht="12" customHeight="1">
      <c r="GQ46876" s="171"/>
    </row>
    <row r="46877" spans="199:199" ht="12" customHeight="1">
      <c r="GQ46877" s="171"/>
    </row>
    <row r="46878" spans="199:199" ht="12" customHeight="1">
      <c r="GQ46878" s="171"/>
    </row>
    <row r="46879" spans="199:199" ht="12" customHeight="1">
      <c r="GQ46879" s="171"/>
    </row>
    <row r="46880" spans="199:199" ht="12" customHeight="1">
      <c r="GQ46880" s="171"/>
    </row>
    <row r="46881" spans="199:199" ht="12" customHeight="1">
      <c r="GQ46881" s="171"/>
    </row>
    <row r="46882" spans="199:199" ht="12" customHeight="1">
      <c r="GQ46882" s="171"/>
    </row>
    <row r="46883" spans="199:199" ht="12" customHeight="1">
      <c r="GQ46883" s="171"/>
    </row>
    <row r="46884" spans="199:199" ht="12" customHeight="1">
      <c r="GQ46884" s="171"/>
    </row>
    <row r="46885" spans="199:199" ht="12" customHeight="1">
      <c r="GQ46885" s="171"/>
    </row>
    <row r="46886" spans="199:199" ht="12" customHeight="1">
      <c r="GQ46886" s="171"/>
    </row>
    <row r="46887" spans="199:199" ht="12" customHeight="1">
      <c r="GQ46887" s="171"/>
    </row>
    <row r="46888" spans="199:199" ht="12" customHeight="1">
      <c r="GQ46888" s="171"/>
    </row>
    <row r="46889" spans="199:199" ht="12" customHeight="1">
      <c r="GQ46889" s="171"/>
    </row>
    <row r="46890" spans="199:199" ht="12" customHeight="1">
      <c r="GQ46890" s="171"/>
    </row>
    <row r="46891" spans="199:199" ht="12" customHeight="1">
      <c r="GQ46891" s="171"/>
    </row>
    <row r="46892" spans="199:199" ht="12" customHeight="1">
      <c r="GQ46892" s="171"/>
    </row>
    <row r="46893" spans="199:199" ht="12" customHeight="1">
      <c r="GQ46893" s="171"/>
    </row>
    <row r="46894" spans="199:199" ht="12" customHeight="1">
      <c r="GQ46894" s="171"/>
    </row>
    <row r="46895" spans="199:199" ht="12" customHeight="1">
      <c r="GQ46895" s="171"/>
    </row>
    <row r="46896" spans="199:199" ht="12" customHeight="1">
      <c r="GQ46896" s="171"/>
    </row>
    <row r="46897" spans="199:199" ht="12" customHeight="1">
      <c r="GQ46897" s="171"/>
    </row>
    <row r="46898" spans="199:199" ht="12" customHeight="1">
      <c r="GQ46898" s="171"/>
    </row>
    <row r="46899" spans="199:199" ht="12" customHeight="1">
      <c r="GQ46899" s="171"/>
    </row>
    <row r="46900" spans="199:199" ht="12" customHeight="1">
      <c r="GQ46900" s="171"/>
    </row>
    <row r="46901" spans="199:199" ht="12" customHeight="1">
      <c r="GQ46901" s="171"/>
    </row>
    <row r="46902" spans="199:199" ht="12" customHeight="1">
      <c r="GQ46902" s="171"/>
    </row>
    <row r="46903" spans="199:199" ht="12" customHeight="1">
      <c r="GQ46903" s="171"/>
    </row>
    <row r="46904" spans="199:199" ht="12" customHeight="1">
      <c r="GQ46904" s="171"/>
    </row>
    <row r="46905" spans="199:199" ht="12" customHeight="1">
      <c r="GQ46905" s="171"/>
    </row>
    <row r="46906" spans="199:199" ht="12" customHeight="1">
      <c r="GQ46906" s="171"/>
    </row>
    <row r="46907" spans="199:199" ht="12" customHeight="1">
      <c r="GQ46907" s="171"/>
    </row>
    <row r="46908" spans="199:199" ht="12" customHeight="1">
      <c r="GQ46908" s="171"/>
    </row>
    <row r="46909" spans="199:199" ht="12" customHeight="1">
      <c r="GQ46909" s="171"/>
    </row>
    <row r="46910" spans="199:199" ht="12" customHeight="1">
      <c r="GQ46910" s="171"/>
    </row>
    <row r="46911" spans="199:199" ht="12" customHeight="1">
      <c r="GQ46911" s="171"/>
    </row>
    <row r="46912" spans="199:199" ht="12" customHeight="1">
      <c r="GQ46912" s="171"/>
    </row>
    <row r="46913" spans="199:199" ht="12" customHeight="1">
      <c r="GQ46913" s="171"/>
    </row>
    <row r="46914" spans="199:199" ht="12" customHeight="1">
      <c r="GQ46914" s="171"/>
    </row>
    <row r="46915" spans="199:199" ht="12" customHeight="1">
      <c r="GQ46915" s="171"/>
    </row>
    <row r="46916" spans="199:199" ht="12" customHeight="1">
      <c r="GQ46916" s="171"/>
    </row>
    <row r="46917" spans="199:199" ht="12" customHeight="1">
      <c r="GQ46917" s="171"/>
    </row>
    <row r="46918" spans="199:199" ht="12" customHeight="1">
      <c r="GQ46918" s="171"/>
    </row>
    <row r="46919" spans="199:199" ht="12" customHeight="1">
      <c r="GQ46919" s="171"/>
    </row>
    <row r="46920" spans="199:199" ht="12" customHeight="1">
      <c r="GQ46920" s="171"/>
    </row>
    <row r="46921" spans="199:199" ht="12" customHeight="1">
      <c r="GQ46921" s="171"/>
    </row>
    <row r="46922" spans="199:199" ht="12" customHeight="1">
      <c r="GQ46922" s="171"/>
    </row>
    <row r="46923" spans="199:199" ht="12" customHeight="1">
      <c r="GQ46923" s="171"/>
    </row>
    <row r="46924" spans="199:199" ht="12" customHeight="1">
      <c r="GQ46924" s="171"/>
    </row>
    <row r="46925" spans="199:199" ht="12" customHeight="1">
      <c r="GQ46925" s="171"/>
    </row>
    <row r="46926" spans="199:199" ht="12" customHeight="1">
      <c r="GQ46926" s="171"/>
    </row>
    <row r="46927" spans="199:199" ht="12" customHeight="1">
      <c r="GQ46927" s="171"/>
    </row>
    <row r="46928" spans="199:199" ht="12" customHeight="1">
      <c r="GQ46928" s="171"/>
    </row>
    <row r="46929" spans="199:199" ht="12" customHeight="1">
      <c r="GQ46929" s="171"/>
    </row>
    <row r="46930" spans="199:199" ht="12" customHeight="1">
      <c r="GQ46930" s="171"/>
    </row>
    <row r="46931" spans="199:199" ht="12" customHeight="1">
      <c r="GQ46931" s="171"/>
    </row>
    <row r="46932" spans="199:199" ht="12" customHeight="1">
      <c r="GQ46932" s="171"/>
    </row>
    <row r="46933" spans="199:199" ht="12" customHeight="1">
      <c r="GQ46933" s="171"/>
    </row>
    <row r="46934" spans="199:199" ht="12" customHeight="1">
      <c r="GQ46934" s="171"/>
    </row>
    <row r="46935" spans="199:199" ht="12" customHeight="1">
      <c r="GQ46935" s="171"/>
    </row>
    <row r="46936" spans="199:199" ht="12" customHeight="1">
      <c r="GQ46936" s="171"/>
    </row>
    <row r="46937" spans="199:199" ht="12" customHeight="1">
      <c r="GQ46937" s="171"/>
    </row>
    <row r="46938" spans="199:199" ht="12" customHeight="1">
      <c r="GQ46938" s="171"/>
    </row>
    <row r="46939" spans="199:199" ht="12" customHeight="1">
      <c r="GQ46939" s="171"/>
    </row>
    <row r="46940" spans="199:199" ht="12" customHeight="1">
      <c r="GQ46940" s="171"/>
    </row>
    <row r="46941" spans="199:199" ht="12" customHeight="1">
      <c r="GQ46941" s="171"/>
    </row>
    <row r="46942" spans="199:199" ht="12" customHeight="1">
      <c r="GQ46942" s="171"/>
    </row>
    <row r="46943" spans="199:199" ht="12" customHeight="1">
      <c r="GQ46943" s="171"/>
    </row>
    <row r="46944" spans="199:199" ht="12" customHeight="1">
      <c r="GQ46944" s="171"/>
    </row>
    <row r="46945" spans="199:199" ht="12" customHeight="1">
      <c r="GQ46945" s="171"/>
    </row>
    <row r="46946" spans="199:199" ht="12" customHeight="1">
      <c r="GQ46946" s="171"/>
    </row>
    <row r="46947" spans="199:199" ht="12" customHeight="1">
      <c r="GQ46947" s="171"/>
    </row>
    <row r="46948" spans="199:199" ht="12" customHeight="1">
      <c r="GQ46948" s="171"/>
    </row>
    <row r="46949" spans="199:199" ht="12" customHeight="1">
      <c r="GQ46949" s="171"/>
    </row>
    <row r="46950" spans="199:199" ht="12" customHeight="1">
      <c r="GQ46950" s="171"/>
    </row>
    <row r="46951" spans="199:199" ht="12" customHeight="1">
      <c r="GQ46951" s="171"/>
    </row>
    <row r="46952" spans="199:199" ht="12" customHeight="1">
      <c r="GQ46952" s="171"/>
    </row>
    <row r="46953" spans="199:199" ht="12" customHeight="1">
      <c r="GQ46953" s="171"/>
    </row>
    <row r="46954" spans="199:199" ht="12" customHeight="1">
      <c r="GQ46954" s="171"/>
    </row>
    <row r="46955" spans="199:199" ht="12" customHeight="1">
      <c r="GQ46955" s="171"/>
    </row>
    <row r="46956" spans="199:199" ht="12" customHeight="1">
      <c r="GQ46956" s="171"/>
    </row>
    <row r="46957" spans="199:199" ht="12" customHeight="1">
      <c r="GQ46957" s="171"/>
    </row>
    <row r="46958" spans="199:199" ht="12" customHeight="1">
      <c r="GQ46958" s="171"/>
    </row>
    <row r="46959" spans="199:199" ht="12" customHeight="1">
      <c r="GQ46959" s="171"/>
    </row>
    <row r="46960" spans="199:199" ht="12" customHeight="1">
      <c r="GQ46960" s="171"/>
    </row>
    <row r="46961" spans="199:199" ht="12" customHeight="1">
      <c r="GQ46961" s="171"/>
    </row>
    <row r="46962" spans="199:199" ht="12" customHeight="1">
      <c r="GQ46962" s="171"/>
    </row>
    <row r="46963" spans="199:199" ht="12" customHeight="1">
      <c r="GQ46963" s="171"/>
    </row>
    <row r="46964" spans="199:199" ht="12" customHeight="1">
      <c r="GQ46964" s="171"/>
    </row>
    <row r="46965" spans="199:199" ht="12" customHeight="1">
      <c r="GQ46965" s="171"/>
    </row>
    <row r="46966" spans="199:199" ht="12" customHeight="1">
      <c r="GQ46966" s="171"/>
    </row>
    <row r="46967" spans="199:199" ht="12" customHeight="1">
      <c r="GQ46967" s="171"/>
    </row>
    <row r="46968" spans="199:199" ht="12" customHeight="1">
      <c r="GQ46968" s="171"/>
    </row>
    <row r="46969" spans="199:199" ht="12" customHeight="1">
      <c r="GQ46969" s="171"/>
    </row>
    <row r="46970" spans="199:199" ht="12" customHeight="1">
      <c r="GQ46970" s="171"/>
    </row>
    <row r="46971" spans="199:199" ht="12" customHeight="1">
      <c r="GQ46971" s="171"/>
    </row>
    <row r="46972" spans="199:199" ht="12" customHeight="1">
      <c r="GQ46972" s="171"/>
    </row>
    <row r="46973" spans="199:199" ht="12" customHeight="1">
      <c r="GQ46973" s="171"/>
    </row>
    <row r="46974" spans="199:199" ht="12" customHeight="1">
      <c r="GQ46974" s="171"/>
    </row>
    <row r="46975" spans="199:199" ht="12" customHeight="1">
      <c r="GQ46975" s="171"/>
    </row>
    <row r="46976" spans="199:199" ht="12" customHeight="1">
      <c r="GQ46976" s="171"/>
    </row>
    <row r="46977" spans="199:199" ht="12" customHeight="1">
      <c r="GQ46977" s="171"/>
    </row>
    <row r="46978" spans="199:199" ht="12" customHeight="1">
      <c r="GQ46978" s="171"/>
    </row>
    <row r="46979" spans="199:199" ht="12" customHeight="1">
      <c r="GQ46979" s="171"/>
    </row>
    <row r="46980" spans="199:199" ht="12" customHeight="1">
      <c r="GQ46980" s="171"/>
    </row>
    <row r="46981" spans="199:199" ht="12" customHeight="1">
      <c r="GQ46981" s="171"/>
    </row>
    <row r="46982" spans="199:199" ht="12" customHeight="1">
      <c r="GQ46982" s="171"/>
    </row>
    <row r="46983" spans="199:199" ht="12" customHeight="1">
      <c r="GQ46983" s="171"/>
    </row>
    <row r="46984" spans="199:199" ht="12" customHeight="1">
      <c r="GQ46984" s="171"/>
    </row>
    <row r="46985" spans="199:199" ht="12" customHeight="1">
      <c r="GQ46985" s="171"/>
    </row>
    <row r="46986" spans="199:199" ht="12" customHeight="1">
      <c r="GQ46986" s="171"/>
    </row>
    <row r="46987" spans="199:199" ht="12" customHeight="1">
      <c r="GQ46987" s="171"/>
    </row>
    <row r="46988" spans="199:199" ht="12" customHeight="1">
      <c r="GQ46988" s="171"/>
    </row>
    <row r="46989" spans="199:199" ht="12" customHeight="1">
      <c r="GQ46989" s="171"/>
    </row>
    <row r="46990" spans="199:199" ht="12" customHeight="1">
      <c r="GQ46990" s="171"/>
    </row>
    <row r="46991" spans="199:199" ht="12" customHeight="1">
      <c r="GQ46991" s="171"/>
    </row>
    <row r="46992" spans="199:199" ht="12" customHeight="1">
      <c r="GQ46992" s="171"/>
    </row>
    <row r="46993" spans="199:199" ht="12" customHeight="1">
      <c r="GQ46993" s="171"/>
    </row>
    <row r="46994" spans="199:199" ht="12" customHeight="1">
      <c r="GQ46994" s="171"/>
    </row>
    <row r="46995" spans="199:199" ht="12" customHeight="1">
      <c r="GQ46995" s="171"/>
    </row>
    <row r="46996" spans="199:199" ht="12" customHeight="1">
      <c r="GQ46996" s="171"/>
    </row>
    <row r="46997" spans="199:199" ht="12" customHeight="1">
      <c r="GQ46997" s="171"/>
    </row>
    <row r="46998" spans="199:199" ht="12" customHeight="1">
      <c r="GQ46998" s="171"/>
    </row>
    <row r="46999" spans="199:199" ht="12" customHeight="1">
      <c r="GQ46999" s="171"/>
    </row>
    <row r="47000" spans="199:199" ht="12" customHeight="1">
      <c r="GQ47000" s="171"/>
    </row>
    <row r="47001" spans="199:199" ht="12" customHeight="1">
      <c r="GQ47001" s="171"/>
    </row>
    <row r="47002" spans="199:199" ht="12" customHeight="1">
      <c r="GQ47002" s="171"/>
    </row>
    <row r="47003" spans="199:199" ht="12" customHeight="1">
      <c r="GQ47003" s="171"/>
    </row>
    <row r="47004" spans="199:199" ht="12" customHeight="1">
      <c r="GQ47004" s="171"/>
    </row>
    <row r="47005" spans="199:199" ht="12" customHeight="1">
      <c r="GQ47005" s="171"/>
    </row>
    <row r="47006" spans="199:199" ht="12" customHeight="1">
      <c r="GQ47006" s="171"/>
    </row>
    <row r="47007" spans="199:199" ht="12" customHeight="1">
      <c r="GQ47007" s="171"/>
    </row>
    <row r="47008" spans="199:199" ht="12" customHeight="1">
      <c r="GQ47008" s="171"/>
    </row>
    <row r="47009" spans="199:199" ht="12" customHeight="1">
      <c r="GQ47009" s="171"/>
    </row>
    <row r="47010" spans="199:199" ht="12" customHeight="1">
      <c r="GQ47010" s="171"/>
    </row>
    <row r="47011" spans="199:199" ht="12" customHeight="1">
      <c r="GQ47011" s="171"/>
    </row>
    <row r="47012" spans="199:199" ht="12" customHeight="1">
      <c r="GQ47012" s="171"/>
    </row>
    <row r="47013" spans="199:199" ht="12" customHeight="1">
      <c r="GQ47013" s="171"/>
    </row>
    <row r="47014" spans="199:199" ht="12" customHeight="1">
      <c r="GQ47014" s="171"/>
    </row>
    <row r="47015" spans="199:199" ht="12" customHeight="1">
      <c r="GQ47015" s="171"/>
    </row>
    <row r="47016" spans="199:199" ht="12" customHeight="1">
      <c r="GQ47016" s="171"/>
    </row>
    <row r="47017" spans="199:199" ht="12" customHeight="1">
      <c r="GQ47017" s="171"/>
    </row>
    <row r="47018" spans="199:199" ht="12" customHeight="1">
      <c r="GQ47018" s="171"/>
    </row>
    <row r="47019" spans="199:199" ht="12" customHeight="1">
      <c r="GQ47019" s="171"/>
    </row>
    <row r="47020" spans="199:199" ht="12" customHeight="1">
      <c r="GQ47020" s="171"/>
    </row>
    <row r="47021" spans="199:199" ht="12" customHeight="1">
      <c r="GQ47021" s="171"/>
    </row>
    <row r="47022" spans="199:199" ht="12" customHeight="1">
      <c r="GQ47022" s="171"/>
    </row>
    <row r="47023" spans="199:199" ht="12" customHeight="1">
      <c r="GQ47023" s="171"/>
    </row>
    <row r="47024" spans="199:199" ht="12" customHeight="1">
      <c r="GQ47024" s="171"/>
    </row>
    <row r="47025" spans="199:199" ht="12" customHeight="1">
      <c r="GQ47025" s="171"/>
    </row>
    <row r="47026" spans="199:199" ht="12" customHeight="1">
      <c r="GQ47026" s="171"/>
    </row>
    <row r="47027" spans="199:199" ht="12" customHeight="1">
      <c r="GQ47027" s="171"/>
    </row>
    <row r="47028" spans="199:199" ht="12" customHeight="1">
      <c r="GQ47028" s="171"/>
    </row>
    <row r="47029" spans="199:199" ht="12" customHeight="1">
      <c r="GQ47029" s="171"/>
    </row>
    <row r="47030" spans="199:199" ht="12" customHeight="1">
      <c r="GQ47030" s="171"/>
    </row>
    <row r="47031" spans="199:199" ht="12" customHeight="1">
      <c r="GQ47031" s="171"/>
    </row>
    <row r="47032" spans="199:199" ht="12" customHeight="1">
      <c r="GQ47032" s="171"/>
    </row>
    <row r="47033" spans="199:199" ht="12" customHeight="1">
      <c r="GQ47033" s="171"/>
    </row>
    <row r="47034" spans="199:199" ht="12" customHeight="1">
      <c r="GQ47034" s="171"/>
    </row>
    <row r="47035" spans="199:199" ht="12" customHeight="1">
      <c r="GQ47035" s="171"/>
    </row>
    <row r="47036" spans="199:199" ht="12" customHeight="1">
      <c r="GQ47036" s="171"/>
    </row>
    <row r="47037" spans="199:199" ht="12" customHeight="1">
      <c r="GQ47037" s="171"/>
    </row>
    <row r="47038" spans="199:199" ht="12" customHeight="1">
      <c r="GQ47038" s="171"/>
    </row>
    <row r="47039" spans="199:199" ht="12" customHeight="1">
      <c r="GQ47039" s="171"/>
    </row>
    <row r="47040" spans="199:199" ht="12" customHeight="1">
      <c r="GQ47040" s="171"/>
    </row>
    <row r="47041" spans="199:199" ht="12" customHeight="1">
      <c r="GQ47041" s="171"/>
    </row>
    <row r="47042" spans="199:199" ht="12" customHeight="1">
      <c r="GQ47042" s="171"/>
    </row>
    <row r="47043" spans="199:199" ht="12" customHeight="1">
      <c r="GQ47043" s="171"/>
    </row>
    <row r="47044" spans="199:199" ht="12" customHeight="1">
      <c r="GQ47044" s="171"/>
    </row>
    <row r="47045" spans="199:199" ht="12" customHeight="1">
      <c r="GQ47045" s="171"/>
    </row>
    <row r="47046" spans="199:199" ht="12" customHeight="1">
      <c r="GQ47046" s="171"/>
    </row>
    <row r="47047" spans="199:199" ht="12" customHeight="1">
      <c r="GQ47047" s="171"/>
    </row>
    <row r="47048" spans="199:199" ht="12" customHeight="1">
      <c r="GQ47048" s="171"/>
    </row>
    <row r="47049" spans="199:199" ht="12" customHeight="1">
      <c r="GQ47049" s="171"/>
    </row>
    <row r="47050" spans="199:199" ht="12" customHeight="1">
      <c r="GQ47050" s="171"/>
    </row>
    <row r="47051" spans="199:199" ht="12" customHeight="1">
      <c r="GQ47051" s="171"/>
    </row>
    <row r="47052" spans="199:199" ht="12" customHeight="1">
      <c r="GQ47052" s="171"/>
    </row>
    <row r="47053" spans="199:199" ht="12" customHeight="1">
      <c r="GQ47053" s="171"/>
    </row>
    <row r="47054" spans="199:199" ht="12" customHeight="1">
      <c r="GQ47054" s="171"/>
    </row>
    <row r="47055" spans="199:199" ht="12" customHeight="1">
      <c r="GQ47055" s="171"/>
    </row>
    <row r="47056" spans="199:199" ht="12" customHeight="1">
      <c r="GQ47056" s="171"/>
    </row>
    <row r="47057" spans="199:199" ht="12" customHeight="1">
      <c r="GQ47057" s="171"/>
    </row>
    <row r="47058" spans="199:199" ht="12" customHeight="1">
      <c r="GQ47058" s="171"/>
    </row>
    <row r="47059" spans="199:199" ht="12" customHeight="1">
      <c r="GQ47059" s="171"/>
    </row>
    <row r="47060" spans="199:199" ht="12" customHeight="1">
      <c r="GQ47060" s="171"/>
    </row>
    <row r="47061" spans="199:199" ht="12" customHeight="1">
      <c r="GQ47061" s="171"/>
    </row>
    <row r="47062" spans="199:199" ht="12" customHeight="1">
      <c r="GQ47062" s="171"/>
    </row>
    <row r="47063" spans="199:199" ht="12" customHeight="1">
      <c r="GQ47063" s="171"/>
    </row>
    <row r="47064" spans="199:199" ht="12" customHeight="1">
      <c r="GQ47064" s="171"/>
    </row>
    <row r="47065" spans="199:199" ht="12" customHeight="1">
      <c r="GQ47065" s="171"/>
    </row>
    <row r="47066" spans="199:199" ht="12" customHeight="1">
      <c r="GQ47066" s="171"/>
    </row>
    <row r="47067" spans="199:199" ht="12" customHeight="1">
      <c r="GQ47067" s="171"/>
    </row>
    <row r="47068" spans="199:199" ht="12" customHeight="1">
      <c r="GQ47068" s="171"/>
    </row>
    <row r="47069" spans="199:199" ht="12" customHeight="1">
      <c r="GQ47069" s="171"/>
    </row>
    <row r="47070" spans="199:199" ht="12" customHeight="1">
      <c r="GQ47070" s="171"/>
    </row>
    <row r="47071" spans="199:199" ht="12" customHeight="1">
      <c r="GQ47071" s="171"/>
    </row>
    <row r="47072" spans="199:199" ht="12" customHeight="1">
      <c r="GQ47072" s="171"/>
    </row>
    <row r="47073" spans="199:199" ht="12" customHeight="1">
      <c r="GQ47073" s="171"/>
    </row>
    <row r="47074" spans="199:199" ht="12" customHeight="1">
      <c r="GQ47074" s="171"/>
    </row>
    <row r="47075" spans="199:199" ht="12" customHeight="1">
      <c r="GQ47075" s="171"/>
    </row>
    <row r="47076" spans="199:199" ht="12" customHeight="1">
      <c r="GQ47076" s="171"/>
    </row>
    <row r="47077" spans="199:199" ht="12" customHeight="1">
      <c r="GQ47077" s="171"/>
    </row>
    <row r="47078" spans="199:199" ht="12" customHeight="1">
      <c r="GQ47078" s="171"/>
    </row>
    <row r="47079" spans="199:199" ht="12" customHeight="1">
      <c r="GQ47079" s="171"/>
    </row>
    <row r="47080" spans="199:199" ht="12" customHeight="1">
      <c r="GQ47080" s="171"/>
    </row>
    <row r="47081" spans="199:199" ht="12" customHeight="1">
      <c r="GQ47081" s="171"/>
    </row>
    <row r="47082" spans="199:199" ht="12" customHeight="1">
      <c r="GQ47082" s="171"/>
    </row>
    <row r="47083" spans="199:199" ht="12" customHeight="1">
      <c r="GQ47083" s="171"/>
    </row>
    <row r="47084" spans="199:199" ht="12" customHeight="1">
      <c r="GQ47084" s="171"/>
    </row>
    <row r="47085" spans="199:199" ht="12" customHeight="1">
      <c r="GQ47085" s="171"/>
    </row>
    <row r="47086" spans="199:199" ht="12" customHeight="1">
      <c r="GQ47086" s="171"/>
    </row>
    <row r="47087" spans="199:199" ht="12" customHeight="1">
      <c r="GQ47087" s="171"/>
    </row>
    <row r="47088" spans="199:199" ht="12" customHeight="1">
      <c r="GQ47088" s="171"/>
    </row>
    <row r="47089" spans="199:199" ht="12" customHeight="1">
      <c r="GQ47089" s="171"/>
    </row>
    <row r="47090" spans="199:199" ht="12" customHeight="1">
      <c r="GQ47090" s="171"/>
    </row>
    <row r="47091" spans="199:199" ht="12" customHeight="1">
      <c r="GQ47091" s="171"/>
    </row>
    <row r="47092" spans="199:199" ht="12" customHeight="1">
      <c r="GQ47092" s="171"/>
    </row>
    <row r="47093" spans="199:199" ht="12" customHeight="1">
      <c r="GQ47093" s="171"/>
    </row>
    <row r="47094" spans="199:199" ht="12" customHeight="1">
      <c r="GQ47094" s="171"/>
    </row>
    <row r="47095" spans="199:199" ht="12" customHeight="1">
      <c r="GQ47095" s="171"/>
    </row>
    <row r="47096" spans="199:199" ht="12" customHeight="1">
      <c r="GQ47096" s="171"/>
    </row>
    <row r="47097" spans="199:199" ht="12" customHeight="1">
      <c r="GQ47097" s="171"/>
    </row>
    <row r="47098" spans="199:199" ht="12" customHeight="1">
      <c r="GQ47098" s="171"/>
    </row>
    <row r="47099" spans="199:199" ht="12" customHeight="1">
      <c r="GQ47099" s="171"/>
    </row>
    <row r="47100" spans="199:199" ht="12" customHeight="1">
      <c r="GQ47100" s="171"/>
    </row>
    <row r="47101" spans="199:199" ht="12" customHeight="1">
      <c r="GQ47101" s="171"/>
    </row>
    <row r="47102" spans="199:199" ht="12" customHeight="1">
      <c r="GQ47102" s="171"/>
    </row>
    <row r="47103" spans="199:199" ht="12" customHeight="1">
      <c r="GQ47103" s="171"/>
    </row>
    <row r="47104" spans="199:199" ht="12" customHeight="1">
      <c r="GQ47104" s="171"/>
    </row>
    <row r="47105" spans="199:199" ht="12" customHeight="1">
      <c r="GQ47105" s="171"/>
    </row>
    <row r="47106" spans="199:199" ht="12" customHeight="1">
      <c r="GQ47106" s="171"/>
    </row>
    <row r="47107" spans="199:199" ht="12" customHeight="1">
      <c r="GQ47107" s="171"/>
    </row>
    <row r="47108" spans="199:199" ht="12" customHeight="1">
      <c r="GQ47108" s="171"/>
    </row>
    <row r="47109" spans="199:199" ht="12" customHeight="1">
      <c r="GQ47109" s="171"/>
    </row>
    <row r="47110" spans="199:199" ht="12" customHeight="1">
      <c r="GQ47110" s="171"/>
    </row>
    <row r="47111" spans="199:199" ht="12" customHeight="1">
      <c r="GQ47111" s="171"/>
    </row>
    <row r="47112" spans="199:199" ht="12" customHeight="1">
      <c r="GQ47112" s="171"/>
    </row>
    <row r="47113" spans="199:199" ht="12" customHeight="1">
      <c r="GQ47113" s="171"/>
    </row>
    <row r="47114" spans="199:199" ht="12" customHeight="1">
      <c r="GQ47114" s="171"/>
    </row>
    <row r="47115" spans="199:199" ht="12" customHeight="1">
      <c r="GQ47115" s="171"/>
    </row>
    <row r="47116" spans="199:199" ht="12" customHeight="1">
      <c r="GQ47116" s="171"/>
    </row>
    <row r="47117" spans="199:199" ht="12" customHeight="1">
      <c r="GQ47117" s="171"/>
    </row>
    <row r="47118" spans="199:199" ht="12" customHeight="1">
      <c r="GQ47118" s="171"/>
    </row>
    <row r="47119" spans="199:199" ht="12" customHeight="1">
      <c r="GQ47119" s="171"/>
    </row>
    <row r="47120" spans="199:199" ht="12" customHeight="1">
      <c r="GQ47120" s="171"/>
    </row>
    <row r="47121" spans="199:199" ht="12" customHeight="1">
      <c r="GQ47121" s="171"/>
    </row>
    <row r="47122" spans="199:199" ht="12" customHeight="1">
      <c r="GQ47122" s="171"/>
    </row>
    <row r="47123" spans="199:199" ht="12" customHeight="1">
      <c r="GQ47123" s="171"/>
    </row>
    <row r="47124" spans="199:199" ht="12" customHeight="1">
      <c r="GQ47124" s="171"/>
    </row>
    <row r="47125" spans="199:199" ht="12" customHeight="1">
      <c r="GQ47125" s="171"/>
    </row>
    <row r="47126" spans="199:199" ht="12" customHeight="1">
      <c r="GQ47126" s="171"/>
    </row>
    <row r="47127" spans="199:199" ht="12" customHeight="1">
      <c r="GQ47127" s="171"/>
    </row>
    <row r="47128" spans="199:199" ht="12" customHeight="1">
      <c r="GQ47128" s="171"/>
    </row>
    <row r="47129" spans="199:199" ht="12" customHeight="1">
      <c r="GQ47129" s="171"/>
    </row>
    <row r="47130" spans="199:199" ht="12" customHeight="1">
      <c r="GQ47130" s="171"/>
    </row>
    <row r="47131" spans="199:199" ht="12" customHeight="1">
      <c r="GQ47131" s="171"/>
    </row>
    <row r="47132" spans="199:199" ht="12" customHeight="1">
      <c r="GQ47132" s="171"/>
    </row>
    <row r="47133" spans="199:199" ht="12" customHeight="1">
      <c r="GQ47133" s="171"/>
    </row>
    <row r="47134" spans="199:199" ht="12" customHeight="1">
      <c r="GQ47134" s="171"/>
    </row>
    <row r="47135" spans="199:199" ht="12" customHeight="1">
      <c r="GQ47135" s="171"/>
    </row>
    <row r="47136" spans="199:199" ht="12" customHeight="1">
      <c r="GQ47136" s="171"/>
    </row>
    <row r="47137" spans="199:199" ht="12" customHeight="1">
      <c r="GQ47137" s="171"/>
    </row>
    <row r="47138" spans="199:199" ht="12" customHeight="1">
      <c r="GQ47138" s="171"/>
    </row>
    <row r="47139" spans="199:199" ht="12" customHeight="1">
      <c r="GQ47139" s="171"/>
    </row>
    <row r="47140" spans="199:199" ht="12" customHeight="1">
      <c r="GQ47140" s="171"/>
    </row>
    <row r="47141" spans="199:199" ht="12" customHeight="1">
      <c r="GQ47141" s="171"/>
    </row>
    <row r="47142" spans="199:199" ht="12" customHeight="1">
      <c r="GQ47142" s="171"/>
    </row>
    <row r="47143" spans="199:199" ht="12" customHeight="1">
      <c r="GQ47143" s="171"/>
    </row>
    <row r="47144" spans="199:199" ht="12" customHeight="1">
      <c r="GQ47144" s="171"/>
    </row>
    <row r="47145" spans="199:199" ht="12" customHeight="1">
      <c r="GQ47145" s="171"/>
    </row>
    <row r="47146" spans="199:199" ht="12" customHeight="1">
      <c r="GQ47146" s="171"/>
    </row>
    <row r="47147" spans="199:199" ht="12" customHeight="1">
      <c r="GQ47147" s="171"/>
    </row>
    <row r="47148" spans="199:199" ht="12" customHeight="1">
      <c r="GQ47148" s="171"/>
    </row>
    <row r="47149" spans="199:199" ht="12" customHeight="1">
      <c r="GQ47149" s="171"/>
    </row>
    <row r="47150" spans="199:199" ht="12" customHeight="1">
      <c r="GQ47150" s="171"/>
    </row>
    <row r="47151" spans="199:199" ht="12" customHeight="1">
      <c r="GQ47151" s="171"/>
    </row>
    <row r="47152" spans="199:199" ht="12" customHeight="1">
      <c r="GQ47152" s="171"/>
    </row>
    <row r="47153" spans="199:199" ht="12" customHeight="1">
      <c r="GQ47153" s="171"/>
    </row>
    <row r="47154" spans="199:199" ht="12" customHeight="1">
      <c r="GQ47154" s="171"/>
    </row>
    <row r="47155" spans="199:199" ht="12" customHeight="1">
      <c r="GQ47155" s="171"/>
    </row>
    <row r="47156" spans="199:199" ht="12" customHeight="1">
      <c r="GQ47156" s="171"/>
    </row>
    <row r="47157" spans="199:199" ht="12" customHeight="1">
      <c r="GQ47157" s="171"/>
    </row>
    <row r="47158" spans="199:199" ht="12" customHeight="1">
      <c r="GQ47158" s="171"/>
    </row>
    <row r="47159" spans="199:199" ht="12" customHeight="1">
      <c r="GQ47159" s="171"/>
    </row>
    <row r="47160" spans="199:199" ht="12" customHeight="1">
      <c r="GQ47160" s="171"/>
    </row>
    <row r="47161" spans="199:199" ht="12" customHeight="1">
      <c r="GQ47161" s="171"/>
    </row>
    <row r="47162" spans="199:199" ht="12" customHeight="1">
      <c r="GQ47162" s="171"/>
    </row>
    <row r="47163" spans="199:199" ht="12" customHeight="1">
      <c r="GQ47163" s="171"/>
    </row>
    <row r="47164" spans="199:199" ht="12" customHeight="1">
      <c r="GQ47164" s="171"/>
    </row>
    <row r="47165" spans="199:199" ht="12" customHeight="1">
      <c r="GQ47165" s="171"/>
    </row>
    <row r="47166" spans="199:199" ht="12" customHeight="1">
      <c r="GQ47166" s="171"/>
    </row>
    <row r="47167" spans="199:199" ht="12" customHeight="1">
      <c r="GQ47167" s="171"/>
    </row>
    <row r="47168" spans="199:199" ht="12" customHeight="1">
      <c r="GQ47168" s="171"/>
    </row>
    <row r="47169" spans="199:199" ht="12" customHeight="1">
      <c r="GQ47169" s="171"/>
    </row>
    <row r="47170" spans="199:199" ht="12" customHeight="1">
      <c r="GQ47170" s="171"/>
    </row>
    <row r="47171" spans="199:199" ht="12" customHeight="1">
      <c r="GQ47171" s="171"/>
    </row>
    <row r="47172" spans="199:199" ht="12" customHeight="1">
      <c r="GQ47172" s="171"/>
    </row>
    <row r="47173" spans="199:199" ht="12" customHeight="1">
      <c r="GQ47173" s="171"/>
    </row>
    <row r="47174" spans="199:199" ht="12" customHeight="1">
      <c r="GQ47174" s="171"/>
    </row>
    <row r="47175" spans="199:199" ht="12" customHeight="1">
      <c r="GQ47175" s="171"/>
    </row>
    <row r="47176" spans="199:199" ht="12" customHeight="1">
      <c r="GQ47176" s="171"/>
    </row>
    <row r="47177" spans="199:199" ht="12" customHeight="1">
      <c r="GQ47177" s="171"/>
    </row>
    <row r="47178" spans="199:199" ht="12" customHeight="1">
      <c r="GQ47178" s="171"/>
    </row>
    <row r="47179" spans="199:199" ht="12" customHeight="1">
      <c r="GQ47179" s="171"/>
    </row>
    <row r="47180" spans="199:199" ht="12" customHeight="1">
      <c r="GQ47180" s="171"/>
    </row>
    <row r="47181" spans="199:199" ht="12" customHeight="1">
      <c r="GQ47181" s="171"/>
    </row>
    <row r="47182" spans="199:199" ht="12" customHeight="1">
      <c r="GQ47182" s="171"/>
    </row>
    <row r="47183" spans="199:199" ht="12" customHeight="1">
      <c r="GQ47183" s="171"/>
    </row>
    <row r="47184" spans="199:199" ht="12" customHeight="1">
      <c r="GQ47184" s="171"/>
    </row>
    <row r="47185" spans="199:199" ht="12" customHeight="1">
      <c r="GQ47185" s="171"/>
    </row>
    <row r="47186" spans="199:199" ht="12" customHeight="1">
      <c r="GQ47186" s="171"/>
    </row>
    <row r="47187" spans="199:199" ht="12" customHeight="1">
      <c r="GQ47187" s="171"/>
    </row>
    <row r="47188" spans="199:199" ht="12" customHeight="1">
      <c r="GQ47188" s="171"/>
    </row>
    <row r="47189" spans="199:199" ht="12" customHeight="1">
      <c r="GQ47189" s="171"/>
    </row>
    <row r="47190" spans="199:199" ht="12" customHeight="1">
      <c r="GQ47190" s="171"/>
    </row>
    <row r="47191" spans="199:199" ht="12" customHeight="1">
      <c r="GQ47191" s="171"/>
    </row>
    <row r="47192" spans="199:199" ht="12" customHeight="1">
      <c r="GQ47192" s="171"/>
    </row>
    <row r="47193" spans="199:199" ht="12" customHeight="1">
      <c r="GQ47193" s="171"/>
    </row>
    <row r="47194" spans="199:199" ht="12" customHeight="1">
      <c r="GQ47194" s="171"/>
    </row>
    <row r="47195" spans="199:199" ht="12" customHeight="1">
      <c r="GQ47195" s="171"/>
    </row>
    <row r="47196" spans="199:199" ht="12" customHeight="1">
      <c r="GQ47196" s="171"/>
    </row>
    <row r="47197" spans="199:199" ht="12" customHeight="1">
      <c r="GQ47197" s="171"/>
    </row>
    <row r="47198" spans="199:199" ht="12" customHeight="1">
      <c r="GQ47198" s="171"/>
    </row>
    <row r="47199" spans="199:199" ht="12" customHeight="1">
      <c r="GQ47199" s="171"/>
    </row>
    <row r="47200" spans="199:199" ht="12" customHeight="1">
      <c r="GQ47200" s="171"/>
    </row>
    <row r="47201" spans="199:199" ht="12" customHeight="1">
      <c r="GQ47201" s="171"/>
    </row>
    <row r="47202" spans="199:199" ht="12" customHeight="1">
      <c r="GQ47202" s="171"/>
    </row>
    <row r="47203" spans="199:199" ht="12" customHeight="1">
      <c r="GQ47203" s="171"/>
    </row>
    <row r="47204" spans="199:199" ht="12" customHeight="1">
      <c r="GQ47204" s="171"/>
    </row>
    <row r="47205" spans="199:199" ht="12" customHeight="1">
      <c r="GQ47205" s="171"/>
    </row>
    <row r="47206" spans="199:199" ht="12" customHeight="1">
      <c r="GQ47206" s="171"/>
    </row>
    <row r="47207" spans="199:199" ht="12" customHeight="1">
      <c r="GQ47207" s="171"/>
    </row>
    <row r="47208" spans="199:199" ht="12" customHeight="1">
      <c r="GQ47208" s="171"/>
    </row>
    <row r="47209" spans="199:199" ht="12" customHeight="1">
      <c r="GQ47209" s="171"/>
    </row>
    <row r="47210" spans="199:199" ht="12" customHeight="1">
      <c r="GQ47210" s="171"/>
    </row>
    <row r="47211" spans="199:199" ht="12" customHeight="1">
      <c r="GQ47211" s="171"/>
    </row>
    <row r="47212" spans="199:199" ht="12" customHeight="1">
      <c r="GQ47212" s="171"/>
    </row>
    <row r="47213" spans="199:199" ht="12" customHeight="1">
      <c r="GQ47213" s="171"/>
    </row>
    <row r="47214" spans="199:199" ht="12" customHeight="1">
      <c r="GQ47214" s="171"/>
    </row>
    <row r="47215" spans="199:199" ht="12" customHeight="1">
      <c r="GQ47215" s="171"/>
    </row>
    <row r="47216" spans="199:199" ht="12" customHeight="1">
      <c r="GQ47216" s="171"/>
    </row>
    <row r="47217" spans="199:199" ht="12" customHeight="1">
      <c r="GQ47217" s="171"/>
    </row>
    <row r="47218" spans="199:199" ht="12" customHeight="1">
      <c r="GQ47218" s="171"/>
    </row>
    <row r="47219" spans="199:199" ht="12" customHeight="1">
      <c r="GQ47219" s="171"/>
    </row>
    <row r="47220" spans="199:199" ht="12" customHeight="1">
      <c r="GQ47220" s="171"/>
    </row>
    <row r="47221" spans="199:199" ht="12" customHeight="1">
      <c r="GQ47221" s="171"/>
    </row>
    <row r="47222" spans="199:199" ht="12" customHeight="1">
      <c r="GQ47222" s="171"/>
    </row>
    <row r="47223" spans="199:199" ht="12" customHeight="1">
      <c r="GQ47223" s="171"/>
    </row>
    <row r="47224" spans="199:199" ht="12" customHeight="1">
      <c r="GQ47224" s="171"/>
    </row>
    <row r="47225" spans="199:199" ht="12" customHeight="1">
      <c r="GQ47225" s="171"/>
    </row>
    <row r="47226" spans="199:199" ht="12" customHeight="1">
      <c r="GQ47226" s="171"/>
    </row>
    <row r="47227" spans="199:199" ht="12" customHeight="1">
      <c r="GQ47227" s="171"/>
    </row>
    <row r="47228" spans="199:199" ht="12" customHeight="1">
      <c r="GQ47228" s="171"/>
    </row>
    <row r="47229" spans="199:199" ht="12" customHeight="1">
      <c r="GQ47229" s="171"/>
    </row>
    <row r="47230" spans="199:199" ht="12" customHeight="1">
      <c r="GQ47230" s="171"/>
    </row>
    <row r="47231" spans="199:199" ht="12" customHeight="1">
      <c r="GQ47231" s="171"/>
    </row>
    <row r="47232" spans="199:199" ht="12" customHeight="1">
      <c r="GQ47232" s="171"/>
    </row>
    <row r="47233" spans="199:199" ht="12" customHeight="1">
      <c r="GQ47233" s="171"/>
    </row>
    <row r="47234" spans="199:199" ht="12" customHeight="1">
      <c r="GQ47234" s="171"/>
    </row>
    <row r="47235" spans="199:199" ht="12" customHeight="1">
      <c r="GQ47235" s="171"/>
    </row>
    <row r="47236" spans="199:199" ht="12" customHeight="1">
      <c r="GQ47236" s="171"/>
    </row>
    <row r="47237" spans="199:199" ht="12" customHeight="1">
      <c r="GQ47237" s="171"/>
    </row>
    <row r="47238" spans="199:199" ht="12" customHeight="1">
      <c r="GQ47238" s="171"/>
    </row>
    <row r="47239" spans="199:199" ht="12" customHeight="1">
      <c r="GQ47239" s="171"/>
    </row>
    <row r="47240" spans="199:199" ht="12" customHeight="1">
      <c r="GQ47240" s="171"/>
    </row>
    <row r="47241" spans="199:199" ht="12" customHeight="1">
      <c r="GQ47241" s="171"/>
    </row>
    <row r="47242" spans="199:199" ht="12" customHeight="1">
      <c r="GQ47242" s="171"/>
    </row>
    <row r="47243" spans="199:199" ht="12" customHeight="1">
      <c r="GQ47243" s="171"/>
    </row>
    <row r="47244" spans="199:199" ht="12" customHeight="1">
      <c r="GQ47244" s="171"/>
    </row>
    <row r="47245" spans="199:199" ht="12" customHeight="1">
      <c r="GQ47245" s="171"/>
    </row>
    <row r="47246" spans="199:199" ht="12" customHeight="1">
      <c r="GQ47246" s="171"/>
    </row>
    <row r="47247" spans="199:199" ht="12" customHeight="1">
      <c r="GQ47247" s="171"/>
    </row>
    <row r="47248" spans="199:199" ht="12" customHeight="1">
      <c r="GQ47248" s="171"/>
    </row>
    <row r="47249" spans="199:199" ht="12" customHeight="1">
      <c r="GQ47249" s="171"/>
    </row>
    <row r="47250" spans="199:199" ht="12" customHeight="1">
      <c r="GQ47250" s="171"/>
    </row>
    <row r="47251" spans="199:199" ht="12" customHeight="1">
      <c r="GQ47251" s="171"/>
    </row>
    <row r="47252" spans="199:199" ht="12" customHeight="1">
      <c r="GQ47252" s="171"/>
    </row>
    <row r="47253" spans="199:199" ht="12" customHeight="1">
      <c r="GQ47253" s="171"/>
    </row>
    <row r="47254" spans="199:199" ht="12" customHeight="1">
      <c r="GQ47254" s="171"/>
    </row>
    <row r="47255" spans="199:199" ht="12" customHeight="1">
      <c r="GQ47255" s="171"/>
    </row>
    <row r="47256" spans="199:199" ht="12" customHeight="1">
      <c r="GQ47256" s="171"/>
    </row>
    <row r="47257" spans="199:199" ht="12" customHeight="1">
      <c r="GQ47257" s="171"/>
    </row>
    <row r="47258" spans="199:199" ht="12" customHeight="1">
      <c r="GQ47258" s="171"/>
    </row>
    <row r="47259" spans="199:199" ht="12" customHeight="1">
      <c r="GQ47259" s="171"/>
    </row>
    <row r="47260" spans="199:199" ht="12" customHeight="1">
      <c r="GQ47260" s="171"/>
    </row>
    <row r="47261" spans="199:199" ht="12" customHeight="1">
      <c r="GQ47261" s="171"/>
    </row>
    <row r="47262" spans="199:199" ht="12" customHeight="1">
      <c r="GQ47262" s="171"/>
    </row>
    <row r="47263" spans="199:199" ht="12" customHeight="1">
      <c r="GQ47263" s="171"/>
    </row>
    <row r="47264" spans="199:199" ht="12" customHeight="1">
      <c r="GQ47264" s="171"/>
    </row>
    <row r="47265" spans="199:199" ht="12" customHeight="1">
      <c r="GQ47265" s="171"/>
    </row>
    <row r="47266" spans="199:199" ht="12" customHeight="1">
      <c r="GQ47266" s="171"/>
    </row>
    <row r="47267" spans="199:199" ht="12" customHeight="1">
      <c r="GQ47267" s="171"/>
    </row>
    <row r="47268" spans="199:199" ht="12" customHeight="1">
      <c r="GQ47268" s="171"/>
    </row>
    <row r="47269" spans="199:199" ht="12" customHeight="1">
      <c r="GQ47269" s="171"/>
    </row>
    <row r="47270" spans="199:199" ht="12" customHeight="1">
      <c r="GQ47270" s="171"/>
    </row>
    <row r="47271" spans="199:199" ht="12" customHeight="1">
      <c r="GQ47271" s="171"/>
    </row>
    <row r="47272" spans="199:199" ht="12" customHeight="1">
      <c r="GQ47272" s="171"/>
    </row>
    <row r="47273" spans="199:199" ht="12" customHeight="1">
      <c r="GQ47273" s="171"/>
    </row>
    <row r="47274" spans="199:199" ht="12" customHeight="1">
      <c r="GQ47274" s="171"/>
    </row>
    <row r="47275" spans="199:199" ht="12" customHeight="1">
      <c r="GQ47275" s="171"/>
    </row>
    <row r="47276" spans="199:199" ht="12" customHeight="1">
      <c r="GQ47276" s="171"/>
    </row>
    <row r="47277" spans="199:199" ht="12" customHeight="1">
      <c r="GQ47277" s="171"/>
    </row>
    <row r="47278" spans="199:199" ht="12" customHeight="1">
      <c r="GQ47278" s="171"/>
    </row>
    <row r="47279" spans="199:199" ht="12" customHeight="1">
      <c r="GQ47279" s="171"/>
    </row>
    <row r="47280" spans="199:199" ht="12" customHeight="1">
      <c r="GQ47280" s="171"/>
    </row>
    <row r="47281" spans="199:199" ht="12" customHeight="1">
      <c r="GQ47281" s="171"/>
    </row>
    <row r="47282" spans="199:199" ht="12" customHeight="1">
      <c r="GQ47282" s="171"/>
    </row>
    <row r="47283" spans="199:199" ht="12" customHeight="1">
      <c r="GQ47283" s="171"/>
    </row>
    <row r="47284" spans="199:199" ht="12" customHeight="1">
      <c r="GQ47284" s="171"/>
    </row>
    <row r="47285" spans="199:199" ht="12" customHeight="1">
      <c r="GQ47285" s="171"/>
    </row>
    <row r="47286" spans="199:199" ht="12" customHeight="1">
      <c r="GQ47286" s="171"/>
    </row>
    <row r="47287" spans="199:199" ht="12" customHeight="1">
      <c r="GQ47287" s="171"/>
    </row>
    <row r="47288" spans="199:199" ht="12" customHeight="1">
      <c r="GQ47288" s="171"/>
    </row>
    <row r="47289" spans="199:199" ht="12" customHeight="1">
      <c r="GQ47289" s="171"/>
    </row>
    <row r="47290" spans="199:199" ht="12" customHeight="1">
      <c r="GQ47290" s="171"/>
    </row>
    <row r="47291" spans="199:199" ht="12" customHeight="1">
      <c r="GQ47291" s="171"/>
    </row>
    <row r="47292" spans="199:199" ht="12" customHeight="1">
      <c r="GQ47292" s="171"/>
    </row>
    <row r="47293" spans="199:199" ht="12" customHeight="1">
      <c r="GQ47293" s="171"/>
    </row>
    <row r="47294" spans="199:199" ht="12" customHeight="1">
      <c r="GQ47294" s="171"/>
    </row>
    <row r="47295" spans="199:199" ht="12" customHeight="1">
      <c r="GQ47295" s="171"/>
    </row>
    <row r="47296" spans="199:199" ht="12" customHeight="1">
      <c r="GQ47296" s="171"/>
    </row>
    <row r="47297" spans="199:199" ht="12" customHeight="1">
      <c r="GQ47297" s="171"/>
    </row>
    <row r="47298" spans="199:199" ht="12" customHeight="1">
      <c r="GQ47298" s="171"/>
    </row>
    <row r="47299" spans="199:199" ht="12" customHeight="1">
      <c r="GQ47299" s="171"/>
    </row>
    <row r="47300" spans="199:199" ht="12" customHeight="1">
      <c r="GQ47300" s="171"/>
    </row>
    <row r="47301" spans="199:199" ht="12" customHeight="1">
      <c r="GQ47301" s="171"/>
    </row>
    <row r="47302" spans="199:199" ht="12" customHeight="1">
      <c r="GQ47302" s="171"/>
    </row>
    <row r="47303" spans="199:199" ht="12" customHeight="1">
      <c r="GQ47303" s="171"/>
    </row>
    <row r="47304" spans="199:199" ht="12" customHeight="1">
      <c r="GQ47304" s="171"/>
    </row>
    <row r="47305" spans="199:199" ht="12" customHeight="1">
      <c r="GQ47305" s="171"/>
    </row>
    <row r="47306" spans="199:199" ht="12" customHeight="1">
      <c r="GQ47306" s="171"/>
    </row>
    <row r="47307" spans="199:199" ht="12" customHeight="1">
      <c r="GQ47307" s="171"/>
    </row>
    <row r="47308" spans="199:199" ht="12" customHeight="1">
      <c r="GQ47308" s="171"/>
    </row>
    <row r="47309" spans="199:199" ht="12" customHeight="1">
      <c r="GQ47309" s="171"/>
    </row>
    <row r="47310" spans="199:199" ht="12" customHeight="1">
      <c r="GQ47310" s="171"/>
    </row>
    <row r="47311" spans="199:199" ht="12" customHeight="1">
      <c r="GQ47311" s="171"/>
    </row>
    <row r="47312" spans="199:199" ht="12" customHeight="1">
      <c r="GQ47312" s="171"/>
    </row>
    <row r="47313" spans="199:199" ht="12" customHeight="1">
      <c r="GQ47313" s="171"/>
    </row>
    <row r="47314" spans="199:199" ht="12" customHeight="1">
      <c r="GQ47314" s="171"/>
    </row>
    <row r="47315" spans="199:199" ht="12" customHeight="1">
      <c r="GQ47315" s="171"/>
    </row>
    <row r="47316" spans="199:199" ht="12" customHeight="1">
      <c r="GQ47316" s="171"/>
    </row>
    <row r="47317" spans="199:199" ht="12" customHeight="1">
      <c r="GQ47317" s="171"/>
    </row>
    <row r="47318" spans="199:199" ht="12" customHeight="1">
      <c r="GQ47318" s="171"/>
    </row>
    <row r="47319" spans="199:199" ht="12" customHeight="1">
      <c r="GQ47319" s="171"/>
    </row>
    <row r="47320" spans="199:199" ht="12" customHeight="1">
      <c r="GQ47320" s="171"/>
    </row>
    <row r="47321" spans="199:199" ht="12" customHeight="1">
      <c r="GQ47321" s="171"/>
    </row>
    <row r="47322" spans="199:199" ht="12" customHeight="1">
      <c r="GQ47322" s="171"/>
    </row>
    <row r="47323" spans="199:199" ht="12" customHeight="1">
      <c r="GQ47323" s="171"/>
    </row>
    <row r="47324" spans="199:199" ht="12" customHeight="1">
      <c r="GQ47324" s="171"/>
    </row>
    <row r="47325" spans="199:199" ht="12" customHeight="1">
      <c r="GQ47325" s="171"/>
    </row>
    <row r="47326" spans="199:199" ht="12" customHeight="1">
      <c r="GQ47326" s="171"/>
    </row>
    <row r="47327" spans="199:199" ht="12" customHeight="1">
      <c r="GQ47327" s="171"/>
    </row>
    <row r="47328" spans="199:199" ht="12" customHeight="1">
      <c r="GQ47328" s="171"/>
    </row>
    <row r="47329" spans="199:199" ht="12" customHeight="1">
      <c r="GQ47329" s="171"/>
    </row>
    <row r="47330" spans="199:199" ht="12" customHeight="1">
      <c r="GQ47330" s="171"/>
    </row>
    <row r="47331" spans="199:199" ht="12" customHeight="1">
      <c r="GQ47331" s="171"/>
    </row>
    <row r="47332" spans="199:199" ht="12" customHeight="1">
      <c r="GQ47332" s="171"/>
    </row>
    <row r="47333" spans="199:199" ht="12" customHeight="1">
      <c r="GQ47333" s="171"/>
    </row>
    <row r="47334" spans="199:199" ht="12" customHeight="1">
      <c r="GQ47334" s="171"/>
    </row>
    <row r="47335" spans="199:199" ht="12" customHeight="1">
      <c r="GQ47335" s="171"/>
    </row>
    <row r="47336" spans="199:199" ht="12" customHeight="1">
      <c r="GQ47336" s="171"/>
    </row>
    <row r="47337" spans="199:199" ht="12" customHeight="1">
      <c r="GQ47337" s="171"/>
    </row>
    <row r="47338" spans="199:199" ht="12" customHeight="1">
      <c r="GQ47338" s="171"/>
    </row>
    <row r="47339" spans="199:199" ht="12" customHeight="1">
      <c r="GQ47339" s="171"/>
    </row>
    <row r="47340" spans="199:199" ht="12" customHeight="1">
      <c r="GQ47340" s="171"/>
    </row>
    <row r="47341" spans="199:199" ht="12" customHeight="1">
      <c r="GQ47341" s="171"/>
    </row>
    <row r="47342" spans="199:199" ht="12" customHeight="1">
      <c r="GQ47342" s="171"/>
    </row>
    <row r="47343" spans="199:199" ht="12" customHeight="1">
      <c r="GQ47343" s="171"/>
    </row>
    <row r="47344" spans="199:199" ht="12" customHeight="1">
      <c r="GQ47344" s="171"/>
    </row>
    <row r="47345" spans="199:199" ht="12" customHeight="1">
      <c r="GQ47345" s="171"/>
    </row>
    <row r="47346" spans="199:199" ht="12" customHeight="1">
      <c r="GQ47346" s="171"/>
    </row>
    <row r="47347" spans="199:199" ht="12" customHeight="1">
      <c r="GQ47347" s="171"/>
    </row>
    <row r="47348" spans="199:199" ht="12" customHeight="1">
      <c r="GQ47348" s="171"/>
    </row>
    <row r="47349" spans="199:199" ht="12" customHeight="1">
      <c r="GQ47349" s="171"/>
    </row>
    <row r="47350" spans="199:199" ht="12" customHeight="1">
      <c r="GQ47350" s="171"/>
    </row>
    <row r="47351" spans="199:199" ht="12" customHeight="1">
      <c r="GQ47351" s="171"/>
    </row>
    <row r="47352" spans="199:199" ht="12" customHeight="1">
      <c r="GQ47352" s="171"/>
    </row>
    <row r="47353" spans="199:199" ht="12" customHeight="1">
      <c r="GQ47353" s="171"/>
    </row>
    <row r="47354" spans="199:199" ht="12" customHeight="1">
      <c r="GQ47354" s="171"/>
    </row>
    <row r="47355" spans="199:199" ht="12" customHeight="1">
      <c r="GQ47355" s="171"/>
    </row>
    <row r="47356" spans="199:199" ht="12" customHeight="1">
      <c r="GQ47356" s="171"/>
    </row>
    <row r="47357" spans="199:199" ht="12" customHeight="1">
      <c r="GQ47357" s="171"/>
    </row>
    <row r="47358" spans="199:199" ht="12" customHeight="1">
      <c r="GQ47358" s="171"/>
    </row>
    <row r="47359" spans="199:199" ht="12" customHeight="1">
      <c r="GQ47359" s="171"/>
    </row>
    <row r="47360" spans="199:199" ht="12" customHeight="1">
      <c r="GQ47360" s="171"/>
    </row>
    <row r="47361" spans="199:199" ht="12" customHeight="1">
      <c r="GQ47361" s="171"/>
    </row>
    <row r="47362" spans="199:199" ht="12" customHeight="1">
      <c r="GQ47362" s="171"/>
    </row>
    <row r="47363" spans="199:199" ht="12" customHeight="1">
      <c r="GQ47363" s="171"/>
    </row>
    <row r="47364" spans="199:199" ht="12" customHeight="1">
      <c r="GQ47364" s="171"/>
    </row>
    <row r="47365" spans="199:199" ht="12" customHeight="1">
      <c r="GQ47365" s="171"/>
    </row>
    <row r="47366" spans="199:199" ht="12" customHeight="1">
      <c r="GQ47366" s="171"/>
    </row>
    <row r="47367" spans="199:199" ht="12" customHeight="1">
      <c r="GQ47367" s="171"/>
    </row>
    <row r="47368" spans="199:199" ht="12" customHeight="1">
      <c r="GQ47368" s="171"/>
    </row>
    <row r="47369" spans="199:199" ht="12" customHeight="1">
      <c r="GQ47369" s="171"/>
    </row>
    <row r="47370" spans="199:199" ht="12" customHeight="1">
      <c r="GQ47370" s="171"/>
    </row>
    <row r="47371" spans="199:199" ht="12" customHeight="1">
      <c r="GQ47371" s="171"/>
    </row>
    <row r="47372" spans="199:199" ht="12" customHeight="1">
      <c r="GQ47372" s="171"/>
    </row>
    <row r="47373" spans="199:199" ht="12" customHeight="1">
      <c r="GQ47373" s="171"/>
    </row>
    <row r="47374" spans="199:199" ht="12" customHeight="1">
      <c r="GQ47374" s="171"/>
    </row>
    <row r="47375" spans="199:199" ht="12" customHeight="1">
      <c r="GQ47375" s="171"/>
    </row>
    <row r="47376" spans="199:199" ht="12" customHeight="1">
      <c r="GQ47376" s="171"/>
    </row>
    <row r="47377" spans="199:199" ht="12" customHeight="1">
      <c r="GQ47377" s="171"/>
    </row>
    <row r="47378" spans="199:199" ht="12" customHeight="1">
      <c r="GQ47378" s="171"/>
    </row>
    <row r="47379" spans="199:199" ht="12" customHeight="1">
      <c r="GQ47379" s="171"/>
    </row>
    <row r="47380" spans="199:199" ht="12" customHeight="1">
      <c r="GQ47380" s="171"/>
    </row>
    <row r="47381" spans="199:199" ht="12" customHeight="1">
      <c r="GQ47381" s="171"/>
    </row>
    <row r="47382" spans="199:199" ht="12" customHeight="1">
      <c r="GQ47382" s="171"/>
    </row>
    <row r="47383" spans="199:199" ht="12" customHeight="1">
      <c r="GQ47383" s="171"/>
    </row>
    <row r="47384" spans="199:199" ht="12" customHeight="1">
      <c r="GQ47384" s="171"/>
    </row>
    <row r="47385" spans="199:199" ht="12" customHeight="1">
      <c r="GQ47385" s="171"/>
    </row>
    <row r="47386" spans="199:199" ht="12" customHeight="1">
      <c r="GQ47386" s="171"/>
    </row>
    <row r="47387" spans="199:199" ht="12" customHeight="1">
      <c r="GQ47387" s="171"/>
    </row>
    <row r="47388" spans="199:199" ht="12" customHeight="1">
      <c r="GQ47388" s="171"/>
    </row>
    <row r="47389" spans="199:199" ht="12" customHeight="1">
      <c r="GQ47389" s="171"/>
    </row>
    <row r="47390" spans="199:199" ht="12" customHeight="1">
      <c r="GQ47390" s="171"/>
    </row>
    <row r="47391" spans="199:199" ht="12" customHeight="1">
      <c r="GQ47391" s="171"/>
    </row>
    <row r="47392" spans="199:199" ht="12" customHeight="1">
      <c r="GQ47392" s="171"/>
    </row>
    <row r="47393" spans="199:199" ht="12" customHeight="1">
      <c r="GQ47393" s="171"/>
    </row>
    <row r="47394" spans="199:199" ht="12" customHeight="1">
      <c r="GQ47394" s="171"/>
    </row>
    <row r="47395" spans="199:199" ht="12" customHeight="1">
      <c r="GQ47395" s="171"/>
    </row>
    <row r="47396" spans="199:199" ht="12" customHeight="1">
      <c r="GQ47396" s="171"/>
    </row>
    <row r="47397" spans="199:199" ht="12" customHeight="1">
      <c r="GQ47397" s="171"/>
    </row>
    <row r="47398" spans="199:199" ht="12" customHeight="1">
      <c r="GQ47398" s="171"/>
    </row>
    <row r="47399" spans="199:199" ht="12" customHeight="1">
      <c r="GQ47399" s="171"/>
    </row>
    <row r="47400" spans="199:199" ht="12" customHeight="1">
      <c r="GQ47400" s="171"/>
    </row>
    <row r="47401" spans="199:199" ht="12" customHeight="1">
      <c r="GQ47401" s="171"/>
    </row>
    <row r="47402" spans="199:199" ht="12" customHeight="1">
      <c r="GQ47402" s="171"/>
    </row>
    <row r="47403" spans="199:199" ht="12" customHeight="1">
      <c r="GQ47403" s="171"/>
    </row>
    <row r="47404" spans="199:199" ht="12" customHeight="1">
      <c r="GQ47404" s="171"/>
    </row>
    <row r="47405" spans="199:199" ht="12" customHeight="1">
      <c r="GQ47405" s="171"/>
    </row>
    <row r="47406" spans="199:199" ht="12" customHeight="1">
      <c r="GQ47406" s="171"/>
    </row>
    <row r="47407" spans="199:199" ht="12" customHeight="1">
      <c r="GQ47407" s="171"/>
    </row>
    <row r="47408" spans="199:199" ht="12" customHeight="1">
      <c r="GQ47408" s="171"/>
    </row>
    <row r="47409" spans="199:199" ht="12" customHeight="1">
      <c r="GQ47409" s="171"/>
    </row>
    <row r="47410" spans="199:199" ht="12" customHeight="1">
      <c r="GQ47410" s="171"/>
    </row>
    <row r="47411" spans="199:199" ht="12" customHeight="1">
      <c r="GQ47411" s="171"/>
    </row>
    <row r="47412" spans="199:199" ht="12" customHeight="1">
      <c r="GQ47412" s="171"/>
    </row>
    <row r="47413" spans="199:199" ht="12" customHeight="1">
      <c r="GQ47413" s="171"/>
    </row>
    <row r="47414" spans="199:199" ht="12" customHeight="1">
      <c r="GQ47414" s="171"/>
    </row>
    <row r="47415" spans="199:199" ht="12" customHeight="1">
      <c r="GQ47415" s="171"/>
    </row>
    <row r="47416" spans="199:199" ht="12" customHeight="1">
      <c r="GQ47416" s="171"/>
    </row>
    <row r="47417" spans="199:199" ht="12" customHeight="1">
      <c r="GQ47417" s="171"/>
    </row>
    <row r="47418" spans="199:199" ht="12" customHeight="1">
      <c r="GQ47418" s="171"/>
    </row>
    <row r="47419" spans="199:199" ht="12" customHeight="1">
      <c r="GQ47419" s="171"/>
    </row>
    <row r="47420" spans="199:199" ht="12" customHeight="1">
      <c r="GQ47420" s="171"/>
    </row>
    <row r="47421" spans="199:199" ht="12" customHeight="1">
      <c r="GQ47421" s="171"/>
    </row>
    <row r="47422" spans="199:199" ht="12" customHeight="1">
      <c r="GQ47422" s="171"/>
    </row>
    <row r="47423" spans="199:199" ht="12" customHeight="1">
      <c r="GQ47423" s="171"/>
    </row>
    <row r="47424" spans="199:199" ht="12" customHeight="1">
      <c r="GQ47424" s="171"/>
    </row>
    <row r="47425" spans="199:199" ht="12" customHeight="1">
      <c r="GQ47425" s="171"/>
    </row>
    <row r="47426" spans="199:199" ht="12" customHeight="1">
      <c r="GQ47426" s="171"/>
    </row>
    <row r="47427" spans="199:199" ht="12" customHeight="1">
      <c r="GQ47427" s="171"/>
    </row>
    <row r="47428" spans="199:199" ht="12" customHeight="1">
      <c r="GQ47428" s="171"/>
    </row>
    <row r="47429" spans="199:199" ht="12" customHeight="1">
      <c r="GQ47429" s="171"/>
    </row>
    <row r="47430" spans="199:199" ht="12" customHeight="1">
      <c r="GQ47430" s="171"/>
    </row>
    <row r="47431" spans="199:199" ht="12" customHeight="1">
      <c r="GQ47431" s="171"/>
    </row>
    <row r="47432" spans="199:199" ht="12" customHeight="1">
      <c r="GQ47432" s="171"/>
    </row>
    <row r="47433" spans="199:199" ht="12" customHeight="1">
      <c r="GQ47433" s="171"/>
    </row>
    <row r="47434" spans="199:199" ht="12" customHeight="1">
      <c r="GQ47434" s="171"/>
    </row>
    <row r="47435" spans="199:199" ht="12" customHeight="1">
      <c r="GQ47435" s="171"/>
    </row>
    <row r="47436" spans="199:199" ht="12" customHeight="1">
      <c r="GQ47436" s="171"/>
    </row>
    <row r="47437" spans="199:199" ht="12" customHeight="1">
      <c r="GQ47437" s="171"/>
    </row>
    <row r="47438" spans="199:199" ht="12" customHeight="1">
      <c r="GQ47438" s="171"/>
    </row>
    <row r="47439" spans="199:199" ht="12" customHeight="1">
      <c r="GQ47439" s="171"/>
    </row>
    <row r="47440" spans="199:199" ht="12" customHeight="1">
      <c r="GQ47440" s="171"/>
    </row>
    <row r="47441" spans="199:199" ht="12" customHeight="1">
      <c r="GQ47441" s="171"/>
    </row>
    <row r="47442" spans="199:199" ht="12" customHeight="1">
      <c r="GQ47442" s="171"/>
    </row>
    <row r="47443" spans="199:199" ht="12" customHeight="1">
      <c r="GQ47443" s="171"/>
    </row>
    <row r="47444" spans="199:199" ht="12" customHeight="1">
      <c r="GQ47444" s="171"/>
    </row>
    <row r="47445" spans="199:199" ht="12" customHeight="1">
      <c r="GQ47445" s="171"/>
    </row>
    <row r="47446" spans="199:199" ht="12" customHeight="1">
      <c r="GQ47446" s="171"/>
    </row>
    <row r="47447" spans="199:199" ht="12" customHeight="1">
      <c r="GQ47447" s="171"/>
    </row>
    <row r="47448" spans="199:199" ht="12" customHeight="1">
      <c r="GQ47448" s="171"/>
    </row>
    <row r="47449" spans="199:199" ht="12" customHeight="1">
      <c r="GQ47449" s="171"/>
    </row>
    <row r="47450" spans="199:199" ht="12" customHeight="1">
      <c r="GQ47450" s="171"/>
    </row>
    <row r="47451" spans="199:199" ht="12" customHeight="1">
      <c r="GQ47451" s="171"/>
    </row>
    <row r="47452" spans="199:199" ht="12" customHeight="1">
      <c r="GQ47452" s="171"/>
    </row>
    <row r="47453" spans="199:199" ht="12" customHeight="1">
      <c r="GQ47453" s="171"/>
    </row>
    <row r="47454" spans="199:199" ht="12" customHeight="1">
      <c r="GQ47454" s="171"/>
    </row>
    <row r="47455" spans="199:199" ht="12" customHeight="1">
      <c r="GQ47455" s="171"/>
    </row>
    <row r="47456" spans="199:199" ht="12" customHeight="1">
      <c r="GQ47456" s="171"/>
    </row>
    <row r="47457" spans="199:199" ht="12" customHeight="1">
      <c r="GQ47457" s="171"/>
    </row>
    <row r="47458" spans="199:199" ht="12" customHeight="1">
      <c r="GQ47458" s="171"/>
    </row>
    <row r="47459" spans="199:199" ht="12" customHeight="1">
      <c r="GQ47459" s="171"/>
    </row>
    <row r="47460" spans="199:199" ht="12" customHeight="1">
      <c r="GQ47460" s="171"/>
    </row>
    <row r="47461" spans="199:199" ht="12" customHeight="1">
      <c r="GQ47461" s="171"/>
    </row>
    <row r="47462" spans="199:199" ht="12" customHeight="1">
      <c r="GQ47462" s="171"/>
    </row>
    <row r="47463" spans="199:199" ht="12" customHeight="1">
      <c r="GQ47463" s="171"/>
    </row>
    <row r="47464" spans="199:199" ht="12" customHeight="1">
      <c r="GQ47464" s="171"/>
    </row>
    <row r="47465" spans="199:199" ht="12" customHeight="1">
      <c r="GQ47465" s="171"/>
    </row>
    <row r="47466" spans="199:199" ht="12" customHeight="1">
      <c r="GQ47466" s="171"/>
    </row>
    <row r="47467" spans="199:199" ht="12" customHeight="1">
      <c r="GQ47467" s="171"/>
    </row>
    <row r="47468" spans="199:199" ht="12" customHeight="1">
      <c r="GQ47468" s="171"/>
    </row>
    <row r="47469" spans="199:199" ht="12" customHeight="1">
      <c r="GQ47469" s="171"/>
    </row>
    <row r="47470" spans="199:199" ht="12" customHeight="1">
      <c r="GQ47470" s="171"/>
    </row>
    <row r="47471" spans="199:199" ht="12" customHeight="1">
      <c r="GQ47471" s="171"/>
    </row>
    <row r="47472" spans="199:199" ht="12" customHeight="1">
      <c r="GQ47472" s="171"/>
    </row>
    <row r="47473" spans="199:199" ht="12" customHeight="1">
      <c r="GQ47473" s="171"/>
    </row>
    <row r="47474" spans="199:199" ht="12" customHeight="1">
      <c r="GQ47474" s="171"/>
    </row>
    <row r="47475" spans="199:199" ht="12" customHeight="1">
      <c r="GQ47475" s="171"/>
    </row>
    <row r="47476" spans="199:199" ht="12" customHeight="1">
      <c r="GQ47476" s="171"/>
    </row>
    <row r="47477" spans="199:199" ht="12" customHeight="1">
      <c r="GQ47477" s="171"/>
    </row>
    <row r="47478" spans="199:199" ht="12" customHeight="1">
      <c r="GQ47478" s="171"/>
    </row>
    <row r="47479" spans="199:199" ht="12" customHeight="1">
      <c r="GQ47479" s="171"/>
    </row>
    <row r="47480" spans="199:199" ht="12" customHeight="1">
      <c r="GQ47480" s="171"/>
    </row>
    <row r="47481" spans="199:199" ht="12" customHeight="1">
      <c r="GQ47481" s="171"/>
    </row>
    <row r="47482" spans="199:199" ht="12" customHeight="1">
      <c r="GQ47482" s="171"/>
    </row>
    <row r="47483" spans="199:199" ht="12" customHeight="1">
      <c r="GQ47483" s="171"/>
    </row>
    <row r="47484" spans="199:199" ht="12" customHeight="1">
      <c r="GQ47484" s="171"/>
    </row>
    <row r="47485" spans="199:199" ht="12" customHeight="1">
      <c r="GQ47485" s="171"/>
    </row>
    <row r="47486" spans="199:199" ht="12" customHeight="1">
      <c r="GQ47486" s="171"/>
    </row>
    <row r="47487" spans="199:199" ht="12" customHeight="1">
      <c r="GQ47487" s="171"/>
    </row>
    <row r="47488" spans="199:199" ht="12" customHeight="1">
      <c r="GQ47488" s="171"/>
    </row>
    <row r="47489" spans="199:199" ht="12" customHeight="1">
      <c r="GQ47489" s="171"/>
    </row>
    <row r="47490" spans="199:199" ht="12" customHeight="1">
      <c r="GQ47490" s="171"/>
    </row>
    <row r="47491" spans="199:199" ht="12" customHeight="1">
      <c r="GQ47491" s="171"/>
    </row>
    <row r="47492" spans="199:199" ht="12" customHeight="1">
      <c r="GQ47492" s="171"/>
    </row>
    <row r="47493" spans="199:199" ht="12" customHeight="1">
      <c r="GQ47493" s="171"/>
    </row>
    <row r="47494" spans="199:199" ht="12" customHeight="1">
      <c r="GQ47494" s="171"/>
    </row>
    <row r="47495" spans="199:199" ht="12" customHeight="1">
      <c r="GQ47495" s="171"/>
    </row>
    <row r="47496" spans="199:199" ht="12" customHeight="1">
      <c r="GQ47496" s="171"/>
    </row>
    <row r="47497" spans="199:199" ht="12" customHeight="1">
      <c r="GQ47497" s="171"/>
    </row>
    <row r="47498" spans="199:199" ht="12" customHeight="1">
      <c r="GQ47498" s="171"/>
    </row>
    <row r="47499" spans="199:199" ht="12" customHeight="1">
      <c r="GQ47499" s="171"/>
    </row>
    <row r="47500" spans="199:199" ht="12" customHeight="1">
      <c r="GQ47500" s="171"/>
    </row>
    <row r="47501" spans="199:199" ht="12" customHeight="1">
      <c r="GQ47501" s="171"/>
    </row>
    <row r="47502" spans="199:199" ht="12" customHeight="1">
      <c r="GQ47502" s="171"/>
    </row>
    <row r="47503" spans="199:199" ht="12" customHeight="1">
      <c r="GQ47503" s="171"/>
    </row>
    <row r="47504" spans="199:199" ht="12" customHeight="1">
      <c r="GQ47504" s="171"/>
    </row>
    <row r="47505" spans="199:199" ht="12" customHeight="1">
      <c r="GQ47505" s="171"/>
    </row>
    <row r="47506" spans="199:199" ht="12" customHeight="1">
      <c r="GQ47506" s="171"/>
    </row>
    <row r="47507" spans="199:199" ht="12" customHeight="1">
      <c r="GQ47507" s="171"/>
    </row>
    <row r="47508" spans="199:199" ht="12" customHeight="1">
      <c r="GQ47508" s="171"/>
    </row>
    <row r="47509" spans="199:199" ht="12" customHeight="1">
      <c r="GQ47509" s="171"/>
    </row>
    <row r="47510" spans="199:199" ht="12" customHeight="1">
      <c r="GQ47510" s="171"/>
    </row>
    <row r="47511" spans="199:199" ht="12" customHeight="1">
      <c r="GQ47511" s="171"/>
    </row>
    <row r="47512" spans="199:199" ht="12" customHeight="1">
      <c r="GQ47512" s="171"/>
    </row>
    <row r="47513" spans="199:199" ht="12" customHeight="1">
      <c r="GQ47513" s="171"/>
    </row>
    <row r="47514" spans="199:199" ht="12" customHeight="1">
      <c r="GQ47514" s="171"/>
    </row>
    <row r="47515" spans="199:199" ht="12" customHeight="1">
      <c r="GQ47515" s="171"/>
    </row>
    <row r="47516" spans="199:199" ht="12" customHeight="1">
      <c r="GQ47516" s="171"/>
    </row>
    <row r="47517" spans="199:199" ht="12" customHeight="1">
      <c r="GQ47517" s="171"/>
    </row>
    <row r="47518" spans="199:199" ht="12" customHeight="1">
      <c r="GQ47518" s="171"/>
    </row>
    <row r="47519" spans="199:199" ht="12" customHeight="1">
      <c r="GQ47519" s="171"/>
    </row>
    <row r="47520" spans="199:199" ht="12" customHeight="1">
      <c r="GQ47520" s="171"/>
    </row>
    <row r="47521" spans="199:199" ht="12" customHeight="1">
      <c r="GQ47521" s="171"/>
    </row>
    <row r="47522" spans="199:199" ht="12" customHeight="1">
      <c r="GQ47522" s="171"/>
    </row>
    <row r="47523" spans="199:199" ht="12" customHeight="1">
      <c r="GQ47523" s="171"/>
    </row>
    <row r="47524" spans="199:199" ht="12" customHeight="1">
      <c r="GQ47524" s="171"/>
    </row>
    <row r="47525" spans="199:199" ht="12" customHeight="1">
      <c r="GQ47525" s="171"/>
    </row>
    <row r="47526" spans="199:199" ht="12" customHeight="1">
      <c r="GQ47526" s="171"/>
    </row>
    <row r="47527" spans="199:199" ht="12" customHeight="1">
      <c r="GQ47527" s="171"/>
    </row>
    <row r="47528" spans="199:199" ht="12" customHeight="1">
      <c r="GQ47528" s="171"/>
    </row>
    <row r="47529" spans="199:199" ht="12" customHeight="1">
      <c r="GQ47529" s="171"/>
    </row>
    <row r="47530" spans="199:199" ht="12" customHeight="1">
      <c r="GQ47530" s="171"/>
    </row>
    <row r="47531" spans="199:199" ht="12" customHeight="1">
      <c r="GQ47531" s="171"/>
    </row>
    <row r="47532" spans="199:199" ht="12" customHeight="1">
      <c r="GQ47532" s="171"/>
    </row>
    <row r="47533" spans="199:199" ht="12" customHeight="1">
      <c r="GQ47533" s="171"/>
    </row>
    <row r="47534" spans="199:199" ht="12" customHeight="1">
      <c r="GQ47534" s="171"/>
    </row>
    <row r="47535" spans="199:199" ht="12" customHeight="1">
      <c r="GQ47535" s="171"/>
    </row>
    <row r="47536" spans="199:199" ht="12" customHeight="1">
      <c r="GQ47536" s="171"/>
    </row>
    <row r="47537" spans="199:199" ht="12" customHeight="1">
      <c r="GQ47537" s="171"/>
    </row>
    <row r="47538" spans="199:199" ht="12" customHeight="1">
      <c r="GQ47538" s="171"/>
    </row>
    <row r="47539" spans="199:199" ht="12" customHeight="1">
      <c r="GQ47539" s="171"/>
    </row>
    <row r="47540" spans="199:199" ht="12" customHeight="1">
      <c r="GQ47540" s="171"/>
    </row>
    <row r="47541" spans="199:199" ht="12" customHeight="1">
      <c r="GQ47541" s="171"/>
    </row>
    <row r="47542" spans="199:199" ht="12" customHeight="1">
      <c r="GQ47542" s="171"/>
    </row>
    <row r="47543" spans="199:199" ht="12" customHeight="1">
      <c r="GQ47543" s="171"/>
    </row>
    <row r="47544" spans="199:199" ht="12" customHeight="1">
      <c r="GQ47544" s="171"/>
    </row>
    <row r="47545" spans="199:199" ht="12" customHeight="1">
      <c r="GQ47545" s="171"/>
    </row>
    <row r="47546" spans="199:199" ht="12" customHeight="1">
      <c r="GQ47546" s="171"/>
    </row>
    <row r="47547" spans="199:199" ht="12" customHeight="1">
      <c r="GQ47547" s="171"/>
    </row>
    <row r="47548" spans="199:199" ht="12" customHeight="1">
      <c r="GQ47548" s="171"/>
    </row>
    <row r="47549" spans="199:199" ht="12" customHeight="1">
      <c r="GQ47549" s="171"/>
    </row>
    <row r="47550" spans="199:199" ht="12" customHeight="1">
      <c r="GQ47550" s="171"/>
    </row>
    <row r="47551" spans="199:199" ht="12" customHeight="1">
      <c r="GQ47551" s="171"/>
    </row>
    <row r="47552" spans="199:199" ht="12" customHeight="1">
      <c r="GQ47552" s="171"/>
    </row>
    <row r="47553" spans="199:199" ht="12" customHeight="1">
      <c r="GQ47553" s="171"/>
    </row>
    <row r="47554" spans="199:199" ht="12" customHeight="1">
      <c r="GQ47554" s="171"/>
    </row>
    <row r="47555" spans="199:199" ht="12" customHeight="1">
      <c r="GQ47555" s="171"/>
    </row>
    <row r="47556" spans="199:199" ht="12" customHeight="1">
      <c r="GQ47556" s="171"/>
    </row>
    <row r="47557" spans="199:199" ht="12" customHeight="1">
      <c r="GQ47557" s="171"/>
    </row>
    <row r="47558" spans="199:199" ht="12" customHeight="1">
      <c r="GQ47558" s="171"/>
    </row>
    <row r="47559" spans="199:199" ht="12" customHeight="1">
      <c r="GQ47559" s="171"/>
    </row>
    <row r="47560" spans="199:199" ht="12" customHeight="1">
      <c r="GQ47560" s="171"/>
    </row>
    <row r="47561" spans="199:199" ht="12" customHeight="1">
      <c r="GQ47561" s="171"/>
    </row>
    <row r="47562" spans="199:199" ht="12" customHeight="1">
      <c r="GQ47562" s="171"/>
    </row>
    <row r="47563" spans="199:199" ht="12" customHeight="1">
      <c r="GQ47563" s="171"/>
    </row>
    <row r="47564" spans="199:199" ht="12" customHeight="1">
      <c r="GQ47564" s="171"/>
    </row>
    <row r="47565" spans="199:199" ht="12" customHeight="1">
      <c r="GQ47565" s="171"/>
    </row>
    <row r="47566" spans="199:199" ht="12" customHeight="1">
      <c r="GQ47566" s="171"/>
    </row>
    <row r="47567" spans="199:199" ht="12" customHeight="1">
      <c r="GQ47567" s="171"/>
    </row>
    <row r="47568" spans="199:199" ht="12" customHeight="1">
      <c r="GQ47568" s="171"/>
    </row>
    <row r="47569" spans="199:199" ht="12" customHeight="1">
      <c r="GQ47569" s="171"/>
    </row>
    <row r="47570" spans="199:199" ht="12" customHeight="1">
      <c r="GQ47570" s="171"/>
    </row>
    <row r="47571" spans="199:199" ht="12" customHeight="1">
      <c r="GQ47571" s="171"/>
    </row>
    <row r="47572" spans="199:199" ht="12" customHeight="1">
      <c r="GQ47572" s="171"/>
    </row>
    <row r="47573" spans="199:199" ht="12" customHeight="1">
      <c r="GQ47573" s="171"/>
    </row>
    <row r="47574" spans="199:199" ht="12" customHeight="1">
      <c r="GQ47574" s="171"/>
    </row>
    <row r="47575" spans="199:199" ht="12" customHeight="1">
      <c r="GQ47575" s="171"/>
    </row>
    <row r="47576" spans="199:199" ht="12" customHeight="1">
      <c r="GQ47576" s="171"/>
    </row>
    <row r="47577" spans="199:199" ht="12" customHeight="1">
      <c r="GQ47577" s="171"/>
    </row>
    <row r="47578" spans="199:199" ht="12" customHeight="1">
      <c r="GQ47578" s="171"/>
    </row>
    <row r="47579" spans="199:199" ht="12" customHeight="1">
      <c r="GQ47579" s="171"/>
    </row>
    <row r="47580" spans="199:199" ht="12" customHeight="1">
      <c r="GQ47580" s="171"/>
    </row>
    <row r="47581" spans="199:199" ht="12" customHeight="1">
      <c r="GQ47581" s="171"/>
    </row>
    <row r="47582" spans="199:199" ht="12" customHeight="1">
      <c r="GQ47582" s="171"/>
    </row>
    <row r="47583" spans="199:199" ht="12" customHeight="1">
      <c r="GQ47583" s="171"/>
    </row>
    <row r="47584" spans="199:199" ht="12" customHeight="1">
      <c r="GQ47584" s="171"/>
    </row>
    <row r="47585" spans="199:199" ht="12" customHeight="1">
      <c r="GQ47585" s="171"/>
    </row>
    <row r="47586" spans="199:199" ht="12" customHeight="1">
      <c r="GQ47586" s="171"/>
    </row>
    <row r="47587" spans="199:199" ht="12" customHeight="1">
      <c r="GQ47587" s="171"/>
    </row>
    <row r="47588" spans="199:199" ht="12" customHeight="1">
      <c r="GQ47588" s="171"/>
    </row>
    <row r="47589" spans="199:199" ht="12" customHeight="1">
      <c r="GQ47589" s="171"/>
    </row>
    <row r="47590" spans="199:199" ht="12" customHeight="1">
      <c r="GQ47590" s="171"/>
    </row>
    <row r="47591" spans="199:199" ht="12" customHeight="1">
      <c r="GQ47591" s="171"/>
    </row>
    <row r="47592" spans="199:199" ht="12" customHeight="1">
      <c r="GQ47592" s="171"/>
    </row>
    <row r="47593" spans="199:199" ht="12" customHeight="1">
      <c r="GQ47593" s="171"/>
    </row>
    <row r="47594" spans="199:199" ht="12" customHeight="1">
      <c r="GQ47594" s="171"/>
    </row>
    <row r="47595" spans="199:199" ht="12" customHeight="1">
      <c r="GQ47595" s="171"/>
    </row>
    <row r="47596" spans="199:199" ht="12" customHeight="1">
      <c r="GQ47596" s="171"/>
    </row>
    <row r="47597" spans="199:199" ht="12" customHeight="1">
      <c r="GQ47597" s="171"/>
    </row>
    <row r="47598" spans="199:199" ht="12" customHeight="1">
      <c r="GQ47598" s="171"/>
    </row>
    <row r="47599" spans="199:199" ht="12" customHeight="1">
      <c r="GQ47599" s="171"/>
    </row>
    <row r="47600" spans="199:199" ht="12" customHeight="1">
      <c r="GQ47600" s="171"/>
    </row>
    <row r="47601" spans="199:199" ht="12" customHeight="1">
      <c r="GQ47601" s="171"/>
    </row>
    <row r="47602" spans="199:199" ht="12" customHeight="1">
      <c r="GQ47602" s="171"/>
    </row>
    <row r="47603" spans="199:199" ht="12" customHeight="1">
      <c r="GQ47603" s="171"/>
    </row>
    <row r="47604" spans="199:199" ht="12" customHeight="1">
      <c r="GQ47604" s="171"/>
    </row>
    <row r="47605" spans="199:199" ht="12" customHeight="1">
      <c r="GQ47605" s="171"/>
    </row>
    <row r="47606" spans="199:199" ht="12" customHeight="1">
      <c r="GQ47606" s="171"/>
    </row>
    <row r="47607" spans="199:199" ht="12" customHeight="1">
      <c r="GQ47607" s="171"/>
    </row>
    <row r="47608" spans="199:199" ht="12" customHeight="1">
      <c r="GQ47608" s="171"/>
    </row>
    <row r="47609" spans="199:199" ht="12" customHeight="1">
      <c r="GQ47609" s="171"/>
    </row>
    <row r="47610" spans="199:199" ht="12" customHeight="1">
      <c r="GQ47610" s="171"/>
    </row>
    <row r="47611" spans="199:199" ht="12" customHeight="1">
      <c r="GQ47611" s="171"/>
    </row>
    <row r="47612" spans="199:199" ht="12" customHeight="1">
      <c r="GQ47612" s="171"/>
    </row>
    <row r="47613" spans="199:199" ht="12" customHeight="1">
      <c r="GQ47613" s="171"/>
    </row>
    <row r="47614" spans="199:199" ht="12" customHeight="1">
      <c r="GQ47614" s="171"/>
    </row>
    <row r="47615" spans="199:199" ht="12" customHeight="1">
      <c r="GQ47615" s="171"/>
    </row>
    <row r="47616" spans="199:199" ht="12" customHeight="1">
      <c r="GQ47616" s="171"/>
    </row>
    <row r="47617" spans="199:199" ht="12" customHeight="1">
      <c r="GQ47617" s="171"/>
    </row>
    <row r="47618" spans="199:199" ht="12" customHeight="1">
      <c r="GQ47618" s="171"/>
    </row>
    <row r="47619" spans="199:199" ht="12" customHeight="1">
      <c r="GQ47619" s="171"/>
    </row>
    <row r="47620" spans="199:199" ht="12" customHeight="1">
      <c r="GQ47620" s="171"/>
    </row>
    <row r="47621" spans="199:199" ht="12" customHeight="1">
      <c r="GQ47621" s="171"/>
    </row>
    <row r="47622" spans="199:199" ht="12" customHeight="1">
      <c r="GQ47622" s="171"/>
    </row>
    <row r="47623" spans="199:199" ht="12" customHeight="1">
      <c r="GQ47623" s="171"/>
    </row>
    <row r="47624" spans="199:199" ht="12" customHeight="1">
      <c r="GQ47624" s="171"/>
    </row>
    <row r="47625" spans="199:199" ht="12" customHeight="1">
      <c r="GQ47625" s="171"/>
    </row>
    <row r="47626" spans="199:199" ht="12" customHeight="1">
      <c r="GQ47626" s="171"/>
    </row>
    <row r="47627" spans="199:199" ht="12" customHeight="1">
      <c r="GQ47627" s="171"/>
    </row>
    <row r="47628" spans="199:199" ht="12" customHeight="1">
      <c r="GQ47628" s="171"/>
    </row>
    <row r="47629" spans="199:199" ht="12" customHeight="1">
      <c r="GQ47629" s="171"/>
    </row>
    <row r="47630" spans="199:199" ht="12" customHeight="1">
      <c r="GQ47630" s="171"/>
    </row>
    <row r="47631" spans="199:199" ht="12" customHeight="1">
      <c r="GQ47631" s="171"/>
    </row>
    <row r="47632" spans="199:199" ht="12" customHeight="1">
      <c r="GQ47632" s="171"/>
    </row>
    <row r="47633" spans="199:199" ht="12" customHeight="1">
      <c r="GQ47633" s="171"/>
    </row>
    <row r="47634" spans="199:199" ht="12" customHeight="1">
      <c r="GQ47634" s="171"/>
    </row>
    <row r="47635" spans="199:199" ht="12" customHeight="1">
      <c r="GQ47635" s="171"/>
    </row>
    <row r="47636" spans="199:199" ht="12" customHeight="1">
      <c r="GQ47636" s="171"/>
    </row>
    <row r="47637" spans="199:199" ht="12" customHeight="1">
      <c r="GQ47637" s="171"/>
    </row>
    <row r="47638" spans="199:199" ht="12" customHeight="1">
      <c r="GQ47638" s="171"/>
    </row>
    <row r="47639" spans="199:199" ht="12" customHeight="1">
      <c r="GQ47639" s="171"/>
    </row>
    <row r="47640" spans="199:199" ht="12" customHeight="1">
      <c r="GQ47640" s="171"/>
    </row>
    <row r="47641" spans="199:199" ht="12" customHeight="1">
      <c r="GQ47641" s="171"/>
    </row>
    <row r="47642" spans="199:199" ht="12" customHeight="1">
      <c r="GQ47642" s="171"/>
    </row>
    <row r="47643" spans="199:199" ht="12" customHeight="1">
      <c r="GQ47643" s="171"/>
    </row>
    <row r="47644" spans="199:199" ht="12" customHeight="1">
      <c r="GQ47644" s="171"/>
    </row>
    <row r="47645" spans="199:199" ht="12" customHeight="1">
      <c r="GQ47645" s="171"/>
    </row>
    <row r="47646" spans="199:199" ht="12" customHeight="1">
      <c r="GQ47646" s="171"/>
    </row>
    <row r="47647" spans="199:199" ht="12" customHeight="1">
      <c r="GQ47647" s="171"/>
    </row>
    <row r="47648" spans="199:199" ht="12" customHeight="1">
      <c r="GQ47648" s="171"/>
    </row>
    <row r="47649" spans="199:199" ht="12" customHeight="1">
      <c r="GQ47649" s="171"/>
    </row>
    <row r="47650" spans="199:199" ht="12" customHeight="1">
      <c r="GQ47650" s="171"/>
    </row>
    <row r="47651" spans="199:199" ht="12" customHeight="1">
      <c r="GQ47651" s="171"/>
    </row>
    <row r="47652" spans="199:199" ht="12" customHeight="1">
      <c r="GQ47652" s="171"/>
    </row>
    <row r="47653" spans="199:199" ht="12" customHeight="1">
      <c r="GQ47653" s="171"/>
    </row>
    <row r="47654" spans="199:199" ht="12" customHeight="1">
      <c r="GQ47654" s="171"/>
    </row>
    <row r="47655" spans="199:199" ht="12" customHeight="1">
      <c r="GQ47655" s="171"/>
    </row>
    <row r="47656" spans="199:199" ht="12" customHeight="1">
      <c r="GQ47656" s="171"/>
    </row>
    <row r="47657" spans="199:199" ht="12" customHeight="1">
      <c r="GQ47657" s="171"/>
    </row>
    <row r="47658" spans="199:199" ht="12" customHeight="1">
      <c r="GQ47658" s="171"/>
    </row>
    <row r="47659" spans="199:199" ht="12" customHeight="1">
      <c r="GQ47659" s="171"/>
    </row>
    <row r="47660" spans="199:199" ht="12" customHeight="1">
      <c r="GQ47660" s="171"/>
    </row>
    <row r="47661" spans="199:199" ht="12" customHeight="1">
      <c r="GQ47661" s="171"/>
    </row>
    <row r="47662" spans="199:199" ht="12" customHeight="1">
      <c r="GQ47662" s="171"/>
    </row>
    <row r="47663" spans="199:199" ht="12" customHeight="1">
      <c r="GQ47663" s="171"/>
    </row>
    <row r="47664" spans="199:199" ht="12" customHeight="1">
      <c r="GQ47664" s="171"/>
    </row>
    <row r="47665" spans="199:199" ht="12" customHeight="1">
      <c r="GQ47665" s="171"/>
    </row>
    <row r="47666" spans="199:199" ht="12" customHeight="1">
      <c r="GQ47666" s="171"/>
    </row>
    <row r="47667" spans="199:199" ht="12" customHeight="1">
      <c r="GQ47667" s="171"/>
    </row>
    <row r="47668" spans="199:199" ht="12" customHeight="1">
      <c r="GQ47668" s="171"/>
    </row>
    <row r="47669" spans="199:199" ht="12" customHeight="1">
      <c r="GQ47669" s="171"/>
    </row>
    <row r="47670" spans="199:199" ht="12" customHeight="1">
      <c r="GQ47670" s="171"/>
    </row>
    <row r="47671" spans="199:199" ht="12" customHeight="1">
      <c r="GQ47671" s="171"/>
    </row>
    <row r="47672" spans="199:199" ht="12" customHeight="1">
      <c r="GQ47672" s="171"/>
    </row>
    <row r="47673" spans="199:199" ht="12" customHeight="1">
      <c r="GQ47673" s="171"/>
    </row>
    <row r="47674" spans="199:199" ht="12" customHeight="1">
      <c r="GQ47674" s="171"/>
    </row>
    <row r="47675" spans="199:199" ht="12" customHeight="1">
      <c r="GQ47675" s="171"/>
    </row>
    <row r="47676" spans="199:199" ht="12" customHeight="1">
      <c r="GQ47676" s="171"/>
    </row>
    <row r="47677" spans="199:199" ht="12" customHeight="1">
      <c r="GQ47677" s="171"/>
    </row>
    <row r="47678" spans="199:199" ht="12" customHeight="1">
      <c r="GQ47678" s="171"/>
    </row>
    <row r="47679" spans="199:199" ht="12" customHeight="1">
      <c r="GQ47679" s="171"/>
    </row>
    <row r="47680" spans="199:199" ht="12" customHeight="1">
      <c r="GQ47680" s="171"/>
    </row>
    <row r="47681" spans="199:199" ht="12" customHeight="1">
      <c r="GQ47681" s="171"/>
    </row>
    <row r="47682" spans="199:199" ht="12" customHeight="1">
      <c r="GQ47682" s="171"/>
    </row>
    <row r="47683" spans="199:199" ht="12" customHeight="1">
      <c r="GQ47683" s="171"/>
    </row>
    <row r="47684" spans="199:199" ht="12" customHeight="1">
      <c r="GQ47684" s="171"/>
    </row>
    <row r="47685" spans="199:199" ht="12" customHeight="1">
      <c r="GQ47685" s="171"/>
    </row>
    <row r="47686" spans="199:199" ht="12" customHeight="1">
      <c r="GQ47686" s="171"/>
    </row>
    <row r="47687" spans="199:199" ht="12" customHeight="1">
      <c r="GQ47687" s="171"/>
    </row>
    <row r="47688" spans="199:199" ht="12" customHeight="1">
      <c r="GQ47688" s="171"/>
    </row>
    <row r="47689" spans="199:199" ht="12" customHeight="1">
      <c r="GQ47689" s="171"/>
    </row>
    <row r="47690" spans="199:199" ht="12" customHeight="1">
      <c r="GQ47690" s="171"/>
    </row>
    <row r="47691" spans="199:199" ht="12" customHeight="1">
      <c r="GQ47691" s="171"/>
    </row>
    <row r="47692" spans="199:199" ht="12" customHeight="1">
      <c r="GQ47692" s="171"/>
    </row>
    <row r="47693" spans="199:199" ht="12" customHeight="1">
      <c r="GQ47693" s="171"/>
    </row>
    <row r="47694" spans="199:199" ht="12" customHeight="1">
      <c r="GQ47694" s="171"/>
    </row>
    <row r="47695" spans="199:199" ht="12" customHeight="1">
      <c r="GQ47695" s="171"/>
    </row>
    <row r="47696" spans="199:199" ht="12" customHeight="1">
      <c r="GQ47696" s="171"/>
    </row>
    <row r="47697" spans="199:199" ht="12" customHeight="1">
      <c r="GQ47697" s="171"/>
    </row>
    <row r="47698" spans="199:199" ht="12" customHeight="1">
      <c r="GQ47698" s="171"/>
    </row>
    <row r="47699" spans="199:199" ht="12" customHeight="1">
      <c r="GQ47699" s="171"/>
    </row>
    <row r="47700" spans="199:199" ht="12" customHeight="1">
      <c r="GQ47700" s="171"/>
    </row>
    <row r="47701" spans="199:199" ht="12" customHeight="1">
      <c r="GQ47701" s="171"/>
    </row>
    <row r="47702" spans="199:199" ht="12" customHeight="1">
      <c r="GQ47702" s="171"/>
    </row>
    <row r="47703" spans="199:199" ht="12" customHeight="1">
      <c r="GQ47703" s="171"/>
    </row>
    <row r="47704" spans="199:199" ht="12" customHeight="1">
      <c r="GQ47704" s="171"/>
    </row>
    <row r="47705" spans="199:199" ht="12" customHeight="1">
      <c r="GQ47705" s="171"/>
    </row>
    <row r="47706" spans="199:199" ht="12" customHeight="1">
      <c r="GQ47706" s="171"/>
    </row>
    <row r="47707" spans="199:199" ht="12" customHeight="1">
      <c r="GQ47707" s="171"/>
    </row>
    <row r="47708" spans="199:199" ht="12" customHeight="1">
      <c r="GQ47708" s="171"/>
    </row>
    <row r="47709" spans="199:199" ht="12" customHeight="1">
      <c r="GQ47709" s="171"/>
    </row>
    <row r="47710" spans="199:199" ht="12" customHeight="1">
      <c r="GQ47710" s="171"/>
    </row>
    <row r="47711" spans="199:199" ht="12" customHeight="1">
      <c r="GQ47711" s="171"/>
    </row>
    <row r="47712" spans="199:199" ht="12" customHeight="1">
      <c r="GQ47712" s="171"/>
    </row>
    <row r="47713" spans="199:199" ht="12" customHeight="1">
      <c r="GQ47713" s="171"/>
    </row>
    <row r="47714" spans="199:199" ht="12" customHeight="1">
      <c r="GQ47714" s="171"/>
    </row>
    <row r="47715" spans="199:199" ht="12" customHeight="1">
      <c r="GQ47715" s="171"/>
    </row>
    <row r="47716" spans="199:199" ht="12" customHeight="1">
      <c r="GQ47716" s="171"/>
    </row>
    <row r="47717" spans="199:199" ht="12" customHeight="1">
      <c r="GQ47717" s="171"/>
    </row>
    <row r="47718" spans="199:199" ht="12" customHeight="1">
      <c r="GQ47718" s="171"/>
    </row>
    <row r="47719" spans="199:199" ht="12" customHeight="1">
      <c r="GQ47719" s="171"/>
    </row>
    <row r="47720" spans="199:199" ht="12" customHeight="1">
      <c r="GQ47720" s="171"/>
    </row>
    <row r="47721" spans="199:199" ht="12" customHeight="1">
      <c r="GQ47721" s="171"/>
    </row>
    <row r="47722" spans="199:199" ht="12" customHeight="1">
      <c r="GQ47722" s="171"/>
    </row>
    <row r="47723" spans="199:199" ht="12" customHeight="1">
      <c r="GQ47723" s="171"/>
    </row>
    <row r="47724" spans="199:199" ht="12" customHeight="1">
      <c r="GQ47724" s="171"/>
    </row>
    <row r="47725" spans="199:199" ht="12" customHeight="1">
      <c r="GQ47725" s="171"/>
    </row>
    <row r="47726" spans="199:199" ht="12" customHeight="1">
      <c r="GQ47726" s="171"/>
    </row>
    <row r="47727" spans="199:199" ht="12" customHeight="1">
      <c r="GQ47727" s="171"/>
    </row>
    <row r="47728" spans="199:199" ht="12" customHeight="1">
      <c r="GQ47728" s="171"/>
    </row>
    <row r="47729" spans="199:199" ht="12" customHeight="1">
      <c r="GQ47729" s="171"/>
    </row>
    <row r="47730" spans="199:199" ht="12" customHeight="1">
      <c r="GQ47730" s="171"/>
    </row>
    <row r="47731" spans="199:199" ht="12" customHeight="1">
      <c r="GQ47731" s="171"/>
    </row>
    <row r="47732" spans="199:199" ht="12" customHeight="1">
      <c r="GQ47732" s="171"/>
    </row>
    <row r="47733" spans="199:199" ht="12" customHeight="1">
      <c r="GQ47733" s="171"/>
    </row>
    <row r="47734" spans="199:199" ht="12" customHeight="1">
      <c r="GQ47734" s="171"/>
    </row>
    <row r="47735" spans="199:199" ht="12" customHeight="1">
      <c r="GQ47735" s="171"/>
    </row>
    <row r="47736" spans="199:199" ht="12" customHeight="1">
      <c r="GQ47736" s="171"/>
    </row>
    <row r="47737" spans="199:199" ht="12" customHeight="1">
      <c r="GQ47737" s="171"/>
    </row>
    <row r="47738" spans="199:199" ht="12" customHeight="1">
      <c r="GQ47738" s="171"/>
    </row>
    <row r="47739" spans="199:199" ht="12" customHeight="1">
      <c r="GQ47739" s="171"/>
    </row>
    <row r="47740" spans="199:199" ht="12" customHeight="1">
      <c r="GQ47740" s="171"/>
    </row>
    <row r="47741" spans="199:199" ht="12" customHeight="1">
      <c r="GQ47741" s="171"/>
    </row>
    <row r="47742" spans="199:199" ht="12" customHeight="1">
      <c r="GQ47742" s="171"/>
    </row>
    <row r="47743" spans="199:199" ht="12" customHeight="1">
      <c r="GQ47743" s="171"/>
    </row>
    <row r="47744" spans="199:199" ht="12" customHeight="1">
      <c r="GQ47744" s="171"/>
    </row>
    <row r="47745" spans="199:199" ht="12" customHeight="1">
      <c r="GQ47745" s="171"/>
    </row>
    <row r="47746" spans="199:199" ht="12" customHeight="1">
      <c r="GQ47746" s="171"/>
    </row>
    <row r="47747" spans="199:199" ht="12" customHeight="1">
      <c r="GQ47747" s="171"/>
    </row>
    <row r="47748" spans="199:199" ht="12" customHeight="1">
      <c r="GQ47748" s="171"/>
    </row>
    <row r="47749" spans="199:199" ht="12" customHeight="1">
      <c r="GQ47749" s="171"/>
    </row>
    <row r="47750" spans="199:199" ht="12" customHeight="1">
      <c r="GQ47750" s="171"/>
    </row>
    <row r="47751" spans="199:199" ht="12" customHeight="1">
      <c r="GQ47751" s="171"/>
    </row>
    <row r="47752" spans="199:199" ht="12" customHeight="1">
      <c r="GQ47752" s="171"/>
    </row>
    <row r="47753" spans="199:199" ht="12" customHeight="1">
      <c r="GQ47753" s="171"/>
    </row>
    <row r="47754" spans="199:199" ht="12" customHeight="1">
      <c r="GQ47754" s="171"/>
    </row>
    <row r="47755" spans="199:199" ht="12" customHeight="1">
      <c r="GQ47755" s="171"/>
    </row>
    <row r="47756" spans="199:199" ht="12" customHeight="1">
      <c r="GQ47756" s="171"/>
    </row>
    <row r="47757" spans="199:199" ht="12" customHeight="1">
      <c r="GQ47757" s="171"/>
    </row>
    <row r="47758" spans="199:199" ht="12" customHeight="1">
      <c r="GQ47758" s="171"/>
    </row>
    <row r="47759" spans="199:199" ht="12" customHeight="1">
      <c r="GQ47759" s="171"/>
    </row>
    <row r="47760" spans="199:199" ht="12" customHeight="1">
      <c r="GQ47760" s="171"/>
    </row>
    <row r="47761" spans="199:199" ht="12" customHeight="1">
      <c r="GQ47761" s="171"/>
    </row>
    <row r="47762" spans="199:199" ht="12" customHeight="1">
      <c r="GQ47762" s="171"/>
    </row>
    <row r="47763" spans="199:199" ht="12" customHeight="1">
      <c r="GQ47763" s="171"/>
    </row>
    <row r="47764" spans="199:199" ht="12" customHeight="1">
      <c r="GQ47764" s="171"/>
    </row>
    <row r="47765" spans="199:199" ht="12" customHeight="1">
      <c r="GQ47765" s="171"/>
    </row>
    <row r="47766" spans="199:199" ht="12" customHeight="1">
      <c r="GQ47766" s="171"/>
    </row>
    <row r="47767" spans="199:199" ht="12" customHeight="1">
      <c r="GQ47767" s="171"/>
    </row>
    <row r="47768" spans="199:199" ht="12" customHeight="1">
      <c r="GQ47768" s="171"/>
    </row>
    <row r="47769" spans="199:199" ht="12" customHeight="1">
      <c r="GQ47769" s="171"/>
    </row>
    <row r="47770" spans="199:199" ht="12" customHeight="1">
      <c r="GQ47770" s="171"/>
    </row>
    <row r="47771" spans="199:199" ht="12" customHeight="1">
      <c r="GQ47771" s="171"/>
    </row>
    <row r="47772" spans="199:199" ht="12" customHeight="1">
      <c r="GQ47772" s="171"/>
    </row>
    <row r="47773" spans="199:199" ht="12" customHeight="1">
      <c r="GQ47773" s="171"/>
    </row>
    <row r="47774" spans="199:199" ht="12" customHeight="1">
      <c r="GQ47774" s="171"/>
    </row>
    <row r="47775" spans="199:199" ht="12" customHeight="1">
      <c r="GQ47775" s="171"/>
    </row>
    <row r="47776" spans="199:199" ht="12" customHeight="1">
      <c r="GQ47776" s="171"/>
    </row>
    <row r="47777" spans="199:199" ht="12" customHeight="1">
      <c r="GQ47777" s="171"/>
    </row>
    <row r="47778" spans="199:199" ht="12" customHeight="1">
      <c r="GQ47778" s="171"/>
    </row>
    <row r="47779" spans="199:199" ht="12" customHeight="1">
      <c r="GQ47779" s="171"/>
    </row>
    <row r="47780" spans="199:199" ht="12" customHeight="1">
      <c r="GQ47780" s="171"/>
    </row>
    <row r="47781" spans="199:199" ht="12" customHeight="1">
      <c r="GQ47781" s="171"/>
    </row>
    <row r="47782" spans="199:199" ht="12" customHeight="1">
      <c r="GQ47782" s="171"/>
    </row>
    <row r="47783" spans="199:199" ht="12" customHeight="1">
      <c r="GQ47783" s="171"/>
    </row>
    <row r="47784" spans="199:199" ht="12" customHeight="1">
      <c r="GQ47784" s="171"/>
    </row>
    <row r="47785" spans="199:199" ht="12" customHeight="1">
      <c r="GQ47785" s="171"/>
    </row>
    <row r="47786" spans="199:199" ht="12" customHeight="1">
      <c r="GQ47786" s="171"/>
    </row>
    <row r="47787" spans="199:199" ht="12" customHeight="1">
      <c r="GQ47787" s="171"/>
    </row>
    <row r="47788" spans="199:199" ht="12" customHeight="1">
      <c r="GQ47788" s="171"/>
    </row>
    <row r="47789" spans="199:199" ht="12" customHeight="1">
      <c r="GQ47789" s="171"/>
    </row>
    <row r="47790" spans="199:199" ht="12" customHeight="1">
      <c r="GQ47790" s="171"/>
    </row>
    <row r="47791" spans="199:199" ht="12" customHeight="1">
      <c r="GQ47791" s="171"/>
    </row>
    <row r="47792" spans="199:199" ht="12" customHeight="1">
      <c r="GQ47792" s="171"/>
    </row>
    <row r="47793" spans="199:199" ht="12" customHeight="1">
      <c r="GQ47793" s="171"/>
    </row>
    <row r="47794" spans="199:199" ht="12" customHeight="1">
      <c r="GQ47794" s="171"/>
    </row>
    <row r="47795" spans="199:199" ht="12" customHeight="1">
      <c r="GQ47795" s="171"/>
    </row>
    <row r="47796" spans="199:199" ht="12" customHeight="1">
      <c r="GQ47796" s="171"/>
    </row>
    <row r="47797" spans="199:199" ht="12" customHeight="1">
      <c r="GQ47797" s="171"/>
    </row>
    <row r="47798" spans="199:199" ht="12" customHeight="1">
      <c r="GQ47798" s="171"/>
    </row>
    <row r="47799" spans="199:199" ht="12" customHeight="1">
      <c r="GQ47799" s="171"/>
    </row>
    <row r="47800" spans="199:199" ht="12" customHeight="1">
      <c r="GQ47800" s="171"/>
    </row>
    <row r="47801" spans="199:199" ht="12" customHeight="1">
      <c r="GQ47801" s="171"/>
    </row>
    <row r="47802" spans="199:199" ht="12" customHeight="1">
      <c r="GQ47802" s="171"/>
    </row>
    <row r="47803" spans="199:199" ht="12" customHeight="1">
      <c r="GQ47803" s="171"/>
    </row>
    <row r="47804" spans="199:199" ht="12" customHeight="1">
      <c r="GQ47804" s="171"/>
    </row>
    <row r="47805" spans="199:199" ht="12" customHeight="1">
      <c r="GQ47805" s="171"/>
    </row>
    <row r="47806" spans="199:199" ht="12" customHeight="1">
      <c r="GQ47806" s="171"/>
    </row>
    <row r="47807" spans="199:199" ht="12" customHeight="1">
      <c r="GQ47807" s="171"/>
    </row>
    <row r="47808" spans="199:199" ht="12" customHeight="1">
      <c r="GQ47808" s="171"/>
    </row>
    <row r="47809" spans="199:199" ht="12" customHeight="1">
      <c r="GQ47809" s="171"/>
    </row>
    <row r="47810" spans="199:199" ht="12" customHeight="1">
      <c r="GQ47810" s="171"/>
    </row>
    <row r="47811" spans="199:199" ht="12" customHeight="1">
      <c r="GQ47811" s="171"/>
    </row>
    <row r="47812" spans="199:199" ht="12" customHeight="1">
      <c r="GQ47812" s="171"/>
    </row>
    <row r="47813" spans="199:199" ht="12" customHeight="1">
      <c r="GQ47813" s="171"/>
    </row>
    <row r="47814" spans="199:199" ht="12" customHeight="1">
      <c r="GQ47814" s="171"/>
    </row>
    <row r="47815" spans="199:199" ht="12" customHeight="1">
      <c r="GQ47815" s="171"/>
    </row>
    <row r="47816" spans="199:199" ht="12" customHeight="1">
      <c r="GQ47816" s="171"/>
    </row>
    <row r="47817" spans="199:199" ht="12" customHeight="1">
      <c r="GQ47817" s="171"/>
    </row>
    <row r="47818" spans="199:199" ht="12" customHeight="1">
      <c r="GQ47818" s="171"/>
    </row>
    <row r="47819" spans="199:199" ht="12" customHeight="1">
      <c r="GQ47819" s="171"/>
    </row>
    <row r="47820" spans="199:199" ht="12" customHeight="1">
      <c r="GQ47820" s="171"/>
    </row>
    <row r="47821" spans="199:199" ht="12" customHeight="1">
      <c r="GQ47821" s="171"/>
    </row>
    <row r="47822" spans="199:199" ht="12" customHeight="1">
      <c r="GQ47822" s="171"/>
    </row>
    <row r="47823" spans="199:199" ht="12" customHeight="1">
      <c r="GQ47823" s="171"/>
    </row>
    <row r="47824" spans="199:199" ht="12" customHeight="1">
      <c r="GQ47824" s="171"/>
    </row>
    <row r="47825" spans="199:199" ht="12" customHeight="1">
      <c r="GQ47825" s="171"/>
    </row>
    <row r="47826" spans="199:199" ht="12" customHeight="1">
      <c r="GQ47826" s="171"/>
    </row>
    <row r="47827" spans="199:199" ht="12" customHeight="1">
      <c r="GQ47827" s="171"/>
    </row>
    <row r="47828" spans="199:199" ht="12" customHeight="1">
      <c r="GQ47828" s="171"/>
    </row>
    <row r="47829" spans="199:199" ht="12" customHeight="1">
      <c r="GQ47829" s="171"/>
    </row>
    <row r="47830" spans="199:199" ht="12" customHeight="1">
      <c r="GQ47830" s="171"/>
    </row>
    <row r="47831" spans="199:199" ht="12" customHeight="1">
      <c r="GQ47831" s="171"/>
    </row>
    <row r="47832" spans="199:199" ht="12" customHeight="1">
      <c r="GQ47832" s="171"/>
    </row>
    <row r="47833" spans="199:199" ht="12" customHeight="1">
      <c r="GQ47833" s="171"/>
    </row>
    <row r="47834" spans="199:199" ht="12" customHeight="1">
      <c r="GQ47834" s="171"/>
    </row>
    <row r="47835" spans="199:199" ht="12" customHeight="1">
      <c r="GQ47835" s="171"/>
    </row>
    <row r="47836" spans="199:199" ht="12" customHeight="1">
      <c r="GQ47836" s="171"/>
    </row>
    <row r="47837" spans="199:199" ht="12" customHeight="1">
      <c r="GQ47837" s="171"/>
    </row>
    <row r="47838" spans="199:199" ht="12" customHeight="1">
      <c r="GQ47838" s="171"/>
    </row>
    <row r="47839" spans="199:199" ht="12" customHeight="1">
      <c r="GQ47839" s="171"/>
    </row>
    <row r="47840" spans="199:199" ht="12" customHeight="1">
      <c r="GQ47840" s="171"/>
    </row>
    <row r="47841" spans="199:199" ht="12" customHeight="1">
      <c r="GQ47841" s="171"/>
    </row>
    <row r="47842" spans="199:199" ht="12" customHeight="1">
      <c r="GQ47842" s="171"/>
    </row>
    <row r="47843" spans="199:199" ht="12" customHeight="1">
      <c r="GQ47843" s="171"/>
    </row>
    <row r="47844" spans="199:199" ht="12" customHeight="1">
      <c r="GQ47844" s="171"/>
    </row>
    <row r="47845" spans="199:199" ht="12" customHeight="1">
      <c r="GQ47845" s="171"/>
    </row>
    <row r="47846" spans="199:199" ht="12" customHeight="1">
      <c r="GQ47846" s="171"/>
    </row>
    <row r="47847" spans="199:199" ht="12" customHeight="1">
      <c r="GQ47847" s="171"/>
    </row>
    <row r="47848" spans="199:199" ht="12" customHeight="1">
      <c r="GQ47848" s="171"/>
    </row>
    <row r="47849" spans="199:199" ht="12" customHeight="1">
      <c r="GQ47849" s="171"/>
    </row>
    <row r="47850" spans="199:199" ht="12" customHeight="1">
      <c r="GQ47850" s="171"/>
    </row>
    <row r="47851" spans="199:199" ht="12" customHeight="1">
      <c r="GQ47851" s="171"/>
    </row>
    <row r="47852" spans="199:199" ht="12" customHeight="1">
      <c r="GQ47852" s="171"/>
    </row>
    <row r="47853" spans="199:199" ht="12" customHeight="1">
      <c r="GQ47853" s="171"/>
    </row>
    <row r="47854" spans="199:199" ht="12" customHeight="1">
      <c r="GQ47854" s="171"/>
    </row>
    <row r="47855" spans="199:199" ht="12" customHeight="1">
      <c r="GQ47855" s="171"/>
    </row>
    <row r="47856" spans="199:199" ht="12" customHeight="1">
      <c r="GQ47856" s="171"/>
    </row>
    <row r="47857" spans="199:199" ht="12" customHeight="1">
      <c r="GQ47857" s="171"/>
    </row>
    <row r="47858" spans="199:199" ht="12" customHeight="1">
      <c r="GQ47858" s="171"/>
    </row>
    <row r="47859" spans="199:199" ht="12" customHeight="1">
      <c r="GQ47859" s="171"/>
    </row>
    <row r="47860" spans="199:199" ht="12" customHeight="1">
      <c r="GQ47860" s="171"/>
    </row>
    <row r="47861" spans="199:199" ht="12" customHeight="1">
      <c r="GQ47861" s="171"/>
    </row>
    <row r="47862" spans="199:199" ht="12" customHeight="1">
      <c r="GQ47862" s="171"/>
    </row>
    <row r="47863" spans="199:199" ht="12" customHeight="1">
      <c r="GQ47863" s="171"/>
    </row>
    <row r="47864" spans="199:199" ht="12" customHeight="1">
      <c r="GQ47864" s="171"/>
    </row>
    <row r="47865" spans="199:199" ht="12" customHeight="1">
      <c r="GQ47865" s="171"/>
    </row>
    <row r="47866" spans="199:199" ht="12" customHeight="1">
      <c r="GQ47866" s="171"/>
    </row>
    <row r="47867" spans="199:199" ht="12" customHeight="1">
      <c r="GQ47867" s="171"/>
    </row>
    <row r="47868" spans="199:199" ht="12" customHeight="1">
      <c r="GQ47868" s="171"/>
    </row>
    <row r="47869" spans="199:199" ht="12" customHeight="1">
      <c r="GQ47869" s="171"/>
    </row>
    <row r="47870" spans="199:199" ht="12" customHeight="1">
      <c r="GQ47870" s="171"/>
    </row>
    <row r="47871" spans="199:199" ht="12" customHeight="1">
      <c r="GQ47871" s="171"/>
    </row>
    <row r="47872" spans="199:199" ht="12" customHeight="1">
      <c r="GQ47872" s="171"/>
    </row>
    <row r="47873" spans="199:199" ht="12" customHeight="1">
      <c r="GQ47873" s="171"/>
    </row>
    <row r="47874" spans="199:199" ht="12" customHeight="1">
      <c r="GQ47874" s="171"/>
    </row>
    <row r="47875" spans="199:199" ht="12" customHeight="1">
      <c r="GQ47875" s="171"/>
    </row>
    <row r="47876" spans="199:199" ht="12" customHeight="1">
      <c r="GQ47876" s="171"/>
    </row>
    <row r="47877" spans="199:199" ht="12" customHeight="1">
      <c r="GQ47877" s="171"/>
    </row>
    <row r="47878" spans="199:199" ht="12" customHeight="1">
      <c r="GQ47878" s="171"/>
    </row>
    <row r="47879" spans="199:199" ht="12" customHeight="1">
      <c r="GQ47879" s="171"/>
    </row>
    <row r="47880" spans="199:199" ht="12" customHeight="1">
      <c r="GQ47880" s="171"/>
    </row>
    <row r="47881" spans="199:199" ht="12" customHeight="1">
      <c r="GQ47881" s="171"/>
    </row>
    <row r="47882" spans="199:199" ht="12" customHeight="1">
      <c r="GQ47882" s="171"/>
    </row>
    <row r="47883" spans="199:199" ht="12" customHeight="1">
      <c r="GQ47883" s="171"/>
    </row>
    <row r="47884" spans="199:199" ht="12" customHeight="1">
      <c r="GQ47884" s="171"/>
    </row>
    <row r="47885" spans="199:199" ht="12" customHeight="1">
      <c r="GQ47885" s="171"/>
    </row>
    <row r="47886" spans="199:199" ht="12" customHeight="1">
      <c r="GQ47886" s="171"/>
    </row>
    <row r="47887" spans="199:199" ht="12" customHeight="1">
      <c r="GQ47887" s="171"/>
    </row>
    <row r="47888" spans="199:199" ht="12" customHeight="1">
      <c r="GQ47888" s="171"/>
    </row>
    <row r="47889" spans="199:199" ht="12" customHeight="1">
      <c r="GQ47889" s="171"/>
    </row>
    <row r="47890" spans="199:199" ht="12" customHeight="1">
      <c r="GQ47890" s="171"/>
    </row>
    <row r="47891" spans="199:199" ht="12" customHeight="1">
      <c r="GQ47891" s="171"/>
    </row>
    <row r="47892" spans="199:199" ht="12" customHeight="1">
      <c r="GQ47892" s="171"/>
    </row>
    <row r="47893" spans="199:199" ht="12" customHeight="1">
      <c r="GQ47893" s="171"/>
    </row>
    <row r="47894" spans="199:199" ht="12" customHeight="1">
      <c r="GQ47894" s="171"/>
    </row>
    <row r="47895" spans="199:199" ht="12" customHeight="1">
      <c r="GQ47895" s="171"/>
    </row>
    <row r="47896" spans="199:199" ht="12" customHeight="1">
      <c r="GQ47896" s="171"/>
    </row>
    <row r="47897" spans="199:199" ht="12" customHeight="1">
      <c r="GQ47897" s="171"/>
    </row>
    <row r="47898" spans="199:199" ht="12" customHeight="1">
      <c r="GQ47898" s="171"/>
    </row>
    <row r="47899" spans="199:199" ht="12" customHeight="1">
      <c r="GQ47899" s="171"/>
    </row>
    <row r="47900" spans="199:199" ht="12" customHeight="1">
      <c r="GQ47900" s="171"/>
    </row>
    <row r="47901" spans="199:199" ht="12" customHeight="1">
      <c r="GQ47901" s="171"/>
    </row>
    <row r="47902" spans="199:199" ht="12" customHeight="1">
      <c r="GQ47902" s="171"/>
    </row>
    <row r="47903" spans="199:199" ht="12" customHeight="1">
      <c r="GQ47903" s="171"/>
    </row>
    <row r="47904" spans="199:199" ht="12" customHeight="1">
      <c r="GQ47904" s="171"/>
    </row>
    <row r="47905" spans="199:199" ht="12" customHeight="1">
      <c r="GQ47905" s="171"/>
    </row>
    <row r="47906" spans="199:199" ht="12" customHeight="1">
      <c r="GQ47906" s="171"/>
    </row>
    <row r="47907" spans="199:199" ht="12" customHeight="1">
      <c r="GQ47907" s="171"/>
    </row>
    <row r="47908" spans="199:199" ht="12" customHeight="1">
      <c r="GQ47908" s="171"/>
    </row>
    <row r="47909" spans="199:199" ht="12" customHeight="1">
      <c r="GQ47909" s="171"/>
    </row>
    <row r="47910" spans="199:199" ht="12" customHeight="1">
      <c r="GQ47910" s="171"/>
    </row>
    <row r="47911" spans="199:199" ht="12" customHeight="1">
      <c r="GQ47911" s="171"/>
    </row>
    <row r="47912" spans="199:199" ht="12" customHeight="1">
      <c r="GQ47912" s="171"/>
    </row>
    <row r="47913" spans="199:199" ht="12" customHeight="1">
      <c r="GQ47913" s="171"/>
    </row>
    <row r="47914" spans="199:199" ht="12" customHeight="1">
      <c r="GQ47914" s="171"/>
    </row>
    <row r="47915" spans="199:199" ht="12" customHeight="1">
      <c r="GQ47915" s="171"/>
    </row>
    <row r="47916" spans="199:199" ht="12" customHeight="1">
      <c r="GQ47916" s="171"/>
    </row>
    <row r="47917" spans="199:199" ht="12" customHeight="1">
      <c r="GQ47917" s="171"/>
    </row>
    <row r="47918" spans="199:199" ht="12" customHeight="1">
      <c r="GQ47918" s="171"/>
    </row>
    <row r="47919" spans="199:199" ht="12" customHeight="1">
      <c r="GQ47919" s="171"/>
    </row>
    <row r="47920" spans="199:199" ht="12" customHeight="1">
      <c r="GQ47920" s="171"/>
    </row>
    <row r="47921" spans="199:199" ht="12" customHeight="1">
      <c r="GQ47921" s="171"/>
    </row>
    <row r="47922" spans="199:199" ht="12" customHeight="1">
      <c r="GQ47922" s="171"/>
    </row>
    <row r="47923" spans="199:199" ht="12" customHeight="1">
      <c r="GQ47923" s="171"/>
    </row>
    <row r="47924" spans="199:199" ht="12" customHeight="1">
      <c r="GQ47924" s="171"/>
    </row>
    <row r="47925" spans="199:199" ht="12" customHeight="1">
      <c r="GQ47925" s="171"/>
    </row>
    <row r="47926" spans="199:199" ht="12" customHeight="1">
      <c r="GQ47926" s="171"/>
    </row>
    <row r="47927" spans="199:199" ht="12" customHeight="1">
      <c r="GQ47927" s="171"/>
    </row>
    <row r="47928" spans="199:199" ht="12" customHeight="1">
      <c r="GQ47928" s="171"/>
    </row>
    <row r="47929" spans="199:199" ht="12" customHeight="1">
      <c r="GQ47929" s="171"/>
    </row>
    <row r="47930" spans="199:199" ht="12" customHeight="1">
      <c r="GQ47930" s="171"/>
    </row>
    <row r="47931" spans="199:199" ht="12" customHeight="1">
      <c r="GQ47931" s="171"/>
    </row>
    <row r="47932" spans="199:199" ht="12" customHeight="1">
      <c r="GQ47932" s="171"/>
    </row>
    <row r="47933" spans="199:199" ht="12" customHeight="1">
      <c r="GQ47933" s="171"/>
    </row>
    <row r="47934" spans="199:199" ht="12" customHeight="1">
      <c r="GQ47934" s="171"/>
    </row>
    <row r="47935" spans="199:199" ht="12" customHeight="1">
      <c r="GQ47935" s="171"/>
    </row>
    <row r="47936" spans="199:199" ht="12" customHeight="1">
      <c r="GQ47936" s="171"/>
    </row>
    <row r="47937" spans="199:199" ht="12" customHeight="1">
      <c r="GQ47937" s="171"/>
    </row>
    <row r="47938" spans="199:199" ht="12" customHeight="1">
      <c r="GQ47938" s="171"/>
    </row>
    <row r="47939" spans="199:199" ht="12" customHeight="1">
      <c r="GQ47939" s="171"/>
    </row>
    <row r="47940" spans="199:199" ht="12" customHeight="1">
      <c r="GQ47940" s="171"/>
    </row>
    <row r="47941" spans="199:199" ht="12" customHeight="1">
      <c r="GQ47941" s="171"/>
    </row>
    <row r="47942" spans="199:199" ht="12" customHeight="1">
      <c r="GQ47942" s="171"/>
    </row>
    <row r="47943" spans="199:199" ht="12" customHeight="1">
      <c r="GQ47943" s="171"/>
    </row>
    <row r="47944" spans="199:199" ht="12" customHeight="1">
      <c r="GQ47944" s="171"/>
    </row>
    <row r="47945" spans="199:199" ht="12" customHeight="1">
      <c r="GQ47945" s="171"/>
    </row>
    <row r="47946" spans="199:199" ht="12" customHeight="1">
      <c r="GQ47946" s="171"/>
    </row>
    <row r="47947" spans="199:199" ht="12" customHeight="1">
      <c r="GQ47947" s="171"/>
    </row>
    <row r="47948" spans="199:199" ht="12" customHeight="1">
      <c r="GQ47948" s="171"/>
    </row>
    <row r="47949" spans="199:199" ht="12" customHeight="1">
      <c r="GQ47949" s="171"/>
    </row>
    <row r="47950" spans="199:199" ht="12" customHeight="1">
      <c r="GQ47950" s="171"/>
    </row>
    <row r="47951" spans="199:199" ht="12" customHeight="1">
      <c r="GQ47951" s="171"/>
    </row>
    <row r="47952" spans="199:199" ht="12" customHeight="1">
      <c r="GQ47952" s="171"/>
    </row>
    <row r="47953" spans="199:199" ht="12" customHeight="1">
      <c r="GQ47953" s="171"/>
    </row>
    <row r="47954" spans="199:199" ht="12" customHeight="1">
      <c r="GQ47954" s="171"/>
    </row>
    <row r="47955" spans="199:199" ht="12" customHeight="1">
      <c r="GQ47955" s="171"/>
    </row>
    <row r="47956" spans="199:199" ht="12" customHeight="1">
      <c r="GQ47956" s="171"/>
    </row>
    <row r="47957" spans="199:199" ht="12" customHeight="1">
      <c r="GQ47957" s="171"/>
    </row>
    <row r="47958" spans="199:199" ht="12" customHeight="1">
      <c r="GQ47958" s="171"/>
    </row>
    <row r="47959" spans="199:199" ht="12" customHeight="1">
      <c r="GQ47959" s="171"/>
    </row>
    <row r="47960" spans="199:199" ht="12" customHeight="1">
      <c r="GQ47960" s="171"/>
    </row>
    <row r="47961" spans="199:199" ht="12" customHeight="1">
      <c r="GQ47961" s="171"/>
    </row>
    <row r="47962" spans="199:199" ht="12" customHeight="1">
      <c r="GQ47962" s="171"/>
    </row>
    <row r="47963" spans="199:199" ht="12" customHeight="1">
      <c r="GQ47963" s="171"/>
    </row>
    <row r="47964" spans="199:199" ht="12" customHeight="1">
      <c r="GQ47964" s="171"/>
    </row>
    <row r="47965" spans="199:199" ht="12" customHeight="1">
      <c r="GQ47965" s="171"/>
    </row>
    <row r="47966" spans="199:199" ht="12" customHeight="1">
      <c r="GQ47966" s="171"/>
    </row>
    <row r="47967" spans="199:199" ht="12" customHeight="1">
      <c r="GQ47967" s="171"/>
    </row>
    <row r="47968" spans="199:199" ht="12" customHeight="1">
      <c r="GQ47968" s="171"/>
    </row>
    <row r="47969" spans="199:199" ht="12" customHeight="1">
      <c r="GQ47969" s="171"/>
    </row>
    <row r="47970" spans="199:199" ht="12" customHeight="1">
      <c r="GQ47970" s="171"/>
    </row>
    <row r="47971" spans="199:199" ht="12" customHeight="1">
      <c r="GQ47971" s="171"/>
    </row>
    <row r="47972" spans="199:199" ht="12" customHeight="1">
      <c r="GQ47972" s="171"/>
    </row>
    <row r="47973" spans="199:199" ht="12" customHeight="1">
      <c r="GQ47973" s="171"/>
    </row>
    <row r="47974" spans="199:199" ht="12" customHeight="1">
      <c r="GQ47974" s="171"/>
    </row>
    <row r="47975" spans="199:199" ht="12" customHeight="1">
      <c r="GQ47975" s="171"/>
    </row>
    <row r="47976" spans="199:199" ht="12" customHeight="1">
      <c r="GQ47976" s="171"/>
    </row>
    <row r="47977" spans="199:199" ht="12" customHeight="1">
      <c r="GQ47977" s="171"/>
    </row>
    <row r="47978" spans="199:199" ht="12" customHeight="1">
      <c r="GQ47978" s="171"/>
    </row>
    <row r="47979" spans="199:199" ht="12" customHeight="1">
      <c r="GQ47979" s="171"/>
    </row>
    <row r="47980" spans="199:199" ht="12" customHeight="1">
      <c r="GQ47980" s="171"/>
    </row>
    <row r="47981" spans="199:199" ht="12" customHeight="1">
      <c r="GQ47981" s="171"/>
    </row>
    <row r="47982" spans="199:199" ht="12" customHeight="1">
      <c r="GQ47982" s="171"/>
    </row>
    <row r="47983" spans="199:199" ht="12" customHeight="1">
      <c r="GQ47983" s="171"/>
    </row>
    <row r="47984" spans="199:199" ht="12" customHeight="1">
      <c r="GQ47984" s="171"/>
    </row>
    <row r="47985" spans="199:199" ht="12" customHeight="1">
      <c r="GQ47985" s="171"/>
    </row>
    <row r="47986" spans="199:199" ht="12" customHeight="1">
      <c r="GQ47986" s="171"/>
    </row>
    <row r="47987" spans="199:199" ht="12" customHeight="1">
      <c r="GQ47987" s="171"/>
    </row>
    <row r="47988" spans="199:199" ht="12" customHeight="1">
      <c r="GQ47988" s="171"/>
    </row>
    <row r="47989" spans="199:199" ht="12" customHeight="1">
      <c r="GQ47989" s="171"/>
    </row>
    <row r="47990" spans="199:199" ht="12" customHeight="1">
      <c r="GQ47990" s="171"/>
    </row>
    <row r="47991" spans="199:199" ht="12" customHeight="1">
      <c r="GQ47991" s="171"/>
    </row>
    <row r="47992" spans="199:199" ht="12" customHeight="1">
      <c r="GQ47992" s="171"/>
    </row>
    <row r="47993" spans="199:199" ht="12" customHeight="1">
      <c r="GQ47993" s="171"/>
    </row>
    <row r="47994" spans="199:199" ht="12" customHeight="1">
      <c r="GQ47994" s="171"/>
    </row>
    <row r="47995" spans="199:199" ht="12" customHeight="1">
      <c r="GQ47995" s="171"/>
    </row>
    <row r="47996" spans="199:199" ht="12" customHeight="1">
      <c r="GQ47996" s="171"/>
    </row>
    <row r="47997" spans="199:199" ht="12" customHeight="1">
      <c r="GQ47997" s="171"/>
    </row>
    <row r="47998" spans="199:199" ht="12" customHeight="1">
      <c r="GQ47998" s="171"/>
    </row>
    <row r="47999" spans="199:199" ht="12" customHeight="1">
      <c r="GQ47999" s="171"/>
    </row>
    <row r="48000" spans="199:199" ht="12" customHeight="1">
      <c r="GQ48000" s="171"/>
    </row>
    <row r="48001" spans="199:199" ht="12" customHeight="1">
      <c r="GQ48001" s="171"/>
    </row>
    <row r="48002" spans="199:199" ht="12" customHeight="1">
      <c r="GQ48002" s="171"/>
    </row>
    <row r="48003" spans="199:199" ht="12" customHeight="1">
      <c r="GQ48003" s="171"/>
    </row>
    <row r="48004" spans="199:199" ht="12" customHeight="1">
      <c r="GQ48004" s="171"/>
    </row>
    <row r="48005" spans="199:199" ht="12" customHeight="1">
      <c r="GQ48005" s="171"/>
    </row>
    <row r="48006" spans="199:199" ht="12" customHeight="1">
      <c r="GQ48006" s="171"/>
    </row>
    <row r="48007" spans="199:199" ht="12" customHeight="1">
      <c r="GQ48007" s="171"/>
    </row>
    <row r="48008" spans="199:199" ht="12" customHeight="1">
      <c r="GQ48008" s="171"/>
    </row>
    <row r="48009" spans="199:199" ht="12" customHeight="1">
      <c r="GQ48009" s="171"/>
    </row>
    <row r="48010" spans="199:199" ht="12" customHeight="1">
      <c r="GQ48010" s="171"/>
    </row>
    <row r="48011" spans="199:199" ht="12" customHeight="1">
      <c r="GQ48011" s="171"/>
    </row>
    <row r="48012" spans="199:199" ht="12" customHeight="1">
      <c r="GQ48012" s="171"/>
    </row>
    <row r="48013" spans="199:199" ht="12" customHeight="1">
      <c r="GQ48013" s="171"/>
    </row>
    <row r="48014" spans="199:199" ht="12" customHeight="1">
      <c r="GQ48014" s="171"/>
    </row>
    <row r="48015" spans="199:199" ht="12" customHeight="1">
      <c r="GQ48015" s="171"/>
    </row>
    <row r="48016" spans="199:199" ht="12" customHeight="1">
      <c r="GQ48016" s="171"/>
    </row>
    <row r="48017" spans="199:199" ht="12" customHeight="1">
      <c r="GQ48017" s="171"/>
    </row>
    <row r="48018" spans="199:199" ht="12" customHeight="1">
      <c r="GQ48018" s="171"/>
    </row>
    <row r="48019" spans="199:199" ht="12" customHeight="1">
      <c r="GQ48019" s="171"/>
    </row>
    <row r="48020" spans="199:199" ht="12" customHeight="1">
      <c r="GQ48020" s="171"/>
    </row>
    <row r="48021" spans="199:199" ht="12" customHeight="1">
      <c r="GQ48021" s="171"/>
    </row>
    <row r="48022" spans="199:199" ht="12" customHeight="1">
      <c r="GQ48022" s="171"/>
    </row>
    <row r="48023" spans="199:199" ht="12" customHeight="1">
      <c r="GQ48023" s="171"/>
    </row>
    <row r="48024" spans="199:199" ht="12" customHeight="1">
      <c r="GQ48024" s="171"/>
    </row>
    <row r="48025" spans="199:199" ht="12" customHeight="1">
      <c r="GQ48025" s="171"/>
    </row>
    <row r="48026" spans="199:199" ht="12" customHeight="1">
      <c r="GQ48026" s="171"/>
    </row>
    <row r="48027" spans="199:199" ht="12" customHeight="1">
      <c r="GQ48027" s="171"/>
    </row>
    <row r="48028" spans="199:199" ht="12" customHeight="1">
      <c r="GQ48028" s="171"/>
    </row>
    <row r="48029" spans="199:199" ht="12" customHeight="1">
      <c r="GQ48029" s="171"/>
    </row>
    <row r="48030" spans="199:199" ht="12" customHeight="1">
      <c r="GQ48030" s="171"/>
    </row>
    <row r="48031" spans="199:199" ht="12" customHeight="1">
      <c r="GQ48031" s="171"/>
    </row>
    <row r="48032" spans="199:199" ht="12" customHeight="1">
      <c r="GQ48032" s="171"/>
    </row>
    <row r="48033" spans="199:199" ht="12" customHeight="1">
      <c r="GQ48033" s="171"/>
    </row>
    <row r="48034" spans="199:199" ht="12" customHeight="1">
      <c r="GQ48034" s="171"/>
    </row>
    <row r="48035" spans="199:199" ht="12" customHeight="1">
      <c r="GQ48035" s="171"/>
    </row>
    <row r="48036" spans="199:199" ht="12" customHeight="1">
      <c r="GQ48036" s="171"/>
    </row>
    <row r="48037" spans="199:199" ht="12" customHeight="1">
      <c r="GQ48037" s="171"/>
    </row>
    <row r="48038" spans="199:199" ht="12" customHeight="1">
      <c r="GQ48038" s="171"/>
    </row>
    <row r="48039" spans="199:199" ht="12" customHeight="1">
      <c r="GQ48039" s="171"/>
    </row>
    <row r="48040" spans="199:199" ht="12" customHeight="1">
      <c r="GQ48040" s="171"/>
    </row>
    <row r="48041" spans="199:199" ht="12" customHeight="1">
      <c r="GQ48041" s="171"/>
    </row>
    <row r="48042" spans="199:199" ht="12" customHeight="1">
      <c r="GQ48042" s="171"/>
    </row>
    <row r="48043" spans="199:199" ht="12" customHeight="1">
      <c r="GQ48043" s="171"/>
    </row>
    <row r="48044" spans="199:199" ht="12" customHeight="1">
      <c r="GQ48044" s="171"/>
    </row>
    <row r="48045" spans="199:199" ht="12" customHeight="1">
      <c r="GQ48045" s="171"/>
    </row>
    <row r="48046" spans="199:199" ht="12" customHeight="1">
      <c r="GQ48046" s="171"/>
    </row>
    <row r="48047" spans="199:199" ht="12" customHeight="1">
      <c r="GQ48047" s="171"/>
    </row>
    <row r="48048" spans="199:199" ht="12" customHeight="1">
      <c r="GQ48048" s="171"/>
    </row>
    <row r="48049" spans="199:199" ht="12" customHeight="1">
      <c r="GQ48049" s="171"/>
    </row>
    <row r="48050" spans="199:199" ht="12" customHeight="1">
      <c r="GQ48050" s="171"/>
    </row>
    <row r="48051" spans="199:199" ht="12" customHeight="1">
      <c r="GQ48051" s="171"/>
    </row>
    <row r="48052" spans="199:199" ht="12" customHeight="1">
      <c r="GQ48052" s="171"/>
    </row>
    <row r="48053" spans="199:199" ht="12" customHeight="1">
      <c r="GQ48053" s="171"/>
    </row>
    <row r="48054" spans="199:199" ht="12" customHeight="1">
      <c r="GQ48054" s="171"/>
    </row>
    <row r="48055" spans="199:199" ht="12" customHeight="1">
      <c r="GQ48055" s="171"/>
    </row>
    <row r="48056" spans="199:199" ht="12" customHeight="1">
      <c r="GQ48056" s="171"/>
    </row>
    <row r="48057" spans="199:199" ht="12" customHeight="1">
      <c r="GQ48057" s="171"/>
    </row>
    <row r="48058" spans="199:199" ht="12" customHeight="1">
      <c r="GQ48058" s="171"/>
    </row>
    <row r="48059" spans="199:199" ht="12" customHeight="1">
      <c r="GQ48059" s="171"/>
    </row>
    <row r="48060" spans="199:199" ht="12" customHeight="1">
      <c r="GQ48060" s="171"/>
    </row>
    <row r="48061" spans="199:199" ht="12" customHeight="1">
      <c r="GQ48061" s="171"/>
    </row>
    <row r="48062" spans="199:199" ht="12" customHeight="1">
      <c r="GQ48062" s="171"/>
    </row>
    <row r="48063" spans="199:199" ht="12" customHeight="1">
      <c r="GQ48063" s="171"/>
    </row>
    <row r="48064" spans="199:199" ht="12" customHeight="1">
      <c r="GQ48064" s="171"/>
    </row>
    <row r="48065" spans="199:199" ht="12" customHeight="1">
      <c r="GQ48065" s="171"/>
    </row>
    <row r="48066" spans="199:199" ht="12" customHeight="1">
      <c r="GQ48066" s="171"/>
    </row>
    <row r="48067" spans="199:199" ht="12" customHeight="1">
      <c r="GQ48067" s="171"/>
    </row>
    <row r="48068" spans="199:199" ht="12" customHeight="1">
      <c r="GQ48068" s="171"/>
    </row>
    <row r="48069" spans="199:199" ht="12" customHeight="1">
      <c r="GQ48069" s="171"/>
    </row>
    <row r="48070" spans="199:199" ht="12" customHeight="1">
      <c r="GQ48070" s="171"/>
    </row>
    <row r="48071" spans="199:199" ht="12" customHeight="1">
      <c r="GQ48071" s="171"/>
    </row>
    <row r="48072" spans="199:199" ht="12" customHeight="1">
      <c r="GQ48072" s="171"/>
    </row>
    <row r="48073" spans="199:199" ht="12" customHeight="1">
      <c r="GQ48073" s="171"/>
    </row>
    <row r="48074" spans="199:199" ht="12" customHeight="1">
      <c r="GQ48074" s="171"/>
    </row>
    <row r="48075" spans="199:199" ht="12" customHeight="1">
      <c r="GQ48075" s="171"/>
    </row>
    <row r="48076" spans="199:199" ht="12" customHeight="1">
      <c r="GQ48076" s="171"/>
    </row>
    <row r="48077" spans="199:199" ht="12" customHeight="1">
      <c r="GQ48077" s="171"/>
    </row>
    <row r="48078" spans="199:199" ht="12" customHeight="1">
      <c r="GQ48078" s="171"/>
    </row>
    <row r="48079" spans="199:199" ht="12" customHeight="1">
      <c r="GQ48079" s="171"/>
    </row>
    <row r="48080" spans="199:199" ht="12" customHeight="1">
      <c r="GQ48080" s="171"/>
    </row>
    <row r="48081" spans="199:199" ht="12" customHeight="1">
      <c r="GQ48081" s="171"/>
    </row>
    <row r="48082" spans="199:199" ht="12" customHeight="1">
      <c r="GQ48082" s="171"/>
    </row>
    <row r="48083" spans="199:199" ht="12" customHeight="1">
      <c r="GQ48083" s="171"/>
    </row>
    <row r="48084" spans="199:199" ht="12" customHeight="1">
      <c r="GQ48084" s="171"/>
    </row>
    <row r="48085" spans="199:199" ht="12" customHeight="1">
      <c r="GQ48085" s="171"/>
    </row>
    <row r="48086" spans="199:199" ht="12" customHeight="1">
      <c r="GQ48086" s="171"/>
    </row>
    <row r="48087" spans="199:199" ht="12" customHeight="1">
      <c r="GQ48087" s="171"/>
    </row>
    <row r="48088" spans="199:199" ht="12" customHeight="1">
      <c r="GQ48088" s="171"/>
    </row>
    <row r="48089" spans="199:199" ht="12" customHeight="1">
      <c r="GQ48089" s="171"/>
    </row>
    <row r="48090" spans="199:199" ht="12" customHeight="1">
      <c r="GQ48090" s="171"/>
    </row>
    <row r="48091" spans="199:199" ht="12" customHeight="1">
      <c r="GQ48091" s="171"/>
    </row>
    <row r="48092" spans="199:199" ht="12" customHeight="1">
      <c r="GQ48092" s="171"/>
    </row>
    <row r="48093" spans="199:199" ht="12" customHeight="1">
      <c r="GQ48093" s="171"/>
    </row>
    <row r="48094" spans="199:199" ht="12" customHeight="1">
      <c r="GQ48094" s="171"/>
    </row>
    <row r="48095" spans="199:199" ht="12" customHeight="1">
      <c r="GQ48095" s="171"/>
    </row>
    <row r="48096" spans="199:199" ht="12" customHeight="1">
      <c r="GQ48096" s="171"/>
    </row>
    <row r="48097" spans="199:199" ht="12" customHeight="1">
      <c r="GQ48097" s="171"/>
    </row>
    <row r="48098" spans="199:199" ht="12" customHeight="1">
      <c r="GQ48098" s="171"/>
    </row>
    <row r="48099" spans="199:199" ht="12" customHeight="1">
      <c r="GQ48099" s="171"/>
    </row>
    <row r="48100" spans="199:199" ht="12" customHeight="1">
      <c r="GQ48100" s="171"/>
    </row>
    <row r="48101" spans="199:199" ht="12" customHeight="1">
      <c r="GQ48101" s="171"/>
    </row>
    <row r="48102" spans="199:199" ht="12" customHeight="1">
      <c r="GQ48102" s="171"/>
    </row>
    <row r="48103" spans="199:199" ht="12" customHeight="1">
      <c r="GQ48103" s="171"/>
    </row>
    <row r="48104" spans="199:199" ht="12" customHeight="1">
      <c r="GQ48104" s="171"/>
    </row>
    <row r="48105" spans="199:199" ht="12" customHeight="1">
      <c r="GQ48105" s="171"/>
    </row>
    <row r="48106" spans="199:199" ht="12" customHeight="1">
      <c r="GQ48106" s="171"/>
    </row>
    <row r="48107" spans="199:199" ht="12" customHeight="1">
      <c r="GQ48107" s="171"/>
    </row>
    <row r="48108" spans="199:199" ht="12" customHeight="1">
      <c r="GQ48108" s="171"/>
    </row>
    <row r="48109" spans="199:199" ht="12" customHeight="1">
      <c r="GQ48109" s="171"/>
    </row>
    <row r="48110" spans="199:199" ht="12" customHeight="1">
      <c r="GQ48110" s="171"/>
    </row>
    <row r="48111" spans="199:199" ht="12" customHeight="1">
      <c r="GQ48111" s="171"/>
    </row>
    <row r="48112" spans="199:199" ht="12" customHeight="1">
      <c r="GQ48112" s="171"/>
    </row>
    <row r="48113" spans="199:199" ht="12" customHeight="1">
      <c r="GQ48113" s="171"/>
    </row>
    <row r="48114" spans="199:199" ht="12" customHeight="1">
      <c r="GQ48114" s="171"/>
    </row>
    <row r="48115" spans="199:199" ht="12" customHeight="1">
      <c r="GQ48115" s="171"/>
    </row>
    <row r="48116" spans="199:199" ht="12" customHeight="1">
      <c r="GQ48116" s="171"/>
    </row>
    <row r="48117" spans="199:199" ht="12" customHeight="1">
      <c r="GQ48117" s="171"/>
    </row>
    <row r="48118" spans="199:199" ht="12" customHeight="1">
      <c r="GQ48118" s="171"/>
    </row>
    <row r="48119" spans="199:199" ht="12" customHeight="1">
      <c r="GQ48119" s="171"/>
    </row>
    <row r="48120" spans="199:199" ht="12" customHeight="1">
      <c r="GQ48120" s="171"/>
    </row>
    <row r="48121" spans="199:199" ht="12" customHeight="1">
      <c r="GQ48121" s="171"/>
    </row>
    <row r="48122" spans="199:199" ht="12" customHeight="1">
      <c r="GQ48122" s="171"/>
    </row>
    <row r="48123" spans="199:199" ht="12" customHeight="1">
      <c r="GQ48123" s="171"/>
    </row>
    <row r="48124" spans="199:199" ht="12" customHeight="1">
      <c r="GQ48124" s="171"/>
    </row>
    <row r="48125" spans="199:199" ht="12" customHeight="1">
      <c r="GQ48125" s="171"/>
    </row>
    <row r="48126" spans="199:199" ht="12" customHeight="1">
      <c r="GQ48126" s="171"/>
    </row>
    <row r="48127" spans="199:199" ht="12" customHeight="1">
      <c r="GQ48127" s="171"/>
    </row>
    <row r="48128" spans="199:199" ht="12" customHeight="1">
      <c r="GQ48128" s="171"/>
    </row>
    <row r="48129" spans="199:199" ht="12" customHeight="1">
      <c r="GQ48129" s="171"/>
    </row>
    <row r="48130" spans="199:199" ht="12" customHeight="1">
      <c r="GQ48130" s="171"/>
    </row>
    <row r="48131" spans="199:199" ht="12" customHeight="1">
      <c r="GQ48131" s="171"/>
    </row>
    <row r="48132" spans="199:199" ht="12" customHeight="1">
      <c r="GQ48132" s="171"/>
    </row>
    <row r="48133" spans="199:199" ht="12" customHeight="1">
      <c r="GQ48133" s="171"/>
    </row>
    <row r="48134" spans="199:199" ht="12" customHeight="1">
      <c r="GQ48134" s="171"/>
    </row>
    <row r="48135" spans="199:199" ht="12" customHeight="1">
      <c r="GQ48135" s="171"/>
    </row>
    <row r="48136" spans="199:199" ht="12" customHeight="1">
      <c r="GQ48136" s="171"/>
    </row>
    <row r="48137" spans="199:199" ht="12" customHeight="1">
      <c r="GQ48137" s="171"/>
    </row>
    <row r="48138" spans="199:199" ht="12" customHeight="1">
      <c r="GQ48138" s="171"/>
    </row>
    <row r="48139" spans="199:199" ht="12" customHeight="1">
      <c r="GQ48139" s="171"/>
    </row>
    <row r="48140" spans="199:199" ht="12" customHeight="1">
      <c r="GQ48140" s="171"/>
    </row>
    <row r="48141" spans="199:199" ht="12" customHeight="1">
      <c r="GQ48141" s="171"/>
    </row>
    <row r="48142" spans="199:199" ht="12" customHeight="1">
      <c r="GQ48142" s="171"/>
    </row>
    <row r="48143" spans="199:199" ht="12" customHeight="1">
      <c r="GQ48143" s="171"/>
    </row>
    <row r="48144" spans="199:199" ht="12" customHeight="1">
      <c r="GQ48144" s="171"/>
    </row>
    <row r="48145" spans="199:199" ht="12" customHeight="1">
      <c r="GQ48145" s="171"/>
    </row>
    <row r="48146" spans="199:199" ht="12" customHeight="1">
      <c r="GQ48146" s="171"/>
    </row>
    <row r="48147" spans="199:199" ht="12" customHeight="1">
      <c r="GQ48147" s="171"/>
    </row>
    <row r="48148" spans="199:199" ht="12" customHeight="1">
      <c r="GQ48148" s="171"/>
    </row>
    <row r="48149" spans="199:199" ht="12" customHeight="1">
      <c r="GQ48149" s="171"/>
    </row>
    <row r="48150" spans="199:199" ht="12" customHeight="1">
      <c r="GQ48150" s="171"/>
    </row>
    <row r="48151" spans="199:199" ht="12" customHeight="1">
      <c r="GQ48151" s="171"/>
    </row>
    <row r="48152" spans="199:199" ht="12" customHeight="1">
      <c r="GQ48152" s="171"/>
    </row>
    <row r="48153" spans="199:199" ht="12" customHeight="1">
      <c r="GQ48153" s="171"/>
    </row>
    <row r="48154" spans="199:199" ht="12" customHeight="1">
      <c r="GQ48154" s="171"/>
    </row>
    <row r="48155" spans="199:199" ht="12" customHeight="1">
      <c r="GQ48155" s="171"/>
    </row>
    <row r="48156" spans="199:199" ht="12" customHeight="1">
      <c r="GQ48156" s="171"/>
    </row>
    <row r="48157" spans="199:199" ht="12" customHeight="1">
      <c r="GQ48157" s="171"/>
    </row>
    <row r="48158" spans="199:199" ht="12" customHeight="1">
      <c r="GQ48158" s="171"/>
    </row>
    <row r="48159" spans="199:199" ht="12" customHeight="1">
      <c r="GQ48159" s="171"/>
    </row>
    <row r="48160" spans="199:199" ht="12" customHeight="1">
      <c r="GQ48160" s="171"/>
    </row>
    <row r="48161" spans="199:199" ht="12" customHeight="1">
      <c r="GQ48161" s="171"/>
    </row>
    <row r="48162" spans="199:199" ht="12" customHeight="1">
      <c r="GQ48162" s="171"/>
    </row>
    <row r="48163" spans="199:199" ht="12" customHeight="1">
      <c r="GQ48163" s="171"/>
    </row>
    <row r="48164" spans="199:199" ht="12" customHeight="1">
      <c r="GQ48164" s="171"/>
    </row>
    <row r="48165" spans="199:199" ht="12" customHeight="1">
      <c r="GQ48165" s="171"/>
    </row>
    <row r="48166" spans="199:199" ht="12" customHeight="1">
      <c r="GQ48166" s="171"/>
    </row>
    <row r="48167" spans="199:199" ht="12" customHeight="1">
      <c r="GQ48167" s="171"/>
    </row>
    <row r="48168" spans="199:199" ht="12" customHeight="1">
      <c r="GQ48168" s="171"/>
    </row>
    <row r="48169" spans="199:199" ht="12" customHeight="1">
      <c r="GQ48169" s="171"/>
    </row>
    <row r="48170" spans="199:199" ht="12" customHeight="1">
      <c r="GQ48170" s="171"/>
    </row>
    <row r="48171" spans="199:199" ht="12" customHeight="1">
      <c r="GQ48171" s="171"/>
    </row>
    <row r="48172" spans="199:199" ht="12" customHeight="1">
      <c r="GQ48172" s="171"/>
    </row>
    <row r="48173" spans="199:199" ht="12" customHeight="1">
      <c r="GQ48173" s="171"/>
    </row>
    <row r="48174" spans="199:199" ht="12" customHeight="1">
      <c r="GQ48174" s="171"/>
    </row>
    <row r="48175" spans="199:199" ht="12" customHeight="1">
      <c r="GQ48175" s="171"/>
    </row>
    <row r="48176" spans="199:199" ht="12" customHeight="1">
      <c r="GQ48176" s="171"/>
    </row>
    <row r="48177" spans="199:199" ht="12" customHeight="1">
      <c r="GQ48177" s="171"/>
    </row>
    <row r="48178" spans="199:199" ht="12" customHeight="1">
      <c r="GQ48178" s="171"/>
    </row>
    <row r="48179" spans="199:199" ht="12" customHeight="1">
      <c r="GQ48179" s="171"/>
    </row>
    <row r="48180" spans="199:199" ht="12" customHeight="1">
      <c r="GQ48180" s="171"/>
    </row>
    <row r="48181" spans="199:199" ht="12" customHeight="1">
      <c r="GQ48181" s="171"/>
    </row>
    <row r="48182" spans="199:199" ht="12" customHeight="1">
      <c r="GQ48182" s="171"/>
    </row>
    <row r="48183" spans="199:199" ht="12" customHeight="1">
      <c r="GQ48183" s="171"/>
    </row>
    <row r="48184" spans="199:199" ht="12" customHeight="1">
      <c r="GQ48184" s="171"/>
    </row>
    <row r="48185" spans="199:199" ht="12" customHeight="1">
      <c r="GQ48185" s="171"/>
    </row>
    <row r="48186" spans="199:199" ht="12" customHeight="1">
      <c r="GQ48186" s="171"/>
    </row>
    <row r="48187" spans="199:199" ht="12" customHeight="1">
      <c r="GQ48187" s="171"/>
    </row>
    <row r="48188" spans="199:199" ht="12" customHeight="1">
      <c r="GQ48188" s="171"/>
    </row>
    <row r="48189" spans="199:199" ht="12" customHeight="1">
      <c r="GQ48189" s="171"/>
    </row>
    <row r="48190" spans="199:199" ht="12" customHeight="1">
      <c r="GQ48190" s="171"/>
    </row>
    <row r="48191" spans="199:199" ht="12" customHeight="1">
      <c r="GQ48191" s="171"/>
    </row>
    <row r="48192" spans="199:199" ht="12" customHeight="1">
      <c r="GQ48192" s="171"/>
    </row>
    <row r="48193" spans="199:199" ht="12" customHeight="1">
      <c r="GQ48193" s="171"/>
    </row>
    <row r="48194" spans="199:199" ht="12" customHeight="1">
      <c r="GQ48194" s="171"/>
    </row>
    <row r="48195" spans="199:199" ht="12" customHeight="1">
      <c r="GQ48195" s="171"/>
    </row>
    <row r="48196" spans="199:199" ht="12" customHeight="1">
      <c r="GQ48196" s="171"/>
    </row>
    <row r="48197" spans="199:199" ht="12" customHeight="1">
      <c r="GQ48197" s="171"/>
    </row>
    <row r="48198" spans="199:199" ht="12" customHeight="1">
      <c r="GQ48198" s="171"/>
    </row>
    <row r="48199" spans="199:199" ht="12" customHeight="1">
      <c r="GQ48199" s="171"/>
    </row>
    <row r="48200" spans="199:199" ht="12" customHeight="1">
      <c r="GQ48200" s="171"/>
    </row>
    <row r="48201" spans="199:199" ht="12" customHeight="1">
      <c r="GQ48201" s="171"/>
    </row>
    <row r="48202" spans="199:199" ht="12" customHeight="1">
      <c r="GQ48202" s="171"/>
    </row>
    <row r="48203" spans="199:199" ht="12" customHeight="1">
      <c r="GQ48203" s="171"/>
    </row>
    <row r="48204" spans="199:199" ht="12" customHeight="1">
      <c r="GQ48204" s="171"/>
    </row>
    <row r="48205" spans="199:199" ht="12" customHeight="1">
      <c r="GQ48205" s="171"/>
    </row>
    <row r="48206" spans="199:199" ht="12" customHeight="1">
      <c r="GQ48206" s="171"/>
    </row>
    <row r="48207" spans="199:199" ht="12" customHeight="1">
      <c r="GQ48207" s="171"/>
    </row>
    <row r="48208" spans="199:199" ht="12" customHeight="1">
      <c r="GQ48208" s="171"/>
    </row>
    <row r="48209" spans="199:199" ht="12" customHeight="1">
      <c r="GQ48209" s="171"/>
    </row>
    <row r="48210" spans="199:199" ht="12" customHeight="1">
      <c r="GQ48210" s="171"/>
    </row>
    <row r="48211" spans="199:199" ht="12" customHeight="1">
      <c r="GQ48211" s="171"/>
    </row>
    <row r="48212" spans="199:199" ht="12" customHeight="1">
      <c r="GQ48212" s="171"/>
    </row>
    <row r="48213" spans="199:199" ht="12" customHeight="1">
      <c r="GQ48213" s="171"/>
    </row>
    <row r="48214" spans="199:199" ht="12" customHeight="1">
      <c r="GQ48214" s="171"/>
    </row>
    <row r="48215" spans="199:199" ht="12" customHeight="1">
      <c r="GQ48215" s="171"/>
    </row>
    <row r="48216" spans="199:199" ht="12" customHeight="1">
      <c r="GQ48216" s="171"/>
    </row>
    <row r="48217" spans="199:199" ht="12" customHeight="1">
      <c r="GQ48217" s="171"/>
    </row>
    <row r="48218" spans="199:199" ht="12" customHeight="1">
      <c r="GQ48218" s="171"/>
    </row>
    <row r="48219" spans="199:199" ht="12" customHeight="1">
      <c r="GQ48219" s="171"/>
    </row>
    <row r="48220" spans="199:199" ht="12" customHeight="1">
      <c r="GQ48220" s="171"/>
    </row>
    <row r="48221" spans="199:199" ht="12" customHeight="1">
      <c r="GQ48221" s="171"/>
    </row>
    <row r="48222" spans="199:199" ht="12" customHeight="1">
      <c r="GQ48222" s="171"/>
    </row>
    <row r="48223" spans="199:199" ht="12" customHeight="1">
      <c r="GQ48223" s="171"/>
    </row>
    <row r="48224" spans="199:199" ht="12" customHeight="1">
      <c r="GQ48224" s="171"/>
    </row>
    <row r="48225" spans="199:199" ht="12" customHeight="1">
      <c r="GQ48225" s="171"/>
    </row>
    <row r="48226" spans="199:199" ht="12" customHeight="1">
      <c r="GQ48226" s="171"/>
    </row>
    <row r="48227" spans="199:199" ht="12" customHeight="1">
      <c r="GQ48227" s="171"/>
    </row>
    <row r="48228" spans="199:199" ht="12" customHeight="1">
      <c r="GQ48228" s="171"/>
    </row>
    <row r="48229" spans="199:199" ht="12" customHeight="1">
      <c r="GQ48229" s="171"/>
    </row>
    <row r="48230" spans="199:199" ht="12" customHeight="1">
      <c r="GQ48230" s="171"/>
    </row>
    <row r="48231" spans="199:199" ht="12" customHeight="1">
      <c r="GQ48231" s="171"/>
    </row>
    <row r="48232" spans="199:199" ht="12" customHeight="1">
      <c r="GQ48232" s="171"/>
    </row>
    <row r="48233" spans="199:199" ht="12" customHeight="1">
      <c r="GQ48233" s="171"/>
    </row>
    <row r="48234" spans="199:199" ht="12" customHeight="1">
      <c r="GQ48234" s="171"/>
    </row>
    <row r="48235" spans="199:199" ht="12" customHeight="1">
      <c r="GQ48235" s="171"/>
    </row>
    <row r="48236" spans="199:199" ht="12" customHeight="1">
      <c r="GQ48236" s="171"/>
    </row>
    <row r="48237" spans="199:199" ht="12" customHeight="1">
      <c r="GQ48237" s="171"/>
    </row>
    <row r="48238" spans="199:199" ht="12" customHeight="1">
      <c r="GQ48238" s="171"/>
    </row>
    <row r="48239" spans="199:199" ht="12" customHeight="1">
      <c r="GQ48239" s="171"/>
    </row>
    <row r="48240" spans="199:199" ht="12" customHeight="1">
      <c r="GQ48240" s="171"/>
    </row>
    <row r="48241" spans="199:199" ht="12" customHeight="1">
      <c r="GQ48241" s="171"/>
    </row>
    <row r="48242" spans="199:199" ht="12" customHeight="1">
      <c r="GQ48242" s="171"/>
    </row>
    <row r="48243" spans="199:199" ht="12" customHeight="1">
      <c r="GQ48243" s="171"/>
    </row>
    <row r="48244" spans="199:199" ht="12" customHeight="1">
      <c r="GQ48244" s="171"/>
    </row>
    <row r="48245" spans="199:199" ht="12" customHeight="1">
      <c r="GQ48245" s="171"/>
    </row>
    <row r="48246" spans="199:199" ht="12" customHeight="1">
      <c r="GQ48246" s="171"/>
    </row>
    <row r="48247" spans="199:199" ht="12" customHeight="1">
      <c r="GQ48247" s="171"/>
    </row>
    <row r="48248" spans="199:199" ht="12" customHeight="1">
      <c r="GQ48248" s="171"/>
    </row>
    <row r="48249" spans="199:199" ht="12" customHeight="1">
      <c r="GQ48249" s="171"/>
    </row>
    <row r="48250" spans="199:199" ht="12" customHeight="1">
      <c r="GQ48250" s="171"/>
    </row>
    <row r="48251" spans="199:199" ht="12" customHeight="1">
      <c r="GQ48251" s="171"/>
    </row>
    <row r="48252" spans="199:199" ht="12" customHeight="1">
      <c r="GQ48252" s="171"/>
    </row>
    <row r="48253" spans="199:199" ht="12" customHeight="1">
      <c r="GQ48253" s="171"/>
    </row>
    <row r="48254" spans="199:199" ht="12" customHeight="1">
      <c r="GQ48254" s="171"/>
    </row>
    <row r="48255" spans="199:199" ht="12" customHeight="1">
      <c r="GQ48255" s="171"/>
    </row>
    <row r="48256" spans="199:199" ht="12" customHeight="1">
      <c r="GQ48256" s="171"/>
    </row>
    <row r="48257" spans="199:199" ht="12" customHeight="1">
      <c r="GQ48257" s="171"/>
    </row>
    <row r="48258" spans="199:199" ht="12" customHeight="1">
      <c r="GQ48258" s="171"/>
    </row>
    <row r="48259" spans="199:199" ht="12" customHeight="1">
      <c r="GQ48259" s="171"/>
    </row>
    <row r="48260" spans="199:199" ht="12" customHeight="1">
      <c r="GQ48260" s="171"/>
    </row>
    <row r="48261" spans="199:199" ht="12" customHeight="1">
      <c r="GQ48261" s="171"/>
    </row>
    <row r="48262" spans="199:199" ht="12" customHeight="1">
      <c r="GQ48262" s="171"/>
    </row>
    <row r="48263" spans="199:199" ht="12" customHeight="1">
      <c r="GQ48263" s="171"/>
    </row>
    <row r="48264" spans="199:199" ht="12" customHeight="1">
      <c r="GQ48264" s="171"/>
    </row>
    <row r="48265" spans="199:199" ht="12" customHeight="1">
      <c r="GQ48265" s="171"/>
    </row>
    <row r="48266" spans="199:199" ht="12" customHeight="1">
      <c r="GQ48266" s="171"/>
    </row>
    <row r="48267" spans="199:199" ht="12" customHeight="1">
      <c r="GQ48267" s="171"/>
    </row>
    <row r="48268" spans="199:199" ht="12" customHeight="1">
      <c r="GQ48268" s="171"/>
    </row>
    <row r="48269" spans="199:199" ht="12" customHeight="1">
      <c r="GQ48269" s="171"/>
    </row>
    <row r="48270" spans="199:199" ht="12" customHeight="1">
      <c r="GQ48270" s="171"/>
    </row>
    <row r="48271" spans="199:199" ht="12" customHeight="1">
      <c r="GQ48271" s="171"/>
    </row>
    <row r="48272" spans="199:199" ht="12" customHeight="1">
      <c r="GQ48272" s="171"/>
    </row>
    <row r="48273" spans="199:199" ht="12" customHeight="1">
      <c r="GQ48273" s="171"/>
    </row>
    <row r="48274" spans="199:199" ht="12" customHeight="1">
      <c r="GQ48274" s="171"/>
    </row>
    <row r="48275" spans="199:199" ht="12" customHeight="1">
      <c r="GQ48275" s="171"/>
    </row>
    <row r="48276" spans="199:199" ht="12" customHeight="1">
      <c r="GQ48276" s="171"/>
    </row>
    <row r="48277" spans="199:199" ht="12" customHeight="1">
      <c r="GQ48277" s="171"/>
    </row>
    <row r="48278" spans="199:199" ht="12" customHeight="1">
      <c r="GQ48278" s="171"/>
    </row>
    <row r="48279" spans="199:199" ht="12" customHeight="1">
      <c r="GQ48279" s="171"/>
    </row>
    <row r="48280" spans="199:199" ht="12" customHeight="1">
      <c r="GQ48280" s="171"/>
    </row>
    <row r="48281" spans="199:199" ht="12" customHeight="1">
      <c r="GQ48281" s="171"/>
    </row>
    <row r="48282" spans="199:199" ht="12" customHeight="1">
      <c r="GQ48282" s="171"/>
    </row>
    <row r="48283" spans="199:199" ht="12" customHeight="1">
      <c r="GQ48283" s="171"/>
    </row>
    <row r="48284" spans="199:199" ht="12" customHeight="1">
      <c r="GQ48284" s="171"/>
    </row>
    <row r="48285" spans="199:199" ht="12" customHeight="1">
      <c r="GQ48285" s="171"/>
    </row>
    <row r="48286" spans="199:199" ht="12" customHeight="1">
      <c r="GQ48286" s="171"/>
    </row>
    <row r="48287" spans="199:199" ht="12" customHeight="1">
      <c r="GQ48287" s="171"/>
    </row>
    <row r="48288" spans="199:199" ht="12" customHeight="1">
      <c r="GQ48288" s="171"/>
    </row>
    <row r="48289" spans="199:199" ht="12" customHeight="1">
      <c r="GQ48289" s="171"/>
    </row>
    <row r="48290" spans="199:199" ht="12" customHeight="1">
      <c r="GQ48290" s="171"/>
    </row>
    <row r="48291" spans="199:199" ht="12" customHeight="1">
      <c r="GQ48291" s="171"/>
    </row>
    <row r="48292" spans="199:199" ht="12" customHeight="1">
      <c r="GQ48292" s="171"/>
    </row>
    <row r="48293" spans="199:199" ht="12" customHeight="1">
      <c r="GQ48293" s="171"/>
    </row>
    <row r="48294" spans="199:199" ht="12" customHeight="1">
      <c r="GQ48294" s="171"/>
    </row>
    <row r="48295" spans="199:199" ht="12" customHeight="1">
      <c r="GQ48295" s="171"/>
    </row>
    <row r="48296" spans="199:199" ht="12" customHeight="1">
      <c r="GQ48296" s="171"/>
    </row>
    <row r="48297" spans="199:199" ht="12" customHeight="1">
      <c r="GQ48297" s="171"/>
    </row>
    <row r="48298" spans="199:199" ht="12" customHeight="1">
      <c r="GQ48298" s="171"/>
    </row>
    <row r="48299" spans="199:199" ht="12" customHeight="1">
      <c r="GQ48299" s="171"/>
    </row>
    <row r="48300" spans="199:199" ht="12" customHeight="1">
      <c r="GQ48300" s="171"/>
    </row>
    <row r="48301" spans="199:199" ht="12" customHeight="1">
      <c r="GQ48301" s="171"/>
    </row>
    <row r="48302" spans="199:199" ht="12" customHeight="1">
      <c r="GQ48302" s="171"/>
    </row>
    <row r="48303" spans="199:199" ht="12" customHeight="1">
      <c r="GQ48303" s="171"/>
    </row>
    <row r="48304" spans="199:199" ht="12" customHeight="1">
      <c r="GQ48304" s="171"/>
    </row>
    <row r="48305" spans="199:199" ht="12" customHeight="1">
      <c r="GQ48305" s="171"/>
    </row>
    <row r="48306" spans="199:199" ht="12" customHeight="1">
      <c r="GQ48306" s="171"/>
    </row>
    <row r="48307" spans="199:199" ht="12" customHeight="1">
      <c r="GQ48307" s="171"/>
    </row>
    <row r="48308" spans="199:199" ht="12" customHeight="1">
      <c r="GQ48308" s="171"/>
    </row>
    <row r="48309" spans="199:199" ht="12" customHeight="1">
      <c r="GQ48309" s="171"/>
    </row>
    <row r="48310" spans="199:199" ht="12" customHeight="1">
      <c r="GQ48310" s="171"/>
    </row>
    <row r="48311" spans="199:199" ht="12" customHeight="1">
      <c r="GQ48311" s="171"/>
    </row>
    <row r="48312" spans="199:199" ht="12" customHeight="1">
      <c r="GQ48312" s="171"/>
    </row>
    <row r="48313" spans="199:199" ht="12" customHeight="1">
      <c r="GQ48313" s="171"/>
    </row>
    <row r="48314" spans="199:199" ht="12" customHeight="1">
      <c r="GQ48314" s="171"/>
    </row>
    <row r="48315" spans="199:199" ht="12" customHeight="1">
      <c r="GQ48315" s="171"/>
    </row>
    <row r="48316" spans="199:199" ht="12" customHeight="1">
      <c r="GQ48316" s="171"/>
    </row>
    <row r="48317" spans="199:199" ht="12" customHeight="1">
      <c r="GQ48317" s="171"/>
    </row>
    <row r="48318" spans="199:199" ht="12" customHeight="1">
      <c r="GQ48318" s="171"/>
    </row>
    <row r="48319" spans="199:199" ht="12" customHeight="1">
      <c r="GQ48319" s="171"/>
    </row>
    <row r="48320" spans="199:199" ht="12" customHeight="1">
      <c r="GQ48320" s="171"/>
    </row>
    <row r="48321" spans="199:199" ht="12" customHeight="1">
      <c r="GQ48321" s="171"/>
    </row>
    <row r="48322" spans="199:199" ht="12" customHeight="1">
      <c r="GQ48322" s="171"/>
    </row>
    <row r="48323" spans="199:199" ht="12" customHeight="1">
      <c r="GQ48323" s="171"/>
    </row>
    <row r="48324" spans="199:199" ht="12" customHeight="1">
      <c r="GQ48324" s="171"/>
    </row>
    <row r="48325" spans="199:199" ht="12" customHeight="1">
      <c r="GQ48325" s="171"/>
    </row>
    <row r="48326" spans="199:199" ht="12" customHeight="1">
      <c r="GQ48326" s="171"/>
    </row>
    <row r="48327" spans="199:199" ht="12" customHeight="1">
      <c r="GQ48327" s="171"/>
    </row>
    <row r="48328" spans="199:199" ht="12" customHeight="1">
      <c r="GQ48328" s="171"/>
    </row>
    <row r="48329" spans="199:199" ht="12" customHeight="1">
      <c r="GQ48329" s="171"/>
    </row>
    <row r="48330" spans="199:199" ht="12" customHeight="1">
      <c r="GQ48330" s="171"/>
    </row>
    <row r="48331" spans="199:199" ht="12" customHeight="1">
      <c r="GQ48331" s="171"/>
    </row>
    <row r="48332" spans="199:199" ht="12" customHeight="1">
      <c r="GQ48332" s="171"/>
    </row>
    <row r="48333" spans="199:199" ht="12" customHeight="1">
      <c r="GQ48333" s="171"/>
    </row>
    <row r="48334" spans="199:199" ht="12" customHeight="1">
      <c r="GQ48334" s="171"/>
    </row>
    <row r="48335" spans="199:199" ht="12" customHeight="1">
      <c r="GQ48335" s="171"/>
    </row>
    <row r="48336" spans="199:199" ht="12" customHeight="1">
      <c r="GQ48336" s="171"/>
    </row>
    <row r="48337" spans="199:199" ht="12" customHeight="1">
      <c r="GQ48337" s="171"/>
    </row>
    <row r="48338" spans="199:199" ht="12" customHeight="1">
      <c r="GQ48338" s="171"/>
    </row>
    <row r="48339" spans="199:199" ht="12" customHeight="1">
      <c r="GQ48339" s="171"/>
    </row>
    <row r="48340" spans="199:199" ht="12" customHeight="1">
      <c r="GQ48340" s="171"/>
    </row>
    <row r="48341" spans="199:199" ht="12" customHeight="1">
      <c r="GQ48341" s="171"/>
    </row>
    <row r="48342" spans="199:199" ht="12" customHeight="1">
      <c r="GQ48342" s="171"/>
    </row>
    <row r="48343" spans="199:199" ht="12" customHeight="1">
      <c r="GQ48343" s="171"/>
    </row>
    <row r="48344" spans="199:199" ht="12" customHeight="1">
      <c r="GQ48344" s="171"/>
    </row>
    <row r="48345" spans="199:199" ht="12" customHeight="1">
      <c r="GQ48345" s="171"/>
    </row>
    <row r="48346" spans="199:199" ht="12" customHeight="1">
      <c r="GQ48346" s="171"/>
    </row>
    <row r="48347" spans="199:199" ht="12" customHeight="1">
      <c r="GQ48347" s="171"/>
    </row>
    <row r="48348" spans="199:199" ht="12" customHeight="1">
      <c r="GQ48348" s="171"/>
    </row>
    <row r="48349" spans="199:199" ht="12" customHeight="1">
      <c r="GQ48349" s="171"/>
    </row>
    <row r="48350" spans="199:199" ht="12" customHeight="1">
      <c r="GQ48350" s="171"/>
    </row>
    <row r="48351" spans="199:199" ht="12" customHeight="1">
      <c r="GQ48351" s="171"/>
    </row>
    <row r="48352" spans="199:199" ht="12" customHeight="1">
      <c r="GQ48352" s="171"/>
    </row>
    <row r="48353" spans="199:199" ht="12" customHeight="1">
      <c r="GQ48353" s="171"/>
    </row>
    <row r="48354" spans="199:199" ht="12" customHeight="1">
      <c r="GQ48354" s="171"/>
    </row>
    <row r="48355" spans="199:199" ht="12" customHeight="1">
      <c r="GQ48355" s="171"/>
    </row>
    <row r="48356" spans="199:199" ht="12" customHeight="1">
      <c r="GQ48356" s="171"/>
    </row>
    <row r="48357" spans="199:199" ht="12" customHeight="1">
      <c r="GQ48357" s="171"/>
    </row>
    <row r="48358" spans="199:199" ht="12" customHeight="1">
      <c r="GQ48358" s="171"/>
    </row>
    <row r="48359" spans="199:199" ht="12" customHeight="1">
      <c r="GQ48359" s="171"/>
    </row>
    <row r="48360" spans="199:199" ht="12" customHeight="1">
      <c r="GQ48360" s="171"/>
    </row>
    <row r="48361" spans="199:199" ht="12" customHeight="1">
      <c r="GQ48361" s="171"/>
    </row>
    <row r="48362" spans="199:199" ht="12" customHeight="1">
      <c r="GQ48362" s="171"/>
    </row>
    <row r="48363" spans="199:199" ht="12" customHeight="1">
      <c r="GQ48363" s="171"/>
    </row>
    <row r="48364" spans="199:199" ht="12" customHeight="1">
      <c r="GQ48364" s="171"/>
    </row>
    <row r="48365" spans="199:199" ht="12" customHeight="1">
      <c r="GQ48365" s="171"/>
    </row>
    <row r="48366" spans="199:199" ht="12" customHeight="1">
      <c r="GQ48366" s="171"/>
    </row>
    <row r="48367" spans="199:199" ht="12" customHeight="1">
      <c r="GQ48367" s="171"/>
    </row>
    <row r="48368" spans="199:199" ht="12" customHeight="1">
      <c r="GQ48368" s="171"/>
    </row>
    <row r="48369" spans="199:199" ht="12" customHeight="1">
      <c r="GQ48369" s="171"/>
    </row>
    <row r="48370" spans="199:199" ht="12" customHeight="1">
      <c r="GQ48370" s="171"/>
    </row>
    <row r="48371" spans="199:199" ht="12" customHeight="1">
      <c r="GQ48371" s="171"/>
    </row>
    <row r="48372" spans="199:199" ht="12" customHeight="1">
      <c r="GQ48372" s="171"/>
    </row>
    <row r="48373" spans="199:199" ht="12" customHeight="1">
      <c r="GQ48373" s="171"/>
    </row>
    <row r="48374" spans="199:199" ht="12" customHeight="1">
      <c r="GQ48374" s="171"/>
    </row>
    <row r="48375" spans="199:199" ht="12" customHeight="1">
      <c r="GQ48375" s="171"/>
    </row>
    <row r="48376" spans="199:199" ht="12" customHeight="1">
      <c r="GQ48376" s="171"/>
    </row>
    <row r="48377" spans="199:199" ht="12" customHeight="1">
      <c r="GQ48377" s="171"/>
    </row>
    <row r="48378" spans="199:199" ht="12" customHeight="1">
      <c r="GQ48378" s="171"/>
    </row>
    <row r="48379" spans="199:199" ht="12" customHeight="1">
      <c r="GQ48379" s="171"/>
    </row>
    <row r="48380" spans="199:199" ht="12" customHeight="1">
      <c r="GQ48380" s="171"/>
    </row>
    <row r="48381" spans="199:199" ht="12" customHeight="1">
      <c r="GQ48381" s="171"/>
    </row>
    <row r="48382" spans="199:199" ht="12" customHeight="1">
      <c r="GQ48382" s="171"/>
    </row>
    <row r="48383" spans="199:199" ht="12" customHeight="1">
      <c r="GQ48383" s="171"/>
    </row>
    <row r="48384" spans="199:199" ht="12" customHeight="1">
      <c r="GQ48384" s="171"/>
    </row>
    <row r="48385" spans="199:199" ht="12" customHeight="1">
      <c r="GQ48385" s="171"/>
    </row>
    <row r="48386" spans="199:199" ht="12" customHeight="1">
      <c r="GQ48386" s="171"/>
    </row>
    <row r="48387" spans="199:199" ht="12" customHeight="1">
      <c r="GQ48387" s="171"/>
    </row>
    <row r="48388" spans="199:199" ht="12" customHeight="1">
      <c r="GQ48388" s="171"/>
    </row>
    <row r="48389" spans="199:199" ht="12" customHeight="1">
      <c r="GQ48389" s="171"/>
    </row>
    <row r="48390" spans="199:199" ht="12" customHeight="1">
      <c r="GQ48390" s="171"/>
    </row>
    <row r="48391" spans="199:199" ht="12" customHeight="1">
      <c r="GQ48391" s="171"/>
    </row>
    <row r="48392" spans="199:199" ht="12" customHeight="1">
      <c r="GQ48392" s="171"/>
    </row>
    <row r="48393" spans="199:199" ht="12" customHeight="1">
      <c r="GQ48393" s="171"/>
    </row>
    <row r="48394" spans="199:199" ht="12" customHeight="1">
      <c r="GQ48394" s="171"/>
    </row>
    <row r="48395" spans="199:199" ht="12" customHeight="1">
      <c r="GQ48395" s="171"/>
    </row>
    <row r="48396" spans="199:199" ht="12" customHeight="1">
      <c r="GQ48396" s="171"/>
    </row>
    <row r="48397" spans="199:199" ht="12" customHeight="1">
      <c r="GQ48397" s="171"/>
    </row>
    <row r="48398" spans="199:199" ht="12" customHeight="1">
      <c r="GQ48398" s="171"/>
    </row>
    <row r="48399" spans="199:199" ht="12" customHeight="1">
      <c r="GQ48399" s="171"/>
    </row>
    <row r="48400" spans="199:199" ht="12" customHeight="1">
      <c r="GQ48400" s="171"/>
    </row>
    <row r="48401" spans="199:199" ht="12" customHeight="1">
      <c r="GQ48401" s="171"/>
    </row>
    <row r="48402" spans="199:199" ht="12" customHeight="1">
      <c r="GQ48402" s="171"/>
    </row>
    <row r="48403" spans="199:199" ht="12" customHeight="1">
      <c r="GQ48403" s="171"/>
    </row>
    <row r="48404" spans="199:199" ht="12" customHeight="1">
      <c r="GQ48404" s="171"/>
    </row>
    <row r="48405" spans="199:199" ht="12" customHeight="1">
      <c r="GQ48405" s="171"/>
    </row>
    <row r="48406" spans="199:199" ht="12" customHeight="1">
      <c r="GQ48406" s="171"/>
    </row>
    <row r="48407" spans="199:199" ht="12" customHeight="1">
      <c r="GQ48407" s="171"/>
    </row>
    <row r="48408" spans="199:199" ht="12" customHeight="1">
      <c r="GQ48408" s="171"/>
    </row>
    <row r="48409" spans="199:199" ht="12" customHeight="1">
      <c r="GQ48409" s="171"/>
    </row>
    <row r="48410" spans="199:199" ht="12" customHeight="1">
      <c r="GQ48410" s="171"/>
    </row>
    <row r="48411" spans="199:199" ht="12" customHeight="1">
      <c r="GQ48411" s="171"/>
    </row>
    <row r="48412" spans="199:199" ht="12" customHeight="1">
      <c r="GQ48412" s="171"/>
    </row>
    <row r="48413" spans="199:199" ht="12" customHeight="1">
      <c r="GQ48413" s="171"/>
    </row>
    <row r="48414" spans="199:199" ht="12" customHeight="1">
      <c r="GQ48414" s="171"/>
    </row>
    <row r="48415" spans="199:199" ht="12" customHeight="1">
      <c r="GQ48415" s="171"/>
    </row>
    <row r="48416" spans="199:199" ht="12" customHeight="1">
      <c r="GQ48416" s="171"/>
    </row>
    <row r="48417" spans="199:199" ht="12" customHeight="1">
      <c r="GQ48417" s="171"/>
    </row>
    <row r="48418" spans="199:199" ht="12" customHeight="1">
      <c r="GQ48418" s="171"/>
    </row>
    <row r="48419" spans="199:199" ht="12" customHeight="1">
      <c r="GQ48419" s="171"/>
    </row>
    <row r="48420" spans="199:199" ht="12" customHeight="1">
      <c r="GQ48420" s="171"/>
    </row>
    <row r="48421" spans="199:199" ht="12" customHeight="1">
      <c r="GQ48421" s="171"/>
    </row>
    <row r="48422" spans="199:199" ht="12" customHeight="1">
      <c r="GQ48422" s="171"/>
    </row>
    <row r="48423" spans="199:199" ht="12" customHeight="1">
      <c r="GQ48423" s="171"/>
    </row>
    <row r="48424" spans="199:199" ht="12" customHeight="1">
      <c r="GQ48424" s="171"/>
    </row>
    <row r="48425" spans="199:199" ht="12" customHeight="1">
      <c r="GQ48425" s="171"/>
    </row>
    <row r="48426" spans="199:199" ht="12" customHeight="1">
      <c r="GQ48426" s="171"/>
    </row>
    <row r="48427" spans="199:199" ht="12" customHeight="1">
      <c r="GQ48427" s="171"/>
    </row>
    <row r="48428" spans="199:199" ht="12" customHeight="1">
      <c r="GQ48428" s="171"/>
    </row>
    <row r="48429" spans="199:199" ht="12" customHeight="1">
      <c r="GQ48429" s="171"/>
    </row>
    <row r="48430" spans="199:199" ht="12" customHeight="1">
      <c r="GQ48430" s="171"/>
    </row>
    <row r="48431" spans="199:199" ht="12" customHeight="1">
      <c r="GQ48431" s="171"/>
    </row>
    <row r="48432" spans="199:199" ht="12" customHeight="1">
      <c r="GQ48432" s="171"/>
    </row>
    <row r="48433" spans="199:199" ht="12" customHeight="1">
      <c r="GQ48433" s="171"/>
    </row>
    <row r="48434" spans="199:199" ht="12" customHeight="1">
      <c r="GQ48434" s="171"/>
    </row>
    <row r="48435" spans="199:199" ht="12" customHeight="1">
      <c r="GQ48435" s="171"/>
    </row>
    <row r="48436" spans="199:199" ht="12" customHeight="1">
      <c r="GQ48436" s="171"/>
    </row>
    <row r="48437" spans="199:199" ht="12" customHeight="1">
      <c r="GQ48437" s="171"/>
    </row>
    <row r="48438" spans="199:199" ht="12" customHeight="1">
      <c r="GQ48438" s="171"/>
    </row>
    <row r="48439" spans="199:199" ht="12" customHeight="1">
      <c r="GQ48439" s="171"/>
    </row>
    <row r="48440" spans="199:199" ht="12" customHeight="1">
      <c r="GQ48440" s="171"/>
    </row>
    <row r="48441" spans="199:199" ht="12" customHeight="1">
      <c r="GQ48441" s="171"/>
    </row>
    <row r="48442" spans="199:199" ht="12" customHeight="1">
      <c r="GQ48442" s="171"/>
    </row>
    <row r="48443" spans="199:199" ht="12" customHeight="1">
      <c r="GQ48443" s="171"/>
    </row>
    <row r="48444" spans="199:199" ht="12" customHeight="1">
      <c r="GQ48444" s="171"/>
    </row>
    <row r="48445" spans="199:199" ht="12" customHeight="1">
      <c r="GQ48445" s="171"/>
    </row>
    <row r="48446" spans="199:199" ht="12" customHeight="1">
      <c r="GQ48446" s="171"/>
    </row>
    <row r="48447" spans="199:199" ht="12" customHeight="1">
      <c r="GQ48447" s="171"/>
    </row>
    <row r="48448" spans="199:199" ht="12" customHeight="1">
      <c r="GQ48448" s="171"/>
    </row>
    <row r="48449" spans="199:199" ht="12" customHeight="1">
      <c r="GQ48449" s="171"/>
    </row>
    <row r="48450" spans="199:199" ht="12" customHeight="1">
      <c r="GQ48450" s="171"/>
    </row>
    <row r="48451" spans="199:199" ht="12" customHeight="1">
      <c r="GQ48451" s="171"/>
    </row>
    <row r="48452" spans="199:199" ht="12" customHeight="1">
      <c r="GQ48452" s="171"/>
    </row>
    <row r="48453" spans="199:199" ht="12" customHeight="1">
      <c r="GQ48453" s="171"/>
    </row>
    <row r="48454" spans="199:199" ht="12" customHeight="1">
      <c r="GQ48454" s="171"/>
    </row>
    <row r="48455" spans="199:199" ht="12" customHeight="1">
      <c r="GQ48455" s="171"/>
    </row>
    <row r="48456" spans="199:199" ht="12" customHeight="1">
      <c r="GQ48456" s="171"/>
    </row>
    <row r="48457" spans="199:199" ht="12" customHeight="1">
      <c r="GQ48457" s="171"/>
    </row>
    <row r="48458" spans="199:199" ht="12" customHeight="1">
      <c r="GQ48458" s="171"/>
    </row>
    <row r="48459" spans="199:199" ht="12" customHeight="1">
      <c r="GQ48459" s="171"/>
    </row>
    <row r="48460" spans="199:199" ht="12" customHeight="1">
      <c r="GQ48460" s="171"/>
    </row>
    <row r="48461" spans="199:199" ht="12" customHeight="1">
      <c r="GQ48461" s="171"/>
    </row>
    <row r="48462" spans="199:199" ht="12" customHeight="1">
      <c r="GQ48462" s="171"/>
    </row>
    <row r="48463" spans="199:199" ht="12" customHeight="1">
      <c r="GQ48463" s="171"/>
    </row>
    <row r="48464" spans="199:199" ht="12" customHeight="1">
      <c r="GQ48464" s="171"/>
    </row>
    <row r="48465" spans="199:199" ht="12" customHeight="1">
      <c r="GQ48465" s="171"/>
    </row>
    <row r="48466" spans="199:199" ht="12" customHeight="1">
      <c r="GQ48466" s="171"/>
    </row>
    <row r="48467" spans="199:199" ht="12" customHeight="1">
      <c r="GQ48467" s="171"/>
    </row>
    <row r="48468" spans="199:199" ht="12" customHeight="1">
      <c r="GQ48468" s="171"/>
    </row>
    <row r="48469" spans="199:199" ht="12" customHeight="1">
      <c r="GQ48469" s="171"/>
    </row>
    <row r="48470" spans="199:199" ht="12" customHeight="1">
      <c r="GQ48470" s="171"/>
    </row>
    <row r="48471" spans="199:199" ht="12" customHeight="1">
      <c r="GQ48471" s="171"/>
    </row>
    <row r="48472" spans="199:199" ht="12" customHeight="1">
      <c r="GQ48472" s="171"/>
    </row>
    <row r="48473" spans="199:199" ht="12" customHeight="1">
      <c r="GQ48473" s="171"/>
    </row>
    <row r="48474" spans="199:199" ht="12" customHeight="1">
      <c r="GQ48474" s="171"/>
    </row>
    <row r="48475" spans="199:199" ht="12" customHeight="1">
      <c r="GQ48475" s="171"/>
    </row>
    <row r="48476" spans="199:199" ht="12" customHeight="1">
      <c r="GQ48476" s="171"/>
    </row>
    <row r="48477" spans="199:199" ht="12" customHeight="1">
      <c r="GQ48477" s="171"/>
    </row>
    <row r="48478" spans="199:199" ht="12" customHeight="1">
      <c r="GQ48478" s="171"/>
    </row>
    <row r="48479" spans="199:199" ht="12" customHeight="1">
      <c r="GQ48479" s="171"/>
    </row>
    <row r="48480" spans="199:199" ht="12" customHeight="1">
      <c r="GQ48480" s="171"/>
    </row>
    <row r="48481" spans="199:199" ht="12" customHeight="1">
      <c r="GQ48481" s="171"/>
    </row>
    <row r="48482" spans="199:199" ht="12" customHeight="1">
      <c r="GQ48482" s="171"/>
    </row>
    <row r="48483" spans="199:199" ht="12" customHeight="1">
      <c r="GQ48483" s="171"/>
    </row>
    <row r="48484" spans="199:199" ht="12" customHeight="1">
      <c r="GQ48484" s="171"/>
    </row>
    <row r="48485" spans="199:199" ht="12" customHeight="1">
      <c r="GQ48485" s="171"/>
    </row>
    <row r="48486" spans="199:199" ht="12" customHeight="1">
      <c r="GQ48486" s="171"/>
    </row>
    <row r="48487" spans="199:199" ht="12" customHeight="1">
      <c r="GQ48487" s="171"/>
    </row>
    <row r="48488" spans="199:199" ht="12" customHeight="1">
      <c r="GQ48488" s="171"/>
    </row>
    <row r="48489" spans="199:199" ht="12" customHeight="1">
      <c r="GQ48489" s="171"/>
    </row>
    <row r="48490" spans="199:199" ht="12" customHeight="1">
      <c r="GQ48490" s="171"/>
    </row>
    <row r="48491" spans="199:199" ht="12" customHeight="1">
      <c r="GQ48491" s="171"/>
    </row>
    <row r="48492" spans="199:199" ht="12" customHeight="1">
      <c r="GQ48492" s="171"/>
    </row>
    <row r="48493" spans="199:199" ht="12" customHeight="1">
      <c r="GQ48493" s="171"/>
    </row>
    <row r="48494" spans="199:199" ht="12" customHeight="1">
      <c r="GQ48494" s="171"/>
    </row>
    <row r="48495" spans="199:199" ht="12" customHeight="1">
      <c r="GQ48495" s="171"/>
    </row>
    <row r="48496" spans="199:199" ht="12" customHeight="1">
      <c r="GQ48496" s="171"/>
    </row>
    <row r="48497" spans="199:199" ht="12" customHeight="1">
      <c r="GQ48497" s="171"/>
    </row>
    <row r="48498" spans="199:199" ht="12" customHeight="1">
      <c r="GQ48498" s="171"/>
    </row>
    <row r="48499" spans="199:199" ht="12" customHeight="1">
      <c r="GQ48499" s="171"/>
    </row>
    <row r="48500" spans="199:199" ht="12" customHeight="1">
      <c r="GQ48500" s="171"/>
    </row>
    <row r="48501" spans="199:199" ht="12" customHeight="1">
      <c r="GQ48501" s="171"/>
    </row>
    <row r="48502" spans="199:199" ht="12" customHeight="1">
      <c r="GQ48502" s="171"/>
    </row>
    <row r="48503" spans="199:199" ht="12" customHeight="1">
      <c r="GQ48503" s="171"/>
    </row>
    <row r="48504" spans="199:199" ht="12" customHeight="1">
      <c r="GQ48504" s="171"/>
    </row>
    <row r="48505" spans="199:199" ht="12" customHeight="1">
      <c r="GQ48505" s="171"/>
    </row>
    <row r="48506" spans="199:199" ht="12" customHeight="1">
      <c r="GQ48506" s="171"/>
    </row>
    <row r="48507" spans="199:199" ht="12" customHeight="1">
      <c r="GQ48507" s="171"/>
    </row>
    <row r="48508" spans="199:199" ht="12" customHeight="1">
      <c r="GQ48508" s="171"/>
    </row>
    <row r="48509" spans="199:199" ht="12" customHeight="1">
      <c r="GQ48509" s="171"/>
    </row>
    <row r="48510" spans="199:199" ht="12" customHeight="1">
      <c r="GQ48510" s="171"/>
    </row>
    <row r="48511" spans="199:199" ht="12" customHeight="1">
      <c r="GQ48511" s="171"/>
    </row>
    <row r="48512" spans="199:199" ht="12" customHeight="1">
      <c r="GQ48512" s="171"/>
    </row>
    <row r="48513" spans="199:199" ht="12" customHeight="1">
      <c r="GQ48513" s="171"/>
    </row>
    <row r="48514" spans="199:199" ht="12" customHeight="1">
      <c r="GQ48514" s="171"/>
    </row>
    <row r="48515" spans="199:199" ht="12" customHeight="1">
      <c r="GQ48515" s="171"/>
    </row>
    <row r="48516" spans="199:199" ht="12" customHeight="1">
      <c r="GQ48516" s="171"/>
    </row>
    <row r="48517" spans="199:199" ht="12" customHeight="1">
      <c r="GQ48517" s="171"/>
    </row>
    <row r="48518" spans="199:199" ht="12" customHeight="1">
      <c r="GQ48518" s="171"/>
    </row>
    <row r="48519" spans="199:199" ht="12" customHeight="1">
      <c r="GQ48519" s="171"/>
    </row>
    <row r="48520" spans="199:199" ht="12" customHeight="1">
      <c r="GQ48520" s="171"/>
    </row>
    <row r="48521" spans="199:199" ht="12" customHeight="1">
      <c r="GQ48521" s="171"/>
    </row>
    <row r="48522" spans="199:199" ht="12" customHeight="1">
      <c r="GQ48522" s="171"/>
    </row>
    <row r="48523" spans="199:199" ht="12" customHeight="1">
      <c r="GQ48523" s="171"/>
    </row>
    <row r="48524" spans="199:199" ht="12" customHeight="1">
      <c r="GQ48524" s="171"/>
    </row>
    <row r="48525" spans="199:199" ht="12" customHeight="1">
      <c r="GQ48525" s="171"/>
    </row>
    <row r="48526" spans="199:199" ht="12" customHeight="1">
      <c r="GQ48526" s="171"/>
    </row>
    <row r="48527" spans="199:199" ht="12" customHeight="1">
      <c r="GQ48527" s="171"/>
    </row>
    <row r="48528" spans="199:199" ht="12" customHeight="1">
      <c r="GQ48528" s="171"/>
    </row>
    <row r="48529" spans="199:199" ht="12" customHeight="1">
      <c r="GQ48529" s="171"/>
    </row>
    <row r="48530" spans="199:199" ht="12" customHeight="1">
      <c r="GQ48530" s="171"/>
    </row>
    <row r="48531" spans="199:199" ht="12" customHeight="1">
      <c r="GQ48531" s="171"/>
    </row>
    <row r="48532" spans="199:199" ht="12" customHeight="1">
      <c r="GQ48532" s="171"/>
    </row>
    <row r="48533" spans="199:199" ht="12" customHeight="1">
      <c r="GQ48533" s="171"/>
    </row>
    <row r="48534" spans="199:199" ht="12" customHeight="1">
      <c r="GQ48534" s="171"/>
    </row>
    <row r="48535" spans="199:199" ht="12" customHeight="1">
      <c r="GQ48535" s="171"/>
    </row>
    <row r="48536" spans="199:199" ht="12" customHeight="1">
      <c r="GQ48536" s="171"/>
    </row>
    <row r="48537" spans="199:199" ht="12" customHeight="1">
      <c r="GQ48537" s="171"/>
    </row>
    <row r="48538" spans="199:199" ht="12" customHeight="1">
      <c r="GQ48538" s="171"/>
    </row>
    <row r="48539" spans="199:199" ht="12" customHeight="1">
      <c r="GQ48539" s="171"/>
    </row>
    <row r="48540" spans="199:199" ht="12" customHeight="1">
      <c r="GQ48540" s="171"/>
    </row>
    <row r="48541" spans="199:199" ht="12" customHeight="1">
      <c r="GQ48541" s="171"/>
    </row>
    <row r="48542" spans="199:199" ht="12" customHeight="1">
      <c r="GQ48542" s="171"/>
    </row>
    <row r="48543" spans="199:199" ht="12" customHeight="1">
      <c r="GQ48543" s="171"/>
    </row>
    <row r="48544" spans="199:199" ht="12" customHeight="1">
      <c r="GQ48544" s="171"/>
    </row>
    <row r="48545" spans="199:199" ht="12" customHeight="1">
      <c r="GQ48545" s="171"/>
    </row>
    <row r="48546" spans="199:199" ht="12" customHeight="1">
      <c r="GQ48546" s="171"/>
    </row>
    <row r="48547" spans="199:199" ht="12" customHeight="1">
      <c r="GQ48547" s="171"/>
    </row>
    <row r="48548" spans="199:199" ht="12" customHeight="1">
      <c r="GQ48548" s="171"/>
    </row>
    <row r="48549" spans="199:199" ht="12" customHeight="1">
      <c r="GQ48549" s="171"/>
    </row>
    <row r="48550" spans="199:199" ht="12" customHeight="1">
      <c r="GQ48550" s="171"/>
    </row>
    <row r="48551" spans="199:199" ht="12" customHeight="1">
      <c r="GQ48551" s="171"/>
    </row>
    <row r="48552" spans="199:199" ht="12" customHeight="1">
      <c r="GQ48552" s="171"/>
    </row>
    <row r="48553" spans="199:199" ht="12" customHeight="1">
      <c r="GQ48553" s="171"/>
    </row>
    <row r="48554" spans="199:199" ht="12" customHeight="1">
      <c r="GQ48554" s="171"/>
    </row>
    <row r="48555" spans="199:199" ht="12" customHeight="1">
      <c r="GQ48555" s="171"/>
    </row>
    <row r="48556" spans="199:199" ht="12" customHeight="1">
      <c r="GQ48556" s="171"/>
    </row>
    <row r="48557" spans="199:199" ht="12" customHeight="1">
      <c r="GQ48557" s="171"/>
    </row>
    <row r="48558" spans="199:199" ht="12" customHeight="1">
      <c r="GQ48558" s="171"/>
    </row>
    <row r="48559" spans="199:199" ht="12" customHeight="1">
      <c r="GQ48559" s="171"/>
    </row>
    <row r="48560" spans="199:199" ht="12" customHeight="1">
      <c r="GQ48560" s="171"/>
    </row>
    <row r="48561" spans="199:199" ht="12" customHeight="1">
      <c r="GQ48561" s="171"/>
    </row>
    <row r="48562" spans="199:199" ht="12" customHeight="1">
      <c r="GQ48562" s="171"/>
    </row>
    <row r="48563" spans="199:199" ht="12" customHeight="1">
      <c r="GQ48563" s="171"/>
    </row>
    <row r="48564" spans="199:199" ht="12" customHeight="1">
      <c r="GQ48564" s="171"/>
    </row>
    <row r="48565" spans="199:199" ht="12" customHeight="1">
      <c r="GQ48565" s="171"/>
    </row>
    <row r="48566" spans="199:199" ht="12" customHeight="1">
      <c r="GQ48566" s="171"/>
    </row>
    <row r="48567" spans="199:199" ht="12" customHeight="1">
      <c r="GQ48567" s="171"/>
    </row>
    <row r="48568" spans="199:199" ht="12" customHeight="1">
      <c r="GQ48568" s="171"/>
    </row>
    <row r="48569" spans="199:199" ht="12" customHeight="1">
      <c r="GQ48569" s="171"/>
    </row>
    <row r="48570" spans="199:199" ht="12" customHeight="1">
      <c r="GQ48570" s="171"/>
    </row>
    <row r="48571" spans="199:199" ht="12" customHeight="1">
      <c r="GQ48571" s="171"/>
    </row>
    <row r="48572" spans="199:199" ht="12" customHeight="1">
      <c r="GQ48572" s="171"/>
    </row>
    <row r="48573" spans="199:199" ht="12" customHeight="1">
      <c r="GQ48573" s="171"/>
    </row>
    <row r="48574" spans="199:199" ht="12" customHeight="1">
      <c r="GQ48574" s="171"/>
    </row>
    <row r="48575" spans="199:199" ht="12" customHeight="1">
      <c r="GQ48575" s="171"/>
    </row>
    <row r="48576" spans="199:199" ht="12" customHeight="1">
      <c r="GQ48576" s="171"/>
    </row>
    <row r="48577" spans="199:199" ht="12" customHeight="1">
      <c r="GQ48577" s="171"/>
    </row>
    <row r="48578" spans="199:199" ht="12" customHeight="1">
      <c r="GQ48578" s="171"/>
    </row>
    <row r="48579" spans="199:199" ht="12" customHeight="1">
      <c r="GQ48579" s="171"/>
    </row>
    <row r="48580" spans="199:199" ht="12" customHeight="1">
      <c r="GQ48580" s="171"/>
    </row>
    <row r="48581" spans="199:199" ht="12" customHeight="1">
      <c r="GQ48581" s="171"/>
    </row>
    <row r="48582" spans="199:199" ht="12" customHeight="1">
      <c r="GQ48582" s="171"/>
    </row>
    <row r="48583" spans="199:199" ht="12" customHeight="1">
      <c r="GQ48583" s="171"/>
    </row>
    <row r="48584" spans="199:199" ht="12" customHeight="1">
      <c r="GQ48584" s="171"/>
    </row>
    <row r="48585" spans="199:199" ht="12" customHeight="1">
      <c r="GQ48585" s="171"/>
    </row>
    <row r="48586" spans="199:199" ht="12" customHeight="1">
      <c r="GQ48586" s="171"/>
    </row>
    <row r="48587" spans="199:199" ht="12" customHeight="1">
      <c r="GQ48587" s="171"/>
    </row>
    <row r="48588" spans="199:199" ht="12" customHeight="1">
      <c r="GQ48588" s="171"/>
    </row>
    <row r="48589" spans="199:199" ht="12" customHeight="1">
      <c r="GQ48589" s="171"/>
    </row>
    <row r="48590" spans="199:199" ht="12" customHeight="1">
      <c r="GQ48590" s="171"/>
    </row>
    <row r="48591" spans="199:199" ht="12" customHeight="1">
      <c r="GQ48591" s="171"/>
    </row>
    <row r="48592" spans="199:199" ht="12" customHeight="1">
      <c r="GQ48592" s="171"/>
    </row>
    <row r="48593" spans="199:199" ht="12" customHeight="1">
      <c r="GQ48593" s="171"/>
    </row>
    <row r="48594" spans="199:199" ht="12" customHeight="1">
      <c r="GQ48594" s="171"/>
    </row>
    <row r="48595" spans="199:199" ht="12" customHeight="1">
      <c r="GQ48595" s="171"/>
    </row>
    <row r="48596" spans="199:199" ht="12" customHeight="1">
      <c r="GQ48596" s="171"/>
    </row>
    <row r="48597" spans="199:199" ht="12" customHeight="1">
      <c r="GQ48597" s="171"/>
    </row>
    <row r="48598" spans="199:199" ht="12" customHeight="1">
      <c r="GQ48598" s="171"/>
    </row>
    <row r="48599" spans="199:199" ht="12" customHeight="1">
      <c r="GQ48599" s="171"/>
    </row>
    <row r="48600" spans="199:199" ht="12" customHeight="1">
      <c r="GQ48600" s="171"/>
    </row>
    <row r="48601" spans="199:199" ht="12" customHeight="1">
      <c r="GQ48601" s="171"/>
    </row>
    <row r="48602" spans="199:199" ht="12" customHeight="1">
      <c r="GQ48602" s="171"/>
    </row>
    <row r="48603" spans="199:199" ht="12" customHeight="1">
      <c r="GQ48603" s="171"/>
    </row>
    <row r="48604" spans="199:199" ht="12" customHeight="1">
      <c r="GQ48604" s="171"/>
    </row>
    <row r="48605" spans="199:199" ht="12" customHeight="1">
      <c r="GQ48605" s="171"/>
    </row>
    <row r="48606" spans="199:199" ht="12" customHeight="1">
      <c r="GQ48606" s="171"/>
    </row>
    <row r="48607" spans="199:199" ht="12" customHeight="1">
      <c r="GQ48607" s="171"/>
    </row>
    <row r="48608" spans="199:199" ht="12" customHeight="1">
      <c r="GQ48608" s="171"/>
    </row>
    <row r="48609" spans="199:199" ht="12" customHeight="1">
      <c r="GQ48609" s="171"/>
    </row>
    <row r="48610" spans="199:199" ht="12" customHeight="1">
      <c r="GQ48610" s="171"/>
    </row>
    <row r="48611" spans="199:199" ht="12" customHeight="1">
      <c r="GQ48611" s="171"/>
    </row>
    <row r="48612" spans="199:199" ht="12" customHeight="1">
      <c r="GQ48612" s="171"/>
    </row>
    <row r="48613" spans="199:199" ht="12" customHeight="1">
      <c r="GQ48613" s="171"/>
    </row>
    <row r="48614" spans="199:199" ht="12" customHeight="1">
      <c r="GQ48614" s="171"/>
    </row>
    <row r="48615" spans="199:199" ht="12" customHeight="1">
      <c r="GQ48615" s="171"/>
    </row>
    <row r="48616" spans="199:199" ht="12" customHeight="1">
      <c r="GQ48616" s="171"/>
    </row>
    <row r="48617" spans="199:199" ht="12" customHeight="1">
      <c r="GQ48617" s="171"/>
    </row>
    <row r="48618" spans="199:199" ht="12" customHeight="1">
      <c r="GQ48618" s="171"/>
    </row>
    <row r="48619" spans="199:199" ht="12" customHeight="1">
      <c r="GQ48619" s="171"/>
    </row>
    <row r="48620" spans="199:199" ht="12" customHeight="1">
      <c r="GQ48620" s="171"/>
    </row>
    <row r="48621" spans="199:199" ht="12" customHeight="1">
      <c r="GQ48621" s="171"/>
    </row>
    <row r="48622" spans="199:199" ht="12" customHeight="1">
      <c r="GQ48622" s="171"/>
    </row>
    <row r="48623" spans="199:199" ht="12" customHeight="1">
      <c r="GQ48623" s="171"/>
    </row>
    <row r="48624" spans="199:199" ht="12" customHeight="1">
      <c r="GQ48624" s="171"/>
    </row>
    <row r="48625" spans="199:199" ht="12" customHeight="1">
      <c r="GQ48625" s="171"/>
    </row>
    <row r="48626" spans="199:199" ht="12" customHeight="1">
      <c r="GQ48626" s="171"/>
    </row>
    <row r="48627" spans="199:199" ht="12" customHeight="1">
      <c r="GQ48627" s="171"/>
    </row>
    <row r="48628" spans="199:199" ht="12" customHeight="1">
      <c r="GQ48628" s="171"/>
    </row>
    <row r="48629" spans="199:199" ht="12" customHeight="1">
      <c r="GQ48629" s="171"/>
    </row>
    <row r="48630" spans="199:199" ht="12" customHeight="1">
      <c r="GQ48630" s="171"/>
    </row>
    <row r="48631" spans="199:199" ht="12" customHeight="1">
      <c r="GQ48631" s="171"/>
    </row>
    <row r="48632" spans="199:199" ht="12" customHeight="1">
      <c r="GQ48632" s="171"/>
    </row>
    <row r="48633" spans="199:199" ht="12" customHeight="1">
      <c r="GQ48633" s="171"/>
    </row>
    <row r="48634" spans="199:199" ht="12" customHeight="1">
      <c r="GQ48634" s="171"/>
    </row>
    <row r="48635" spans="199:199" ht="12" customHeight="1">
      <c r="GQ48635" s="171"/>
    </row>
    <row r="48636" spans="199:199" ht="12" customHeight="1">
      <c r="GQ48636" s="171"/>
    </row>
    <row r="48637" spans="199:199" ht="12" customHeight="1">
      <c r="GQ48637" s="171"/>
    </row>
    <row r="48638" spans="199:199" ht="12" customHeight="1">
      <c r="GQ48638" s="171"/>
    </row>
    <row r="48639" spans="199:199" ht="12" customHeight="1">
      <c r="GQ48639" s="171"/>
    </row>
    <row r="48640" spans="199:199" ht="12" customHeight="1">
      <c r="GQ48640" s="171"/>
    </row>
    <row r="48641" spans="199:199" ht="12" customHeight="1">
      <c r="GQ48641" s="171"/>
    </row>
    <row r="48642" spans="199:199" ht="12" customHeight="1">
      <c r="GQ48642" s="171"/>
    </row>
    <row r="48643" spans="199:199" ht="12" customHeight="1">
      <c r="GQ48643" s="171"/>
    </row>
    <row r="48644" spans="199:199" ht="12" customHeight="1">
      <c r="GQ48644" s="171"/>
    </row>
    <row r="48645" spans="199:199" ht="12" customHeight="1">
      <c r="GQ48645" s="171"/>
    </row>
    <row r="48646" spans="199:199" ht="12" customHeight="1">
      <c r="GQ48646" s="171"/>
    </row>
    <row r="48647" spans="199:199" ht="12" customHeight="1">
      <c r="GQ48647" s="171"/>
    </row>
    <row r="48648" spans="199:199" ht="12" customHeight="1">
      <c r="GQ48648" s="171"/>
    </row>
    <row r="48649" spans="199:199" ht="12" customHeight="1">
      <c r="GQ48649" s="171"/>
    </row>
    <row r="48650" spans="199:199" ht="12" customHeight="1">
      <c r="GQ48650" s="171"/>
    </row>
    <row r="48651" spans="199:199" ht="12" customHeight="1">
      <c r="GQ48651" s="171"/>
    </row>
    <row r="48652" spans="199:199" ht="12" customHeight="1">
      <c r="GQ48652" s="171"/>
    </row>
    <row r="48653" spans="199:199" ht="12" customHeight="1">
      <c r="GQ48653" s="171"/>
    </row>
    <row r="48654" spans="199:199" ht="12" customHeight="1">
      <c r="GQ48654" s="171"/>
    </row>
    <row r="48655" spans="199:199" ht="12" customHeight="1">
      <c r="GQ48655" s="171"/>
    </row>
    <row r="48656" spans="199:199" ht="12" customHeight="1">
      <c r="GQ48656" s="171"/>
    </row>
    <row r="48657" spans="199:199" ht="12" customHeight="1">
      <c r="GQ48657" s="171"/>
    </row>
    <row r="48658" spans="199:199" ht="12" customHeight="1">
      <c r="GQ48658" s="171"/>
    </row>
    <row r="48659" spans="199:199" ht="12" customHeight="1">
      <c r="GQ48659" s="171"/>
    </row>
    <row r="48660" spans="199:199" ht="12" customHeight="1">
      <c r="GQ48660" s="171"/>
    </row>
    <row r="48661" spans="199:199" ht="12" customHeight="1">
      <c r="GQ48661" s="171"/>
    </row>
    <row r="48662" spans="199:199" ht="12" customHeight="1">
      <c r="GQ48662" s="171"/>
    </row>
    <row r="48663" spans="199:199" ht="12" customHeight="1">
      <c r="GQ48663" s="171"/>
    </row>
    <row r="48664" spans="199:199" ht="12" customHeight="1">
      <c r="GQ48664" s="171"/>
    </row>
    <row r="48665" spans="199:199" ht="12" customHeight="1">
      <c r="GQ48665" s="171"/>
    </row>
    <row r="48666" spans="199:199" ht="12" customHeight="1">
      <c r="GQ48666" s="171"/>
    </row>
    <row r="48667" spans="199:199" ht="12" customHeight="1">
      <c r="GQ48667" s="171"/>
    </row>
    <row r="48668" spans="199:199" ht="12" customHeight="1">
      <c r="GQ48668" s="171"/>
    </row>
    <row r="48669" spans="199:199" ht="12" customHeight="1">
      <c r="GQ48669" s="171"/>
    </row>
    <row r="48670" spans="199:199" ht="12" customHeight="1">
      <c r="GQ48670" s="171"/>
    </row>
    <row r="48671" spans="199:199" ht="12" customHeight="1">
      <c r="GQ48671" s="171"/>
    </row>
    <row r="48672" spans="199:199" ht="12" customHeight="1">
      <c r="GQ48672" s="171"/>
    </row>
    <row r="48673" spans="199:199" ht="12" customHeight="1">
      <c r="GQ48673" s="171"/>
    </row>
    <row r="48674" spans="199:199" ht="12" customHeight="1">
      <c r="GQ48674" s="171"/>
    </row>
    <row r="48675" spans="199:199" ht="12" customHeight="1">
      <c r="GQ48675" s="171"/>
    </row>
    <row r="48676" spans="199:199" ht="12" customHeight="1">
      <c r="GQ48676" s="171"/>
    </row>
    <row r="48677" spans="199:199" ht="12" customHeight="1">
      <c r="GQ48677" s="171"/>
    </row>
    <row r="48678" spans="199:199" ht="12" customHeight="1">
      <c r="GQ48678" s="171"/>
    </row>
    <row r="48679" spans="199:199" ht="12" customHeight="1">
      <c r="GQ48679" s="171"/>
    </row>
    <row r="48680" spans="199:199" ht="12" customHeight="1">
      <c r="GQ48680" s="171"/>
    </row>
    <row r="48681" spans="199:199" ht="12" customHeight="1">
      <c r="GQ48681" s="171"/>
    </row>
    <row r="48682" spans="199:199" ht="12" customHeight="1">
      <c r="GQ48682" s="171"/>
    </row>
    <row r="48683" spans="199:199" ht="12" customHeight="1">
      <c r="GQ48683" s="171"/>
    </row>
    <row r="48684" spans="199:199" ht="12" customHeight="1">
      <c r="GQ48684" s="171"/>
    </row>
    <row r="48685" spans="199:199" ht="12" customHeight="1">
      <c r="GQ48685" s="171"/>
    </row>
    <row r="48686" spans="199:199" ht="12" customHeight="1">
      <c r="GQ48686" s="171"/>
    </row>
    <row r="48687" spans="199:199" ht="12" customHeight="1">
      <c r="GQ48687" s="171"/>
    </row>
    <row r="48688" spans="199:199" ht="12" customHeight="1">
      <c r="GQ48688" s="171"/>
    </row>
    <row r="48689" spans="199:199" ht="12" customHeight="1">
      <c r="GQ48689" s="171"/>
    </row>
    <row r="48690" spans="199:199" ht="12" customHeight="1">
      <c r="GQ48690" s="171"/>
    </row>
    <row r="48691" spans="199:199" ht="12" customHeight="1">
      <c r="GQ48691" s="171"/>
    </row>
    <row r="48692" spans="199:199" ht="12" customHeight="1">
      <c r="GQ48692" s="171"/>
    </row>
    <row r="48693" spans="199:199" ht="12" customHeight="1">
      <c r="GQ48693" s="171"/>
    </row>
    <row r="48694" spans="199:199" ht="12" customHeight="1">
      <c r="GQ48694" s="171"/>
    </row>
    <row r="48695" spans="199:199" ht="12" customHeight="1">
      <c r="GQ48695" s="171"/>
    </row>
    <row r="48696" spans="199:199" ht="12" customHeight="1">
      <c r="GQ48696" s="171"/>
    </row>
    <row r="48697" spans="199:199" ht="12" customHeight="1">
      <c r="GQ48697" s="171"/>
    </row>
    <row r="48698" spans="199:199" ht="12" customHeight="1">
      <c r="GQ48698" s="171"/>
    </row>
    <row r="48699" spans="199:199" ht="12" customHeight="1">
      <c r="GQ48699" s="171"/>
    </row>
    <row r="48700" spans="199:199" ht="12" customHeight="1">
      <c r="GQ48700" s="171"/>
    </row>
    <row r="48701" spans="199:199" ht="12" customHeight="1">
      <c r="GQ48701" s="171"/>
    </row>
    <row r="48702" spans="199:199" ht="12" customHeight="1">
      <c r="GQ48702" s="171"/>
    </row>
    <row r="48703" spans="199:199" ht="12" customHeight="1">
      <c r="GQ48703" s="171"/>
    </row>
    <row r="48704" spans="199:199" ht="12" customHeight="1">
      <c r="GQ48704" s="171"/>
    </row>
    <row r="48705" spans="199:199" ht="12" customHeight="1">
      <c r="GQ48705" s="171"/>
    </row>
    <row r="48706" spans="199:199" ht="12" customHeight="1">
      <c r="GQ48706" s="171"/>
    </row>
    <row r="48707" spans="199:199" ht="12" customHeight="1">
      <c r="GQ48707" s="171"/>
    </row>
    <row r="48708" spans="199:199" ht="12" customHeight="1">
      <c r="GQ48708" s="171"/>
    </row>
    <row r="48709" spans="199:199" ht="12" customHeight="1">
      <c r="GQ48709" s="171"/>
    </row>
    <row r="48710" spans="199:199" ht="12" customHeight="1">
      <c r="GQ48710" s="171"/>
    </row>
    <row r="48711" spans="199:199" ht="12" customHeight="1">
      <c r="GQ48711" s="171"/>
    </row>
    <row r="48712" spans="199:199" ht="12" customHeight="1">
      <c r="GQ48712" s="171"/>
    </row>
    <row r="48713" spans="199:199" ht="12" customHeight="1">
      <c r="GQ48713" s="171"/>
    </row>
    <row r="48714" spans="199:199" ht="12" customHeight="1">
      <c r="GQ48714" s="171"/>
    </row>
    <row r="48715" spans="199:199" ht="12" customHeight="1">
      <c r="GQ48715" s="171"/>
    </row>
    <row r="48716" spans="199:199" ht="12" customHeight="1">
      <c r="GQ48716" s="171"/>
    </row>
    <row r="48717" spans="199:199" ht="12" customHeight="1">
      <c r="GQ48717" s="171"/>
    </row>
    <row r="48718" spans="199:199" ht="12" customHeight="1">
      <c r="GQ48718" s="171"/>
    </row>
    <row r="48719" spans="199:199" ht="12" customHeight="1">
      <c r="GQ48719" s="171"/>
    </row>
    <row r="48720" spans="199:199" ht="12" customHeight="1">
      <c r="GQ48720" s="171"/>
    </row>
    <row r="48721" spans="199:199" ht="12" customHeight="1">
      <c r="GQ48721" s="171"/>
    </row>
    <row r="48722" spans="199:199" ht="12" customHeight="1">
      <c r="GQ48722" s="171"/>
    </row>
    <row r="48723" spans="199:199" ht="12" customHeight="1">
      <c r="GQ48723" s="171"/>
    </row>
    <row r="48724" spans="199:199" ht="12" customHeight="1">
      <c r="GQ48724" s="171"/>
    </row>
    <row r="48725" spans="199:199" ht="12" customHeight="1">
      <c r="GQ48725" s="171"/>
    </row>
    <row r="48726" spans="199:199" ht="12" customHeight="1">
      <c r="GQ48726" s="171"/>
    </row>
    <row r="48727" spans="199:199" ht="12" customHeight="1">
      <c r="GQ48727" s="171"/>
    </row>
    <row r="48728" spans="199:199" ht="12" customHeight="1">
      <c r="GQ48728" s="171"/>
    </row>
    <row r="48729" spans="199:199" ht="12" customHeight="1">
      <c r="GQ48729" s="171"/>
    </row>
    <row r="48730" spans="199:199" ht="12" customHeight="1">
      <c r="GQ48730" s="171"/>
    </row>
    <row r="48731" spans="199:199" ht="12" customHeight="1">
      <c r="GQ48731" s="171"/>
    </row>
    <row r="48732" spans="199:199" ht="12" customHeight="1">
      <c r="GQ48732" s="171"/>
    </row>
    <row r="48733" spans="199:199" ht="12" customHeight="1">
      <c r="GQ48733" s="171"/>
    </row>
    <row r="48734" spans="199:199" ht="12" customHeight="1">
      <c r="GQ48734" s="171"/>
    </row>
    <row r="48735" spans="199:199" ht="12" customHeight="1">
      <c r="GQ48735" s="171"/>
    </row>
    <row r="48736" spans="199:199" ht="12" customHeight="1">
      <c r="GQ48736" s="171"/>
    </row>
    <row r="48737" spans="199:199" ht="12" customHeight="1">
      <c r="GQ48737" s="171"/>
    </row>
    <row r="48738" spans="199:199" ht="12" customHeight="1">
      <c r="GQ48738" s="171"/>
    </row>
    <row r="48739" spans="199:199" ht="12" customHeight="1">
      <c r="GQ48739" s="171"/>
    </row>
    <row r="48740" spans="199:199" ht="12" customHeight="1">
      <c r="GQ48740" s="171"/>
    </row>
    <row r="48741" spans="199:199" ht="12" customHeight="1">
      <c r="GQ48741" s="171"/>
    </row>
    <row r="48742" spans="199:199" ht="12" customHeight="1">
      <c r="GQ48742" s="171"/>
    </row>
    <row r="48743" spans="199:199" ht="12" customHeight="1">
      <c r="GQ48743" s="171"/>
    </row>
    <row r="48744" spans="199:199" ht="12" customHeight="1">
      <c r="GQ48744" s="171"/>
    </row>
    <row r="48745" spans="199:199" ht="12" customHeight="1">
      <c r="GQ48745" s="171"/>
    </row>
    <row r="48746" spans="199:199" ht="12" customHeight="1">
      <c r="GQ48746" s="171"/>
    </row>
    <row r="48747" spans="199:199" ht="12" customHeight="1">
      <c r="GQ48747" s="171"/>
    </row>
    <row r="48748" spans="199:199" ht="12" customHeight="1">
      <c r="GQ48748" s="171"/>
    </row>
    <row r="48749" spans="199:199" ht="12" customHeight="1">
      <c r="GQ48749" s="171"/>
    </row>
    <row r="48750" spans="199:199" ht="12" customHeight="1">
      <c r="GQ48750" s="171"/>
    </row>
    <row r="48751" spans="199:199" ht="12" customHeight="1">
      <c r="GQ48751" s="171"/>
    </row>
    <row r="48752" spans="199:199" ht="12" customHeight="1">
      <c r="GQ48752" s="171"/>
    </row>
    <row r="48753" spans="199:199" ht="12" customHeight="1">
      <c r="GQ48753" s="171"/>
    </row>
    <row r="48754" spans="199:199" ht="12" customHeight="1">
      <c r="GQ48754" s="171"/>
    </row>
    <row r="48755" spans="199:199" ht="12" customHeight="1">
      <c r="GQ48755" s="171"/>
    </row>
    <row r="48756" spans="199:199" ht="12" customHeight="1">
      <c r="GQ48756" s="171"/>
    </row>
    <row r="48757" spans="199:199" ht="12" customHeight="1">
      <c r="GQ48757" s="171"/>
    </row>
    <row r="48758" spans="199:199" ht="12" customHeight="1">
      <c r="GQ48758" s="171"/>
    </row>
    <row r="48759" spans="199:199" ht="12" customHeight="1">
      <c r="GQ48759" s="171"/>
    </row>
    <row r="48760" spans="199:199" ht="12" customHeight="1">
      <c r="GQ48760" s="171"/>
    </row>
    <row r="48761" spans="199:199" ht="12" customHeight="1">
      <c r="GQ48761" s="171"/>
    </row>
    <row r="48762" spans="199:199" ht="12" customHeight="1">
      <c r="GQ48762" s="171"/>
    </row>
    <row r="48763" spans="199:199" ht="12" customHeight="1">
      <c r="GQ48763" s="171"/>
    </row>
    <row r="48764" spans="199:199" ht="12" customHeight="1">
      <c r="GQ48764" s="171"/>
    </row>
    <row r="48765" spans="199:199" ht="12" customHeight="1">
      <c r="GQ48765" s="171"/>
    </row>
    <row r="48766" spans="199:199" ht="12" customHeight="1">
      <c r="GQ48766" s="171"/>
    </row>
    <row r="48767" spans="199:199" ht="12" customHeight="1">
      <c r="GQ48767" s="171"/>
    </row>
    <row r="48768" spans="199:199" ht="12" customHeight="1">
      <c r="GQ48768" s="171"/>
    </row>
    <row r="48769" spans="199:199" ht="12" customHeight="1">
      <c r="GQ48769" s="171"/>
    </row>
    <row r="48770" spans="199:199" ht="12" customHeight="1">
      <c r="GQ48770" s="171"/>
    </row>
    <row r="48771" spans="199:199" ht="12" customHeight="1">
      <c r="GQ48771" s="171"/>
    </row>
    <row r="48772" spans="199:199" ht="12" customHeight="1">
      <c r="GQ48772" s="171"/>
    </row>
    <row r="48773" spans="199:199" ht="12" customHeight="1">
      <c r="GQ48773" s="171"/>
    </row>
    <row r="48774" spans="199:199" ht="12" customHeight="1">
      <c r="GQ48774" s="171"/>
    </row>
    <row r="48775" spans="199:199" ht="12" customHeight="1">
      <c r="GQ48775" s="171"/>
    </row>
    <row r="48776" spans="199:199" ht="12" customHeight="1">
      <c r="GQ48776" s="171"/>
    </row>
    <row r="48777" spans="199:199" ht="12" customHeight="1">
      <c r="GQ48777" s="171"/>
    </row>
    <row r="48778" spans="199:199" ht="12" customHeight="1">
      <c r="GQ48778" s="171"/>
    </row>
    <row r="48779" spans="199:199" ht="12" customHeight="1">
      <c r="GQ48779" s="171"/>
    </row>
    <row r="48780" spans="199:199" ht="12" customHeight="1">
      <c r="GQ48780" s="171"/>
    </row>
    <row r="48781" spans="199:199" ht="12" customHeight="1">
      <c r="GQ48781" s="171"/>
    </row>
    <row r="48782" spans="199:199" ht="12" customHeight="1">
      <c r="GQ48782" s="171"/>
    </row>
    <row r="48783" spans="199:199" ht="12" customHeight="1">
      <c r="GQ48783" s="171"/>
    </row>
    <row r="48784" spans="199:199" ht="12" customHeight="1">
      <c r="GQ48784" s="171"/>
    </row>
    <row r="48785" spans="199:199" ht="12" customHeight="1">
      <c r="GQ48785" s="171"/>
    </row>
    <row r="48786" spans="199:199" ht="12" customHeight="1">
      <c r="GQ48786" s="171"/>
    </row>
    <row r="48787" spans="199:199" ht="12" customHeight="1">
      <c r="GQ48787" s="171"/>
    </row>
    <row r="48788" spans="199:199" ht="12" customHeight="1">
      <c r="GQ48788" s="171"/>
    </row>
    <row r="48789" spans="199:199" ht="12" customHeight="1">
      <c r="GQ48789" s="171"/>
    </row>
    <row r="48790" spans="199:199" ht="12" customHeight="1">
      <c r="GQ48790" s="171"/>
    </row>
    <row r="48791" spans="199:199" ht="12" customHeight="1">
      <c r="GQ48791" s="171"/>
    </row>
    <row r="48792" spans="199:199" ht="12" customHeight="1">
      <c r="GQ48792" s="171"/>
    </row>
    <row r="48793" spans="199:199" ht="12" customHeight="1">
      <c r="GQ48793" s="171"/>
    </row>
    <row r="48794" spans="199:199" ht="12" customHeight="1">
      <c r="GQ48794" s="171"/>
    </row>
    <row r="48795" spans="199:199" ht="12" customHeight="1">
      <c r="GQ48795" s="171"/>
    </row>
    <row r="48796" spans="199:199" ht="12" customHeight="1">
      <c r="GQ48796" s="171"/>
    </row>
    <row r="48797" spans="199:199" ht="12" customHeight="1">
      <c r="GQ48797" s="171"/>
    </row>
    <row r="48798" spans="199:199" ht="12" customHeight="1">
      <c r="GQ48798" s="171"/>
    </row>
    <row r="48799" spans="199:199" ht="12" customHeight="1">
      <c r="GQ48799" s="171"/>
    </row>
    <row r="48800" spans="199:199" ht="12" customHeight="1">
      <c r="GQ48800" s="171"/>
    </row>
    <row r="48801" spans="199:199" ht="12" customHeight="1">
      <c r="GQ48801" s="171"/>
    </row>
    <row r="48802" spans="199:199" ht="12" customHeight="1">
      <c r="GQ48802" s="171"/>
    </row>
    <row r="48803" spans="199:199" ht="12" customHeight="1">
      <c r="GQ48803" s="171"/>
    </row>
    <row r="48804" spans="199:199" ht="12" customHeight="1">
      <c r="GQ48804" s="171"/>
    </row>
    <row r="48805" spans="199:199" ht="12" customHeight="1">
      <c r="GQ48805" s="171"/>
    </row>
    <row r="48806" spans="199:199" ht="12" customHeight="1">
      <c r="GQ48806" s="171"/>
    </row>
    <row r="48807" spans="199:199" ht="12" customHeight="1">
      <c r="GQ48807" s="171"/>
    </row>
    <row r="48808" spans="199:199" ht="12" customHeight="1">
      <c r="GQ48808" s="171"/>
    </row>
    <row r="48809" spans="199:199" ht="12" customHeight="1">
      <c r="GQ48809" s="171"/>
    </row>
    <row r="48810" spans="199:199" ht="12" customHeight="1">
      <c r="GQ48810" s="171"/>
    </row>
    <row r="48811" spans="199:199" ht="12" customHeight="1">
      <c r="GQ48811" s="171"/>
    </row>
    <row r="48812" spans="199:199" ht="12" customHeight="1">
      <c r="GQ48812" s="171"/>
    </row>
    <row r="48813" spans="199:199" ht="12" customHeight="1">
      <c r="GQ48813" s="171"/>
    </row>
    <row r="48814" spans="199:199" ht="12" customHeight="1">
      <c r="GQ48814" s="171"/>
    </row>
    <row r="48815" spans="199:199" ht="12" customHeight="1">
      <c r="GQ48815" s="171"/>
    </row>
    <row r="48816" spans="199:199" ht="12" customHeight="1">
      <c r="GQ48816" s="171"/>
    </row>
    <row r="48817" spans="199:199" ht="12" customHeight="1">
      <c r="GQ48817" s="171"/>
    </row>
    <row r="48818" spans="199:199" ht="12" customHeight="1">
      <c r="GQ48818" s="171"/>
    </row>
    <row r="48819" spans="199:199" ht="12" customHeight="1">
      <c r="GQ48819" s="171"/>
    </row>
    <row r="48820" spans="199:199" ht="12" customHeight="1">
      <c r="GQ48820" s="171"/>
    </row>
    <row r="48821" spans="199:199" ht="12" customHeight="1">
      <c r="GQ48821" s="171"/>
    </row>
    <row r="48822" spans="199:199" ht="12" customHeight="1">
      <c r="GQ48822" s="171"/>
    </row>
    <row r="48823" spans="199:199" ht="12" customHeight="1">
      <c r="GQ48823" s="171"/>
    </row>
    <row r="48824" spans="199:199" ht="12" customHeight="1">
      <c r="GQ48824" s="171"/>
    </row>
    <row r="48825" spans="199:199" ht="12" customHeight="1">
      <c r="GQ48825" s="171"/>
    </row>
    <row r="48826" spans="199:199" ht="12" customHeight="1">
      <c r="GQ48826" s="171"/>
    </row>
    <row r="48827" spans="199:199" ht="12" customHeight="1">
      <c r="GQ48827" s="171"/>
    </row>
    <row r="48828" spans="199:199" ht="12" customHeight="1">
      <c r="GQ48828" s="171"/>
    </row>
    <row r="48829" spans="199:199" ht="12" customHeight="1">
      <c r="GQ48829" s="171"/>
    </row>
    <row r="48830" spans="199:199" ht="12" customHeight="1">
      <c r="GQ48830" s="171"/>
    </row>
    <row r="48831" spans="199:199" ht="12" customHeight="1">
      <c r="GQ48831" s="171"/>
    </row>
    <row r="48832" spans="199:199" ht="12" customHeight="1">
      <c r="GQ48832" s="171"/>
    </row>
    <row r="48833" spans="199:199" ht="12" customHeight="1">
      <c r="GQ48833" s="171"/>
    </row>
    <row r="48834" spans="199:199" ht="12" customHeight="1">
      <c r="GQ48834" s="171"/>
    </row>
    <row r="48835" spans="199:199" ht="12" customHeight="1">
      <c r="GQ48835" s="171"/>
    </row>
    <row r="48836" spans="199:199" ht="12" customHeight="1">
      <c r="GQ48836" s="171"/>
    </row>
    <row r="48837" spans="199:199" ht="12" customHeight="1">
      <c r="GQ48837" s="171"/>
    </row>
    <row r="48838" spans="199:199" ht="12" customHeight="1">
      <c r="GQ48838" s="171"/>
    </row>
    <row r="48839" spans="199:199" ht="12" customHeight="1">
      <c r="GQ48839" s="171"/>
    </row>
    <row r="48840" spans="199:199" ht="12" customHeight="1">
      <c r="GQ48840" s="171"/>
    </row>
    <row r="48841" spans="199:199" ht="12" customHeight="1">
      <c r="GQ48841" s="171"/>
    </row>
    <row r="48842" spans="199:199" ht="12" customHeight="1">
      <c r="GQ48842" s="171"/>
    </row>
    <row r="48843" spans="199:199" ht="12" customHeight="1">
      <c r="GQ48843" s="171"/>
    </row>
    <row r="48844" spans="199:199" ht="12" customHeight="1">
      <c r="GQ48844" s="171"/>
    </row>
    <row r="48845" spans="199:199" ht="12" customHeight="1">
      <c r="GQ48845" s="171"/>
    </row>
    <row r="48846" spans="199:199" ht="12" customHeight="1">
      <c r="GQ48846" s="171"/>
    </row>
    <row r="48847" spans="199:199" ht="12" customHeight="1">
      <c r="GQ48847" s="171"/>
    </row>
    <row r="48848" spans="199:199" ht="12" customHeight="1">
      <c r="GQ48848" s="171"/>
    </row>
    <row r="48849" spans="199:199" ht="12" customHeight="1">
      <c r="GQ48849" s="171"/>
    </row>
    <row r="48850" spans="199:199" ht="12" customHeight="1">
      <c r="GQ48850" s="171"/>
    </row>
    <row r="48851" spans="199:199" ht="12" customHeight="1">
      <c r="GQ48851" s="171"/>
    </row>
    <row r="48852" spans="199:199" ht="12" customHeight="1">
      <c r="GQ48852" s="171"/>
    </row>
    <row r="48853" spans="199:199" ht="12" customHeight="1">
      <c r="GQ48853" s="171"/>
    </row>
    <row r="48854" spans="199:199" ht="12" customHeight="1">
      <c r="GQ48854" s="171"/>
    </row>
    <row r="48855" spans="199:199" ht="12" customHeight="1">
      <c r="GQ48855" s="171"/>
    </row>
    <row r="48856" spans="199:199" ht="12" customHeight="1">
      <c r="GQ48856" s="171"/>
    </row>
    <row r="48857" spans="199:199" ht="12" customHeight="1">
      <c r="GQ48857" s="171"/>
    </row>
    <row r="48858" spans="199:199" ht="12" customHeight="1">
      <c r="GQ48858" s="171"/>
    </row>
    <row r="48859" spans="199:199" ht="12" customHeight="1">
      <c r="GQ48859" s="171"/>
    </row>
    <row r="48860" spans="199:199" ht="12" customHeight="1">
      <c r="GQ48860" s="171"/>
    </row>
    <row r="48861" spans="199:199" ht="12" customHeight="1">
      <c r="GQ48861" s="171"/>
    </row>
    <row r="48862" spans="199:199" ht="12" customHeight="1">
      <c r="GQ48862" s="171"/>
    </row>
    <row r="48863" spans="199:199" ht="12" customHeight="1">
      <c r="GQ48863" s="171"/>
    </row>
    <row r="48864" spans="199:199" ht="12" customHeight="1">
      <c r="GQ48864" s="171"/>
    </row>
    <row r="48865" spans="199:199" ht="12" customHeight="1">
      <c r="GQ48865" s="171"/>
    </row>
    <row r="48866" spans="199:199" ht="12" customHeight="1">
      <c r="GQ48866" s="171"/>
    </row>
    <row r="48867" spans="199:199" ht="12" customHeight="1">
      <c r="GQ48867" s="171"/>
    </row>
    <row r="48868" spans="199:199" ht="12" customHeight="1">
      <c r="GQ48868" s="171"/>
    </row>
    <row r="48869" spans="199:199" ht="12" customHeight="1">
      <c r="GQ48869" s="171"/>
    </row>
    <row r="48870" spans="199:199" ht="12" customHeight="1">
      <c r="GQ48870" s="171"/>
    </row>
    <row r="48871" spans="199:199" ht="12" customHeight="1">
      <c r="GQ48871" s="171"/>
    </row>
    <row r="48872" spans="199:199" ht="12" customHeight="1">
      <c r="GQ48872" s="171"/>
    </row>
    <row r="48873" spans="199:199" ht="12" customHeight="1">
      <c r="GQ48873" s="171"/>
    </row>
    <row r="48874" spans="199:199" ht="12" customHeight="1">
      <c r="GQ48874" s="171"/>
    </row>
    <row r="48875" spans="199:199" ht="12" customHeight="1">
      <c r="GQ48875" s="171"/>
    </row>
    <row r="48876" spans="199:199" ht="12" customHeight="1">
      <c r="GQ48876" s="171"/>
    </row>
    <row r="48877" spans="199:199" ht="12" customHeight="1">
      <c r="GQ48877" s="171"/>
    </row>
    <row r="48878" spans="199:199" ht="12" customHeight="1">
      <c r="GQ48878" s="171"/>
    </row>
    <row r="48879" spans="199:199" ht="12" customHeight="1">
      <c r="GQ48879" s="171"/>
    </row>
    <row r="48880" spans="199:199" ht="12" customHeight="1">
      <c r="GQ48880" s="171"/>
    </row>
    <row r="48881" spans="199:199" ht="12" customHeight="1">
      <c r="GQ48881" s="171"/>
    </row>
    <row r="48882" spans="199:199" ht="12" customHeight="1">
      <c r="GQ48882" s="171"/>
    </row>
    <row r="48883" spans="199:199" ht="12" customHeight="1">
      <c r="GQ48883" s="171"/>
    </row>
    <row r="48884" spans="199:199" ht="12" customHeight="1">
      <c r="GQ48884" s="171"/>
    </row>
    <row r="48885" spans="199:199" ht="12" customHeight="1">
      <c r="GQ48885" s="171"/>
    </row>
    <row r="48886" spans="199:199" ht="12" customHeight="1">
      <c r="GQ48886" s="171"/>
    </row>
    <row r="48887" spans="199:199" ht="12" customHeight="1">
      <c r="GQ48887" s="171"/>
    </row>
    <row r="48888" spans="199:199" ht="12" customHeight="1">
      <c r="GQ48888" s="171"/>
    </row>
    <row r="48889" spans="199:199" ht="12" customHeight="1">
      <c r="GQ48889" s="171"/>
    </row>
    <row r="48890" spans="199:199" ht="12" customHeight="1">
      <c r="GQ48890" s="171"/>
    </row>
    <row r="48891" spans="199:199" ht="12" customHeight="1">
      <c r="GQ48891" s="171"/>
    </row>
    <row r="48892" spans="199:199" ht="12" customHeight="1">
      <c r="GQ48892" s="171"/>
    </row>
    <row r="48893" spans="199:199" ht="12" customHeight="1">
      <c r="GQ48893" s="171"/>
    </row>
    <row r="48894" spans="199:199" ht="12" customHeight="1">
      <c r="GQ48894" s="171"/>
    </row>
    <row r="48895" spans="199:199" ht="12" customHeight="1">
      <c r="GQ48895" s="171"/>
    </row>
    <row r="48896" spans="199:199" ht="12" customHeight="1">
      <c r="GQ48896" s="171"/>
    </row>
    <row r="48897" spans="199:199" ht="12" customHeight="1">
      <c r="GQ48897" s="171"/>
    </row>
    <row r="48898" spans="199:199" ht="12" customHeight="1">
      <c r="GQ48898" s="171"/>
    </row>
    <row r="48899" spans="199:199" ht="12" customHeight="1">
      <c r="GQ48899" s="171"/>
    </row>
    <row r="48900" spans="199:199" ht="12" customHeight="1">
      <c r="GQ48900" s="171"/>
    </row>
    <row r="48901" spans="199:199" ht="12" customHeight="1">
      <c r="GQ48901" s="171"/>
    </row>
    <row r="48902" spans="199:199" ht="12" customHeight="1">
      <c r="GQ48902" s="171"/>
    </row>
    <row r="48903" spans="199:199" ht="12" customHeight="1">
      <c r="GQ48903" s="171"/>
    </row>
    <row r="48904" spans="199:199" ht="12" customHeight="1">
      <c r="GQ48904" s="171"/>
    </row>
    <row r="48905" spans="199:199" ht="12" customHeight="1">
      <c r="GQ48905" s="171"/>
    </row>
    <row r="48906" spans="199:199" ht="12" customHeight="1">
      <c r="GQ48906" s="171"/>
    </row>
    <row r="48907" spans="199:199" ht="12" customHeight="1">
      <c r="GQ48907" s="171"/>
    </row>
    <row r="48908" spans="199:199" ht="12" customHeight="1">
      <c r="GQ48908" s="171"/>
    </row>
    <row r="48909" spans="199:199" ht="12" customHeight="1">
      <c r="GQ48909" s="171"/>
    </row>
    <row r="48910" spans="199:199" ht="12" customHeight="1">
      <c r="GQ48910" s="171"/>
    </row>
    <row r="48911" spans="199:199" ht="12" customHeight="1">
      <c r="GQ48911" s="171"/>
    </row>
    <row r="48912" spans="199:199" ht="12" customHeight="1">
      <c r="GQ48912" s="171"/>
    </row>
    <row r="48913" spans="199:199" ht="12" customHeight="1">
      <c r="GQ48913" s="171"/>
    </row>
    <row r="48914" spans="199:199" ht="12" customHeight="1">
      <c r="GQ48914" s="171"/>
    </row>
    <row r="48915" spans="199:199" ht="12" customHeight="1">
      <c r="GQ48915" s="171"/>
    </row>
    <row r="48916" spans="199:199" ht="12" customHeight="1">
      <c r="GQ48916" s="171"/>
    </row>
    <row r="48917" spans="199:199" ht="12" customHeight="1">
      <c r="GQ48917" s="171"/>
    </row>
    <row r="48918" spans="199:199" ht="12" customHeight="1">
      <c r="GQ48918" s="171"/>
    </row>
    <row r="48919" spans="199:199" ht="12" customHeight="1">
      <c r="GQ48919" s="171"/>
    </row>
    <row r="48920" spans="199:199" ht="12" customHeight="1">
      <c r="GQ48920" s="171"/>
    </row>
    <row r="48921" spans="199:199" ht="12" customHeight="1">
      <c r="GQ48921" s="171"/>
    </row>
    <row r="48922" spans="199:199" ht="12" customHeight="1">
      <c r="GQ48922" s="171"/>
    </row>
    <row r="48923" spans="199:199" ht="12" customHeight="1">
      <c r="GQ48923" s="171"/>
    </row>
    <row r="48924" spans="199:199" ht="12" customHeight="1">
      <c r="GQ48924" s="171"/>
    </row>
    <row r="48925" spans="199:199" ht="12" customHeight="1">
      <c r="GQ48925" s="171"/>
    </row>
    <row r="48926" spans="199:199" ht="12" customHeight="1">
      <c r="GQ48926" s="171"/>
    </row>
    <row r="48927" spans="199:199" ht="12" customHeight="1">
      <c r="GQ48927" s="171"/>
    </row>
    <row r="48928" spans="199:199" ht="12" customHeight="1">
      <c r="GQ48928" s="171"/>
    </row>
    <row r="48929" spans="199:199" ht="12" customHeight="1">
      <c r="GQ48929" s="171"/>
    </row>
    <row r="48930" spans="199:199" ht="12" customHeight="1">
      <c r="GQ48930" s="171"/>
    </row>
    <row r="48931" spans="199:199" ht="12" customHeight="1">
      <c r="GQ48931" s="171"/>
    </row>
    <row r="48932" spans="199:199" ht="12" customHeight="1">
      <c r="GQ48932" s="171"/>
    </row>
    <row r="48933" spans="199:199" ht="12" customHeight="1">
      <c r="GQ48933" s="171"/>
    </row>
    <row r="48934" spans="199:199" ht="12" customHeight="1">
      <c r="GQ48934" s="171"/>
    </row>
    <row r="48935" spans="199:199" ht="12" customHeight="1">
      <c r="GQ48935" s="171"/>
    </row>
    <row r="48936" spans="199:199" ht="12" customHeight="1">
      <c r="GQ48936" s="171"/>
    </row>
    <row r="48937" spans="199:199" ht="12" customHeight="1">
      <c r="GQ48937" s="171"/>
    </row>
    <row r="48938" spans="199:199" ht="12" customHeight="1">
      <c r="GQ48938" s="171"/>
    </row>
    <row r="48939" spans="199:199" ht="12" customHeight="1">
      <c r="GQ48939" s="171"/>
    </row>
    <row r="48940" spans="199:199" ht="12" customHeight="1">
      <c r="GQ48940" s="171"/>
    </row>
    <row r="48941" spans="199:199" ht="12" customHeight="1">
      <c r="GQ48941" s="171"/>
    </row>
    <row r="48942" spans="199:199" ht="12" customHeight="1">
      <c r="GQ48942" s="171"/>
    </row>
    <row r="48943" spans="199:199" ht="12" customHeight="1">
      <c r="GQ48943" s="171"/>
    </row>
    <row r="48944" spans="199:199" ht="12" customHeight="1">
      <c r="GQ48944" s="171"/>
    </row>
    <row r="48945" spans="199:199" ht="12" customHeight="1">
      <c r="GQ48945" s="171"/>
    </row>
    <row r="48946" spans="199:199" ht="12" customHeight="1">
      <c r="GQ48946" s="171"/>
    </row>
    <row r="48947" spans="199:199" ht="12" customHeight="1">
      <c r="GQ48947" s="171"/>
    </row>
    <row r="48948" spans="199:199" ht="12" customHeight="1">
      <c r="GQ48948" s="171"/>
    </row>
    <row r="48949" spans="199:199" ht="12" customHeight="1">
      <c r="GQ48949" s="171"/>
    </row>
    <row r="48950" spans="199:199" ht="12" customHeight="1">
      <c r="GQ48950" s="171"/>
    </row>
    <row r="48951" spans="199:199" ht="12" customHeight="1">
      <c r="GQ48951" s="171"/>
    </row>
    <row r="48952" spans="199:199" ht="12" customHeight="1">
      <c r="GQ48952" s="171"/>
    </row>
    <row r="48953" spans="199:199" ht="12" customHeight="1">
      <c r="GQ48953" s="171"/>
    </row>
    <row r="48954" spans="199:199" ht="12" customHeight="1">
      <c r="GQ48954" s="171"/>
    </row>
    <row r="48955" spans="199:199" ht="12" customHeight="1">
      <c r="GQ48955" s="171"/>
    </row>
    <row r="48956" spans="199:199" ht="12" customHeight="1">
      <c r="GQ48956" s="171"/>
    </row>
    <row r="48957" spans="199:199" ht="12" customHeight="1">
      <c r="GQ48957" s="171"/>
    </row>
    <row r="48958" spans="199:199" ht="12" customHeight="1">
      <c r="GQ48958" s="171"/>
    </row>
    <row r="48959" spans="199:199" ht="12" customHeight="1">
      <c r="GQ48959" s="171"/>
    </row>
    <row r="48960" spans="199:199" ht="12" customHeight="1">
      <c r="GQ48960" s="171"/>
    </row>
    <row r="48961" spans="199:199" ht="12" customHeight="1">
      <c r="GQ48961" s="171"/>
    </row>
    <row r="48962" spans="199:199" ht="12" customHeight="1">
      <c r="GQ48962" s="171"/>
    </row>
    <row r="48963" spans="199:199" ht="12" customHeight="1">
      <c r="GQ48963" s="171"/>
    </row>
    <row r="48964" spans="199:199" ht="12" customHeight="1">
      <c r="GQ48964" s="171"/>
    </row>
    <row r="48965" spans="199:199" ht="12" customHeight="1">
      <c r="GQ48965" s="171"/>
    </row>
    <row r="48966" spans="199:199" ht="12" customHeight="1">
      <c r="GQ48966" s="171"/>
    </row>
    <row r="48967" spans="199:199" ht="12" customHeight="1">
      <c r="GQ48967" s="171"/>
    </row>
    <row r="48968" spans="199:199" ht="12" customHeight="1">
      <c r="GQ48968" s="171"/>
    </row>
    <row r="48969" spans="199:199" ht="12" customHeight="1">
      <c r="GQ48969" s="171"/>
    </row>
    <row r="48970" spans="199:199" ht="12" customHeight="1">
      <c r="GQ48970" s="171"/>
    </row>
    <row r="48971" spans="199:199" ht="12" customHeight="1">
      <c r="GQ48971" s="171"/>
    </row>
    <row r="48972" spans="199:199" ht="12" customHeight="1">
      <c r="GQ48972" s="171"/>
    </row>
    <row r="48973" spans="199:199" ht="12" customHeight="1">
      <c r="GQ48973" s="171"/>
    </row>
    <row r="48974" spans="199:199" ht="12" customHeight="1">
      <c r="GQ48974" s="171"/>
    </row>
    <row r="48975" spans="199:199" ht="12" customHeight="1">
      <c r="GQ48975" s="171"/>
    </row>
    <row r="48976" spans="199:199" ht="12" customHeight="1">
      <c r="GQ48976" s="171"/>
    </row>
    <row r="48977" spans="199:199" ht="12" customHeight="1">
      <c r="GQ48977" s="171"/>
    </row>
    <row r="48978" spans="199:199" ht="12" customHeight="1">
      <c r="GQ48978" s="171"/>
    </row>
    <row r="48979" spans="199:199" ht="12" customHeight="1">
      <c r="GQ48979" s="171"/>
    </row>
    <row r="48980" spans="199:199" ht="12" customHeight="1">
      <c r="GQ48980" s="171"/>
    </row>
    <row r="48981" spans="199:199" ht="12" customHeight="1">
      <c r="GQ48981" s="171"/>
    </row>
    <row r="48982" spans="199:199" ht="12" customHeight="1">
      <c r="GQ48982" s="171"/>
    </row>
    <row r="48983" spans="199:199" ht="12" customHeight="1">
      <c r="GQ48983" s="171"/>
    </row>
    <row r="48984" spans="199:199" ht="12" customHeight="1">
      <c r="GQ48984" s="171"/>
    </row>
    <row r="48985" spans="199:199" ht="12" customHeight="1">
      <c r="GQ48985" s="171"/>
    </row>
    <row r="48986" spans="199:199" ht="12" customHeight="1">
      <c r="GQ48986" s="171"/>
    </row>
    <row r="48987" spans="199:199" ht="12" customHeight="1">
      <c r="GQ48987" s="171"/>
    </row>
    <row r="48988" spans="199:199" ht="12" customHeight="1">
      <c r="GQ48988" s="171"/>
    </row>
    <row r="48989" spans="199:199" ht="12" customHeight="1">
      <c r="GQ48989" s="171"/>
    </row>
    <row r="48990" spans="199:199" ht="12" customHeight="1">
      <c r="GQ48990" s="171"/>
    </row>
    <row r="48991" spans="199:199" ht="12" customHeight="1">
      <c r="GQ48991" s="171"/>
    </row>
    <row r="48992" spans="199:199" ht="12" customHeight="1">
      <c r="GQ48992" s="171"/>
    </row>
    <row r="48993" spans="199:199" ht="12" customHeight="1">
      <c r="GQ48993" s="171"/>
    </row>
    <row r="48994" spans="199:199" ht="12" customHeight="1">
      <c r="GQ48994" s="171"/>
    </row>
    <row r="48995" spans="199:199" ht="12" customHeight="1">
      <c r="GQ48995" s="171"/>
    </row>
    <row r="48996" spans="199:199" ht="12" customHeight="1">
      <c r="GQ48996" s="171"/>
    </row>
    <row r="48997" spans="199:199" ht="12" customHeight="1">
      <c r="GQ48997" s="171"/>
    </row>
    <row r="48998" spans="199:199" ht="12" customHeight="1">
      <c r="GQ48998" s="171"/>
    </row>
    <row r="48999" spans="199:199" ht="12" customHeight="1">
      <c r="GQ48999" s="171"/>
    </row>
    <row r="49000" spans="199:199" ht="12" customHeight="1">
      <c r="GQ49000" s="171"/>
    </row>
    <row r="49001" spans="199:199" ht="12" customHeight="1">
      <c r="GQ49001" s="171"/>
    </row>
    <row r="49002" spans="199:199" ht="12" customHeight="1">
      <c r="GQ49002" s="171"/>
    </row>
    <row r="49003" spans="199:199" ht="12" customHeight="1">
      <c r="GQ49003" s="171"/>
    </row>
    <row r="49004" spans="199:199" ht="12" customHeight="1">
      <c r="GQ49004" s="171"/>
    </row>
    <row r="49005" spans="199:199" ht="12" customHeight="1">
      <c r="GQ49005" s="171"/>
    </row>
    <row r="49006" spans="199:199" ht="12" customHeight="1">
      <c r="GQ49006" s="171"/>
    </row>
    <row r="49007" spans="199:199" ht="12" customHeight="1">
      <c r="GQ49007" s="171"/>
    </row>
    <row r="49008" spans="199:199" ht="12" customHeight="1">
      <c r="GQ49008" s="171"/>
    </row>
    <row r="49009" spans="199:199" ht="12" customHeight="1">
      <c r="GQ49009" s="171"/>
    </row>
    <row r="49010" spans="199:199" ht="12" customHeight="1">
      <c r="GQ49010" s="171"/>
    </row>
    <row r="49011" spans="199:199" ht="12" customHeight="1">
      <c r="GQ49011" s="171"/>
    </row>
    <row r="49012" spans="199:199" ht="12" customHeight="1">
      <c r="GQ49012" s="171"/>
    </row>
    <row r="49013" spans="199:199" ht="12" customHeight="1">
      <c r="GQ49013" s="171"/>
    </row>
    <row r="49014" spans="199:199" ht="12" customHeight="1">
      <c r="GQ49014" s="171"/>
    </row>
    <row r="49015" spans="199:199" ht="12" customHeight="1">
      <c r="GQ49015" s="171"/>
    </row>
    <row r="49016" spans="199:199" ht="12" customHeight="1">
      <c r="GQ49016" s="171"/>
    </row>
    <row r="49017" spans="199:199" ht="12" customHeight="1">
      <c r="GQ49017" s="171"/>
    </row>
    <row r="49018" spans="199:199" ht="12" customHeight="1">
      <c r="GQ49018" s="171"/>
    </row>
    <row r="49019" spans="199:199" ht="12" customHeight="1">
      <c r="GQ49019" s="171"/>
    </row>
    <row r="49020" spans="199:199" ht="12" customHeight="1">
      <c r="GQ49020" s="171"/>
    </row>
    <row r="49021" spans="199:199" ht="12" customHeight="1">
      <c r="GQ49021" s="171"/>
    </row>
    <row r="49022" spans="199:199" ht="12" customHeight="1">
      <c r="GQ49022" s="171"/>
    </row>
    <row r="49023" spans="199:199" ht="12" customHeight="1">
      <c r="GQ49023" s="171"/>
    </row>
    <row r="49024" spans="199:199" ht="12" customHeight="1">
      <c r="GQ49024" s="171"/>
    </row>
    <row r="49025" spans="199:199" ht="12" customHeight="1">
      <c r="GQ49025" s="171"/>
    </row>
    <row r="49026" spans="199:199" ht="12" customHeight="1">
      <c r="GQ49026" s="171"/>
    </row>
    <row r="49027" spans="199:199" ht="12" customHeight="1">
      <c r="GQ49027" s="171"/>
    </row>
    <row r="49028" spans="199:199" ht="12" customHeight="1">
      <c r="GQ49028" s="171"/>
    </row>
    <row r="49029" spans="199:199" ht="12" customHeight="1">
      <c r="GQ49029" s="171"/>
    </row>
    <row r="49030" spans="199:199" ht="12" customHeight="1">
      <c r="GQ49030" s="171"/>
    </row>
    <row r="49031" spans="199:199" ht="12" customHeight="1">
      <c r="GQ49031" s="171"/>
    </row>
    <row r="49032" spans="199:199" ht="12" customHeight="1">
      <c r="GQ49032" s="171"/>
    </row>
    <row r="49033" spans="199:199" ht="12" customHeight="1">
      <c r="GQ49033" s="171"/>
    </row>
    <row r="49034" spans="199:199" ht="12" customHeight="1">
      <c r="GQ49034" s="171"/>
    </row>
    <row r="49035" spans="199:199" ht="12" customHeight="1">
      <c r="GQ49035" s="171"/>
    </row>
    <row r="49036" spans="199:199" ht="12" customHeight="1">
      <c r="GQ49036" s="171"/>
    </row>
    <row r="49037" spans="199:199" ht="12" customHeight="1">
      <c r="GQ49037" s="171"/>
    </row>
    <row r="49038" spans="199:199" ht="12" customHeight="1">
      <c r="GQ49038" s="171"/>
    </row>
    <row r="49039" spans="199:199" ht="12" customHeight="1">
      <c r="GQ49039" s="171"/>
    </row>
    <row r="49040" spans="199:199" ht="12" customHeight="1">
      <c r="GQ49040" s="171"/>
    </row>
    <row r="49041" spans="199:199" ht="12" customHeight="1">
      <c r="GQ49041" s="171"/>
    </row>
    <row r="49042" spans="199:199" ht="12" customHeight="1">
      <c r="GQ49042" s="171"/>
    </row>
    <row r="49043" spans="199:199" ht="12" customHeight="1">
      <c r="GQ49043" s="171"/>
    </row>
    <row r="49044" spans="199:199" ht="12" customHeight="1">
      <c r="GQ49044" s="171"/>
    </row>
    <row r="49045" spans="199:199" ht="12" customHeight="1">
      <c r="GQ49045" s="171"/>
    </row>
    <row r="49046" spans="199:199" ht="12" customHeight="1">
      <c r="GQ49046" s="171"/>
    </row>
    <row r="49047" spans="199:199" ht="12" customHeight="1">
      <c r="GQ49047" s="171"/>
    </row>
    <row r="49048" spans="199:199" ht="12" customHeight="1">
      <c r="GQ49048" s="171"/>
    </row>
    <row r="49049" spans="199:199" ht="12" customHeight="1">
      <c r="GQ49049" s="171"/>
    </row>
    <row r="49050" spans="199:199" ht="12" customHeight="1">
      <c r="GQ49050" s="171"/>
    </row>
    <row r="49051" spans="199:199" ht="12" customHeight="1">
      <c r="GQ49051" s="171"/>
    </row>
    <row r="49052" spans="199:199" ht="12" customHeight="1">
      <c r="GQ49052" s="171"/>
    </row>
    <row r="49053" spans="199:199" ht="12" customHeight="1">
      <c r="GQ49053" s="171"/>
    </row>
    <row r="49054" spans="199:199" ht="12" customHeight="1">
      <c r="GQ49054" s="171"/>
    </row>
    <row r="49055" spans="199:199" ht="12" customHeight="1">
      <c r="GQ49055" s="171"/>
    </row>
    <row r="49056" spans="199:199" ht="12" customHeight="1">
      <c r="GQ49056" s="171"/>
    </row>
    <row r="49057" spans="199:199" ht="12" customHeight="1">
      <c r="GQ49057" s="171"/>
    </row>
    <row r="49058" spans="199:199" ht="12" customHeight="1">
      <c r="GQ49058" s="171"/>
    </row>
    <row r="49059" spans="199:199" ht="12" customHeight="1">
      <c r="GQ49059" s="171"/>
    </row>
    <row r="49060" spans="199:199" ht="12" customHeight="1">
      <c r="GQ49060" s="171"/>
    </row>
    <row r="49061" spans="199:199" ht="12" customHeight="1">
      <c r="GQ49061" s="171"/>
    </row>
    <row r="49062" spans="199:199" ht="12" customHeight="1">
      <c r="GQ49062" s="171"/>
    </row>
    <row r="49063" spans="199:199" ht="12" customHeight="1">
      <c r="GQ49063" s="171"/>
    </row>
    <row r="49064" spans="199:199" ht="12" customHeight="1">
      <c r="GQ49064" s="171"/>
    </row>
    <row r="49065" spans="199:199" ht="12" customHeight="1">
      <c r="GQ49065" s="171"/>
    </row>
    <row r="49066" spans="199:199" ht="12" customHeight="1">
      <c r="GQ49066" s="171"/>
    </row>
    <row r="49067" spans="199:199" ht="12" customHeight="1">
      <c r="GQ49067" s="171"/>
    </row>
    <row r="49068" spans="199:199" ht="12" customHeight="1">
      <c r="GQ49068" s="171"/>
    </row>
    <row r="49069" spans="199:199" ht="12" customHeight="1">
      <c r="GQ49069" s="171"/>
    </row>
    <row r="49070" spans="199:199" ht="12" customHeight="1">
      <c r="GQ49070" s="171"/>
    </row>
    <row r="49071" spans="199:199" ht="12" customHeight="1">
      <c r="GQ49071" s="171"/>
    </row>
    <row r="49072" spans="199:199" ht="12" customHeight="1">
      <c r="GQ49072" s="171"/>
    </row>
    <row r="49073" spans="199:199" ht="12" customHeight="1">
      <c r="GQ49073" s="171"/>
    </row>
    <row r="49074" spans="199:199" ht="12" customHeight="1">
      <c r="GQ49074" s="171"/>
    </row>
    <row r="49075" spans="199:199" ht="12" customHeight="1">
      <c r="GQ49075" s="171"/>
    </row>
    <row r="49076" spans="199:199" ht="12" customHeight="1">
      <c r="GQ49076" s="171"/>
    </row>
    <row r="49077" spans="199:199" ht="12" customHeight="1">
      <c r="GQ49077" s="171"/>
    </row>
    <row r="49078" spans="199:199" ht="12" customHeight="1">
      <c r="GQ49078" s="171"/>
    </row>
    <row r="49079" spans="199:199" ht="12" customHeight="1">
      <c r="GQ49079" s="171"/>
    </row>
    <row r="49080" spans="199:199" ht="12" customHeight="1">
      <c r="GQ49080" s="171"/>
    </row>
    <row r="49081" spans="199:199" ht="12" customHeight="1">
      <c r="GQ49081" s="171"/>
    </row>
    <row r="49082" spans="199:199" ht="12" customHeight="1">
      <c r="GQ49082" s="171"/>
    </row>
    <row r="49083" spans="199:199" ht="12" customHeight="1">
      <c r="GQ49083" s="171"/>
    </row>
    <row r="49084" spans="199:199" ht="12" customHeight="1">
      <c r="GQ49084" s="171"/>
    </row>
    <row r="49085" spans="199:199" ht="12" customHeight="1">
      <c r="GQ49085" s="171"/>
    </row>
    <row r="49086" spans="199:199" ht="12" customHeight="1">
      <c r="GQ49086" s="171"/>
    </row>
    <row r="49087" spans="199:199" ht="12" customHeight="1">
      <c r="GQ49087" s="171"/>
    </row>
    <row r="49088" spans="199:199" ht="12" customHeight="1">
      <c r="GQ49088" s="171"/>
    </row>
    <row r="49089" spans="199:199" ht="12" customHeight="1">
      <c r="GQ49089" s="171"/>
    </row>
    <row r="49090" spans="199:199" ht="12" customHeight="1">
      <c r="GQ49090" s="171"/>
    </row>
    <row r="49091" spans="199:199" ht="12" customHeight="1">
      <c r="GQ49091" s="171"/>
    </row>
    <row r="49092" spans="199:199" ht="12" customHeight="1">
      <c r="GQ49092" s="171"/>
    </row>
    <row r="49093" spans="199:199" ht="12" customHeight="1">
      <c r="GQ49093" s="171"/>
    </row>
    <row r="49094" spans="199:199" ht="12" customHeight="1">
      <c r="GQ49094" s="171"/>
    </row>
    <row r="49095" spans="199:199" ht="12" customHeight="1">
      <c r="GQ49095" s="171"/>
    </row>
    <row r="49096" spans="199:199" ht="12" customHeight="1">
      <c r="GQ49096" s="171"/>
    </row>
    <row r="49097" spans="199:199" ht="12" customHeight="1">
      <c r="GQ49097" s="171"/>
    </row>
    <row r="49098" spans="199:199" ht="12" customHeight="1">
      <c r="GQ49098" s="171"/>
    </row>
    <row r="49099" spans="199:199" ht="12" customHeight="1">
      <c r="GQ49099" s="171"/>
    </row>
    <row r="49100" spans="199:199" ht="12" customHeight="1">
      <c r="GQ49100" s="171"/>
    </row>
    <row r="49101" spans="199:199" ht="12" customHeight="1">
      <c r="GQ49101" s="171"/>
    </row>
    <row r="49102" spans="199:199" ht="12" customHeight="1">
      <c r="GQ49102" s="171"/>
    </row>
    <row r="49103" spans="199:199" ht="12" customHeight="1">
      <c r="GQ49103" s="171"/>
    </row>
    <row r="49104" spans="199:199" ht="12" customHeight="1">
      <c r="GQ49104" s="171"/>
    </row>
    <row r="49105" spans="199:199" ht="12" customHeight="1">
      <c r="GQ49105" s="171"/>
    </row>
    <row r="49106" spans="199:199" ht="12" customHeight="1">
      <c r="GQ49106" s="171"/>
    </row>
    <row r="49107" spans="199:199" ht="12" customHeight="1">
      <c r="GQ49107" s="171"/>
    </row>
    <row r="49108" spans="199:199" ht="12" customHeight="1">
      <c r="GQ49108" s="171"/>
    </row>
    <row r="49109" spans="199:199" ht="12" customHeight="1">
      <c r="GQ49109" s="171"/>
    </row>
    <row r="49110" spans="199:199" ht="12" customHeight="1">
      <c r="GQ49110" s="171"/>
    </row>
    <row r="49111" spans="199:199" ht="12" customHeight="1">
      <c r="GQ49111" s="171"/>
    </row>
    <row r="49112" spans="199:199" ht="12" customHeight="1">
      <c r="GQ49112" s="171"/>
    </row>
    <row r="49113" spans="199:199" ht="12" customHeight="1">
      <c r="GQ49113" s="171"/>
    </row>
    <row r="49114" spans="199:199" ht="12" customHeight="1">
      <c r="GQ49114" s="171"/>
    </row>
    <row r="49115" spans="199:199" ht="12" customHeight="1">
      <c r="GQ49115" s="171"/>
    </row>
    <row r="49116" spans="199:199" ht="12" customHeight="1">
      <c r="GQ49116" s="171"/>
    </row>
    <row r="49117" spans="199:199" ht="12" customHeight="1">
      <c r="GQ49117" s="171"/>
    </row>
    <row r="49118" spans="199:199" ht="12" customHeight="1">
      <c r="GQ49118" s="171"/>
    </row>
    <row r="49119" spans="199:199" ht="12" customHeight="1">
      <c r="GQ49119" s="171"/>
    </row>
    <row r="49120" spans="199:199" ht="12" customHeight="1">
      <c r="GQ49120" s="171"/>
    </row>
    <row r="49121" spans="199:199" ht="12" customHeight="1">
      <c r="GQ49121" s="171"/>
    </row>
    <row r="49122" spans="199:199" ht="12" customHeight="1">
      <c r="GQ49122" s="171"/>
    </row>
    <row r="49123" spans="199:199" ht="12" customHeight="1">
      <c r="GQ49123" s="171"/>
    </row>
    <row r="49124" spans="199:199" ht="12" customHeight="1">
      <c r="GQ49124" s="171"/>
    </row>
    <row r="49125" spans="199:199" ht="12" customHeight="1">
      <c r="GQ49125" s="171"/>
    </row>
    <row r="49126" spans="199:199" ht="12" customHeight="1">
      <c r="GQ49126" s="171"/>
    </row>
    <row r="49127" spans="199:199" ht="12" customHeight="1">
      <c r="GQ49127" s="171"/>
    </row>
    <row r="49128" spans="199:199" ht="12" customHeight="1">
      <c r="GQ49128" s="171"/>
    </row>
    <row r="49129" spans="199:199" ht="12" customHeight="1">
      <c r="GQ49129" s="171"/>
    </row>
    <row r="49130" spans="199:199" ht="12" customHeight="1">
      <c r="GQ49130" s="171"/>
    </row>
    <row r="49131" spans="199:199" ht="12" customHeight="1">
      <c r="GQ49131" s="171"/>
    </row>
    <row r="49132" spans="199:199" ht="12" customHeight="1">
      <c r="GQ49132" s="171"/>
    </row>
    <row r="49133" spans="199:199" ht="12" customHeight="1">
      <c r="GQ49133" s="171"/>
    </row>
    <row r="49134" spans="199:199" ht="12" customHeight="1">
      <c r="GQ49134" s="171"/>
    </row>
    <row r="49135" spans="199:199" ht="12" customHeight="1">
      <c r="GQ49135" s="171"/>
    </row>
    <row r="49136" spans="199:199" ht="12" customHeight="1">
      <c r="GQ49136" s="171"/>
    </row>
    <row r="49137" spans="199:199" ht="12" customHeight="1">
      <c r="GQ49137" s="171"/>
    </row>
    <row r="49138" spans="199:199" ht="12" customHeight="1">
      <c r="GQ49138" s="171"/>
    </row>
    <row r="49139" spans="199:199" ht="12" customHeight="1">
      <c r="GQ49139" s="171"/>
    </row>
    <row r="49140" spans="199:199" ht="12" customHeight="1">
      <c r="GQ49140" s="171"/>
    </row>
    <row r="49141" spans="199:199" ht="12" customHeight="1">
      <c r="GQ49141" s="171"/>
    </row>
    <row r="49142" spans="199:199" ht="12" customHeight="1">
      <c r="GQ49142" s="171"/>
    </row>
    <row r="49143" spans="199:199" ht="12" customHeight="1">
      <c r="GQ49143" s="171"/>
    </row>
    <row r="49144" spans="199:199" ht="12" customHeight="1">
      <c r="GQ49144" s="171"/>
    </row>
    <row r="49145" spans="199:199" ht="12" customHeight="1">
      <c r="GQ49145" s="171"/>
    </row>
    <row r="49146" spans="199:199" ht="12" customHeight="1">
      <c r="GQ49146" s="171"/>
    </row>
    <row r="49147" spans="199:199" ht="12" customHeight="1">
      <c r="GQ49147" s="171"/>
    </row>
    <row r="49148" spans="199:199" ht="12" customHeight="1">
      <c r="GQ49148" s="171"/>
    </row>
    <row r="49149" spans="199:199" ht="12" customHeight="1">
      <c r="GQ49149" s="171"/>
    </row>
    <row r="49150" spans="199:199" ht="12" customHeight="1">
      <c r="GQ49150" s="171"/>
    </row>
    <row r="49151" spans="199:199" ht="12" customHeight="1">
      <c r="GQ49151" s="171"/>
    </row>
    <row r="49152" spans="199:199" ht="12" customHeight="1">
      <c r="GQ49152" s="171"/>
    </row>
    <row r="49153" spans="199:199" ht="12" customHeight="1">
      <c r="GQ49153" s="171"/>
    </row>
    <row r="49154" spans="199:199" ht="12" customHeight="1">
      <c r="GQ49154" s="171"/>
    </row>
    <row r="49155" spans="199:199" ht="12" customHeight="1">
      <c r="GQ49155" s="171"/>
    </row>
    <row r="49156" spans="199:199" ht="12" customHeight="1">
      <c r="GQ49156" s="171"/>
    </row>
    <row r="49157" spans="199:199" ht="12" customHeight="1">
      <c r="GQ49157" s="171"/>
    </row>
    <row r="49158" spans="199:199" ht="12" customHeight="1">
      <c r="GQ49158" s="171"/>
    </row>
    <row r="49159" spans="199:199" ht="12" customHeight="1">
      <c r="GQ49159" s="171"/>
    </row>
    <row r="49160" spans="199:199" ht="12" customHeight="1">
      <c r="GQ49160" s="171"/>
    </row>
    <row r="49161" spans="199:199" ht="12" customHeight="1">
      <c r="GQ49161" s="171"/>
    </row>
    <row r="49162" spans="199:199" ht="12" customHeight="1">
      <c r="GQ49162" s="171"/>
    </row>
    <row r="49163" spans="199:199" ht="12" customHeight="1">
      <c r="GQ49163" s="171"/>
    </row>
    <row r="49164" spans="199:199" ht="12" customHeight="1">
      <c r="GQ49164" s="171"/>
    </row>
    <row r="49165" spans="199:199" ht="12" customHeight="1">
      <c r="GQ49165" s="171"/>
    </row>
    <row r="49166" spans="199:199" ht="12" customHeight="1">
      <c r="GQ49166" s="171"/>
    </row>
    <row r="49167" spans="199:199" ht="12" customHeight="1">
      <c r="GQ49167" s="171"/>
    </row>
    <row r="49168" spans="199:199" ht="12" customHeight="1">
      <c r="GQ49168" s="171"/>
    </row>
    <row r="49169" spans="199:199" ht="12" customHeight="1">
      <c r="GQ49169" s="171"/>
    </row>
    <row r="49170" spans="199:199" ht="12" customHeight="1">
      <c r="GQ49170" s="171"/>
    </row>
    <row r="49171" spans="199:199" ht="12" customHeight="1">
      <c r="GQ49171" s="171"/>
    </row>
    <row r="49172" spans="199:199" ht="12" customHeight="1">
      <c r="GQ49172" s="171"/>
    </row>
    <row r="49173" spans="199:199" ht="12" customHeight="1">
      <c r="GQ49173" s="171"/>
    </row>
    <row r="49174" spans="199:199" ht="12" customHeight="1">
      <c r="GQ49174" s="171"/>
    </row>
    <row r="49175" spans="199:199" ht="12" customHeight="1">
      <c r="GQ49175" s="171"/>
    </row>
    <row r="49176" spans="199:199" ht="12" customHeight="1">
      <c r="GQ49176" s="171"/>
    </row>
    <row r="49177" spans="199:199" ht="12" customHeight="1">
      <c r="GQ49177" s="171"/>
    </row>
    <row r="49178" spans="199:199" ht="12" customHeight="1">
      <c r="GQ49178" s="171"/>
    </row>
    <row r="49179" spans="199:199" ht="12" customHeight="1">
      <c r="GQ49179" s="171"/>
    </row>
    <row r="49180" spans="199:199" ht="12" customHeight="1">
      <c r="GQ49180" s="171"/>
    </row>
    <row r="49181" spans="199:199" ht="12" customHeight="1">
      <c r="GQ49181" s="171"/>
    </row>
    <row r="49182" spans="199:199" ht="12" customHeight="1">
      <c r="GQ49182" s="171"/>
    </row>
    <row r="49183" spans="199:199" ht="12" customHeight="1">
      <c r="GQ49183" s="171"/>
    </row>
    <row r="49184" spans="199:199" ht="12" customHeight="1">
      <c r="GQ49184" s="171"/>
    </row>
    <row r="49185" spans="199:199" ht="12" customHeight="1">
      <c r="GQ49185" s="171"/>
    </row>
    <row r="49186" spans="199:199" ht="12" customHeight="1">
      <c r="GQ49186" s="171"/>
    </row>
    <row r="49187" spans="199:199" ht="12" customHeight="1">
      <c r="GQ49187" s="171"/>
    </row>
    <row r="49188" spans="199:199" ht="12" customHeight="1">
      <c r="GQ49188" s="171"/>
    </row>
    <row r="49189" spans="199:199" ht="12" customHeight="1">
      <c r="GQ49189" s="171"/>
    </row>
    <row r="49190" spans="199:199" ht="12" customHeight="1">
      <c r="GQ49190" s="171"/>
    </row>
    <row r="49191" spans="199:199" ht="12" customHeight="1">
      <c r="GQ49191" s="171"/>
    </row>
    <row r="49192" spans="199:199" ht="12" customHeight="1">
      <c r="GQ49192" s="171"/>
    </row>
    <row r="49193" spans="199:199" ht="12" customHeight="1">
      <c r="GQ49193" s="171"/>
    </row>
    <row r="49194" spans="199:199" ht="12" customHeight="1">
      <c r="GQ49194" s="171"/>
    </row>
    <row r="49195" spans="199:199" ht="12" customHeight="1">
      <c r="GQ49195" s="171"/>
    </row>
    <row r="49196" spans="199:199" ht="12" customHeight="1">
      <c r="GQ49196" s="171"/>
    </row>
    <row r="49197" spans="199:199" ht="12" customHeight="1">
      <c r="GQ49197" s="171"/>
    </row>
    <row r="49198" spans="199:199" ht="12" customHeight="1">
      <c r="GQ49198" s="171"/>
    </row>
    <row r="49199" spans="199:199" ht="12" customHeight="1">
      <c r="GQ49199" s="171"/>
    </row>
    <row r="49200" spans="199:199" ht="12" customHeight="1">
      <c r="GQ49200" s="171"/>
    </row>
    <row r="49201" spans="199:199" ht="12" customHeight="1">
      <c r="GQ49201" s="171"/>
    </row>
    <row r="49202" spans="199:199" ht="12" customHeight="1">
      <c r="GQ49202" s="171"/>
    </row>
    <row r="49203" spans="199:199" ht="12" customHeight="1">
      <c r="GQ49203" s="171"/>
    </row>
    <row r="49204" spans="199:199" ht="12" customHeight="1">
      <c r="GQ49204" s="171"/>
    </row>
    <row r="49205" spans="199:199" ht="12" customHeight="1">
      <c r="GQ49205" s="171"/>
    </row>
    <row r="49206" spans="199:199" ht="12" customHeight="1">
      <c r="GQ49206" s="171"/>
    </row>
    <row r="49207" spans="199:199" ht="12" customHeight="1">
      <c r="GQ49207" s="171"/>
    </row>
    <row r="49208" spans="199:199" ht="12" customHeight="1">
      <c r="GQ49208" s="171"/>
    </row>
    <row r="49209" spans="199:199" ht="12" customHeight="1">
      <c r="GQ49209" s="171"/>
    </row>
    <row r="49210" spans="199:199" ht="12" customHeight="1">
      <c r="GQ49210" s="171"/>
    </row>
    <row r="49211" spans="199:199" ht="12" customHeight="1">
      <c r="GQ49211" s="171"/>
    </row>
    <row r="49212" spans="199:199" ht="12" customHeight="1">
      <c r="GQ49212" s="171"/>
    </row>
    <row r="49213" spans="199:199" ht="12" customHeight="1">
      <c r="GQ49213" s="171"/>
    </row>
    <row r="49214" spans="199:199" ht="12" customHeight="1">
      <c r="GQ49214" s="171"/>
    </row>
    <row r="49215" spans="199:199" ht="12" customHeight="1">
      <c r="GQ49215" s="171"/>
    </row>
    <row r="49216" spans="199:199" ht="12" customHeight="1">
      <c r="GQ49216" s="171"/>
    </row>
    <row r="49217" spans="199:199" ht="12" customHeight="1">
      <c r="GQ49217" s="171"/>
    </row>
    <row r="49218" spans="199:199" ht="12" customHeight="1">
      <c r="GQ49218" s="171"/>
    </row>
    <row r="49219" spans="199:199" ht="12" customHeight="1">
      <c r="GQ49219" s="171"/>
    </row>
    <row r="49220" spans="199:199" ht="12" customHeight="1">
      <c r="GQ49220" s="171"/>
    </row>
    <row r="49221" spans="199:199" ht="12" customHeight="1">
      <c r="GQ49221" s="171"/>
    </row>
    <row r="49222" spans="199:199" ht="12" customHeight="1">
      <c r="GQ49222" s="171"/>
    </row>
    <row r="49223" spans="199:199" ht="12" customHeight="1">
      <c r="GQ49223" s="171"/>
    </row>
    <row r="49224" spans="199:199" ht="12" customHeight="1">
      <c r="GQ49224" s="171"/>
    </row>
    <row r="49225" spans="199:199" ht="12" customHeight="1">
      <c r="GQ49225" s="171"/>
    </row>
    <row r="49226" spans="199:199" ht="12" customHeight="1">
      <c r="GQ49226" s="171"/>
    </row>
    <row r="49227" spans="199:199" ht="12" customHeight="1">
      <c r="GQ49227" s="171"/>
    </row>
    <row r="49228" spans="199:199" ht="12" customHeight="1">
      <c r="GQ49228" s="171"/>
    </row>
    <row r="49229" spans="199:199" ht="12" customHeight="1">
      <c r="GQ49229" s="171"/>
    </row>
    <row r="49230" spans="199:199" ht="12" customHeight="1">
      <c r="GQ49230" s="171"/>
    </row>
    <row r="49231" spans="199:199" ht="12" customHeight="1">
      <c r="GQ49231" s="171"/>
    </row>
    <row r="49232" spans="199:199" ht="12" customHeight="1">
      <c r="GQ49232" s="171"/>
    </row>
    <row r="49233" spans="199:199" ht="12" customHeight="1">
      <c r="GQ49233" s="171"/>
    </row>
    <row r="49234" spans="199:199" ht="12" customHeight="1">
      <c r="GQ49234" s="171"/>
    </row>
    <row r="49235" spans="199:199" ht="12" customHeight="1">
      <c r="GQ49235" s="171"/>
    </row>
    <row r="49236" spans="199:199" ht="12" customHeight="1">
      <c r="GQ49236" s="171"/>
    </row>
    <row r="49237" spans="199:199" ht="12" customHeight="1">
      <c r="GQ49237" s="171"/>
    </row>
    <row r="49238" spans="199:199" ht="12" customHeight="1">
      <c r="GQ49238" s="171"/>
    </row>
    <row r="49239" spans="199:199" ht="12" customHeight="1">
      <c r="GQ49239" s="171"/>
    </row>
    <row r="49240" spans="199:199" ht="12" customHeight="1">
      <c r="GQ49240" s="171"/>
    </row>
    <row r="49241" spans="199:199" ht="12" customHeight="1">
      <c r="GQ49241" s="171"/>
    </row>
    <row r="49242" spans="199:199" ht="12" customHeight="1">
      <c r="GQ49242" s="171"/>
    </row>
    <row r="49243" spans="199:199" ht="12" customHeight="1">
      <c r="GQ49243" s="171"/>
    </row>
    <row r="49244" spans="199:199" ht="12" customHeight="1">
      <c r="GQ49244" s="171"/>
    </row>
    <row r="49245" spans="199:199" ht="12" customHeight="1">
      <c r="GQ49245" s="171"/>
    </row>
    <row r="49246" spans="199:199" ht="12" customHeight="1">
      <c r="GQ49246" s="171"/>
    </row>
    <row r="49247" spans="199:199" ht="12" customHeight="1">
      <c r="GQ49247" s="171"/>
    </row>
    <row r="49248" spans="199:199" ht="12" customHeight="1">
      <c r="GQ49248" s="171"/>
    </row>
    <row r="49249" spans="199:199" ht="12" customHeight="1">
      <c r="GQ49249" s="171"/>
    </row>
    <row r="49250" spans="199:199" ht="12" customHeight="1">
      <c r="GQ49250" s="171"/>
    </row>
    <row r="49251" spans="199:199" ht="12" customHeight="1">
      <c r="GQ49251" s="171"/>
    </row>
    <row r="49252" spans="199:199" ht="12" customHeight="1">
      <c r="GQ49252" s="171"/>
    </row>
    <row r="49253" spans="199:199" ht="12" customHeight="1">
      <c r="GQ49253" s="171"/>
    </row>
    <row r="49254" spans="199:199" ht="12" customHeight="1">
      <c r="GQ49254" s="171"/>
    </row>
    <row r="49255" spans="199:199" ht="12" customHeight="1">
      <c r="GQ49255" s="171"/>
    </row>
    <row r="49256" spans="199:199" ht="12" customHeight="1">
      <c r="GQ49256" s="171"/>
    </row>
    <row r="49257" spans="199:199" ht="12" customHeight="1">
      <c r="GQ49257" s="171"/>
    </row>
    <row r="49258" spans="199:199" ht="12" customHeight="1">
      <c r="GQ49258" s="171"/>
    </row>
    <row r="49259" spans="199:199" ht="12" customHeight="1">
      <c r="GQ49259" s="171"/>
    </row>
    <row r="49260" spans="199:199" ht="12" customHeight="1">
      <c r="GQ49260" s="171"/>
    </row>
    <row r="49261" spans="199:199" ht="12" customHeight="1">
      <c r="GQ49261" s="171"/>
    </row>
    <row r="49262" spans="199:199" ht="12" customHeight="1">
      <c r="GQ49262" s="171"/>
    </row>
    <row r="49263" spans="199:199" ht="12" customHeight="1">
      <c r="GQ49263" s="171"/>
    </row>
    <row r="49264" spans="199:199" ht="12" customHeight="1">
      <c r="GQ49264" s="171"/>
    </row>
    <row r="49265" spans="199:199" ht="12" customHeight="1">
      <c r="GQ49265" s="171"/>
    </row>
    <row r="49266" spans="199:199" ht="12" customHeight="1">
      <c r="GQ49266" s="171"/>
    </row>
    <row r="49267" spans="199:199" ht="12" customHeight="1">
      <c r="GQ49267" s="171"/>
    </row>
    <row r="49268" spans="199:199" ht="12" customHeight="1">
      <c r="GQ49268" s="171"/>
    </row>
    <row r="49269" spans="199:199" ht="12" customHeight="1">
      <c r="GQ49269" s="171"/>
    </row>
    <row r="49270" spans="199:199" ht="12" customHeight="1">
      <c r="GQ49270" s="171"/>
    </row>
    <row r="49271" spans="199:199" ht="12" customHeight="1">
      <c r="GQ49271" s="171"/>
    </row>
    <row r="49272" spans="199:199" ht="12" customHeight="1">
      <c r="GQ49272" s="171"/>
    </row>
    <row r="49273" spans="199:199" ht="12" customHeight="1">
      <c r="GQ49273" s="171"/>
    </row>
    <row r="49274" spans="199:199" ht="12" customHeight="1">
      <c r="GQ49274" s="171"/>
    </row>
    <row r="49275" spans="199:199" ht="12" customHeight="1">
      <c r="GQ49275" s="171"/>
    </row>
    <row r="49276" spans="199:199" ht="12" customHeight="1">
      <c r="GQ49276" s="171"/>
    </row>
    <row r="49277" spans="199:199" ht="12" customHeight="1">
      <c r="GQ49277" s="171"/>
    </row>
    <row r="49278" spans="199:199" ht="12" customHeight="1">
      <c r="GQ49278" s="171"/>
    </row>
    <row r="49279" spans="199:199" ht="12" customHeight="1">
      <c r="GQ49279" s="171"/>
    </row>
    <row r="49280" spans="199:199" ht="12" customHeight="1">
      <c r="GQ49280" s="171"/>
    </row>
    <row r="49281" spans="199:199" ht="12" customHeight="1">
      <c r="GQ49281" s="171"/>
    </row>
    <row r="49282" spans="199:199" ht="12" customHeight="1">
      <c r="GQ49282" s="171"/>
    </row>
    <row r="49283" spans="199:199" ht="12" customHeight="1">
      <c r="GQ49283" s="171"/>
    </row>
    <row r="49284" spans="199:199" ht="12" customHeight="1">
      <c r="GQ49284" s="171"/>
    </row>
    <row r="49285" spans="199:199" ht="12" customHeight="1">
      <c r="GQ49285" s="171"/>
    </row>
    <row r="49286" spans="199:199" ht="12" customHeight="1">
      <c r="GQ49286" s="171"/>
    </row>
    <row r="49287" spans="199:199" ht="12" customHeight="1">
      <c r="GQ49287" s="171"/>
    </row>
    <row r="49288" spans="199:199" ht="12" customHeight="1">
      <c r="GQ49288" s="171"/>
    </row>
    <row r="49289" spans="199:199" ht="12" customHeight="1">
      <c r="GQ49289" s="171"/>
    </row>
    <row r="49290" spans="199:199" ht="12" customHeight="1">
      <c r="GQ49290" s="171"/>
    </row>
    <row r="49291" spans="199:199" ht="12" customHeight="1">
      <c r="GQ49291" s="171"/>
    </row>
    <row r="49292" spans="199:199" ht="12" customHeight="1">
      <c r="GQ49292" s="171"/>
    </row>
    <row r="49293" spans="199:199" ht="12" customHeight="1">
      <c r="GQ49293" s="171"/>
    </row>
    <row r="49294" spans="199:199" ht="12" customHeight="1">
      <c r="GQ49294" s="171"/>
    </row>
    <row r="49295" spans="199:199" ht="12" customHeight="1">
      <c r="GQ49295" s="171"/>
    </row>
    <row r="49296" spans="199:199" ht="12" customHeight="1">
      <c r="GQ49296" s="171"/>
    </row>
    <row r="49297" spans="199:199" ht="12" customHeight="1">
      <c r="GQ49297" s="171"/>
    </row>
    <row r="49298" spans="199:199" ht="12" customHeight="1">
      <c r="GQ49298" s="171"/>
    </row>
    <row r="49299" spans="199:199" ht="12" customHeight="1">
      <c r="GQ49299" s="171"/>
    </row>
    <row r="49300" spans="199:199" ht="12" customHeight="1">
      <c r="GQ49300" s="171"/>
    </row>
    <row r="49301" spans="199:199" ht="12" customHeight="1">
      <c r="GQ49301" s="171"/>
    </row>
    <row r="49302" spans="199:199" ht="12" customHeight="1">
      <c r="GQ49302" s="171"/>
    </row>
    <row r="49303" spans="199:199" ht="12" customHeight="1">
      <c r="GQ49303" s="171"/>
    </row>
    <row r="49304" spans="199:199" ht="12" customHeight="1">
      <c r="GQ49304" s="171"/>
    </row>
    <row r="49305" spans="199:199" ht="12" customHeight="1">
      <c r="GQ49305" s="171"/>
    </row>
    <row r="49306" spans="199:199" ht="12" customHeight="1">
      <c r="GQ49306" s="171"/>
    </row>
    <row r="49307" spans="199:199" ht="12" customHeight="1">
      <c r="GQ49307" s="171"/>
    </row>
    <row r="49308" spans="199:199" ht="12" customHeight="1">
      <c r="GQ49308" s="171"/>
    </row>
    <row r="49309" spans="199:199" ht="12" customHeight="1">
      <c r="GQ49309" s="171"/>
    </row>
    <row r="49310" spans="199:199" ht="12" customHeight="1">
      <c r="GQ49310" s="171"/>
    </row>
    <row r="49311" spans="199:199" ht="12" customHeight="1">
      <c r="GQ49311" s="171"/>
    </row>
    <row r="49312" spans="199:199" ht="12" customHeight="1">
      <c r="GQ49312" s="171"/>
    </row>
    <row r="49313" spans="199:199" ht="12" customHeight="1">
      <c r="GQ49313" s="171"/>
    </row>
    <row r="49314" spans="199:199" ht="12" customHeight="1">
      <c r="GQ49314" s="171"/>
    </row>
    <row r="49315" spans="199:199" ht="12" customHeight="1">
      <c r="GQ49315" s="171"/>
    </row>
    <row r="49316" spans="199:199" ht="12" customHeight="1">
      <c r="GQ49316" s="171"/>
    </row>
    <row r="49317" spans="199:199" ht="12" customHeight="1">
      <c r="GQ49317" s="171"/>
    </row>
    <row r="49318" spans="199:199" ht="12" customHeight="1">
      <c r="GQ49318" s="171"/>
    </row>
    <row r="49319" spans="199:199" ht="12" customHeight="1">
      <c r="GQ49319" s="171"/>
    </row>
    <row r="49320" spans="199:199" ht="12" customHeight="1">
      <c r="GQ49320" s="171"/>
    </row>
    <row r="49321" spans="199:199" ht="12" customHeight="1">
      <c r="GQ49321" s="171"/>
    </row>
    <row r="49322" spans="199:199" ht="12" customHeight="1">
      <c r="GQ49322" s="171"/>
    </row>
    <row r="49323" spans="199:199" ht="12" customHeight="1">
      <c r="GQ49323" s="171"/>
    </row>
    <row r="49324" spans="199:199" ht="12" customHeight="1">
      <c r="GQ49324" s="171"/>
    </row>
    <row r="49325" spans="199:199" ht="12" customHeight="1">
      <c r="GQ49325" s="171"/>
    </row>
    <row r="49326" spans="199:199" ht="12" customHeight="1">
      <c r="GQ49326" s="171"/>
    </row>
    <row r="49327" spans="199:199" ht="12" customHeight="1">
      <c r="GQ49327" s="171"/>
    </row>
    <row r="49328" spans="199:199" ht="12" customHeight="1">
      <c r="GQ49328" s="171"/>
    </row>
    <row r="49329" spans="199:199" ht="12" customHeight="1">
      <c r="GQ49329" s="171"/>
    </row>
    <row r="49330" spans="199:199" ht="12" customHeight="1">
      <c r="GQ49330" s="171"/>
    </row>
    <row r="49331" spans="199:199" ht="12" customHeight="1">
      <c r="GQ49331" s="171"/>
    </row>
    <row r="49332" spans="199:199" ht="12" customHeight="1">
      <c r="GQ49332" s="171"/>
    </row>
    <row r="49333" spans="199:199" ht="12" customHeight="1">
      <c r="GQ49333" s="171"/>
    </row>
    <row r="49334" spans="199:199" ht="12" customHeight="1">
      <c r="GQ49334" s="171"/>
    </row>
    <row r="49335" spans="199:199" ht="12" customHeight="1">
      <c r="GQ49335" s="171"/>
    </row>
    <row r="49336" spans="199:199" ht="12" customHeight="1">
      <c r="GQ49336" s="171"/>
    </row>
    <row r="49337" spans="199:199" ht="12" customHeight="1">
      <c r="GQ49337" s="171"/>
    </row>
    <row r="49338" spans="199:199" ht="12" customHeight="1">
      <c r="GQ49338" s="171"/>
    </row>
    <row r="49339" spans="199:199" ht="12" customHeight="1">
      <c r="GQ49339" s="171"/>
    </row>
    <row r="49340" spans="199:199" ht="12" customHeight="1">
      <c r="GQ49340" s="171"/>
    </row>
    <row r="49341" spans="199:199" ht="12" customHeight="1">
      <c r="GQ49341" s="171"/>
    </row>
    <row r="49342" spans="199:199" ht="12" customHeight="1">
      <c r="GQ49342" s="171"/>
    </row>
    <row r="49343" spans="199:199" ht="12" customHeight="1">
      <c r="GQ49343" s="171"/>
    </row>
    <row r="49344" spans="199:199" ht="12" customHeight="1">
      <c r="GQ49344" s="171"/>
    </row>
    <row r="49345" spans="199:199" ht="12" customHeight="1">
      <c r="GQ49345" s="171"/>
    </row>
    <row r="49346" spans="199:199" ht="12" customHeight="1">
      <c r="GQ49346" s="171"/>
    </row>
    <row r="49347" spans="199:199" ht="12" customHeight="1">
      <c r="GQ49347" s="171"/>
    </row>
    <row r="49348" spans="199:199" ht="12" customHeight="1">
      <c r="GQ49348" s="171"/>
    </row>
    <row r="49349" spans="199:199" ht="12" customHeight="1">
      <c r="GQ49349" s="171"/>
    </row>
    <row r="49350" spans="199:199" ht="12" customHeight="1">
      <c r="GQ49350" s="171"/>
    </row>
    <row r="49351" spans="199:199" ht="12" customHeight="1">
      <c r="GQ49351" s="171"/>
    </row>
    <row r="49352" spans="199:199" ht="12" customHeight="1">
      <c r="GQ49352" s="171"/>
    </row>
    <row r="49353" spans="199:199" ht="12" customHeight="1">
      <c r="GQ49353" s="171"/>
    </row>
    <row r="49354" spans="199:199" ht="12" customHeight="1">
      <c r="GQ49354" s="171"/>
    </row>
    <row r="49355" spans="199:199" ht="12" customHeight="1">
      <c r="GQ49355" s="171"/>
    </row>
    <row r="49356" spans="199:199" ht="12" customHeight="1">
      <c r="GQ49356" s="171"/>
    </row>
    <row r="49357" spans="199:199" ht="12" customHeight="1">
      <c r="GQ49357" s="171"/>
    </row>
    <row r="49358" spans="199:199" ht="12" customHeight="1">
      <c r="GQ49358" s="171"/>
    </row>
    <row r="49359" spans="199:199" ht="12" customHeight="1">
      <c r="GQ49359" s="171"/>
    </row>
    <row r="49360" spans="199:199" ht="12" customHeight="1">
      <c r="GQ49360" s="171"/>
    </row>
    <row r="49361" spans="199:199" ht="12" customHeight="1">
      <c r="GQ49361" s="171"/>
    </row>
    <row r="49362" spans="199:199" ht="12" customHeight="1">
      <c r="GQ49362" s="171"/>
    </row>
    <row r="49363" spans="199:199" ht="12" customHeight="1">
      <c r="GQ49363" s="171"/>
    </row>
    <row r="49364" spans="199:199" ht="12" customHeight="1">
      <c r="GQ49364" s="171"/>
    </row>
    <row r="49365" spans="199:199" ht="12" customHeight="1">
      <c r="GQ49365" s="171"/>
    </row>
    <row r="49366" spans="199:199" ht="12" customHeight="1">
      <c r="GQ49366" s="171"/>
    </row>
    <row r="49367" spans="199:199" ht="12" customHeight="1">
      <c r="GQ49367" s="171"/>
    </row>
    <row r="49368" spans="199:199" ht="12" customHeight="1">
      <c r="GQ49368" s="171"/>
    </row>
    <row r="49369" spans="199:199" ht="12" customHeight="1">
      <c r="GQ49369" s="171"/>
    </row>
    <row r="49370" spans="199:199" ht="12" customHeight="1">
      <c r="GQ49370" s="171"/>
    </row>
    <row r="49371" spans="199:199" ht="12" customHeight="1">
      <c r="GQ49371" s="171"/>
    </row>
    <row r="49372" spans="199:199" ht="12" customHeight="1">
      <c r="GQ49372" s="171"/>
    </row>
    <row r="49373" spans="199:199" ht="12" customHeight="1">
      <c r="GQ49373" s="171"/>
    </row>
    <row r="49374" spans="199:199" ht="12" customHeight="1">
      <c r="GQ49374" s="171"/>
    </row>
    <row r="49375" spans="199:199" ht="12" customHeight="1">
      <c r="GQ49375" s="171"/>
    </row>
    <row r="49376" spans="199:199" ht="12" customHeight="1">
      <c r="GQ49376" s="171"/>
    </row>
    <row r="49377" spans="199:199" ht="12" customHeight="1">
      <c r="GQ49377" s="171"/>
    </row>
    <row r="49378" spans="199:199" ht="12" customHeight="1">
      <c r="GQ49378" s="171"/>
    </row>
    <row r="49379" spans="199:199" ht="12" customHeight="1">
      <c r="GQ49379" s="171"/>
    </row>
    <row r="49380" spans="199:199" ht="12" customHeight="1">
      <c r="GQ49380" s="171"/>
    </row>
    <row r="49381" spans="199:199" ht="12" customHeight="1">
      <c r="GQ49381" s="171"/>
    </row>
    <row r="49382" spans="199:199" ht="12" customHeight="1">
      <c r="GQ49382" s="171"/>
    </row>
    <row r="49383" spans="199:199" ht="12" customHeight="1">
      <c r="GQ49383" s="171"/>
    </row>
    <row r="49384" spans="199:199" ht="12" customHeight="1">
      <c r="GQ49384" s="171"/>
    </row>
    <row r="49385" spans="199:199" ht="12" customHeight="1">
      <c r="GQ49385" s="171"/>
    </row>
    <row r="49386" spans="199:199" ht="12" customHeight="1">
      <c r="GQ49386" s="171"/>
    </row>
    <row r="49387" spans="199:199" ht="12" customHeight="1">
      <c r="GQ49387" s="171"/>
    </row>
    <row r="49388" spans="199:199" ht="12" customHeight="1">
      <c r="GQ49388" s="171"/>
    </row>
    <row r="49389" spans="199:199" ht="12" customHeight="1">
      <c r="GQ49389" s="171"/>
    </row>
    <row r="49390" spans="199:199" ht="12" customHeight="1">
      <c r="GQ49390" s="171"/>
    </row>
    <row r="49391" spans="199:199" ht="12" customHeight="1">
      <c r="GQ49391" s="171"/>
    </row>
    <row r="49392" spans="199:199" ht="12" customHeight="1">
      <c r="GQ49392" s="171"/>
    </row>
    <row r="49393" spans="199:199" ht="12" customHeight="1">
      <c r="GQ49393" s="171"/>
    </row>
    <row r="49394" spans="199:199" ht="12" customHeight="1">
      <c r="GQ49394" s="171"/>
    </row>
    <row r="49395" spans="199:199" ht="12" customHeight="1">
      <c r="GQ49395" s="171"/>
    </row>
    <row r="49396" spans="199:199" ht="12" customHeight="1">
      <c r="GQ49396" s="171"/>
    </row>
    <row r="49397" spans="199:199" ht="12" customHeight="1">
      <c r="GQ49397" s="171"/>
    </row>
    <row r="49398" spans="199:199" ht="12" customHeight="1">
      <c r="GQ49398" s="171"/>
    </row>
    <row r="49399" spans="199:199" ht="12" customHeight="1">
      <c r="GQ49399" s="171"/>
    </row>
    <row r="49400" spans="199:199" ht="12" customHeight="1">
      <c r="GQ49400" s="171"/>
    </row>
    <row r="49401" spans="199:199" ht="12" customHeight="1">
      <c r="GQ49401" s="171"/>
    </row>
    <row r="49402" spans="199:199" ht="12" customHeight="1">
      <c r="GQ49402" s="171"/>
    </row>
    <row r="49403" spans="199:199" ht="12" customHeight="1">
      <c r="GQ49403" s="171"/>
    </row>
    <row r="49404" spans="199:199" ht="12" customHeight="1">
      <c r="GQ49404" s="171"/>
    </row>
    <row r="49405" spans="199:199" ht="12" customHeight="1">
      <c r="GQ49405" s="171"/>
    </row>
    <row r="49406" spans="199:199" ht="12" customHeight="1">
      <c r="GQ49406" s="171"/>
    </row>
    <row r="49407" spans="199:199" ht="12" customHeight="1">
      <c r="GQ49407" s="171"/>
    </row>
    <row r="49408" spans="199:199" ht="12" customHeight="1">
      <c r="GQ49408" s="171"/>
    </row>
    <row r="49409" spans="199:199" ht="12" customHeight="1">
      <c r="GQ49409" s="171"/>
    </row>
    <row r="49410" spans="199:199" ht="12" customHeight="1">
      <c r="GQ49410" s="171"/>
    </row>
    <row r="49411" spans="199:199" ht="12" customHeight="1">
      <c r="GQ49411" s="171"/>
    </row>
    <row r="49412" spans="199:199" ht="12" customHeight="1">
      <c r="GQ49412" s="171"/>
    </row>
    <row r="49413" spans="199:199" ht="12" customHeight="1">
      <c r="GQ49413" s="171"/>
    </row>
    <row r="49414" spans="199:199" ht="12" customHeight="1">
      <c r="GQ49414" s="171"/>
    </row>
    <row r="49415" spans="199:199" ht="12" customHeight="1">
      <c r="GQ49415" s="171"/>
    </row>
    <row r="49416" spans="199:199" ht="12" customHeight="1">
      <c r="GQ49416" s="171"/>
    </row>
    <row r="49417" spans="199:199" ht="12" customHeight="1">
      <c r="GQ49417" s="171"/>
    </row>
    <row r="49418" spans="199:199" ht="12" customHeight="1">
      <c r="GQ49418" s="171"/>
    </row>
    <row r="49419" spans="199:199" ht="12" customHeight="1">
      <c r="GQ49419" s="171"/>
    </row>
    <row r="49420" spans="199:199" ht="12" customHeight="1">
      <c r="GQ49420" s="171"/>
    </row>
    <row r="49421" spans="199:199" ht="12" customHeight="1">
      <c r="GQ49421" s="171"/>
    </row>
    <row r="49422" spans="199:199" ht="12" customHeight="1">
      <c r="GQ49422" s="171"/>
    </row>
    <row r="49423" spans="199:199" ht="12" customHeight="1">
      <c r="GQ49423" s="171"/>
    </row>
    <row r="49424" spans="199:199" ht="12" customHeight="1">
      <c r="GQ49424" s="171"/>
    </row>
    <row r="49425" spans="199:199" ht="12" customHeight="1">
      <c r="GQ49425" s="171"/>
    </row>
    <row r="49426" spans="199:199" ht="12" customHeight="1">
      <c r="GQ49426" s="171"/>
    </row>
    <row r="49427" spans="199:199" ht="12" customHeight="1">
      <c r="GQ49427" s="171"/>
    </row>
    <row r="49428" spans="199:199" ht="12" customHeight="1">
      <c r="GQ49428" s="171"/>
    </row>
    <row r="49429" spans="199:199" ht="12" customHeight="1">
      <c r="GQ49429" s="171"/>
    </row>
    <row r="49430" spans="199:199" ht="12" customHeight="1">
      <c r="GQ49430" s="171"/>
    </row>
    <row r="49431" spans="199:199" ht="12" customHeight="1">
      <c r="GQ49431" s="171"/>
    </row>
    <row r="49432" spans="199:199" ht="12" customHeight="1">
      <c r="GQ49432" s="171"/>
    </row>
    <row r="49433" spans="199:199" ht="12" customHeight="1">
      <c r="GQ49433" s="171"/>
    </row>
    <row r="49434" spans="199:199" ht="12" customHeight="1">
      <c r="GQ49434" s="171"/>
    </row>
    <row r="49435" spans="199:199" ht="12" customHeight="1">
      <c r="GQ49435" s="171"/>
    </row>
    <row r="49436" spans="199:199" ht="12" customHeight="1">
      <c r="GQ49436" s="171"/>
    </row>
    <row r="49437" spans="199:199" ht="12" customHeight="1">
      <c r="GQ49437" s="171"/>
    </row>
    <row r="49438" spans="199:199" ht="12" customHeight="1">
      <c r="GQ49438" s="171"/>
    </row>
    <row r="49439" spans="199:199" ht="12" customHeight="1">
      <c r="GQ49439" s="171"/>
    </row>
    <row r="49440" spans="199:199" ht="12" customHeight="1">
      <c r="GQ49440" s="171"/>
    </row>
    <row r="49441" spans="199:199" ht="12" customHeight="1">
      <c r="GQ49441" s="171"/>
    </row>
    <row r="49442" spans="199:199" ht="12" customHeight="1">
      <c r="GQ49442" s="171"/>
    </row>
    <row r="49443" spans="199:199" ht="12" customHeight="1">
      <c r="GQ49443" s="171"/>
    </row>
    <row r="49444" spans="199:199" ht="12" customHeight="1">
      <c r="GQ49444" s="171"/>
    </row>
    <row r="49445" spans="199:199" ht="12" customHeight="1">
      <c r="GQ49445" s="171"/>
    </row>
    <row r="49446" spans="199:199" ht="12" customHeight="1">
      <c r="GQ49446" s="171"/>
    </row>
    <row r="49447" spans="199:199" ht="12" customHeight="1">
      <c r="GQ49447" s="171"/>
    </row>
    <row r="49448" spans="199:199" ht="12" customHeight="1">
      <c r="GQ49448" s="171"/>
    </row>
    <row r="49449" spans="199:199" ht="12" customHeight="1">
      <c r="GQ49449" s="171"/>
    </row>
    <row r="49450" spans="199:199" ht="12" customHeight="1">
      <c r="GQ49450" s="171"/>
    </row>
    <row r="49451" spans="199:199" ht="12" customHeight="1">
      <c r="GQ49451" s="171"/>
    </row>
    <row r="49452" spans="199:199" ht="12" customHeight="1">
      <c r="GQ49452" s="171"/>
    </row>
    <row r="49453" spans="199:199" ht="12" customHeight="1">
      <c r="GQ49453" s="171"/>
    </row>
    <row r="49454" spans="199:199" ht="12" customHeight="1">
      <c r="GQ49454" s="171"/>
    </row>
    <row r="49455" spans="199:199" ht="12" customHeight="1">
      <c r="GQ49455" s="171"/>
    </row>
    <row r="49456" spans="199:199" ht="12" customHeight="1">
      <c r="GQ49456" s="171"/>
    </row>
    <row r="49457" spans="199:199" ht="12" customHeight="1">
      <c r="GQ49457" s="171"/>
    </row>
    <row r="49458" spans="199:199" ht="12" customHeight="1">
      <c r="GQ49458" s="171"/>
    </row>
    <row r="49459" spans="199:199" ht="12" customHeight="1">
      <c r="GQ49459" s="171"/>
    </row>
    <row r="49460" spans="199:199" ht="12" customHeight="1">
      <c r="GQ49460" s="171"/>
    </row>
    <row r="49461" spans="199:199" ht="12" customHeight="1">
      <c r="GQ49461" s="171"/>
    </row>
    <row r="49462" spans="199:199" ht="12" customHeight="1">
      <c r="GQ49462" s="171"/>
    </row>
    <row r="49463" spans="199:199" ht="12" customHeight="1">
      <c r="GQ49463" s="171"/>
    </row>
    <row r="49464" spans="199:199" ht="12" customHeight="1">
      <c r="GQ49464" s="171"/>
    </row>
    <row r="49465" spans="199:199" ht="12" customHeight="1">
      <c r="GQ49465" s="171"/>
    </row>
    <row r="49466" spans="199:199" ht="12" customHeight="1">
      <c r="GQ49466" s="171"/>
    </row>
    <row r="49467" spans="199:199" ht="12" customHeight="1">
      <c r="GQ49467" s="171"/>
    </row>
    <row r="49468" spans="199:199" ht="12" customHeight="1">
      <c r="GQ49468" s="171"/>
    </row>
    <row r="49469" spans="199:199" ht="12" customHeight="1">
      <c r="GQ49469" s="171"/>
    </row>
    <row r="49470" spans="199:199" ht="12" customHeight="1">
      <c r="GQ49470" s="171"/>
    </row>
    <row r="49471" spans="199:199" ht="12" customHeight="1">
      <c r="GQ49471" s="171"/>
    </row>
    <row r="49472" spans="199:199" ht="12" customHeight="1">
      <c r="GQ49472" s="171"/>
    </row>
    <row r="49473" spans="199:199" ht="12" customHeight="1">
      <c r="GQ49473" s="171"/>
    </row>
    <row r="49474" spans="199:199" ht="12" customHeight="1">
      <c r="GQ49474" s="171"/>
    </row>
    <row r="49475" spans="199:199" ht="12" customHeight="1">
      <c r="GQ49475" s="171"/>
    </row>
    <row r="49476" spans="199:199" ht="12" customHeight="1">
      <c r="GQ49476" s="171"/>
    </row>
    <row r="49477" spans="199:199" ht="12" customHeight="1">
      <c r="GQ49477" s="171"/>
    </row>
    <row r="49478" spans="199:199" ht="12" customHeight="1">
      <c r="GQ49478" s="171"/>
    </row>
    <row r="49479" spans="199:199" ht="12" customHeight="1">
      <c r="GQ49479" s="171"/>
    </row>
    <row r="49480" spans="199:199" ht="12" customHeight="1">
      <c r="GQ49480" s="171"/>
    </row>
    <row r="49481" spans="199:199" ht="12" customHeight="1">
      <c r="GQ49481" s="171"/>
    </row>
    <row r="49482" spans="199:199" ht="12" customHeight="1">
      <c r="GQ49482" s="171"/>
    </row>
    <row r="49483" spans="199:199" ht="12" customHeight="1">
      <c r="GQ49483" s="171"/>
    </row>
    <row r="49484" spans="199:199" ht="12" customHeight="1">
      <c r="GQ49484" s="171"/>
    </row>
    <row r="49485" spans="199:199" ht="12" customHeight="1">
      <c r="GQ49485" s="171"/>
    </row>
    <row r="49486" spans="199:199" ht="12" customHeight="1">
      <c r="GQ49486" s="171"/>
    </row>
    <row r="49487" spans="199:199" ht="12" customHeight="1">
      <c r="GQ49487" s="171"/>
    </row>
    <row r="49488" spans="199:199" ht="12" customHeight="1">
      <c r="GQ49488" s="171"/>
    </row>
    <row r="49489" spans="199:199" ht="12" customHeight="1">
      <c r="GQ49489" s="171"/>
    </row>
    <row r="49490" spans="199:199" ht="12" customHeight="1">
      <c r="GQ49490" s="171"/>
    </row>
    <row r="49491" spans="199:199" ht="12" customHeight="1">
      <c r="GQ49491" s="171"/>
    </row>
    <row r="49492" spans="199:199" ht="12" customHeight="1">
      <c r="GQ49492" s="171"/>
    </row>
    <row r="49493" spans="199:199" ht="12" customHeight="1">
      <c r="GQ49493" s="171"/>
    </row>
    <row r="49494" spans="199:199" ht="12" customHeight="1">
      <c r="GQ49494" s="171"/>
    </row>
    <row r="49495" spans="199:199" ht="12" customHeight="1">
      <c r="GQ49495" s="171"/>
    </row>
    <row r="49496" spans="199:199" ht="12" customHeight="1">
      <c r="GQ49496" s="171"/>
    </row>
    <row r="49497" spans="199:199" ht="12" customHeight="1">
      <c r="GQ49497" s="171"/>
    </row>
    <row r="49498" spans="199:199" ht="12" customHeight="1">
      <c r="GQ49498" s="171"/>
    </row>
    <row r="49499" spans="199:199" ht="12" customHeight="1">
      <c r="GQ49499" s="171"/>
    </row>
    <row r="49500" spans="199:199" ht="12" customHeight="1">
      <c r="GQ49500" s="171"/>
    </row>
    <row r="49501" spans="199:199" ht="12" customHeight="1">
      <c r="GQ49501" s="171"/>
    </row>
    <row r="49502" spans="199:199" ht="12" customHeight="1">
      <c r="GQ49502" s="171"/>
    </row>
    <row r="49503" spans="199:199" ht="12" customHeight="1">
      <c r="GQ49503" s="171"/>
    </row>
    <row r="49504" spans="199:199" ht="12" customHeight="1">
      <c r="GQ49504" s="171"/>
    </row>
    <row r="49505" spans="199:199" ht="12" customHeight="1">
      <c r="GQ49505" s="171"/>
    </row>
    <row r="49506" spans="199:199" ht="12" customHeight="1">
      <c r="GQ49506" s="171"/>
    </row>
    <row r="49507" spans="199:199" ht="12" customHeight="1">
      <c r="GQ49507" s="171"/>
    </row>
    <row r="49508" spans="199:199" ht="12" customHeight="1">
      <c r="GQ49508" s="171"/>
    </row>
    <row r="49509" spans="199:199" ht="12" customHeight="1">
      <c r="GQ49509" s="171"/>
    </row>
    <row r="49510" spans="199:199" ht="12" customHeight="1">
      <c r="GQ49510" s="171"/>
    </row>
    <row r="49511" spans="199:199" ht="12" customHeight="1">
      <c r="GQ49511" s="171"/>
    </row>
    <row r="49512" spans="199:199" ht="12" customHeight="1">
      <c r="GQ49512" s="171"/>
    </row>
    <row r="49513" spans="199:199" ht="12" customHeight="1">
      <c r="GQ49513" s="171"/>
    </row>
    <row r="49514" spans="199:199" ht="12" customHeight="1">
      <c r="GQ49514" s="171"/>
    </row>
    <row r="49515" spans="199:199" ht="12" customHeight="1">
      <c r="GQ49515" s="171"/>
    </row>
    <row r="49516" spans="199:199" ht="12" customHeight="1">
      <c r="GQ49516" s="171"/>
    </row>
    <row r="49517" spans="199:199" ht="12" customHeight="1">
      <c r="GQ49517" s="171"/>
    </row>
    <row r="49518" spans="199:199" ht="12" customHeight="1">
      <c r="GQ49518" s="171"/>
    </row>
    <row r="49519" spans="199:199" ht="12" customHeight="1">
      <c r="GQ49519" s="171"/>
    </row>
    <row r="49520" spans="199:199" ht="12" customHeight="1">
      <c r="GQ49520" s="171"/>
    </row>
    <row r="49521" spans="199:199" ht="12" customHeight="1">
      <c r="GQ49521" s="171"/>
    </row>
    <row r="49522" spans="199:199" ht="12" customHeight="1">
      <c r="GQ49522" s="171"/>
    </row>
    <row r="49523" spans="199:199" ht="12" customHeight="1">
      <c r="GQ49523" s="171"/>
    </row>
    <row r="49524" spans="199:199" ht="12" customHeight="1">
      <c r="GQ49524" s="171"/>
    </row>
    <row r="49525" spans="199:199" ht="12" customHeight="1">
      <c r="GQ49525" s="171"/>
    </row>
    <row r="49526" spans="199:199" ht="12" customHeight="1">
      <c r="GQ49526" s="171"/>
    </row>
    <row r="49527" spans="199:199" ht="12" customHeight="1">
      <c r="GQ49527" s="171"/>
    </row>
    <row r="49528" spans="199:199" ht="12" customHeight="1">
      <c r="GQ49528" s="171"/>
    </row>
    <row r="49529" spans="199:199" ht="12" customHeight="1">
      <c r="GQ49529" s="171"/>
    </row>
    <row r="49530" spans="199:199" ht="12" customHeight="1">
      <c r="GQ49530" s="171"/>
    </row>
    <row r="49531" spans="199:199" ht="12" customHeight="1">
      <c r="GQ49531" s="171"/>
    </row>
    <row r="49532" spans="199:199" ht="12" customHeight="1">
      <c r="GQ49532" s="171"/>
    </row>
    <row r="49533" spans="199:199" ht="12" customHeight="1">
      <c r="GQ49533" s="171"/>
    </row>
    <row r="49534" spans="199:199" ht="12" customHeight="1">
      <c r="GQ49534" s="171"/>
    </row>
    <row r="49535" spans="199:199" ht="12" customHeight="1">
      <c r="GQ49535" s="171"/>
    </row>
    <row r="49536" spans="199:199" ht="12" customHeight="1">
      <c r="GQ49536" s="171"/>
    </row>
    <row r="49537" spans="199:199" ht="12" customHeight="1">
      <c r="GQ49537" s="171"/>
    </row>
    <row r="49538" spans="199:199" ht="12" customHeight="1">
      <c r="GQ49538" s="171"/>
    </row>
    <row r="49539" spans="199:199" ht="12" customHeight="1">
      <c r="GQ49539" s="171"/>
    </row>
    <row r="49540" spans="199:199" ht="12" customHeight="1">
      <c r="GQ49540" s="171"/>
    </row>
    <row r="49541" spans="199:199" ht="12" customHeight="1">
      <c r="GQ49541" s="171"/>
    </row>
    <row r="49542" spans="199:199" ht="12" customHeight="1">
      <c r="GQ49542" s="171"/>
    </row>
    <row r="49543" spans="199:199" ht="12" customHeight="1">
      <c r="GQ49543" s="171"/>
    </row>
    <row r="49544" spans="199:199" ht="12" customHeight="1">
      <c r="GQ49544" s="171"/>
    </row>
    <row r="49545" spans="199:199" ht="12" customHeight="1">
      <c r="GQ49545" s="171"/>
    </row>
    <row r="49546" spans="199:199" ht="12" customHeight="1">
      <c r="GQ49546" s="171"/>
    </row>
    <row r="49547" spans="199:199" ht="12" customHeight="1">
      <c r="GQ49547" s="171"/>
    </row>
    <row r="49548" spans="199:199" ht="12" customHeight="1">
      <c r="GQ49548" s="171"/>
    </row>
    <row r="49549" spans="199:199" ht="12" customHeight="1">
      <c r="GQ49549" s="171"/>
    </row>
    <row r="49550" spans="199:199" ht="12" customHeight="1">
      <c r="GQ49550" s="171"/>
    </row>
    <row r="49551" spans="199:199" ht="12" customHeight="1">
      <c r="GQ49551" s="171"/>
    </row>
    <row r="49552" spans="199:199" ht="12" customHeight="1">
      <c r="GQ49552" s="171"/>
    </row>
    <row r="49553" spans="199:199" ht="12" customHeight="1">
      <c r="GQ49553" s="171"/>
    </row>
    <row r="49554" spans="199:199" ht="12" customHeight="1">
      <c r="GQ49554" s="171"/>
    </row>
    <row r="49555" spans="199:199" ht="12" customHeight="1">
      <c r="GQ49555" s="171"/>
    </row>
    <row r="49556" spans="199:199" ht="12" customHeight="1">
      <c r="GQ49556" s="171"/>
    </row>
    <row r="49557" spans="199:199" ht="12" customHeight="1">
      <c r="GQ49557" s="171"/>
    </row>
    <row r="49558" spans="199:199" ht="12" customHeight="1">
      <c r="GQ49558" s="171"/>
    </row>
    <row r="49559" spans="199:199" ht="12" customHeight="1">
      <c r="GQ49559" s="171"/>
    </row>
    <row r="49560" spans="199:199" ht="12" customHeight="1">
      <c r="GQ49560" s="171"/>
    </row>
    <row r="49561" spans="199:199" ht="12" customHeight="1">
      <c r="GQ49561" s="171"/>
    </row>
    <row r="49562" spans="199:199" ht="12" customHeight="1">
      <c r="GQ49562" s="171"/>
    </row>
    <row r="49563" spans="199:199" ht="12" customHeight="1">
      <c r="GQ49563" s="171"/>
    </row>
    <row r="49564" spans="199:199" ht="12" customHeight="1">
      <c r="GQ49564" s="171"/>
    </row>
    <row r="49565" spans="199:199" ht="12" customHeight="1">
      <c r="GQ49565" s="171"/>
    </row>
    <row r="49566" spans="199:199" ht="12" customHeight="1">
      <c r="GQ49566" s="171"/>
    </row>
    <row r="49567" spans="199:199" ht="12" customHeight="1">
      <c r="GQ49567" s="171"/>
    </row>
    <row r="49568" spans="199:199" ht="12" customHeight="1">
      <c r="GQ49568" s="171"/>
    </row>
    <row r="49569" spans="199:199" ht="12" customHeight="1">
      <c r="GQ49569" s="171"/>
    </row>
    <row r="49570" spans="199:199" ht="12" customHeight="1">
      <c r="GQ49570" s="171"/>
    </row>
    <row r="49571" spans="199:199" ht="12" customHeight="1">
      <c r="GQ49571" s="171"/>
    </row>
    <row r="49572" spans="199:199" ht="12" customHeight="1">
      <c r="GQ49572" s="171"/>
    </row>
    <row r="49573" spans="199:199" ht="12" customHeight="1">
      <c r="GQ49573" s="171"/>
    </row>
    <row r="49574" spans="199:199" ht="12" customHeight="1">
      <c r="GQ49574" s="171"/>
    </row>
    <row r="49575" spans="199:199" ht="12" customHeight="1">
      <c r="GQ49575" s="171"/>
    </row>
    <row r="49576" spans="199:199" ht="12" customHeight="1">
      <c r="GQ49576" s="171"/>
    </row>
    <row r="49577" spans="199:199" ht="12" customHeight="1">
      <c r="GQ49577" s="171"/>
    </row>
    <row r="49578" spans="199:199" ht="12" customHeight="1">
      <c r="GQ49578" s="171"/>
    </row>
    <row r="49579" spans="199:199" ht="12" customHeight="1">
      <c r="GQ49579" s="171"/>
    </row>
    <row r="49580" spans="199:199" ht="12" customHeight="1">
      <c r="GQ49580" s="171"/>
    </row>
    <row r="49581" spans="199:199" ht="12" customHeight="1">
      <c r="GQ49581" s="171"/>
    </row>
    <row r="49582" spans="199:199" ht="12" customHeight="1">
      <c r="GQ49582" s="171"/>
    </row>
    <row r="49583" spans="199:199" ht="12" customHeight="1">
      <c r="GQ49583" s="171"/>
    </row>
    <row r="49584" spans="199:199" ht="12" customHeight="1">
      <c r="GQ49584" s="171"/>
    </row>
    <row r="49585" spans="199:199" ht="12" customHeight="1">
      <c r="GQ49585" s="171"/>
    </row>
    <row r="49586" spans="199:199" ht="12" customHeight="1">
      <c r="GQ49586" s="171"/>
    </row>
    <row r="49587" spans="199:199" ht="12" customHeight="1">
      <c r="GQ49587" s="171"/>
    </row>
    <row r="49588" spans="199:199" ht="12" customHeight="1">
      <c r="GQ49588" s="171"/>
    </row>
    <row r="49589" spans="199:199" ht="12" customHeight="1">
      <c r="GQ49589" s="171"/>
    </row>
    <row r="49590" spans="199:199" ht="12" customHeight="1">
      <c r="GQ49590" s="171"/>
    </row>
    <row r="49591" spans="199:199" ht="12" customHeight="1">
      <c r="GQ49591" s="171"/>
    </row>
    <row r="49592" spans="199:199" ht="12" customHeight="1">
      <c r="GQ49592" s="171"/>
    </row>
    <row r="49593" spans="199:199" ht="12" customHeight="1">
      <c r="GQ49593" s="171"/>
    </row>
    <row r="49594" spans="199:199" ht="12" customHeight="1">
      <c r="GQ49594" s="171"/>
    </row>
    <row r="49595" spans="199:199" ht="12" customHeight="1">
      <c r="GQ49595" s="171"/>
    </row>
    <row r="49596" spans="199:199" ht="12" customHeight="1">
      <c r="GQ49596" s="171"/>
    </row>
    <row r="49597" spans="199:199" ht="12" customHeight="1">
      <c r="GQ49597" s="171"/>
    </row>
    <row r="49598" spans="199:199" ht="12" customHeight="1">
      <c r="GQ49598" s="171"/>
    </row>
    <row r="49599" spans="199:199" ht="12" customHeight="1">
      <c r="GQ49599" s="171"/>
    </row>
    <row r="49600" spans="199:199" ht="12" customHeight="1">
      <c r="GQ49600" s="171"/>
    </row>
    <row r="49601" spans="199:199" ht="12" customHeight="1">
      <c r="GQ49601" s="171"/>
    </row>
    <row r="49602" spans="199:199" ht="12" customHeight="1">
      <c r="GQ49602" s="171"/>
    </row>
    <row r="49603" spans="199:199" ht="12" customHeight="1">
      <c r="GQ49603" s="171"/>
    </row>
    <row r="49604" spans="199:199" ht="12" customHeight="1">
      <c r="GQ49604" s="171"/>
    </row>
    <row r="49605" spans="199:199" ht="12" customHeight="1">
      <c r="GQ49605" s="171"/>
    </row>
    <row r="49606" spans="199:199" ht="12" customHeight="1">
      <c r="GQ49606" s="171"/>
    </row>
    <row r="49607" spans="199:199" ht="12" customHeight="1">
      <c r="GQ49607" s="171"/>
    </row>
    <row r="49608" spans="199:199" ht="12" customHeight="1">
      <c r="GQ49608" s="171"/>
    </row>
    <row r="49609" spans="199:199" ht="12" customHeight="1">
      <c r="GQ49609" s="171"/>
    </row>
    <row r="49610" spans="199:199" ht="12" customHeight="1">
      <c r="GQ49610" s="171"/>
    </row>
    <row r="49611" spans="199:199" ht="12" customHeight="1">
      <c r="GQ49611" s="171"/>
    </row>
    <row r="49612" spans="199:199" ht="12" customHeight="1">
      <c r="GQ49612" s="171"/>
    </row>
    <row r="49613" spans="199:199" ht="12" customHeight="1">
      <c r="GQ49613" s="171"/>
    </row>
    <row r="49614" spans="199:199" ht="12" customHeight="1">
      <c r="GQ49614" s="171"/>
    </row>
    <row r="49615" spans="199:199" ht="12" customHeight="1">
      <c r="GQ49615" s="171"/>
    </row>
    <row r="49616" spans="199:199" ht="12" customHeight="1">
      <c r="GQ49616" s="171"/>
    </row>
    <row r="49617" spans="199:199" ht="12" customHeight="1">
      <c r="GQ49617" s="171"/>
    </row>
    <row r="49618" spans="199:199" ht="12" customHeight="1">
      <c r="GQ49618" s="171"/>
    </row>
    <row r="49619" spans="199:199" ht="12" customHeight="1">
      <c r="GQ49619" s="171"/>
    </row>
    <row r="49620" spans="199:199" ht="12" customHeight="1">
      <c r="GQ49620" s="171"/>
    </row>
    <row r="49621" spans="199:199" ht="12" customHeight="1">
      <c r="GQ49621" s="171"/>
    </row>
    <row r="49622" spans="199:199" ht="12" customHeight="1">
      <c r="GQ49622" s="171"/>
    </row>
    <row r="49623" spans="199:199" ht="12" customHeight="1">
      <c r="GQ49623" s="171"/>
    </row>
    <row r="49624" spans="199:199" ht="12" customHeight="1">
      <c r="GQ49624" s="171"/>
    </row>
    <row r="49625" spans="199:199" ht="12" customHeight="1">
      <c r="GQ49625" s="171"/>
    </row>
    <row r="49626" spans="199:199" ht="12" customHeight="1">
      <c r="GQ49626" s="171"/>
    </row>
    <row r="49627" spans="199:199" ht="12" customHeight="1">
      <c r="GQ49627" s="171"/>
    </row>
    <row r="49628" spans="199:199" ht="12" customHeight="1">
      <c r="GQ49628" s="171"/>
    </row>
    <row r="49629" spans="199:199" ht="12" customHeight="1">
      <c r="GQ49629" s="171"/>
    </row>
    <row r="49630" spans="199:199" ht="12" customHeight="1">
      <c r="GQ49630" s="171"/>
    </row>
    <row r="49631" spans="199:199" ht="12" customHeight="1">
      <c r="GQ49631" s="171"/>
    </row>
    <row r="49632" spans="199:199" ht="12" customHeight="1">
      <c r="GQ49632" s="171"/>
    </row>
    <row r="49633" spans="199:199" ht="12" customHeight="1">
      <c r="GQ49633" s="171"/>
    </row>
    <row r="49634" spans="199:199" ht="12" customHeight="1">
      <c r="GQ49634" s="171"/>
    </row>
    <row r="49635" spans="199:199" ht="12" customHeight="1">
      <c r="GQ49635" s="171"/>
    </row>
    <row r="49636" spans="199:199" ht="12" customHeight="1">
      <c r="GQ49636" s="171"/>
    </row>
    <row r="49637" spans="199:199" ht="12" customHeight="1">
      <c r="GQ49637" s="171"/>
    </row>
    <row r="49638" spans="199:199" ht="12" customHeight="1">
      <c r="GQ49638" s="171"/>
    </row>
    <row r="49639" spans="199:199" ht="12" customHeight="1">
      <c r="GQ49639" s="171"/>
    </row>
    <row r="49640" spans="199:199" ht="12" customHeight="1">
      <c r="GQ49640" s="171"/>
    </row>
    <row r="49641" spans="199:199" ht="12" customHeight="1">
      <c r="GQ49641" s="171"/>
    </row>
    <row r="49642" spans="199:199" ht="12" customHeight="1">
      <c r="GQ49642" s="171"/>
    </row>
    <row r="49643" spans="199:199" ht="12" customHeight="1">
      <c r="GQ49643" s="171"/>
    </row>
    <row r="49644" spans="199:199" ht="12" customHeight="1">
      <c r="GQ49644" s="171"/>
    </row>
    <row r="49645" spans="199:199" ht="12" customHeight="1">
      <c r="GQ49645" s="171"/>
    </row>
    <row r="49646" spans="199:199" ht="12" customHeight="1">
      <c r="GQ49646" s="171"/>
    </row>
    <row r="49647" spans="199:199" ht="12" customHeight="1">
      <c r="GQ49647" s="171"/>
    </row>
    <row r="49648" spans="199:199" ht="12" customHeight="1">
      <c r="GQ49648" s="171"/>
    </row>
    <row r="49649" spans="199:199" ht="12" customHeight="1">
      <c r="GQ49649" s="171"/>
    </row>
    <row r="49650" spans="199:199" ht="12" customHeight="1">
      <c r="GQ49650" s="171"/>
    </row>
    <row r="49651" spans="199:199" ht="12" customHeight="1">
      <c r="GQ49651" s="171"/>
    </row>
    <row r="49652" spans="199:199" ht="12" customHeight="1">
      <c r="GQ49652" s="171"/>
    </row>
    <row r="49653" spans="199:199" ht="12" customHeight="1">
      <c r="GQ49653" s="171"/>
    </row>
    <row r="49654" spans="199:199" ht="12" customHeight="1">
      <c r="GQ49654" s="171"/>
    </row>
    <row r="49655" spans="199:199" ht="12" customHeight="1">
      <c r="GQ49655" s="171"/>
    </row>
    <row r="49656" spans="199:199" ht="12" customHeight="1">
      <c r="GQ49656" s="171"/>
    </row>
    <row r="49657" spans="199:199" ht="12" customHeight="1">
      <c r="GQ49657" s="171"/>
    </row>
    <row r="49658" spans="199:199" ht="12" customHeight="1">
      <c r="GQ49658" s="171"/>
    </row>
    <row r="49659" spans="199:199" ht="12" customHeight="1">
      <c r="GQ49659" s="171"/>
    </row>
    <row r="49660" spans="199:199" ht="12" customHeight="1">
      <c r="GQ49660" s="171"/>
    </row>
    <row r="49661" spans="199:199" ht="12" customHeight="1">
      <c r="GQ49661" s="171"/>
    </row>
    <row r="49662" spans="199:199" ht="12" customHeight="1">
      <c r="GQ49662" s="171"/>
    </row>
    <row r="49663" spans="199:199" ht="12" customHeight="1">
      <c r="GQ49663" s="171"/>
    </row>
    <row r="49664" spans="199:199" ht="12" customHeight="1">
      <c r="GQ49664" s="171"/>
    </row>
    <row r="49665" spans="199:199" ht="12" customHeight="1">
      <c r="GQ49665" s="171"/>
    </row>
    <row r="49666" spans="199:199" ht="12" customHeight="1">
      <c r="GQ49666" s="171"/>
    </row>
    <row r="49667" spans="199:199" ht="12" customHeight="1">
      <c r="GQ49667" s="171"/>
    </row>
    <row r="49668" spans="199:199" ht="12" customHeight="1">
      <c r="GQ49668" s="171"/>
    </row>
    <row r="49669" spans="199:199" ht="12" customHeight="1">
      <c r="GQ49669" s="171"/>
    </row>
    <row r="49670" spans="199:199" ht="12" customHeight="1">
      <c r="GQ49670" s="171"/>
    </row>
    <row r="49671" spans="199:199" ht="12" customHeight="1">
      <c r="GQ49671" s="171"/>
    </row>
    <row r="49672" spans="199:199" ht="12" customHeight="1">
      <c r="GQ49672" s="171"/>
    </row>
    <row r="49673" spans="199:199" ht="12" customHeight="1">
      <c r="GQ49673" s="171"/>
    </row>
    <row r="49674" spans="199:199" ht="12" customHeight="1">
      <c r="GQ49674" s="171"/>
    </row>
    <row r="49675" spans="199:199" ht="12" customHeight="1">
      <c r="GQ49675" s="171"/>
    </row>
    <row r="49676" spans="199:199" ht="12" customHeight="1">
      <c r="GQ49676" s="171"/>
    </row>
    <row r="49677" spans="199:199" ht="12" customHeight="1">
      <c r="GQ49677" s="171"/>
    </row>
    <row r="49678" spans="199:199" ht="12" customHeight="1">
      <c r="GQ49678" s="171"/>
    </row>
    <row r="49679" spans="199:199" ht="12" customHeight="1">
      <c r="GQ49679" s="171"/>
    </row>
    <row r="49680" spans="199:199" ht="12" customHeight="1">
      <c r="GQ49680" s="171"/>
    </row>
    <row r="49681" spans="199:199" ht="12" customHeight="1">
      <c r="GQ49681" s="171"/>
    </row>
    <row r="49682" spans="199:199" ht="12" customHeight="1">
      <c r="GQ49682" s="171"/>
    </row>
    <row r="49683" spans="199:199" ht="12" customHeight="1">
      <c r="GQ49683" s="171"/>
    </row>
    <row r="49684" spans="199:199" ht="12" customHeight="1">
      <c r="GQ49684" s="171"/>
    </row>
    <row r="49685" spans="199:199" ht="12" customHeight="1">
      <c r="GQ49685" s="171"/>
    </row>
    <row r="49686" spans="199:199" ht="12" customHeight="1">
      <c r="GQ49686" s="171"/>
    </row>
    <row r="49687" spans="199:199" ht="12" customHeight="1">
      <c r="GQ49687" s="171"/>
    </row>
    <row r="49688" spans="199:199" ht="12" customHeight="1">
      <c r="GQ49688" s="171"/>
    </row>
    <row r="49689" spans="199:199" ht="12" customHeight="1">
      <c r="GQ49689" s="171"/>
    </row>
    <row r="49690" spans="199:199" ht="12" customHeight="1">
      <c r="GQ49690" s="171"/>
    </row>
    <row r="49691" spans="199:199" ht="12" customHeight="1">
      <c r="GQ49691" s="171"/>
    </row>
    <row r="49692" spans="199:199" ht="12" customHeight="1">
      <c r="GQ49692" s="171"/>
    </row>
    <row r="49693" spans="199:199" ht="12" customHeight="1">
      <c r="GQ49693" s="171"/>
    </row>
    <row r="49694" spans="199:199" ht="12" customHeight="1">
      <c r="GQ49694" s="171"/>
    </row>
    <row r="49695" spans="199:199" ht="12" customHeight="1">
      <c r="GQ49695" s="171"/>
    </row>
    <row r="49696" spans="199:199" ht="12" customHeight="1">
      <c r="GQ49696" s="171"/>
    </row>
    <row r="49697" spans="199:199" ht="12" customHeight="1">
      <c r="GQ49697" s="171"/>
    </row>
    <row r="49698" spans="199:199" ht="12" customHeight="1">
      <c r="GQ49698" s="171"/>
    </row>
    <row r="49699" spans="199:199" ht="12" customHeight="1">
      <c r="GQ49699" s="171"/>
    </row>
    <row r="49700" spans="199:199" ht="12" customHeight="1">
      <c r="GQ49700" s="171"/>
    </row>
    <row r="49701" spans="199:199" ht="12" customHeight="1">
      <c r="GQ49701" s="171"/>
    </row>
    <row r="49702" spans="199:199" ht="12" customHeight="1">
      <c r="GQ49702" s="171"/>
    </row>
    <row r="49703" spans="199:199" ht="12" customHeight="1">
      <c r="GQ49703" s="171"/>
    </row>
    <row r="49704" spans="199:199" ht="12" customHeight="1">
      <c r="GQ49704" s="171"/>
    </row>
    <row r="49705" spans="199:199" ht="12" customHeight="1">
      <c r="GQ49705" s="171"/>
    </row>
    <row r="49706" spans="199:199" ht="12" customHeight="1">
      <c r="GQ49706" s="171"/>
    </row>
    <row r="49707" spans="199:199" ht="12" customHeight="1">
      <c r="GQ49707" s="171"/>
    </row>
    <row r="49708" spans="199:199" ht="12" customHeight="1">
      <c r="GQ49708" s="171"/>
    </row>
    <row r="49709" spans="199:199" ht="12" customHeight="1">
      <c r="GQ49709" s="171"/>
    </row>
    <row r="49710" spans="199:199" ht="12" customHeight="1">
      <c r="GQ49710" s="171"/>
    </row>
    <row r="49711" spans="199:199" ht="12" customHeight="1">
      <c r="GQ49711" s="171"/>
    </row>
    <row r="49712" spans="199:199" ht="12" customHeight="1">
      <c r="GQ49712" s="171"/>
    </row>
    <row r="49713" spans="199:199" ht="12" customHeight="1">
      <c r="GQ49713" s="171"/>
    </row>
    <row r="49714" spans="199:199" ht="12" customHeight="1">
      <c r="GQ49714" s="171"/>
    </row>
    <row r="49715" spans="199:199" ht="12" customHeight="1">
      <c r="GQ49715" s="171"/>
    </row>
    <row r="49716" spans="199:199" ht="12" customHeight="1">
      <c r="GQ49716" s="171"/>
    </row>
    <row r="49717" spans="199:199" ht="12" customHeight="1">
      <c r="GQ49717" s="171"/>
    </row>
    <row r="49718" spans="199:199" ht="12" customHeight="1">
      <c r="GQ49718" s="171"/>
    </row>
    <row r="49719" spans="199:199" ht="12" customHeight="1">
      <c r="GQ49719" s="171"/>
    </row>
    <row r="49720" spans="199:199" ht="12" customHeight="1">
      <c r="GQ49720" s="171"/>
    </row>
    <row r="49721" spans="199:199" ht="12" customHeight="1">
      <c r="GQ49721" s="171"/>
    </row>
    <row r="49722" spans="199:199" ht="12" customHeight="1">
      <c r="GQ49722" s="171"/>
    </row>
    <row r="49723" spans="199:199" ht="12" customHeight="1">
      <c r="GQ49723" s="171"/>
    </row>
    <row r="49724" spans="199:199" ht="12" customHeight="1">
      <c r="GQ49724" s="171"/>
    </row>
    <row r="49725" spans="199:199" ht="12" customHeight="1">
      <c r="GQ49725" s="171"/>
    </row>
    <row r="49726" spans="199:199" ht="12" customHeight="1">
      <c r="GQ49726" s="171"/>
    </row>
    <row r="49727" spans="199:199" ht="12" customHeight="1">
      <c r="GQ49727" s="171"/>
    </row>
    <row r="49728" spans="199:199" ht="12" customHeight="1">
      <c r="GQ49728" s="171"/>
    </row>
    <row r="49729" spans="199:199" ht="12" customHeight="1">
      <c r="GQ49729" s="171"/>
    </row>
    <row r="49730" spans="199:199" ht="12" customHeight="1">
      <c r="GQ49730" s="171"/>
    </row>
    <row r="49731" spans="199:199" ht="12" customHeight="1">
      <c r="GQ49731" s="171"/>
    </row>
    <row r="49732" spans="199:199" ht="12" customHeight="1">
      <c r="GQ49732" s="171"/>
    </row>
    <row r="49733" spans="199:199" ht="12" customHeight="1">
      <c r="GQ49733" s="171"/>
    </row>
    <row r="49734" spans="199:199" ht="12" customHeight="1">
      <c r="GQ49734" s="171"/>
    </row>
    <row r="49735" spans="199:199" ht="12" customHeight="1">
      <c r="GQ49735" s="171"/>
    </row>
    <row r="49736" spans="199:199" ht="12" customHeight="1">
      <c r="GQ49736" s="171"/>
    </row>
    <row r="49737" spans="199:199" ht="12" customHeight="1">
      <c r="GQ49737" s="171"/>
    </row>
    <row r="49738" spans="199:199" ht="12" customHeight="1">
      <c r="GQ49738" s="171"/>
    </row>
    <row r="49739" spans="199:199" ht="12" customHeight="1">
      <c r="GQ49739" s="171"/>
    </row>
    <row r="49740" spans="199:199" ht="12" customHeight="1">
      <c r="GQ49740" s="171"/>
    </row>
    <row r="49741" spans="199:199" ht="12" customHeight="1">
      <c r="GQ49741" s="171"/>
    </row>
    <row r="49742" spans="199:199" ht="12" customHeight="1">
      <c r="GQ49742" s="171"/>
    </row>
    <row r="49743" spans="199:199" ht="12" customHeight="1">
      <c r="GQ49743" s="171"/>
    </row>
    <row r="49744" spans="199:199" ht="12" customHeight="1">
      <c r="GQ49744" s="171"/>
    </row>
    <row r="49745" spans="199:199" ht="12" customHeight="1">
      <c r="GQ49745" s="171"/>
    </row>
    <row r="49746" spans="199:199" ht="12" customHeight="1">
      <c r="GQ49746" s="171"/>
    </row>
    <row r="49747" spans="199:199" ht="12" customHeight="1">
      <c r="GQ49747" s="171"/>
    </row>
    <row r="49748" spans="199:199" ht="12" customHeight="1">
      <c r="GQ49748" s="171"/>
    </row>
    <row r="49749" spans="199:199" ht="12" customHeight="1">
      <c r="GQ49749" s="171"/>
    </row>
    <row r="49750" spans="199:199" ht="12" customHeight="1">
      <c r="GQ49750" s="171"/>
    </row>
    <row r="49751" spans="199:199" ht="12" customHeight="1">
      <c r="GQ49751" s="171"/>
    </row>
    <row r="49752" spans="199:199" ht="12" customHeight="1">
      <c r="GQ49752" s="171"/>
    </row>
    <row r="49753" spans="199:199" ht="12" customHeight="1">
      <c r="GQ49753" s="171"/>
    </row>
    <row r="49754" spans="199:199" ht="12" customHeight="1">
      <c r="GQ49754" s="171"/>
    </row>
    <row r="49755" spans="199:199" ht="12" customHeight="1">
      <c r="GQ49755" s="171"/>
    </row>
    <row r="49756" spans="199:199" ht="12" customHeight="1">
      <c r="GQ49756" s="171"/>
    </row>
    <row r="49757" spans="199:199" ht="12" customHeight="1">
      <c r="GQ49757" s="171"/>
    </row>
    <row r="49758" spans="199:199" ht="12" customHeight="1">
      <c r="GQ49758" s="171"/>
    </row>
    <row r="49759" spans="199:199" ht="12" customHeight="1">
      <c r="GQ49759" s="171"/>
    </row>
    <row r="49760" spans="199:199" ht="12" customHeight="1">
      <c r="GQ49760" s="171"/>
    </row>
    <row r="49761" spans="199:199" ht="12" customHeight="1">
      <c r="GQ49761" s="171"/>
    </row>
    <row r="49762" spans="199:199" ht="12" customHeight="1">
      <c r="GQ49762" s="171"/>
    </row>
    <row r="49763" spans="199:199" ht="12" customHeight="1">
      <c r="GQ49763" s="171"/>
    </row>
    <row r="49764" spans="199:199" ht="12" customHeight="1">
      <c r="GQ49764" s="171"/>
    </row>
    <row r="49765" spans="199:199" ht="12" customHeight="1">
      <c r="GQ49765" s="171"/>
    </row>
    <row r="49766" spans="199:199" ht="12" customHeight="1">
      <c r="GQ49766" s="171"/>
    </row>
    <row r="49767" spans="199:199" ht="12" customHeight="1">
      <c r="GQ49767" s="171"/>
    </row>
    <row r="49768" spans="199:199" ht="12" customHeight="1">
      <c r="GQ49768" s="171"/>
    </row>
    <row r="49769" spans="199:199" ht="12" customHeight="1">
      <c r="GQ49769" s="171"/>
    </row>
    <row r="49770" spans="199:199" ht="12" customHeight="1">
      <c r="GQ49770" s="171"/>
    </row>
    <row r="49771" spans="199:199" ht="12" customHeight="1">
      <c r="GQ49771" s="171"/>
    </row>
    <row r="49772" spans="199:199" ht="12" customHeight="1">
      <c r="GQ49772" s="171"/>
    </row>
    <row r="49773" spans="199:199" ht="12" customHeight="1">
      <c r="GQ49773" s="171"/>
    </row>
    <row r="49774" spans="199:199" ht="12" customHeight="1">
      <c r="GQ49774" s="171"/>
    </row>
    <row r="49775" spans="199:199" ht="12" customHeight="1">
      <c r="GQ49775" s="171"/>
    </row>
    <row r="49776" spans="199:199" ht="12" customHeight="1">
      <c r="GQ49776" s="171"/>
    </row>
    <row r="49777" spans="199:199" ht="12" customHeight="1">
      <c r="GQ49777" s="171"/>
    </row>
    <row r="49778" spans="199:199" ht="12" customHeight="1">
      <c r="GQ49778" s="171"/>
    </row>
    <row r="49779" spans="199:199" ht="12" customHeight="1">
      <c r="GQ49779" s="171"/>
    </row>
    <row r="49780" spans="199:199" ht="12" customHeight="1">
      <c r="GQ49780" s="171"/>
    </row>
    <row r="49781" spans="199:199" ht="12" customHeight="1">
      <c r="GQ49781" s="171"/>
    </row>
    <row r="49782" spans="199:199" ht="12" customHeight="1">
      <c r="GQ49782" s="171"/>
    </row>
    <row r="49783" spans="199:199" ht="12" customHeight="1">
      <c r="GQ49783" s="171"/>
    </row>
    <row r="49784" spans="199:199" ht="12" customHeight="1">
      <c r="GQ49784" s="171"/>
    </row>
    <row r="49785" spans="199:199" ht="12" customHeight="1">
      <c r="GQ49785" s="171"/>
    </row>
    <row r="49786" spans="199:199" ht="12" customHeight="1">
      <c r="GQ49786" s="171"/>
    </row>
    <row r="49787" spans="199:199" ht="12" customHeight="1">
      <c r="GQ49787" s="171"/>
    </row>
    <row r="49788" spans="199:199" ht="12" customHeight="1">
      <c r="GQ49788" s="171"/>
    </row>
    <row r="49789" spans="199:199" ht="12" customHeight="1">
      <c r="GQ49789" s="171"/>
    </row>
    <row r="49790" spans="199:199" ht="12" customHeight="1">
      <c r="GQ49790" s="171"/>
    </row>
    <row r="49791" spans="199:199" ht="12" customHeight="1">
      <c r="GQ49791" s="171"/>
    </row>
    <row r="49792" spans="199:199" ht="12" customHeight="1">
      <c r="GQ49792" s="171"/>
    </row>
    <row r="49793" spans="199:199" ht="12" customHeight="1">
      <c r="GQ49793" s="171"/>
    </row>
    <row r="49794" spans="199:199" ht="12" customHeight="1">
      <c r="GQ49794" s="171"/>
    </row>
    <row r="49795" spans="199:199" ht="12" customHeight="1">
      <c r="GQ49795" s="171"/>
    </row>
    <row r="49796" spans="199:199" ht="12" customHeight="1">
      <c r="GQ49796" s="171"/>
    </row>
    <row r="49797" spans="199:199" ht="12" customHeight="1">
      <c r="GQ49797" s="171"/>
    </row>
    <row r="49798" spans="199:199" ht="12" customHeight="1">
      <c r="GQ49798" s="171"/>
    </row>
    <row r="49799" spans="199:199" ht="12" customHeight="1">
      <c r="GQ49799" s="171"/>
    </row>
    <row r="49800" spans="199:199" ht="12" customHeight="1">
      <c r="GQ49800" s="171"/>
    </row>
    <row r="49801" spans="199:199" ht="12" customHeight="1">
      <c r="GQ49801" s="171"/>
    </row>
    <row r="49802" spans="199:199" ht="12" customHeight="1">
      <c r="GQ49802" s="171"/>
    </row>
    <row r="49803" spans="199:199" ht="12" customHeight="1">
      <c r="GQ49803" s="171"/>
    </row>
    <row r="49804" spans="199:199" ht="12" customHeight="1">
      <c r="GQ49804" s="171"/>
    </row>
    <row r="49805" spans="199:199" ht="12" customHeight="1">
      <c r="GQ49805" s="171"/>
    </row>
    <row r="49806" spans="199:199" ht="12" customHeight="1">
      <c r="GQ49806" s="171"/>
    </row>
    <row r="49807" spans="199:199" ht="12" customHeight="1">
      <c r="GQ49807" s="171"/>
    </row>
    <row r="49808" spans="199:199" ht="12" customHeight="1">
      <c r="GQ49808" s="171"/>
    </row>
    <row r="49809" spans="199:199" ht="12" customHeight="1">
      <c r="GQ49809" s="171"/>
    </row>
    <row r="49810" spans="199:199" ht="12" customHeight="1">
      <c r="GQ49810" s="171"/>
    </row>
    <row r="49811" spans="199:199" ht="12" customHeight="1">
      <c r="GQ49811" s="171"/>
    </row>
    <row r="49812" spans="199:199" ht="12" customHeight="1">
      <c r="GQ49812" s="171"/>
    </row>
    <row r="49813" spans="199:199" ht="12" customHeight="1">
      <c r="GQ49813" s="171"/>
    </row>
    <row r="49814" spans="199:199" ht="12" customHeight="1">
      <c r="GQ49814" s="171"/>
    </row>
    <row r="49815" spans="199:199" ht="12" customHeight="1">
      <c r="GQ49815" s="171"/>
    </row>
    <row r="49816" spans="199:199" ht="12" customHeight="1">
      <c r="GQ49816" s="171"/>
    </row>
    <row r="49817" spans="199:199" ht="12" customHeight="1">
      <c r="GQ49817" s="171"/>
    </row>
    <row r="49818" spans="199:199" ht="12" customHeight="1">
      <c r="GQ49818" s="171"/>
    </row>
    <row r="49819" spans="199:199" ht="12" customHeight="1">
      <c r="GQ49819" s="171"/>
    </row>
    <row r="49820" spans="199:199" ht="12" customHeight="1">
      <c r="GQ49820" s="171"/>
    </row>
    <row r="49821" spans="199:199" ht="12" customHeight="1">
      <c r="GQ49821" s="171"/>
    </row>
    <row r="49822" spans="199:199" ht="12" customHeight="1">
      <c r="GQ49822" s="171"/>
    </row>
    <row r="49823" spans="199:199" ht="12" customHeight="1">
      <c r="GQ49823" s="171"/>
    </row>
    <row r="49824" spans="199:199" ht="12" customHeight="1">
      <c r="GQ49824" s="171"/>
    </row>
    <row r="49825" spans="199:199" ht="12" customHeight="1">
      <c r="GQ49825" s="171"/>
    </row>
    <row r="49826" spans="199:199" ht="12" customHeight="1">
      <c r="GQ49826" s="171"/>
    </row>
    <row r="49827" spans="199:199" ht="12" customHeight="1">
      <c r="GQ49827" s="171"/>
    </row>
    <row r="49828" spans="199:199" ht="12" customHeight="1">
      <c r="GQ49828" s="171"/>
    </row>
    <row r="49829" spans="199:199" ht="12" customHeight="1">
      <c r="GQ49829" s="171"/>
    </row>
    <row r="49830" spans="199:199" ht="12" customHeight="1">
      <c r="GQ49830" s="171"/>
    </row>
    <row r="49831" spans="199:199" ht="12" customHeight="1">
      <c r="GQ49831" s="171"/>
    </row>
    <row r="49832" spans="199:199" ht="12" customHeight="1">
      <c r="GQ49832" s="171"/>
    </row>
    <row r="49833" spans="199:199" ht="12" customHeight="1">
      <c r="GQ49833" s="171"/>
    </row>
    <row r="49834" spans="199:199" ht="12" customHeight="1">
      <c r="GQ49834" s="171"/>
    </row>
    <row r="49835" spans="199:199" ht="12" customHeight="1">
      <c r="GQ49835" s="171"/>
    </row>
    <row r="49836" spans="199:199" ht="12" customHeight="1">
      <c r="GQ49836" s="171"/>
    </row>
    <row r="49837" spans="199:199" ht="12" customHeight="1">
      <c r="GQ49837" s="171"/>
    </row>
    <row r="49838" spans="199:199" ht="12" customHeight="1">
      <c r="GQ49838" s="171"/>
    </row>
    <row r="49839" spans="199:199" ht="12" customHeight="1">
      <c r="GQ49839" s="171"/>
    </row>
    <row r="49840" spans="199:199" ht="12" customHeight="1">
      <c r="GQ49840" s="171"/>
    </row>
    <row r="49841" spans="199:199" ht="12" customHeight="1">
      <c r="GQ49841" s="171"/>
    </row>
    <row r="49842" spans="199:199" ht="12" customHeight="1">
      <c r="GQ49842" s="171"/>
    </row>
    <row r="49843" spans="199:199" ht="12" customHeight="1">
      <c r="GQ49843" s="171"/>
    </row>
    <row r="49844" spans="199:199" ht="12" customHeight="1">
      <c r="GQ49844" s="171"/>
    </row>
    <row r="49845" spans="199:199" ht="12" customHeight="1">
      <c r="GQ49845" s="171"/>
    </row>
    <row r="49846" spans="199:199" ht="12" customHeight="1">
      <c r="GQ49846" s="171"/>
    </row>
    <row r="49847" spans="199:199" ht="12" customHeight="1">
      <c r="GQ49847" s="171"/>
    </row>
    <row r="49848" spans="199:199" ht="12" customHeight="1">
      <c r="GQ49848" s="171"/>
    </row>
    <row r="49849" spans="199:199" ht="12" customHeight="1">
      <c r="GQ49849" s="171"/>
    </row>
    <row r="49850" spans="199:199" ht="12" customHeight="1">
      <c r="GQ49850" s="171"/>
    </row>
    <row r="49851" spans="199:199" ht="12" customHeight="1">
      <c r="GQ49851" s="171"/>
    </row>
    <row r="49852" spans="199:199" ht="12" customHeight="1">
      <c r="GQ49852" s="171"/>
    </row>
    <row r="49853" spans="199:199" ht="12" customHeight="1">
      <c r="GQ49853" s="171"/>
    </row>
    <row r="49854" spans="199:199" ht="12" customHeight="1">
      <c r="GQ49854" s="171"/>
    </row>
    <row r="49855" spans="199:199" ht="12" customHeight="1">
      <c r="GQ49855" s="171"/>
    </row>
    <row r="49856" spans="199:199" ht="12" customHeight="1">
      <c r="GQ49856" s="171"/>
    </row>
    <row r="49857" spans="199:199" ht="12" customHeight="1">
      <c r="GQ49857" s="171"/>
    </row>
    <row r="49858" spans="199:199" ht="12" customHeight="1">
      <c r="GQ49858" s="171"/>
    </row>
    <row r="49859" spans="199:199" ht="12" customHeight="1">
      <c r="GQ49859" s="171"/>
    </row>
    <row r="49860" spans="199:199" ht="12" customHeight="1">
      <c r="GQ49860" s="171"/>
    </row>
    <row r="49861" spans="199:199" ht="12" customHeight="1">
      <c r="GQ49861" s="171"/>
    </row>
    <row r="49862" spans="199:199" ht="12" customHeight="1">
      <c r="GQ49862" s="171"/>
    </row>
    <row r="49863" spans="199:199" ht="12" customHeight="1">
      <c r="GQ49863" s="171"/>
    </row>
    <row r="49864" spans="199:199" ht="12" customHeight="1">
      <c r="GQ49864" s="171"/>
    </row>
    <row r="49865" spans="199:199" ht="12" customHeight="1">
      <c r="GQ49865" s="171"/>
    </row>
    <row r="49866" spans="199:199" ht="12" customHeight="1">
      <c r="GQ49866" s="171"/>
    </row>
    <row r="49867" spans="199:199" ht="12" customHeight="1">
      <c r="GQ49867" s="171"/>
    </row>
    <row r="49868" spans="199:199" ht="12" customHeight="1">
      <c r="GQ49868" s="171"/>
    </row>
    <row r="49869" spans="199:199" ht="12" customHeight="1">
      <c r="GQ49869" s="171"/>
    </row>
    <row r="49870" spans="199:199" ht="12" customHeight="1">
      <c r="GQ49870" s="171"/>
    </row>
    <row r="49871" spans="199:199" ht="12" customHeight="1">
      <c r="GQ49871" s="171"/>
    </row>
    <row r="49872" spans="199:199" ht="12" customHeight="1">
      <c r="GQ49872" s="171"/>
    </row>
    <row r="49873" spans="199:199" ht="12" customHeight="1">
      <c r="GQ49873" s="171"/>
    </row>
    <row r="49874" spans="199:199" ht="12" customHeight="1">
      <c r="GQ49874" s="171"/>
    </row>
    <row r="49875" spans="199:199" ht="12" customHeight="1">
      <c r="GQ49875" s="171"/>
    </row>
    <row r="49876" spans="199:199" ht="12" customHeight="1">
      <c r="GQ49876" s="171"/>
    </row>
    <row r="49877" spans="199:199" ht="12" customHeight="1">
      <c r="GQ49877" s="171"/>
    </row>
    <row r="49878" spans="199:199" ht="12" customHeight="1">
      <c r="GQ49878" s="171"/>
    </row>
    <row r="49879" spans="199:199" ht="12" customHeight="1">
      <c r="GQ49879" s="171"/>
    </row>
    <row r="49880" spans="199:199" ht="12" customHeight="1">
      <c r="GQ49880" s="171"/>
    </row>
    <row r="49881" spans="199:199" ht="12" customHeight="1">
      <c r="GQ49881" s="171"/>
    </row>
    <row r="49882" spans="199:199" ht="12" customHeight="1">
      <c r="GQ49882" s="171"/>
    </row>
    <row r="49883" spans="199:199" ht="12" customHeight="1">
      <c r="GQ49883" s="171"/>
    </row>
    <row r="49884" spans="199:199" ht="12" customHeight="1">
      <c r="GQ49884" s="171"/>
    </row>
    <row r="49885" spans="199:199" ht="12" customHeight="1">
      <c r="GQ49885" s="171"/>
    </row>
    <row r="49886" spans="199:199" ht="12" customHeight="1">
      <c r="GQ49886" s="171"/>
    </row>
    <row r="49887" spans="199:199" ht="12" customHeight="1">
      <c r="GQ49887" s="171"/>
    </row>
    <row r="49888" spans="199:199" ht="12" customHeight="1">
      <c r="GQ49888" s="171"/>
    </row>
    <row r="49889" spans="199:199" ht="12" customHeight="1">
      <c r="GQ49889" s="171"/>
    </row>
    <row r="49890" spans="199:199" ht="12" customHeight="1">
      <c r="GQ49890" s="171"/>
    </row>
    <row r="49891" spans="199:199" ht="12" customHeight="1">
      <c r="GQ49891" s="171"/>
    </row>
    <row r="49892" spans="199:199" ht="12" customHeight="1">
      <c r="GQ49892" s="171"/>
    </row>
    <row r="49893" spans="199:199" ht="12" customHeight="1">
      <c r="GQ49893" s="171"/>
    </row>
    <row r="49894" spans="199:199" ht="12" customHeight="1">
      <c r="GQ49894" s="171"/>
    </row>
    <row r="49895" spans="199:199" ht="12" customHeight="1">
      <c r="GQ49895" s="171"/>
    </row>
    <row r="49896" spans="199:199" ht="12" customHeight="1">
      <c r="GQ49896" s="171"/>
    </row>
    <row r="49897" spans="199:199" ht="12" customHeight="1">
      <c r="GQ49897" s="171"/>
    </row>
    <row r="49898" spans="199:199" ht="12" customHeight="1">
      <c r="GQ49898" s="171"/>
    </row>
    <row r="49899" spans="199:199" ht="12" customHeight="1">
      <c r="GQ49899" s="171"/>
    </row>
    <row r="49900" spans="199:199" ht="12" customHeight="1">
      <c r="GQ49900" s="171"/>
    </row>
    <row r="49901" spans="199:199" ht="12" customHeight="1">
      <c r="GQ49901" s="171"/>
    </row>
    <row r="49902" spans="199:199" ht="12" customHeight="1">
      <c r="GQ49902" s="171"/>
    </row>
    <row r="49903" spans="199:199" ht="12" customHeight="1">
      <c r="GQ49903" s="171"/>
    </row>
    <row r="49904" spans="199:199" ht="12" customHeight="1">
      <c r="GQ49904" s="171"/>
    </row>
    <row r="49905" spans="199:199" ht="12" customHeight="1">
      <c r="GQ49905" s="171"/>
    </row>
    <row r="49906" spans="199:199" ht="12" customHeight="1">
      <c r="GQ49906" s="171"/>
    </row>
    <row r="49907" spans="199:199" ht="12" customHeight="1">
      <c r="GQ49907" s="171"/>
    </row>
    <row r="49908" spans="199:199" ht="12" customHeight="1">
      <c r="GQ49908" s="171"/>
    </row>
    <row r="49909" spans="199:199" ht="12" customHeight="1">
      <c r="GQ49909" s="171"/>
    </row>
    <row r="49910" spans="199:199" ht="12" customHeight="1">
      <c r="GQ49910" s="171"/>
    </row>
    <row r="49911" spans="199:199" ht="12" customHeight="1">
      <c r="GQ49911" s="171"/>
    </row>
    <row r="49912" spans="199:199" ht="12" customHeight="1">
      <c r="GQ49912" s="171"/>
    </row>
    <row r="49913" spans="199:199" ht="12" customHeight="1">
      <c r="GQ49913" s="171"/>
    </row>
    <row r="49914" spans="199:199" ht="12" customHeight="1">
      <c r="GQ49914" s="171"/>
    </row>
    <row r="49915" spans="199:199" ht="12" customHeight="1">
      <c r="GQ49915" s="171"/>
    </row>
    <row r="49916" spans="199:199" ht="12" customHeight="1">
      <c r="GQ49916" s="171"/>
    </row>
    <row r="49917" spans="199:199" ht="12" customHeight="1">
      <c r="GQ49917" s="171"/>
    </row>
    <row r="49918" spans="199:199" ht="12" customHeight="1">
      <c r="GQ49918" s="171"/>
    </row>
    <row r="49919" spans="199:199" ht="12" customHeight="1">
      <c r="GQ49919" s="171"/>
    </row>
    <row r="49920" spans="199:199" ht="12" customHeight="1">
      <c r="GQ49920" s="171"/>
    </row>
    <row r="49921" spans="199:199" ht="12" customHeight="1">
      <c r="GQ49921" s="171"/>
    </row>
    <row r="49922" spans="199:199" ht="12" customHeight="1">
      <c r="GQ49922" s="171"/>
    </row>
    <row r="49923" spans="199:199" ht="12" customHeight="1">
      <c r="GQ49923" s="171"/>
    </row>
    <row r="49924" spans="199:199" ht="12" customHeight="1">
      <c r="GQ49924" s="171"/>
    </row>
    <row r="49925" spans="199:199" ht="12" customHeight="1">
      <c r="GQ49925" s="171"/>
    </row>
    <row r="49926" spans="199:199" ht="12" customHeight="1">
      <c r="GQ49926" s="171"/>
    </row>
    <row r="49927" spans="199:199" ht="12" customHeight="1">
      <c r="GQ49927" s="171"/>
    </row>
    <row r="49928" spans="199:199" ht="12" customHeight="1">
      <c r="GQ49928" s="171"/>
    </row>
    <row r="49929" spans="199:199" ht="12" customHeight="1">
      <c r="GQ49929" s="171"/>
    </row>
    <row r="49930" spans="199:199" ht="12" customHeight="1">
      <c r="GQ49930" s="171"/>
    </row>
    <row r="49931" spans="199:199" ht="12" customHeight="1">
      <c r="GQ49931" s="171"/>
    </row>
    <row r="49932" spans="199:199" ht="12" customHeight="1">
      <c r="GQ49932" s="171"/>
    </row>
    <row r="49933" spans="199:199" ht="12" customHeight="1">
      <c r="GQ49933" s="171"/>
    </row>
    <row r="49934" spans="199:199" ht="12" customHeight="1">
      <c r="GQ49934" s="171"/>
    </row>
    <row r="49935" spans="199:199" ht="12" customHeight="1">
      <c r="GQ49935" s="171"/>
    </row>
    <row r="49936" spans="199:199" ht="12" customHeight="1">
      <c r="GQ49936" s="171"/>
    </row>
    <row r="49937" spans="199:199" ht="12" customHeight="1">
      <c r="GQ49937" s="171"/>
    </row>
    <row r="49938" spans="199:199" ht="12" customHeight="1">
      <c r="GQ49938" s="171"/>
    </row>
    <row r="49939" spans="199:199" ht="12" customHeight="1">
      <c r="GQ49939" s="171"/>
    </row>
    <row r="49940" spans="199:199" ht="12" customHeight="1">
      <c r="GQ49940" s="171"/>
    </row>
    <row r="49941" spans="199:199" ht="12" customHeight="1">
      <c r="GQ49941" s="171"/>
    </row>
    <row r="49942" spans="199:199" ht="12" customHeight="1">
      <c r="GQ49942" s="171"/>
    </row>
    <row r="49943" spans="199:199" ht="12" customHeight="1">
      <c r="GQ49943" s="171"/>
    </row>
    <row r="49944" spans="199:199" ht="12" customHeight="1">
      <c r="GQ49944" s="171"/>
    </row>
    <row r="49945" spans="199:199" ht="12" customHeight="1">
      <c r="GQ49945" s="171"/>
    </row>
    <row r="49946" spans="199:199" ht="12" customHeight="1">
      <c r="GQ49946" s="171"/>
    </row>
    <row r="49947" spans="199:199" ht="12" customHeight="1">
      <c r="GQ49947" s="171"/>
    </row>
    <row r="49948" spans="199:199" ht="12" customHeight="1">
      <c r="GQ49948" s="171"/>
    </row>
    <row r="49949" spans="199:199" ht="12" customHeight="1">
      <c r="GQ49949" s="171"/>
    </row>
    <row r="49950" spans="199:199" ht="12" customHeight="1">
      <c r="GQ49950" s="171"/>
    </row>
    <row r="49951" spans="199:199" ht="12" customHeight="1">
      <c r="GQ49951" s="171"/>
    </row>
    <row r="49952" spans="199:199" ht="12" customHeight="1">
      <c r="GQ49952" s="171"/>
    </row>
    <row r="49953" spans="199:199" ht="12" customHeight="1">
      <c r="GQ49953" s="171"/>
    </row>
    <row r="49954" spans="199:199" ht="12" customHeight="1">
      <c r="GQ49954" s="171"/>
    </row>
    <row r="49955" spans="199:199" ht="12" customHeight="1">
      <c r="GQ49955" s="171"/>
    </row>
    <row r="49956" spans="199:199" ht="12" customHeight="1">
      <c r="GQ49956" s="171"/>
    </row>
    <row r="49957" spans="199:199" ht="12" customHeight="1">
      <c r="GQ49957" s="171"/>
    </row>
    <row r="49958" spans="199:199" ht="12" customHeight="1">
      <c r="GQ49958" s="171"/>
    </row>
    <row r="49959" spans="199:199" ht="12" customHeight="1">
      <c r="GQ49959" s="171"/>
    </row>
    <row r="49960" spans="199:199" ht="12" customHeight="1">
      <c r="GQ49960" s="171"/>
    </row>
    <row r="49961" spans="199:199" ht="12" customHeight="1">
      <c r="GQ49961" s="171"/>
    </row>
    <row r="49962" spans="199:199" ht="12" customHeight="1">
      <c r="GQ49962" s="171"/>
    </row>
    <row r="49963" spans="199:199" ht="12" customHeight="1">
      <c r="GQ49963" s="171"/>
    </row>
    <row r="49964" spans="199:199" ht="12" customHeight="1">
      <c r="GQ49964" s="171"/>
    </row>
    <row r="49965" spans="199:199" ht="12" customHeight="1">
      <c r="GQ49965" s="171"/>
    </row>
    <row r="49966" spans="199:199" ht="12" customHeight="1">
      <c r="GQ49966" s="171"/>
    </row>
    <row r="49967" spans="199:199" ht="12" customHeight="1">
      <c r="GQ49967" s="171"/>
    </row>
    <row r="49968" spans="199:199" ht="12" customHeight="1">
      <c r="GQ49968" s="171"/>
    </row>
    <row r="49969" spans="199:199" ht="12" customHeight="1">
      <c r="GQ49969" s="171"/>
    </row>
    <row r="49970" spans="199:199" ht="12" customHeight="1">
      <c r="GQ49970" s="171"/>
    </row>
    <row r="49971" spans="199:199" ht="12" customHeight="1">
      <c r="GQ49971" s="171"/>
    </row>
    <row r="49972" spans="199:199" ht="12" customHeight="1">
      <c r="GQ49972" s="171"/>
    </row>
    <row r="49973" spans="199:199" ht="12" customHeight="1">
      <c r="GQ49973" s="171"/>
    </row>
    <row r="49974" spans="199:199" ht="12" customHeight="1">
      <c r="GQ49974" s="171"/>
    </row>
    <row r="49975" spans="199:199" ht="12" customHeight="1">
      <c r="GQ49975" s="171"/>
    </row>
    <row r="49976" spans="199:199" ht="12" customHeight="1">
      <c r="GQ49976" s="171"/>
    </row>
    <row r="49977" spans="199:199" ht="12" customHeight="1">
      <c r="GQ49977" s="171"/>
    </row>
    <row r="49978" spans="199:199" ht="12" customHeight="1">
      <c r="GQ49978" s="171"/>
    </row>
    <row r="49979" spans="199:199" ht="12" customHeight="1">
      <c r="GQ49979" s="171"/>
    </row>
    <row r="49980" spans="199:199" ht="12" customHeight="1">
      <c r="GQ49980" s="171"/>
    </row>
    <row r="49981" spans="199:199" ht="12" customHeight="1">
      <c r="GQ49981" s="171"/>
    </row>
    <row r="49982" spans="199:199" ht="12" customHeight="1">
      <c r="GQ49982" s="171"/>
    </row>
    <row r="49983" spans="199:199" ht="12" customHeight="1">
      <c r="GQ49983" s="171"/>
    </row>
    <row r="49984" spans="199:199" ht="12" customHeight="1">
      <c r="GQ49984" s="171"/>
    </row>
    <row r="49985" spans="199:199" ht="12" customHeight="1">
      <c r="GQ49985" s="171"/>
    </row>
    <row r="49986" spans="199:199" ht="12" customHeight="1">
      <c r="GQ49986" s="171"/>
    </row>
    <row r="49987" spans="199:199" ht="12" customHeight="1">
      <c r="GQ49987" s="171"/>
    </row>
    <row r="49988" spans="199:199" ht="12" customHeight="1">
      <c r="GQ49988" s="171"/>
    </row>
    <row r="49989" spans="199:199" ht="12" customHeight="1">
      <c r="GQ49989" s="171"/>
    </row>
    <row r="49990" spans="199:199" ht="12" customHeight="1">
      <c r="GQ49990" s="171"/>
    </row>
    <row r="49991" spans="199:199" ht="12" customHeight="1">
      <c r="GQ49991" s="171"/>
    </row>
    <row r="49992" spans="199:199" ht="12" customHeight="1">
      <c r="GQ49992" s="171"/>
    </row>
    <row r="49993" spans="199:199" ht="12" customHeight="1">
      <c r="GQ49993" s="171"/>
    </row>
    <row r="49994" spans="199:199" ht="12" customHeight="1">
      <c r="GQ49994" s="171"/>
    </row>
    <row r="49995" spans="199:199" ht="12" customHeight="1">
      <c r="GQ49995" s="171"/>
    </row>
    <row r="49996" spans="199:199" ht="12" customHeight="1">
      <c r="GQ49996" s="171"/>
    </row>
    <row r="49997" spans="199:199" ht="12" customHeight="1">
      <c r="GQ49997" s="171"/>
    </row>
    <row r="49998" spans="199:199" ht="12" customHeight="1">
      <c r="GQ49998" s="171"/>
    </row>
    <row r="49999" spans="199:199" ht="12" customHeight="1">
      <c r="GQ49999" s="171"/>
    </row>
    <row r="50000" spans="199:199" ht="12" customHeight="1">
      <c r="GQ50000" s="171"/>
    </row>
    <row r="50001" spans="199:199" ht="12" customHeight="1">
      <c r="GQ50001" s="171"/>
    </row>
    <row r="50002" spans="199:199" ht="12" customHeight="1">
      <c r="GQ50002" s="171"/>
    </row>
    <row r="50003" spans="199:199" ht="12" customHeight="1">
      <c r="GQ50003" s="171"/>
    </row>
    <row r="50004" spans="199:199" ht="12" customHeight="1">
      <c r="GQ50004" s="171"/>
    </row>
    <row r="50005" spans="199:199" ht="12" customHeight="1">
      <c r="GQ50005" s="171"/>
    </row>
    <row r="50006" spans="199:199" ht="12" customHeight="1">
      <c r="GQ50006" s="171"/>
    </row>
    <row r="50007" spans="199:199" ht="12" customHeight="1">
      <c r="GQ50007" s="171"/>
    </row>
    <row r="50008" spans="199:199" ht="12" customHeight="1">
      <c r="GQ50008" s="171"/>
    </row>
    <row r="50009" spans="199:199" ht="12" customHeight="1">
      <c r="GQ50009" s="171"/>
    </row>
    <row r="50010" spans="199:199" ht="12" customHeight="1">
      <c r="GQ50010" s="171"/>
    </row>
    <row r="50011" spans="199:199" ht="12" customHeight="1">
      <c r="GQ50011" s="171"/>
    </row>
    <row r="50012" spans="199:199" ht="12" customHeight="1">
      <c r="GQ50012" s="171"/>
    </row>
    <row r="50013" spans="199:199" ht="12" customHeight="1">
      <c r="GQ50013" s="171"/>
    </row>
    <row r="50014" spans="199:199" ht="12" customHeight="1">
      <c r="GQ50014" s="171"/>
    </row>
    <row r="50015" spans="199:199" ht="12" customHeight="1">
      <c r="GQ50015" s="171"/>
    </row>
    <row r="50016" spans="199:199" ht="12" customHeight="1">
      <c r="GQ50016" s="171"/>
    </row>
    <row r="50017" spans="199:199" ht="12" customHeight="1">
      <c r="GQ50017" s="171"/>
    </row>
    <row r="50018" spans="199:199" ht="12" customHeight="1">
      <c r="GQ50018" s="171"/>
    </row>
    <row r="50019" spans="199:199" ht="12" customHeight="1">
      <c r="GQ50019" s="171"/>
    </row>
    <row r="50020" spans="199:199" ht="12" customHeight="1">
      <c r="GQ50020" s="171"/>
    </row>
    <row r="50021" spans="199:199" ht="12" customHeight="1">
      <c r="GQ50021" s="171"/>
    </row>
    <row r="50022" spans="199:199" ht="12" customHeight="1">
      <c r="GQ50022" s="171"/>
    </row>
    <row r="50023" spans="199:199" ht="12" customHeight="1">
      <c r="GQ50023" s="171"/>
    </row>
    <row r="50024" spans="199:199" ht="12" customHeight="1">
      <c r="GQ50024" s="171"/>
    </row>
    <row r="50025" spans="199:199" ht="12" customHeight="1">
      <c r="GQ50025" s="171"/>
    </row>
    <row r="50026" spans="199:199" ht="12" customHeight="1">
      <c r="GQ50026" s="171"/>
    </row>
    <row r="50027" spans="199:199" ht="12" customHeight="1">
      <c r="GQ50027" s="171"/>
    </row>
    <row r="50028" spans="199:199" ht="12" customHeight="1">
      <c r="GQ50028" s="171"/>
    </row>
    <row r="50029" spans="199:199" ht="12" customHeight="1">
      <c r="GQ50029" s="171"/>
    </row>
    <row r="50030" spans="199:199" ht="12" customHeight="1">
      <c r="GQ50030" s="171"/>
    </row>
    <row r="50031" spans="199:199" ht="12" customHeight="1">
      <c r="GQ50031" s="171"/>
    </row>
    <row r="50032" spans="199:199" ht="12" customHeight="1">
      <c r="GQ50032" s="171"/>
    </row>
    <row r="50033" spans="199:199" ht="12" customHeight="1">
      <c r="GQ50033" s="171"/>
    </row>
    <row r="50034" spans="199:199" ht="12" customHeight="1">
      <c r="GQ50034" s="171"/>
    </row>
    <row r="50035" spans="199:199" ht="12" customHeight="1">
      <c r="GQ50035" s="171"/>
    </row>
    <row r="50036" spans="199:199" ht="12" customHeight="1">
      <c r="GQ50036" s="171"/>
    </row>
    <row r="50037" spans="199:199" ht="12" customHeight="1">
      <c r="GQ50037" s="171"/>
    </row>
    <row r="50038" spans="199:199" ht="12" customHeight="1">
      <c r="GQ50038" s="171"/>
    </row>
    <row r="50039" spans="199:199" ht="12" customHeight="1">
      <c r="GQ50039" s="171"/>
    </row>
    <row r="50040" spans="199:199" ht="12" customHeight="1">
      <c r="GQ50040" s="171"/>
    </row>
    <row r="50041" spans="199:199" ht="12" customHeight="1">
      <c r="GQ50041" s="171"/>
    </row>
    <row r="50042" spans="199:199" ht="12" customHeight="1">
      <c r="GQ50042" s="171"/>
    </row>
    <row r="50043" spans="199:199" ht="12" customHeight="1">
      <c r="GQ50043" s="171"/>
    </row>
    <row r="50044" spans="199:199" ht="12" customHeight="1">
      <c r="GQ50044" s="171"/>
    </row>
    <row r="50045" spans="199:199" ht="12" customHeight="1">
      <c r="GQ50045" s="171"/>
    </row>
    <row r="50046" spans="199:199" ht="12" customHeight="1">
      <c r="GQ50046" s="171"/>
    </row>
    <row r="50047" spans="199:199" ht="12" customHeight="1">
      <c r="GQ50047" s="171"/>
    </row>
    <row r="50048" spans="199:199" ht="12" customHeight="1">
      <c r="GQ50048" s="171"/>
    </row>
    <row r="50049" spans="199:199" ht="12" customHeight="1">
      <c r="GQ50049" s="171"/>
    </row>
    <row r="50050" spans="199:199" ht="12" customHeight="1">
      <c r="GQ50050" s="171"/>
    </row>
    <row r="50051" spans="199:199" ht="12" customHeight="1">
      <c r="GQ50051" s="171"/>
    </row>
    <row r="50052" spans="199:199" ht="12" customHeight="1">
      <c r="GQ50052" s="171"/>
    </row>
    <row r="50053" spans="199:199" ht="12" customHeight="1">
      <c r="GQ50053" s="171"/>
    </row>
    <row r="50054" spans="199:199" ht="12" customHeight="1">
      <c r="GQ50054" s="171"/>
    </row>
    <row r="50055" spans="199:199" ht="12" customHeight="1">
      <c r="GQ50055" s="171"/>
    </row>
    <row r="50056" spans="199:199" ht="12" customHeight="1">
      <c r="GQ50056" s="171"/>
    </row>
    <row r="50057" spans="199:199" ht="12" customHeight="1">
      <c r="GQ50057" s="171"/>
    </row>
    <row r="50058" spans="199:199" ht="12" customHeight="1">
      <c r="GQ50058" s="171"/>
    </row>
    <row r="50059" spans="199:199" ht="12" customHeight="1">
      <c r="GQ50059" s="171"/>
    </row>
    <row r="50060" spans="199:199" ht="12" customHeight="1">
      <c r="GQ50060" s="171"/>
    </row>
    <row r="50061" spans="199:199" ht="12" customHeight="1">
      <c r="GQ50061" s="171"/>
    </row>
    <row r="50062" spans="199:199" ht="12" customHeight="1">
      <c r="GQ50062" s="171"/>
    </row>
    <row r="50063" spans="199:199" ht="12" customHeight="1">
      <c r="GQ50063" s="171"/>
    </row>
    <row r="50064" spans="199:199" ht="12" customHeight="1">
      <c r="GQ50064" s="171"/>
    </row>
    <row r="50065" spans="199:199" ht="12" customHeight="1">
      <c r="GQ50065" s="171"/>
    </row>
    <row r="50066" spans="199:199" ht="12" customHeight="1">
      <c r="GQ50066" s="171"/>
    </row>
    <row r="50067" spans="199:199" ht="12" customHeight="1">
      <c r="GQ50067" s="171"/>
    </row>
    <row r="50068" spans="199:199" ht="12" customHeight="1">
      <c r="GQ50068" s="171"/>
    </row>
    <row r="50069" spans="199:199" ht="12" customHeight="1">
      <c r="GQ50069" s="171"/>
    </row>
    <row r="50070" spans="199:199" ht="12" customHeight="1">
      <c r="GQ50070" s="171"/>
    </row>
    <row r="50071" spans="199:199" ht="12" customHeight="1">
      <c r="GQ50071" s="171"/>
    </row>
    <row r="50072" spans="199:199" ht="12" customHeight="1">
      <c r="GQ50072" s="171"/>
    </row>
    <row r="50073" spans="199:199" ht="12" customHeight="1">
      <c r="GQ50073" s="171"/>
    </row>
    <row r="50074" spans="199:199" ht="12" customHeight="1">
      <c r="GQ50074" s="171"/>
    </row>
    <row r="50075" spans="199:199" ht="12" customHeight="1">
      <c r="GQ50075" s="171"/>
    </row>
    <row r="50076" spans="199:199" ht="12" customHeight="1">
      <c r="GQ50076" s="171"/>
    </row>
    <row r="50077" spans="199:199" ht="12" customHeight="1">
      <c r="GQ50077" s="171"/>
    </row>
    <row r="50078" spans="199:199" ht="12" customHeight="1">
      <c r="GQ50078" s="171"/>
    </row>
    <row r="50079" spans="199:199" ht="12" customHeight="1">
      <c r="GQ50079" s="171"/>
    </row>
    <row r="50080" spans="199:199" ht="12" customHeight="1">
      <c r="GQ50080" s="171"/>
    </row>
    <row r="50081" spans="199:199" ht="12" customHeight="1">
      <c r="GQ50081" s="171"/>
    </row>
    <row r="50082" spans="199:199" ht="12" customHeight="1">
      <c r="GQ50082" s="171"/>
    </row>
    <row r="50083" spans="199:199" ht="12" customHeight="1">
      <c r="GQ50083" s="171"/>
    </row>
    <row r="50084" spans="199:199" ht="12" customHeight="1">
      <c r="GQ50084" s="171"/>
    </row>
    <row r="50085" spans="199:199" ht="12" customHeight="1">
      <c r="GQ50085" s="171"/>
    </row>
    <row r="50086" spans="199:199" ht="12" customHeight="1">
      <c r="GQ50086" s="171"/>
    </row>
    <row r="50087" spans="199:199" ht="12" customHeight="1">
      <c r="GQ50087" s="171"/>
    </row>
    <row r="50088" spans="199:199" ht="12" customHeight="1">
      <c r="GQ50088" s="171"/>
    </row>
    <row r="50089" spans="199:199" ht="12" customHeight="1">
      <c r="GQ50089" s="171"/>
    </row>
    <row r="50090" spans="199:199" ht="12" customHeight="1">
      <c r="GQ50090" s="171"/>
    </row>
    <row r="50091" spans="199:199" ht="12" customHeight="1">
      <c r="GQ50091" s="171"/>
    </row>
    <row r="50092" spans="199:199" ht="12" customHeight="1">
      <c r="GQ50092" s="171"/>
    </row>
    <row r="50093" spans="199:199" ht="12" customHeight="1">
      <c r="GQ50093" s="171"/>
    </row>
    <row r="50094" spans="199:199" ht="12" customHeight="1">
      <c r="GQ50094" s="171"/>
    </row>
    <row r="50095" spans="199:199" ht="12" customHeight="1">
      <c r="GQ50095" s="171"/>
    </row>
    <row r="50096" spans="199:199" ht="12" customHeight="1">
      <c r="GQ50096" s="171"/>
    </row>
    <row r="50097" spans="199:199" ht="12" customHeight="1">
      <c r="GQ50097" s="171"/>
    </row>
    <row r="50098" spans="199:199" ht="12" customHeight="1">
      <c r="GQ50098" s="171"/>
    </row>
    <row r="50099" spans="199:199" ht="12" customHeight="1">
      <c r="GQ50099" s="171"/>
    </row>
    <row r="50100" spans="199:199" ht="12" customHeight="1">
      <c r="GQ50100" s="171"/>
    </row>
    <row r="50101" spans="199:199" ht="12" customHeight="1">
      <c r="GQ50101" s="171"/>
    </row>
    <row r="50102" spans="199:199" ht="12" customHeight="1">
      <c r="GQ50102" s="171"/>
    </row>
    <row r="50103" spans="199:199" ht="12" customHeight="1">
      <c r="GQ50103" s="171"/>
    </row>
    <row r="50104" spans="199:199" ht="12" customHeight="1">
      <c r="GQ50104" s="171"/>
    </row>
    <row r="50105" spans="199:199" ht="12" customHeight="1">
      <c r="GQ50105" s="171"/>
    </row>
    <row r="50106" spans="199:199" ht="12" customHeight="1">
      <c r="GQ50106" s="171"/>
    </row>
    <row r="50107" spans="199:199" ht="12" customHeight="1">
      <c r="GQ50107" s="171"/>
    </row>
    <row r="50108" spans="199:199" ht="12" customHeight="1">
      <c r="GQ50108" s="171"/>
    </row>
    <row r="50109" spans="199:199" ht="12" customHeight="1">
      <c r="GQ50109" s="171"/>
    </row>
    <row r="50110" spans="199:199" ht="12" customHeight="1">
      <c r="GQ50110" s="171"/>
    </row>
    <row r="50111" spans="199:199" ht="12" customHeight="1">
      <c r="GQ50111" s="171"/>
    </row>
    <row r="50112" spans="199:199" ht="12" customHeight="1">
      <c r="GQ50112" s="171"/>
    </row>
    <row r="50113" spans="199:199" ht="12" customHeight="1">
      <c r="GQ50113" s="171"/>
    </row>
    <row r="50114" spans="199:199" ht="12" customHeight="1">
      <c r="GQ50114" s="171"/>
    </row>
    <row r="50115" spans="199:199" ht="12" customHeight="1">
      <c r="GQ50115" s="171"/>
    </row>
    <row r="50116" spans="199:199" ht="12" customHeight="1">
      <c r="GQ50116" s="171"/>
    </row>
    <row r="50117" spans="199:199" ht="12" customHeight="1">
      <c r="GQ50117" s="171"/>
    </row>
    <row r="50118" spans="199:199" ht="12" customHeight="1">
      <c r="GQ50118" s="171"/>
    </row>
    <row r="50119" spans="199:199" ht="12" customHeight="1">
      <c r="GQ50119" s="171"/>
    </row>
    <row r="50120" spans="199:199" ht="12" customHeight="1">
      <c r="GQ50120" s="171"/>
    </row>
    <row r="50121" spans="199:199" ht="12" customHeight="1">
      <c r="GQ50121" s="171"/>
    </row>
    <row r="50122" spans="199:199" ht="12" customHeight="1">
      <c r="GQ50122" s="171"/>
    </row>
    <row r="50123" spans="199:199" ht="12" customHeight="1">
      <c r="GQ50123" s="171"/>
    </row>
    <row r="50124" spans="199:199" ht="12" customHeight="1">
      <c r="GQ50124" s="171"/>
    </row>
    <row r="50125" spans="199:199" ht="12" customHeight="1">
      <c r="GQ50125" s="171"/>
    </row>
    <row r="50126" spans="199:199" ht="12" customHeight="1">
      <c r="GQ50126" s="171"/>
    </row>
    <row r="50127" spans="199:199" ht="12" customHeight="1">
      <c r="GQ50127" s="171"/>
    </row>
    <row r="50128" spans="199:199" ht="12" customHeight="1">
      <c r="GQ50128" s="171"/>
    </row>
    <row r="50129" spans="199:199" ht="12" customHeight="1">
      <c r="GQ50129" s="171"/>
    </row>
    <row r="50130" spans="199:199" ht="12" customHeight="1">
      <c r="GQ50130" s="171"/>
    </row>
    <row r="50131" spans="199:199" ht="12" customHeight="1">
      <c r="GQ50131" s="171"/>
    </row>
    <row r="50132" spans="199:199" ht="12" customHeight="1">
      <c r="GQ50132" s="171"/>
    </row>
    <row r="50133" spans="199:199" ht="12" customHeight="1">
      <c r="GQ50133" s="171"/>
    </row>
    <row r="50134" spans="199:199" ht="12" customHeight="1">
      <c r="GQ50134" s="171"/>
    </row>
    <row r="50135" spans="199:199" ht="12" customHeight="1">
      <c r="GQ50135" s="171"/>
    </row>
    <row r="50136" spans="199:199" ht="12" customHeight="1">
      <c r="GQ50136" s="171"/>
    </row>
    <row r="50137" spans="199:199" ht="12" customHeight="1">
      <c r="GQ50137" s="171"/>
    </row>
    <row r="50138" spans="199:199" ht="12" customHeight="1">
      <c r="GQ50138" s="171"/>
    </row>
    <row r="50139" spans="199:199" ht="12" customHeight="1">
      <c r="GQ50139" s="171"/>
    </row>
    <row r="50140" spans="199:199" ht="12" customHeight="1">
      <c r="GQ50140" s="171"/>
    </row>
    <row r="50141" spans="199:199" ht="12" customHeight="1">
      <c r="GQ50141" s="171"/>
    </row>
    <row r="50142" spans="199:199" ht="12" customHeight="1">
      <c r="GQ50142" s="171"/>
    </row>
    <row r="50143" spans="199:199" ht="12" customHeight="1">
      <c r="GQ50143" s="171"/>
    </row>
    <row r="50144" spans="199:199" ht="12" customHeight="1">
      <c r="GQ50144" s="171"/>
    </row>
    <row r="50145" spans="199:199" ht="12" customHeight="1">
      <c r="GQ50145" s="171"/>
    </row>
    <row r="50146" spans="199:199" ht="12" customHeight="1">
      <c r="GQ50146" s="171"/>
    </row>
    <row r="50147" spans="199:199" ht="12" customHeight="1">
      <c r="GQ50147" s="171"/>
    </row>
    <row r="50148" spans="199:199" ht="12" customHeight="1">
      <c r="GQ50148" s="171"/>
    </row>
    <row r="50149" spans="199:199" ht="12" customHeight="1">
      <c r="GQ50149" s="171"/>
    </row>
    <row r="50150" spans="199:199" ht="12" customHeight="1">
      <c r="GQ50150" s="171"/>
    </row>
    <row r="50151" spans="199:199" ht="12" customHeight="1">
      <c r="GQ50151" s="171"/>
    </row>
    <row r="50152" spans="199:199" ht="12" customHeight="1">
      <c r="GQ50152" s="171"/>
    </row>
    <row r="50153" spans="199:199" ht="12" customHeight="1">
      <c r="GQ50153" s="171"/>
    </row>
    <row r="50154" spans="199:199" ht="12" customHeight="1">
      <c r="GQ50154" s="171"/>
    </row>
    <row r="50155" spans="199:199" ht="12" customHeight="1">
      <c r="GQ50155" s="171"/>
    </row>
    <row r="50156" spans="199:199" ht="12" customHeight="1">
      <c r="GQ50156" s="171"/>
    </row>
    <row r="50157" spans="199:199" ht="12" customHeight="1">
      <c r="GQ50157" s="171"/>
    </row>
    <row r="50158" spans="199:199" ht="12" customHeight="1">
      <c r="GQ50158" s="171"/>
    </row>
    <row r="50159" spans="199:199" ht="12" customHeight="1">
      <c r="GQ50159" s="171"/>
    </row>
    <row r="50160" spans="199:199" ht="12" customHeight="1">
      <c r="GQ50160" s="171"/>
    </row>
    <row r="50161" spans="199:199" ht="12" customHeight="1">
      <c r="GQ50161" s="171"/>
    </row>
    <row r="50162" spans="199:199" ht="12" customHeight="1">
      <c r="GQ50162" s="171"/>
    </row>
    <row r="50163" spans="199:199" ht="12" customHeight="1">
      <c r="GQ50163" s="171"/>
    </row>
    <row r="50164" spans="199:199" ht="12" customHeight="1">
      <c r="GQ50164" s="171"/>
    </row>
    <row r="50165" spans="199:199" ht="12" customHeight="1">
      <c r="GQ50165" s="171"/>
    </row>
    <row r="50166" spans="199:199" ht="12" customHeight="1">
      <c r="GQ50166" s="171"/>
    </row>
    <row r="50167" spans="199:199" ht="12" customHeight="1">
      <c r="GQ50167" s="171"/>
    </row>
    <row r="50168" spans="199:199" ht="12" customHeight="1">
      <c r="GQ50168" s="171"/>
    </row>
    <row r="50169" spans="199:199" ht="12" customHeight="1">
      <c r="GQ50169" s="171"/>
    </row>
    <row r="50170" spans="199:199" ht="12" customHeight="1">
      <c r="GQ50170" s="171"/>
    </row>
    <row r="50171" spans="199:199" ht="12" customHeight="1">
      <c r="GQ50171" s="171"/>
    </row>
    <row r="50172" spans="199:199" ht="12" customHeight="1">
      <c r="GQ50172" s="171"/>
    </row>
    <row r="50173" spans="199:199" ht="12" customHeight="1">
      <c r="GQ50173" s="171"/>
    </row>
    <row r="50174" spans="199:199" ht="12" customHeight="1">
      <c r="GQ50174" s="171"/>
    </row>
    <row r="50175" spans="199:199" ht="12" customHeight="1">
      <c r="GQ50175" s="171"/>
    </row>
    <row r="50176" spans="199:199" ht="12" customHeight="1">
      <c r="GQ50176" s="171"/>
    </row>
    <row r="50177" spans="199:199" ht="12" customHeight="1">
      <c r="GQ50177" s="171"/>
    </row>
    <row r="50178" spans="199:199" ht="12" customHeight="1">
      <c r="GQ50178" s="171"/>
    </row>
    <row r="50179" spans="199:199" ht="12" customHeight="1">
      <c r="GQ50179" s="171"/>
    </row>
    <row r="50180" spans="199:199" ht="12" customHeight="1">
      <c r="GQ50180" s="171"/>
    </row>
    <row r="50181" spans="199:199" ht="12" customHeight="1">
      <c r="GQ50181" s="171"/>
    </row>
    <row r="50182" spans="199:199" ht="12" customHeight="1">
      <c r="GQ50182" s="171"/>
    </row>
    <row r="50183" spans="199:199" ht="12" customHeight="1">
      <c r="GQ50183" s="171"/>
    </row>
    <row r="50184" spans="199:199" ht="12" customHeight="1">
      <c r="GQ50184" s="171"/>
    </row>
    <row r="50185" spans="199:199" ht="12" customHeight="1">
      <c r="GQ50185" s="171"/>
    </row>
    <row r="50186" spans="199:199" ht="12" customHeight="1">
      <c r="GQ50186" s="171"/>
    </row>
    <row r="50187" spans="199:199" ht="12" customHeight="1">
      <c r="GQ50187" s="171"/>
    </row>
    <row r="50188" spans="199:199" ht="12" customHeight="1">
      <c r="GQ50188" s="171"/>
    </row>
    <row r="50189" spans="199:199" ht="12" customHeight="1">
      <c r="GQ50189" s="171"/>
    </row>
    <row r="50190" spans="199:199" ht="12" customHeight="1">
      <c r="GQ50190" s="171"/>
    </row>
    <row r="50191" spans="199:199" ht="12" customHeight="1">
      <c r="GQ50191" s="171"/>
    </row>
    <row r="50192" spans="199:199" ht="12" customHeight="1">
      <c r="GQ50192" s="171"/>
    </row>
    <row r="50193" spans="199:199" ht="12" customHeight="1">
      <c r="GQ50193" s="171"/>
    </row>
    <row r="50194" spans="199:199" ht="12" customHeight="1">
      <c r="GQ50194" s="171"/>
    </row>
    <row r="50195" spans="199:199" ht="12" customHeight="1">
      <c r="GQ50195" s="171"/>
    </row>
    <row r="50196" spans="199:199" ht="12" customHeight="1">
      <c r="GQ50196" s="171"/>
    </row>
    <row r="50197" spans="199:199" ht="12" customHeight="1">
      <c r="GQ50197" s="171"/>
    </row>
    <row r="50198" spans="199:199" ht="12" customHeight="1">
      <c r="GQ50198" s="171"/>
    </row>
    <row r="50199" spans="199:199" ht="12" customHeight="1">
      <c r="GQ50199" s="171"/>
    </row>
    <row r="50200" spans="199:199" ht="12" customHeight="1">
      <c r="GQ50200" s="171"/>
    </row>
    <row r="50201" spans="199:199" ht="12" customHeight="1">
      <c r="GQ50201" s="171"/>
    </row>
    <row r="50202" spans="199:199" ht="12" customHeight="1">
      <c r="GQ50202" s="171"/>
    </row>
    <row r="50203" spans="199:199" ht="12" customHeight="1">
      <c r="GQ50203" s="171"/>
    </row>
    <row r="50204" spans="199:199" ht="12" customHeight="1">
      <c r="GQ50204" s="171"/>
    </row>
    <row r="50205" spans="199:199" ht="12" customHeight="1">
      <c r="GQ50205" s="171"/>
    </row>
    <row r="50206" spans="199:199" ht="12" customHeight="1">
      <c r="GQ50206" s="171"/>
    </row>
    <row r="50207" spans="199:199" ht="12" customHeight="1">
      <c r="GQ50207" s="171"/>
    </row>
    <row r="50208" spans="199:199" ht="12" customHeight="1">
      <c r="GQ50208" s="171"/>
    </row>
    <row r="50209" spans="199:199" ht="12" customHeight="1">
      <c r="GQ50209" s="171"/>
    </row>
    <row r="50210" spans="199:199" ht="12" customHeight="1">
      <c r="GQ50210" s="171"/>
    </row>
    <row r="50211" spans="199:199" ht="12" customHeight="1">
      <c r="GQ50211" s="171"/>
    </row>
    <row r="50212" spans="199:199" ht="12" customHeight="1">
      <c r="GQ50212" s="171"/>
    </row>
    <row r="50213" spans="199:199" ht="12" customHeight="1">
      <c r="GQ50213" s="171"/>
    </row>
    <row r="50214" spans="199:199" ht="12" customHeight="1">
      <c r="GQ50214" s="171"/>
    </row>
    <row r="50215" spans="199:199" ht="12" customHeight="1">
      <c r="GQ50215" s="171"/>
    </row>
    <row r="50216" spans="199:199" ht="12" customHeight="1">
      <c r="GQ50216" s="171"/>
    </row>
    <row r="50217" spans="199:199" ht="12" customHeight="1">
      <c r="GQ50217" s="171"/>
    </row>
    <row r="50218" spans="199:199" ht="12" customHeight="1">
      <c r="GQ50218" s="171"/>
    </row>
    <row r="50219" spans="199:199" ht="12" customHeight="1">
      <c r="GQ50219" s="171"/>
    </row>
    <row r="50220" spans="199:199" ht="12" customHeight="1">
      <c r="GQ50220" s="171"/>
    </row>
    <row r="50221" spans="199:199" ht="12" customHeight="1">
      <c r="GQ50221" s="171"/>
    </row>
    <row r="50222" spans="199:199" ht="12" customHeight="1">
      <c r="GQ50222" s="171"/>
    </row>
    <row r="50223" spans="199:199" ht="12" customHeight="1">
      <c r="GQ50223" s="171"/>
    </row>
    <row r="50224" spans="199:199" ht="12" customHeight="1">
      <c r="GQ50224" s="171"/>
    </row>
    <row r="50225" spans="199:199" ht="12" customHeight="1">
      <c r="GQ50225" s="171"/>
    </row>
    <row r="50226" spans="199:199" ht="12" customHeight="1">
      <c r="GQ50226" s="171"/>
    </row>
    <row r="50227" spans="199:199" ht="12" customHeight="1">
      <c r="GQ50227" s="171"/>
    </row>
    <row r="50228" spans="199:199" ht="12" customHeight="1">
      <c r="GQ50228" s="171"/>
    </row>
    <row r="50229" spans="199:199" ht="12" customHeight="1">
      <c r="GQ50229" s="171"/>
    </row>
    <row r="50230" spans="199:199" ht="12" customHeight="1">
      <c r="GQ50230" s="171"/>
    </row>
    <row r="50231" spans="199:199" ht="12" customHeight="1">
      <c r="GQ50231" s="171"/>
    </row>
    <row r="50232" spans="199:199" ht="12" customHeight="1">
      <c r="GQ50232" s="171"/>
    </row>
    <row r="50233" spans="199:199" ht="12" customHeight="1">
      <c r="GQ50233" s="171"/>
    </row>
    <row r="50234" spans="199:199" ht="12" customHeight="1">
      <c r="GQ50234" s="171"/>
    </row>
    <row r="50235" spans="199:199" ht="12" customHeight="1">
      <c r="GQ50235" s="171"/>
    </row>
    <row r="50236" spans="199:199" ht="12" customHeight="1">
      <c r="GQ50236" s="171"/>
    </row>
    <row r="50237" spans="199:199" ht="12" customHeight="1">
      <c r="GQ50237" s="171"/>
    </row>
    <row r="50238" spans="199:199" ht="12" customHeight="1">
      <c r="GQ50238" s="171"/>
    </row>
    <row r="50239" spans="199:199" ht="12" customHeight="1">
      <c r="GQ50239" s="171"/>
    </row>
    <row r="50240" spans="199:199" ht="12" customHeight="1">
      <c r="GQ50240" s="171"/>
    </row>
    <row r="50241" spans="199:199" ht="12" customHeight="1">
      <c r="GQ50241" s="171"/>
    </row>
    <row r="50242" spans="199:199" ht="12" customHeight="1">
      <c r="GQ50242" s="171"/>
    </row>
    <row r="50243" spans="199:199" ht="12" customHeight="1">
      <c r="GQ50243" s="171"/>
    </row>
    <row r="50244" spans="199:199" ht="12" customHeight="1">
      <c r="GQ50244" s="171"/>
    </row>
    <row r="50245" spans="199:199" ht="12" customHeight="1">
      <c r="GQ50245" s="171"/>
    </row>
    <row r="50246" spans="199:199" ht="12" customHeight="1">
      <c r="GQ50246" s="171"/>
    </row>
    <row r="50247" spans="199:199" ht="12" customHeight="1">
      <c r="GQ50247" s="171"/>
    </row>
    <row r="50248" spans="199:199" ht="12" customHeight="1">
      <c r="GQ50248" s="171"/>
    </row>
    <row r="50249" spans="199:199" ht="12" customHeight="1">
      <c r="GQ50249" s="171"/>
    </row>
    <row r="50250" spans="199:199" ht="12" customHeight="1">
      <c r="GQ50250" s="171"/>
    </row>
    <row r="50251" spans="199:199" ht="12" customHeight="1">
      <c r="GQ50251" s="171"/>
    </row>
    <row r="50252" spans="199:199" ht="12" customHeight="1">
      <c r="GQ50252" s="171"/>
    </row>
    <row r="50253" spans="199:199" ht="12" customHeight="1">
      <c r="GQ50253" s="171"/>
    </row>
    <row r="50254" spans="199:199" ht="12" customHeight="1">
      <c r="GQ50254" s="171"/>
    </row>
    <row r="50255" spans="199:199" ht="12" customHeight="1">
      <c r="GQ50255" s="171"/>
    </row>
    <row r="50256" spans="199:199" ht="12" customHeight="1">
      <c r="GQ50256" s="171"/>
    </row>
    <row r="50257" spans="199:199" ht="12" customHeight="1">
      <c r="GQ50257" s="171"/>
    </row>
    <row r="50258" spans="199:199" ht="12" customHeight="1">
      <c r="GQ50258" s="171"/>
    </row>
    <row r="50259" spans="199:199" ht="12" customHeight="1">
      <c r="GQ50259" s="171"/>
    </row>
    <row r="50260" spans="199:199" ht="12" customHeight="1">
      <c r="GQ50260" s="171"/>
    </row>
    <row r="50261" spans="199:199" ht="12" customHeight="1">
      <c r="GQ50261" s="171"/>
    </row>
    <row r="50262" spans="199:199" ht="12" customHeight="1">
      <c r="GQ50262" s="171"/>
    </row>
    <row r="50263" spans="199:199" ht="12" customHeight="1">
      <c r="GQ50263" s="171"/>
    </row>
    <row r="50264" spans="199:199" ht="12" customHeight="1">
      <c r="GQ50264" s="171"/>
    </row>
    <row r="50265" spans="199:199" ht="12" customHeight="1">
      <c r="GQ50265" s="171"/>
    </row>
    <row r="50266" spans="199:199" ht="12" customHeight="1">
      <c r="GQ50266" s="171"/>
    </row>
    <row r="50267" spans="199:199" ht="12" customHeight="1">
      <c r="GQ50267" s="171"/>
    </row>
    <row r="50268" spans="199:199" ht="12" customHeight="1">
      <c r="GQ50268" s="171"/>
    </row>
    <row r="50269" spans="199:199" ht="12" customHeight="1">
      <c r="GQ50269" s="171"/>
    </row>
    <row r="50270" spans="199:199" ht="12" customHeight="1">
      <c r="GQ50270" s="171"/>
    </row>
    <row r="50271" spans="199:199" ht="12" customHeight="1">
      <c r="GQ50271" s="171"/>
    </row>
    <row r="50272" spans="199:199" ht="12" customHeight="1">
      <c r="GQ50272" s="171"/>
    </row>
    <row r="50273" spans="199:199" ht="12" customHeight="1">
      <c r="GQ50273" s="171"/>
    </row>
    <row r="50274" spans="199:199" ht="12" customHeight="1">
      <c r="GQ50274" s="171"/>
    </row>
    <row r="50275" spans="199:199" ht="12" customHeight="1">
      <c r="GQ50275" s="171"/>
    </row>
    <row r="50276" spans="199:199" ht="12" customHeight="1">
      <c r="GQ50276" s="171"/>
    </row>
    <row r="50277" spans="199:199" ht="12" customHeight="1">
      <c r="GQ50277" s="171"/>
    </row>
    <row r="50278" spans="199:199" ht="12" customHeight="1">
      <c r="GQ50278" s="171"/>
    </row>
    <row r="50279" spans="199:199" ht="12" customHeight="1">
      <c r="GQ50279" s="171"/>
    </row>
    <row r="50280" spans="199:199" ht="12" customHeight="1">
      <c r="GQ50280" s="171"/>
    </row>
    <row r="50281" spans="199:199" ht="12" customHeight="1">
      <c r="GQ50281" s="171"/>
    </row>
    <row r="50282" spans="199:199" ht="12" customHeight="1">
      <c r="GQ50282" s="171"/>
    </row>
    <row r="50283" spans="199:199" ht="12" customHeight="1">
      <c r="GQ50283" s="171"/>
    </row>
    <row r="50284" spans="199:199" ht="12" customHeight="1">
      <c r="GQ50284" s="171"/>
    </row>
    <row r="50285" spans="199:199" ht="12" customHeight="1">
      <c r="GQ50285" s="171"/>
    </row>
    <row r="50286" spans="199:199" ht="12" customHeight="1">
      <c r="GQ50286" s="171"/>
    </row>
    <row r="50287" spans="199:199" ht="12" customHeight="1">
      <c r="GQ50287" s="171"/>
    </row>
    <row r="50288" spans="199:199" ht="12" customHeight="1">
      <c r="GQ50288" s="171"/>
    </row>
    <row r="50289" spans="199:199" ht="12" customHeight="1">
      <c r="GQ50289" s="171"/>
    </row>
    <row r="50290" spans="199:199" ht="12" customHeight="1">
      <c r="GQ50290" s="171"/>
    </row>
    <row r="50291" spans="199:199" ht="12" customHeight="1">
      <c r="GQ50291" s="171"/>
    </row>
    <row r="50292" spans="199:199" ht="12" customHeight="1">
      <c r="GQ50292" s="171"/>
    </row>
    <row r="50293" spans="199:199" ht="12" customHeight="1">
      <c r="GQ50293" s="171"/>
    </row>
    <row r="50294" spans="199:199" ht="12" customHeight="1">
      <c r="GQ50294" s="171"/>
    </row>
    <row r="50295" spans="199:199" ht="12" customHeight="1">
      <c r="GQ50295" s="171"/>
    </row>
    <row r="50296" spans="199:199" ht="12" customHeight="1">
      <c r="GQ50296" s="171"/>
    </row>
    <row r="50297" spans="199:199" ht="12" customHeight="1">
      <c r="GQ50297" s="171"/>
    </row>
    <row r="50298" spans="199:199" ht="12" customHeight="1">
      <c r="GQ50298" s="171"/>
    </row>
    <row r="50299" spans="199:199" ht="12" customHeight="1">
      <c r="GQ50299" s="171"/>
    </row>
    <row r="50300" spans="199:199" ht="12" customHeight="1">
      <c r="GQ50300" s="171"/>
    </row>
    <row r="50301" spans="199:199" ht="12" customHeight="1">
      <c r="GQ50301" s="171"/>
    </row>
    <row r="50302" spans="199:199" ht="12" customHeight="1">
      <c r="GQ50302" s="171"/>
    </row>
    <row r="50303" spans="199:199" ht="12" customHeight="1">
      <c r="GQ50303" s="171"/>
    </row>
    <row r="50304" spans="199:199" ht="12" customHeight="1">
      <c r="GQ50304" s="171"/>
    </row>
    <row r="50305" spans="199:199" ht="12" customHeight="1">
      <c r="GQ50305" s="171"/>
    </row>
    <row r="50306" spans="199:199" ht="12" customHeight="1">
      <c r="GQ50306" s="171"/>
    </row>
    <row r="50307" spans="199:199" ht="12" customHeight="1">
      <c r="GQ50307" s="171"/>
    </row>
    <row r="50308" spans="199:199" ht="12" customHeight="1">
      <c r="GQ50308" s="171"/>
    </row>
    <row r="50309" spans="199:199" ht="12" customHeight="1">
      <c r="GQ50309" s="171"/>
    </row>
    <row r="50310" spans="199:199" ht="12" customHeight="1">
      <c r="GQ50310" s="171"/>
    </row>
    <row r="50311" spans="199:199" ht="12" customHeight="1">
      <c r="GQ50311" s="171"/>
    </row>
    <row r="50312" spans="199:199" ht="12" customHeight="1">
      <c r="GQ50312" s="171"/>
    </row>
    <row r="50313" spans="199:199" ht="12" customHeight="1">
      <c r="GQ50313" s="171"/>
    </row>
    <row r="50314" spans="199:199" ht="12" customHeight="1">
      <c r="GQ50314" s="171"/>
    </row>
    <row r="50315" spans="199:199" ht="12" customHeight="1">
      <c r="GQ50315" s="171"/>
    </row>
    <row r="50316" spans="199:199" ht="12" customHeight="1">
      <c r="GQ50316" s="171"/>
    </row>
    <row r="50317" spans="199:199" ht="12" customHeight="1">
      <c r="GQ50317" s="171"/>
    </row>
    <row r="50318" spans="199:199" ht="12" customHeight="1">
      <c r="GQ50318" s="171"/>
    </row>
    <row r="50319" spans="199:199" ht="12" customHeight="1">
      <c r="GQ50319" s="171"/>
    </row>
    <row r="50320" spans="199:199" ht="12" customHeight="1">
      <c r="GQ50320" s="171"/>
    </row>
    <row r="50321" spans="199:199" ht="12" customHeight="1">
      <c r="GQ50321" s="171"/>
    </row>
    <row r="50322" spans="199:199" ht="12" customHeight="1">
      <c r="GQ50322" s="171"/>
    </row>
    <row r="50323" spans="199:199" ht="12" customHeight="1">
      <c r="GQ50323" s="171"/>
    </row>
    <row r="50324" spans="199:199" ht="12" customHeight="1">
      <c r="GQ50324" s="171"/>
    </row>
    <row r="50325" spans="199:199" ht="12" customHeight="1">
      <c r="GQ50325" s="171"/>
    </row>
    <row r="50326" spans="199:199" ht="12" customHeight="1">
      <c r="GQ50326" s="171"/>
    </row>
    <row r="50327" spans="199:199" ht="12" customHeight="1">
      <c r="GQ50327" s="171"/>
    </row>
    <row r="50328" spans="199:199" ht="12" customHeight="1">
      <c r="GQ50328" s="171"/>
    </row>
    <row r="50329" spans="199:199" ht="12" customHeight="1">
      <c r="GQ50329" s="171"/>
    </row>
    <row r="50330" spans="199:199" ht="12" customHeight="1">
      <c r="GQ50330" s="171"/>
    </row>
    <row r="50331" spans="199:199" ht="12" customHeight="1">
      <c r="GQ50331" s="171"/>
    </row>
    <row r="50332" spans="199:199" ht="12" customHeight="1">
      <c r="GQ50332" s="171"/>
    </row>
    <row r="50333" spans="199:199" ht="12" customHeight="1">
      <c r="GQ50333" s="171"/>
    </row>
    <row r="50334" spans="199:199" ht="12" customHeight="1">
      <c r="GQ50334" s="171"/>
    </row>
    <row r="50335" spans="199:199" ht="12" customHeight="1">
      <c r="GQ50335" s="171"/>
    </row>
    <row r="50336" spans="199:199" ht="12" customHeight="1">
      <c r="GQ50336" s="171"/>
    </row>
    <row r="50337" spans="199:199" ht="12" customHeight="1">
      <c r="GQ50337" s="171"/>
    </row>
    <row r="50338" spans="199:199" ht="12" customHeight="1">
      <c r="GQ50338" s="171"/>
    </row>
    <row r="50339" spans="199:199" ht="12" customHeight="1">
      <c r="GQ50339" s="171"/>
    </row>
    <row r="50340" spans="199:199" ht="12" customHeight="1">
      <c r="GQ50340" s="171"/>
    </row>
    <row r="50341" spans="199:199" ht="12" customHeight="1">
      <c r="GQ50341" s="171"/>
    </row>
    <row r="50342" spans="199:199" ht="12" customHeight="1">
      <c r="GQ50342" s="171"/>
    </row>
    <row r="50343" spans="199:199" ht="12" customHeight="1">
      <c r="GQ50343" s="171"/>
    </row>
    <row r="50344" spans="199:199" ht="12" customHeight="1">
      <c r="GQ50344" s="171"/>
    </row>
    <row r="50345" spans="199:199" ht="12" customHeight="1">
      <c r="GQ50345" s="171"/>
    </row>
    <row r="50346" spans="199:199" ht="12" customHeight="1">
      <c r="GQ50346" s="171"/>
    </row>
    <row r="50347" spans="199:199" ht="12" customHeight="1">
      <c r="GQ50347" s="171"/>
    </row>
    <row r="50348" spans="199:199" ht="12" customHeight="1">
      <c r="GQ50348" s="171"/>
    </row>
    <row r="50349" spans="199:199" ht="12" customHeight="1">
      <c r="GQ50349" s="171"/>
    </row>
    <row r="50350" spans="199:199" ht="12" customHeight="1">
      <c r="GQ50350" s="171"/>
    </row>
    <row r="50351" spans="199:199" ht="12" customHeight="1">
      <c r="GQ50351" s="171"/>
    </row>
    <row r="50352" spans="199:199" ht="12" customHeight="1">
      <c r="GQ50352" s="171"/>
    </row>
    <row r="50353" spans="199:199" ht="12" customHeight="1">
      <c r="GQ50353" s="171"/>
    </row>
    <row r="50354" spans="199:199" ht="12" customHeight="1">
      <c r="GQ50354" s="171"/>
    </row>
    <row r="50355" spans="199:199" ht="12" customHeight="1">
      <c r="GQ50355" s="171"/>
    </row>
    <row r="50356" spans="199:199" ht="12" customHeight="1">
      <c r="GQ50356" s="171"/>
    </row>
    <row r="50357" spans="199:199" ht="12" customHeight="1">
      <c r="GQ50357" s="171"/>
    </row>
    <row r="50358" spans="199:199" ht="12" customHeight="1">
      <c r="GQ50358" s="171"/>
    </row>
    <row r="50359" spans="199:199" ht="12" customHeight="1">
      <c r="GQ50359" s="171"/>
    </row>
    <row r="50360" spans="199:199" ht="12" customHeight="1">
      <c r="GQ50360" s="171"/>
    </row>
    <row r="50361" spans="199:199" ht="12" customHeight="1">
      <c r="GQ50361" s="171"/>
    </row>
    <row r="50362" spans="199:199" ht="12" customHeight="1">
      <c r="GQ50362" s="171"/>
    </row>
    <row r="50363" spans="199:199" ht="12" customHeight="1">
      <c r="GQ50363" s="171"/>
    </row>
    <row r="50364" spans="199:199" ht="12" customHeight="1">
      <c r="GQ50364" s="171"/>
    </row>
    <row r="50365" spans="199:199" ht="12" customHeight="1">
      <c r="GQ50365" s="171"/>
    </row>
    <row r="50366" spans="199:199" ht="12" customHeight="1">
      <c r="GQ50366" s="171"/>
    </row>
    <row r="50367" spans="199:199" ht="12" customHeight="1">
      <c r="GQ50367" s="171"/>
    </row>
    <row r="50368" spans="199:199" ht="12" customHeight="1">
      <c r="GQ50368" s="171"/>
    </row>
    <row r="50369" spans="199:199" ht="12" customHeight="1">
      <c r="GQ50369" s="171"/>
    </row>
    <row r="50370" spans="199:199" ht="12" customHeight="1">
      <c r="GQ50370" s="171"/>
    </row>
    <row r="50371" spans="199:199" ht="12" customHeight="1">
      <c r="GQ50371" s="171"/>
    </row>
    <row r="50372" spans="199:199" ht="12" customHeight="1">
      <c r="GQ50372" s="171"/>
    </row>
    <row r="50373" spans="199:199" ht="12" customHeight="1">
      <c r="GQ50373" s="171"/>
    </row>
    <row r="50374" spans="199:199" ht="12" customHeight="1">
      <c r="GQ50374" s="171"/>
    </row>
    <row r="50375" spans="199:199" ht="12" customHeight="1">
      <c r="GQ50375" s="171"/>
    </row>
    <row r="50376" spans="199:199" ht="12" customHeight="1">
      <c r="GQ50376" s="171"/>
    </row>
    <row r="50377" spans="199:199" ht="12" customHeight="1">
      <c r="GQ50377" s="171"/>
    </row>
    <row r="50378" spans="199:199" ht="12" customHeight="1">
      <c r="GQ50378" s="171"/>
    </row>
    <row r="50379" spans="199:199" ht="12" customHeight="1">
      <c r="GQ50379" s="171"/>
    </row>
    <row r="50380" spans="199:199" ht="12" customHeight="1">
      <c r="GQ50380" s="171"/>
    </row>
    <row r="50381" spans="199:199" ht="12" customHeight="1">
      <c r="GQ50381" s="171"/>
    </row>
    <row r="50382" spans="199:199" ht="12" customHeight="1">
      <c r="GQ50382" s="171"/>
    </row>
    <row r="50383" spans="199:199" ht="12" customHeight="1">
      <c r="GQ50383" s="171"/>
    </row>
    <row r="50384" spans="199:199" ht="12" customHeight="1">
      <c r="GQ50384" s="171"/>
    </row>
    <row r="50385" spans="199:199" ht="12" customHeight="1">
      <c r="GQ50385" s="171"/>
    </row>
    <row r="50386" spans="199:199" ht="12" customHeight="1">
      <c r="GQ50386" s="171"/>
    </row>
    <row r="50387" spans="199:199" ht="12" customHeight="1">
      <c r="GQ50387" s="171"/>
    </row>
    <row r="50388" spans="199:199" ht="12" customHeight="1">
      <c r="GQ50388" s="171"/>
    </row>
    <row r="50389" spans="199:199" ht="12" customHeight="1">
      <c r="GQ50389" s="171"/>
    </row>
    <row r="50390" spans="199:199" ht="12" customHeight="1">
      <c r="GQ50390" s="171"/>
    </row>
    <row r="50391" spans="199:199" ht="12" customHeight="1">
      <c r="GQ50391" s="171"/>
    </row>
    <row r="50392" spans="199:199" ht="12" customHeight="1">
      <c r="GQ50392" s="171"/>
    </row>
    <row r="50393" spans="199:199" ht="12" customHeight="1">
      <c r="GQ50393" s="171"/>
    </row>
    <row r="50394" spans="199:199" ht="12" customHeight="1">
      <c r="GQ50394" s="171"/>
    </row>
    <row r="50395" spans="199:199" ht="12" customHeight="1">
      <c r="GQ50395" s="171"/>
    </row>
    <row r="50396" spans="199:199" ht="12" customHeight="1">
      <c r="GQ50396" s="171"/>
    </row>
    <row r="50397" spans="199:199" ht="12" customHeight="1">
      <c r="GQ50397" s="171"/>
    </row>
    <row r="50398" spans="199:199" ht="12" customHeight="1">
      <c r="GQ50398" s="171"/>
    </row>
    <row r="50399" spans="199:199" ht="12" customHeight="1">
      <c r="GQ50399" s="171"/>
    </row>
    <row r="50400" spans="199:199" ht="12" customHeight="1">
      <c r="GQ50400" s="171"/>
    </row>
    <row r="50401" spans="199:199" ht="12" customHeight="1">
      <c r="GQ50401" s="171"/>
    </row>
    <row r="50402" spans="199:199" ht="12" customHeight="1">
      <c r="GQ50402" s="171"/>
    </row>
    <row r="50403" spans="199:199" ht="12" customHeight="1">
      <c r="GQ50403" s="171"/>
    </row>
    <row r="50404" spans="199:199" ht="12" customHeight="1">
      <c r="GQ50404" s="171"/>
    </row>
    <row r="50405" spans="199:199" ht="12" customHeight="1">
      <c r="GQ50405" s="171"/>
    </row>
    <row r="50406" spans="199:199" ht="12" customHeight="1">
      <c r="GQ50406" s="171"/>
    </row>
    <row r="50407" spans="199:199" ht="12" customHeight="1">
      <c r="GQ50407" s="171"/>
    </row>
    <row r="50408" spans="199:199" ht="12" customHeight="1">
      <c r="GQ50408" s="171"/>
    </row>
    <row r="50409" spans="199:199" ht="12" customHeight="1">
      <c r="GQ50409" s="171"/>
    </row>
    <row r="50410" spans="199:199" ht="12" customHeight="1">
      <c r="GQ50410" s="171"/>
    </row>
    <row r="50411" spans="199:199" ht="12" customHeight="1">
      <c r="GQ50411" s="171"/>
    </row>
    <row r="50412" spans="199:199" ht="12" customHeight="1">
      <c r="GQ50412" s="171"/>
    </row>
    <row r="50413" spans="199:199" ht="12" customHeight="1">
      <c r="GQ50413" s="171"/>
    </row>
    <row r="50414" spans="199:199" ht="12" customHeight="1">
      <c r="GQ50414" s="171"/>
    </row>
    <row r="50415" spans="199:199" ht="12" customHeight="1">
      <c r="GQ50415" s="171"/>
    </row>
    <row r="50416" spans="199:199" ht="12" customHeight="1">
      <c r="GQ50416" s="171"/>
    </row>
    <row r="50417" spans="199:199" ht="12" customHeight="1">
      <c r="GQ50417" s="171"/>
    </row>
    <row r="50418" spans="199:199" ht="12" customHeight="1">
      <c r="GQ50418" s="171"/>
    </row>
    <row r="50419" spans="199:199" ht="12" customHeight="1">
      <c r="GQ50419" s="171"/>
    </row>
    <row r="50420" spans="199:199" ht="12" customHeight="1">
      <c r="GQ50420" s="171"/>
    </row>
    <row r="50421" spans="199:199" ht="12" customHeight="1">
      <c r="GQ50421" s="171"/>
    </row>
    <row r="50422" spans="199:199" ht="12" customHeight="1">
      <c r="GQ50422" s="171"/>
    </row>
    <row r="50423" spans="199:199" ht="12" customHeight="1">
      <c r="GQ50423" s="171"/>
    </row>
    <row r="50424" spans="199:199" ht="12" customHeight="1">
      <c r="GQ50424" s="171"/>
    </row>
    <row r="50425" spans="199:199" ht="12" customHeight="1">
      <c r="GQ50425" s="171"/>
    </row>
    <row r="50426" spans="199:199" ht="12" customHeight="1">
      <c r="GQ50426" s="171"/>
    </row>
    <row r="50427" spans="199:199" ht="12" customHeight="1">
      <c r="GQ50427" s="171"/>
    </row>
    <row r="50428" spans="199:199" ht="12" customHeight="1">
      <c r="GQ50428" s="171"/>
    </row>
    <row r="50429" spans="199:199" ht="12" customHeight="1">
      <c r="GQ50429" s="171"/>
    </row>
    <row r="50430" spans="199:199" ht="12" customHeight="1">
      <c r="GQ50430" s="171"/>
    </row>
    <row r="50431" spans="199:199" ht="12" customHeight="1">
      <c r="GQ50431" s="171"/>
    </row>
    <row r="50432" spans="199:199" ht="12" customHeight="1">
      <c r="GQ50432" s="171"/>
    </row>
    <row r="50433" spans="199:199" ht="12" customHeight="1">
      <c r="GQ50433" s="171"/>
    </row>
    <row r="50434" spans="199:199" ht="12" customHeight="1">
      <c r="GQ50434" s="171"/>
    </row>
    <row r="50435" spans="199:199" ht="12" customHeight="1">
      <c r="GQ50435" s="171"/>
    </row>
    <row r="50436" spans="199:199" ht="12" customHeight="1">
      <c r="GQ50436" s="171"/>
    </row>
    <row r="50437" spans="199:199" ht="12" customHeight="1">
      <c r="GQ50437" s="171"/>
    </row>
    <row r="50438" spans="199:199" ht="12" customHeight="1">
      <c r="GQ50438" s="171"/>
    </row>
    <row r="50439" spans="199:199" ht="12" customHeight="1">
      <c r="GQ50439" s="171"/>
    </row>
    <row r="50440" spans="199:199" ht="12" customHeight="1">
      <c r="GQ50440" s="171"/>
    </row>
    <row r="50441" spans="199:199" ht="12" customHeight="1">
      <c r="GQ50441" s="171"/>
    </row>
    <row r="50442" spans="199:199" ht="12" customHeight="1">
      <c r="GQ50442" s="171"/>
    </row>
    <row r="50443" spans="199:199" ht="12" customHeight="1">
      <c r="GQ50443" s="171"/>
    </row>
    <row r="50444" spans="199:199" ht="12" customHeight="1">
      <c r="GQ50444" s="171"/>
    </row>
    <row r="50445" spans="199:199" ht="12" customHeight="1">
      <c r="GQ50445" s="171"/>
    </row>
    <row r="50446" spans="199:199" ht="12" customHeight="1">
      <c r="GQ50446" s="171"/>
    </row>
    <row r="50447" spans="199:199" ht="12" customHeight="1">
      <c r="GQ50447" s="171"/>
    </row>
    <row r="50448" spans="199:199" ht="12" customHeight="1">
      <c r="GQ50448" s="171"/>
    </row>
    <row r="50449" spans="199:199" ht="12" customHeight="1">
      <c r="GQ50449" s="171"/>
    </row>
    <row r="50450" spans="199:199" ht="12" customHeight="1">
      <c r="GQ50450" s="171"/>
    </row>
    <row r="50451" spans="199:199" ht="12" customHeight="1">
      <c r="GQ50451" s="171"/>
    </row>
    <row r="50452" spans="199:199" ht="12" customHeight="1">
      <c r="GQ50452" s="171"/>
    </row>
    <row r="50453" spans="199:199" ht="12" customHeight="1">
      <c r="GQ50453" s="171"/>
    </row>
    <row r="50454" spans="199:199" ht="12" customHeight="1">
      <c r="GQ50454" s="171"/>
    </row>
    <row r="50455" spans="199:199" ht="12" customHeight="1">
      <c r="GQ50455" s="171"/>
    </row>
    <row r="50456" spans="199:199" ht="12" customHeight="1">
      <c r="GQ50456" s="171"/>
    </row>
    <row r="50457" spans="199:199" ht="12" customHeight="1">
      <c r="GQ50457" s="171"/>
    </row>
    <row r="50458" spans="199:199" ht="12" customHeight="1">
      <c r="GQ50458" s="171"/>
    </row>
    <row r="50459" spans="199:199" ht="12" customHeight="1">
      <c r="GQ50459" s="171"/>
    </row>
    <row r="50460" spans="199:199" ht="12" customHeight="1">
      <c r="GQ50460" s="171"/>
    </row>
    <row r="50461" spans="199:199" ht="12" customHeight="1">
      <c r="GQ50461" s="171"/>
    </row>
    <row r="50462" spans="199:199" ht="12" customHeight="1">
      <c r="GQ50462" s="171"/>
    </row>
    <row r="50463" spans="199:199" ht="12" customHeight="1">
      <c r="GQ50463" s="171"/>
    </row>
    <row r="50464" spans="199:199" ht="12" customHeight="1">
      <c r="GQ50464" s="171"/>
    </row>
    <row r="50465" spans="199:199" ht="12" customHeight="1">
      <c r="GQ50465" s="171"/>
    </row>
    <row r="50466" spans="199:199" ht="12" customHeight="1">
      <c r="GQ50466" s="171"/>
    </row>
    <row r="50467" spans="199:199" ht="12" customHeight="1">
      <c r="GQ50467" s="171"/>
    </row>
    <row r="50468" spans="199:199" ht="12" customHeight="1">
      <c r="GQ50468" s="171"/>
    </row>
    <row r="50469" spans="199:199" ht="12" customHeight="1">
      <c r="GQ50469" s="171"/>
    </row>
    <row r="50470" spans="199:199" ht="12" customHeight="1">
      <c r="GQ50470" s="171"/>
    </row>
    <row r="50471" spans="199:199" ht="12" customHeight="1">
      <c r="GQ50471" s="171"/>
    </row>
    <row r="50472" spans="199:199" ht="12" customHeight="1">
      <c r="GQ50472" s="171"/>
    </row>
    <row r="50473" spans="199:199" ht="12" customHeight="1">
      <c r="GQ50473" s="171"/>
    </row>
    <row r="50474" spans="199:199" ht="12" customHeight="1">
      <c r="GQ50474" s="171"/>
    </row>
    <row r="50475" spans="199:199" ht="12" customHeight="1">
      <c r="GQ50475" s="171"/>
    </row>
    <row r="50476" spans="199:199" ht="12" customHeight="1">
      <c r="GQ50476" s="171"/>
    </row>
    <row r="50477" spans="199:199" ht="12" customHeight="1">
      <c r="GQ50477" s="171"/>
    </row>
    <row r="50478" spans="199:199" ht="12" customHeight="1">
      <c r="GQ50478" s="171"/>
    </row>
    <row r="50479" spans="199:199" ht="12" customHeight="1">
      <c r="GQ50479" s="171"/>
    </row>
    <row r="50480" spans="199:199" ht="12" customHeight="1">
      <c r="GQ50480" s="171"/>
    </row>
    <row r="50481" spans="199:199" ht="12" customHeight="1">
      <c r="GQ50481" s="171"/>
    </row>
    <row r="50482" spans="199:199" ht="12" customHeight="1">
      <c r="GQ50482" s="171"/>
    </row>
    <row r="50483" spans="199:199" ht="12" customHeight="1">
      <c r="GQ50483" s="171"/>
    </row>
    <row r="50484" spans="199:199" ht="12" customHeight="1">
      <c r="GQ50484" s="171"/>
    </row>
    <row r="50485" spans="199:199" ht="12" customHeight="1">
      <c r="GQ50485" s="171"/>
    </row>
    <row r="50486" spans="199:199" ht="12" customHeight="1">
      <c r="GQ50486" s="171"/>
    </row>
    <row r="50487" spans="199:199" ht="12" customHeight="1">
      <c r="GQ50487" s="171"/>
    </row>
    <row r="50488" spans="199:199" ht="12" customHeight="1">
      <c r="GQ50488" s="171"/>
    </row>
    <row r="50489" spans="199:199" ht="12" customHeight="1">
      <c r="GQ50489" s="171"/>
    </row>
    <row r="50490" spans="199:199" ht="12" customHeight="1">
      <c r="GQ50490" s="171"/>
    </row>
    <row r="50491" spans="199:199" ht="12" customHeight="1">
      <c r="GQ50491" s="171"/>
    </row>
    <row r="50492" spans="199:199" ht="12" customHeight="1">
      <c r="GQ50492" s="171"/>
    </row>
    <row r="50493" spans="199:199" ht="12" customHeight="1">
      <c r="GQ50493" s="171"/>
    </row>
    <row r="50494" spans="199:199" ht="12" customHeight="1">
      <c r="GQ50494" s="171"/>
    </row>
    <row r="50495" spans="199:199" ht="12" customHeight="1">
      <c r="GQ50495" s="171"/>
    </row>
    <row r="50496" spans="199:199" ht="12" customHeight="1">
      <c r="GQ50496" s="171"/>
    </row>
    <row r="50497" spans="199:199" ht="12" customHeight="1">
      <c r="GQ50497" s="171"/>
    </row>
    <row r="50498" spans="199:199" ht="12" customHeight="1">
      <c r="GQ50498" s="171"/>
    </row>
    <row r="50499" spans="199:199" ht="12" customHeight="1">
      <c r="GQ50499" s="171"/>
    </row>
    <row r="50500" spans="199:199" ht="12" customHeight="1">
      <c r="GQ50500" s="171"/>
    </row>
    <row r="50501" spans="199:199" ht="12" customHeight="1">
      <c r="GQ50501" s="171"/>
    </row>
    <row r="50502" spans="199:199" ht="12" customHeight="1">
      <c r="GQ50502" s="171"/>
    </row>
    <row r="50503" spans="199:199" ht="12" customHeight="1">
      <c r="GQ50503" s="171"/>
    </row>
    <row r="50504" spans="199:199" ht="12" customHeight="1">
      <c r="GQ50504" s="171"/>
    </row>
    <row r="50505" spans="199:199" ht="12" customHeight="1">
      <c r="GQ50505" s="171"/>
    </row>
    <row r="50506" spans="199:199" ht="12" customHeight="1">
      <c r="GQ50506" s="171"/>
    </row>
    <row r="50507" spans="199:199" ht="12" customHeight="1">
      <c r="GQ50507" s="171"/>
    </row>
    <row r="50508" spans="199:199" ht="12" customHeight="1">
      <c r="GQ50508" s="171"/>
    </row>
    <row r="50509" spans="199:199" ht="12" customHeight="1">
      <c r="GQ50509" s="171"/>
    </row>
    <row r="50510" spans="199:199" ht="12" customHeight="1">
      <c r="GQ50510" s="171"/>
    </row>
    <row r="50511" spans="199:199" ht="12" customHeight="1">
      <c r="GQ50511" s="171"/>
    </row>
    <row r="50512" spans="199:199" ht="12" customHeight="1">
      <c r="GQ50512" s="171"/>
    </row>
    <row r="50513" spans="199:199" ht="12" customHeight="1">
      <c r="GQ50513" s="171"/>
    </row>
    <row r="50514" spans="199:199" ht="12" customHeight="1">
      <c r="GQ50514" s="171"/>
    </row>
    <row r="50515" spans="199:199" ht="12" customHeight="1">
      <c r="GQ50515" s="171"/>
    </row>
    <row r="50516" spans="199:199" ht="12" customHeight="1">
      <c r="GQ50516" s="171"/>
    </row>
    <row r="50517" spans="199:199" ht="12" customHeight="1">
      <c r="GQ50517" s="171"/>
    </row>
    <row r="50518" spans="199:199" ht="12" customHeight="1">
      <c r="GQ50518" s="171"/>
    </row>
    <row r="50519" spans="199:199" ht="12" customHeight="1">
      <c r="GQ50519" s="171"/>
    </row>
    <row r="50520" spans="199:199" ht="12" customHeight="1">
      <c r="GQ50520" s="171"/>
    </row>
    <row r="50521" spans="199:199" ht="12" customHeight="1">
      <c r="GQ50521" s="171"/>
    </row>
    <row r="50522" spans="199:199" ht="12" customHeight="1">
      <c r="GQ50522" s="171"/>
    </row>
    <row r="50523" spans="199:199" ht="12" customHeight="1">
      <c r="GQ50523" s="171"/>
    </row>
    <row r="50524" spans="199:199" ht="12" customHeight="1">
      <c r="GQ50524" s="171"/>
    </row>
    <row r="50525" spans="199:199" ht="12" customHeight="1">
      <c r="GQ50525" s="171"/>
    </row>
    <row r="50526" spans="199:199" ht="12" customHeight="1">
      <c r="GQ50526" s="171"/>
    </row>
    <row r="50527" spans="199:199" ht="12" customHeight="1">
      <c r="GQ50527" s="171"/>
    </row>
    <row r="50528" spans="199:199" ht="12" customHeight="1">
      <c r="GQ50528" s="171"/>
    </row>
    <row r="50529" spans="199:199" ht="12" customHeight="1">
      <c r="GQ50529" s="171"/>
    </row>
    <row r="50530" spans="199:199" ht="12" customHeight="1">
      <c r="GQ50530" s="171"/>
    </row>
    <row r="50531" spans="199:199" ht="12" customHeight="1">
      <c r="GQ50531" s="171"/>
    </row>
    <row r="50532" spans="199:199" ht="12" customHeight="1">
      <c r="GQ50532" s="171"/>
    </row>
    <row r="50533" spans="199:199" ht="12" customHeight="1">
      <c r="GQ50533" s="171"/>
    </row>
    <row r="50534" spans="199:199" ht="12" customHeight="1">
      <c r="GQ50534" s="171"/>
    </row>
    <row r="50535" spans="199:199" ht="12" customHeight="1">
      <c r="GQ50535" s="171"/>
    </row>
    <row r="50536" spans="199:199" ht="12" customHeight="1">
      <c r="GQ50536" s="171"/>
    </row>
    <row r="50537" spans="199:199" ht="12" customHeight="1">
      <c r="GQ50537" s="171"/>
    </row>
    <row r="50538" spans="199:199" ht="12" customHeight="1">
      <c r="GQ50538" s="171"/>
    </row>
    <row r="50539" spans="199:199" ht="12" customHeight="1">
      <c r="GQ50539" s="171"/>
    </row>
    <row r="50540" spans="199:199" ht="12" customHeight="1">
      <c r="GQ50540" s="171"/>
    </row>
    <row r="50541" spans="199:199" ht="12" customHeight="1">
      <c r="GQ50541" s="171"/>
    </row>
    <row r="50542" spans="199:199" ht="12" customHeight="1">
      <c r="GQ50542" s="171"/>
    </row>
    <row r="50543" spans="199:199" ht="12" customHeight="1">
      <c r="GQ50543" s="171"/>
    </row>
    <row r="50544" spans="199:199" ht="12" customHeight="1">
      <c r="GQ50544" s="171"/>
    </row>
    <row r="50545" spans="199:199" ht="12" customHeight="1">
      <c r="GQ50545" s="171"/>
    </row>
    <row r="50546" spans="199:199" ht="12" customHeight="1">
      <c r="GQ50546" s="171"/>
    </row>
    <row r="50547" spans="199:199" ht="12" customHeight="1">
      <c r="GQ50547" s="171"/>
    </row>
    <row r="50548" spans="199:199" ht="12" customHeight="1">
      <c r="GQ50548" s="171"/>
    </row>
    <row r="50549" spans="199:199" ht="12" customHeight="1">
      <c r="GQ50549" s="171"/>
    </row>
    <row r="50550" spans="199:199" ht="12" customHeight="1">
      <c r="GQ50550" s="171"/>
    </row>
    <row r="50551" spans="199:199" ht="12" customHeight="1">
      <c r="GQ50551" s="171"/>
    </row>
    <row r="50552" spans="199:199" ht="12" customHeight="1">
      <c r="GQ50552" s="171"/>
    </row>
    <row r="50553" spans="199:199" ht="12" customHeight="1">
      <c r="GQ50553" s="171"/>
    </row>
    <row r="50554" spans="199:199" ht="12" customHeight="1">
      <c r="GQ50554" s="171"/>
    </row>
    <row r="50555" spans="199:199" ht="12" customHeight="1">
      <c r="GQ50555" s="171"/>
    </row>
    <row r="50556" spans="199:199" ht="12" customHeight="1">
      <c r="GQ50556" s="171"/>
    </row>
    <row r="50557" spans="199:199" ht="12" customHeight="1">
      <c r="GQ50557" s="171"/>
    </row>
    <row r="50558" spans="199:199" ht="12" customHeight="1">
      <c r="GQ50558" s="171"/>
    </row>
    <row r="50559" spans="199:199" ht="12" customHeight="1">
      <c r="GQ50559" s="171"/>
    </row>
    <row r="50560" spans="199:199" ht="12" customHeight="1">
      <c r="GQ50560" s="171"/>
    </row>
    <row r="50561" spans="199:199" ht="12" customHeight="1">
      <c r="GQ50561" s="171"/>
    </row>
    <row r="50562" spans="199:199" ht="12" customHeight="1">
      <c r="GQ50562" s="171"/>
    </row>
    <row r="50563" spans="199:199" ht="12" customHeight="1">
      <c r="GQ50563" s="171"/>
    </row>
    <row r="50564" spans="199:199" ht="12" customHeight="1">
      <c r="GQ50564" s="171"/>
    </row>
    <row r="50565" spans="199:199" ht="12" customHeight="1">
      <c r="GQ50565" s="171"/>
    </row>
    <row r="50566" spans="199:199" ht="12" customHeight="1">
      <c r="GQ50566" s="171"/>
    </row>
    <row r="50567" spans="199:199" ht="12" customHeight="1">
      <c r="GQ50567" s="171"/>
    </row>
    <row r="50568" spans="199:199" ht="12" customHeight="1">
      <c r="GQ50568" s="171"/>
    </row>
    <row r="50569" spans="199:199" ht="12" customHeight="1">
      <c r="GQ50569" s="171"/>
    </row>
    <row r="50570" spans="199:199" ht="12" customHeight="1">
      <c r="GQ50570" s="171"/>
    </row>
    <row r="50571" spans="199:199" ht="12" customHeight="1">
      <c r="GQ50571" s="171"/>
    </row>
    <row r="50572" spans="199:199" ht="12" customHeight="1">
      <c r="GQ50572" s="171"/>
    </row>
    <row r="50573" spans="199:199" ht="12" customHeight="1">
      <c r="GQ50573" s="171"/>
    </row>
    <row r="50574" spans="199:199" ht="12" customHeight="1">
      <c r="GQ50574" s="171"/>
    </row>
    <row r="50575" spans="199:199" ht="12" customHeight="1">
      <c r="GQ50575" s="171"/>
    </row>
    <row r="50576" spans="199:199" ht="12" customHeight="1">
      <c r="GQ50576" s="171"/>
    </row>
    <row r="50577" spans="199:199" ht="12" customHeight="1">
      <c r="GQ50577" s="171"/>
    </row>
    <row r="50578" spans="199:199" ht="12" customHeight="1">
      <c r="GQ50578" s="171"/>
    </row>
    <row r="50579" spans="199:199" ht="12" customHeight="1">
      <c r="GQ50579" s="171"/>
    </row>
    <row r="50580" spans="199:199" ht="12" customHeight="1">
      <c r="GQ50580" s="171"/>
    </row>
    <row r="50581" spans="199:199" ht="12" customHeight="1">
      <c r="GQ50581" s="171"/>
    </row>
    <row r="50582" spans="199:199" ht="12" customHeight="1">
      <c r="GQ50582" s="171"/>
    </row>
    <row r="50583" spans="199:199" ht="12" customHeight="1">
      <c r="GQ50583" s="171"/>
    </row>
    <row r="50584" spans="199:199" ht="12" customHeight="1">
      <c r="GQ50584" s="171"/>
    </row>
    <row r="50585" spans="199:199" ht="12" customHeight="1">
      <c r="GQ50585" s="171"/>
    </row>
    <row r="50586" spans="199:199" ht="12" customHeight="1">
      <c r="GQ50586" s="171"/>
    </row>
    <row r="50587" spans="199:199" ht="12" customHeight="1">
      <c r="GQ50587" s="171"/>
    </row>
    <row r="50588" spans="199:199" ht="12" customHeight="1">
      <c r="GQ50588" s="171"/>
    </row>
    <row r="50589" spans="199:199" ht="12" customHeight="1">
      <c r="GQ50589" s="171"/>
    </row>
    <row r="50590" spans="199:199" ht="12" customHeight="1">
      <c r="GQ50590" s="171"/>
    </row>
    <row r="50591" spans="199:199" ht="12" customHeight="1">
      <c r="GQ50591" s="171"/>
    </row>
    <row r="50592" spans="199:199" ht="12" customHeight="1">
      <c r="GQ50592" s="171"/>
    </row>
    <row r="50593" spans="199:199" ht="12" customHeight="1">
      <c r="GQ50593" s="171"/>
    </row>
    <row r="50594" spans="199:199" ht="12" customHeight="1">
      <c r="GQ50594" s="171"/>
    </row>
    <row r="50595" spans="199:199" ht="12" customHeight="1">
      <c r="GQ50595" s="171"/>
    </row>
    <row r="50596" spans="199:199" ht="12" customHeight="1">
      <c r="GQ50596" s="171"/>
    </row>
    <row r="50597" spans="199:199" ht="12" customHeight="1">
      <c r="GQ50597" s="171"/>
    </row>
    <row r="50598" spans="199:199" ht="12" customHeight="1">
      <c r="GQ50598" s="171"/>
    </row>
    <row r="50599" spans="199:199" ht="12" customHeight="1">
      <c r="GQ50599" s="171"/>
    </row>
    <row r="50600" spans="199:199" ht="12" customHeight="1">
      <c r="GQ50600" s="171"/>
    </row>
    <row r="50601" spans="199:199" ht="12" customHeight="1">
      <c r="GQ50601" s="171"/>
    </row>
    <row r="50602" spans="199:199" ht="12" customHeight="1">
      <c r="GQ50602" s="171"/>
    </row>
    <row r="50603" spans="199:199" ht="12" customHeight="1">
      <c r="GQ50603" s="171"/>
    </row>
    <row r="50604" spans="199:199" ht="12" customHeight="1">
      <c r="GQ50604" s="171"/>
    </row>
    <row r="50605" spans="199:199" ht="12" customHeight="1">
      <c r="GQ50605" s="171"/>
    </row>
    <row r="50606" spans="199:199" ht="12" customHeight="1">
      <c r="GQ50606" s="171"/>
    </row>
    <row r="50607" spans="199:199" ht="12" customHeight="1">
      <c r="GQ50607" s="171"/>
    </row>
    <row r="50608" spans="199:199" ht="12" customHeight="1">
      <c r="GQ50608" s="171"/>
    </row>
    <row r="50609" spans="199:199" ht="12" customHeight="1">
      <c r="GQ50609" s="171"/>
    </row>
    <row r="50610" spans="199:199" ht="12" customHeight="1">
      <c r="GQ50610" s="171"/>
    </row>
    <row r="50611" spans="199:199" ht="12" customHeight="1">
      <c r="GQ50611" s="171"/>
    </row>
    <row r="50612" spans="199:199" ht="12" customHeight="1">
      <c r="GQ50612" s="171"/>
    </row>
    <row r="50613" spans="199:199" ht="12" customHeight="1">
      <c r="GQ50613" s="171"/>
    </row>
    <row r="50614" spans="199:199" ht="12" customHeight="1">
      <c r="GQ50614" s="171"/>
    </row>
    <row r="50615" spans="199:199" ht="12" customHeight="1">
      <c r="GQ50615" s="171"/>
    </row>
    <row r="50616" spans="199:199" ht="12" customHeight="1">
      <c r="GQ50616" s="171"/>
    </row>
    <row r="50617" spans="199:199" ht="12" customHeight="1">
      <c r="GQ50617" s="171"/>
    </row>
    <row r="50618" spans="199:199" ht="12" customHeight="1">
      <c r="GQ50618" s="171"/>
    </row>
    <row r="50619" spans="199:199" ht="12" customHeight="1">
      <c r="GQ50619" s="171"/>
    </row>
    <row r="50620" spans="199:199" ht="12" customHeight="1">
      <c r="GQ50620" s="171"/>
    </row>
    <row r="50621" spans="199:199" ht="12" customHeight="1">
      <c r="GQ50621" s="171"/>
    </row>
    <row r="50622" spans="199:199" ht="12" customHeight="1">
      <c r="GQ50622" s="171"/>
    </row>
    <row r="50623" spans="199:199" ht="12" customHeight="1">
      <c r="GQ50623" s="171"/>
    </row>
    <row r="50624" spans="199:199" ht="12" customHeight="1">
      <c r="GQ50624" s="171"/>
    </row>
    <row r="50625" spans="199:199" ht="12" customHeight="1">
      <c r="GQ50625" s="171"/>
    </row>
    <row r="50626" spans="199:199" ht="12" customHeight="1">
      <c r="GQ50626" s="171"/>
    </row>
    <row r="50627" spans="199:199" ht="12" customHeight="1">
      <c r="GQ50627" s="171"/>
    </row>
    <row r="50628" spans="199:199" ht="12" customHeight="1">
      <c r="GQ50628" s="171"/>
    </row>
    <row r="50629" spans="199:199" ht="12" customHeight="1">
      <c r="GQ50629" s="171"/>
    </row>
    <row r="50630" spans="199:199" ht="12" customHeight="1">
      <c r="GQ50630" s="171"/>
    </row>
    <row r="50631" spans="199:199" ht="12" customHeight="1">
      <c r="GQ50631" s="171"/>
    </row>
    <row r="50632" spans="199:199" ht="12" customHeight="1">
      <c r="GQ50632" s="171"/>
    </row>
    <row r="50633" spans="199:199" ht="12" customHeight="1">
      <c r="GQ50633" s="171"/>
    </row>
    <row r="50634" spans="199:199" ht="12" customHeight="1">
      <c r="GQ50634" s="171"/>
    </row>
    <row r="50635" spans="199:199" ht="12" customHeight="1">
      <c r="GQ50635" s="171"/>
    </row>
    <row r="50636" spans="199:199" ht="12" customHeight="1">
      <c r="GQ50636" s="171"/>
    </row>
    <row r="50637" spans="199:199" ht="12" customHeight="1">
      <c r="GQ50637" s="171"/>
    </row>
    <row r="50638" spans="199:199" ht="12" customHeight="1">
      <c r="GQ50638" s="171"/>
    </row>
    <row r="50639" spans="199:199" ht="12" customHeight="1">
      <c r="GQ50639" s="171"/>
    </row>
    <row r="50640" spans="199:199" ht="12" customHeight="1">
      <c r="GQ50640" s="171"/>
    </row>
    <row r="50641" spans="199:199" ht="12" customHeight="1">
      <c r="GQ50641" s="171"/>
    </row>
    <row r="50642" spans="199:199" ht="12" customHeight="1">
      <c r="GQ50642" s="171"/>
    </row>
    <row r="50643" spans="199:199" ht="12" customHeight="1">
      <c r="GQ50643" s="171"/>
    </row>
    <row r="50644" spans="199:199" ht="12" customHeight="1">
      <c r="GQ50644" s="171"/>
    </row>
    <row r="50645" spans="199:199" ht="12" customHeight="1">
      <c r="GQ50645" s="171"/>
    </row>
    <row r="50646" spans="199:199" ht="12" customHeight="1">
      <c r="GQ50646" s="171"/>
    </row>
    <row r="50647" spans="199:199" ht="12" customHeight="1">
      <c r="GQ50647" s="171"/>
    </row>
    <row r="50648" spans="199:199" ht="12" customHeight="1">
      <c r="GQ50648" s="171"/>
    </row>
    <row r="50649" spans="199:199" ht="12" customHeight="1">
      <c r="GQ50649" s="171"/>
    </row>
    <row r="50650" spans="199:199" ht="12" customHeight="1">
      <c r="GQ50650" s="171"/>
    </row>
    <row r="50651" spans="199:199" ht="12" customHeight="1">
      <c r="GQ50651" s="171"/>
    </row>
    <row r="50652" spans="199:199" ht="12" customHeight="1">
      <c r="GQ50652" s="171"/>
    </row>
    <row r="50653" spans="199:199" ht="12" customHeight="1">
      <c r="GQ50653" s="171"/>
    </row>
    <row r="50654" spans="199:199" ht="12" customHeight="1">
      <c r="GQ50654" s="171"/>
    </row>
    <row r="50655" spans="199:199" ht="12" customHeight="1">
      <c r="GQ50655" s="171"/>
    </row>
    <row r="50656" spans="199:199" ht="12" customHeight="1">
      <c r="GQ50656" s="171"/>
    </row>
    <row r="50657" spans="199:199" ht="12" customHeight="1">
      <c r="GQ50657" s="171"/>
    </row>
    <row r="50658" spans="199:199" ht="12" customHeight="1">
      <c r="GQ50658" s="171"/>
    </row>
    <row r="50659" spans="199:199" ht="12" customHeight="1">
      <c r="GQ50659" s="171"/>
    </row>
    <row r="50660" spans="199:199" ht="12" customHeight="1">
      <c r="GQ50660" s="171"/>
    </row>
    <row r="50661" spans="199:199" ht="12" customHeight="1">
      <c r="GQ50661" s="171"/>
    </row>
    <row r="50662" spans="199:199" ht="12" customHeight="1">
      <c r="GQ50662" s="171"/>
    </row>
    <row r="50663" spans="199:199" ht="12" customHeight="1">
      <c r="GQ50663" s="171"/>
    </row>
    <row r="50664" spans="199:199" ht="12" customHeight="1">
      <c r="GQ50664" s="171"/>
    </row>
    <row r="50665" spans="199:199" ht="12" customHeight="1">
      <c r="GQ50665" s="171"/>
    </row>
    <row r="50666" spans="199:199" ht="12" customHeight="1">
      <c r="GQ50666" s="171"/>
    </row>
    <row r="50667" spans="199:199" ht="12" customHeight="1">
      <c r="GQ50667" s="171"/>
    </row>
    <row r="50668" spans="199:199" ht="12" customHeight="1">
      <c r="GQ50668" s="171"/>
    </row>
    <row r="50669" spans="199:199" ht="12" customHeight="1">
      <c r="GQ50669" s="171"/>
    </row>
    <row r="50670" spans="199:199" ht="12" customHeight="1">
      <c r="GQ50670" s="171"/>
    </row>
    <row r="50671" spans="199:199" ht="12" customHeight="1">
      <c r="GQ50671" s="171"/>
    </row>
    <row r="50672" spans="199:199" ht="12" customHeight="1">
      <c r="GQ50672" s="171"/>
    </row>
    <row r="50673" spans="199:199" ht="12" customHeight="1">
      <c r="GQ50673" s="171"/>
    </row>
    <row r="50674" spans="199:199" ht="12" customHeight="1">
      <c r="GQ50674" s="171"/>
    </row>
    <row r="50675" spans="199:199" ht="12" customHeight="1">
      <c r="GQ50675" s="171"/>
    </row>
    <row r="50676" spans="199:199" ht="12" customHeight="1">
      <c r="GQ50676" s="171"/>
    </row>
    <row r="50677" spans="199:199" ht="12" customHeight="1">
      <c r="GQ50677" s="171"/>
    </row>
    <row r="50678" spans="199:199" ht="12" customHeight="1">
      <c r="GQ50678" s="171"/>
    </row>
    <row r="50679" spans="199:199" ht="12" customHeight="1">
      <c r="GQ50679" s="171"/>
    </row>
    <row r="50680" spans="199:199" ht="12" customHeight="1">
      <c r="GQ50680" s="171"/>
    </row>
    <row r="50681" spans="199:199" ht="12" customHeight="1">
      <c r="GQ50681" s="171"/>
    </row>
    <row r="50682" spans="199:199" ht="12" customHeight="1">
      <c r="GQ50682" s="171"/>
    </row>
    <row r="50683" spans="199:199" ht="12" customHeight="1">
      <c r="GQ50683" s="171"/>
    </row>
    <row r="50684" spans="199:199" ht="12" customHeight="1">
      <c r="GQ50684" s="171"/>
    </row>
    <row r="50685" spans="199:199" ht="12" customHeight="1">
      <c r="GQ50685" s="171"/>
    </row>
    <row r="50686" spans="199:199" ht="12" customHeight="1">
      <c r="GQ50686" s="171"/>
    </row>
    <row r="50687" spans="199:199" ht="12" customHeight="1">
      <c r="GQ50687" s="171"/>
    </row>
    <row r="50688" spans="199:199" ht="12" customHeight="1">
      <c r="GQ50688" s="171"/>
    </row>
    <row r="50689" spans="199:199" ht="12" customHeight="1">
      <c r="GQ50689" s="171"/>
    </row>
    <row r="50690" spans="199:199" ht="12" customHeight="1">
      <c r="GQ50690" s="171"/>
    </row>
    <row r="50691" spans="199:199" ht="12" customHeight="1">
      <c r="GQ50691" s="171"/>
    </row>
    <row r="50692" spans="199:199" ht="12" customHeight="1">
      <c r="GQ50692" s="171"/>
    </row>
    <row r="50693" spans="199:199" ht="12" customHeight="1">
      <c r="GQ50693" s="171"/>
    </row>
    <row r="50694" spans="199:199" ht="12" customHeight="1">
      <c r="GQ50694" s="171"/>
    </row>
    <row r="50695" spans="199:199" ht="12" customHeight="1">
      <c r="GQ50695" s="171"/>
    </row>
    <row r="50696" spans="199:199" ht="12" customHeight="1">
      <c r="GQ50696" s="171"/>
    </row>
    <row r="50697" spans="199:199" ht="12" customHeight="1">
      <c r="GQ50697" s="171"/>
    </row>
    <row r="50698" spans="199:199" ht="12" customHeight="1">
      <c r="GQ50698" s="171"/>
    </row>
    <row r="50699" spans="199:199" ht="12" customHeight="1">
      <c r="GQ50699" s="171"/>
    </row>
    <row r="50700" spans="199:199" ht="12" customHeight="1">
      <c r="GQ50700" s="171"/>
    </row>
    <row r="50701" spans="199:199" ht="12" customHeight="1">
      <c r="GQ50701" s="171"/>
    </row>
    <row r="50702" spans="199:199" ht="12" customHeight="1">
      <c r="GQ50702" s="171"/>
    </row>
    <row r="50703" spans="199:199" ht="12" customHeight="1">
      <c r="GQ50703" s="171"/>
    </row>
    <row r="50704" spans="199:199" ht="12" customHeight="1">
      <c r="GQ50704" s="171"/>
    </row>
    <row r="50705" spans="199:199" ht="12" customHeight="1">
      <c r="GQ50705" s="171"/>
    </row>
    <row r="50706" spans="199:199" ht="12" customHeight="1">
      <c r="GQ50706" s="171"/>
    </row>
    <row r="50707" spans="199:199" ht="12" customHeight="1">
      <c r="GQ50707" s="171"/>
    </row>
    <row r="50708" spans="199:199" ht="12" customHeight="1">
      <c r="GQ50708" s="171"/>
    </row>
    <row r="50709" spans="199:199" ht="12" customHeight="1">
      <c r="GQ50709" s="171"/>
    </row>
    <row r="50710" spans="199:199" ht="12" customHeight="1">
      <c r="GQ50710" s="171"/>
    </row>
    <row r="50711" spans="199:199" ht="12" customHeight="1">
      <c r="GQ50711" s="171"/>
    </row>
    <row r="50712" spans="199:199" ht="12" customHeight="1">
      <c r="GQ50712" s="171"/>
    </row>
    <row r="50713" spans="199:199" ht="12" customHeight="1">
      <c r="GQ50713" s="171"/>
    </row>
    <row r="50714" spans="199:199" ht="12" customHeight="1">
      <c r="GQ50714" s="171"/>
    </row>
    <row r="50715" spans="199:199" ht="12" customHeight="1">
      <c r="GQ50715" s="171"/>
    </row>
    <row r="50716" spans="199:199" ht="12" customHeight="1">
      <c r="GQ50716" s="171"/>
    </row>
    <row r="50717" spans="199:199" ht="12" customHeight="1">
      <c r="GQ50717" s="171"/>
    </row>
    <row r="50718" spans="199:199" ht="12" customHeight="1">
      <c r="GQ50718" s="171"/>
    </row>
    <row r="50719" spans="199:199" ht="12" customHeight="1">
      <c r="GQ50719" s="171"/>
    </row>
    <row r="50720" spans="199:199" ht="12" customHeight="1">
      <c r="GQ50720" s="171"/>
    </row>
    <row r="50721" spans="199:199" ht="12" customHeight="1">
      <c r="GQ50721" s="171"/>
    </row>
    <row r="50722" spans="199:199" ht="12" customHeight="1">
      <c r="GQ50722" s="171"/>
    </row>
    <row r="50723" spans="199:199" ht="12" customHeight="1">
      <c r="GQ50723" s="171"/>
    </row>
    <row r="50724" spans="199:199" ht="12" customHeight="1">
      <c r="GQ50724" s="171"/>
    </row>
    <row r="50725" spans="199:199" ht="12" customHeight="1">
      <c r="GQ50725" s="171"/>
    </row>
    <row r="50726" spans="199:199" ht="12" customHeight="1">
      <c r="GQ50726" s="171"/>
    </row>
    <row r="50727" spans="199:199" ht="12" customHeight="1">
      <c r="GQ50727" s="171"/>
    </row>
    <row r="50728" spans="199:199" ht="12" customHeight="1">
      <c r="GQ50728" s="171"/>
    </row>
    <row r="50729" spans="199:199" ht="12" customHeight="1">
      <c r="GQ50729" s="171"/>
    </row>
    <row r="50730" spans="199:199" ht="12" customHeight="1">
      <c r="GQ50730" s="171"/>
    </row>
    <row r="50731" spans="199:199" ht="12" customHeight="1">
      <c r="GQ50731" s="171"/>
    </row>
    <row r="50732" spans="199:199" ht="12" customHeight="1">
      <c r="GQ50732" s="171"/>
    </row>
    <row r="50733" spans="199:199" ht="12" customHeight="1">
      <c r="GQ50733" s="171"/>
    </row>
    <row r="50734" spans="199:199" ht="12" customHeight="1">
      <c r="GQ50734" s="171"/>
    </row>
    <row r="50735" spans="199:199" ht="12" customHeight="1">
      <c r="GQ50735" s="171"/>
    </row>
    <row r="50736" spans="199:199" ht="12" customHeight="1">
      <c r="GQ50736" s="171"/>
    </row>
    <row r="50737" spans="199:199" ht="12" customHeight="1">
      <c r="GQ50737" s="171"/>
    </row>
    <row r="50738" spans="199:199" ht="12" customHeight="1">
      <c r="GQ50738" s="171"/>
    </row>
    <row r="50739" spans="199:199" ht="12" customHeight="1">
      <c r="GQ50739" s="171"/>
    </row>
    <row r="50740" spans="199:199" ht="12" customHeight="1">
      <c r="GQ50740" s="171"/>
    </row>
    <row r="50741" spans="199:199" ht="12" customHeight="1">
      <c r="GQ50741" s="171"/>
    </row>
    <row r="50742" spans="199:199" ht="12" customHeight="1">
      <c r="GQ50742" s="171"/>
    </row>
    <row r="50743" spans="199:199" ht="12" customHeight="1">
      <c r="GQ50743" s="171"/>
    </row>
    <row r="50744" spans="199:199" ht="12" customHeight="1">
      <c r="GQ50744" s="171"/>
    </row>
    <row r="50745" spans="199:199" ht="12" customHeight="1">
      <c r="GQ50745" s="171"/>
    </row>
    <row r="50746" spans="199:199" ht="12" customHeight="1">
      <c r="GQ50746" s="171"/>
    </row>
    <row r="50747" spans="199:199" ht="12" customHeight="1">
      <c r="GQ50747" s="171"/>
    </row>
    <row r="50748" spans="199:199" ht="12" customHeight="1">
      <c r="GQ50748" s="171"/>
    </row>
    <row r="50749" spans="199:199" ht="12" customHeight="1">
      <c r="GQ50749" s="171"/>
    </row>
    <row r="50750" spans="199:199" ht="12" customHeight="1">
      <c r="GQ50750" s="171"/>
    </row>
    <row r="50751" spans="199:199" ht="12" customHeight="1">
      <c r="GQ50751" s="171"/>
    </row>
    <row r="50752" spans="199:199" ht="12" customHeight="1">
      <c r="GQ50752" s="171"/>
    </row>
    <row r="50753" spans="199:199" ht="12" customHeight="1">
      <c r="GQ50753" s="171"/>
    </row>
    <row r="50754" spans="199:199" ht="12" customHeight="1">
      <c r="GQ50754" s="171"/>
    </row>
    <row r="50755" spans="199:199" ht="12" customHeight="1">
      <c r="GQ50755" s="171"/>
    </row>
    <row r="50756" spans="199:199" ht="12" customHeight="1">
      <c r="GQ50756" s="171"/>
    </row>
    <row r="50757" spans="199:199" ht="12" customHeight="1">
      <c r="GQ50757" s="171"/>
    </row>
    <row r="50758" spans="199:199" ht="12" customHeight="1">
      <c r="GQ50758" s="171"/>
    </row>
    <row r="50759" spans="199:199" ht="12" customHeight="1">
      <c r="GQ50759" s="171"/>
    </row>
    <row r="50760" spans="199:199" ht="12" customHeight="1">
      <c r="GQ50760" s="171"/>
    </row>
    <row r="50761" spans="199:199" ht="12" customHeight="1">
      <c r="GQ50761" s="171"/>
    </row>
    <row r="50762" spans="199:199" ht="12" customHeight="1">
      <c r="GQ50762" s="171"/>
    </row>
    <row r="50763" spans="199:199" ht="12" customHeight="1">
      <c r="GQ50763" s="171"/>
    </row>
    <row r="50764" spans="199:199" ht="12" customHeight="1">
      <c r="GQ50764" s="171"/>
    </row>
    <row r="50765" spans="199:199" ht="12" customHeight="1">
      <c r="GQ50765" s="171"/>
    </row>
    <row r="50766" spans="199:199" ht="12" customHeight="1">
      <c r="GQ50766" s="171"/>
    </row>
    <row r="50767" spans="199:199" ht="12" customHeight="1">
      <c r="GQ50767" s="171"/>
    </row>
    <row r="50768" spans="199:199" ht="12" customHeight="1">
      <c r="GQ50768" s="171"/>
    </row>
    <row r="50769" spans="199:199" ht="12" customHeight="1">
      <c r="GQ50769" s="171"/>
    </row>
    <row r="50770" spans="199:199" ht="12" customHeight="1">
      <c r="GQ50770" s="171"/>
    </row>
    <row r="50771" spans="199:199" ht="12" customHeight="1">
      <c r="GQ50771" s="171"/>
    </row>
    <row r="50772" spans="199:199" ht="12" customHeight="1">
      <c r="GQ50772" s="171"/>
    </row>
    <row r="50773" spans="199:199" ht="12" customHeight="1">
      <c r="GQ50773" s="171"/>
    </row>
    <row r="50774" spans="199:199" ht="12" customHeight="1">
      <c r="GQ50774" s="171"/>
    </row>
    <row r="50775" spans="199:199" ht="12" customHeight="1">
      <c r="GQ50775" s="171"/>
    </row>
    <row r="50776" spans="199:199" ht="12" customHeight="1">
      <c r="GQ50776" s="171"/>
    </row>
    <row r="50777" spans="199:199" ht="12" customHeight="1">
      <c r="GQ50777" s="171"/>
    </row>
    <row r="50778" spans="199:199" ht="12" customHeight="1">
      <c r="GQ50778" s="171"/>
    </row>
    <row r="50779" spans="199:199" ht="12" customHeight="1">
      <c r="GQ50779" s="171"/>
    </row>
    <row r="50780" spans="199:199" ht="12" customHeight="1">
      <c r="GQ50780" s="171"/>
    </row>
    <row r="50781" spans="199:199" ht="12" customHeight="1">
      <c r="GQ50781" s="171"/>
    </row>
    <row r="50782" spans="199:199" ht="12" customHeight="1">
      <c r="GQ50782" s="171"/>
    </row>
    <row r="50783" spans="199:199" ht="12" customHeight="1">
      <c r="GQ50783" s="171"/>
    </row>
    <row r="50784" spans="199:199" ht="12" customHeight="1">
      <c r="GQ50784" s="171"/>
    </row>
    <row r="50785" spans="199:199" ht="12" customHeight="1">
      <c r="GQ50785" s="171"/>
    </row>
    <row r="50786" spans="199:199" ht="12" customHeight="1">
      <c r="GQ50786" s="171"/>
    </row>
    <row r="50787" spans="199:199" ht="12" customHeight="1">
      <c r="GQ50787" s="171"/>
    </row>
    <row r="50788" spans="199:199" ht="12" customHeight="1">
      <c r="GQ50788" s="171"/>
    </row>
    <row r="50789" spans="199:199" ht="12" customHeight="1">
      <c r="GQ50789" s="171"/>
    </row>
    <row r="50790" spans="199:199" ht="12" customHeight="1">
      <c r="GQ50790" s="171"/>
    </row>
    <row r="50791" spans="199:199" ht="12" customHeight="1">
      <c r="GQ50791" s="171"/>
    </row>
    <row r="50792" spans="199:199" ht="12" customHeight="1">
      <c r="GQ50792" s="171"/>
    </row>
    <row r="50793" spans="199:199" ht="12" customHeight="1">
      <c r="GQ50793" s="171"/>
    </row>
    <row r="50794" spans="199:199" ht="12" customHeight="1">
      <c r="GQ50794" s="171"/>
    </row>
    <row r="50795" spans="199:199" ht="12" customHeight="1">
      <c r="GQ50795" s="171"/>
    </row>
    <row r="50796" spans="199:199" ht="12" customHeight="1">
      <c r="GQ50796" s="171"/>
    </row>
    <row r="50797" spans="199:199" ht="12" customHeight="1">
      <c r="GQ50797" s="171"/>
    </row>
    <row r="50798" spans="199:199" ht="12" customHeight="1">
      <c r="GQ50798" s="171"/>
    </row>
    <row r="50799" spans="199:199" ht="12" customHeight="1">
      <c r="GQ50799" s="171"/>
    </row>
    <row r="50800" spans="199:199" ht="12" customHeight="1">
      <c r="GQ50800" s="171"/>
    </row>
    <row r="50801" spans="199:199" ht="12" customHeight="1">
      <c r="GQ50801" s="171"/>
    </row>
    <row r="50802" spans="199:199" ht="12" customHeight="1">
      <c r="GQ50802" s="171"/>
    </row>
    <row r="50803" spans="199:199" ht="12" customHeight="1">
      <c r="GQ50803" s="171"/>
    </row>
    <row r="50804" spans="199:199" ht="12" customHeight="1">
      <c r="GQ50804" s="171"/>
    </row>
    <row r="50805" spans="199:199" ht="12" customHeight="1">
      <c r="GQ50805" s="171"/>
    </row>
    <row r="50806" spans="199:199" ht="12" customHeight="1">
      <c r="GQ50806" s="171"/>
    </row>
    <row r="50807" spans="199:199" ht="12" customHeight="1">
      <c r="GQ50807" s="171"/>
    </row>
    <row r="50808" spans="199:199" ht="12" customHeight="1">
      <c r="GQ50808" s="171"/>
    </row>
    <row r="50809" spans="199:199" ht="12" customHeight="1">
      <c r="GQ50809" s="171"/>
    </row>
    <row r="50810" spans="199:199" ht="12" customHeight="1">
      <c r="GQ50810" s="171"/>
    </row>
    <row r="50811" spans="199:199" ht="12" customHeight="1">
      <c r="GQ50811" s="171"/>
    </row>
    <row r="50812" spans="199:199" ht="12" customHeight="1">
      <c r="GQ50812" s="171"/>
    </row>
    <row r="50813" spans="199:199" ht="12" customHeight="1">
      <c r="GQ50813" s="171"/>
    </row>
    <row r="50814" spans="199:199" ht="12" customHeight="1">
      <c r="GQ50814" s="171"/>
    </row>
    <row r="50815" spans="199:199" ht="12" customHeight="1">
      <c r="GQ50815" s="171"/>
    </row>
    <row r="50816" spans="199:199" ht="12" customHeight="1">
      <c r="GQ50816" s="171"/>
    </row>
    <row r="50817" spans="199:199" ht="12" customHeight="1">
      <c r="GQ50817" s="171"/>
    </row>
    <row r="50818" spans="199:199" ht="12" customHeight="1">
      <c r="GQ50818" s="171"/>
    </row>
    <row r="50819" spans="199:199" ht="12" customHeight="1">
      <c r="GQ50819" s="171"/>
    </row>
    <row r="50820" spans="199:199" ht="12" customHeight="1">
      <c r="GQ50820" s="171"/>
    </row>
    <row r="50821" spans="199:199" ht="12" customHeight="1">
      <c r="GQ50821" s="171"/>
    </row>
    <row r="50822" spans="199:199" ht="12" customHeight="1">
      <c r="GQ50822" s="171"/>
    </row>
    <row r="50823" spans="199:199" ht="12" customHeight="1">
      <c r="GQ50823" s="171"/>
    </row>
    <row r="50824" spans="199:199" ht="12" customHeight="1">
      <c r="GQ50824" s="171"/>
    </row>
    <row r="50825" spans="199:199" ht="12" customHeight="1">
      <c r="GQ50825" s="171"/>
    </row>
    <row r="50826" spans="199:199" ht="12" customHeight="1">
      <c r="GQ50826" s="171"/>
    </row>
    <row r="50827" spans="199:199" ht="12" customHeight="1">
      <c r="GQ50827" s="171"/>
    </row>
    <row r="50828" spans="199:199" ht="12" customHeight="1">
      <c r="GQ50828" s="171"/>
    </row>
    <row r="50829" spans="199:199" ht="12" customHeight="1">
      <c r="GQ50829" s="171"/>
    </row>
    <row r="50830" spans="199:199" ht="12" customHeight="1">
      <c r="GQ50830" s="171"/>
    </row>
    <row r="50831" spans="199:199" ht="12" customHeight="1">
      <c r="GQ50831" s="171"/>
    </row>
    <row r="50832" spans="199:199" ht="12" customHeight="1">
      <c r="GQ50832" s="171"/>
    </row>
    <row r="50833" spans="199:199" ht="12" customHeight="1">
      <c r="GQ50833" s="171"/>
    </row>
    <row r="50834" spans="199:199" ht="12" customHeight="1">
      <c r="GQ50834" s="171"/>
    </row>
    <row r="50835" spans="199:199" ht="12" customHeight="1">
      <c r="GQ50835" s="171"/>
    </row>
    <row r="50836" spans="199:199" ht="12" customHeight="1">
      <c r="GQ50836" s="171"/>
    </row>
    <row r="50837" spans="199:199" ht="12" customHeight="1">
      <c r="GQ50837" s="171"/>
    </row>
    <row r="50838" spans="199:199" ht="12" customHeight="1">
      <c r="GQ50838" s="171"/>
    </row>
    <row r="50839" spans="199:199" ht="12" customHeight="1">
      <c r="GQ50839" s="171"/>
    </row>
    <row r="50840" spans="199:199" ht="12" customHeight="1">
      <c r="GQ50840" s="171"/>
    </row>
    <row r="50841" spans="199:199" ht="12" customHeight="1">
      <c r="GQ50841" s="171"/>
    </row>
    <row r="50842" spans="199:199" ht="12" customHeight="1">
      <c r="GQ50842" s="171"/>
    </row>
    <row r="50843" spans="199:199" ht="12" customHeight="1">
      <c r="GQ50843" s="171"/>
    </row>
    <row r="50844" spans="199:199" ht="12" customHeight="1">
      <c r="GQ50844" s="171"/>
    </row>
    <row r="50845" spans="199:199" ht="12" customHeight="1">
      <c r="GQ50845" s="171"/>
    </row>
    <row r="50846" spans="199:199" ht="12" customHeight="1">
      <c r="GQ50846" s="171"/>
    </row>
    <row r="50847" spans="199:199" ht="12" customHeight="1">
      <c r="GQ50847" s="171"/>
    </row>
    <row r="50848" spans="199:199" ht="12" customHeight="1">
      <c r="GQ50848" s="171"/>
    </row>
    <row r="50849" spans="199:199" ht="12" customHeight="1">
      <c r="GQ50849" s="171"/>
    </row>
    <row r="50850" spans="199:199" ht="12" customHeight="1">
      <c r="GQ50850" s="171"/>
    </row>
    <row r="50851" spans="199:199" ht="12" customHeight="1">
      <c r="GQ50851" s="171"/>
    </row>
    <row r="50852" spans="199:199" ht="12" customHeight="1">
      <c r="GQ50852" s="171"/>
    </row>
    <row r="50853" spans="199:199" ht="12" customHeight="1">
      <c r="GQ50853" s="171"/>
    </row>
    <row r="50854" spans="199:199" ht="12" customHeight="1">
      <c r="GQ50854" s="171"/>
    </row>
    <row r="50855" spans="199:199" ht="12" customHeight="1">
      <c r="GQ50855" s="171"/>
    </row>
    <row r="50856" spans="199:199" ht="12" customHeight="1">
      <c r="GQ50856" s="171"/>
    </row>
    <row r="50857" spans="199:199" ht="12" customHeight="1">
      <c r="GQ50857" s="171"/>
    </row>
    <row r="50858" spans="199:199" ht="12" customHeight="1">
      <c r="GQ50858" s="171"/>
    </row>
    <row r="50859" spans="199:199" ht="12" customHeight="1">
      <c r="GQ50859" s="171"/>
    </row>
    <row r="50860" spans="199:199" ht="12" customHeight="1">
      <c r="GQ50860" s="171"/>
    </row>
    <row r="50861" spans="199:199" ht="12" customHeight="1">
      <c r="GQ50861" s="171"/>
    </row>
    <row r="50862" spans="199:199" ht="12" customHeight="1">
      <c r="GQ50862" s="171"/>
    </row>
    <row r="50863" spans="199:199" ht="12" customHeight="1">
      <c r="GQ50863" s="171"/>
    </row>
    <row r="50864" spans="199:199" ht="12" customHeight="1">
      <c r="GQ50864" s="171"/>
    </row>
    <row r="50865" spans="199:199" ht="12" customHeight="1">
      <c r="GQ50865" s="171"/>
    </row>
    <row r="50866" spans="199:199" ht="12" customHeight="1">
      <c r="GQ50866" s="171"/>
    </row>
    <row r="50867" spans="199:199" ht="12" customHeight="1">
      <c r="GQ50867" s="171"/>
    </row>
    <row r="50868" spans="199:199" ht="12" customHeight="1">
      <c r="GQ50868" s="171"/>
    </row>
    <row r="50869" spans="199:199" ht="12" customHeight="1">
      <c r="GQ50869" s="171"/>
    </row>
    <row r="50870" spans="199:199" ht="12" customHeight="1">
      <c r="GQ50870" s="171"/>
    </row>
    <row r="50871" spans="199:199" ht="12" customHeight="1">
      <c r="GQ50871" s="171"/>
    </row>
    <row r="50872" spans="199:199" ht="12" customHeight="1">
      <c r="GQ50872" s="171"/>
    </row>
    <row r="50873" spans="199:199" ht="12" customHeight="1">
      <c r="GQ50873" s="171"/>
    </row>
    <row r="50874" spans="199:199" ht="12" customHeight="1">
      <c r="GQ50874" s="171"/>
    </row>
    <row r="50875" spans="199:199" ht="12" customHeight="1">
      <c r="GQ50875" s="171"/>
    </row>
    <row r="50876" spans="199:199" ht="12" customHeight="1">
      <c r="GQ50876" s="171"/>
    </row>
    <row r="50877" spans="199:199" ht="12" customHeight="1">
      <c r="GQ50877" s="171"/>
    </row>
    <row r="50878" spans="199:199" ht="12" customHeight="1">
      <c r="GQ50878" s="171"/>
    </row>
    <row r="50879" spans="199:199" ht="12" customHeight="1">
      <c r="GQ50879" s="171"/>
    </row>
    <row r="50880" spans="199:199" ht="12" customHeight="1">
      <c r="GQ50880" s="171"/>
    </row>
    <row r="50881" spans="199:199" ht="12" customHeight="1">
      <c r="GQ50881" s="171"/>
    </row>
    <row r="50882" spans="199:199" ht="12" customHeight="1">
      <c r="GQ50882" s="171"/>
    </row>
    <row r="50883" spans="199:199" ht="12" customHeight="1">
      <c r="GQ50883" s="171"/>
    </row>
    <row r="50884" spans="199:199" ht="12" customHeight="1">
      <c r="GQ50884" s="171"/>
    </row>
    <row r="50885" spans="199:199" ht="12" customHeight="1">
      <c r="GQ50885" s="171"/>
    </row>
    <row r="50886" spans="199:199" ht="12" customHeight="1">
      <c r="GQ50886" s="171"/>
    </row>
    <row r="50887" spans="199:199" ht="12" customHeight="1">
      <c r="GQ50887" s="171"/>
    </row>
    <row r="50888" spans="199:199" ht="12" customHeight="1">
      <c r="GQ50888" s="171"/>
    </row>
    <row r="50889" spans="199:199" ht="12" customHeight="1">
      <c r="GQ50889" s="171"/>
    </row>
    <row r="50890" spans="199:199" ht="12" customHeight="1">
      <c r="GQ50890" s="171"/>
    </row>
    <row r="50891" spans="199:199" ht="12" customHeight="1">
      <c r="GQ50891" s="171"/>
    </row>
    <row r="50892" spans="199:199" ht="12" customHeight="1">
      <c r="GQ50892" s="171"/>
    </row>
    <row r="50893" spans="199:199" ht="12" customHeight="1">
      <c r="GQ50893" s="171"/>
    </row>
    <row r="50894" spans="199:199" ht="12" customHeight="1">
      <c r="GQ50894" s="171"/>
    </row>
    <row r="50895" spans="199:199" ht="12" customHeight="1">
      <c r="GQ50895" s="171"/>
    </row>
    <row r="50896" spans="199:199" ht="12" customHeight="1">
      <c r="GQ50896" s="171"/>
    </row>
    <row r="50897" spans="199:199" ht="12" customHeight="1">
      <c r="GQ50897" s="171"/>
    </row>
    <row r="50898" spans="199:199" ht="12" customHeight="1">
      <c r="GQ50898" s="171"/>
    </row>
    <row r="50899" spans="199:199" ht="12" customHeight="1">
      <c r="GQ50899" s="171"/>
    </row>
    <row r="50900" spans="199:199" ht="12" customHeight="1">
      <c r="GQ50900" s="171"/>
    </row>
    <row r="50901" spans="199:199" ht="12" customHeight="1">
      <c r="GQ50901" s="171"/>
    </row>
    <row r="50902" spans="199:199" ht="12" customHeight="1">
      <c r="GQ50902" s="171"/>
    </row>
    <row r="50903" spans="199:199" ht="12" customHeight="1">
      <c r="GQ50903" s="171"/>
    </row>
    <row r="50904" spans="199:199" ht="12" customHeight="1">
      <c r="GQ50904" s="171"/>
    </row>
    <row r="50905" spans="199:199" ht="12" customHeight="1">
      <c r="GQ50905" s="171"/>
    </row>
    <row r="50906" spans="199:199" ht="12" customHeight="1">
      <c r="GQ50906" s="171"/>
    </row>
    <row r="50907" spans="199:199" ht="12" customHeight="1">
      <c r="GQ50907" s="171"/>
    </row>
    <row r="50908" spans="199:199" ht="12" customHeight="1">
      <c r="GQ50908" s="171"/>
    </row>
    <row r="50909" spans="199:199" ht="12" customHeight="1">
      <c r="GQ50909" s="171"/>
    </row>
    <row r="50910" spans="199:199" ht="12" customHeight="1">
      <c r="GQ50910" s="171"/>
    </row>
    <row r="50911" spans="199:199" ht="12" customHeight="1">
      <c r="GQ50911" s="171"/>
    </row>
    <row r="50912" spans="199:199" ht="12" customHeight="1">
      <c r="GQ50912" s="171"/>
    </row>
    <row r="50913" spans="199:199" ht="12" customHeight="1">
      <c r="GQ50913" s="171"/>
    </row>
    <row r="50914" spans="199:199" ht="12" customHeight="1">
      <c r="GQ50914" s="171"/>
    </row>
    <row r="50915" spans="199:199" ht="12" customHeight="1">
      <c r="GQ50915" s="171"/>
    </row>
    <row r="50916" spans="199:199" ht="12" customHeight="1">
      <c r="GQ50916" s="171"/>
    </row>
    <row r="50917" spans="199:199" ht="12" customHeight="1">
      <c r="GQ50917" s="171"/>
    </row>
    <row r="50918" spans="199:199" ht="12" customHeight="1">
      <c r="GQ50918" s="171"/>
    </row>
    <row r="50919" spans="199:199" ht="12" customHeight="1">
      <c r="GQ50919" s="171"/>
    </row>
    <row r="50920" spans="199:199" ht="12" customHeight="1">
      <c r="GQ50920" s="171"/>
    </row>
    <row r="50921" spans="199:199" ht="12" customHeight="1">
      <c r="GQ50921" s="171"/>
    </row>
    <row r="50922" spans="199:199" ht="12" customHeight="1">
      <c r="GQ50922" s="171"/>
    </row>
    <row r="50923" spans="199:199" ht="12" customHeight="1">
      <c r="GQ50923" s="171"/>
    </row>
    <row r="50924" spans="199:199" ht="12" customHeight="1">
      <c r="GQ50924" s="171"/>
    </row>
    <row r="50925" spans="199:199" ht="12" customHeight="1">
      <c r="GQ50925" s="171"/>
    </row>
    <row r="50926" spans="199:199" ht="12" customHeight="1">
      <c r="GQ50926" s="171"/>
    </row>
    <row r="50927" spans="199:199" ht="12" customHeight="1">
      <c r="GQ50927" s="171"/>
    </row>
    <row r="50928" spans="199:199" ht="12" customHeight="1">
      <c r="GQ50928" s="171"/>
    </row>
    <row r="50929" spans="199:199" ht="12" customHeight="1">
      <c r="GQ50929" s="171"/>
    </row>
    <row r="50930" spans="199:199" ht="12" customHeight="1">
      <c r="GQ50930" s="171"/>
    </row>
    <row r="50931" spans="199:199" ht="12" customHeight="1">
      <c r="GQ50931" s="171"/>
    </row>
    <row r="50932" spans="199:199" ht="12" customHeight="1">
      <c r="GQ50932" s="171"/>
    </row>
    <row r="50933" spans="199:199" ht="12" customHeight="1">
      <c r="GQ50933" s="171"/>
    </row>
    <row r="50934" spans="199:199" ht="12" customHeight="1">
      <c r="GQ50934" s="171"/>
    </row>
    <row r="50935" spans="199:199" ht="12" customHeight="1">
      <c r="GQ50935" s="171"/>
    </row>
    <row r="50936" spans="199:199" ht="12" customHeight="1">
      <c r="GQ50936" s="171"/>
    </row>
    <row r="50937" spans="199:199" ht="12" customHeight="1">
      <c r="GQ50937" s="171"/>
    </row>
    <row r="50938" spans="199:199" ht="12" customHeight="1">
      <c r="GQ50938" s="171"/>
    </row>
    <row r="50939" spans="199:199" ht="12" customHeight="1">
      <c r="GQ50939" s="171"/>
    </row>
    <row r="50940" spans="199:199" ht="12" customHeight="1">
      <c r="GQ50940" s="171"/>
    </row>
    <row r="50941" spans="199:199" ht="12" customHeight="1">
      <c r="GQ50941" s="171"/>
    </row>
    <row r="50942" spans="199:199" ht="12" customHeight="1">
      <c r="GQ50942" s="171"/>
    </row>
    <row r="50943" spans="199:199" ht="12" customHeight="1">
      <c r="GQ50943" s="171"/>
    </row>
    <row r="50944" spans="199:199" ht="12" customHeight="1">
      <c r="GQ50944" s="171"/>
    </row>
    <row r="50945" spans="199:199" ht="12" customHeight="1">
      <c r="GQ50945" s="171"/>
    </row>
    <row r="50946" spans="199:199" ht="12" customHeight="1">
      <c r="GQ50946" s="171"/>
    </row>
    <row r="50947" spans="199:199" ht="12" customHeight="1">
      <c r="GQ50947" s="171"/>
    </row>
    <row r="50948" spans="199:199" ht="12" customHeight="1">
      <c r="GQ50948" s="171"/>
    </row>
    <row r="50949" spans="199:199" ht="12" customHeight="1">
      <c r="GQ50949" s="171"/>
    </row>
    <row r="50950" spans="199:199" ht="12" customHeight="1">
      <c r="GQ50950" s="171"/>
    </row>
    <row r="50951" spans="199:199" ht="12" customHeight="1">
      <c r="GQ50951" s="171"/>
    </row>
    <row r="50952" spans="199:199" ht="12" customHeight="1">
      <c r="GQ50952" s="171"/>
    </row>
    <row r="50953" spans="199:199" ht="12" customHeight="1">
      <c r="GQ50953" s="171"/>
    </row>
    <row r="50954" spans="199:199" ht="12" customHeight="1">
      <c r="GQ50954" s="171"/>
    </row>
    <row r="50955" spans="199:199" ht="12" customHeight="1">
      <c r="GQ50955" s="171"/>
    </row>
    <row r="50956" spans="199:199" ht="12" customHeight="1">
      <c r="GQ50956" s="171"/>
    </row>
    <row r="50957" spans="199:199" ht="12" customHeight="1">
      <c r="GQ50957" s="171"/>
    </row>
    <row r="50958" spans="199:199" ht="12" customHeight="1">
      <c r="GQ50958" s="171"/>
    </row>
    <row r="50959" spans="199:199" ht="12" customHeight="1">
      <c r="GQ50959" s="171"/>
    </row>
    <row r="50960" spans="199:199" ht="12" customHeight="1">
      <c r="GQ50960" s="171"/>
    </row>
    <row r="50961" spans="199:199" ht="12" customHeight="1">
      <c r="GQ50961" s="171"/>
    </row>
    <row r="50962" spans="199:199" ht="12" customHeight="1">
      <c r="GQ50962" s="171"/>
    </row>
    <row r="50963" spans="199:199" ht="12" customHeight="1">
      <c r="GQ50963" s="171"/>
    </row>
    <row r="50964" spans="199:199" ht="12" customHeight="1">
      <c r="GQ50964" s="171"/>
    </row>
    <row r="50965" spans="199:199" ht="12" customHeight="1">
      <c r="GQ50965" s="171"/>
    </row>
    <row r="50966" spans="199:199" ht="12" customHeight="1">
      <c r="GQ50966" s="171"/>
    </row>
    <row r="50967" spans="199:199" ht="12" customHeight="1">
      <c r="GQ50967" s="171"/>
    </row>
    <row r="50968" spans="199:199" ht="12" customHeight="1">
      <c r="GQ50968" s="171"/>
    </row>
    <row r="50969" spans="199:199" ht="12" customHeight="1">
      <c r="GQ50969" s="171"/>
    </row>
    <row r="50970" spans="199:199" ht="12" customHeight="1">
      <c r="GQ50970" s="171"/>
    </row>
    <row r="50971" spans="199:199" ht="12" customHeight="1">
      <c r="GQ50971" s="171"/>
    </row>
    <row r="50972" spans="199:199" ht="12" customHeight="1">
      <c r="GQ50972" s="171"/>
    </row>
    <row r="50973" spans="199:199" ht="12" customHeight="1">
      <c r="GQ50973" s="171"/>
    </row>
    <row r="50974" spans="199:199" ht="12" customHeight="1">
      <c r="GQ50974" s="171"/>
    </row>
    <row r="50975" spans="199:199" ht="12" customHeight="1">
      <c r="GQ50975" s="171"/>
    </row>
    <row r="50976" spans="199:199" ht="12" customHeight="1">
      <c r="GQ50976" s="171"/>
    </row>
    <row r="50977" spans="199:199" ht="12" customHeight="1">
      <c r="GQ50977" s="171"/>
    </row>
    <row r="50978" spans="199:199" ht="12" customHeight="1">
      <c r="GQ50978" s="171"/>
    </row>
    <row r="50979" spans="199:199" ht="12" customHeight="1">
      <c r="GQ50979" s="171"/>
    </row>
    <row r="50980" spans="199:199" ht="12" customHeight="1">
      <c r="GQ50980" s="171"/>
    </row>
    <row r="50981" spans="199:199" ht="12" customHeight="1">
      <c r="GQ50981" s="171"/>
    </row>
    <row r="50982" spans="199:199" ht="12" customHeight="1">
      <c r="GQ50982" s="171"/>
    </row>
    <row r="50983" spans="199:199" ht="12" customHeight="1">
      <c r="GQ50983" s="171"/>
    </row>
    <row r="50984" spans="199:199" ht="12" customHeight="1">
      <c r="GQ50984" s="171"/>
    </row>
    <row r="50985" spans="199:199" ht="12" customHeight="1">
      <c r="GQ50985" s="171"/>
    </row>
    <row r="50986" spans="199:199" ht="12" customHeight="1">
      <c r="GQ50986" s="171"/>
    </row>
    <row r="50987" spans="199:199" ht="12" customHeight="1">
      <c r="GQ50987" s="171"/>
    </row>
    <row r="50988" spans="199:199" ht="12" customHeight="1">
      <c r="GQ50988" s="171"/>
    </row>
    <row r="50989" spans="199:199" ht="12" customHeight="1">
      <c r="GQ50989" s="171"/>
    </row>
    <row r="50990" spans="199:199" ht="12" customHeight="1">
      <c r="GQ50990" s="171"/>
    </row>
    <row r="50991" spans="199:199" ht="12" customHeight="1">
      <c r="GQ50991" s="171"/>
    </row>
    <row r="50992" spans="199:199" ht="12" customHeight="1">
      <c r="GQ50992" s="171"/>
    </row>
    <row r="50993" spans="199:199" ht="12" customHeight="1">
      <c r="GQ50993" s="171"/>
    </row>
    <row r="50994" spans="199:199" ht="12" customHeight="1">
      <c r="GQ50994" s="171"/>
    </row>
    <row r="50995" spans="199:199" ht="12" customHeight="1">
      <c r="GQ50995" s="171"/>
    </row>
    <row r="50996" spans="199:199" ht="12" customHeight="1">
      <c r="GQ50996" s="171"/>
    </row>
    <row r="50997" spans="199:199" ht="12" customHeight="1">
      <c r="GQ50997" s="171"/>
    </row>
    <row r="50998" spans="199:199" ht="12" customHeight="1">
      <c r="GQ50998" s="171"/>
    </row>
    <row r="50999" spans="199:199" ht="12" customHeight="1">
      <c r="GQ50999" s="171"/>
    </row>
    <row r="51000" spans="199:199" ht="12" customHeight="1">
      <c r="GQ51000" s="171"/>
    </row>
    <row r="51001" spans="199:199" ht="12" customHeight="1">
      <c r="GQ51001" s="171"/>
    </row>
    <row r="51002" spans="199:199" ht="12" customHeight="1">
      <c r="GQ51002" s="171"/>
    </row>
    <row r="51003" spans="199:199" ht="12" customHeight="1">
      <c r="GQ51003" s="171"/>
    </row>
    <row r="51004" spans="199:199" ht="12" customHeight="1">
      <c r="GQ51004" s="171"/>
    </row>
    <row r="51005" spans="199:199" ht="12" customHeight="1">
      <c r="GQ51005" s="171"/>
    </row>
    <row r="51006" spans="199:199" ht="12" customHeight="1">
      <c r="GQ51006" s="171"/>
    </row>
    <row r="51007" spans="199:199" ht="12" customHeight="1">
      <c r="GQ51007" s="171"/>
    </row>
    <row r="51008" spans="199:199" ht="12" customHeight="1">
      <c r="GQ51008" s="171"/>
    </row>
    <row r="51009" spans="199:199" ht="12" customHeight="1">
      <c r="GQ51009" s="171"/>
    </row>
    <row r="51010" spans="199:199" ht="12" customHeight="1">
      <c r="GQ51010" s="171"/>
    </row>
    <row r="51011" spans="199:199" ht="12" customHeight="1">
      <c r="GQ51011" s="171"/>
    </row>
    <row r="51012" spans="199:199" ht="12" customHeight="1">
      <c r="GQ51012" s="171"/>
    </row>
    <row r="51013" spans="199:199" ht="12" customHeight="1">
      <c r="GQ51013" s="171"/>
    </row>
    <row r="51014" spans="199:199" ht="12" customHeight="1">
      <c r="GQ51014" s="171"/>
    </row>
    <row r="51015" spans="199:199" ht="12" customHeight="1">
      <c r="GQ51015" s="171"/>
    </row>
    <row r="51016" spans="199:199" ht="12" customHeight="1">
      <c r="GQ51016" s="171"/>
    </row>
    <row r="51017" spans="199:199" ht="12" customHeight="1">
      <c r="GQ51017" s="171"/>
    </row>
    <row r="51018" spans="199:199" ht="12" customHeight="1">
      <c r="GQ51018" s="171"/>
    </row>
    <row r="51019" spans="199:199" ht="12" customHeight="1">
      <c r="GQ51019" s="171"/>
    </row>
    <row r="51020" spans="199:199" ht="12" customHeight="1">
      <c r="GQ51020" s="171"/>
    </row>
    <row r="51021" spans="199:199" ht="12" customHeight="1">
      <c r="GQ51021" s="171"/>
    </row>
    <row r="51022" spans="199:199" ht="12" customHeight="1">
      <c r="GQ51022" s="171"/>
    </row>
    <row r="51023" spans="199:199" ht="12" customHeight="1">
      <c r="GQ51023" s="171"/>
    </row>
    <row r="51024" spans="199:199" ht="12" customHeight="1">
      <c r="GQ51024" s="171"/>
    </row>
    <row r="51025" spans="199:199" ht="12" customHeight="1">
      <c r="GQ51025" s="171"/>
    </row>
    <row r="51026" spans="199:199" ht="12" customHeight="1">
      <c r="GQ51026" s="171"/>
    </row>
    <row r="51027" spans="199:199" ht="12" customHeight="1">
      <c r="GQ51027" s="171"/>
    </row>
    <row r="51028" spans="199:199" ht="12" customHeight="1">
      <c r="GQ51028" s="171"/>
    </row>
    <row r="51029" spans="199:199" ht="12" customHeight="1">
      <c r="GQ51029" s="171"/>
    </row>
    <row r="51030" spans="199:199" ht="12" customHeight="1">
      <c r="GQ51030" s="171"/>
    </row>
    <row r="51031" spans="199:199" ht="12" customHeight="1">
      <c r="GQ51031" s="171"/>
    </row>
    <row r="51032" spans="199:199" ht="12" customHeight="1">
      <c r="GQ51032" s="171"/>
    </row>
    <row r="51033" spans="199:199" ht="12" customHeight="1">
      <c r="GQ51033" s="171"/>
    </row>
    <row r="51034" spans="199:199" ht="12" customHeight="1">
      <c r="GQ51034" s="171"/>
    </row>
    <row r="51035" spans="199:199" ht="12" customHeight="1">
      <c r="GQ51035" s="171"/>
    </row>
    <row r="51036" spans="199:199" ht="12" customHeight="1">
      <c r="GQ51036" s="171"/>
    </row>
    <row r="51037" spans="199:199" ht="12" customHeight="1">
      <c r="GQ51037" s="171"/>
    </row>
    <row r="51038" spans="199:199" ht="12" customHeight="1">
      <c r="GQ51038" s="171"/>
    </row>
    <row r="51039" spans="199:199" ht="12" customHeight="1">
      <c r="GQ51039" s="171"/>
    </row>
    <row r="51040" spans="199:199" ht="12" customHeight="1">
      <c r="GQ51040" s="171"/>
    </row>
    <row r="51041" spans="199:199" ht="12" customHeight="1">
      <c r="GQ51041" s="171"/>
    </row>
    <row r="51042" spans="199:199" ht="12" customHeight="1">
      <c r="GQ51042" s="171"/>
    </row>
    <row r="51043" spans="199:199" ht="12" customHeight="1">
      <c r="GQ51043" s="171"/>
    </row>
    <row r="51044" spans="199:199" ht="12" customHeight="1">
      <c r="GQ51044" s="171"/>
    </row>
    <row r="51045" spans="199:199" ht="12" customHeight="1">
      <c r="GQ51045" s="171"/>
    </row>
    <row r="51046" spans="199:199" ht="12" customHeight="1">
      <c r="GQ51046" s="171"/>
    </row>
    <row r="51047" spans="199:199" ht="12" customHeight="1">
      <c r="GQ51047" s="171"/>
    </row>
    <row r="51048" spans="199:199" ht="12" customHeight="1">
      <c r="GQ51048" s="171"/>
    </row>
    <row r="51049" spans="199:199" ht="12" customHeight="1">
      <c r="GQ51049" s="171"/>
    </row>
    <row r="51050" spans="199:199" ht="12" customHeight="1">
      <c r="GQ51050" s="171"/>
    </row>
    <row r="51051" spans="199:199" ht="12" customHeight="1">
      <c r="GQ51051" s="171"/>
    </row>
    <row r="51052" spans="199:199" ht="12" customHeight="1">
      <c r="GQ51052" s="171"/>
    </row>
    <row r="51053" spans="199:199" ht="12" customHeight="1">
      <c r="GQ51053" s="171"/>
    </row>
    <row r="51054" spans="199:199" ht="12" customHeight="1">
      <c r="GQ51054" s="171"/>
    </row>
    <row r="51055" spans="199:199" ht="12" customHeight="1">
      <c r="GQ51055" s="171"/>
    </row>
    <row r="51056" spans="199:199" ht="12" customHeight="1">
      <c r="GQ51056" s="171"/>
    </row>
    <row r="51057" spans="199:199" ht="12" customHeight="1">
      <c r="GQ51057" s="171"/>
    </row>
    <row r="51058" spans="199:199" ht="12" customHeight="1">
      <c r="GQ51058" s="171"/>
    </row>
    <row r="51059" spans="199:199" ht="12" customHeight="1">
      <c r="GQ51059" s="171"/>
    </row>
    <row r="51060" spans="199:199" ht="12" customHeight="1">
      <c r="GQ51060" s="171"/>
    </row>
    <row r="51061" spans="199:199" ht="12" customHeight="1">
      <c r="GQ51061" s="171"/>
    </row>
    <row r="51062" spans="199:199" ht="12" customHeight="1">
      <c r="GQ51062" s="171"/>
    </row>
    <row r="51063" spans="199:199" ht="12" customHeight="1">
      <c r="GQ51063" s="171"/>
    </row>
    <row r="51064" spans="199:199" ht="12" customHeight="1">
      <c r="GQ51064" s="171"/>
    </row>
    <row r="51065" spans="199:199" ht="12" customHeight="1">
      <c r="GQ51065" s="171"/>
    </row>
    <row r="51066" spans="199:199" ht="12" customHeight="1">
      <c r="GQ51066" s="171"/>
    </row>
    <row r="51067" spans="199:199" ht="12" customHeight="1">
      <c r="GQ51067" s="171"/>
    </row>
    <row r="51068" spans="199:199" ht="12" customHeight="1">
      <c r="GQ51068" s="171"/>
    </row>
    <row r="51069" spans="199:199" ht="12" customHeight="1">
      <c r="GQ51069" s="171"/>
    </row>
    <row r="51070" spans="199:199" ht="12" customHeight="1">
      <c r="GQ51070" s="171"/>
    </row>
    <row r="51071" spans="199:199" ht="12" customHeight="1">
      <c r="GQ51071" s="171"/>
    </row>
    <row r="51072" spans="199:199" ht="12" customHeight="1">
      <c r="GQ51072" s="171"/>
    </row>
    <row r="51073" spans="199:199" ht="12" customHeight="1">
      <c r="GQ51073" s="171"/>
    </row>
    <row r="51074" spans="199:199" ht="12" customHeight="1">
      <c r="GQ51074" s="171"/>
    </row>
    <row r="51075" spans="199:199" ht="12" customHeight="1">
      <c r="GQ51075" s="171"/>
    </row>
    <row r="51076" spans="199:199" ht="12" customHeight="1">
      <c r="GQ51076" s="171"/>
    </row>
    <row r="51077" spans="199:199" ht="12" customHeight="1">
      <c r="GQ51077" s="171"/>
    </row>
    <row r="51078" spans="199:199" ht="12" customHeight="1">
      <c r="GQ51078" s="171"/>
    </row>
    <row r="51079" spans="199:199" ht="12" customHeight="1">
      <c r="GQ51079" s="171"/>
    </row>
    <row r="51080" spans="199:199" ht="12" customHeight="1">
      <c r="GQ51080" s="171"/>
    </row>
    <row r="51081" spans="199:199" ht="12" customHeight="1">
      <c r="GQ51081" s="171"/>
    </row>
    <row r="51082" spans="199:199" ht="12" customHeight="1">
      <c r="GQ51082" s="171"/>
    </row>
    <row r="51083" spans="199:199" ht="12" customHeight="1">
      <c r="GQ51083" s="171"/>
    </row>
    <row r="51084" spans="199:199" ht="12" customHeight="1">
      <c r="GQ51084" s="171"/>
    </row>
    <row r="51085" spans="199:199" ht="12" customHeight="1">
      <c r="GQ51085" s="171"/>
    </row>
    <row r="51086" spans="199:199" ht="12" customHeight="1">
      <c r="GQ51086" s="171"/>
    </row>
    <row r="51087" spans="199:199" ht="12" customHeight="1">
      <c r="GQ51087" s="171"/>
    </row>
    <row r="51088" spans="199:199" ht="12" customHeight="1">
      <c r="GQ51088" s="171"/>
    </row>
    <row r="51089" spans="199:199" ht="12" customHeight="1">
      <c r="GQ51089" s="171"/>
    </row>
    <row r="51090" spans="199:199" ht="12" customHeight="1">
      <c r="GQ51090" s="171"/>
    </row>
    <row r="51091" spans="199:199" ht="12" customHeight="1">
      <c r="GQ51091" s="171"/>
    </row>
    <row r="51092" spans="199:199" ht="12" customHeight="1">
      <c r="GQ51092" s="171"/>
    </row>
    <row r="51093" spans="199:199" ht="12" customHeight="1">
      <c r="GQ51093" s="171"/>
    </row>
    <row r="51094" spans="199:199" ht="12" customHeight="1">
      <c r="GQ51094" s="171"/>
    </row>
    <row r="51095" spans="199:199" ht="12" customHeight="1">
      <c r="GQ51095" s="171"/>
    </row>
    <row r="51096" spans="199:199" ht="12" customHeight="1">
      <c r="GQ51096" s="171"/>
    </row>
    <row r="51097" spans="199:199" ht="12" customHeight="1">
      <c r="GQ51097" s="171"/>
    </row>
    <row r="51098" spans="199:199" ht="12" customHeight="1">
      <c r="GQ51098" s="171"/>
    </row>
    <row r="51099" spans="199:199" ht="12" customHeight="1">
      <c r="GQ51099" s="171"/>
    </row>
    <row r="51100" spans="199:199" ht="12" customHeight="1">
      <c r="GQ51100" s="171"/>
    </row>
    <row r="51101" spans="199:199" ht="12" customHeight="1">
      <c r="GQ51101" s="171"/>
    </row>
    <row r="51102" spans="199:199" ht="12" customHeight="1">
      <c r="GQ51102" s="171"/>
    </row>
    <row r="51103" spans="199:199" ht="12" customHeight="1">
      <c r="GQ51103" s="171"/>
    </row>
    <row r="51104" spans="199:199" ht="12" customHeight="1">
      <c r="GQ51104" s="171"/>
    </row>
    <row r="51105" spans="199:199" ht="12" customHeight="1">
      <c r="GQ51105" s="171"/>
    </row>
    <row r="51106" spans="199:199" ht="12" customHeight="1">
      <c r="GQ51106" s="171"/>
    </row>
    <row r="51107" spans="199:199" ht="12" customHeight="1">
      <c r="GQ51107" s="171"/>
    </row>
    <row r="51108" spans="199:199" ht="12" customHeight="1">
      <c r="GQ51108" s="171"/>
    </row>
    <row r="51109" spans="199:199" ht="12" customHeight="1">
      <c r="GQ51109" s="171"/>
    </row>
    <row r="51110" spans="199:199" ht="12" customHeight="1">
      <c r="GQ51110" s="171"/>
    </row>
    <row r="51111" spans="199:199" ht="12" customHeight="1">
      <c r="GQ51111" s="171"/>
    </row>
    <row r="51112" spans="199:199" ht="12" customHeight="1">
      <c r="GQ51112" s="171"/>
    </row>
    <row r="51113" spans="199:199" ht="12" customHeight="1">
      <c r="GQ51113" s="171"/>
    </row>
    <row r="51114" spans="199:199" ht="12" customHeight="1">
      <c r="GQ51114" s="171"/>
    </row>
    <row r="51115" spans="199:199" ht="12" customHeight="1">
      <c r="GQ51115" s="171"/>
    </row>
    <row r="51116" spans="199:199" ht="12" customHeight="1">
      <c r="GQ51116" s="171"/>
    </row>
    <row r="51117" spans="199:199" ht="12" customHeight="1">
      <c r="GQ51117" s="171"/>
    </row>
    <row r="51118" spans="199:199" ht="12" customHeight="1">
      <c r="GQ51118" s="171"/>
    </row>
    <row r="51119" spans="199:199" ht="12" customHeight="1">
      <c r="GQ51119" s="171"/>
    </row>
    <row r="51120" spans="199:199" ht="12" customHeight="1">
      <c r="GQ51120" s="171"/>
    </row>
    <row r="51121" spans="199:199" ht="12" customHeight="1">
      <c r="GQ51121" s="171"/>
    </row>
    <row r="51122" spans="199:199" ht="12" customHeight="1">
      <c r="GQ51122" s="171"/>
    </row>
    <row r="51123" spans="199:199" ht="12" customHeight="1">
      <c r="GQ51123" s="171"/>
    </row>
    <row r="51124" spans="199:199" ht="12" customHeight="1">
      <c r="GQ51124" s="171"/>
    </row>
    <row r="51125" spans="199:199" ht="12" customHeight="1">
      <c r="GQ51125" s="171"/>
    </row>
    <row r="51126" spans="199:199" ht="12" customHeight="1">
      <c r="GQ51126" s="171"/>
    </row>
    <row r="51127" spans="199:199" ht="12" customHeight="1">
      <c r="GQ51127" s="171"/>
    </row>
    <row r="51128" spans="199:199" ht="12" customHeight="1">
      <c r="GQ51128" s="171"/>
    </row>
    <row r="51129" spans="199:199" ht="12" customHeight="1">
      <c r="GQ51129" s="171"/>
    </row>
    <row r="51130" spans="199:199" ht="12" customHeight="1">
      <c r="GQ51130" s="171"/>
    </row>
    <row r="51131" spans="199:199" ht="12" customHeight="1">
      <c r="GQ51131" s="171"/>
    </row>
    <row r="51132" spans="199:199" ht="12" customHeight="1">
      <c r="GQ51132" s="171"/>
    </row>
    <row r="51133" spans="199:199" ht="12" customHeight="1">
      <c r="GQ51133" s="171"/>
    </row>
    <row r="51134" spans="199:199" ht="12" customHeight="1">
      <c r="GQ51134" s="171"/>
    </row>
    <row r="51135" spans="199:199" ht="12" customHeight="1">
      <c r="GQ51135" s="171"/>
    </row>
    <row r="51136" spans="199:199" ht="12" customHeight="1">
      <c r="GQ51136" s="171"/>
    </row>
    <row r="51137" spans="199:199" ht="12" customHeight="1">
      <c r="GQ51137" s="171"/>
    </row>
    <row r="51138" spans="199:199" ht="12" customHeight="1">
      <c r="GQ51138" s="171"/>
    </row>
    <row r="51139" spans="199:199" ht="12" customHeight="1">
      <c r="GQ51139" s="171"/>
    </row>
    <row r="51140" spans="199:199" ht="12" customHeight="1">
      <c r="GQ51140" s="171"/>
    </row>
    <row r="51141" spans="199:199" ht="12" customHeight="1">
      <c r="GQ51141" s="171"/>
    </row>
    <row r="51142" spans="199:199" ht="12" customHeight="1">
      <c r="GQ51142" s="171"/>
    </row>
    <row r="51143" spans="199:199" ht="12" customHeight="1">
      <c r="GQ51143" s="171"/>
    </row>
    <row r="51144" spans="199:199" ht="12" customHeight="1">
      <c r="GQ51144" s="171"/>
    </row>
    <row r="51145" spans="199:199" ht="12" customHeight="1">
      <c r="GQ51145" s="171"/>
    </row>
    <row r="51146" spans="199:199" ht="12" customHeight="1">
      <c r="GQ51146" s="171"/>
    </row>
    <row r="51147" spans="199:199" ht="12" customHeight="1">
      <c r="GQ51147" s="171"/>
    </row>
    <row r="51148" spans="199:199" ht="12" customHeight="1">
      <c r="GQ51148" s="171"/>
    </row>
    <row r="51149" spans="199:199" ht="12" customHeight="1">
      <c r="GQ51149" s="171"/>
    </row>
    <row r="51150" spans="199:199" ht="12" customHeight="1">
      <c r="GQ51150" s="171"/>
    </row>
    <row r="51151" spans="199:199" ht="12" customHeight="1">
      <c r="GQ51151" s="171"/>
    </row>
    <row r="51152" spans="199:199" ht="12" customHeight="1">
      <c r="GQ51152" s="171"/>
    </row>
    <row r="51153" spans="199:199" ht="12" customHeight="1">
      <c r="GQ51153" s="171"/>
    </row>
    <row r="51154" spans="199:199" ht="12" customHeight="1">
      <c r="GQ51154" s="171"/>
    </row>
    <row r="51155" spans="199:199" ht="12" customHeight="1">
      <c r="GQ51155" s="171"/>
    </row>
    <row r="51156" spans="199:199" ht="12" customHeight="1">
      <c r="GQ51156" s="171"/>
    </row>
    <row r="51157" spans="199:199" ht="12" customHeight="1">
      <c r="GQ51157" s="171"/>
    </row>
    <row r="51158" spans="199:199" ht="12" customHeight="1">
      <c r="GQ51158" s="171"/>
    </row>
    <row r="51159" spans="199:199" ht="12" customHeight="1">
      <c r="GQ51159" s="171"/>
    </row>
    <row r="51160" spans="199:199" ht="12" customHeight="1">
      <c r="GQ51160" s="171"/>
    </row>
    <row r="51161" spans="199:199" ht="12" customHeight="1">
      <c r="GQ51161" s="171"/>
    </row>
    <row r="51162" spans="199:199" ht="12" customHeight="1">
      <c r="GQ51162" s="171"/>
    </row>
    <row r="51163" spans="199:199" ht="12" customHeight="1">
      <c r="GQ51163" s="171"/>
    </row>
    <row r="51164" spans="199:199" ht="12" customHeight="1">
      <c r="GQ51164" s="171"/>
    </row>
    <row r="51165" spans="199:199" ht="12" customHeight="1">
      <c r="GQ51165" s="171"/>
    </row>
    <row r="51166" spans="199:199" ht="12" customHeight="1">
      <c r="GQ51166" s="171"/>
    </row>
    <row r="51167" spans="199:199" ht="12" customHeight="1">
      <c r="GQ51167" s="171"/>
    </row>
    <row r="51168" spans="199:199" ht="12" customHeight="1">
      <c r="GQ51168" s="171"/>
    </row>
    <row r="51169" spans="199:199" ht="12" customHeight="1">
      <c r="GQ51169" s="171"/>
    </row>
    <row r="51170" spans="199:199" ht="12" customHeight="1">
      <c r="GQ51170" s="171"/>
    </row>
    <row r="51171" spans="199:199" ht="12" customHeight="1">
      <c r="GQ51171" s="171"/>
    </row>
    <row r="51172" spans="199:199" ht="12" customHeight="1">
      <c r="GQ51172" s="171"/>
    </row>
    <row r="51173" spans="199:199" ht="12" customHeight="1">
      <c r="GQ51173" s="171"/>
    </row>
    <row r="51174" spans="199:199" ht="12" customHeight="1">
      <c r="GQ51174" s="171"/>
    </row>
    <row r="51175" spans="199:199" ht="12" customHeight="1">
      <c r="GQ51175" s="171"/>
    </row>
    <row r="51176" spans="199:199" ht="12" customHeight="1">
      <c r="GQ51176" s="171"/>
    </row>
    <row r="51177" spans="199:199" ht="12" customHeight="1">
      <c r="GQ51177" s="171"/>
    </row>
    <row r="51178" spans="199:199" ht="12" customHeight="1">
      <c r="GQ51178" s="171"/>
    </row>
    <row r="51179" spans="199:199" ht="12" customHeight="1">
      <c r="GQ51179" s="171"/>
    </row>
    <row r="51180" spans="199:199" ht="12" customHeight="1">
      <c r="GQ51180" s="171"/>
    </row>
    <row r="51181" spans="199:199" ht="12" customHeight="1">
      <c r="GQ51181" s="171"/>
    </row>
    <row r="51182" spans="199:199" ht="12" customHeight="1">
      <c r="GQ51182" s="171"/>
    </row>
    <row r="51183" spans="199:199" ht="12" customHeight="1">
      <c r="GQ51183" s="171"/>
    </row>
    <row r="51184" spans="199:199" ht="12" customHeight="1">
      <c r="GQ51184" s="171"/>
    </row>
    <row r="51185" spans="199:199" ht="12" customHeight="1">
      <c r="GQ51185" s="171"/>
    </row>
    <row r="51186" spans="199:199" ht="12" customHeight="1">
      <c r="GQ51186" s="171"/>
    </row>
    <row r="51187" spans="199:199" ht="12" customHeight="1">
      <c r="GQ51187" s="171"/>
    </row>
    <row r="51188" spans="199:199" ht="12" customHeight="1">
      <c r="GQ51188" s="171"/>
    </row>
    <row r="51189" spans="199:199" ht="12" customHeight="1">
      <c r="GQ51189" s="171"/>
    </row>
    <row r="51190" spans="199:199" ht="12" customHeight="1">
      <c r="GQ51190" s="171"/>
    </row>
    <row r="51191" spans="199:199" ht="12" customHeight="1">
      <c r="GQ51191" s="171"/>
    </row>
    <row r="51192" spans="199:199" ht="12" customHeight="1">
      <c r="GQ51192" s="171"/>
    </row>
    <row r="51193" spans="199:199" ht="12" customHeight="1">
      <c r="GQ51193" s="171"/>
    </row>
    <row r="51194" spans="199:199" ht="12" customHeight="1">
      <c r="GQ51194" s="171"/>
    </row>
    <row r="51195" spans="199:199" ht="12" customHeight="1">
      <c r="GQ51195" s="171"/>
    </row>
    <row r="51196" spans="199:199" ht="12" customHeight="1">
      <c r="GQ51196" s="171"/>
    </row>
    <row r="51197" spans="199:199" ht="12" customHeight="1">
      <c r="GQ51197" s="171"/>
    </row>
    <row r="51198" spans="199:199" ht="12" customHeight="1">
      <c r="GQ51198" s="171"/>
    </row>
    <row r="51199" spans="199:199" ht="12" customHeight="1">
      <c r="GQ51199" s="171"/>
    </row>
    <row r="51200" spans="199:199" ht="12" customHeight="1">
      <c r="GQ51200" s="171"/>
    </row>
    <row r="51201" spans="199:199" ht="12" customHeight="1">
      <c r="GQ51201" s="171"/>
    </row>
    <row r="51202" spans="199:199" ht="12" customHeight="1">
      <c r="GQ51202" s="171"/>
    </row>
    <row r="51203" spans="199:199" ht="12" customHeight="1">
      <c r="GQ51203" s="171"/>
    </row>
    <row r="51204" spans="199:199" ht="12" customHeight="1">
      <c r="GQ51204" s="171"/>
    </row>
    <row r="51205" spans="199:199" ht="12" customHeight="1">
      <c r="GQ51205" s="171"/>
    </row>
    <row r="51206" spans="199:199" ht="12" customHeight="1">
      <c r="GQ51206" s="171"/>
    </row>
    <row r="51207" spans="199:199" ht="12" customHeight="1">
      <c r="GQ51207" s="171"/>
    </row>
    <row r="51208" spans="199:199" ht="12" customHeight="1">
      <c r="GQ51208" s="171"/>
    </row>
    <row r="51209" spans="199:199" ht="12" customHeight="1">
      <c r="GQ51209" s="171"/>
    </row>
    <row r="51210" spans="199:199" ht="12" customHeight="1">
      <c r="GQ51210" s="171"/>
    </row>
    <row r="51211" spans="199:199" ht="12" customHeight="1">
      <c r="GQ51211" s="171"/>
    </row>
    <row r="51212" spans="199:199" ht="12" customHeight="1">
      <c r="GQ51212" s="171"/>
    </row>
    <row r="51213" spans="199:199" ht="12" customHeight="1">
      <c r="GQ51213" s="171"/>
    </row>
    <row r="51214" spans="199:199" ht="12" customHeight="1">
      <c r="GQ51214" s="171"/>
    </row>
    <row r="51215" spans="199:199" ht="12" customHeight="1">
      <c r="GQ51215" s="171"/>
    </row>
    <row r="51216" spans="199:199" ht="12" customHeight="1">
      <c r="GQ51216" s="171"/>
    </row>
    <row r="51217" spans="199:199" ht="12" customHeight="1">
      <c r="GQ51217" s="171"/>
    </row>
    <row r="51218" spans="199:199" ht="12" customHeight="1">
      <c r="GQ51218" s="171"/>
    </row>
    <row r="51219" spans="199:199" ht="12" customHeight="1">
      <c r="GQ51219" s="171"/>
    </row>
    <row r="51220" spans="199:199" ht="12" customHeight="1">
      <c r="GQ51220" s="171"/>
    </row>
    <row r="51221" spans="199:199" ht="12" customHeight="1">
      <c r="GQ51221" s="171"/>
    </row>
    <row r="51222" spans="199:199" ht="12" customHeight="1">
      <c r="GQ51222" s="171"/>
    </row>
    <row r="51223" spans="199:199" ht="12" customHeight="1">
      <c r="GQ51223" s="171"/>
    </row>
    <row r="51224" spans="199:199" ht="12" customHeight="1">
      <c r="GQ51224" s="171"/>
    </row>
    <row r="51225" spans="199:199" ht="12" customHeight="1">
      <c r="GQ51225" s="171"/>
    </row>
    <row r="51226" spans="199:199" ht="12" customHeight="1">
      <c r="GQ51226" s="171"/>
    </row>
    <row r="51227" spans="199:199" ht="12" customHeight="1">
      <c r="GQ51227" s="171"/>
    </row>
    <row r="51228" spans="199:199" ht="12" customHeight="1">
      <c r="GQ51228" s="171"/>
    </row>
    <row r="51229" spans="199:199" ht="12" customHeight="1">
      <c r="GQ51229" s="171"/>
    </row>
    <row r="51230" spans="199:199" ht="12" customHeight="1">
      <c r="GQ51230" s="171"/>
    </row>
    <row r="51231" spans="199:199" ht="12" customHeight="1">
      <c r="GQ51231" s="171"/>
    </row>
    <row r="51232" spans="199:199" ht="12" customHeight="1">
      <c r="GQ51232" s="171"/>
    </row>
    <row r="51233" spans="199:199" ht="12" customHeight="1">
      <c r="GQ51233" s="171"/>
    </row>
    <row r="51234" spans="199:199" ht="12" customHeight="1">
      <c r="GQ51234" s="171"/>
    </row>
    <row r="51235" spans="199:199" ht="12" customHeight="1">
      <c r="GQ51235" s="171"/>
    </row>
    <row r="51236" spans="199:199" ht="12" customHeight="1">
      <c r="GQ51236" s="171"/>
    </row>
    <row r="51237" spans="199:199" ht="12" customHeight="1">
      <c r="GQ51237" s="171"/>
    </row>
    <row r="51238" spans="199:199" ht="12" customHeight="1">
      <c r="GQ51238" s="171"/>
    </row>
    <row r="51239" spans="199:199" ht="12" customHeight="1">
      <c r="GQ51239" s="171"/>
    </row>
    <row r="51240" spans="199:199" ht="12" customHeight="1">
      <c r="GQ51240" s="171"/>
    </row>
    <row r="51241" spans="199:199" ht="12" customHeight="1">
      <c r="GQ51241" s="171"/>
    </row>
    <row r="51242" spans="199:199" ht="12" customHeight="1">
      <c r="GQ51242" s="171"/>
    </row>
    <row r="51243" spans="199:199" ht="12" customHeight="1">
      <c r="GQ51243" s="171"/>
    </row>
    <row r="51244" spans="199:199" ht="12" customHeight="1">
      <c r="GQ51244" s="171"/>
    </row>
    <row r="51245" spans="199:199" ht="12" customHeight="1">
      <c r="GQ51245" s="171"/>
    </row>
    <row r="51246" spans="199:199" ht="12" customHeight="1">
      <c r="GQ51246" s="171"/>
    </row>
    <row r="51247" spans="199:199" ht="12" customHeight="1">
      <c r="GQ51247" s="171"/>
    </row>
    <row r="51248" spans="199:199" ht="12" customHeight="1">
      <c r="GQ51248" s="171"/>
    </row>
    <row r="51249" spans="199:199" ht="12" customHeight="1">
      <c r="GQ51249" s="171"/>
    </row>
    <row r="51250" spans="199:199" ht="12" customHeight="1">
      <c r="GQ51250" s="171"/>
    </row>
    <row r="51251" spans="199:199" ht="12" customHeight="1">
      <c r="GQ51251" s="171"/>
    </row>
    <row r="51252" spans="199:199" ht="12" customHeight="1">
      <c r="GQ51252" s="171"/>
    </row>
    <row r="51253" spans="199:199" ht="12" customHeight="1">
      <c r="GQ51253" s="171"/>
    </row>
    <row r="51254" spans="199:199" ht="12" customHeight="1">
      <c r="GQ51254" s="171"/>
    </row>
    <row r="51255" spans="199:199" ht="12" customHeight="1">
      <c r="GQ51255" s="171"/>
    </row>
    <row r="51256" spans="199:199" ht="12" customHeight="1">
      <c r="GQ51256" s="171"/>
    </row>
    <row r="51257" spans="199:199" ht="12" customHeight="1">
      <c r="GQ51257" s="171"/>
    </row>
    <row r="51258" spans="199:199" ht="12" customHeight="1">
      <c r="GQ51258" s="171"/>
    </row>
    <row r="51259" spans="199:199" ht="12" customHeight="1">
      <c r="GQ51259" s="171"/>
    </row>
    <row r="51260" spans="199:199" ht="12" customHeight="1">
      <c r="GQ51260" s="171"/>
    </row>
    <row r="51261" spans="199:199" ht="12" customHeight="1">
      <c r="GQ51261" s="171"/>
    </row>
    <row r="51262" spans="199:199" ht="12" customHeight="1">
      <c r="GQ51262" s="171"/>
    </row>
    <row r="51263" spans="199:199" ht="12" customHeight="1">
      <c r="GQ51263" s="171"/>
    </row>
    <row r="51264" spans="199:199" ht="12" customHeight="1">
      <c r="GQ51264" s="171"/>
    </row>
    <row r="51265" spans="199:199" ht="12" customHeight="1">
      <c r="GQ51265" s="171"/>
    </row>
    <row r="51266" spans="199:199" ht="12" customHeight="1">
      <c r="GQ51266" s="171"/>
    </row>
    <row r="51267" spans="199:199" ht="12" customHeight="1">
      <c r="GQ51267" s="171"/>
    </row>
    <row r="51268" spans="199:199" ht="12" customHeight="1">
      <c r="GQ51268" s="171"/>
    </row>
    <row r="51269" spans="199:199" ht="12" customHeight="1">
      <c r="GQ51269" s="171"/>
    </row>
    <row r="51270" spans="199:199" ht="12" customHeight="1">
      <c r="GQ51270" s="171"/>
    </row>
    <row r="51271" spans="199:199" ht="12" customHeight="1">
      <c r="GQ51271" s="171"/>
    </row>
    <row r="51272" spans="199:199" ht="12" customHeight="1">
      <c r="GQ51272" s="171"/>
    </row>
    <row r="51273" spans="199:199" ht="12" customHeight="1">
      <c r="GQ51273" s="171"/>
    </row>
    <row r="51274" spans="199:199" ht="12" customHeight="1">
      <c r="GQ51274" s="171"/>
    </row>
    <row r="51275" spans="199:199" ht="12" customHeight="1">
      <c r="GQ51275" s="171"/>
    </row>
    <row r="51276" spans="199:199" ht="12" customHeight="1">
      <c r="GQ51276" s="171"/>
    </row>
    <row r="51277" spans="199:199" ht="12" customHeight="1">
      <c r="GQ51277" s="171"/>
    </row>
    <row r="51278" spans="199:199" ht="12" customHeight="1">
      <c r="GQ51278" s="171"/>
    </row>
    <row r="51279" spans="199:199" ht="12" customHeight="1">
      <c r="GQ51279" s="171"/>
    </row>
    <row r="51280" spans="199:199" ht="12" customHeight="1">
      <c r="GQ51280" s="171"/>
    </row>
    <row r="51281" spans="199:199" ht="12" customHeight="1">
      <c r="GQ51281" s="171"/>
    </row>
    <row r="51282" spans="199:199" ht="12" customHeight="1">
      <c r="GQ51282" s="171"/>
    </row>
    <row r="51283" spans="199:199" ht="12" customHeight="1">
      <c r="GQ51283" s="171"/>
    </row>
    <row r="51284" spans="199:199" ht="12" customHeight="1">
      <c r="GQ51284" s="171"/>
    </row>
    <row r="51285" spans="199:199" ht="12" customHeight="1">
      <c r="GQ51285" s="171"/>
    </row>
    <row r="51286" spans="199:199" ht="12" customHeight="1">
      <c r="GQ51286" s="171"/>
    </row>
    <row r="51287" spans="199:199" ht="12" customHeight="1">
      <c r="GQ51287" s="171"/>
    </row>
    <row r="51288" spans="199:199" ht="12" customHeight="1">
      <c r="GQ51288" s="171"/>
    </row>
    <row r="51289" spans="199:199" ht="12" customHeight="1">
      <c r="GQ51289" s="171"/>
    </row>
    <row r="51290" spans="199:199" ht="12" customHeight="1">
      <c r="GQ51290" s="171"/>
    </row>
    <row r="51291" spans="199:199" ht="12" customHeight="1">
      <c r="GQ51291" s="171"/>
    </row>
    <row r="51292" spans="199:199" ht="12" customHeight="1">
      <c r="GQ51292" s="171"/>
    </row>
    <row r="51293" spans="199:199" ht="12" customHeight="1">
      <c r="GQ51293" s="171"/>
    </row>
    <row r="51294" spans="199:199" ht="12" customHeight="1">
      <c r="GQ51294" s="171"/>
    </row>
    <row r="51295" spans="199:199" ht="12" customHeight="1">
      <c r="GQ51295" s="171"/>
    </row>
    <row r="51296" spans="199:199" ht="12" customHeight="1">
      <c r="GQ51296" s="171"/>
    </row>
    <row r="51297" spans="199:199" ht="12" customHeight="1">
      <c r="GQ51297" s="171"/>
    </row>
    <row r="51298" spans="199:199" ht="12" customHeight="1">
      <c r="GQ51298" s="171"/>
    </row>
    <row r="51299" spans="199:199" ht="12" customHeight="1">
      <c r="GQ51299" s="171"/>
    </row>
    <row r="51300" spans="199:199" ht="12" customHeight="1">
      <c r="GQ51300" s="171"/>
    </row>
    <row r="51301" spans="199:199" ht="12" customHeight="1">
      <c r="GQ51301" s="171"/>
    </row>
    <row r="51302" spans="199:199" ht="12" customHeight="1">
      <c r="GQ51302" s="171"/>
    </row>
    <row r="51303" spans="199:199" ht="12" customHeight="1">
      <c r="GQ51303" s="171"/>
    </row>
    <row r="51304" spans="199:199" ht="12" customHeight="1">
      <c r="GQ51304" s="171"/>
    </row>
    <row r="51305" spans="199:199" ht="12" customHeight="1">
      <c r="GQ51305" s="171"/>
    </row>
    <row r="51306" spans="199:199" ht="12" customHeight="1">
      <c r="GQ51306" s="171"/>
    </row>
    <row r="51307" spans="199:199" ht="12" customHeight="1">
      <c r="GQ51307" s="171"/>
    </row>
    <row r="51308" spans="199:199" ht="12" customHeight="1">
      <c r="GQ51308" s="171"/>
    </row>
    <row r="51309" spans="199:199" ht="12" customHeight="1">
      <c r="GQ51309" s="171"/>
    </row>
    <row r="51310" spans="199:199" ht="12" customHeight="1">
      <c r="GQ51310" s="171"/>
    </row>
    <row r="51311" spans="199:199" ht="12" customHeight="1">
      <c r="GQ51311" s="171"/>
    </row>
    <row r="51312" spans="199:199" ht="12" customHeight="1">
      <c r="GQ51312" s="171"/>
    </row>
    <row r="51313" spans="199:199" ht="12" customHeight="1">
      <c r="GQ51313" s="171"/>
    </row>
    <row r="51314" spans="199:199" ht="12" customHeight="1">
      <c r="GQ51314" s="171"/>
    </row>
    <row r="51315" spans="199:199" ht="12" customHeight="1">
      <c r="GQ51315" s="171"/>
    </row>
    <row r="51316" spans="199:199" ht="12" customHeight="1">
      <c r="GQ51316" s="171"/>
    </row>
    <row r="51317" spans="199:199" ht="12" customHeight="1">
      <c r="GQ51317" s="171"/>
    </row>
    <row r="51318" spans="199:199" ht="12" customHeight="1">
      <c r="GQ51318" s="171"/>
    </row>
    <row r="51319" spans="199:199" ht="12" customHeight="1">
      <c r="GQ51319" s="171"/>
    </row>
    <row r="51320" spans="199:199" ht="12" customHeight="1">
      <c r="GQ51320" s="171"/>
    </row>
    <row r="51321" spans="199:199" ht="12" customHeight="1">
      <c r="GQ51321" s="171"/>
    </row>
    <row r="51322" spans="199:199" ht="12" customHeight="1">
      <c r="GQ51322" s="171"/>
    </row>
    <row r="51323" spans="199:199" ht="12" customHeight="1">
      <c r="GQ51323" s="171"/>
    </row>
    <row r="51324" spans="199:199" ht="12" customHeight="1">
      <c r="GQ51324" s="171"/>
    </row>
    <row r="51325" spans="199:199" ht="12" customHeight="1">
      <c r="GQ51325" s="171"/>
    </row>
    <row r="51326" spans="199:199" ht="12" customHeight="1">
      <c r="GQ51326" s="171"/>
    </row>
    <row r="51327" spans="199:199" ht="12" customHeight="1">
      <c r="GQ51327" s="171"/>
    </row>
    <row r="51328" spans="199:199" ht="12" customHeight="1">
      <c r="GQ51328" s="171"/>
    </row>
    <row r="51329" spans="199:199" ht="12" customHeight="1">
      <c r="GQ51329" s="171"/>
    </row>
    <row r="51330" spans="199:199" ht="12" customHeight="1">
      <c r="GQ51330" s="171"/>
    </row>
    <row r="51331" spans="199:199" ht="12" customHeight="1">
      <c r="GQ51331" s="171"/>
    </row>
    <row r="51332" spans="199:199" ht="12" customHeight="1">
      <c r="GQ51332" s="171"/>
    </row>
    <row r="51333" spans="199:199" ht="12" customHeight="1">
      <c r="GQ51333" s="171"/>
    </row>
    <row r="51334" spans="199:199" ht="12" customHeight="1">
      <c r="GQ51334" s="171"/>
    </row>
    <row r="51335" spans="199:199" ht="12" customHeight="1">
      <c r="GQ51335" s="171"/>
    </row>
    <row r="51336" spans="199:199" ht="12" customHeight="1">
      <c r="GQ51336" s="171"/>
    </row>
    <row r="51337" spans="199:199" ht="12" customHeight="1">
      <c r="GQ51337" s="171"/>
    </row>
    <row r="51338" spans="199:199" ht="12" customHeight="1">
      <c r="GQ51338" s="171"/>
    </row>
    <row r="51339" spans="199:199" ht="12" customHeight="1">
      <c r="GQ51339" s="171"/>
    </row>
    <row r="51340" spans="199:199" ht="12" customHeight="1">
      <c r="GQ51340" s="171"/>
    </row>
    <row r="51341" spans="199:199" ht="12" customHeight="1">
      <c r="GQ51341" s="171"/>
    </row>
    <row r="51342" spans="199:199" ht="12" customHeight="1">
      <c r="GQ51342" s="171"/>
    </row>
    <row r="51343" spans="199:199" ht="12" customHeight="1">
      <c r="GQ51343" s="171"/>
    </row>
    <row r="51344" spans="199:199" ht="12" customHeight="1">
      <c r="GQ51344" s="171"/>
    </row>
    <row r="51345" spans="199:199" ht="12" customHeight="1">
      <c r="GQ51345" s="171"/>
    </row>
    <row r="51346" spans="199:199" ht="12" customHeight="1">
      <c r="GQ51346" s="171"/>
    </row>
    <row r="51347" spans="199:199" ht="12" customHeight="1">
      <c r="GQ51347" s="171"/>
    </row>
    <row r="51348" spans="199:199" ht="12" customHeight="1">
      <c r="GQ51348" s="171"/>
    </row>
    <row r="51349" spans="199:199" ht="12" customHeight="1">
      <c r="GQ51349" s="171"/>
    </row>
    <row r="51350" spans="199:199" ht="12" customHeight="1">
      <c r="GQ51350" s="171"/>
    </row>
    <row r="51351" spans="199:199" ht="12" customHeight="1">
      <c r="GQ51351" s="171"/>
    </row>
    <row r="51352" spans="199:199" ht="12" customHeight="1">
      <c r="GQ51352" s="171"/>
    </row>
    <row r="51353" spans="199:199" ht="12" customHeight="1">
      <c r="GQ51353" s="171"/>
    </row>
    <row r="51354" spans="199:199" ht="12" customHeight="1">
      <c r="GQ51354" s="171"/>
    </row>
    <row r="51355" spans="199:199" ht="12" customHeight="1">
      <c r="GQ51355" s="171"/>
    </row>
    <row r="51356" spans="199:199" ht="12" customHeight="1">
      <c r="GQ51356" s="171"/>
    </row>
    <row r="51357" spans="199:199" ht="12" customHeight="1">
      <c r="GQ51357" s="171"/>
    </row>
    <row r="51358" spans="199:199" ht="12" customHeight="1">
      <c r="GQ51358" s="171"/>
    </row>
    <row r="51359" spans="199:199" ht="12" customHeight="1">
      <c r="GQ51359" s="171"/>
    </row>
    <row r="51360" spans="199:199" ht="12" customHeight="1">
      <c r="GQ51360" s="171"/>
    </row>
    <row r="51361" spans="199:199" ht="12" customHeight="1">
      <c r="GQ51361" s="171"/>
    </row>
    <row r="51362" spans="199:199" ht="12" customHeight="1">
      <c r="GQ51362" s="171"/>
    </row>
    <row r="51363" spans="199:199" ht="12" customHeight="1">
      <c r="GQ51363" s="171"/>
    </row>
    <row r="51364" spans="199:199" ht="12" customHeight="1">
      <c r="GQ51364" s="171"/>
    </row>
    <row r="51365" spans="199:199" ht="12" customHeight="1">
      <c r="GQ51365" s="171"/>
    </row>
    <row r="51366" spans="199:199" ht="12" customHeight="1">
      <c r="GQ51366" s="171"/>
    </row>
    <row r="51367" spans="199:199" ht="12" customHeight="1">
      <c r="GQ51367" s="171"/>
    </row>
    <row r="51368" spans="199:199" ht="12" customHeight="1">
      <c r="GQ51368" s="171"/>
    </row>
    <row r="51369" spans="199:199" ht="12" customHeight="1">
      <c r="GQ51369" s="171"/>
    </row>
    <row r="51370" spans="199:199" ht="12" customHeight="1">
      <c r="GQ51370" s="171"/>
    </row>
    <row r="51371" spans="199:199" ht="12" customHeight="1">
      <c r="GQ51371" s="171"/>
    </row>
    <row r="51372" spans="199:199" ht="12" customHeight="1">
      <c r="GQ51372" s="171"/>
    </row>
    <row r="51373" spans="199:199" ht="12" customHeight="1">
      <c r="GQ51373" s="171"/>
    </row>
    <row r="51374" spans="199:199" ht="12" customHeight="1">
      <c r="GQ51374" s="171"/>
    </row>
    <row r="51375" spans="199:199" ht="12" customHeight="1">
      <c r="GQ51375" s="171"/>
    </row>
    <row r="51376" spans="199:199" ht="12" customHeight="1">
      <c r="GQ51376" s="171"/>
    </row>
    <row r="51377" spans="199:199" ht="12" customHeight="1">
      <c r="GQ51377" s="171"/>
    </row>
    <row r="51378" spans="199:199" ht="12" customHeight="1">
      <c r="GQ51378" s="171"/>
    </row>
    <row r="51379" spans="199:199" ht="12" customHeight="1">
      <c r="GQ51379" s="171"/>
    </row>
    <row r="51380" spans="199:199" ht="12" customHeight="1">
      <c r="GQ51380" s="171"/>
    </row>
    <row r="51381" spans="199:199" ht="12" customHeight="1">
      <c r="GQ51381" s="171"/>
    </row>
    <row r="51382" spans="199:199" ht="12" customHeight="1">
      <c r="GQ51382" s="171"/>
    </row>
    <row r="51383" spans="199:199" ht="12" customHeight="1">
      <c r="GQ51383" s="171"/>
    </row>
    <row r="51384" spans="199:199" ht="12" customHeight="1">
      <c r="GQ51384" s="171"/>
    </row>
    <row r="51385" spans="199:199" ht="12" customHeight="1">
      <c r="GQ51385" s="171"/>
    </row>
    <row r="51386" spans="199:199" ht="12" customHeight="1">
      <c r="GQ51386" s="171"/>
    </row>
    <row r="51387" spans="199:199" ht="12" customHeight="1">
      <c r="GQ51387" s="171"/>
    </row>
    <row r="51388" spans="199:199" ht="12" customHeight="1">
      <c r="GQ51388" s="171"/>
    </row>
    <row r="51389" spans="199:199" ht="12" customHeight="1">
      <c r="GQ51389" s="171"/>
    </row>
    <row r="51390" spans="199:199" ht="12" customHeight="1">
      <c r="GQ51390" s="171"/>
    </row>
    <row r="51391" spans="199:199" ht="12" customHeight="1">
      <c r="GQ51391" s="171"/>
    </row>
    <row r="51392" spans="199:199" ht="12" customHeight="1">
      <c r="GQ51392" s="171"/>
    </row>
    <row r="51393" spans="199:199" ht="12" customHeight="1">
      <c r="GQ51393" s="171"/>
    </row>
    <row r="51394" spans="199:199" ht="12" customHeight="1">
      <c r="GQ51394" s="171"/>
    </row>
    <row r="51395" spans="199:199" ht="12" customHeight="1">
      <c r="GQ51395" s="171"/>
    </row>
    <row r="51396" spans="199:199" ht="12" customHeight="1">
      <c r="GQ51396" s="171"/>
    </row>
    <row r="51397" spans="199:199" ht="12" customHeight="1">
      <c r="GQ51397" s="171"/>
    </row>
    <row r="51398" spans="199:199" ht="12" customHeight="1">
      <c r="GQ51398" s="171"/>
    </row>
    <row r="51399" spans="199:199" ht="12" customHeight="1">
      <c r="GQ51399" s="171"/>
    </row>
    <row r="51400" spans="199:199" ht="12" customHeight="1">
      <c r="GQ51400" s="171"/>
    </row>
    <row r="51401" spans="199:199" ht="12" customHeight="1">
      <c r="GQ51401" s="171"/>
    </row>
    <row r="51402" spans="199:199" ht="12" customHeight="1">
      <c r="GQ51402" s="171"/>
    </row>
    <row r="51403" spans="199:199" ht="12" customHeight="1">
      <c r="GQ51403" s="171"/>
    </row>
    <row r="51404" spans="199:199" ht="12" customHeight="1">
      <c r="GQ51404" s="171"/>
    </row>
    <row r="51405" spans="199:199" ht="12" customHeight="1">
      <c r="GQ51405" s="171"/>
    </row>
    <row r="51406" spans="199:199" ht="12" customHeight="1">
      <c r="GQ51406" s="171"/>
    </row>
    <row r="51407" spans="199:199" ht="12" customHeight="1">
      <c r="GQ51407" s="171"/>
    </row>
    <row r="51408" spans="199:199" ht="12" customHeight="1">
      <c r="GQ51408" s="171"/>
    </row>
    <row r="51409" spans="199:199" ht="12" customHeight="1">
      <c r="GQ51409" s="171"/>
    </row>
    <row r="51410" spans="199:199" ht="12" customHeight="1">
      <c r="GQ51410" s="171"/>
    </row>
    <row r="51411" spans="199:199" ht="12" customHeight="1">
      <c r="GQ51411" s="171"/>
    </row>
    <row r="51412" spans="199:199" ht="12" customHeight="1">
      <c r="GQ51412" s="171"/>
    </row>
    <row r="51413" spans="199:199" ht="12" customHeight="1">
      <c r="GQ51413" s="171"/>
    </row>
    <row r="51414" spans="199:199" ht="12" customHeight="1">
      <c r="GQ51414" s="171"/>
    </row>
    <row r="51415" spans="199:199" ht="12" customHeight="1">
      <c r="GQ51415" s="171"/>
    </row>
    <row r="51416" spans="199:199" ht="12" customHeight="1">
      <c r="GQ51416" s="171"/>
    </row>
    <row r="51417" spans="199:199" ht="12" customHeight="1">
      <c r="GQ51417" s="171"/>
    </row>
    <row r="51418" spans="199:199" ht="12" customHeight="1">
      <c r="GQ51418" s="171"/>
    </row>
    <row r="51419" spans="199:199" ht="12" customHeight="1">
      <c r="GQ51419" s="171"/>
    </row>
    <row r="51420" spans="199:199" ht="12" customHeight="1">
      <c r="GQ51420" s="171"/>
    </row>
    <row r="51421" spans="199:199" ht="12" customHeight="1">
      <c r="GQ51421" s="171"/>
    </row>
    <row r="51422" spans="199:199" ht="12" customHeight="1">
      <c r="GQ51422" s="171"/>
    </row>
    <row r="51423" spans="199:199" ht="12" customHeight="1">
      <c r="GQ51423" s="171"/>
    </row>
    <row r="51424" spans="199:199" ht="12" customHeight="1">
      <c r="GQ51424" s="171"/>
    </row>
    <row r="51425" spans="199:199" ht="12" customHeight="1">
      <c r="GQ51425" s="171"/>
    </row>
    <row r="51426" spans="199:199" ht="12" customHeight="1">
      <c r="GQ51426" s="171"/>
    </row>
    <row r="51427" spans="199:199" ht="12" customHeight="1">
      <c r="GQ51427" s="171"/>
    </row>
    <row r="51428" spans="199:199" ht="12" customHeight="1">
      <c r="GQ51428" s="171"/>
    </row>
    <row r="51429" spans="199:199" ht="12" customHeight="1">
      <c r="GQ51429" s="171"/>
    </row>
    <row r="51430" spans="199:199" ht="12" customHeight="1">
      <c r="GQ51430" s="171"/>
    </row>
    <row r="51431" spans="199:199" ht="12" customHeight="1">
      <c r="GQ51431" s="171"/>
    </row>
    <row r="51432" spans="199:199" ht="12" customHeight="1">
      <c r="GQ51432" s="171"/>
    </row>
    <row r="51433" spans="199:199" ht="12" customHeight="1">
      <c r="GQ51433" s="171"/>
    </row>
    <row r="51434" spans="199:199" ht="12" customHeight="1">
      <c r="GQ51434" s="171"/>
    </row>
    <row r="51435" spans="199:199" ht="12" customHeight="1">
      <c r="GQ51435" s="171"/>
    </row>
    <row r="51436" spans="199:199" ht="12" customHeight="1">
      <c r="GQ51436" s="171"/>
    </row>
    <row r="51437" spans="199:199" ht="12" customHeight="1">
      <c r="GQ51437" s="171"/>
    </row>
    <row r="51438" spans="199:199" ht="12" customHeight="1">
      <c r="GQ51438" s="171"/>
    </row>
    <row r="51439" spans="199:199" ht="12" customHeight="1">
      <c r="GQ51439" s="171"/>
    </row>
    <row r="51440" spans="199:199" ht="12" customHeight="1">
      <c r="GQ51440" s="171"/>
    </row>
    <row r="51441" spans="199:199" ht="12" customHeight="1">
      <c r="GQ51441" s="171"/>
    </row>
    <row r="51442" spans="199:199" ht="12" customHeight="1">
      <c r="GQ51442" s="171"/>
    </row>
    <row r="51443" spans="199:199" ht="12" customHeight="1">
      <c r="GQ51443" s="171"/>
    </row>
    <row r="51444" spans="199:199" ht="12" customHeight="1">
      <c r="GQ51444" s="171"/>
    </row>
    <row r="51445" spans="199:199" ht="12" customHeight="1">
      <c r="GQ51445" s="171"/>
    </row>
    <row r="51446" spans="199:199" ht="12" customHeight="1">
      <c r="GQ51446" s="171"/>
    </row>
    <row r="51447" spans="199:199" ht="12" customHeight="1">
      <c r="GQ51447" s="171"/>
    </row>
    <row r="51448" spans="199:199" ht="12" customHeight="1">
      <c r="GQ51448" s="171"/>
    </row>
    <row r="51449" spans="199:199" ht="12" customHeight="1">
      <c r="GQ51449" s="171"/>
    </row>
    <row r="51450" spans="199:199" ht="12" customHeight="1">
      <c r="GQ51450" s="171"/>
    </row>
    <row r="51451" spans="199:199" ht="12" customHeight="1">
      <c r="GQ51451" s="171"/>
    </row>
    <row r="51452" spans="199:199" ht="12" customHeight="1">
      <c r="GQ51452" s="171"/>
    </row>
    <row r="51453" spans="199:199" ht="12" customHeight="1">
      <c r="GQ51453" s="171"/>
    </row>
    <row r="51454" spans="199:199" ht="12" customHeight="1">
      <c r="GQ51454" s="171"/>
    </row>
    <row r="51455" spans="199:199" ht="12" customHeight="1">
      <c r="GQ51455" s="171"/>
    </row>
    <row r="51456" spans="199:199" ht="12" customHeight="1">
      <c r="GQ51456" s="171"/>
    </row>
    <row r="51457" spans="199:199" ht="12" customHeight="1">
      <c r="GQ51457" s="171"/>
    </row>
    <row r="51458" spans="199:199" ht="12" customHeight="1">
      <c r="GQ51458" s="171"/>
    </row>
    <row r="51459" spans="199:199" ht="12" customHeight="1">
      <c r="GQ51459" s="171"/>
    </row>
    <row r="51460" spans="199:199" ht="12" customHeight="1">
      <c r="GQ51460" s="171"/>
    </row>
    <row r="51461" spans="199:199" ht="12" customHeight="1">
      <c r="GQ51461" s="171"/>
    </row>
    <row r="51462" spans="199:199" ht="12" customHeight="1">
      <c r="GQ51462" s="171"/>
    </row>
    <row r="51463" spans="199:199" ht="12" customHeight="1">
      <c r="GQ51463" s="171"/>
    </row>
    <row r="51464" spans="199:199" ht="12" customHeight="1">
      <c r="GQ51464" s="171"/>
    </row>
    <row r="51465" spans="199:199" ht="12" customHeight="1">
      <c r="GQ51465" s="171"/>
    </row>
    <row r="51466" spans="199:199" ht="12" customHeight="1">
      <c r="GQ51466" s="171"/>
    </row>
    <row r="51467" spans="199:199" ht="12" customHeight="1">
      <c r="GQ51467" s="171"/>
    </row>
    <row r="51468" spans="199:199" ht="12" customHeight="1">
      <c r="GQ51468" s="171"/>
    </row>
    <row r="51469" spans="199:199" ht="12" customHeight="1">
      <c r="GQ51469" s="171"/>
    </row>
    <row r="51470" spans="199:199" ht="12" customHeight="1">
      <c r="GQ51470" s="171"/>
    </row>
    <row r="51471" spans="199:199" ht="12" customHeight="1">
      <c r="GQ51471" s="171"/>
    </row>
    <row r="51472" spans="199:199" ht="12" customHeight="1">
      <c r="GQ51472" s="171"/>
    </row>
    <row r="51473" spans="199:199" ht="12" customHeight="1">
      <c r="GQ51473" s="171"/>
    </row>
    <row r="51474" spans="199:199" ht="12" customHeight="1">
      <c r="GQ51474" s="171"/>
    </row>
    <row r="51475" spans="199:199" ht="12" customHeight="1">
      <c r="GQ51475" s="171"/>
    </row>
    <row r="51476" spans="199:199" ht="12" customHeight="1">
      <c r="GQ51476" s="171"/>
    </row>
    <row r="51477" spans="199:199" ht="12" customHeight="1">
      <c r="GQ51477" s="171"/>
    </row>
    <row r="51478" spans="199:199" ht="12" customHeight="1">
      <c r="GQ51478" s="171"/>
    </row>
    <row r="51479" spans="199:199" ht="12" customHeight="1">
      <c r="GQ51479" s="171"/>
    </row>
    <row r="51480" spans="199:199" ht="12" customHeight="1">
      <c r="GQ51480" s="171"/>
    </row>
    <row r="51481" spans="199:199" ht="12" customHeight="1">
      <c r="GQ51481" s="171"/>
    </row>
    <row r="51482" spans="199:199" ht="12" customHeight="1">
      <c r="GQ51482" s="171"/>
    </row>
    <row r="51483" spans="199:199" ht="12" customHeight="1">
      <c r="GQ51483" s="171"/>
    </row>
    <row r="51484" spans="199:199" ht="12" customHeight="1">
      <c r="GQ51484" s="171"/>
    </row>
    <row r="51485" spans="199:199" ht="12" customHeight="1">
      <c r="GQ51485" s="171"/>
    </row>
    <row r="51486" spans="199:199" ht="12" customHeight="1">
      <c r="GQ51486" s="171"/>
    </row>
    <row r="51487" spans="199:199" ht="12" customHeight="1">
      <c r="GQ51487" s="171"/>
    </row>
    <row r="51488" spans="199:199" ht="12" customHeight="1">
      <c r="GQ51488" s="171"/>
    </row>
    <row r="51489" spans="199:199" ht="12" customHeight="1">
      <c r="GQ51489" s="171"/>
    </row>
    <row r="51490" spans="199:199" ht="12" customHeight="1">
      <c r="GQ51490" s="171"/>
    </row>
    <row r="51491" spans="199:199" ht="12" customHeight="1">
      <c r="GQ51491" s="171"/>
    </row>
    <row r="51492" spans="199:199" ht="12" customHeight="1">
      <c r="GQ51492" s="171"/>
    </row>
    <row r="51493" spans="199:199" ht="12" customHeight="1">
      <c r="GQ51493" s="171"/>
    </row>
    <row r="51494" spans="199:199" ht="12" customHeight="1">
      <c r="GQ51494" s="171"/>
    </row>
    <row r="51495" spans="199:199" ht="12" customHeight="1">
      <c r="GQ51495" s="171"/>
    </row>
    <row r="51496" spans="199:199" ht="12" customHeight="1">
      <c r="GQ51496" s="171"/>
    </row>
    <row r="51497" spans="199:199" ht="12" customHeight="1">
      <c r="GQ51497" s="171"/>
    </row>
    <row r="51498" spans="199:199" ht="12" customHeight="1">
      <c r="GQ51498" s="171"/>
    </row>
    <row r="51499" spans="199:199" ht="12" customHeight="1">
      <c r="GQ51499" s="171"/>
    </row>
    <row r="51500" spans="199:199" ht="12" customHeight="1">
      <c r="GQ51500" s="171"/>
    </row>
    <row r="51501" spans="199:199" ht="12" customHeight="1">
      <c r="GQ51501" s="171"/>
    </row>
    <row r="51502" spans="199:199" ht="12" customHeight="1">
      <c r="GQ51502" s="171"/>
    </row>
    <row r="51503" spans="199:199" ht="12" customHeight="1">
      <c r="GQ51503" s="171"/>
    </row>
    <row r="51504" spans="199:199" ht="12" customHeight="1">
      <c r="GQ51504" s="171"/>
    </row>
    <row r="51505" spans="199:199" ht="12" customHeight="1">
      <c r="GQ51505" s="171"/>
    </row>
    <row r="51506" spans="199:199" ht="12" customHeight="1">
      <c r="GQ51506" s="171"/>
    </row>
    <row r="51507" spans="199:199" ht="12" customHeight="1">
      <c r="GQ51507" s="171"/>
    </row>
    <row r="51508" spans="199:199" ht="12" customHeight="1">
      <c r="GQ51508" s="171"/>
    </row>
    <row r="51509" spans="199:199" ht="12" customHeight="1">
      <c r="GQ51509" s="171"/>
    </row>
    <row r="51510" spans="199:199" ht="12" customHeight="1">
      <c r="GQ51510" s="171"/>
    </row>
    <row r="51511" spans="199:199" ht="12" customHeight="1">
      <c r="GQ51511" s="171"/>
    </row>
    <row r="51512" spans="199:199" ht="12" customHeight="1">
      <c r="GQ51512" s="171"/>
    </row>
    <row r="51513" spans="199:199" ht="12" customHeight="1">
      <c r="GQ51513" s="171"/>
    </row>
    <row r="51514" spans="199:199" ht="12" customHeight="1">
      <c r="GQ51514" s="171"/>
    </row>
    <row r="51515" spans="199:199" ht="12" customHeight="1">
      <c r="GQ51515" s="171"/>
    </row>
    <row r="51516" spans="199:199" ht="12" customHeight="1">
      <c r="GQ51516" s="171"/>
    </row>
    <row r="51517" spans="199:199" ht="12" customHeight="1">
      <c r="GQ51517" s="171"/>
    </row>
    <row r="51518" spans="199:199" ht="12" customHeight="1">
      <c r="GQ51518" s="171"/>
    </row>
    <row r="51519" spans="199:199" ht="12" customHeight="1">
      <c r="GQ51519" s="171"/>
    </row>
    <row r="51520" spans="199:199" ht="12" customHeight="1">
      <c r="GQ51520" s="171"/>
    </row>
    <row r="51521" spans="199:199" ht="12" customHeight="1">
      <c r="GQ51521" s="171"/>
    </row>
    <row r="51522" spans="199:199" ht="12" customHeight="1">
      <c r="GQ51522" s="171"/>
    </row>
    <row r="51523" spans="199:199" ht="12" customHeight="1">
      <c r="GQ51523" s="171"/>
    </row>
    <row r="51524" spans="199:199" ht="12" customHeight="1">
      <c r="GQ51524" s="171"/>
    </row>
    <row r="51525" spans="199:199" ht="12" customHeight="1">
      <c r="GQ51525" s="171"/>
    </row>
    <row r="51526" spans="199:199" ht="12" customHeight="1">
      <c r="GQ51526" s="171"/>
    </row>
    <row r="51527" spans="199:199" ht="12" customHeight="1">
      <c r="GQ51527" s="171"/>
    </row>
    <row r="51528" spans="199:199" ht="12" customHeight="1">
      <c r="GQ51528" s="171"/>
    </row>
    <row r="51529" spans="199:199" ht="12" customHeight="1">
      <c r="GQ51529" s="171"/>
    </row>
    <row r="51530" spans="199:199" ht="12" customHeight="1">
      <c r="GQ51530" s="171"/>
    </row>
    <row r="51531" spans="199:199" ht="12" customHeight="1">
      <c r="GQ51531" s="171"/>
    </row>
    <row r="51532" spans="199:199" ht="12" customHeight="1">
      <c r="GQ51532" s="171"/>
    </row>
    <row r="51533" spans="199:199" ht="12" customHeight="1">
      <c r="GQ51533" s="171"/>
    </row>
    <row r="51534" spans="199:199" ht="12" customHeight="1">
      <c r="GQ51534" s="171"/>
    </row>
    <row r="51535" spans="199:199" ht="12" customHeight="1">
      <c r="GQ51535" s="171"/>
    </row>
    <row r="51536" spans="199:199" ht="12" customHeight="1">
      <c r="GQ51536" s="171"/>
    </row>
    <row r="51537" spans="199:199" ht="12" customHeight="1">
      <c r="GQ51537" s="171"/>
    </row>
    <row r="51538" spans="199:199" ht="12" customHeight="1">
      <c r="GQ51538" s="171"/>
    </row>
    <row r="51539" spans="199:199" ht="12" customHeight="1">
      <c r="GQ51539" s="171"/>
    </row>
    <row r="51540" spans="199:199" ht="12" customHeight="1">
      <c r="GQ51540" s="171"/>
    </row>
    <row r="51541" spans="199:199" ht="12" customHeight="1">
      <c r="GQ51541" s="171"/>
    </row>
    <row r="51542" spans="199:199" ht="12" customHeight="1">
      <c r="GQ51542" s="171"/>
    </row>
    <row r="51543" spans="199:199" ht="12" customHeight="1">
      <c r="GQ51543" s="171"/>
    </row>
    <row r="51544" spans="199:199" ht="12" customHeight="1">
      <c r="GQ51544" s="171"/>
    </row>
    <row r="51545" spans="199:199" ht="12" customHeight="1">
      <c r="GQ51545" s="171"/>
    </row>
    <row r="51546" spans="199:199" ht="12" customHeight="1">
      <c r="GQ51546" s="171"/>
    </row>
    <row r="51547" spans="199:199" ht="12" customHeight="1">
      <c r="GQ51547" s="171"/>
    </row>
    <row r="51548" spans="199:199" ht="12" customHeight="1">
      <c r="GQ51548" s="171"/>
    </row>
    <row r="51549" spans="199:199" ht="12" customHeight="1">
      <c r="GQ51549" s="171"/>
    </row>
    <row r="51550" spans="199:199" ht="12" customHeight="1">
      <c r="GQ51550" s="171"/>
    </row>
    <row r="51551" spans="199:199" ht="12" customHeight="1">
      <c r="GQ51551" s="171"/>
    </row>
    <row r="51552" spans="199:199" ht="12" customHeight="1">
      <c r="GQ51552" s="171"/>
    </row>
    <row r="51553" spans="199:199" ht="12" customHeight="1">
      <c r="GQ51553" s="171"/>
    </row>
    <row r="51554" spans="199:199" ht="12" customHeight="1">
      <c r="GQ51554" s="171"/>
    </row>
    <row r="51555" spans="199:199" ht="12" customHeight="1">
      <c r="GQ51555" s="171"/>
    </row>
    <row r="51556" spans="199:199" ht="12" customHeight="1">
      <c r="GQ51556" s="171"/>
    </row>
    <row r="51557" spans="199:199" ht="12" customHeight="1">
      <c r="GQ51557" s="171"/>
    </row>
    <row r="51558" spans="199:199" ht="12" customHeight="1">
      <c r="GQ51558" s="171"/>
    </row>
    <row r="51559" spans="199:199" ht="12" customHeight="1">
      <c r="GQ51559" s="171"/>
    </row>
    <row r="51560" spans="199:199" ht="12" customHeight="1">
      <c r="GQ51560" s="171"/>
    </row>
    <row r="51561" spans="199:199" ht="12" customHeight="1">
      <c r="GQ51561" s="171"/>
    </row>
    <row r="51562" spans="199:199" ht="12" customHeight="1">
      <c r="GQ51562" s="171"/>
    </row>
    <row r="51563" spans="199:199" ht="12" customHeight="1">
      <c r="GQ51563" s="171"/>
    </row>
    <row r="51564" spans="199:199" ht="12" customHeight="1">
      <c r="GQ51564" s="171"/>
    </row>
    <row r="51565" spans="199:199" ht="12" customHeight="1">
      <c r="GQ51565" s="171"/>
    </row>
    <row r="51566" spans="199:199" ht="12" customHeight="1">
      <c r="GQ51566" s="171"/>
    </row>
    <row r="51567" spans="199:199" ht="12" customHeight="1">
      <c r="GQ51567" s="171"/>
    </row>
    <row r="51568" spans="199:199" ht="12" customHeight="1">
      <c r="GQ51568" s="171"/>
    </row>
    <row r="51569" spans="199:199" ht="12" customHeight="1">
      <c r="GQ51569" s="171"/>
    </row>
    <row r="51570" spans="199:199" ht="12" customHeight="1">
      <c r="GQ51570" s="171"/>
    </row>
    <row r="51571" spans="199:199" ht="12" customHeight="1">
      <c r="GQ51571" s="171"/>
    </row>
    <row r="51572" spans="199:199" ht="12" customHeight="1">
      <c r="GQ51572" s="171"/>
    </row>
    <row r="51573" spans="199:199" ht="12" customHeight="1">
      <c r="GQ51573" s="171"/>
    </row>
    <row r="51574" spans="199:199" ht="12" customHeight="1">
      <c r="GQ51574" s="171"/>
    </row>
    <row r="51575" spans="199:199" ht="12" customHeight="1">
      <c r="GQ51575" s="171"/>
    </row>
    <row r="51576" spans="199:199" ht="12" customHeight="1">
      <c r="GQ51576" s="171"/>
    </row>
    <row r="51577" spans="199:199" ht="12" customHeight="1">
      <c r="GQ51577" s="171"/>
    </row>
    <row r="51578" spans="199:199" ht="12" customHeight="1">
      <c r="GQ51578" s="171"/>
    </row>
    <row r="51579" spans="199:199" ht="12" customHeight="1">
      <c r="GQ51579" s="171"/>
    </row>
    <row r="51580" spans="199:199" ht="12" customHeight="1">
      <c r="GQ51580" s="171"/>
    </row>
    <row r="51581" spans="199:199" ht="12" customHeight="1">
      <c r="GQ51581" s="171"/>
    </row>
    <row r="51582" spans="199:199" ht="12" customHeight="1">
      <c r="GQ51582" s="171"/>
    </row>
    <row r="51583" spans="199:199" ht="12" customHeight="1">
      <c r="GQ51583" s="171"/>
    </row>
    <row r="51584" spans="199:199" ht="12" customHeight="1">
      <c r="GQ51584" s="171"/>
    </row>
    <row r="51585" spans="199:199" ht="12" customHeight="1">
      <c r="GQ51585" s="171"/>
    </row>
    <row r="51586" spans="199:199" ht="12" customHeight="1">
      <c r="GQ51586" s="171"/>
    </row>
    <row r="51587" spans="199:199" ht="12" customHeight="1">
      <c r="GQ51587" s="171"/>
    </row>
    <row r="51588" spans="199:199" ht="12" customHeight="1">
      <c r="GQ51588" s="171"/>
    </row>
    <row r="51589" spans="199:199" ht="12" customHeight="1">
      <c r="GQ51589" s="171"/>
    </row>
    <row r="51590" spans="199:199" ht="12" customHeight="1">
      <c r="GQ51590" s="171"/>
    </row>
    <row r="51591" spans="199:199" ht="12" customHeight="1">
      <c r="GQ51591" s="171"/>
    </row>
    <row r="51592" spans="199:199" ht="12" customHeight="1">
      <c r="GQ51592" s="171"/>
    </row>
    <row r="51593" spans="199:199" ht="12" customHeight="1">
      <c r="GQ51593" s="171"/>
    </row>
    <row r="51594" spans="199:199" ht="12" customHeight="1">
      <c r="GQ51594" s="171"/>
    </row>
    <row r="51595" spans="199:199" ht="12" customHeight="1">
      <c r="GQ51595" s="171"/>
    </row>
    <row r="51596" spans="199:199" ht="12" customHeight="1">
      <c r="GQ51596" s="171"/>
    </row>
    <row r="51597" spans="199:199" ht="12" customHeight="1">
      <c r="GQ51597" s="171"/>
    </row>
    <row r="51598" spans="199:199" ht="12" customHeight="1">
      <c r="GQ51598" s="171"/>
    </row>
    <row r="51599" spans="199:199" ht="12" customHeight="1">
      <c r="GQ51599" s="171"/>
    </row>
    <row r="51600" spans="199:199" ht="12" customHeight="1">
      <c r="GQ51600" s="171"/>
    </row>
    <row r="51601" spans="199:199" ht="12" customHeight="1">
      <c r="GQ51601" s="171"/>
    </row>
    <row r="51602" spans="199:199" ht="12" customHeight="1">
      <c r="GQ51602" s="171"/>
    </row>
    <row r="51603" spans="199:199" ht="12" customHeight="1">
      <c r="GQ51603" s="171"/>
    </row>
    <row r="51604" spans="199:199" ht="12" customHeight="1">
      <c r="GQ51604" s="171"/>
    </row>
    <row r="51605" spans="199:199" ht="12" customHeight="1">
      <c r="GQ51605" s="171"/>
    </row>
    <row r="51606" spans="199:199" ht="12" customHeight="1">
      <c r="GQ51606" s="171"/>
    </row>
    <row r="51607" spans="199:199" ht="12" customHeight="1">
      <c r="GQ51607" s="171"/>
    </row>
    <row r="51608" spans="199:199" ht="12" customHeight="1">
      <c r="GQ51608" s="171"/>
    </row>
    <row r="51609" spans="199:199" ht="12" customHeight="1">
      <c r="GQ51609" s="171"/>
    </row>
    <row r="51610" spans="199:199" ht="12" customHeight="1">
      <c r="GQ51610" s="171"/>
    </row>
    <row r="51611" spans="199:199" ht="12" customHeight="1">
      <c r="GQ51611" s="171"/>
    </row>
    <row r="51612" spans="199:199" ht="12" customHeight="1">
      <c r="GQ51612" s="171"/>
    </row>
    <row r="51613" spans="199:199" ht="12" customHeight="1">
      <c r="GQ51613" s="171"/>
    </row>
    <row r="51614" spans="199:199" ht="12" customHeight="1">
      <c r="GQ51614" s="171"/>
    </row>
    <row r="51615" spans="199:199" ht="12" customHeight="1">
      <c r="GQ51615" s="171"/>
    </row>
    <row r="51616" spans="199:199" ht="12" customHeight="1">
      <c r="GQ51616" s="171"/>
    </row>
    <row r="51617" spans="199:199" ht="12" customHeight="1">
      <c r="GQ51617" s="171"/>
    </row>
    <row r="51618" spans="199:199" ht="12" customHeight="1">
      <c r="GQ51618" s="171"/>
    </row>
    <row r="51619" spans="199:199" ht="12" customHeight="1">
      <c r="GQ51619" s="171"/>
    </row>
    <row r="51620" spans="199:199" ht="12" customHeight="1">
      <c r="GQ51620" s="171"/>
    </row>
    <row r="51621" spans="199:199" ht="12" customHeight="1">
      <c r="GQ51621" s="171"/>
    </row>
    <row r="51622" spans="199:199" ht="12" customHeight="1">
      <c r="GQ51622" s="171"/>
    </row>
    <row r="51623" spans="199:199" ht="12" customHeight="1">
      <c r="GQ51623" s="171"/>
    </row>
    <row r="51624" spans="199:199" ht="12" customHeight="1">
      <c r="GQ51624" s="171"/>
    </row>
    <row r="51625" spans="199:199" ht="12" customHeight="1">
      <c r="GQ51625" s="171"/>
    </row>
    <row r="51626" spans="199:199" ht="12" customHeight="1">
      <c r="GQ51626" s="171"/>
    </row>
    <row r="51627" spans="199:199" ht="12" customHeight="1">
      <c r="GQ51627" s="171"/>
    </row>
    <row r="51628" spans="199:199" ht="12" customHeight="1">
      <c r="GQ51628" s="171"/>
    </row>
    <row r="51629" spans="199:199" ht="12" customHeight="1">
      <c r="GQ51629" s="171"/>
    </row>
    <row r="51630" spans="199:199" ht="12" customHeight="1">
      <c r="GQ51630" s="171"/>
    </row>
    <row r="51631" spans="199:199" ht="12" customHeight="1">
      <c r="GQ51631" s="171"/>
    </row>
    <row r="51632" spans="199:199" ht="12" customHeight="1">
      <c r="GQ51632" s="171"/>
    </row>
    <row r="51633" spans="199:199" ht="12" customHeight="1">
      <c r="GQ51633" s="171"/>
    </row>
    <row r="51634" spans="199:199" ht="12" customHeight="1">
      <c r="GQ51634" s="171"/>
    </row>
    <row r="51635" spans="199:199" ht="12" customHeight="1">
      <c r="GQ51635" s="171"/>
    </row>
    <row r="51636" spans="199:199" ht="12" customHeight="1">
      <c r="GQ51636" s="171"/>
    </row>
    <row r="51637" spans="199:199" ht="12" customHeight="1">
      <c r="GQ51637" s="171"/>
    </row>
    <row r="51638" spans="199:199" ht="12" customHeight="1">
      <c r="GQ51638" s="171"/>
    </row>
    <row r="51639" spans="199:199" ht="12" customHeight="1">
      <c r="GQ51639" s="171"/>
    </row>
    <row r="51640" spans="199:199" ht="12" customHeight="1">
      <c r="GQ51640" s="171"/>
    </row>
    <row r="51641" spans="199:199" ht="12" customHeight="1">
      <c r="GQ51641" s="171"/>
    </row>
    <row r="51642" spans="199:199" ht="12" customHeight="1">
      <c r="GQ51642" s="171"/>
    </row>
    <row r="51643" spans="199:199" ht="12" customHeight="1">
      <c r="GQ51643" s="171"/>
    </row>
    <row r="51644" spans="199:199" ht="12" customHeight="1">
      <c r="GQ51644" s="171"/>
    </row>
    <row r="51645" spans="199:199" ht="12" customHeight="1">
      <c r="GQ51645" s="171"/>
    </row>
    <row r="51646" spans="199:199" ht="12" customHeight="1">
      <c r="GQ51646" s="171"/>
    </row>
    <row r="51647" spans="199:199" ht="12" customHeight="1">
      <c r="GQ51647" s="171"/>
    </row>
    <row r="51648" spans="199:199" ht="12" customHeight="1">
      <c r="GQ51648" s="171"/>
    </row>
    <row r="51649" spans="199:199" ht="12" customHeight="1">
      <c r="GQ51649" s="171"/>
    </row>
    <row r="51650" spans="199:199" ht="12" customHeight="1">
      <c r="GQ51650" s="171"/>
    </row>
    <row r="51651" spans="199:199" ht="12" customHeight="1">
      <c r="GQ51651" s="171"/>
    </row>
    <row r="51652" spans="199:199" ht="12" customHeight="1">
      <c r="GQ51652" s="171"/>
    </row>
    <row r="51653" spans="199:199" ht="12" customHeight="1">
      <c r="GQ51653" s="171"/>
    </row>
    <row r="51654" spans="199:199" ht="12" customHeight="1">
      <c r="GQ51654" s="171"/>
    </row>
    <row r="51655" spans="199:199" ht="12" customHeight="1">
      <c r="GQ51655" s="171"/>
    </row>
    <row r="51656" spans="199:199" ht="12" customHeight="1">
      <c r="GQ51656" s="171"/>
    </row>
    <row r="51657" spans="199:199" ht="12" customHeight="1">
      <c r="GQ51657" s="171"/>
    </row>
    <row r="51658" spans="199:199" ht="12" customHeight="1">
      <c r="GQ51658" s="171"/>
    </row>
    <row r="51659" spans="199:199" ht="12" customHeight="1">
      <c r="GQ51659" s="171"/>
    </row>
    <row r="51660" spans="199:199" ht="12" customHeight="1">
      <c r="GQ51660" s="171"/>
    </row>
    <row r="51661" spans="199:199" ht="12" customHeight="1">
      <c r="GQ51661" s="171"/>
    </row>
    <row r="51662" spans="199:199" ht="12" customHeight="1">
      <c r="GQ51662" s="171"/>
    </row>
    <row r="51663" spans="199:199" ht="12" customHeight="1">
      <c r="GQ51663" s="171"/>
    </row>
    <row r="51664" spans="199:199" ht="12" customHeight="1">
      <c r="GQ51664" s="171"/>
    </row>
    <row r="51665" spans="199:199" ht="12" customHeight="1">
      <c r="GQ51665" s="171"/>
    </row>
    <row r="51666" spans="199:199" ht="12" customHeight="1">
      <c r="GQ51666" s="171"/>
    </row>
    <row r="51667" spans="199:199" ht="12" customHeight="1">
      <c r="GQ51667" s="171"/>
    </row>
    <row r="51668" spans="199:199" ht="12" customHeight="1">
      <c r="GQ51668" s="171"/>
    </row>
    <row r="51669" spans="199:199" ht="12" customHeight="1">
      <c r="GQ51669" s="171"/>
    </row>
    <row r="51670" spans="199:199" ht="12" customHeight="1">
      <c r="GQ51670" s="171"/>
    </row>
    <row r="51671" spans="199:199" ht="12" customHeight="1">
      <c r="GQ51671" s="171"/>
    </row>
    <row r="51672" spans="199:199" ht="12" customHeight="1">
      <c r="GQ51672" s="171"/>
    </row>
    <row r="51673" spans="199:199" ht="12" customHeight="1">
      <c r="GQ51673" s="171"/>
    </row>
    <row r="51674" spans="199:199" ht="12" customHeight="1">
      <c r="GQ51674" s="171"/>
    </row>
    <row r="51675" spans="199:199" ht="12" customHeight="1">
      <c r="GQ51675" s="171"/>
    </row>
    <row r="51676" spans="199:199" ht="12" customHeight="1">
      <c r="GQ51676" s="171"/>
    </row>
    <row r="51677" spans="199:199" ht="12" customHeight="1">
      <c r="GQ51677" s="171"/>
    </row>
    <row r="51678" spans="199:199" ht="12" customHeight="1">
      <c r="GQ51678" s="171"/>
    </row>
    <row r="51679" spans="199:199" ht="12" customHeight="1">
      <c r="GQ51679" s="171"/>
    </row>
    <row r="51680" spans="199:199" ht="12" customHeight="1">
      <c r="GQ51680" s="171"/>
    </row>
    <row r="51681" spans="199:199" ht="12" customHeight="1">
      <c r="GQ51681" s="171"/>
    </row>
    <row r="51682" spans="199:199" ht="12" customHeight="1">
      <c r="GQ51682" s="171"/>
    </row>
    <row r="51683" spans="199:199" ht="12" customHeight="1">
      <c r="GQ51683" s="171"/>
    </row>
    <row r="51684" spans="199:199" ht="12" customHeight="1">
      <c r="GQ51684" s="171"/>
    </row>
    <row r="51685" spans="199:199" ht="12" customHeight="1">
      <c r="GQ51685" s="171"/>
    </row>
    <row r="51686" spans="199:199" ht="12" customHeight="1">
      <c r="GQ51686" s="171"/>
    </row>
    <row r="51687" spans="199:199" ht="12" customHeight="1">
      <c r="GQ51687" s="171"/>
    </row>
    <row r="51688" spans="199:199" ht="12" customHeight="1">
      <c r="GQ51688" s="171"/>
    </row>
    <row r="51689" spans="199:199" ht="12" customHeight="1">
      <c r="GQ51689" s="171"/>
    </row>
    <row r="51690" spans="199:199" ht="12" customHeight="1">
      <c r="GQ51690" s="171"/>
    </row>
    <row r="51691" spans="199:199" ht="12" customHeight="1">
      <c r="GQ51691" s="171"/>
    </row>
    <row r="51692" spans="199:199" ht="12" customHeight="1">
      <c r="GQ51692" s="171"/>
    </row>
    <row r="51693" spans="199:199" ht="12" customHeight="1">
      <c r="GQ51693" s="171"/>
    </row>
    <row r="51694" spans="199:199" ht="12" customHeight="1">
      <c r="GQ51694" s="171"/>
    </row>
    <row r="51695" spans="199:199" ht="12" customHeight="1">
      <c r="GQ51695" s="171"/>
    </row>
    <row r="51696" spans="199:199" ht="12" customHeight="1">
      <c r="GQ51696" s="171"/>
    </row>
    <row r="51697" spans="199:199" ht="12" customHeight="1">
      <c r="GQ51697" s="171"/>
    </row>
    <row r="51698" spans="199:199" ht="12" customHeight="1">
      <c r="GQ51698" s="171"/>
    </row>
    <row r="51699" spans="199:199" ht="12" customHeight="1">
      <c r="GQ51699" s="171"/>
    </row>
    <row r="51700" spans="199:199" ht="12" customHeight="1">
      <c r="GQ51700" s="171"/>
    </row>
    <row r="51701" spans="199:199" ht="12" customHeight="1">
      <c r="GQ51701" s="171"/>
    </row>
    <row r="51702" spans="199:199" ht="12" customHeight="1">
      <c r="GQ51702" s="171"/>
    </row>
    <row r="51703" spans="199:199" ht="12" customHeight="1">
      <c r="GQ51703" s="171"/>
    </row>
    <row r="51704" spans="199:199" ht="12" customHeight="1">
      <c r="GQ51704" s="171"/>
    </row>
    <row r="51705" spans="199:199" ht="12" customHeight="1">
      <c r="GQ51705" s="171"/>
    </row>
    <row r="51706" spans="199:199" ht="12" customHeight="1">
      <c r="GQ51706" s="171"/>
    </row>
    <row r="51707" spans="199:199" ht="12" customHeight="1">
      <c r="GQ51707" s="171"/>
    </row>
    <row r="51708" spans="199:199" ht="12" customHeight="1">
      <c r="GQ51708" s="171"/>
    </row>
    <row r="51709" spans="199:199" ht="12" customHeight="1">
      <c r="GQ51709" s="171"/>
    </row>
    <row r="51710" spans="199:199" ht="12" customHeight="1">
      <c r="GQ51710" s="171"/>
    </row>
    <row r="51711" spans="199:199" ht="12" customHeight="1">
      <c r="GQ51711" s="171"/>
    </row>
    <row r="51712" spans="199:199" ht="12" customHeight="1">
      <c r="GQ51712" s="171"/>
    </row>
    <row r="51713" spans="199:199" ht="12" customHeight="1">
      <c r="GQ51713" s="171"/>
    </row>
    <row r="51714" spans="199:199" ht="12" customHeight="1">
      <c r="GQ51714" s="171"/>
    </row>
    <row r="51715" spans="199:199" ht="12" customHeight="1">
      <c r="GQ51715" s="171"/>
    </row>
    <row r="51716" spans="199:199" ht="12" customHeight="1">
      <c r="GQ51716" s="171"/>
    </row>
    <row r="51717" spans="199:199" ht="12" customHeight="1">
      <c r="GQ51717" s="171"/>
    </row>
    <row r="51718" spans="199:199" ht="12" customHeight="1">
      <c r="GQ51718" s="171"/>
    </row>
    <row r="51719" spans="199:199" ht="12" customHeight="1">
      <c r="GQ51719" s="171"/>
    </row>
    <row r="51720" spans="199:199" ht="12" customHeight="1">
      <c r="GQ51720" s="171"/>
    </row>
    <row r="51721" spans="199:199" ht="12" customHeight="1">
      <c r="GQ51721" s="171"/>
    </row>
    <row r="51722" spans="199:199" ht="12" customHeight="1">
      <c r="GQ51722" s="171"/>
    </row>
    <row r="51723" spans="199:199" ht="12" customHeight="1">
      <c r="GQ51723" s="171"/>
    </row>
    <row r="51724" spans="199:199" ht="12" customHeight="1">
      <c r="GQ51724" s="171"/>
    </row>
    <row r="51725" spans="199:199" ht="12" customHeight="1">
      <c r="GQ51725" s="171"/>
    </row>
    <row r="51726" spans="199:199" ht="12" customHeight="1">
      <c r="GQ51726" s="171"/>
    </row>
    <row r="51727" spans="199:199" ht="12" customHeight="1">
      <c r="GQ51727" s="171"/>
    </row>
    <row r="51728" spans="199:199" ht="12" customHeight="1">
      <c r="GQ51728" s="171"/>
    </row>
    <row r="51729" spans="199:199" ht="12" customHeight="1">
      <c r="GQ51729" s="171"/>
    </row>
    <row r="51730" spans="199:199" ht="12" customHeight="1">
      <c r="GQ51730" s="171"/>
    </row>
    <row r="51731" spans="199:199" ht="12" customHeight="1">
      <c r="GQ51731" s="171"/>
    </row>
    <row r="51732" spans="199:199" ht="12" customHeight="1">
      <c r="GQ51732" s="171"/>
    </row>
    <row r="51733" spans="199:199" ht="12" customHeight="1">
      <c r="GQ51733" s="171"/>
    </row>
    <row r="51734" spans="199:199" ht="12" customHeight="1">
      <c r="GQ51734" s="171"/>
    </row>
    <row r="51735" spans="199:199" ht="12" customHeight="1">
      <c r="GQ51735" s="171"/>
    </row>
    <row r="51736" spans="199:199" ht="12" customHeight="1">
      <c r="GQ51736" s="171"/>
    </row>
    <row r="51737" spans="199:199" ht="12" customHeight="1">
      <c r="GQ51737" s="171"/>
    </row>
    <row r="51738" spans="199:199" ht="12" customHeight="1">
      <c r="GQ51738" s="171"/>
    </row>
    <row r="51739" spans="199:199" ht="12" customHeight="1">
      <c r="GQ51739" s="171"/>
    </row>
    <row r="51740" spans="199:199" ht="12" customHeight="1">
      <c r="GQ51740" s="171"/>
    </row>
    <row r="51741" spans="199:199" ht="12" customHeight="1">
      <c r="GQ51741" s="171"/>
    </row>
    <row r="51742" spans="199:199" ht="12" customHeight="1">
      <c r="GQ51742" s="171"/>
    </row>
    <row r="51743" spans="199:199" ht="12" customHeight="1">
      <c r="GQ51743" s="171"/>
    </row>
    <row r="51744" spans="199:199" ht="12" customHeight="1">
      <c r="GQ51744" s="171"/>
    </row>
    <row r="51745" spans="199:199" ht="12" customHeight="1">
      <c r="GQ51745" s="171"/>
    </row>
    <row r="51746" spans="199:199" ht="12" customHeight="1">
      <c r="GQ51746" s="171"/>
    </row>
    <row r="51747" spans="199:199" ht="12" customHeight="1">
      <c r="GQ51747" s="171"/>
    </row>
    <row r="51748" spans="199:199" ht="12" customHeight="1">
      <c r="GQ51748" s="171"/>
    </row>
    <row r="51749" spans="199:199" ht="12" customHeight="1">
      <c r="GQ51749" s="171"/>
    </row>
    <row r="51750" spans="199:199" ht="12" customHeight="1">
      <c r="GQ51750" s="171"/>
    </row>
    <row r="51751" spans="199:199" ht="12" customHeight="1">
      <c r="GQ51751" s="171"/>
    </row>
    <row r="51752" spans="199:199" ht="12" customHeight="1">
      <c r="GQ51752" s="171"/>
    </row>
    <row r="51753" spans="199:199" ht="12" customHeight="1">
      <c r="GQ51753" s="171"/>
    </row>
    <row r="51754" spans="199:199" ht="12" customHeight="1">
      <c r="GQ51754" s="171"/>
    </row>
    <row r="51755" spans="199:199" ht="12" customHeight="1">
      <c r="GQ51755" s="171"/>
    </row>
    <row r="51756" spans="199:199" ht="12" customHeight="1">
      <c r="GQ51756" s="171"/>
    </row>
    <row r="51757" spans="199:199" ht="12" customHeight="1">
      <c r="GQ51757" s="171"/>
    </row>
    <row r="51758" spans="199:199" ht="12" customHeight="1">
      <c r="GQ51758" s="171"/>
    </row>
    <row r="51759" spans="199:199" ht="12" customHeight="1">
      <c r="GQ51759" s="171"/>
    </row>
    <row r="51760" spans="199:199" ht="12" customHeight="1">
      <c r="GQ51760" s="171"/>
    </row>
    <row r="51761" spans="199:199" ht="12" customHeight="1">
      <c r="GQ51761" s="171"/>
    </row>
    <row r="51762" spans="199:199" ht="12" customHeight="1">
      <c r="GQ51762" s="171"/>
    </row>
    <row r="51763" spans="199:199" ht="12" customHeight="1">
      <c r="GQ51763" s="171"/>
    </row>
    <row r="51764" spans="199:199" ht="12" customHeight="1">
      <c r="GQ51764" s="171"/>
    </row>
    <row r="51765" spans="199:199" ht="12" customHeight="1">
      <c r="GQ51765" s="171"/>
    </row>
    <row r="51766" spans="199:199" ht="12" customHeight="1">
      <c r="GQ51766" s="171"/>
    </row>
    <row r="51767" spans="199:199" ht="12" customHeight="1">
      <c r="GQ51767" s="171"/>
    </row>
    <row r="51768" spans="199:199" ht="12" customHeight="1">
      <c r="GQ51768" s="171"/>
    </row>
    <row r="51769" spans="199:199" ht="12" customHeight="1">
      <c r="GQ51769" s="171"/>
    </row>
    <row r="51770" spans="199:199" ht="12" customHeight="1">
      <c r="GQ51770" s="171"/>
    </row>
    <row r="51771" spans="199:199" ht="12" customHeight="1">
      <c r="GQ51771" s="171"/>
    </row>
    <row r="51772" spans="199:199" ht="12" customHeight="1">
      <c r="GQ51772" s="171"/>
    </row>
    <row r="51773" spans="199:199" ht="12" customHeight="1">
      <c r="GQ51773" s="171"/>
    </row>
    <row r="51774" spans="199:199" ht="12" customHeight="1">
      <c r="GQ51774" s="171"/>
    </row>
    <row r="51775" spans="199:199" ht="12" customHeight="1">
      <c r="GQ51775" s="171"/>
    </row>
    <row r="51776" spans="199:199" ht="12" customHeight="1">
      <c r="GQ51776" s="171"/>
    </row>
    <row r="51777" spans="199:199" ht="12" customHeight="1">
      <c r="GQ51777" s="171"/>
    </row>
    <row r="51778" spans="199:199" ht="12" customHeight="1">
      <c r="GQ51778" s="171"/>
    </row>
    <row r="51779" spans="199:199" ht="12" customHeight="1">
      <c r="GQ51779" s="171"/>
    </row>
    <row r="51780" spans="199:199" ht="12" customHeight="1">
      <c r="GQ51780" s="171"/>
    </row>
    <row r="51781" spans="199:199" ht="12" customHeight="1">
      <c r="GQ51781" s="171"/>
    </row>
    <row r="51782" spans="199:199" ht="12" customHeight="1">
      <c r="GQ51782" s="171"/>
    </row>
    <row r="51783" spans="199:199" ht="12" customHeight="1">
      <c r="GQ51783" s="171"/>
    </row>
    <row r="51784" spans="199:199" ht="12" customHeight="1">
      <c r="GQ51784" s="171"/>
    </row>
    <row r="51785" spans="199:199" ht="12" customHeight="1">
      <c r="GQ51785" s="171"/>
    </row>
    <row r="51786" spans="199:199" ht="12" customHeight="1">
      <c r="GQ51786" s="171"/>
    </row>
    <row r="51787" spans="199:199" ht="12" customHeight="1">
      <c r="GQ51787" s="171"/>
    </row>
    <row r="51788" spans="199:199" ht="12" customHeight="1">
      <c r="GQ51788" s="171"/>
    </row>
    <row r="51789" spans="199:199" ht="12" customHeight="1">
      <c r="GQ51789" s="171"/>
    </row>
    <row r="51790" spans="199:199" ht="12" customHeight="1">
      <c r="GQ51790" s="171"/>
    </row>
    <row r="51791" spans="199:199" ht="12" customHeight="1">
      <c r="GQ51791" s="171"/>
    </row>
    <row r="51792" spans="199:199" ht="12" customHeight="1">
      <c r="GQ51792" s="171"/>
    </row>
    <row r="51793" spans="199:199" ht="12" customHeight="1">
      <c r="GQ51793" s="171"/>
    </row>
    <row r="51794" spans="199:199" ht="12" customHeight="1">
      <c r="GQ51794" s="171"/>
    </row>
    <row r="51795" spans="199:199" ht="12" customHeight="1">
      <c r="GQ51795" s="171"/>
    </row>
    <row r="51796" spans="199:199" ht="12" customHeight="1">
      <c r="GQ51796" s="171"/>
    </row>
    <row r="51797" spans="199:199" ht="12" customHeight="1">
      <c r="GQ51797" s="171"/>
    </row>
    <row r="51798" spans="199:199" ht="12" customHeight="1">
      <c r="GQ51798" s="171"/>
    </row>
    <row r="51799" spans="199:199" ht="12" customHeight="1">
      <c r="GQ51799" s="171"/>
    </row>
    <row r="51800" spans="199:199" ht="12" customHeight="1">
      <c r="GQ51800" s="171"/>
    </row>
    <row r="51801" spans="199:199" ht="12" customHeight="1">
      <c r="GQ51801" s="171"/>
    </row>
    <row r="51802" spans="199:199" ht="12" customHeight="1">
      <c r="GQ51802" s="171"/>
    </row>
    <row r="51803" spans="199:199" ht="12" customHeight="1">
      <c r="GQ51803" s="171"/>
    </row>
    <row r="51804" spans="199:199" ht="12" customHeight="1">
      <c r="GQ51804" s="171"/>
    </row>
    <row r="51805" spans="199:199" ht="12" customHeight="1">
      <c r="GQ51805" s="171"/>
    </row>
    <row r="51806" spans="199:199" ht="12" customHeight="1">
      <c r="GQ51806" s="171"/>
    </row>
    <row r="51807" spans="199:199" ht="12" customHeight="1">
      <c r="GQ51807" s="171"/>
    </row>
    <row r="51808" spans="199:199" ht="12" customHeight="1">
      <c r="GQ51808" s="171"/>
    </row>
    <row r="51809" spans="199:199" ht="12" customHeight="1">
      <c r="GQ51809" s="171"/>
    </row>
    <row r="51810" spans="199:199" ht="12" customHeight="1">
      <c r="GQ51810" s="171"/>
    </row>
    <row r="51811" spans="199:199" ht="12" customHeight="1">
      <c r="GQ51811" s="171"/>
    </row>
    <row r="51812" spans="199:199" ht="12" customHeight="1">
      <c r="GQ51812" s="171"/>
    </row>
    <row r="51813" spans="199:199" ht="12" customHeight="1">
      <c r="GQ51813" s="171"/>
    </row>
    <row r="51814" spans="199:199" ht="12" customHeight="1">
      <c r="GQ51814" s="171"/>
    </row>
    <row r="51815" spans="199:199" ht="12" customHeight="1">
      <c r="GQ51815" s="171"/>
    </row>
    <row r="51816" spans="199:199" ht="12" customHeight="1">
      <c r="GQ51816" s="171"/>
    </row>
    <row r="51817" spans="199:199" ht="12" customHeight="1">
      <c r="GQ51817" s="171"/>
    </row>
    <row r="51818" spans="199:199" ht="12" customHeight="1">
      <c r="GQ51818" s="171"/>
    </row>
    <row r="51819" spans="199:199" ht="12" customHeight="1">
      <c r="GQ51819" s="171"/>
    </row>
    <row r="51820" spans="199:199" ht="12" customHeight="1">
      <c r="GQ51820" s="171"/>
    </row>
    <row r="51821" spans="199:199" ht="12" customHeight="1">
      <c r="GQ51821" s="171"/>
    </row>
    <row r="51822" spans="199:199" ht="12" customHeight="1">
      <c r="GQ51822" s="171"/>
    </row>
    <row r="51823" spans="199:199" ht="12" customHeight="1">
      <c r="GQ51823" s="171"/>
    </row>
    <row r="51824" spans="199:199" ht="12" customHeight="1">
      <c r="GQ51824" s="171"/>
    </row>
    <row r="51825" spans="199:199" ht="12" customHeight="1">
      <c r="GQ51825" s="171"/>
    </row>
    <row r="51826" spans="199:199" ht="12" customHeight="1">
      <c r="GQ51826" s="171"/>
    </row>
    <row r="51827" spans="199:199" ht="12" customHeight="1">
      <c r="GQ51827" s="171"/>
    </row>
    <row r="51828" spans="199:199" ht="12" customHeight="1">
      <c r="GQ51828" s="171"/>
    </row>
    <row r="51829" spans="199:199" ht="12" customHeight="1">
      <c r="GQ51829" s="171"/>
    </row>
    <row r="51830" spans="199:199" ht="12" customHeight="1">
      <c r="GQ51830" s="171"/>
    </row>
    <row r="51831" spans="199:199" ht="12" customHeight="1">
      <c r="GQ51831" s="171"/>
    </row>
    <row r="51832" spans="199:199" ht="12" customHeight="1">
      <c r="GQ51832" s="171"/>
    </row>
    <row r="51833" spans="199:199" ht="12" customHeight="1">
      <c r="GQ51833" s="171"/>
    </row>
    <row r="51834" spans="199:199" ht="12" customHeight="1">
      <c r="GQ51834" s="171"/>
    </row>
    <row r="51835" spans="199:199" ht="12" customHeight="1">
      <c r="GQ51835" s="171"/>
    </row>
    <row r="51836" spans="199:199" ht="12" customHeight="1">
      <c r="GQ51836" s="171"/>
    </row>
    <row r="51837" spans="199:199" ht="12" customHeight="1">
      <c r="GQ51837" s="171"/>
    </row>
    <row r="51838" spans="199:199" ht="12" customHeight="1">
      <c r="GQ51838" s="171"/>
    </row>
    <row r="51839" spans="199:199" ht="12" customHeight="1">
      <c r="GQ51839" s="171"/>
    </row>
    <row r="51840" spans="199:199" ht="12" customHeight="1">
      <c r="GQ51840" s="171"/>
    </row>
    <row r="51841" spans="199:199" ht="12" customHeight="1">
      <c r="GQ51841" s="171"/>
    </row>
    <row r="51842" spans="199:199" ht="12" customHeight="1">
      <c r="GQ51842" s="171"/>
    </row>
    <row r="51843" spans="199:199" ht="12" customHeight="1">
      <c r="GQ51843" s="171"/>
    </row>
    <row r="51844" spans="199:199" ht="12" customHeight="1">
      <c r="GQ51844" s="171"/>
    </row>
    <row r="51845" spans="199:199" ht="12" customHeight="1">
      <c r="GQ51845" s="171"/>
    </row>
    <row r="51846" spans="199:199" ht="12" customHeight="1">
      <c r="GQ51846" s="171"/>
    </row>
    <row r="51847" spans="199:199" ht="12" customHeight="1">
      <c r="GQ51847" s="171"/>
    </row>
    <row r="51848" spans="199:199" ht="12" customHeight="1">
      <c r="GQ51848" s="171"/>
    </row>
    <row r="51849" spans="199:199" ht="12" customHeight="1">
      <c r="GQ51849" s="171"/>
    </row>
    <row r="51850" spans="199:199" ht="12" customHeight="1">
      <c r="GQ51850" s="171"/>
    </row>
    <row r="51851" spans="199:199" ht="12" customHeight="1">
      <c r="GQ51851" s="171"/>
    </row>
    <row r="51852" spans="199:199" ht="12" customHeight="1">
      <c r="GQ51852" s="171"/>
    </row>
    <row r="51853" spans="199:199" ht="12" customHeight="1">
      <c r="GQ51853" s="171"/>
    </row>
    <row r="51854" spans="199:199" ht="12" customHeight="1">
      <c r="GQ51854" s="171"/>
    </row>
    <row r="51855" spans="199:199" ht="12" customHeight="1">
      <c r="GQ51855" s="171"/>
    </row>
    <row r="51856" spans="199:199" ht="12" customHeight="1">
      <c r="GQ51856" s="171"/>
    </row>
    <row r="51857" spans="199:199" ht="12" customHeight="1">
      <c r="GQ51857" s="171"/>
    </row>
    <row r="51858" spans="199:199" ht="12" customHeight="1">
      <c r="GQ51858" s="171"/>
    </row>
    <row r="51859" spans="199:199" ht="12" customHeight="1">
      <c r="GQ51859" s="171"/>
    </row>
    <row r="51860" spans="199:199" ht="12" customHeight="1">
      <c r="GQ51860" s="171"/>
    </row>
    <row r="51861" spans="199:199" ht="12" customHeight="1">
      <c r="GQ51861" s="171"/>
    </row>
    <row r="51862" spans="199:199" ht="12" customHeight="1">
      <c r="GQ51862" s="171"/>
    </row>
    <row r="51863" spans="199:199" ht="12" customHeight="1">
      <c r="GQ51863" s="171"/>
    </row>
    <row r="51864" spans="199:199" ht="12" customHeight="1">
      <c r="GQ51864" s="171"/>
    </row>
    <row r="51865" spans="199:199" ht="12" customHeight="1">
      <c r="GQ51865" s="171"/>
    </row>
    <row r="51866" spans="199:199" ht="12" customHeight="1">
      <c r="GQ51866" s="171"/>
    </row>
    <row r="51867" spans="199:199" ht="12" customHeight="1">
      <c r="GQ51867" s="171"/>
    </row>
    <row r="51868" spans="199:199" ht="12" customHeight="1">
      <c r="GQ51868" s="171"/>
    </row>
    <row r="51869" spans="199:199" ht="12" customHeight="1">
      <c r="GQ51869" s="171"/>
    </row>
    <row r="51870" spans="199:199" ht="12" customHeight="1">
      <c r="GQ51870" s="171"/>
    </row>
    <row r="51871" spans="199:199" ht="12" customHeight="1">
      <c r="GQ51871" s="171"/>
    </row>
    <row r="51872" spans="199:199" ht="12" customHeight="1">
      <c r="GQ51872" s="171"/>
    </row>
    <row r="51873" spans="199:199" ht="12" customHeight="1">
      <c r="GQ51873" s="171"/>
    </row>
    <row r="51874" spans="199:199" ht="12" customHeight="1">
      <c r="GQ51874" s="171"/>
    </row>
    <row r="51875" spans="199:199" ht="12" customHeight="1">
      <c r="GQ51875" s="171"/>
    </row>
    <row r="51876" spans="199:199" ht="12" customHeight="1">
      <c r="GQ51876" s="171"/>
    </row>
    <row r="51877" spans="199:199" ht="12" customHeight="1">
      <c r="GQ51877" s="171"/>
    </row>
    <row r="51878" spans="199:199" ht="12" customHeight="1">
      <c r="GQ51878" s="171"/>
    </row>
    <row r="51879" spans="199:199" ht="12" customHeight="1">
      <c r="GQ51879" s="171"/>
    </row>
    <row r="51880" spans="199:199" ht="12" customHeight="1">
      <c r="GQ51880" s="171"/>
    </row>
    <row r="51881" spans="199:199" ht="12" customHeight="1">
      <c r="GQ51881" s="171"/>
    </row>
    <row r="51882" spans="199:199" ht="12" customHeight="1">
      <c r="GQ51882" s="171"/>
    </row>
    <row r="51883" spans="199:199" ht="12" customHeight="1">
      <c r="GQ51883" s="171"/>
    </row>
    <row r="51884" spans="199:199" ht="12" customHeight="1">
      <c r="GQ51884" s="171"/>
    </row>
    <row r="51885" spans="199:199" ht="12" customHeight="1">
      <c r="GQ51885" s="171"/>
    </row>
    <row r="51886" spans="199:199" ht="12" customHeight="1">
      <c r="GQ51886" s="171"/>
    </row>
    <row r="51887" spans="199:199" ht="12" customHeight="1">
      <c r="GQ51887" s="171"/>
    </row>
    <row r="51888" spans="199:199" ht="12" customHeight="1">
      <c r="GQ51888" s="171"/>
    </row>
    <row r="51889" spans="199:199" ht="12" customHeight="1">
      <c r="GQ51889" s="171"/>
    </row>
    <row r="51890" spans="199:199" ht="12" customHeight="1">
      <c r="GQ51890" s="171"/>
    </row>
    <row r="51891" spans="199:199" ht="12" customHeight="1">
      <c r="GQ51891" s="171"/>
    </row>
    <row r="51892" spans="199:199" ht="12" customHeight="1">
      <c r="GQ51892" s="171"/>
    </row>
    <row r="51893" spans="199:199" ht="12" customHeight="1">
      <c r="GQ51893" s="171"/>
    </row>
    <row r="51894" spans="199:199" ht="12" customHeight="1">
      <c r="GQ51894" s="171"/>
    </row>
    <row r="51895" spans="199:199" ht="12" customHeight="1">
      <c r="GQ51895" s="171"/>
    </row>
    <row r="51896" spans="199:199" ht="12" customHeight="1">
      <c r="GQ51896" s="171"/>
    </row>
    <row r="51897" spans="199:199" ht="12" customHeight="1">
      <c r="GQ51897" s="171"/>
    </row>
    <row r="51898" spans="199:199" ht="12" customHeight="1">
      <c r="GQ51898" s="171"/>
    </row>
    <row r="51899" spans="199:199" ht="12" customHeight="1">
      <c r="GQ51899" s="171"/>
    </row>
    <row r="51900" spans="199:199" ht="12" customHeight="1">
      <c r="GQ51900" s="171"/>
    </row>
    <row r="51901" spans="199:199" ht="12" customHeight="1">
      <c r="GQ51901" s="171"/>
    </row>
    <row r="51902" spans="199:199" ht="12" customHeight="1">
      <c r="GQ51902" s="171"/>
    </row>
    <row r="51903" spans="199:199" ht="12" customHeight="1">
      <c r="GQ51903" s="171"/>
    </row>
    <row r="51904" spans="199:199" ht="12" customHeight="1">
      <c r="GQ51904" s="171"/>
    </row>
    <row r="51905" spans="199:199" ht="12" customHeight="1">
      <c r="GQ51905" s="171"/>
    </row>
    <row r="51906" spans="199:199" ht="12" customHeight="1">
      <c r="GQ51906" s="171"/>
    </row>
    <row r="51907" spans="199:199" ht="12" customHeight="1">
      <c r="GQ51907" s="171"/>
    </row>
    <row r="51908" spans="199:199" ht="12" customHeight="1">
      <c r="GQ51908" s="171"/>
    </row>
    <row r="51909" spans="199:199" ht="12" customHeight="1">
      <c r="GQ51909" s="171"/>
    </row>
    <row r="51910" spans="199:199" ht="12" customHeight="1">
      <c r="GQ51910" s="171"/>
    </row>
    <row r="51911" spans="199:199" ht="12" customHeight="1">
      <c r="GQ51911" s="171"/>
    </row>
    <row r="51912" spans="199:199" ht="12" customHeight="1">
      <c r="GQ51912" s="171"/>
    </row>
    <row r="51913" spans="199:199" ht="12" customHeight="1">
      <c r="GQ51913" s="171"/>
    </row>
    <row r="51914" spans="199:199" ht="12" customHeight="1">
      <c r="GQ51914" s="171"/>
    </row>
    <row r="51915" spans="199:199" ht="12" customHeight="1">
      <c r="GQ51915" s="171"/>
    </row>
    <row r="51916" spans="199:199" ht="12" customHeight="1">
      <c r="GQ51916" s="171"/>
    </row>
    <row r="51917" spans="199:199" ht="12" customHeight="1">
      <c r="GQ51917" s="171"/>
    </row>
    <row r="51918" spans="199:199" ht="12" customHeight="1">
      <c r="GQ51918" s="171"/>
    </row>
    <row r="51919" spans="199:199" ht="12" customHeight="1">
      <c r="GQ51919" s="171"/>
    </row>
    <row r="51920" spans="199:199" ht="12" customHeight="1">
      <c r="GQ51920" s="171"/>
    </row>
    <row r="51921" spans="199:199" ht="12" customHeight="1">
      <c r="GQ51921" s="171"/>
    </row>
    <row r="51922" spans="199:199" ht="12" customHeight="1">
      <c r="GQ51922" s="171"/>
    </row>
    <row r="51923" spans="199:199" ht="12" customHeight="1">
      <c r="GQ51923" s="171"/>
    </row>
    <row r="51924" spans="199:199" ht="12" customHeight="1">
      <c r="GQ51924" s="171"/>
    </row>
    <row r="51925" spans="199:199" ht="12" customHeight="1">
      <c r="GQ51925" s="171"/>
    </row>
    <row r="51926" spans="199:199" ht="12" customHeight="1">
      <c r="GQ51926" s="171"/>
    </row>
    <row r="51927" spans="199:199" ht="12" customHeight="1">
      <c r="GQ51927" s="171"/>
    </row>
    <row r="51928" spans="199:199" ht="12" customHeight="1">
      <c r="GQ51928" s="171"/>
    </row>
    <row r="51929" spans="199:199" ht="12" customHeight="1">
      <c r="GQ51929" s="171"/>
    </row>
    <row r="51930" spans="199:199" ht="12" customHeight="1">
      <c r="GQ51930" s="171"/>
    </row>
    <row r="51931" spans="199:199" ht="12" customHeight="1">
      <c r="GQ51931" s="171"/>
    </row>
    <row r="51932" spans="199:199" ht="12" customHeight="1">
      <c r="GQ51932" s="171"/>
    </row>
    <row r="51933" spans="199:199" ht="12" customHeight="1">
      <c r="GQ51933" s="171"/>
    </row>
    <row r="51934" spans="199:199" ht="12" customHeight="1">
      <c r="GQ51934" s="171"/>
    </row>
    <row r="51935" spans="199:199" ht="12" customHeight="1">
      <c r="GQ51935" s="171"/>
    </row>
    <row r="51936" spans="199:199" ht="12" customHeight="1">
      <c r="GQ51936" s="171"/>
    </row>
    <row r="51937" spans="199:199" ht="12" customHeight="1">
      <c r="GQ51937" s="171"/>
    </row>
    <row r="51938" spans="199:199" ht="12" customHeight="1">
      <c r="GQ51938" s="171"/>
    </row>
    <row r="51939" spans="199:199" ht="12" customHeight="1">
      <c r="GQ51939" s="171"/>
    </row>
    <row r="51940" spans="199:199" ht="12" customHeight="1">
      <c r="GQ51940" s="171"/>
    </row>
    <row r="51941" spans="199:199" ht="12" customHeight="1">
      <c r="GQ51941" s="171"/>
    </row>
    <row r="51942" spans="199:199" ht="12" customHeight="1">
      <c r="GQ51942" s="171"/>
    </row>
    <row r="51943" spans="199:199" ht="12" customHeight="1">
      <c r="GQ51943" s="171"/>
    </row>
    <row r="51944" spans="199:199" ht="12" customHeight="1">
      <c r="GQ51944" s="171"/>
    </row>
    <row r="51945" spans="199:199" ht="12" customHeight="1">
      <c r="GQ51945" s="171"/>
    </row>
    <row r="51946" spans="199:199" ht="12" customHeight="1">
      <c r="GQ51946" s="171"/>
    </row>
    <row r="51947" spans="199:199" ht="12" customHeight="1">
      <c r="GQ51947" s="171"/>
    </row>
    <row r="51948" spans="199:199" ht="12" customHeight="1">
      <c r="GQ51948" s="171"/>
    </row>
    <row r="51949" spans="199:199" ht="12" customHeight="1">
      <c r="GQ51949" s="171"/>
    </row>
    <row r="51950" spans="199:199" ht="12" customHeight="1">
      <c r="GQ51950" s="171"/>
    </row>
    <row r="51951" spans="199:199" ht="12" customHeight="1">
      <c r="GQ51951" s="171"/>
    </row>
    <row r="51952" spans="199:199" ht="12" customHeight="1">
      <c r="GQ51952" s="171"/>
    </row>
    <row r="51953" spans="199:199" ht="12" customHeight="1">
      <c r="GQ51953" s="171"/>
    </row>
    <row r="51954" spans="199:199" ht="12" customHeight="1">
      <c r="GQ51954" s="171"/>
    </row>
    <row r="51955" spans="199:199" ht="12" customHeight="1">
      <c r="GQ51955" s="171"/>
    </row>
    <row r="51956" spans="199:199" ht="12" customHeight="1">
      <c r="GQ51956" s="171"/>
    </row>
    <row r="51957" spans="199:199" ht="12" customHeight="1">
      <c r="GQ51957" s="171"/>
    </row>
    <row r="51958" spans="199:199" ht="12" customHeight="1">
      <c r="GQ51958" s="171"/>
    </row>
    <row r="51959" spans="199:199" ht="12" customHeight="1">
      <c r="GQ51959" s="171"/>
    </row>
    <row r="51960" spans="199:199" ht="12" customHeight="1">
      <c r="GQ51960" s="171"/>
    </row>
    <row r="51961" spans="199:199" ht="12" customHeight="1">
      <c r="GQ51961" s="171"/>
    </row>
    <row r="51962" spans="199:199" ht="12" customHeight="1">
      <c r="GQ51962" s="171"/>
    </row>
    <row r="51963" spans="199:199" ht="12" customHeight="1">
      <c r="GQ51963" s="171"/>
    </row>
    <row r="51964" spans="199:199" ht="12" customHeight="1">
      <c r="GQ51964" s="171"/>
    </row>
    <row r="51965" spans="199:199" ht="12" customHeight="1">
      <c r="GQ51965" s="171"/>
    </row>
    <row r="51966" spans="199:199" ht="12" customHeight="1">
      <c r="GQ51966" s="171"/>
    </row>
    <row r="51967" spans="199:199" ht="12" customHeight="1">
      <c r="GQ51967" s="171"/>
    </row>
    <row r="51968" spans="199:199" ht="12" customHeight="1">
      <c r="GQ51968" s="171"/>
    </row>
    <row r="51969" spans="199:199" ht="12" customHeight="1">
      <c r="GQ51969" s="171"/>
    </row>
    <row r="51970" spans="199:199" ht="12" customHeight="1">
      <c r="GQ51970" s="171"/>
    </row>
    <row r="51971" spans="199:199" ht="12" customHeight="1">
      <c r="GQ51971" s="171"/>
    </row>
    <row r="51972" spans="199:199" ht="12" customHeight="1">
      <c r="GQ51972" s="171"/>
    </row>
    <row r="51973" spans="199:199" ht="12" customHeight="1">
      <c r="GQ51973" s="171"/>
    </row>
    <row r="51974" spans="199:199" ht="12" customHeight="1">
      <c r="GQ51974" s="171"/>
    </row>
    <row r="51975" spans="199:199" ht="12" customHeight="1">
      <c r="GQ51975" s="171"/>
    </row>
    <row r="51976" spans="199:199" ht="12" customHeight="1">
      <c r="GQ51976" s="171"/>
    </row>
    <row r="51977" spans="199:199" ht="12" customHeight="1">
      <c r="GQ51977" s="171"/>
    </row>
    <row r="51978" spans="199:199" ht="12" customHeight="1">
      <c r="GQ51978" s="171"/>
    </row>
    <row r="51979" spans="199:199" ht="12" customHeight="1">
      <c r="GQ51979" s="171"/>
    </row>
    <row r="51980" spans="199:199" ht="12" customHeight="1">
      <c r="GQ51980" s="171"/>
    </row>
    <row r="51981" spans="199:199" ht="12" customHeight="1">
      <c r="GQ51981" s="171"/>
    </row>
    <row r="51982" spans="199:199" ht="12" customHeight="1">
      <c r="GQ51982" s="171"/>
    </row>
    <row r="51983" spans="199:199" ht="12" customHeight="1">
      <c r="GQ51983" s="171"/>
    </row>
    <row r="51984" spans="199:199" ht="12" customHeight="1">
      <c r="GQ51984" s="171"/>
    </row>
    <row r="51985" spans="199:199" ht="12" customHeight="1">
      <c r="GQ51985" s="171"/>
    </row>
    <row r="51986" spans="199:199" ht="12" customHeight="1">
      <c r="GQ51986" s="171"/>
    </row>
    <row r="51987" spans="199:199" ht="12" customHeight="1">
      <c r="GQ51987" s="171"/>
    </row>
    <row r="51988" spans="199:199" ht="12" customHeight="1">
      <c r="GQ51988" s="171"/>
    </row>
    <row r="51989" spans="199:199" ht="12" customHeight="1">
      <c r="GQ51989" s="171"/>
    </row>
    <row r="51990" spans="199:199" ht="12" customHeight="1">
      <c r="GQ51990" s="171"/>
    </row>
    <row r="51991" spans="199:199" ht="12" customHeight="1">
      <c r="GQ51991" s="171"/>
    </row>
    <row r="51992" spans="199:199" ht="12" customHeight="1">
      <c r="GQ51992" s="171"/>
    </row>
    <row r="51993" spans="199:199" ht="12" customHeight="1">
      <c r="GQ51993" s="171"/>
    </row>
    <row r="51994" spans="199:199" ht="12" customHeight="1">
      <c r="GQ51994" s="171"/>
    </row>
    <row r="51995" spans="199:199" ht="12" customHeight="1">
      <c r="GQ51995" s="171"/>
    </row>
    <row r="51996" spans="199:199" ht="12" customHeight="1">
      <c r="GQ51996" s="171"/>
    </row>
    <row r="51997" spans="199:199" ht="12" customHeight="1">
      <c r="GQ51997" s="171"/>
    </row>
    <row r="51998" spans="199:199" ht="12" customHeight="1">
      <c r="GQ51998" s="171"/>
    </row>
    <row r="51999" spans="199:199" ht="12" customHeight="1">
      <c r="GQ51999" s="171"/>
    </row>
    <row r="52000" spans="199:199" ht="12" customHeight="1">
      <c r="GQ52000" s="171"/>
    </row>
    <row r="52001" spans="199:199" ht="12" customHeight="1">
      <c r="GQ52001" s="171"/>
    </row>
    <row r="52002" spans="199:199" ht="12" customHeight="1">
      <c r="GQ52002" s="171"/>
    </row>
    <row r="52003" spans="199:199" ht="12" customHeight="1">
      <c r="GQ52003" s="171"/>
    </row>
    <row r="52004" spans="199:199" ht="12" customHeight="1">
      <c r="GQ52004" s="171"/>
    </row>
    <row r="52005" spans="199:199" ht="12" customHeight="1">
      <c r="GQ52005" s="171"/>
    </row>
    <row r="52006" spans="199:199" ht="12" customHeight="1">
      <c r="GQ52006" s="171"/>
    </row>
    <row r="52007" spans="199:199" ht="12" customHeight="1">
      <c r="GQ52007" s="171"/>
    </row>
    <row r="52008" spans="199:199" ht="12" customHeight="1">
      <c r="GQ52008" s="171"/>
    </row>
    <row r="52009" spans="199:199" ht="12" customHeight="1">
      <c r="GQ52009" s="171"/>
    </row>
    <row r="52010" spans="199:199" ht="12" customHeight="1">
      <c r="GQ52010" s="171"/>
    </row>
    <row r="52011" spans="199:199" ht="12" customHeight="1">
      <c r="GQ52011" s="171"/>
    </row>
    <row r="52012" spans="199:199" ht="12" customHeight="1">
      <c r="GQ52012" s="171"/>
    </row>
    <row r="52013" spans="199:199" ht="12" customHeight="1">
      <c r="GQ52013" s="171"/>
    </row>
    <row r="52014" spans="199:199" ht="12" customHeight="1">
      <c r="GQ52014" s="171"/>
    </row>
    <row r="52015" spans="199:199" ht="12" customHeight="1">
      <c r="GQ52015" s="171"/>
    </row>
    <row r="52016" spans="199:199" ht="12" customHeight="1">
      <c r="GQ52016" s="171"/>
    </row>
    <row r="52017" spans="199:199" ht="12" customHeight="1">
      <c r="GQ52017" s="171"/>
    </row>
    <row r="52018" spans="199:199" ht="12" customHeight="1">
      <c r="GQ52018" s="171"/>
    </row>
    <row r="52019" spans="199:199" ht="12" customHeight="1">
      <c r="GQ52019" s="171"/>
    </row>
    <row r="52020" spans="199:199" ht="12" customHeight="1">
      <c r="GQ52020" s="171"/>
    </row>
    <row r="52021" spans="199:199" ht="12" customHeight="1">
      <c r="GQ52021" s="171"/>
    </row>
    <row r="52022" spans="199:199" ht="12" customHeight="1">
      <c r="GQ52022" s="171"/>
    </row>
    <row r="52023" spans="199:199" ht="12" customHeight="1">
      <c r="GQ52023" s="171"/>
    </row>
    <row r="52024" spans="199:199" ht="12" customHeight="1">
      <c r="GQ52024" s="171"/>
    </row>
    <row r="52025" spans="199:199" ht="12" customHeight="1">
      <c r="GQ52025" s="171"/>
    </row>
    <row r="52026" spans="199:199" ht="12" customHeight="1">
      <c r="GQ52026" s="171"/>
    </row>
    <row r="52027" spans="199:199" ht="12" customHeight="1">
      <c r="GQ52027" s="171"/>
    </row>
    <row r="52028" spans="199:199" ht="12" customHeight="1">
      <c r="GQ52028" s="171"/>
    </row>
    <row r="52029" spans="199:199" ht="12" customHeight="1">
      <c r="GQ52029" s="171"/>
    </row>
    <row r="52030" spans="199:199" ht="12" customHeight="1">
      <c r="GQ52030" s="171"/>
    </row>
    <row r="52031" spans="199:199" ht="12" customHeight="1">
      <c r="GQ52031" s="171"/>
    </row>
    <row r="52032" spans="199:199" ht="12" customHeight="1">
      <c r="GQ52032" s="171"/>
    </row>
    <row r="52033" spans="199:199" ht="12" customHeight="1">
      <c r="GQ52033" s="171"/>
    </row>
    <row r="52034" spans="199:199" ht="12" customHeight="1">
      <c r="GQ52034" s="171"/>
    </row>
    <row r="52035" spans="199:199" ht="12" customHeight="1">
      <c r="GQ52035" s="171"/>
    </row>
    <row r="52036" spans="199:199" ht="12" customHeight="1">
      <c r="GQ52036" s="171"/>
    </row>
    <row r="52037" spans="199:199" ht="12" customHeight="1">
      <c r="GQ52037" s="171"/>
    </row>
    <row r="52038" spans="199:199" ht="12" customHeight="1">
      <c r="GQ52038" s="171"/>
    </row>
    <row r="52039" spans="199:199" ht="12" customHeight="1">
      <c r="GQ52039" s="171"/>
    </row>
    <row r="52040" spans="199:199" ht="12" customHeight="1">
      <c r="GQ52040" s="171"/>
    </row>
    <row r="52041" spans="199:199" ht="12" customHeight="1">
      <c r="GQ52041" s="171"/>
    </row>
    <row r="52042" spans="199:199" ht="12" customHeight="1">
      <c r="GQ52042" s="171"/>
    </row>
    <row r="52043" spans="199:199" ht="12" customHeight="1">
      <c r="GQ52043" s="171"/>
    </row>
    <row r="52044" spans="199:199" ht="12" customHeight="1">
      <c r="GQ52044" s="171"/>
    </row>
    <row r="52045" spans="199:199" ht="12" customHeight="1">
      <c r="GQ52045" s="171"/>
    </row>
    <row r="52046" spans="199:199" ht="12" customHeight="1">
      <c r="GQ52046" s="171"/>
    </row>
    <row r="52047" spans="199:199" ht="12" customHeight="1">
      <c r="GQ52047" s="171"/>
    </row>
    <row r="52048" spans="199:199" ht="12" customHeight="1">
      <c r="GQ52048" s="171"/>
    </row>
    <row r="52049" spans="199:199" ht="12" customHeight="1">
      <c r="GQ52049" s="171"/>
    </row>
    <row r="52050" spans="199:199" ht="12" customHeight="1">
      <c r="GQ52050" s="171"/>
    </row>
    <row r="52051" spans="199:199" ht="12" customHeight="1">
      <c r="GQ52051" s="171"/>
    </row>
    <row r="52052" spans="199:199" ht="12" customHeight="1">
      <c r="GQ52052" s="171"/>
    </row>
    <row r="52053" spans="199:199" ht="12" customHeight="1">
      <c r="GQ52053" s="171"/>
    </row>
    <row r="52054" spans="199:199" ht="12" customHeight="1">
      <c r="GQ52054" s="171"/>
    </row>
    <row r="52055" spans="199:199" ht="12" customHeight="1">
      <c r="GQ52055" s="171"/>
    </row>
    <row r="52056" spans="199:199" ht="12" customHeight="1">
      <c r="GQ52056" s="171"/>
    </row>
    <row r="52057" spans="199:199" ht="12" customHeight="1">
      <c r="GQ52057" s="171"/>
    </row>
    <row r="52058" spans="199:199" ht="12" customHeight="1">
      <c r="GQ52058" s="171"/>
    </row>
    <row r="52059" spans="199:199" ht="12" customHeight="1">
      <c r="GQ52059" s="171"/>
    </row>
    <row r="52060" spans="199:199" ht="12" customHeight="1">
      <c r="GQ52060" s="171"/>
    </row>
    <row r="52061" spans="199:199" ht="12" customHeight="1">
      <c r="GQ52061" s="171"/>
    </row>
    <row r="52062" spans="199:199" ht="12" customHeight="1">
      <c r="GQ52062" s="171"/>
    </row>
    <row r="52063" spans="199:199" ht="12" customHeight="1">
      <c r="GQ52063" s="171"/>
    </row>
    <row r="52064" spans="199:199" ht="12" customHeight="1">
      <c r="GQ52064" s="171"/>
    </row>
    <row r="52065" spans="199:199" ht="12" customHeight="1">
      <c r="GQ52065" s="171"/>
    </row>
    <row r="52066" spans="199:199" ht="12" customHeight="1">
      <c r="GQ52066" s="171"/>
    </row>
    <row r="52067" spans="199:199" ht="12" customHeight="1">
      <c r="GQ52067" s="171"/>
    </row>
    <row r="52068" spans="199:199" ht="12" customHeight="1">
      <c r="GQ52068" s="171"/>
    </row>
    <row r="52069" spans="199:199" ht="12" customHeight="1">
      <c r="GQ52069" s="171"/>
    </row>
    <row r="52070" spans="199:199" ht="12" customHeight="1">
      <c r="GQ52070" s="171"/>
    </row>
    <row r="52071" spans="199:199" ht="12" customHeight="1">
      <c r="GQ52071" s="171"/>
    </row>
    <row r="52072" spans="199:199" ht="12" customHeight="1">
      <c r="GQ52072" s="171"/>
    </row>
    <row r="52073" spans="199:199" ht="12" customHeight="1">
      <c r="GQ52073" s="171"/>
    </row>
    <row r="52074" spans="199:199" ht="12" customHeight="1">
      <c r="GQ52074" s="171"/>
    </row>
    <row r="52075" spans="199:199" ht="12" customHeight="1">
      <c r="GQ52075" s="171"/>
    </row>
    <row r="52076" spans="199:199" ht="12" customHeight="1">
      <c r="GQ52076" s="171"/>
    </row>
    <row r="52077" spans="199:199" ht="12" customHeight="1">
      <c r="GQ52077" s="171"/>
    </row>
    <row r="52078" spans="199:199" ht="12" customHeight="1">
      <c r="GQ52078" s="171"/>
    </row>
    <row r="52079" spans="199:199" ht="12" customHeight="1">
      <c r="GQ52079" s="171"/>
    </row>
    <row r="52080" spans="199:199" ht="12" customHeight="1">
      <c r="GQ52080" s="171"/>
    </row>
    <row r="52081" spans="199:199" ht="12" customHeight="1">
      <c r="GQ52081" s="171"/>
    </row>
    <row r="52082" spans="199:199" ht="12" customHeight="1">
      <c r="GQ52082" s="171"/>
    </row>
    <row r="52083" spans="199:199" ht="12" customHeight="1">
      <c r="GQ52083" s="171"/>
    </row>
    <row r="52084" spans="199:199" ht="12" customHeight="1">
      <c r="GQ52084" s="171"/>
    </row>
    <row r="52085" spans="199:199" ht="12" customHeight="1">
      <c r="GQ52085" s="171"/>
    </row>
    <row r="52086" spans="199:199" ht="12" customHeight="1">
      <c r="GQ52086" s="171"/>
    </row>
    <row r="52087" spans="199:199" ht="12" customHeight="1">
      <c r="GQ52087" s="171"/>
    </row>
    <row r="52088" spans="199:199" ht="12" customHeight="1">
      <c r="GQ52088" s="171"/>
    </row>
    <row r="52089" spans="199:199" ht="12" customHeight="1">
      <c r="GQ52089" s="171"/>
    </row>
    <row r="52090" spans="199:199" ht="12" customHeight="1">
      <c r="GQ52090" s="171"/>
    </row>
    <row r="52091" spans="199:199" ht="12" customHeight="1">
      <c r="GQ52091" s="171"/>
    </row>
    <row r="52092" spans="199:199" ht="12" customHeight="1">
      <c r="GQ52092" s="171"/>
    </row>
    <row r="52093" spans="199:199" ht="12" customHeight="1">
      <c r="GQ52093" s="171"/>
    </row>
    <row r="52094" spans="199:199" ht="12" customHeight="1">
      <c r="GQ52094" s="171"/>
    </row>
    <row r="52095" spans="199:199" ht="12" customHeight="1">
      <c r="GQ52095" s="171"/>
    </row>
    <row r="52096" spans="199:199" ht="12" customHeight="1">
      <c r="GQ52096" s="171"/>
    </row>
    <row r="52097" spans="199:199" ht="12" customHeight="1">
      <c r="GQ52097" s="171"/>
    </row>
    <row r="52098" spans="199:199" ht="12" customHeight="1">
      <c r="GQ52098" s="171"/>
    </row>
    <row r="52099" spans="199:199" ht="12" customHeight="1">
      <c r="GQ52099" s="171"/>
    </row>
    <row r="52100" spans="199:199" ht="12" customHeight="1">
      <c r="GQ52100" s="171"/>
    </row>
    <row r="52101" spans="199:199" ht="12" customHeight="1">
      <c r="GQ52101" s="171"/>
    </row>
    <row r="52102" spans="199:199" ht="12" customHeight="1">
      <c r="GQ52102" s="171"/>
    </row>
    <row r="52103" spans="199:199" ht="12" customHeight="1">
      <c r="GQ52103" s="171"/>
    </row>
    <row r="52104" spans="199:199" ht="12" customHeight="1">
      <c r="GQ52104" s="171"/>
    </row>
    <row r="52105" spans="199:199" ht="12" customHeight="1">
      <c r="GQ52105" s="171"/>
    </row>
    <row r="52106" spans="199:199" ht="12" customHeight="1">
      <c r="GQ52106" s="171"/>
    </row>
    <row r="52107" spans="199:199" ht="12" customHeight="1">
      <c r="GQ52107" s="171"/>
    </row>
    <row r="52108" spans="199:199" ht="12" customHeight="1">
      <c r="GQ52108" s="171"/>
    </row>
    <row r="52109" spans="199:199" ht="12" customHeight="1">
      <c r="GQ52109" s="171"/>
    </row>
    <row r="52110" spans="199:199" ht="12" customHeight="1">
      <c r="GQ52110" s="171"/>
    </row>
    <row r="52111" spans="199:199" ht="12" customHeight="1">
      <c r="GQ52111" s="171"/>
    </row>
    <row r="52112" spans="199:199" ht="12" customHeight="1">
      <c r="GQ52112" s="171"/>
    </row>
    <row r="52113" spans="199:199" ht="12" customHeight="1">
      <c r="GQ52113" s="171"/>
    </row>
    <row r="52114" spans="199:199" ht="12" customHeight="1">
      <c r="GQ52114" s="171"/>
    </row>
    <row r="52115" spans="199:199" ht="12" customHeight="1">
      <c r="GQ52115" s="171"/>
    </row>
    <row r="52116" spans="199:199" ht="12" customHeight="1">
      <c r="GQ52116" s="171"/>
    </row>
    <row r="52117" spans="199:199" ht="12" customHeight="1">
      <c r="GQ52117" s="171"/>
    </row>
    <row r="52118" spans="199:199" ht="12" customHeight="1">
      <c r="GQ52118" s="171"/>
    </row>
    <row r="52119" spans="199:199" ht="12" customHeight="1">
      <c r="GQ52119" s="171"/>
    </row>
    <row r="52120" spans="199:199" ht="12" customHeight="1">
      <c r="GQ52120" s="171"/>
    </row>
    <row r="52121" spans="199:199" ht="12" customHeight="1">
      <c r="GQ52121" s="171"/>
    </row>
    <row r="52122" spans="199:199" ht="12" customHeight="1">
      <c r="GQ52122" s="171"/>
    </row>
    <row r="52123" spans="199:199" ht="12" customHeight="1">
      <c r="GQ52123" s="171"/>
    </row>
    <row r="52124" spans="199:199" ht="12" customHeight="1">
      <c r="GQ52124" s="171"/>
    </row>
    <row r="52125" spans="199:199" ht="12" customHeight="1">
      <c r="GQ52125" s="171"/>
    </row>
    <row r="52126" spans="199:199" ht="12" customHeight="1">
      <c r="GQ52126" s="171"/>
    </row>
    <row r="52127" spans="199:199" ht="12" customHeight="1">
      <c r="GQ52127" s="171"/>
    </row>
    <row r="52128" spans="199:199" ht="12" customHeight="1">
      <c r="GQ52128" s="171"/>
    </row>
    <row r="52129" spans="199:199" ht="12" customHeight="1">
      <c r="GQ52129" s="171"/>
    </row>
    <row r="52130" spans="199:199" ht="12" customHeight="1">
      <c r="GQ52130" s="171"/>
    </row>
    <row r="52131" spans="199:199" ht="12" customHeight="1">
      <c r="GQ52131" s="171"/>
    </row>
    <row r="52132" spans="199:199" ht="12" customHeight="1">
      <c r="GQ52132" s="171"/>
    </row>
    <row r="52133" spans="199:199" ht="12" customHeight="1">
      <c r="GQ52133" s="171"/>
    </row>
    <row r="52134" spans="199:199" ht="12" customHeight="1">
      <c r="GQ52134" s="171"/>
    </row>
    <row r="52135" spans="199:199" ht="12" customHeight="1">
      <c r="GQ52135" s="171"/>
    </row>
    <row r="52136" spans="199:199" ht="12" customHeight="1">
      <c r="GQ52136" s="171"/>
    </row>
    <row r="52137" spans="199:199" ht="12" customHeight="1">
      <c r="GQ52137" s="171"/>
    </row>
    <row r="52138" spans="199:199" ht="12" customHeight="1">
      <c r="GQ52138" s="171"/>
    </row>
    <row r="52139" spans="199:199" ht="12" customHeight="1">
      <c r="GQ52139" s="171"/>
    </row>
    <row r="52140" spans="199:199" ht="12" customHeight="1">
      <c r="GQ52140" s="171"/>
    </row>
    <row r="52141" spans="199:199" ht="12" customHeight="1">
      <c r="GQ52141" s="171"/>
    </row>
    <row r="52142" spans="199:199" ht="12" customHeight="1">
      <c r="GQ52142" s="171"/>
    </row>
    <row r="52143" spans="199:199" ht="12" customHeight="1">
      <c r="GQ52143" s="171"/>
    </row>
    <row r="52144" spans="199:199" ht="12" customHeight="1">
      <c r="GQ52144" s="171"/>
    </row>
    <row r="52145" spans="199:199" ht="12" customHeight="1">
      <c r="GQ52145" s="171"/>
    </row>
    <row r="52146" spans="199:199" ht="12" customHeight="1">
      <c r="GQ52146" s="171"/>
    </row>
    <row r="52147" spans="199:199" ht="12" customHeight="1">
      <c r="GQ52147" s="171"/>
    </row>
    <row r="52148" spans="199:199" ht="12" customHeight="1">
      <c r="GQ52148" s="171"/>
    </row>
    <row r="52149" spans="199:199" ht="12" customHeight="1">
      <c r="GQ52149" s="171"/>
    </row>
    <row r="52150" spans="199:199" ht="12" customHeight="1">
      <c r="GQ52150" s="171"/>
    </row>
    <row r="52151" spans="199:199" ht="12" customHeight="1">
      <c r="GQ52151" s="171"/>
    </row>
    <row r="52152" spans="199:199" ht="12" customHeight="1">
      <c r="GQ52152" s="171"/>
    </row>
    <row r="52153" spans="199:199" ht="12" customHeight="1">
      <c r="GQ52153" s="171"/>
    </row>
    <row r="52154" spans="199:199" ht="12" customHeight="1">
      <c r="GQ52154" s="171"/>
    </row>
    <row r="52155" spans="199:199" ht="12" customHeight="1">
      <c r="GQ52155" s="171"/>
    </row>
    <row r="52156" spans="199:199" ht="12" customHeight="1">
      <c r="GQ52156" s="171"/>
    </row>
    <row r="52157" spans="199:199" ht="12" customHeight="1">
      <c r="GQ52157" s="171"/>
    </row>
    <row r="52158" spans="199:199" ht="12" customHeight="1">
      <c r="GQ52158" s="171"/>
    </row>
    <row r="52159" spans="199:199" ht="12" customHeight="1">
      <c r="GQ52159" s="171"/>
    </row>
    <row r="52160" spans="199:199" ht="12" customHeight="1">
      <c r="GQ52160" s="171"/>
    </row>
    <row r="52161" spans="199:199" ht="12" customHeight="1">
      <c r="GQ52161" s="171"/>
    </row>
    <row r="52162" spans="199:199" ht="12" customHeight="1">
      <c r="GQ52162" s="171"/>
    </row>
    <row r="52163" spans="199:199" ht="12" customHeight="1">
      <c r="GQ52163" s="171"/>
    </row>
    <row r="52164" spans="199:199" ht="12" customHeight="1">
      <c r="GQ52164" s="171"/>
    </row>
    <row r="52165" spans="199:199" ht="12" customHeight="1">
      <c r="GQ52165" s="171"/>
    </row>
    <row r="52166" spans="199:199" ht="12" customHeight="1">
      <c r="GQ52166" s="171"/>
    </row>
    <row r="52167" spans="199:199" ht="12" customHeight="1">
      <c r="GQ52167" s="171"/>
    </row>
    <row r="52168" spans="199:199" ht="12" customHeight="1">
      <c r="GQ52168" s="171"/>
    </row>
    <row r="52169" spans="199:199" ht="12" customHeight="1">
      <c r="GQ52169" s="171"/>
    </row>
    <row r="52170" spans="199:199" ht="12" customHeight="1">
      <c r="GQ52170" s="171"/>
    </row>
    <row r="52171" spans="199:199" ht="12" customHeight="1">
      <c r="GQ52171" s="171"/>
    </row>
    <row r="52172" spans="199:199" ht="12" customHeight="1">
      <c r="GQ52172" s="171"/>
    </row>
    <row r="52173" spans="199:199" ht="12" customHeight="1">
      <c r="GQ52173" s="171"/>
    </row>
    <row r="52174" spans="199:199" ht="12" customHeight="1">
      <c r="GQ52174" s="171"/>
    </row>
    <row r="52175" spans="199:199" ht="12" customHeight="1">
      <c r="GQ52175" s="171"/>
    </row>
    <row r="52176" spans="199:199" ht="12" customHeight="1">
      <c r="GQ52176" s="171"/>
    </row>
    <row r="52177" spans="199:199" ht="12" customHeight="1">
      <c r="GQ52177" s="171"/>
    </row>
    <row r="52178" spans="199:199" ht="12" customHeight="1">
      <c r="GQ52178" s="171"/>
    </row>
    <row r="52179" spans="199:199" ht="12" customHeight="1">
      <c r="GQ52179" s="171"/>
    </row>
    <row r="52180" spans="199:199" ht="12" customHeight="1">
      <c r="GQ52180" s="171"/>
    </row>
    <row r="52181" spans="199:199" ht="12" customHeight="1">
      <c r="GQ52181" s="171"/>
    </row>
    <row r="52182" spans="199:199" ht="12" customHeight="1">
      <c r="GQ52182" s="171"/>
    </row>
    <row r="52183" spans="199:199" ht="12" customHeight="1">
      <c r="GQ52183" s="171"/>
    </row>
    <row r="52184" spans="199:199" ht="12" customHeight="1">
      <c r="GQ52184" s="171"/>
    </row>
    <row r="52185" spans="199:199" ht="12" customHeight="1">
      <c r="GQ52185" s="171"/>
    </row>
    <row r="52186" spans="199:199" ht="12" customHeight="1">
      <c r="GQ52186" s="171"/>
    </row>
    <row r="52187" spans="199:199" ht="12" customHeight="1">
      <c r="GQ52187" s="171"/>
    </row>
    <row r="52188" spans="199:199" ht="12" customHeight="1">
      <c r="GQ52188" s="171"/>
    </row>
    <row r="52189" spans="199:199" ht="12" customHeight="1">
      <c r="GQ52189" s="171"/>
    </row>
    <row r="52190" spans="199:199" ht="12" customHeight="1">
      <c r="GQ52190" s="171"/>
    </row>
    <row r="52191" spans="199:199" ht="12" customHeight="1">
      <c r="GQ52191" s="171"/>
    </row>
    <row r="52192" spans="199:199" ht="12" customHeight="1">
      <c r="GQ52192" s="171"/>
    </row>
    <row r="52193" spans="199:199" ht="12" customHeight="1">
      <c r="GQ52193" s="171"/>
    </row>
    <row r="52194" spans="199:199" ht="12" customHeight="1">
      <c r="GQ52194" s="171"/>
    </row>
    <row r="52195" spans="199:199" ht="12" customHeight="1">
      <c r="GQ52195" s="171"/>
    </row>
    <row r="52196" spans="199:199" ht="12" customHeight="1">
      <c r="GQ52196" s="171"/>
    </row>
    <row r="52197" spans="199:199" ht="12" customHeight="1">
      <c r="GQ52197" s="171"/>
    </row>
    <row r="52198" spans="199:199" ht="12" customHeight="1">
      <c r="GQ52198" s="171"/>
    </row>
    <row r="52199" spans="199:199" ht="12" customHeight="1">
      <c r="GQ52199" s="171"/>
    </row>
    <row r="52200" spans="199:199" ht="12" customHeight="1">
      <c r="GQ52200" s="171"/>
    </row>
    <row r="52201" spans="199:199" ht="12" customHeight="1">
      <c r="GQ52201" s="171"/>
    </row>
    <row r="52202" spans="199:199" ht="12" customHeight="1">
      <c r="GQ52202" s="171"/>
    </row>
    <row r="52203" spans="199:199" ht="12" customHeight="1">
      <c r="GQ52203" s="171"/>
    </row>
    <row r="52204" spans="199:199" ht="12" customHeight="1">
      <c r="GQ52204" s="171"/>
    </row>
    <row r="52205" spans="199:199" ht="12" customHeight="1">
      <c r="GQ52205" s="171"/>
    </row>
    <row r="52206" spans="199:199" ht="12" customHeight="1">
      <c r="GQ52206" s="171"/>
    </row>
    <row r="52207" spans="199:199" ht="12" customHeight="1">
      <c r="GQ52207" s="171"/>
    </row>
    <row r="52208" spans="199:199" ht="12" customHeight="1">
      <c r="GQ52208" s="171"/>
    </row>
    <row r="52209" spans="199:199" ht="12" customHeight="1">
      <c r="GQ52209" s="171"/>
    </row>
    <row r="52210" spans="199:199" ht="12" customHeight="1">
      <c r="GQ52210" s="171"/>
    </row>
    <row r="52211" spans="199:199" ht="12" customHeight="1">
      <c r="GQ52211" s="171"/>
    </row>
    <row r="52212" spans="199:199" ht="12" customHeight="1">
      <c r="GQ52212" s="171"/>
    </row>
    <row r="52213" spans="199:199" ht="12" customHeight="1">
      <c r="GQ52213" s="171"/>
    </row>
    <row r="52214" spans="199:199" ht="12" customHeight="1">
      <c r="GQ52214" s="171"/>
    </row>
    <row r="52215" spans="199:199" ht="12" customHeight="1">
      <c r="GQ52215" s="171"/>
    </row>
    <row r="52216" spans="199:199" ht="12" customHeight="1">
      <c r="GQ52216" s="171"/>
    </row>
    <row r="52217" spans="199:199" ht="12" customHeight="1">
      <c r="GQ52217" s="171"/>
    </row>
    <row r="52218" spans="199:199" ht="12" customHeight="1">
      <c r="GQ52218" s="171"/>
    </row>
    <row r="52219" spans="199:199" ht="12" customHeight="1">
      <c r="GQ52219" s="171"/>
    </row>
    <row r="52220" spans="199:199" ht="12" customHeight="1">
      <c r="GQ52220" s="171"/>
    </row>
    <row r="52221" spans="199:199" ht="12" customHeight="1">
      <c r="GQ52221" s="171"/>
    </row>
    <row r="52222" spans="199:199" ht="12" customHeight="1">
      <c r="GQ52222" s="171"/>
    </row>
    <row r="52223" spans="199:199" ht="12" customHeight="1">
      <c r="GQ52223" s="171"/>
    </row>
    <row r="52224" spans="199:199" ht="12" customHeight="1">
      <c r="GQ52224" s="171"/>
    </row>
    <row r="52225" spans="199:199" ht="12" customHeight="1">
      <c r="GQ52225" s="171"/>
    </row>
    <row r="52226" spans="199:199" ht="12" customHeight="1">
      <c r="GQ52226" s="171"/>
    </row>
    <row r="52227" spans="199:199" ht="12" customHeight="1">
      <c r="GQ52227" s="171"/>
    </row>
    <row r="52228" spans="199:199" ht="12" customHeight="1">
      <c r="GQ52228" s="171"/>
    </row>
    <row r="52229" spans="199:199" ht="12" customHeight="1">
      <c r="GQ52229" s="171"/>
    </row>
    <row r="52230" spans="199:199" ht="12" customHeight="1">
      <c r="GQ52230" s="171"/>
    </row>
    <row r="52231" spans="199:199" ht="12" customHeight="1">
      <c r="GQ52231" s="171"/>
    </row>
    <row r="52232" spans="199:199" ht="12" customHeight="1">
      <c r="GQ52232" s="171"/>
    </row>
    <row r="52233" spans="199:199" ht="12" customHeight="1">
      <c r="GQ52233" s="171"/>
    </row>
    <row r="52234" spans="199:199" ht="12" customHeight="1">
      <c r="GQ52234" s="171"/>
    </row>
    <row r="52235" spans="199:199" ht="12" customHeight="1">
      <c r="GQ52235" s="171"/>
    </row>
    <row r="52236" spans="199:199" ht="12" customHeight="1">
      <c r="GQ52236" s="171"/>
    </row>
    <row r="52237" spans="199:199" ht="12" customHeight="1">
      <c r="GQ52237" s="171"/>
    </row>
    <row r="52238" spans="199:199" ht="12" customHeight="1">
      <c r="GQ52238" s="171"/>
    </row>
    <row r="52239" spans="199:199" ht="12" customHeight="1">
      <c r="GQ52239" s="171"/>
    </row>
    <row r="52240" spans="199:199" ht="12" customHeight="1">
      <c r="GQ52240" s="171"/>
    </row>
    <row r="52241" spans="199:199" ht="12" customHeight="1">
      <c r="GQ52241" s="171"/>
    </row>
    <row r="52242" spans="199:199" ht="12" customHeight="1">
      <c r="GQ52242" s="171"/>
    </row>
    <row r="52243" spans="199:199" ht="12" customHeight="1">
      <c r="GQ52243" s="171"/>
    </row>
    <row r="52244" spans="199:199" ht="12" customHeight="1">
      <c r="GQ52244" s="171"/>
    </row>
    <row r="52245" spans="199:199" ht="12" customHeight="1">
      <c r="GQ52245" s="171"/>
    </row>
    <row r="52246" spans="199:199" ht="12" customHeight="1">
      <c r="GQ52246" s="171"/>
    </row>
    <row r="52247" spans="199:199" ht="12" customHeight="1">
      <c r="GQ52247" s="171"/>
    </row>
    <row r="52248" spans="199:199" ht="12" customHeight="1">
      <c r="GQ52248" s="171"/>
    </row>
    <row r="52249" spans="199:199" ht="12" customHeight="1">
      <c r="GQ52249" s="171"/>
    </row>
    <row r="52250" spans="199:199" ht="12" customHeight="1">
      <c r="GQ52250" s="171"/>
    </row>
    <row r="52251" spans="199:199" ht="12" customHeight="1">
      <c r="GQ52251" s="171"/>
    </row>
    <row r="52252" spans="199:199" ht="12" customHeight="1">
      <c r="GQ52252" s="171"/>
    </row>
    <row r="52253" spans="199:199" ht="12" customHeight="1">
      <c r="GQ52253" s="171"/>
    </row>
    <row r="52254" spans="199:199" ht="12" customHeight="1">
      <c r="GQ52254" s="171"/>
    </row>
    <row r="52255" spans="199:199" ht="12" customHeight="1">
      <c r="GQ52255" s="171"/>
    </row>
    <row r="52256" spans="199:199" ht="12" customHeight="1">
      <c r="GQ52256" s="171"/>
    </row>
    <row r="52257" spans="199:199" ht="12" customHeight="1">
      <c r="GQ52257" s="171"/>
    </row>
    <row r="52258" spans="199:199" ht="12" customHeight="1">
      <c r="GQ52258" s="171"/>
    </row>
    <row r="52259" spans="199:199" ht="12" customHeight="1">
      <c r="GQ52259" s="171"/>
    </row>
    <row r="52260" spans="199:199" ht="12" customHeight="1">
      <c r="GQ52260" s="171"/>
    </row>
    <row r="52261" spans="199:199" ht="12" customHeight="1">
      <c r="GQ52261" s="171"/>
    </row>
    <row r="52262" spans="199:199" ht="12" customHeight="1">
      <c r="GQ52262" s="171"/>
    </row>
    <row r="52263" spans="199:199" ht="12" customHeight="1">
      <c r="GQ52263" s="171"/>
    </row>
    <row r="52264" spans="199:199" ht="12" customHeight="1">
      <c r="GQ52264" s="171"/>
    </row>
    <row r="52265" spans="199:199" ht="12" customHeight="1">
      <c r="GQ52265" s="171"/>
    </row>
    <row r="52266" spans="199:199" ht="12" customHeight="1">
      <c r="GQ52266" s="171"/>
    </row>
    <row r="52267" spans="199:199" ht="12" customHeight="1">
      <c r="GQ52267" s="171"/>
    </row>
    <row r="52268" spans="199:199" ht="12" customHeight="1">
      <c r="GQ52268" s="171"/>
    </row>
    <row r="52269" spans="199:199" ht="12" customHeight="1">
      <c r="GQ52269" s="171"/>
    </row>
    <row r="52270" spans="199:199" ht="12" customHeight="1">
      <c r="GQ52270" s="171"/>
    </row>
    <row r="52271" spans="199:199" ht="12" customHeight="1">
      <c r="GQ52271" s="171"/>
    </row>
    <row r="52272" spans="199:199" ht="12" customHeight="1">
      <c r="GQ52272" s="171"/>
    </row>
    <row r="52273" spans="199:199" ht="12" customHeight="1">
      <c r="GQ52273" s="171"/>
    </row>
    <row r="52274" spans="199:199" ht="12" customHeight="1">
      <c r="GQ52274" s="171"/>
    </row>
    <row r="52275" spans="199:199" ht="12" customHeight="1">
      <c r="GQ52275" s="171"/>
    </row>
    <row r="52276" spans="199:199" ht="12" customHeight="1">
      <c r="GQ52276" s="171"/>
    </row>
    <row r="52277" spans="199:199" ht="12" customHeight="1">
      <c r="GQ52277" s="171"/>
    </row>
    <row r="52278" spans="199:199" ht="12" customHeight="1">
      <c r="GQ52278" s="171"/>
    </row>
    <row r="52279" spans="199:199" ht="12" customHeight="1">
      <c r="GQ52279" s="171"/>
    </row>
    <row r="52280" spans="199:199" ht="12" customHeight="1">
      <c r="GQ52280" s="171"/>
    </row>
    <row r="52281" spans="199:199" ht="12" customHeight="1">
      <c r="GQ52281" s="171"/>
    </row>
    <row r="52282" spans="199:199" ht="12" customHeight="1">
      <c r="GQ52282" s="171"/>
    </row>
    <row r="52283" spans="199:199" ht="12" customHeight="1">
      <c r="GQ52283" s="171"/>
    </row>
    <row r="52284" spans="199:199" ht="12" customHeight="1">
      <c r="GQ52284" s="171"/>
    </row>
    <row r="52285" spans="199:199" ht="12" customHeight="1">
      <c r="GQ52285" s="171"/>
    </row>
    <row r="52286" spans="199:199" ht="12" customHeight="1">
      <c r="GQ52286" s="171"/>
    </row>
    <row r="52287" spans="199:199" ht="12" customHeight="1">
      <c r="GQ52287" s="171"/>
    </row>
    <row r="52288" spans="199:199" ht="12" customHeight="1">
      <c r="GQ52288" s="171"/>
    </row>
    <row r="52289" spans="199:199" ht="12" customHeight="1">
      <c r="GQ52289" s="171"/>
    </row>
    <row r="52290" spans="199:199" ht="12" customHeight="1">
      <c r="GQ52290" s="171"/>
    </row>
    <row r="52291" spans="199:199" ht="12" customHeight="1">
      <c r="GQ52291" s="171"/>
    </row>
    <row r="52292" spans="199:199" ht="12" customHeight="1">
      <c r="GQ52292" s="171"/>
    </row>
    <row r="52293" spans="199:199" ht="12" customHeight="1">
      <c r="GQ52293" s="171"/>
    </row>
    <row r="52294" spans="199:199" ht="12" customHeight="1">
      <c r="GQ52294" s="171"/>
    </row>
    <row r="52295" spans="199:199" ht="12" customHeight="1">
      <c r="GQ52295" s="171"/>
    </row>
    <row r="52296" spans="199:199" ht="12" customHeight="1">
      <c r="GQ52296" s="171"/>
    </row>
    <row r="52297" spans="199:199" ht="12" customHeight="1">
      <c r="GQ52297" s="171"/>
    </row>
    <row r="52298" spans="199:199" ht="12" customHeight="1">
      <c r="GQ52298" s="171"/>
    </row>
    <row r="52299" spans="199:199" ht="12" customHeight="1">
      <c r="GQ52299" s="171"/>
    </row>
    <row r="52300" spans="199:199" ht="12" customHeight="1">
      <c r="GQ52300" s="171"/>
    </row>
    <row r="52301" spans="199:199" ht="12" customHeight="1">
      <c r="GQ52301" s="171"/>
    </row>
    <row r="52302" spans="199:199" ht="12" customHeight="1">
      <c r="GQ52302" s="171"/>
    </row>
    <row r="52303" spans="199:199" ht="12" customHeight="1">
      <c r="GQ52303" s="171"/>
    </row>
    <row r="52304" spans="199:199" ht="12" customHeight="1">
      <c r="GQ52304" s="171"/>
    </row>
    <row r="52305" spans="199:199" ht="12" customHeight="1">
      <c r="GQ52305" s="171"/>
    </row>
    <row r="52306" spans="199:199" ht="12" customHeight="1">
      <c r="GQ52306" s="171"/>
    </row>
    <row r="52307" spans="199:199" ht="12" customHeight="1">
      <c r="GQ52307" s="171"/>
    </row>
    <row r="52308" spans="199:199" ht="12" customHeight="1">
      <c r="GQ52308" s="171"/>
    </row>
    <row r="52309" spans="199:199" ht="12" customHeight="1">
      <c r="GQ52309" s="171"/>
    </row>
    <row r="52310" spans="199:199" ht="12" customHeight="1">
      <c r="GQ52310" s="171"/>
    </row>
    <row r="52311" spans="199:199" ht="12" customHeight="1">
      <c r="GQ52311" s="171"/>
    </row>
    <row r="52312" spans="199:199" ht="12" customHeight="1">
      <c r="GQ52312" s="171"/>
    </row>
    <row r="52313" spans="199:199" ht="12" customHeight="1">
      <c r="GQ52313" s="171"/>
    </row>
    <row r="52314" spans="199:199" ht="12" customHeight="1">
      <c r="GQ52314" s="171"/>
    </row>
    <row r="52315" spans="199:199" ht="12" customHeight="1">
      <c r="GQ52315" s="171"/>
    </row>
    <row r="52316" spans="199:199" ht="12" customHeight="1">
      <c r="GQ52316" s="171"/>
    </row>
    <row r="52317" spans="199:199" ht="12" customHeight="1">
      <c r="GQ52317" s="171"/>
    </row>
    <row r="52318" spans="199:199" ht="12" customHeight="1">
      <c r="GQ52318" s="171"/>
    </row>
    <row r="52319" spans="199:199" ht="12" customHeight="1">
      <c r="GQ52319" s="171"/>
    </row>
    <row r="52320" spans="199:199" ht="12" customHeight="1">
      <c r="GQ52320" s="171"/>
    </row>
    <row r="52321" spans="199:199" ht="12" customHeight="1">
      <c r="GQ52321" s="171"/>
    </row>
    <row r="52322" spans="199:199" ht="12" customHeight="1">
      <c r="GQ52322" s="171"/>
    </row>
    <row r="52323" spans="199:199" ht="12" customHeight="1">
      <c r="GQ52323" s="171"/>
    </row>
    <row r="52324" spans="199:199" ht="12" customHeight="1">
      <c r="GQ52324" s="171"/>
    </row>
    <row r="52325" spans="199:199" ht="12" customHeight="1">
      <c r="GQ52325" s="171"/>
    </row>
    <row r="52326" spans="199:199" ht="12" customHeight="1">
      <c r="GQ52326" s="171"/>
    </row>
    <row r="52327" spans="199:199" ht="12" customHeight="1">
      <c r="GQ52327" s="171"/>
    </row>
    <row r="52328" spans="199:199" ht="12" customHeight="1">
      <c r="GQ52328" s="171"/>
    </row>
    <row r="52329" spans="199:199" ht="12" customHeight="1">
      <c r="GQ52329" s="171"/>
    </row>
    <row r="52330" spans="199:199" ht="12" customHeight="1">
      <c r="GQ52330" s="171"/>
    </row>
    <row r="52331" spans="199:199" ht="12" customHeight="1">
      <c r="GQ52331" s="171"/>
    </row>
    <row r="52332" spans="199:199" ht="12" customHeight="1">
      <c r="GQ52332" s="171"/>
    </row>
    <row r="52333" spans="199:199" ht="12" customHeight="1">
      <c r="GQ52333" s="171"/>
    </row>
    <row r="52334" spans="199:199" ht="12" customHeight="1">
      <c r="GQ52334" s="171"/>
    </row>
    <row r="52335" spans="199:199" ht="12" customHeight="1">
      <c r="GQ52335" s="171"/>
    </row>
    <row r="52336" spans="199:199" ht="12" customHeight="1">
      <c r="GQ52336" s="171"/>
    </row>
    <row r="52337" spans="199:199" ht="12" customHeight="1">
      <c r="GQ52337" s="171"/>
    </row>
    <row r="52338" spans="199:199" ht="12" customHeight="1">
      <c r="GQ52338" s="171"/>
    </row>
    <row r="52339" spans="199:199" ht="12" customHeight="1">
      <c r="GQ52339" s="171"/>
    </row>
    <row r="52340" spans="199:199" ht="12" customHeight="1">
      <c r="GQ52340" s="171"/>
    </row>
    <row r="52341" spans="199:199" ht="12" customHeight="1">
      <c r="GQ52341" s="171"/>
    </row>
    <row r="52342" spans="199:199" ht="12" customHeight="1">
      <c r="GQ52342" s="171"/>
    </row>
    <row r="52343" spans="199:199" ht="12" customHeight="1">
      <c r="GQ52343" s="171"/>
    </row>
    <row r="52344" spans="199:199" ht="12" customHeight="1">
      <c r="GQ52344" s="171"/>
    </row>
    <row r="52345" spans="199:199" ht="12" customHeight="1">
      <c r="GQ52345" s="171"/>
    </row>
    <row r="52346" spans="199:199" ht="12" customHeight="1">
      <c r="GQ52346" s="171"/>
    </row>
    <row r="52347" spans="199:199" ht="12" customHeight="1">
      <c r="GQ52347" s="171"/>
    </row>
    <row r="52348" spans="199:199" ht="12" customHeight="1">
      <c r="GQ52348" s="171"/>
    </row>
    <row r="52349" spans="199:199" ht="12" customHeight="1">
      <c r="GQ52349" s="171"/>
    </row>
    <row r="52350" spans="199:199" ht="12" customHeight="1">
      <c r="GQ52350" s="171"/>
    </row>
    <row r="52351" spans="199:199" ht="12" customHeight="1">
      <c r="GQ52351" s="171"/>
    </row>
    <row r="52352" spans="199:199" ht="12" customHeight="1">
      <c r="GQ52352" s="171"/>
    </row>
    <row r="52353" spans="199:199" ht="12" customHeight="1">
      <c r="GQ52353" s="171"/>
    </row>
    <row r="52354" spans="199:199" ht="12" customHeight="1">
      <c r="GQ52354" s="171"/>
    </row>
    <row r="52355" spans="199:199" ht="12" customHeight="1">
      <c r="GQ52355" s="171"/>
    </row>
    <row r="52356" spans="199:199" ht="12" customHeight="1">
      <c r="GQ52356" s="171"/>
    </row>
    <row r="52357" spans="199:199" ht="12" customHeight="1">
      <c r="GQ52357" s="171"/>
    </row>
    <row r="52358" spans="199:199" ht="12" customHeight="1">
      <c r="GQ52358" s="171"/>
    </row>
    <row r="52359" spans="199:199" ht="12" customHeight="1">
      <c r="GQ52359" s="171"/>
    </row>
    <row r="52360" spans="199:199" ht="12" customHeight="1">
      <c r="GQ52360" s="171"/>
    </row>
    <row r="52361" spans="199:199" ht="12" customHeight="1">
      <c r="GQ52361" s="171"/>
    </row>
    <row r="52362" spans="199:199" ht="12" customHeight="1">
      <c r="GQ52362" s="171"/>
    </row>
    <row r="52363" spans="199:199" ht="12" customHeight="1">
      <c r="GQ52363" s="171"/>
    </row>
    <row r="52364" spans="199:199" ht="12" customHeight="1">
      <c r="GQ52364" s="171"/>
    </row>
    <row r="52365" spans="199:199" ht="12" customHeight="1">
      <c r="GQ52365" s="171"/>
    </row>
    <row r="52366" spans="199:199" ht="12" customHeight="1">
      <c r="GQ52366" s="171"/>
    </row>
    <row r="52367" spans="199:199" ht="12" customHeight="1">
      <c r="GQ52367" s="171"/>
    </row>
    <row r="52368" spans="199:199" ht="12" customHeight="1">
      <c r="GQ52368" s="171"/>
    </row>
    <row r="52369" spans="199:199" ht="12" customHeight="1">
      <c r="GQ52369" s="171"/>
    </row>
    <row r="52370" spans="199:199" ht="12" customHeight="1">
      <c r="GQ52370" s="171"/>
    </row>
    <row r="52371" spans="199:199" ht="12" customHeight="1">
      <c r="GQ52371" s="171"/>
    </row>
    <row r="52372" spans="199:199" ht="12" customHeight="1">
      <c r="GQ52372" s="171"/>
    </row>
    <row r="52373" spans="199:199" ht="12" customHeight="1">
      <c r="GQ52373" s="171"/>
    </row>
    <row r="52374" spans="199:199" ht="12" customHeight="1">
      <c r="GQ52374" s="171"/>
    </row>
    <row r="52375" spans="199:199" ht="12" customHeight="1">
      <c r="GQ52375" s="171"/>
    </row>
    <row r="52376" spans="199:199" ht="12" customHeight="1">
      <c r="GQ52376" s="171"/>
    </row>
    <row r="52377" spans="199:199" ht="12" customHeight="1">
      <c r="GQ52377" s="171"/>
    </row>
    <row r="52378" spans="199:199" ht="12" customHeight="1">
      <c r="GQ52378" s="171"/>
    </row>
    <row r="52379" spans="199:199" ht="12" customHeight="1">
      <c r="GQ52379" s="171"/>
    </row>
    <row r="52380" spans="199:199" ht="12" customHeight="1">
      <c r="GQ52380" s="171"/>
    </row>
    <row r="52381" spans="199:199" ht="12" customHeight="1">
      <c r="GQ52381" s="171"/>
    </row>
    <row r="52382" spans="199:199" ht="12" customHeight="1">
      <c r="GQ52382" s="171"/>
    </row>
    <row r="52383" spans="199:199" ht="12" customHeight="1">
      <c r="GQ52383" s="171"/>
    </row>
    <row r="52384" spans="199:199" ht="12" customHeight="1">
      <c r="GQ52384" s="171"/>
    </row>
    <row r="52385" spans="199:199" ht="12" customHeight="1">
      <c r="GQ52385" s="171"/>
    </row>
    <row r="52386" spans="199:199" ht="12" customHeight="1">
      <c r="GQ52386" s="171"/>
    </row>
    <row r="52387" spans="199:199" ht="12" customHeight="1">
      <c r="GQ52387" s="171"/>
    </row>
    <row r="52388" spans="199:199" ht="12" customHeight="1">
      <c r="GQ52388" s="171"/>
    </row>
    <row r="52389" spans="199:199" ht="12" customHeight="1">
      <c r="GQ52389" s="171"/>
    </row>
    <row r="52390" spans="199:199" ht="12" customHeight="1">
      <c r="GQ52390" s="171"/>
    </row>
    <row r="52391" spans="199:199" ht="12" customHeight="1">
      <c r="GQ52391" s="171"/>
    </row>
    <row r="52392" spans="199:199" ht="12" customHeight="1">
      <c r="GQ52392" s="171"/>
    </row>
    <row r="52393" spans="199:199" ht="12" customHeight="1">
      <c r="GQ52393" s="171"/>
    </row>
    <row r="52394" spans="199:199" ht="12" customHeight="1">
      <c r="GQ52394" s="171"/>
    </row>
    <row r="52395" spans="199:199" ht="12" customHeight="1">
      <c r="GQ52395" s="171"/>
    </row>
    <row r="52396" spans="199:199" ht="12" customHeight="1">
      <c r="GQ52396" s="171"/>
    </row>
    <row r="52397" spans="199:199" ht="12" customHeight="1">
      <c r="GQ52397" s="171"/>
    </row>
    <row r="52398" spans="199:199" ht="12" customHeight="1">
      <c r="GQ52398" s="171"/>
    </row>
    <row r="52399" spans="199:199" ht="12" customHeight="1">
      <c r="GQ52399" s="171"/>
    </row>
    <row r="52400" spans="199:199" ht="12" customHeight="1">
      <c r="GQ52400" s="171"/>
    </row>
    <row r="52401" spans="199:199" ht="12" customHeight="1">
      <c r="GQ52401" s="171"/>
    </row>
    <row r="52402" spans="199:199" ht="12" customHeight="1">
      <c r="GQ52402" s="171"/>
    </row>
    <row r="52403" spans="199:199" ht="12" customHeight="1">
      <c r="GQ52403" s="171"/>
    </row>
    <row r="52404" spans="199:199" ht="12" customHeight="1">
      <c r="GQ52404" s="171"/>
    </row>
    <row r="52405" spans="199:199" ht="12" customHeight="1">
      <c r="GQ52405" s="171"/>
    </row>
    <row r="52406" spans="199:199" ht="12" customHeight="1">
      <c r="GQ52406" s="171"/>
    </row>
    <row r="52407" spans="199:199" ht="12" customHeight="1">
      <c r="GQ52407" s="171"/>
    </row>
    <row r="52408" spans="199:199" ht="12" customHeight="1">
      <c r="GQ52408" s="171"/>
    </row>
    <row r="52409" spans="199:199" ht="12" customHeight="1">
      <c r="GQ52409" s="171"/>
    </row>
    <row r="52410" spans="199:199" ht="12" customHeight="1">
      <c r="GQ52410" s="171"/>
    </row>
    <row r="52411" spans="199:199" ht="12" customHeight="1">
      <c r="GQ52411" s="171"/>
    </row>
    <row r="52412" spans="199:199" ht="12" customHeight="1">
      <c r="GQ52412" s="171"/>
    </row>
    <row r="52413" spans="199:199" ht="12" customHeight="1">
      <c r="GQ52413" s="171"/>
    </row>
    <row r="52414" spans="199:199" ht="12" customHeight="1">
      <c r="GQ52414" s="171"/>
    </row>
    <row r="52415" spans="199:199" ht="12" customHeight="1">
      <c r="GQ52415" s="171"/>
    </row>
    <row r="52416" spans="199:199" ht="12" customHeight="1">
      <c r="GQ52416" s="171"/>
    </row>
    <row r="52417" spans="199:199" ht="12" customHeight="1">
      <c r="GQ52417" s="171"/>
    </row>
    <row r="52418" spans="199:199" ht="12" customHeight="1">
      <c r="GQ52418" s="171"/>
    </row>
    <row r="52419" spans="199:199" ht="12" customHeight="1">
      <c r="GQ52419" s="171"/>
    </row>
    <row r="52420" spans="199:199" ht="12" customHeight="1">
      <c r="GQ52420" s="171"/>
    </row>
    <row r="52421" spans="199:199" ht="12" customHeight="1">
      <c r="GQ52421" s="171"/>
    </row>
    <row r="52422" spans="199:199" ht="12" customHeight="1">
      <c r="GQ52422" s="171"/>
    </row>
    <row r="52423" spans="199:199" ht="12" customHeight="1">
      <c r="GQ52423" s="171"/>
    </row>
    <row r="52424" spans="199:199" ht="12" customHeight="1">
      <c r="GQ52424" s="171"/>
    </row>
    <row r="52425" spans="199:199" ht="12" customHeight="1">
      <c r="GQ52425" s="171"/>
    </row>
    <row r="52426" spans="199:199" ht="12" customHeight="1">
      <c r="GQ52426" s="171"/>
    </row>
    <row r="52427" spans="199:199" ht="12" customHeight="1">
      <c r="GQ52427" s="171"/>
    </row>
    <row r="52428" spans="199:199" ht="12" customHeight="1">
      <c r="GQ52428" s="171"/>
    </row>
    <row r="52429" spans="199:199" ht="12" customHeight="1">
      <c r="GQ52429" s="171"/>
    </row>
    <row r="52430" spans="199:199" ht="12" customHeight="1">
      <c r="GQ52430" s="171"/>
    </row>
    <row r="52431" spans="199:199" ht="12" customHeight="1">
      <c r="GQ52431" s="171"/>
    </row>
    <row r="52432" spans="199:199" ht="12" customHeight="1">
      <c r="GQ52432" s="171"/>
    </row>
    <row r="52433" spans="199:199" ht="12" customHeight="1">
      <c r="GQ52433" s="171"/>
    </row>
    <row r="52434" spans="199:199" ht="12" customHeight="1">
      <c r="GQ52434" s="171"/>
    </row>
    <row r="52435" spans="199:199" ht="12" customHeight="1">
      <c r="GQ52435" s="171"/>
    </row>
    <row r="52436" spans="199:199" ht="12" customHeight="1">
      <c r="GQ52436" s="171"/>
    </row>
    <row r="52437" spans="199:199" ht="12" customHeight="1">
      <c r="GQ52437" s="171"/>
    </row>
    <row r="52438" spans="199:199" ht="12" customHeight="1">
      <c r="GQ52438" s="171"/>
    </row>
    <row r="52439" spans="199:199" ht="12" customHeight="1">
      <c r="GQ52439" s="171"/>
    </row>
    <row r="52440" spans="199:199" ht="12" customHeight="1">
      <c r="GQ52440" s="171"/>
    </row>
    <row r="52441" spans="199:199" ht="12" customHeight="1">
      <c r="GQ52441" s="171"/>
    </row>
    <row r="52442" spans="199:199" ht="12" customHeight="1">
      <c r="GQ52442" s="171"/>
    </row>
    <row r="52443" spans="199:199" ht="12" customHeight="1">
      <c r="GQ52443" s="171"/>
    </row>
    <row r="52444" spans="199:199" ht="12" customHeight="1">
      <c r="GQ52444" s="171"/>
    </row>
    <row r="52445" spans="199:199" ht="12" customHeight="1">
      <c r="GQ52445" s="171"/>
    </row>
    <row r="52446" spans="199:199" ht="12" customHeight="1">
      <c r="GQ52446" s="171"/>
    </row>
    <row r="52447" spans="199:199" ht="12" customHeight="1">
      <c r="GQ52447" s="171"/>
    </row>
    <row r="52448" spans="199:199" ht="12" customHeight="1">
      <c r="GQ52448" s="171"/>
    </row>
    <row r="52449" spans="199:199" ht="12" customHeight="1">
      <c r="GQ52449" s="171"/>
    </row>
    <row r="52450" spans="199:199" ht="12" customHeight="1">
      <c r="GQ52450" s="171"/>
    </row>
    <row r="52451" spans="199:199" ht="12" customHeight="1">
      <c r="GQ52451" s="171"/>
    </row>
    <row r="52452" spans="199:199" ht="12" customHeight="1">
      <c r="GQ52452" s="171"/>
    </row>
    <row r="52453" spans="199:199" ht="12" customHeight="1">
      <c r="GQ52453" s="171"/>
    </row>
    <row r="52454" spans="199:199" ht="12" customHeight="1">
      <c r="GQ52454" s="171"/>
    </row>
    <row r="52455" spans="199:199" ht="12" customHeight="1">
      <c r="GQ52455" s="171"/>
    </row>
    <row r="52456" spans="199:199" ht="12" customHeight="1">
      <c r="GQ52456" s="171"/>
    </row>
    <row r="52457" spans="199:199" ht="12" customHeight="1">
      <c r="GQ52457" s="171"/>
    </row>
    <row r="52458" spans="199:199" ht="12" customHeight="1">
      <c r="GQ52458" s="171"/>
    </row>
    <row r="52459" spans="199:199" ht="12" customHeight="1">
      <c r="GQ52459" s="171"/>
    </row>
    <row r="52460" spans="199:199" ht="12" customHeight="1">
      <c r="GQ52460" s="171"/>
    </row>
    <row r="52461" spans="199:199" ht="12" customHeight="1">
      <c r="GQ52461" s="171"/>
    </row>
    <row r="52462" spans="199:199" ht="12" customHeight="1">
      <c r="GQ52462" s="171"/>
    </row>
    <row r="52463" spans="199:199" ht="12" customHeight="1">
      <c r="GQ52463" s="171"/>
    </row>
    <row r="52464" spans="199:199" ht="12" customHeight="1">
      <c r="GQ52464" s="171"/>
    </row>
    <row r="52465" spans="199:199" ht="12" customHeight="1">
      <c r="GQ52465" s="171"/>
    </row>
    <row r="52466" spans="199:199" ht="12" customHeight="1">
      <c r="GQ52466" s="171"/>
    </row>
    <row r="52467" spans="199:199" ht="12" customHeight="1">
      <c r="GQ52467" s="171"/>
    </row>
    <row r="52468" spans="199:199" ht="12" customHeight="1">
      <c r="GQ52468" s="171"/>
    </row>
    <row r="52469" spans="199:199" ht="12" customHeight="1">
      <c r="GQ52469" s="171"/>
    </row>
    <row r="52470" spans="199:199" ht="12" customHeight="1">
      <c r="GQ52470" s="171"/>
    </row>
    <row r="52471" spans="199:199" ht="12" customHeight="1">
      <c r="GQ52471" s="171"/>
    </row>
    <row r="52472" spans="199:199" ht="12" customHeight="1">
      <c r="GQ52472" s="171"/>
    </row>
    <row r="52473" spans="199:199" ht="12" customHeight="1">
      <c r="GQ52473" s="171"/>
    </row>
    <row r="52474" spans="199:199" ht="12" customHeight="1">
      <c r="GQ52474" s="171"/>
    </row>
    <row r="52475" spans="199:199" ht="12" customHeight="1">
      <c r="GQ52475" s="171"/>
    </row>
    <row r="52476" spans="199:199" ht="12" customHeight="1">
      <c r="GQ52476" s="171"/>
    </row>
    <row r="52477" spans="199:199" ht="12" customHeight="1">
      <c r="GQ52477" s="171"/>
    </row>
    <row r="52478" spans="199:199" ht="12" customHeight="1">
      <c r="GQ52478" s="171"/>
    </row>
    <row r="52479" spans="199:199" ht="12" customHeight="1">
      <c r="GQ52479" s="171"/>
    </row>
    <row r="52480" spans="199:199" ht="12" customHeight="1">
      <c r="GQ52480" s="171"/>
    </row>
    <row r="52481" spans="199:199" ht="12" customHeight="1">
      <c r="GQ52481" s="171"/>
    </row>
    <row r="52482" spans="199:199" ht="12" customHeight="1">
      <c r="GQ52482" s="171"/>
    </row>
    <row r="52483" spans="199:199" ht="12" customHeight="1">
      <c r="GQ52483" s="171"/>
    </row>
    <row r="52484" spans="199:199" ht="12" customHeight="1">
      <c r="GQ52484" s="171"/>
    </row>
    <row r="52485" spans="199:199" ht="12" customHeight="1">
      <c r="GQ52485" s="171"/>
    </row>
    <row r="52486" spans="199:199" ht="12" customHeight="1">
      <c r="GQ52486" s="171"/>
    </row>
    <row r="52487" spans="199:199" ht="12" customHeight="1">
      <c r="GQ52487" s="171"/>
    </row>
    <row r="52488" spans="199:199" ht="12" customHeight="1">
      <c r="GQ52488" s="171"/>
    </row>
    <row r="52489" spans="199:199" ht="12" customHeight="1">
      <c r="GQ52489" s="171"/>
    </row>
    <row r="52490" spans="199:199" ht="12" customHeight="1">
      <c r="GQ52490" s="171"/>
    </row>
    <row r="52491" spans="199:199" ht="12" customHeight="1">
      <c r="GQ52491" s="171"/>
    </row>
    <row r="52492" spans="199:199" ht="12" customHeight="1">
      <c r="GQ52492" s="171"/>
    </row>
    <row r="52493" spans="199:199" ht="12" customHeight="1">
      <c r="GQ52493" s="171"/>
    </row>
    <row r="52494" spans="199:199" ht="12" customHeight="1">
      <c r="GQ52494" s="171"/>
    </row>
    <row r="52495" spans="199:199" ht="12" customHeight="1">
      <c r="GQ52495" s="171"/>
    </row>
    <row r="52496" spans="199:199" ht="12" customHeight="1">
      <c r="GQ52496" s="171"/>
    </row>
    <row r="52497" spans="199:199" ht="12" customHeight="1">
      <c r="GQ52497" s="171"/>
    </row>
    <row r="52498" spans="199:199" ht="12" customHeight="1">
      <c r="GQ52498" s="171"/>
    </row>
    <row r="52499" spans="199:199" ht="12" customHeight="1">
      <c r="GQ52499" s="171"/>
    </row>
    <row r="52500" spans="199:199" ht="12" customHeight="1">
      <c r="GQ52500" s="171"/>
    </row>
    <row r="52501" spans="199:199" ht="12" customHeight="1">
      <c r="GQ52501" s="171"/>
    </row>
    <row r="52502" spans="199:199" ht="12" customHeight="1">
      <c r="GQ52502" s="171"/>
    </row>
    <row r="52503" spans="199:199" ht="12" customHeight="1">
      <c r="GQ52503" s="171"/>
    </row>
    <row r="52504" spans="199:199" ht="12" customHeight="1">
      <c r="GQ52504" s="171"/>
    </row>
    <row r="52505" spans="199:199" ht="12" customHeight="1">
      <c r="GQ52505" s="171"/>
    </row>
    <row r="52506" spans="199:199" ht="12" customHeight="1">
      <c r="GQ52506" s="171"/>
    </row>
    <row r="52507" spans="199:199" ht="12" customHeight="1">
      <c r="GQ52507" s="171"/>
    </row>
    <row r="52508" spans="199:199" ht="12" customHeight="1">
      <c r="GQ52508" s="171"/>
    </row>
    <row r="52509" spans="199:199" ht="12" customHeight="1">
      <c r="GQ52509" s="171"/>
    </row>
    <row r="52510" spans="199:199" ht="12" customHeight="1">
      <c r="GQ52510" s="171"/>
    </row>
    <row r="52511" spans="199:199" ht="12" customHeight="1">
      <c r="GQ52511" s="171"/>
    </row>
    <row r="52512" spans="199:199" ht="12" customHeight="1">
      <c r="GQ52512" s="171"/>
    </row>
    <row r="52513" spans="199:199" ht="12" customHeight="1">
      <c r="GQ52513" s="171"/>
    </row>
    <row r="52514" spans="199:199" ht="12" customHeight="1">
      <c r="GQ52514" s="171"/>
    </row>
    <row r="52515" spans="199:199" ht="12" customHeight="1">
      <c r="GQ52515" s="171"/>
    </row>
    <row r="52516" spans="199:199" ht="12" customHeight="1">
      <c r="GQ52516" s="171"/>
    </row>
    <row r="52517" spans="199:199" ht="12" customHeight="1">
      <c r="GQ52517" s="171"/>
    </row>
    <row r="52518" spans="199:199" ht="12" customHeight="1">
      <c r="GQ52518" s="171"/>
    </row>
    <row r="52519" spans="199:199" ht="12" customHeight="1">
      <c r="GQ52519" s="171"/>
    </row>
    <row r="52520" spans="199:199" ht="12" customHeight="1">
      <c r="GQ52520" s="171"/>
    </row>
    <row r="52521" spans="199:199" ht="12" customHeight="1">
      <c r="GQ52521" s="171"/>
    </row>
    <row r="52522" spans="199:199" ht="12" customHeight="1">
      <c r="GQ52522" s="171"/>
    </row>
    <row r="52523" spans="199:199" ht="12" customHeight="1">
      <c r="GQ52523" s="171"/>
    </row>
    <row r="52524" spans="199:199" ht="12" customHeight="1">
      <c r="GQ52524" s="171"/>
    </row>
    <row r="52525" spans="199:199" ht="12" customHeight="1">
      <c r="GQ52525" s="171"/>
    </row>
    <row r="52526" spans="199:199" ht="12" customHeight="1">
      <c r="GQ52526" s="171"/>
    </row>
    <row r="52527" spans="199:199" ht="12" customHeight="1">
      <c r="GQ52527" s="171"/>
    </row>
    <row r="52528" spans="199:199" ht="12" customHeight="1">
      <c r="GQ52528" s="171"/>
    </row>
    <row r="52529" spans="199:199" ht="12" customHeight="1">
      <c r="GQ52529" s="171"/>
    </row>
    <row r="52530" spans="199:199" ht="12" customHeight="1">
      <c r="GQ52530" s="171"/>
    </row>
    <row r="52531" spans="199:199" ht="12" customHeight="1">
      <c r="GQ52531" s="171"/>
    </row>
    <row r="52532" spans="199:199" ht="12" customHeight="1">
      <c r="GQ52532" s="171"/>
    </row>
    <row r="52533" spans="199:199" ht="12" customHeight="1">
      <c r="GQ52533" s="171"/>
    </row>
    <row r="52534" spans="199:199" ht="12" customHeight="1">
      <c r="GQ52534" s="171"/>
    </row>
    <row r="52535" spans="199:199" ht="12" customHeight="1">
      <c r="GQ52535" s="171"/>
    </row>
    <row r="52536" spans="199:199" ht="12" customHeight="1">
      <c r="GQ52536" s="171"/>
    </row>
    <row r="52537" spans="199:199" ht="12" customHeight="1">
      <c r="GQ52537" s="171"/>
    </row>
    <row r="52538" spans="199:199" ht="12" customHeight="1">
      <c r="GQ52538" s="171"/>
    </row>
    <row r="52539" spans="199:199" ht="12" customHeight="1">
      <c r="GQ52539" s="171"/>
    </row>
    <row r="52540" spans="199:199" ht="12" customHeight="1">
      <c r="GQ52540" s="171"/>
    </row>
    <row r="52541" spans="199:199" ht="12" customHeight="1">
      <c r="GQ52541" s="171"/>
    </row>
    <row r="52542" spans="199:199" ht="12" customHeight="1">
      <c r="GQ52542" s="171"/>
    </row>
    <row r="52543" spans="199:199" ht="12" customHeight="1">
      <c r="GQ52543" s="171"/>
    </row>
    <row r="52544" spans="199:199" ht="12" customHeight="1">
      <c r="GQ52544" s="171"/>
    </row>
    <row r="52545" spans="199:199" ht="12" customHeight="1">
      <c r="GQ52545" s="171"/>
    </row>
    <row r="52546" spans="199:199" ht="12" customHeight="1">
      <c r="GQ52546" s="171"/>
    </row>
    <row r="52547" spans="199:199" ht="12" customHeight="1">
      <c r="GQ52547" s="171"/>
    </row>
    <row r="52548" spans="199:199" ht="12" customHeight="1">
      <c r="GQ52548" s="171"/>
    </row>
    <row r="52549" spans="199:199" ht="12" customHeight="1">
      <c r="GQ52549" s="171"/>
    </row>
    <row r="52550" spans="199:199" ht="12" customHeight="1">
      <c r="GQ52550" s="171"/>
    </row>
    <row r="52551" spans="199:199" ht="12" customHeight="1">
      <c r="GQ52551" s="171"/>
    </row>
    <row r="52552" spans="199:199" ht="12" customHeight="1">
      <c r="GQ52552" s="171"/>
    </row>
    <row r="52553" spans="199:199" ht="12" customHeight="1">
      <c r="GQ52553" s="171"/>
    </row>
    <row r="52554" spans="199:199" ht="12" customHeight="1">
      <c r="GQ52554" s="171"/>
    </row>
    <row r="52555" spans="199:199" ht="12" customHeight="1">
      <c r="GQ52555" s="171"/>
    </row>
    <row r="52556" spans="199:199" ht="12" customHeight="1">
      <c r="GQ52556" s="171"/>
    </row>
    <row r="52557" spans="199:199" ht="12" customHeight="1">
      <c r="GQ52557" s="171"/>
    </row>
    <row r="52558" spans="199:199" ht="12" customHeight="1">
      <c r="GQ52558" s="171"/>
    </row>
    <row r="52559" spans="199:199" ht="12" customHeight="1">
      <c r="GQ52559" s="171"/>
    </row>
    <row r="52560" spans="199:199" ht="12" customHeight="1">
      <c r="GQ52560" s="171"/>
    </row>
    <row r="52561" spans="199:199" ht="12" customHeight="1">
      <c r="GQ52561" s="171"/>
    </row>
    <row r="52562" spans="199:199" ht="12" customHeight="1">
      <c r="GQ52562" s="171"/>
    </row>
    <row r="52563" spans="199:199" ht="12" customHeight="1">
      <c r="GQ52563" s="171"/>
    </row>
    <row r="52564" spans="199:199" ht="12" customHeight="1">
      <c r="GQ52564" s="171"/>
    </row>
    <row r="52565" spans="199:199" ht="12" customHeight="1">
      <c r="GQ52565" s="171"/>
    </row>
    <row r="52566" spans="199:199" ht="12" customHeight="1">
      <c r="GQ52566" s="171"/>
    </row>
    <row r="52567" spans="199:199" ht="12" customHeight="1">
      <c r="GQ52567" s="171"/>
    </row>
    <row r="52568" spans="199:199" ht="12" customHeight="1">
      <c r="GQ52568" s="171"/>
    </row>
    <row r="52569" spans="199:199" ht="12" customHeight="1">
      <c r="GQ52569" s="171"/>
    </row>
    <row r="52570" spans="199:199" ht="12" customHeight="1">
      <c r="GQ52570" s="171"/>
    </row>
    <row r="52571" spans="199:199" ht="12" customHeight="1">
      <c r="GQ52571" s="171"/>
    </row>
    <row r="52572" spans="199:199" ht="12" customHeight="1">
      <c r="GQ52572" s="171"/>
    </row>
    <row r="52573" spans="199:199" ht="12" customHeight="1">
      <c r="GQ52573" s="171"/>
    </row>
    <row r="52574" spans="199:199" ht="12" customHeight="1">
      <c r="GQ52574" s="171"/>
    </row>
    <row r="52575" spans="199:199" ht="12" customHeight="1">
      <c r="GQ52575" s="171"/>
    </row>
    <row r="52576" spans="199:199" ht="12" customHeight="1">
      <c r="GQ52576" s="171"/>
    </row>
    <row r="52577" spans="199:199" ht="12" customHeight="1">
      <c r="GQ52577" s="171"/>
    </row>
    <row r="52578" spans="199:199" ht="12" customHeight="1">
      <c r="GQ52578" s="171"/>
    </row>
    <row r="52579" spans="199:199" ht="12" customHeight="1">
      <c r="GQ52579" s="171"/>
    </row>
    <row r="52580" spans="199:199" ht="12" customHeight="1">
      <c r="GQ52580" s="171"/>
    </row>
    <row r="52581" spans="199:199" ht="12" customHeight="1">
      <c r="GQ52581" s="171"/>
    </row>
    <row r="52582" spans="199:199" ht="12" customHeight="1">
      <c r="GQ52582" s="171"/>
    </row>
    <row r="52583" spans="199:199" ht="12" customHeight="1">
      <c r="GQ52583" s="171"/>
    </row>
    <row r="52584" spans="199:199" ht="12" customHeight="1">
      <c r="GQ52584" s="171"/>
    </row>
    <row r="52585" spans="199:199" ht="12" customHeight="1">
      <c r="GQ52585" s="171"/>
    </row>
    <row r="52586" spans="199:199" ht="12" customHeight="1">
      <c r="GQ52586" s="171"/>
    </row>
    <row r="52587" spans="199:199" ht="12" customHeight="1">
      <c r="GQ52587" s="171"/>
    </row>
    <row r="52588" spans="199:199" ht="12" customHeight="1">
      <c r="GQ52588" s="171"/>
    </row>
    <row r="52589" spans="199:199" ht="12" customHeight="1">
      <c r="GQ52589" s="171"/>
    </row>
    <row r="52590" spans="199:199" ht="12" customHeight="1">
      <c r="GQ52590" s="171"/>
    </row>
    <row r="52591" spans="199:199" ht="12" customHeight="1">
      <c r="GQ52591" s="171"/>
    </row>
    <row r="52592" spans="199:199" ht="12" customHeight="1">
      <c r="GQ52592" s="171"/>
    </row>
    <row r="52593" spans="199:199" ht="12" customHeight="1">
      <c r="GQ52593" s="171"/>
    </row>
    <row r="52594" spans="199:199" ht="12" customHeight="1">
      <c r="GQ52594" s="171"/>
    </row>
    <row r="52595" spans="199:199" ht="12" customHeight="1">
      <c r="GQ52595" s="171"/>
    </row>
    <row r="52596" spans="199:199" ht="12" customHeight="1">
      <c r="GQ52596" s="171"/>
    </row>
    <row r="52597" spans="199:199" ht="12" customHeight="1">
      <c r="GQ52597" s="171"/>
    </row>
    <row r="52598" spans="199:199" ht="12" customHeight="1">
      <c r="GQ52598" s="171"/>
    </row>
    <row r="52599" spans="199:199" ht="12" customHeight="1">
      <c r="GQ52599" s="171"/>
    </row>
    <row r="52600" spans="199:199" ht="12" customHeight="1">
      <c r="GQ52600" s="171"/>
    </row>
    <row r="52601" spans="199:199" ht="12" customHeight="1">
      <c r="GQ52601" s="171"/>
    </row>
    <row r="52602" spans="199:199" ht="12" customHeight="1">
      <c r="GQ52602" s="171"/>
    </row>
    <row r="52603" spans="199:199" ht="12" customHeight="1">
      <c r="GQ52603" s="171"/>
    </row>
    <row r="52604" spans="199:199" ht="12" customHeight="1">
      <c r="GQ52604" s="171"/>
    </row>
    <row r="52605" spans="199:199" ht="12" customHeight="1">
      <c r="GQ52605" s="171"/>
    </row>
    <row r="52606" spans="199:199" ht="12" customHeight="1">
      <c r="GQ52606" s="171"/>
    </row>
    <row r="52607" spans="199:199" ht="12" customHeight="1">
      <c r="GQ52607" s="171"/>
    </row>
    <row r="52608" spans="199:199" ht="12" customHeight="1">
      <c r="GQ52608" s="171"/>
    </row>
    <row r="52609" spans="199:199" ht="12" customHeight="1">
      <c r="GQ52609" s="171"/>
    </row>
    <row r="52610" spans="199:199" ht="12" customHeight="1">
      <c r="GQ52610" s="171"/>
    </row>
    <row r="52611" spans="199:199" ht="12" customHeight="1">
      <c r="GQ52611" s="171"/>
    </row>
    <row r="52612" spans="199:199" ht="12" customHeight="1">
      <c r="GQ52612" s="171"/>
    </row>
    <row r="52613" spans="199:199" ht="12" customHeight="1">
      <c r="GQ52613" s="171"/>
    </row>
    <row r="52614" spans="199:199" ht="12" customHeight="1">
      <c r="GQ52614" s="171"/>
    </row>
    <row r="52615" spans="199:199" ht="12" customHeight="1">
      <c r="GQ52615" s="171"/>
    </row>
    <row r="52616" spans="199:199" ht="12" customHeight="1">
      <c r="GQ52616" s="171"/>
    </row>
    <row r="52617" spans="199:199" ht="12" customHeight="1">
      <c r="GQ52617" s="171"/>
    </row>
    <row r="52618" spans="199:199" ht="12" customHeight="1">
      <c r="GQ52618" s="171"/>
    </row>
    <row r="52619" spans="199:199" ht="12" customHeight="1">
      <c r="GQ52619" s="171"/>
    </row>
    <row r="52620" spans="199:199" ht="12" customHeight="1">
      <c r="GQ52620" s="171"/>
    </row>
    <row r="52621" spans="199:199" ht="12" customHeight="1">
      <c r="GQ52621" s="171"/>
    </row>
    <row r="52622" spans="199:199" ht="12" customHeight="1">
      <c r="GQ52622" s="171"/>
    </row>
    <row r="52623" spans="199:199" ht="12" customHeight="1">
      <c r="GQ52623" s="171"/>
    </row>
    <row r="52624" spans="199:199" ht="12" customHeight="1">
      <c r="GQ52624" s="171"/>
    </row>
    <row r="52625" spans="199:199" ht="12" customHeight="1">
      <c r="GQ52625" s="171"/>
    </row>
    <row r="52626" spans="199:199" ht="12" customHeight="1">
      <c r="GQ52626" s="171"/>
    </row>
    <row r="52627" spans="199:199" ht="12" customHeight="1">
      <c r="GQ52627" s="171"/>
    </row>
    <row r="52628" spans="199:199" ht="12" customHeight="1">
      <c r="GQ52628" s="171"/>
    </row>
    <row r="52629" spans="199:199" ht="12" customHeight="1">
      <c r="GQ52629" s="171"/>
    </row>
    <row r="52630" spans="199:199" ht="12" customHeight="1">
      <c r="GQ52630" s="171"/>
    </row>
    <row r="52631" spans="199:199" ht="12" customHeight="1">
      <c r="GQ52631" s="171"/>
    </row>
    <row r="52632" spans="199:199" ht="12" customHeight="1">
      <c r="GQ52632" s="171"/>
    </row>
    <row r="52633" spans="199:199" ht="12" customHeight="1">
      <c r="GQ52633" s="171"/>
    </row>
    <row r="52634" spans="199:199" ht="12" customHeight="1">
      <c r="GQ52634" s="171"/>
    </row>
    <row r="52635" spans="199:199" ht="12" customHeight="1">
      <c r="GQ52635" s="171"/>
    </row>
    <row r="52636" spans="199:199" ht="12" customHeight="1">
      <c r="GQ52636" s="171"/>
    </row>
    <row r="52637" spans="199:199" ht="12" customHeight="1">
      <c r="GQ52637" s="171"/>
    </row>
    <row r="52638" spans="199:199" ht="12" customHeight="1">
      <c r="GQ52638" s="171"/>
    </row>
    <row r="52639" spans="199:199" ht="12" customHeight="1">
      <c r="GQ52639" s="171"/>
    </row>
    <row r="52640" spans="199:199" ht="12" customHeight="1">
      <c r="GQ52640" s="171"/>
    </row>
    <row r="52641" spans="199:199" ht="12" customHeight="1">
      <c r="GQ52641" s="171"/>
    </row>
    <row r="52642" spans="199:199" ht="12" customHeight="1">
      <c r="GQ52642" s="171"/>
    </row>
    <row r="52643" spans="199:199" ht="12" customHeight="1">
      <c r="GQ52643" s="171"/>
    </row>
    <row r="52644" spans="199:199" ht="12" customHeight="1">
      <c r="GQ52644" s="171"/>
    </row>
    <row r="52645" spans="199:199" ht="12" customHeight="1">
      <c r="GQ52645" s="171"/>
    </row>
    <row r="52646" spans="199:199" ht="12" customHeight="1">
      <c r="GQ52646" s="171"/>
    </row>
    <row r="52647" spans="199:199" ht="12" customHeight="1">
      <c r="GQ52647" s="171"/>
    </row>
    <row r="52648" spans="199:199" ht="12" customHeight="1">
      <c r="GQ52648" s="171"/>
    </row>
    <row r="52649" spans="199:199" ht="12" customHeight="1">
      <c r="GQ52649" s="171"/>
    </row>
    <row r="52650" spans="199:199" ht="12" customHeight="1">
      <c r="GQ52650" s="171"/>
    </row>
    <row r="52651" spans="199:199" ht="12" customHeight="1">
      <c r="GQ52651" s="171"/>
    </row>
    <row r="52652" spans="199:199" ht="12" customHeight="1">
      <c r="GQ52652" s="171"/>
    </row>
    <row r="52653" spans="199:199" ht="12" customHeight="1">
      <c r="GQ52653" s="171"/>
    </row>
    <row r="52654" spans="199:199" ht="12" customHeight="1">
      <c r="GQ52654" s="171"/>
    </row>
    <row r="52655" spans="199:199" ht="12" customHeight="1">
      <c r="GQ52655" s="171"/>
    </row>
    <row r="52656" spans="199:199" ht="12" customHeight="1">
      <c r="GQ52656" s="171"/>
    </row>
    <row r="52657" spans="199:199" ht="12" customHeight="1">
      <c r="GQ52657" s="171"/>
    </row>
    <row r="52658" spans="199:199" ht="12" customHeight="1">
      <c r="GQ52658" s="171"/>
    </row>
    <row r="52659" spans="199:199" ht="12" customHeight="1">
      <c r="GQ52659" s="171"/>
    </row>
    <row r="52660" spans="199:199" ht="12" customHeight="1">
      <c r="GQ52660" s="171"/>
    </row>
    <row r="52661" spans="199:199" ht="12" customHeight="1">
      <c r="GQ52661" s="171"/>
    </row>
    <row r="52662" spans="199:199" ht="12" customHeight="1">
      <c r="GQ52662" s="171"/>
    </row>
    <row r="52663" spans="199:199" ht="12" customHeight="1">
      <c r="GQ52663" s="171"/>
    </row>
    <row r="52664" spans="199:199" ht="12" customHeight="1">
      <c r="GQ52664" s="171"/>
    </row>
    <row r="52665" spans="199:199" ht="12" customHeight="1">
      <c r="GQ52665" s="171"/>
    </row>
    <row r="52666" spans="199:199" ht="12" customHeight="1">
      <c r="GQ52666" s="171"/>
    </row>
    <row r="52667" spans="199:199" ht="12" customHeight="1">
      <c r="GQ52667" s="171"/>
    </row>
    <row r="52668" spans="199:199" ht="12" customHeight="1">
      <c r="GQ52668" s="171"/>
    </row>
    <row r="52669" spans="199:199" ht="12" customHeight="1">
      <c r="GQ52669" s="171"/>
    </row>
    <row r="52670" spans="199:199" ht="12" customHeight="1">
      <c r="GQ52670" s="171"/>
    </row>
    <row r="52671" spans="199:199" ht="12" customHeight="1">
      <c r="GQ52671" s="171"/>
    </row>
    <row r="52672" spans="199:199" ht="12" customHeight="1">
      <c r="GQ52672" s="171"/>
    </row>
    <row r="52673" spans="199:199" ht="12" customHeight="1">
      <c r="GQ52673" s="171"/>
    </row>
    <row r="52674" spans="199:199" ht="12" customHeight="1">
      <c r="GQ52674" s="171"/>
    </row>
    <row r="52675" spans="199:199" ht="12" customHeight="1">
      <c r="GQ52675" s="171"/>
    </row>
    <row r="52676" spans="199:199" ht="12" customHeight="1">
      <c r="GQ52676" s="171"/>
    </row>
    <row r="52677" spans="199:199" ht="12" customHeight="1">
      <c r="GQ52677" s="171"/>
    </row>
    <row r="52678" spans="199:199" ht="12" customHeight="1">
      <c r="GQ52678" s="171"/>
    </row>
    <row r="52679" spans="199:199" ht="12" customHeight="1">
      <c r="GQ52679" s="171"/>
    </row>
    <row r="52680" spans="199:199" ht="12" customHeight="1">
      <c r="GQ52680" s="171"/>
    </row>
    <row r="52681" spans="199:199" ht="12" customHeight="1">
      <c r="GQ52681" s="171"/>
    </row>
    <row r="52682" spans="199:199" ht="12" customHeight="1">
      <c r="GQ52682" s="171"/>
    </row>
    <row r="52683" spans="199:199" ht="12" customHeight="1">
      <c r="GQ52683" s="171"/>
    </row>
    <row r="52684" spans="199:199" ht="12" customHeight="1">
      <c r="GQ52684" s="171"/>
    </row>
    <row r="52685" spans="199:199" ht="12" customHeight="1">
      <c r="GQ52685" s="171"/>
    </row>
    <row r="52686" spans="199:199" ht="12" customHeight="1">
      <c r="GQ52686" s="171"/>
    </row>
    <row r="52687" spans="199:199" ht="12" customHeight="1">
      <c r="GQ52687" s="171"/>
    </row>
    <row r="52688" spans="199:199" ht="12" customHeight="1">
      <c r="GQ52688" s="171"/>
    </row>
    <row r="52689" spans="199:199" ht="12" customHeight="1">
      <c r="GQ52689" s="171"/>
    </row>
    <row r="52690" spans="199:199" ht="12" customHeight="1">
      <c r="GQ52690" s="171"/>
    </row>
    <row r="52691" spans="199:199" ht="12" customHeight="1">
      <c r="GQ52691" s="171"/>
    </row>
    <row r="52692" spans="199:199" ht="12" customHeight="1">
      <c r="GQ52692" s="171"/>
    </row>
    <row r="52693" spans="199:199" ht="12" customHeight="1">
      <c r="GQ52693" s="171"/>
    </row>
    <row r="52694" spans="199:199" ht="12" customHeight="1">
      <c r="GQ52694" s="171"/>
    </row>
    <row r="52695" spans="199:199" ht="12" customHeight="1">
      <c r="GQ52695" s="171"/>
    </row>
    <row r="52696" spans="199:199" ht="12" customHeight="1">
      <c r="GQ52696" s="171"/>
    </row>
    <row r="52697" spans="199:199" ht="12" customHeight="1">
      <c r="GQ52697" s="171"/>
    </row>
    <row r="52698" spans="199:199" ht="12" customHeight="1">
      <c r="GQ52698" s="171"/>
    </row>
    <row r="52699" spans="199:199" ht="12" customHeight="1">
      <c r="GQ52699" s="171"/>
    </row>
    <row r="52700" spans="199:199" ht="12" customHeight="1">
      <c r="GQ52700" s="171"/>
    </row>
    <row r="52701" spans="199:199" ht="12" customHeight="1">
      <c r="GQ52701" s="171"/>
    </row>
    <row r="52702" spans="199:199" ht="12" customHeight="1">
      <c r="GQ52702" s="171"/>
    </row>
    <row r="52703" spans="199:199" ht="12" customHeight="1">
      <c r="GQ52703" s="171"/>
    </row>
    <row r="52704" spans="199:199" ht="12" customHeight="1">
      <c r="GQ52704" s="171"/>
    </row>
    <row r="52705" spans="199:199" ht="12" customHeight="1">
      <c r="GQ52705" s="171"/>
    </row>
    <row r="52706" spans="199:199" ht="12" customHeight="1">
      <c r="GQ52706" s="171"/>
    </row>
    <row r="52707" spans="199:199" ht="12" customHeight="1">
      <c r="GQ52707" s="171"/>
    </row>
    <row r="52708" spans="199:199" ht="12" customHeight="1">
      <c r="GQ52708" s="171"/>
    </row>
    <row r="52709" spans="199:199" ht="12" customHeight="1">
      <c r="GQ52709" s="171"/>
    </row>
    <row r="52710" spans="199:199" ht="12" customHeight="1">
      <c r="GQ52710" s="171"/>
    </row>
    <row r="52711" spans="199:199" ht="12" customHeight="1">
      <c r="GQ52711" s="171"/>
    </row>
    <row r="52712" spans="199:199" ht="12" customHeight="1">
      <c r="GQ52712" s="171"/>
    </row>
    <row r="52713" spans="199:199" ht="12" customHeight="1">
      <c r="GQ52713" s="171"/>
    </row>
    <row r="52714" spans="199:199" ht="12" customHeight="1">
      <c r="GQ52714" s="171"/>
    </row>
    <row r="52715" spans="199:199" ht="12" customHeight="1">
      <c r="GQ52715" s="171"/>
    </row>
    <row r="52716" spans="199:199" ht="12" customHeight="1">
      <c r="GQ52716" s="171"/>
    </row>
    <row r="52717" spans="199:199" ht="12" customHeight="1">
      <c r="GQ52717" s="171"/>
    </row>
    <row r="52718" spans="199:199" ht="12" customHeight="1">
      <c r="GQ52718" s="171"/>
    </row>
    <row r="52719" spans="199:199" ht="12" customHeight="1">
      <c r="GQ52719" s="171"/>
    </row>
    <row r="52720" spans="199:199" ht="12" customHeight="1">
      <c r="GQ52720" s="171"/>
    </row>
    <row r="52721" spans="199:199" ht="12" customHeight="1">
      <c r="GQ52721" s="171"/>
    </row>
    <row r="52722" spans="199:199" ht="12" customHeight="1">
      <c r="GQ52722" s="171"/>
    </row>
    <row r="52723" spans="199:199" ht="12" customHeight="1">
      <c r="GQ52723" s="171"/>
    </row>
    <row r="52724" spans="199:199" ht="12" customHeight="1">
      <c r="GQ52724" s="171"/>
    </row>
    <row r="52725" spans="199:199" ht="12" customHeight="1">
      <c r="GQ52725" s="171"/>
    </row>
    <row r="52726" spans="199:199" ht="12" customHeight="1">
      <c r="GQ52726" s="171"/>
    </row>
    <row r="52727" spans="199:199" ht="12" customHeight="1">
      <c r="GQ52727" s="171"/>
    </row>
    <row r="52728" spans="199:199" ht="12" customHeight="1">
      <c r="GQ52728" s="171"/>
    </row>
    <row r="52729" spans="199:199" ht="12" customHeight="1">
      <c r="GQ52729" s="171"/>
    </row>
    <row r="52730" spans="199:199" ht="12" customHeight="1">
      <c r="GQ52730" s="171"/>
    </row>
    <row r="52731" spans="199:199" ht="12" customHeight="1">
      <c r="GQ52731" s="171"/>
    </row>
    <row r="52732" spans="199:199" ht="12" customHeight="1">
      <c r="GQ52732" s="171"/>
    </row>
    <row r="52733" spans="199:199" ht="12" customHeight="1">
      <c r="GQ52733" s="171"/>
    </row>
    <row r="52734" spans="199:199" ht="12" customHeight="1">
      <c r="GQ52734" s="171"/>
    </row>
    <row r="52735" spans="199:199" ht="12" customHeight="1">
      <c r="GQ52735" s="171"/>
    </row>
    <row r="52736" spans="199:199" ht="12" customHeight="1">
      <c r="GQ52736" s="171"/>
    </row>
    <row r="52737" spans="199:199" ht="12" customHeight="1">
      <c r="GQ52737" s="171"/>
    </row>
    <row r="52738" spans="199:199" ht="12" customHeight="1">
      <c r="GQ52738" s="171"/>
    </row>
    <row r="52739" spans="199:199" ht="12" customHeight="1">
      <c r="GQ52739" s="171"/>
    </row>
    <row r="52740" spans="199:199" ht="12" customHeight="1">
      <c r="GQ52740" s="171"/>
    </row>
    <row r="52741" spans="199:199" ht="12" customHeight="1">
      <c r="GQ52741" s="171"/>
    </row>
    <row r="52742" spans="199:199" ht="12" customHeight="1">
      <c r="GQ52742" s="171"/>
    </row>
    <row r="52743" spans="199:199" ht="12" customHeight="1">
      <c r="GQ52743" s="171"/>
    </row>
    <row r="52744" spans="199:199" ht="12" customHeight="1">
      <c r="GQ52744" s="171"/>
    </row>
    <row r="52745" spans="199:199" ht="12" customHeight="1">
      <c r="GQ52745" s="171"/>
    </row>
    <row r="52746" spans="199:199" ht="12" customHeight="1">
      <c r="GQ52746" s="171"/>
    </row>
    <row r="52747" spans="199:199" ht="12" customHeight="1">
      <c r="GQ52747" s="171"/>
    </row>
    <row r="52748" spans="199:199" ht="12" customHeight="1">
      <c r="GQ52748" s="171"/>
    </row>
    <row r="52749" spans="199:199" ht="12" customHeight="1">
      <c r="GQ52749" s="171"/>
    </row>
    <row r="52750" spans="199:199" ht="12" customHeight="1">
      <c r="GQ52750" s="171"/>
    </row>
    <row r="52751" spans="199:199" ht="12" customHeight="1">
      <c r="GQ52751" s="171"/>
    </row>
    <row r="52752" spans="199:199" ht="12" customHeight="1">
      <c r="GQ52752" s="171"/>
    </row>
    <row r="52753" spans="199:199" ht="12" customHeight="1">
      <c r="GQ52753" s="171"/>
    </row>
    <row r="52754" spans="199:199" ht="12" customHeight="1">
      <c r="GQ52754" s="171"/>
    </row>
    <row r="52755" spans="199:199" ht="12" customHeight="1">
      <c r="GQ52755" s="171"/>
    </row>
    <row r="52756" spans="199:199" ht="12" customHeight="1">
      <c r="GQ52756" s="171"/>
    </row>
    <row r="52757" spans="199:199" ht="12" customHeight="1">
      <c r="GQ52757" s="171"/>
    </row>
    <row r="52758" spans="199:199" ht="12" customHeight="1">
      <c r="GQ52758" s="171"/>
    </row>
    <row r="52759" spans="199:199" ht="12" customHeight="1">
      <c r="GQ52759" s="171"/>
    </row>
    <row r="52760" spans="199:199" ht="12" customHeight="1">
      <c r="GQ52760" s="171"/>
    </row>
    <row r="52761" spans="199:199" ht="12" customHeight="1">
      <c r="GQ52761" s="171"/>
    </row>
    <row r="52762" spans="199:199" ht="12" customHeight="1">
      <c r="GQ52762" s="171"/>
    </row>
    <row r="52763" spans="199:199" ht="12" customHeight="1">
      <c r="GQ52763" s="171"/>
    </row>
    <row r="52764" spans="199:199" ht="12" customHeight="1">
      <c r="GQ52764" s="171"/>
    </row>
    <row r="52765" spans="199:199" ht="12" customHeight="1">
      <c r="GQ52765" s="171"/>
    </row>
    <row r="52766" spans="199:199" ht="12" customHeight="1">
      <c r="GQ52766" s="171"/>
    </row>
    <row r="52767" spans="199:199" ht="12" customHeight="1">
      <c r="GQ52767" s="171"/>
    </row>
    <row r="52768" spans="199:199" ht="12" customHeight="1">
      <c r="GQ52768" s="171"/>
    </row>
    <row r="52769" spans="199:199" ht="12" customHeight="1">
      <c r="GQ52769" s="171"/>
    </row>
    <row r="52770" spans="199:199" ht="12" customHeight="1">
      <c r="GQ52770" s="171"/>
    </row>
    <row r="52771" spans="199:199" ht="12" customHeight="1">
      <c r="GQ52771" s="171"/>
    </row>
    <row r="52772" spans="199:199" ht="12" customHeight="1">
      <c r="GQ52772" s="171"/>
    </row>
    <row r="52773" spans="199:199" ht="12" customHeight="1">
      <c r="GQ52773" s="171"/>
    </row>
    <row r="52774" spans="199:199" ht="12" customHeight="1">
      <c r="GQ52774" s="171"/>
    </row>
    <row r="52775" spans="199:199" ht="12" customHeight="1">
      <c r="GQ52775" s="171"/>
    </row>
    <row r="52776" spans="199:199" ht="12" customHeight="1">
      <c r="GQ52776" s="171"/>
    </row>
    <row r="52777" spans="199:199" ht="12" customHeight="1">
      <c r="GQ52777" s="171"/>
    </row>
    <row r="52778" spans="199:199" ht="12" customHeight="1">
      <c r="GQ52778" s="171"/>
    </row>
    <row r="52779" spans="199:199" ht="12" customHeight="1">
      <c r="GQ52779" s="171"/>
    </row>
    <row r="52780" spans="199:199" ht="12" customHeight="1">
      <c r="GQ52780" s="171"/>
    </row>
    <row r="52781" spans="199:199" ht="12" customHeight="1">
      <c r="GQ52781" s="171"/>
    </row>
    <row r="52782" spans="199:199" ht="12" customHeight="1">
      <c r="GQ52782" s="171"/>
    </row>
    <row r="52783" spans="199:199" ht="12" customHeight="1">
      <c r="GQ52783" s="171"/>
    </row>
    <row r="52784" spans="199:199" ht="12" customHeight="1">
      <c r="GQ52784" s="171"/>
    </row>
    <row r="52785" spans="199:199" ht="12" customHeight="1">
      <c r="GQ52785" s="171"/>
    </row>
    <row r="52786" spans="199:199" ht="12" customHeight="1">
      <c r="GQ52786" s="171"/>
    </row>
    <row r="52787" spans="199:199" ht="12" customHeight="1">
      <c r="GQ52787" s="171"/>
    </row>
    <row r="52788" spans="199:199" ht="12" customHeight="1">
      <c r="GQ52788" s="171"/>
    </row>
    <row r="52789" spans="199:199" ht="12" customHeight="1">
      <c r="GQ52789" s="171"/>
    </row>
    <row r="52790" spans="199:199" ht="12" customHeight="1">
      <c r="GQ52790" s="171"/>
    </row>
    <row r="52791" spans="199:199" ht="12" customHeight="1">
      <c r="GQ52791" s="171"/>
    </row>
    <row r="52792" spans="199:199" ht="12" customHeight="1">
      <c r="GQ52792" s="171"/>
    </row>
    <row r="52793" spans="199:199" ht="12" customHeight="1">
      <c r="GQ52793" s="171"/>
    </row>
    <row r="52794" spans="199:199" ht="12" customHeight="1">
      <c r="GQ52794" s="171"/>
    </row>
    <row r="52795" spans="199:199" ht="12" customHeight="1">
      <c r="GQ52795" s="171"/>
    </row>
    <row r="52796" spans="199:199" ht="12" customHeight="1">
      <c r="GQ52796" s="171"/>
    </row>
    <row r="52797" spans="199:199" ht="12" customHeight="1">
      <c r="GQ52797" s="171"/>
    </row>
    <row r="52798" spans="199:199" ht="12" customHeight="1">
      <c r="GQ52798" s="171"/>
    </row>
    <row r="52799" spans="199:199" ht="12" customHeight="1">
      <c r="GQ52799" s="171"/>
    </row>
    <row r="52800" spans="199:199" ht="12" customHeight="1">
      <c r="GQ52800" s="171"/>
    </row>
    <row r="52801" spans="199:199" ht="12" customHeight="1">
      <c r="GQ52801" s="171"/>
    </row>
    <row r="52802" spans="199:199" ht="12" customHeight="1">
      <c r="GQ52802" s="171"/>
    </row>
    <row r="52803" spans="199:199" ht="12" customHeight="1">
      <c r="GQ52803" s="171"/>
    </row>
    <row r="52804" spans="199:199" ht="12" customHeight="1">
      <c r="GQ52804" s="171"/>
    </row>
    <row r="52805" spans="199:199" ht="12" customHeight="1">
      <c r="GQ52805" s="171"/>
    </row>
    <row r="52806" spans="199:199" ht="12" customHeight="1">
      <c r="GQ52806" s="171"/>
    </row>
    <row r="52807" spans="199:199" ht="12" customHeight="1">
      <c r="GQ52807" s="171"/>
    </row>
    <row r="52808" spans="199:199" ht="12" customHeight="1">
      <c r="GQ52808" s="171"/>
    </row>
    <row r="52809" spans="199:199" ht="12" customHeight="1">
      <c r="GQ52809" s="171"/>
    </row>
    <row r="52810" spans="199:199" ht="12" customHeight="1">
      <c r="GQ52810" s="171"/>
    </row>
    <row r="52811" spans="199:199" ht="12" customHeight="1">
      <c r="GQ52811" s="171"/>
    </row>
    <row r="52812" spans="199:199" ht="12" customHeight="1">
      <c r="GQ52812" s="171"/>
    </row>
    <row r="52813" spans="199:199" ht="12" customHeight="1">
      <c r="GQ52813" s="171"/>
    </row>
    <row r="52814" spans="199:199" ht="12" customHeight="1">
      <c r="GQ52814" s="171"/>
    </row>
    <row r="52815" spans="199:199" ht="12" customHeight="1">
      <c r="GQ52815" s="171"/>
    </row>
    <row r="52816" spans="199:199" ht="12" customHeight="1">
      <c r="GQ52816" s="171"/>
    </row>
    <row r="52817" spans="199:199" ht="12" customHeight="1">
      <c r="GQ52817" s="171"/>
    </row>
    <row r="52818" spans="199:199" ht="12" customHeight="1">
      <c r="GQ52818" s="171"/>
    </row>
    <row r="52819" spans="199:199" ht="12" customHeight="1">
      <c r="GQ52819" s="171"/>
    </row>
    <row r="52820" spans="199:199" ht="12" customHeight="1">
      <c r="GQ52820" s="171"/>
    </row>
    <row r="52821" spans="199:199" ht="12" customHeight="1">
      <c r="GQ52821" s="171"/>
    </row>
    <row r="52822" spans="199:199" ht="12" customHeight="1">
      <c r="GQ52822" s="171"/>
    </row>
    <row r="52823" spans="199:199" ht="12" customHeight="1">
      <c r="GQ52823" s="171"/>
    </row>
    <row r="52824" spans="199:199" ht="12" customHeight="1">
      <c r="GQ52824" s="171"/>
    </row>
    <row r="52825" spans="199:199" ht="12" customHeight="1">
      <c r="GQ52825" s="171"/>
    </row>
    <row r="52826" spans="199:199" ht="12" customHeight="1">
      <c r="GQ52826" s="171"/>
    </row>
    <row r="52827" spans="199:199" ht="12" customHeight="1">
      <c r="GQ52827" s="171"/>
    </row>
    <row r="52828" spans="199:199" ht="12" customHeight="1">
      <c r="GQ52828" s="171"/>
    </row>
    <row r="52829" spans="199:199" ht="12" customHeight="1">
      <c r="GQ52829" s="171"/>
    </row>
    <row r="52830" spans="199:199" ht="12" customHeight="1">
      <c r="GQ52830" s="171"/>
    </row>
    <row r="52831" spans="199:199" ht="12" customHeight="1">
      <c r="GQ52831" s="171"/>
    </row>
    <row r="52832" spans="199:199" ht="12" customHeight="1">
      <c r="GQ52832" s="171"/>
    </row>
    <row r="52833" spans="199:199" ht="12" customHeight="1">
      <c r="GQ52833" s="171"/>
    </row>
    <row r="52834" spans="199:199" ht="12" customHeight="1">
      <c r="GQ52834" s="171"/>
    </row>
    <row r="52835" spans="199:199" ht="12" customHeight="1">
      <c r="GQ52835" s="171"/>
    </row>
    <row r="52836" spans="199:199" ht="12" customHeight="1">
      <c r="GQ52836" s="171"/>
    </row>
    <row r="52837" spans="199:199" ht="12" customHeight="1">
      <c r="GQ52837" s="171"/>
    </row>
    <row r="52838" spans="199:199" ht="12" customHeight="1">
      <c r="GQ52838" s="171"/>
    </row>
    <row r="52839" spans="199:199" ht="12" customHeight="1">
      <c r="GQ52839" s="171"/>
    </row>
    <row r="52840" spans="199:199" ht="12" customHeight="1">
      <c r="GQ52840" s="171"/>
    </row>
    <row r="52841" spans="199:199" ht="12" customHeight="1">
      <c r="GQ52841" s="171"/>
    </row>
    <row r="52842" spans="199:199" ht="12" customHeight="1">
      <c r="GQ52842" s="171"/>
    </row>
    <row r="52843" spans="199:199" ht="12" customHeight="1">
      <c r="GQ52843" s="171"/>
    </row>
    <row r="52844" spans="199:199" ht="12" customHeight="1">
      <c r="GQ52844" s="171"/>
    </row>
    <row r="52845" spans="199:199" ht="12" customHeight="1">
      <c r="GQ52845" s="171"/>
    </row>
    <row r="52846" spans="199:199" ht="12" customHeight="1">
      <c r="GQ52846" s="171"/>
    </row>
    <row r="52847" spans="199:199" ht="12" customHeight="1">
      <c r="GQ52847" s="171"/>
    </row>
    <row r="52848" spans="199:199" ht="12" customHeight="1">
      <c r="GQ52848" s="171"/>
    </row>
    <row r="52849" spans="199:199" ht="12" customHeight="1">
      <c r="GQ52849" s="171"/>
    </row>
    <row r="52850" spans="199:199" ht="12" customHeight="1">
      <c r="GQ52850" s="171"/>
    </row>
    <row r="52851" spans="199:199" ht="12" customHeight="1">
      <c r="GQ52851" s="171"/>
    </row>
    <row r="52852" spans="199:199" ht="12" customHeight="1">
      <c r="GQ52852" s="171"/>
    </row>
    <row r="52853" spans="199:199" ht="12" customHeight="1">
      <c r="GQ52853" s="171"/>
    </row>
    <row r="52854" spans="199:199" ht="12" customHeight="1">
      <c r="GQ52854" s="171"/>
    </row>
    <row r="52855" spans="199:199" ht="12" customHeight="1">
      <c r="GQ52855" s="171"/>
    </row>
    <row r="52856" spans="199:199" ht="12" customHeight="1">
      <c r="GQ52856" s="171"/>
    </row>
    <row r="52857" spans="199:199" ht="12" customHeight="1">
      <c r="GQ52857" s="171"/>
    </row>
    <row r="52858" spans="199:199" ht="12" customHeight="1">
      <c r="GQ52858" s="171"/>
    </row>
    <row r="52859" spans="199:199" ht="12" customHeight="1">
      <c r="GQ52859" s="171"/>
    </row>
    <row r="52860" spans="199:199" ht="12" customHeight="1">
      <c r="GQ52860" s="171"/>
    </row>
    <row r="52861" spans="199:199" ht="12" customHeight="1">
      <c r="GQ52861" s="171"/>
    </row>
    <row r="52862" spans="199:199" ht="12" customHeight="1">
      <c r="GQ52862" s="171"/>
    </row>
    <row r="52863" spans="199:199" ht="12" customHeight="1">
      <c r="GQ52863" s="171"/>
    </row>
    <row r="52864" spans="199:199" ht="12" customHeight="1">
      <c r="GQ52864" s="171"/>
    </row>
    <row r="52865" spans="199:199" ht="12" customHeight="1">
      <c r="GQ52865" s="171"/>
    </row>
    <row r="52866" spans="199:199" ht="12" customHeight="1">
      <c r="GQ52866" s="171"/>
    </row>
    <row r="52867" spans="199:199" ht="12" customHeight="1">
      <c r="GQ52867" s="171"/>
    </row>
    <row r="52868" spans="199:199" ht="12" customHeight="1">
      <c r="GQ52868" s="171"/>
    </row>
    <row r="52869" spans="199:199" ht="12" customHeight="1">
      <c r="GQ52869" s="171"/>
    </row>
    <row r="52870" spans="199:199" ht="12" customHeight="1">
      <c r="GQ52870" s="171"/>
    </row>
    <row r="52871" spans="199:199" ht="12" customHeight="1">
      <c r="GQ52871" s="171"/>
    </row>
    <row r="52872" spans="199:199" ht="12" customHeight="1">
      <c r="GQ52872" s="171"/>
    </row>
    <row r="52873" spans="199:199" ht="12" customHeight="1">
      <c r="GQ52873" s="171"/>
    </row>
    <row r="52874" spans="199:199" ht="12" customHeight="1">
      <c r="GQ52874" s="171"/>
    </row>
    <row r="52875" spans="199:199" ht="12" customHeight="1">
      <c r="GQ52875" s="171"/>
    </row>
    <row r="52876" spans="199:199" ht="12" customHeight="1">
      <c r="GQ52876" s="171"/>
    </row>
    <row r="52877" spans="199:199" ht="12" customHeight="1">
      <c r="GQ52877" s="171"/>
    </row>
    <row r="52878" spans="199:199" ht="12" customHeight="1">
      <c r="GQ52878" s="171"/>
    </row>
    <row r="52879" spans="199:199" ht="12" customHeight="1">
      <c r="GQ52879" s="171"/>
    </row>
    <row r="52880" spans="199:199" ht="12" customHeight="1">
      <c r="GQ52880" s="171"/>
    </row>
    <row r="52881" spans="199:199" ht="12" customHeight="1">
      <c r="GQ52881" s="171"/>
    </row>
    <row r="52882" spans="199:199" ht="12" customHeight="1">
      <c r="GQ52882" s="171"/>
    </row>
    <row r="52883" spans="199:199" ht="12" customHeight="1">
      <c r="GQ52883" s="171"/>
    </row>
    <row r="52884" spans="199:199" ht="12" customHeight="1">
      <c r="GQ52884" s="171"/>
    </row>
    <row r="52885" spans="199:199" ht="12" customHeight="1">
      <c r="GQ52885" s="171"/>
    </row>
    <row r="52886" spans="199:199" ht="12" customHeight="1">
      <c r="GQ52886" s="171"/>
    </row>
    <row r="52887" spans="199:199" ht="12" customHeight="1">
      <c r="GQ52887" s="171"/>
    </row>
    <row r="52888" spans="199:199" ht="12" customHeight="1">
      <c r="GQ52888" s="171"/>
    </row>
    <row r="52889" spans="199:199" ht="12" customHeight="1">
      <c r="GQ52889" s="171"/>
    </row>
    <row r="52890" spans="199:199" ht="12" customHeight="1">
      <c r="GQ52890" s="171"/>
    </row>
    <row r="52891" spans="199:199" ht="12" customHeight="1">
      <c r="GQ52891" s="171"/>
    </row>
    <row r="52892" spans="199:199" ht="12" customHeight="1">
      <c r="GQ52892" s="171"/>
    </row>
    <row r="52893" spans="199:199" ht="12" customHeight="1">
      <c r="GQ52893" s="171"/>
    </row>
    <row r="52894" spans="199:199" ht="12" customHeight="1">
      <c r="GQ52894" s="171"/>
    </row>
    <row r="52895" spans="199:199" ht="12" customHeight="1">
      <c r="GQ52895" s="171"/>
    </row>
    <row r="52896" spans="199:199" ht="12" customHeight="1">
      <c r="GQ52896" s="171"/>
    </row>
    <row r="52897" spans="199:199" ht="12" customHeight="1">
      <c r="GQ52897" s="171"/>
    </row>
    <row r="52898" spans="199:199" ht="12" customHeight="1">
      <c r="GQ52898" s="171"/>
    </row>
    <row r="52899" spans="199:199" ht="12" customHeight="1">
      <c r="GQ52899" s="171"/>
    </row>
    <row r="52900" spans="199:199" ht="12" customHeight="1">
      <c r="GQ52900" s="171"/>
    </row>
    <row r="52901" spans="199:199" ht="12" customHeight="1">
      <c r="GQ52901" s="171"/>
    </row>
    <row r="52902" spans="199:199" ht="12" customHeight="1">
      <c r="GQ52902" s="171"/>
    </row>
    <row r="52903" spans="199:199" ht="12" customHeight="1">
      <c r="GQ52903" s="171"/>
    </row>
    <row r="52904" spans="199:199" ht="12" customHeight="1">
      <c r="GQ52904" s="171"/>
    </row>
    <row r="52905" spans="199:199" ht="12" customHeight="1">
      <c r="GQ52905" s="171"/>
    </row>
    <row r="52906" spans="199:199" ht="12" customHeight="1">
      <c r="GQ52906" s="171"/>
    </row>
    <row r="52907" spans="199:199" ht="12" customHeight="1">
      <c r="GQ52907" s="171"/>
    </row>
    <row r="52908" spans="199:199" ht="12" customHeight="1">
      <c r="GQ52908" s="171"/>
    </row>
    <row r="52909" spans="199:199" ht="12" customHeight="1">
      <c r="GQ52909" s="171"/>
    </row>
    <row r="52910" spans="199:199" ht="12" customHeight="1">
      <c r="GQ52910" s="171"/>
    </row>
    <row r="52911" spans="199:199" ht="12" customHeight="1">
      <c r="GQ52911" s="171"/>
    </row>
    <row r="52912" spans="199:199" ht="12" customHeight="1">
      <c r="GQ52912" s="171"/>
    </row>
    <row r="52913" spans="199:199" ht="12" customHeight="1">
      <c r="GQ52913" s="171"/>
    </row>
    <row r="52914" spans="199:199" ht="12" customHeight="1">
      <c r="GQ52914" s="171"/>
    </row>
    <row r="52915" spans="199:199" ht="12" customHeight="1">
      <c r="GQ52915" s="171"/>
    </row>
    <row r="52916" spans="199:199" ht="12" customHeight="1">
      <c r="GQ52916" s="171"/>
    </row>
    <row r="52917" spans="199:199" ht="12" customHeight="1">
      <c r="GQ52917" s="171"/>
    </row>
    <row r="52918" spans="199:199" ht="12" customHeight="1">
      <c r="GQ52918" s="171"/>
    </row>
    <row r="52919" spans="199:199" ht="12" customHeight="1">
      <c r="GQ52919" s="171"/>
    </row>
    <row r="52920" spans="199:199" ht="12" customHeight="1">
      <c r="GQ52920" s="171"/>
    </row>
    <row r="52921" spans="199:199" ht="12" customHeight="1">
      <c r="GQ52921" s="171"/>
    </row>
    <row r="52922" spans="199:199" ht="12" customHeight="1">
      <c r="GQ52922" s="171"/>
    </row>
    <row r="52923" spans="199:199" ht="12" customHeight="1">
      <c r="GQ52923" s="171"/>
    </row>
    <row r="52924" spans="199:199" ht="12" customHeight="1">
      <c r="GQ52924" s="171"/>
    </row>
    <row r="52925" spans="199:199" ht="12" customHeight="1">
      <c r="GQ52925" s="171"/>
    </row>
    <row r="52926" spans="199:199" ht="12" customHeight="1">
      <c r="GQ52926" s="171"/>
    </row>
    <row r="52927" spans="199:199" ht="12" customHeight="1">
      <c r="GQ52927" s="171"/>
    </row>
    <row r="52928" spans="199:199" ht="12" customHeight="1">
      <c r="GQ52928" s="171"/>
    </row>
    <row r="52929" spans="199:199" ht="12" customHeight="1">
      <c r="GQ52929" s="171"/>
    </row>
    <row r="52930" spans="199:199" ht="12" customHeight="1">
      <c r="GQ52930" s="171"/>
    </row>
    <row r="52931" spans="199:199" ht="12" customHeight="1">
      <c r="GQ52931" s="171"/>
    </row>
    <row r="52932" spans="199:199" ht="12" customHeight="1">
      <c r="GQ52932" s="171"/>
    </row>
    <row r="52933" spans="199:199" ht="12" customHeight="1">
      <c r="GQ52933" s="171"/>
    </row>
    <row r="52934" spans="199:199" ht="12" customHeight="1">
      <c r="GQ52934" s="171"/>
    </row>
    <row r="52935" spans="199:199" ht="12" customHeight="1">
      <c r="GQ52935" s="171"/>
    </row>
    <row r="52936" spans="199:199" ht="12" customHeight="1">
      <c r="GQ52936" s="171"/>
    </row>
    <row r="52937" spans="199:199" ht="12" customHeight="1">
      <c r="GQ52937" s="171"/>
    </row>
    <row r="52938" spans="199:199" ht="12" customHeight="1">
      <c r="GQ52938" s="171"/>
    </row>
    <row r="52939" spans="199:199" ht="12" customHeight="1">
      <c r="GQ52939" s="171"/>
    </row>
    <row r="52940" spans="199:199" ht="12" customHeight="1">
      <c r="GQ52940" s="171"/>
    </row>
    <row r="52941" spans="199:199" ht="12" customHeight="1">
      <c r="GQ52941" s="171"/>
    </row>
    <row r="52942" spans="199:199" ht="12" customHeight="1">
      <c r="GQ52942" s="171"/>
    </row>
    <row r="52943" spans="199:199" ht="12" customHeight="1">
      <c r="GQ52943" s="171"/>
    </row>
    <row r="52944" spans="199:199" ht="12" customHeight="1">
      <c r="GQ52944" s="171"/>
    </row>
    <row r="52945" spans="199:199" ht="12" customHeight="1">
      <c r="GQ52945" s="171"/>
    </row>
    <row r="52946" spans="199:199" ht="12" customHeight="1">
      <c r="GQ52946" s="171"/>
    </row>
    <row r="52947" spans="199:199" ht="12" customHeight="1">
      <c r="GQ52947" s="171"/>
    </row>
    <row r="52948" spans="199:199" ht="12" customHeight="1">
      <c r="GQ52948" s="171"/>
    </row>
    <row r="52949" spans="199:199" ht="12" customHeight="1">
      <c r="GQ52949" s="171"/>
    </row>
    <row r="52950" spans="199:199" ht="12" customHeight="1">
      <c r="GQ52950" s="171"/>
    </row>
    <row r="52951" spans="199:199" ht="12" customHeight="1">
      <c r="GQ52951" s="171"/>
    </row>
    <row r="52952" spans="199:199" ht="12" customHeight="1">
      <c r="GQ52952" s="171"/>
    </row>
    <row r="52953" spans="199:199" ht="12" customHeight="1">
      <c r="GQ52953" s="171"/>
    </row>
    <row r="52954" spans="199:199" ht="12" customHeight="1">
      <c r="GQ52954" s="171"/>
    </row>
    <row r="52955" spans="199:199" ht="12" customHeight="1">
      <c r="GQ52955" s="171"/>
    </row>
    <row r="52956" spans="199:199" ht="12" customHeight="1">
      <c r="GQ52956" s="171"/>
    </row>
    <row r="52957" spans="199:199" ht="12" customHeight="1">
      <c r="GQ52957" s="171"/>
    </row>
    <row r="52958" spans="199:199" ht="12" customHeight="1">
      <c r="GQ52958" s="171"/>
    </row>
    <row r="52959" spans="199:199" ht="12" customHeight="1">
      <c r="GQ52959" s="171"/>
    </row>
    <row r="52960" spans="199:199" ht="12" customHeight="1">
      <c r="GQ52960" s="171"/>
    </row>
    <row r="52961" spans="199:199" ht="12" customHeight="1">
      <c r="GQ52961" s="171"/>
    </row>
    <row r="52962" spans="199:199" ht="12" customHeight="1">
      <c r="GQ52962" s="171"/>
    </row>
    <row r="52963" spans="199:199" ht="12" customHeight="1">
      <c r="GQ52963" s="171"/>
    </row>
    <row r="52964" spans="199:199" ht="12" customHeight="1">
      <c r="GQ52964" s="171"/>
    </row>
    <row r="52965" spans="199:199" ht="12" customHeight="1">
      <c r="GQ52965" s="171"/>
    </row>
    <row r="52966" spans="199:199" ht="12" customHeight="1">
      <c r="GQ52966" s="171"/>
    </row>
    <row r="52967" spans="199:199" ht="12" customHeight="1">
      <c r="GQ52967" s="171"/>
    </row>
    <row r="52968" spans="199:199" ht="12" customHeight="1">
      <c r="GQ52968" s="171"/>
    </row>
    <row r="52969" spans="199:199" ht="12" customHeight="1">
      <c r="GQ52969" s="171"/>
    </row>
    <row r="52970" spans="199:199" ht="12" customHeight="1">
      <c r="GQ52970" s="171"/>
    </row>
    <row r="52971" spans="199:199" ht="12" customHeight="1">
      <c r="GQ52971" s="171"/>
    </row>
    <row r="52972" spans="199:199" ht="12" customHeight="1">
      <c r="GQ52972" s="171"/>
    </row>
    <row r="52973" spans="199:199" ht="12" customHeight="1">
      <c r="GQ52973" s="171"/>
    </row>
    <row r="52974" spans="199:199" ht="12" customHeight="1">
      <c r="GQ52974" s="171"/>
    </row>
    <row r="52975" spans="199:199" ht="12" customHeight="1">
      <c r="GQ52975" s="171"/>
    </row>
    <row r="52976" spans="199:199" ht="12" customHeight="1">
      <c r="GQ52976" s="171"/>
    </row>
    <row r="52977" spans="199:199" ht="12" customHeight="1">
      <c r="GQ52977" s="171"/>
    </row>
    <row r="52978" spans="199:199" ht="12" customHeight="1">
      <c r="GQ52978" s="171"/>
    </row>
    <row r="52979" spans="199:199" ht="12" customHeight="1">
      <c r="GQ52979" s="171"/>
    </row>
    <row r="52980" spans="199:199" ht="12" customHeight="1">
      <c r="GQ52980" s="171"/>
    </row>
    <row r="52981" spans="199:199" ht="12" customHeight="1">
      <c r="GQ52981" s="171"/>
    </row>
    <row r="52982" spans="199:199" ht="12" customHeight="1">
      <c r="GQ52982" s="171"/>
    </row>
    <row r="52983" spans="199:199" ht="12" customHeight="1">
      <c r="GQ52983" s="171"/>
    </row>
    <row r="52984" spans="199:199" ht="12" customHeight="1">
      <c r="GQ52984" s="171"/>
    </row>
    <row r="52985" spans="199:199" ht="12" customHeight="1">
      <c r="GQ52985" s="171"/>
    </row>
    <row r="52986" spans="199:199" ht="12" customHeight="1">
      <c r="GQ52986" s="171"/>
    </row>
    <row r="52987" spans="199:199" ht="12" customHeight="1">
      <c r="GQ52987" s="171"/>
    </row>
    <row r="52988" spans="199:199" ht="12" customHeight="1">
      <c r="GQ52988" s="171"/>
    </row>
    <row r="52989" spans="199:199" ht="12" customHeight="1">
      <c r="GQ52989" s="171"/>
    </row>
    <row r="52990" spans="199:199" ht="12" customHeight="1">
      <c r="GQ52990" s="171"/>
    </row>
    <row r="52991" spans="199:199" ht="12" customHeight="1">
      <c r="GQ52991" s="171"/>
    </row>
    <row r="52992" spans="199:199" ht="12" customHeight="1">
      <c r="GQ52992" s="171"/>
    </row>
    <row r="52993" spans="199:199" ht="12" customHeight="1">
      <c r="GQ52993" s="171"/>
    </row>
    <row r="52994" spans="199:199" ht="12" customHeight="1">
      <c r="GQ52994" s="171"/>
    </row>
    <row r="52995" spans="199:199" ht="12" customHeight="1">
      <c r="GQ52995" s="171"/>
    </row>
    <row r="52996" spans="199:199" ht="12" customHeight="1">
      <c r="GQ52996" s="171"/>
    </row>
    <row r="52997" spans="199:199" ht="12" customHeight="1">
      <c r="GQ52997" s="171"/>
    </row>
    <row r="52998" spans="199:199" ht="12" customHeight="1">
      <c r="GQ52998" s="171"/>
    </row>
    <row r="52999" spans="199:199" ht="12" customHeight="1">
      <c r="GQ52999" s="171"/>
    </row>
    <row r="53000" spans="199:199" ht="12" customHeight="1">
      <c r="GQ53000" s="171"/>
    </row>
    <row r="53001" spans="199:199" ht="12" customHeight="1">
      <c r="GQ53001" s="171"/>
    </row>
    <row r="53002" spans="199:199" ht="12" customHeight="1">
      <c r="GQ53002" s="171"/>
    </row>
    <row r="53003" spans="199:199" ht="12" customHeight="1">
      <c r="GQ53003" s="171"/>
    </row>
    <row r="53004" spans="199:199" ht="12" customHeight="1">
      <c r="GQ53004" s="171"/>
    </row>
    <row r="53005" spans="199:199" ht="12" customHeight="1">
      <c r="GQ53005" s="171"/>
    </row>
    <row r="53006" spans="199:199" ht="12" customHeight="1">
      <c r="GQ53006" s="171"/>
    </row>
    <row r="53007" spans="199:199" ht="12" customHeight="1">
      <c r="GQ53007" s="171"/>
    </row>
    <row r="53008" spans="199:199" ht="12" customHeight="1">
      <c r="GQ53008" s="171"/>
    </row>
    <row r="53009" spans="199:199" ht="12" customHeight="1">
      <c r="GQ53009" s="171"/>
    </row>
    <row r="53010" spans="199:199" ht="12" customHeight="1">
      <c r="GQ53010" s="171"/>
    </row>
    <row r="53011" spans="199:199" ht="12" customHeight="1">
      <c r="GQ53011" s="171"/>
    </row>
    <row r="53012" spans="199:199" ht="12" customHeight="1">
      <c r="GQ53012" s="171"/>
    </row>
    <row r="53013" spans="199:199" ht="12" customHeight="1">
      <c r="GQ53013" s="171"/>
    </row>
    <row r="53014" spans="199:199" ht="12" customHeight="1">
      <c r="GQ53014" s="171"/>
    </row>
    <row r="53015" spans="199:199" ht="12" customHeight="1">
      <c r="GQ53015" s="171"/>
    </row>
    <row r="53016" spans="199:199" ht="12" customHeight="1">
      <c r="GQ53016" s="171"/>
    </row>
    <row r="53017" spans="199:199" ht="12" customHeight="1">
      <c r="GQ53017" s="171"/>
    </row>
    <row r="53018" spans="199:199" ht="12" customHeight="1">
      <c r="GQ53018" s="171"/>
    </row>
    <row r="53019" spans="199:199" ht="12" customHeight="1">
      <c r="GQ53019" s="171"/>
    </row>
    <row r="53020" spans="199:199" ht="12" customHeight="1">
      <c r="GQ53020" s="171"/>
    </row>
    <row r="53021" spans="199:199" ht="12" customHeight="1">
      <c r="GQ53021" s="171"/>
    </row>
    <row r="53022" spans="199:199" ht="12" customHeight="1">
      <c r="GQ53022" s="171"/>
    </row>
    <row r="53023" spans="199:199" ht="12" customHeight="1">
      <c r="GQ53023" s="171"/>
    </row>
    <row r="53024" spans="199:199" ht="12" customHeight="1">
      <c r="GQ53024" s="171"/>
    </row>
    <row r="53025" spans="199:199" ht="12" customHeight="1">
      <c r="GQ53025" s="171"/>
    </row>
    <row r="53026" spans="199:199" ht="12" customHeight="1">
      <c r="GQ53026" s="171"/>
    </row>
    <row r="53027" spans="199:199" ht="12" customHeight="1">
      <c r="GQ53027" s="171"/>
    </row>
    <row r="53028" spans="199:199" ht="12" customHeight="1">
      <c r="GQ53028" s="171"/>
    </row>
    <row r="53029" spans="199:199" ht="12" customHeight="1">
      <c r="GQ53029" s="171"/>
    </row>
    <row r="53030" spans="199:199" ht="12" customHeight="1">
      <c r="GQ53030" s="171"/>
    </row>
    <row r="53031" spans="199:199" ht="12" customHeight="1">
      <c r="GQ53031" s="171"/>
    </row>
    <row r="53032" spans="199:199" ht="12" customHeight="1">
      <c r="GQ53032" s="171"/>
    </row>
    <row r="53033" spans="199:199" ht="12" customHeight="1">
      <c r="GQ53033" s="171"/>
    </row>
    <row r="53034" spans="199:199" ht="12" customHeight="1">
      <c r="GQ53034" s="171"/>
    </row>
    <row r="53035" spans="199:199" ht="12" customHeight="1">
      <c r="GQ53035" s="171"/>
    </row>
    <row r="53036" spans="199:199" ht="12" customHeight="1">
      <c r="GQ53036" s="171"/>
    </row>
    <row r="53037" spans="199:199" ht="12" customHeight="1">
      <c r="GQ53037" s="171"/>
    </row>
    <row r="53038" spans="199:199" ht="12" customHeight="1">
      <c r="GQ53038" s="171"/>
    </row>
    <row r="53039" spans="199:199" ht="12" customHeight="1">
      <c r="GQ53039" s="171"/>
    </row>
    <row r="53040" spans="199:199" ht="12" customHeight="1">
      <c r="GQ53040" s="171"/>
    </row>
    <row r="53041" spans="199:199" ht="12" customHeight="1">
      <c r="GQ53041" s="171"/>
    </row>
    <row r="53042" spans="199:199" ht="12" customHeight="1">
      <c r="GQ53042" s="171"/>
    </row>
    <row r="53043" spans="199:199" ht="12" customHeight="1">
      <c r="GQ53043" s="171"/>
    </row>
    <row r="53044" spans="199:199" ht="12" customHeight="1">
      <c r="GQ53044" s="171"/>
    </row>
    <row r="53045" spans="199:199" ht="12" customHeight="1">
      <c r="GQ53045" s="171"/>
    </row>
    <row r="53046" spans="199:199" ht="12" customHeight="1">
      <c r="GQ53046" s="171"/>
    </row>
    <row r="53047" spans="199:199" ht="12" customHeight="1">
      <c r="GQ53047" s="171"/>
    </row>
    <row r="53048" spans="199:199" ht="12" customHeight="1">
      <c r="GQ53048" s="171"/>
    </row>
    <row r="53049" spans="199:199" ht="12" customHeight="1">
      <c r="GQ53049" s="171"/>
    </row>
    <row r="53050" spans="199:199" ht="12" customHeight="1">
      <c r="GQ53050" s="171"/>
    </row>
    <row r="53051" spans="199:199" ht="12" customHeight="1">
      <c r="GQ53051" s="171"/>
    </row>
    <row r="53052" spans="199:199" ht="12" customHeight="1">
      <c r="GQ53052" s="171"/>
    </row>
    <row r="53053" spans="199:199" ht="12" customHeight="1">
      <c r="GQ53053" s="171"/>
    </row>
    <row r="53054" spans="199:199" ht="12" customHeight="1">
      <c r="GQ53054" s="171"/>
    </row>
    <row r="53055" spans="199:199" ht="12" customHeight="1">
      <c r="GQ53055" s="171"/>
    </row>
    <row r="53056" spans="199:199" ht="12" customHeight="1">
      <c r="GQ53056" s="171"/>
    </row>
    <row r="53057" spans="199:199" ht="12" customHeight="1">
      <c r="GQ53057" s="171"/>
    </row>
    <row r="53058" spans="199:199" ht="12" customHeight="1">
      <c r="GQ53058" s="171"/>
    </row>
    <row r="53059" spans="199:199" ht="12" customHeight="1">
      <c r="GQ53059" s="171"/>
    </row>
    <row r="53060" spans="199:199" ht="12" customHeight="1">
      <c r="GQ53060" s="171"/>
    </row>
    <row r="53061" spans="199:199" ht="12" customHeight="1">
      <c r="GQ53061" s="171"/>
    </row>
    <row r="53062" spans="199:199" ht="12" customHeight="1">
      <c r="GQ53062" s="171"/>
    </row>
    <row r="53063" spans="199:199" ht="12" customHeight="1">
      <c r="GQ53063" s="171"/>
    </row>
    <row r="53064" spans="199:199" ht="12" customHeight="1">
      <c r="GQ53064" s="171"/>
    </row>
    <row r="53065" spans="199:199" ht="12" customHeight="1">
      <c r="GQ53065" s="171"/>
    </row>
    <row r="53066" spans="199:199" ht="12" customHeight="1">
      <c r="GQ53066" s="171"/>
    </row>
    <row r="53067" spans="199:199" ht="12" customHeight="1">
      <c r="GQ53067" s="171"/>
    </row>
    <row r="53068" spans="199:199" ht="12" customHeight="1">
      <c r="GQ53068" s="171"/>
    </row>
    <row r="53069" spans="199:199" ht="12" customHeight="1">
      <c r="GQ53069" s="171"/>
    </row>
    <row r="53070" spans="199:199" ht="12" customHeight="1">
      <c r="GQ53070" s="171"/>
    </row>
    <row r="53071" spans="199:199" ht="12" customHeight="1">
      <c r="GQ53071" s="171"/>
    </row>
    <row r="53072" spans="199:199" ht="12" customHeight="1">
      <c r="GQ53072" s="171"/>
    </row>
    <row r="53073" spans="199:199" ht="12" customHeight="1">
      <c r="GQ53073" s="171"/>
    </row>
    <row r="53074" spans="199:199" ht="12" customHeight="1">
      <c r="GQ53074" s="171"/>
    </row>
    <row r="53075" spans="199:199" ht="12" customHeight="1">
      <c r="GQ53075" s="171"/>
    </row>
    <row r="53076" spans="199:199" ht="12" customHeight="1">
      <c r="GQ53076" s="171"/>
    </row>
    <row r="53077" spans="199:199" ht="12" customHeight="1">
      <c r="GQ53077" s="171"/>
    </row>
    <row r="53078" spans="199:199" ht="12" customHeight="1">
      <c r="GQ53078" s="171"/>
    </row>
    <row r="53079" spans="199:199" ht="12" customHeight="1">
      <c r="GQ53079" s="171"/>
    </row>
    <row r="53080" spans="199:199" ht="12" customHeight="1">
      <c r="GQ53080" s="171"/>
    </row>
    <row r="53081" spans="199:199" ht="12" customHeight="1">
      <c r="GQ53081" s="171"/>
    </row>
    <row r="53082" spans="199:199" ht="12" customHeight="1">
      <c r="GQ53082" s="171"/>
    </row>
    <row r="53083" spans="199:199" ht="12" customHeight="1">
      <c r="GQ53083" s="171"/>
    </row>
    <row r="53084" spans="199:199" ht="12" customHeight="1">
      <c r="GQ53084" s="171"/>
    </row>
    <row r="53085" spans="199:199" ht="12" customHeight="1">
      <c r="GQ53085" s="171"/>
    </row>
    <row r="53086" spans="199:199" ht="12" customHeight="1">
      <c r="GQ53086" s="171"/>
    </row>
    <row r="53087" spans="199:199" ht="12" customHeight="1">
      <c r="GQ53087" s="171"/>
    </row>
    <row r="53088" spans="199:199" ht="12" customHeight="1">
      <c r="GQ53088" s="171"/>
    </row>
    <row r="53089" spans="199:199" ht="12" customHeight="1">
      <c r="GQ53089" s="171"/>
    </row>
    <row r="53090" spans="199:199" ht="12" customHeight="1">
      <c r="GQ53090" s="171"/>
    </row>
    <row r="53091" spans="199:199" ht="12" customHeight="1">
      <c r="GQ53091" s="171"/>
    </row>
    <row r="53092" spans="199:199" ht="12" customHeight="1">
      <c r="GQ53092" s="171"/>
    </row>
    <row r="53093" spans="199:199" ht="12" customHeight="1">
      <c r="GQ53093" s="171"/>
    </row>
    <row r="53094" spans="199:199" ht="12" customHeight="1">
      <c r="GQ53094" s="171"/>
    </row>
    <row r="53095" spans="199:199" ht="12" customHeight="1">
      <c r="GQ53095" s="171"/>
    </row>
    <row r="53096" spans="199:199" ht="12" customHeight="1">
      <c r="GQ53096" s="171"/>
    </row>
    <row r="53097" spans="199:199" ht="12" customHeight="1">
      <c r="GQ53097" s="171"/>
    </row>
    <row r="53098" spans="199:199" ht="12" customHeight="1">
      <c r="GQ53098" s="171"/>
    </row>
    <row r="53099" spans="199:199" ht="12" customHeight="1">
      <c r="GQ53099" s="171"/>
    </row>
    <row r="53100" spans="199:199" ht="12" customHeight="1">
      <c r="GQ53100" s="171"/>
    </row>
    <row r="53101" spans="199:199" ht="12" customHeight="1">
      <c r="GQ53101" s="171"/>
    </row>
    <row r="53102" spans="199:199" ht="12" customHeight="1">
      <c r="GQ53102" s="171"/>
    </row>
    <row r="53103" spans="199:199" ht="12" customHeight="1">
      <c r="GQ53103" s="171"/>
    </row>
    <row r="53104" spans="199:199" ht="12" customHeight="1">
      <c r="GQ53104" s="171"/>
    </row>
    <row r="53105" spans="199:199" ht="12" customHeight="1">
      <c r="GQ53105" s="171"/>
    </row>
    <row r="53106" spans="199:199" ht="12" customHeight="1">
      <c r="GQ53106" s="171"/>
    </row>
    <row r="53107" spans="199:199" ht="12" customHeight="1">
      <c r="GQ53107" s="171"/>
    </row>
    <row r="53108" spans="199:199" ht="12" customHeight="1">
      <c r="GQ53108" s="171"/>
    </row>
    <row r="53109" spans="199:199" ht="12" customHeight="1">
      <c r="GQ53109" s="171"/>
    </row>
    <row r="53110" spans="199:199" ht="12" customHeight="1">
      <c r="GQ53110" s="171"/>
    </row>
    <row r="53111" spans="199:199" ht="12" customHeight="1">
      <c r="GQ53111" s="171"/>
    </row>
    <row r="53112" spans="199:199" ht="12" customHeight="1">
      <c r="GQ53112" s="171"/>
    </row>
    <row r="53113" spans="199:199" ht="12" customHeight="1">
      <c r="GQ53113" s="171"/>
    </row>
    <row r="53114" spans="199:199" ht="12" customHeight="1">
      <c r="GQ53114" s="171"/>
    </row>
    <row r="53115" spans="199:199" ht="12" customHeight="1">
      <c r="GQ53115" s="171"/>
    </row>
    <row r="53116" spans="199:199" ht="12" customHeight="1">
      <c r="GQ53116" s="171"/>
    </row>
    <row r="53117" spans="199:199" ht="12" customHeight="1">
      <c r="GQ53117" s="171"/>
    </row>
    <row r="53118" spans="199:199" ht="12" customHeight="1">
      <c r="GQ53118" s="171"/>
    </row>
    <row r="53119" spans="199:199" ht="12" customHeight="1">
      <c r="GQ53119" s="171"/>
    </row>
    <row r="53120" spans="199:199" ht="12" customHeight="1">
      <c r="GQ53120" s="171"/>
    </row>
    <row r="53121" spans="199:199" ht="12" customHeight="1">
      <c r="GQ53121" s="171"/>
    </row>
    <row r="53122" spans="199:199" ht="12" customHeight="1">
      <c r="GQ53122" s="171"/>
    </row>
    <row r="53123" spans="199:199" ht="12" customHeight="1">
      <c r="GQ53123" s="171"/>
    </row>
    <row r="53124" spans="199:199" ht="12" customHeight="1">
      <c r="GQ53124" s="171"/>
    </row>
    <row r="53125" spans="199:199" ht="12" customHeight="1">
      <c r="GQ53125" s="171"/>
    </row>
    <row r="53126" spans="199:199" ht="12" customHeight="1">
      <c r="GQ53126" s="171"/>
    </row>
    <row r="53127" spans="199:199" ht="12" customHeight="1">
      <c r="GQ53127" s="171"/>
    </row>
    <row r="53128" spans="199:199" ht="12" customHeight="1">
      <c r="GQ53128" s="171"/>
    </row>
    <row r="53129" spans="199:199" ht="12" customHeight="1">
      <c r="GQ53129" s="171"/>
    </row>
    <row r="53130" spans="199:199" ht="12" customHeight="1">
      <c r="GQ53130" s="171"/>
    </row>
    <row r="53131" spans="199:199" ht="12" customHeight="1">
      <c r="GQ53131" s="171"/>
    </row>
    <row r="53132" spans="199:199" ht="12" customHeight="1">
      <c r="GQ53132" s="171"/>
    </row>
    <row r="53133" spans="199:199" ht="12" customHeight="1">
      <c r="GQ53133" s="171"/>
    </row>
    <row r="53134" spans="199:199" ht="12" customHeight="1">
      <c r="GQ53134" s="171"/>
    </row>
    <row r="53135" spans="199:199" ht="12" customHeight="1">
      <c r="GQ53135" s="171"/>
    </row>
    <row r="53136" spans="199:199" ht="12" customHeight="1">
      <c r="GQ53136" s="171"/>
    </row>
    <row r="53137" spans="199:199" ht="12" customHeight="1">
      <c r="GQ53137" s="171"/>
    </row>
    <row r="53138" spans="199:199" ht="12" customHeight="1">
      <c r="GQ53138" s="171"/>
    </row>
    <row r="53139" spans="199:199" ht="12" customHeight="1">
      <c r="GQ53139" s="171"/>
    </row>
    <row r="53140" spans="199:199" ht="12" customHeight="1">
      <c r="GQ53140" s="171"/>
    </row>
    <row r="53141" spans="199:199" ht="12" customHeight="1">
      <c r="GQ53141" s="171"/>
    </row>
    <row r="53142" spans="199:199" ht="12" customHeight="1">
      <c r="GQ53142" s="171"/>
    </row>
    <row r="53143" spans="199:199" ht="12" customHeight="1">
      <c r="GQ53143" s="171"/>
    </row>
    <row r="53144" spans="199:199" ht="12" customHeight="1">
      <c r="GQ53144" s="171"/>
    </row>
    <row r="53145" spans="199:199" ht="12" customHeight="1">
      <c r="GQ53145" s="171"/>
    </row>
    <row r="53146" spans="199:199" ht="12" customHeight="1">
      <c r="GQ53146" s="171"/>
    </row>
    <row r="53147" spans="199:199" ht="12" customHeight="1">
      <c r="GQ53147" s="171"/>
    </row>
    <row r="53148" spans="199:199" ht="12" customHeight="1">
      <c r="GQ53148" s="171"/>
    </row>
    <row r="53149" spans="199:199" ht="12" customHeight="1">
      <c r="GQ53149" s="171"/>
    </row>
    <row r="53150" spans="199:199" ht="12" customHeight="1">
      <c r="GQ53150" s="171"/>
    </row>
    <row r="53151" spans="199:199" ht="12" customHeight="1">
      <c r="GQ53151" s="171"/>
    </row>
    <row r="53152" spans="199:199" ht="12" customHeight="1">
      <c r="GQ53152" s="171"/>
    </row>
    <row r="53153" spans="199:199" ht="12" customHeight="1">
      <c r="GQ53153" s="171"/>
    </row>
    <row r="53154" spans="199:199" ht="12" customHeight="1">
      <c r="GQ53154" s="171"/>
    </row>
    <row r="53155" spans="199:199" ht="12" customHeight="1">
      <c r="GQ53155" s="171"/>
    </row>
    <row r="53156" spans="199:199" ht="12" customHeight="1">
      <c r="GQ53156" s="171"/>
    </row>
    <row r="53157" spans="199:199" ht="12" customHeight="1">
      <c r="GQ53157" s="171"/>
    </row>
    <row r="53158" spans="199:199" ht="12" customHeight="1">
      <c r="GQ53158" s="171"/>
    </row>
    <row r="53159" spans="199:199" ht="12" customHeight="1">
      <c r="GQ53159" s="171"/>
    </row>
    <row r="53160" spans="199:199" ht="12" customHeight="1">
      <c r="GQ53160" s="171"/>
    </row>
    <row r="53161" spans="199:199" ht="12" customHeight="1">
      <c r="GQ53161" s="171"/>
    </row>
    <row r="53162" spans="199:199" ht="12" customHeight="1">
      <c r="GQ53162" s="171"/>
    </row>
    <row r="53163" spans="199:199" ht="12" customHeight="1">
      <c r="GQ53163" s="171"/>
    </row>
    <row r="53164" spans="199:199" ht="12" customHeight="1">
      <c r="GQ53164" s="171"/>
    </row>
    <row r="53165" spans="199:199" ht="12" customHeight="1">
      <c r="GQ53165" s="171"/>
    </row>
    <row r="53166" spans="199:199" ht="12" customHeight="1">
      <c r="GQ53166" s="171"/>
    </row>
    <row r="53167" spans="199:199" ht="12" customHeight="1">
      <c r="GQ53167" s="171"/>
    </row>
    <row r="53168" spans="199:199" ht="12" customHeight="1">
      <c r="GQ53168" s="171"/>
    </row>
    <row r="53169" spans="199:199" ht="12" customHeight="1">
      <c r="GQ53169" s="171"/>
    </row>
    <row r="53170" spans="199:199" ht="12" customHeight="1">
      <c r="GQ53170" s="171"/>
    </row>
    <row r="53171" spans="199:199" ht="12" customHeight="1">
      <c r="GQ53171" s="171"/>
    </row>
    <row r="53172" spans="199:199" ht="12" customHeight="1">
      <c r="GQ53172" s="171"/>
    </row>
    <row r="53173" spans="199:199" ht="12" customHeight="1">
      <c r="GQ53173" s="171"/>
    </row>
    <row r="53174" spans="199:199" ht="12" customHeight="1">
      <c r="GQ53174" s="171"/>
    </row>
    <row r="53175" spans="199:199" ht="12" customHeight="1">
      <c r="GQ53175" s="171"/>
    </row>
    <row r="53176" spans="199:199" ht="12" customHeight="1">
      <c r="GQ53176" s="171"/>
    </row>
    <row r="53177" spans="199:199" ht="12" customHeight="1">
      <c r="GQ53177" s="171"/>
    </row>
    <row r="53178" spans="199:199" ht="12" customHeight="1">
      <c r="GQ53178" s="171"/>
    </row>
    <row r="53179" spans="199:199" ht="12" customHeight="1">
      <c r="GQ53179" s="171"/>
    </row>
    <row r="53180" spans="199:199" ht="12" customHeight="1">
      <c r="GQ53180" s="171"/>
    </row>
    <row r="53181" spans="199:199" ht="12" customHeight="1">
      <c r="GQ53181" s="171"/>
    </row>
    <row r="53182" spans="199:199" ht="12" customHeight="1">
      <c r="GQ53182" s="171"/>
    </row>
    <row r="53183" spans="199:199" ht="12" customHeight="1">
      <c r="GQ53183" s="171"/>
    </row>
    <row r="53184" spans="199:199" ht="12" customHeight="1">
      <c r="GQ53184" s="171"/>
    </row>
    <row r="53185" spans="199:199" ht="12" customHeight="1">
      <c r="GQ53185" s="171"/>
    </row>
    <row r="53186" spans="199:199" ht="12" customHeight="1">
      <c r="GQ53186" s="171"/>
    </row>
    <row r="53187" spans="199:199" ht="12" customHeight="1">
      <c r="GQ53187" s="171"/>
    </row>
    <row r="53188" spans="199:199" ht="12" customHeight="1">
      <c r="GQ53188" s="171"/>
    </row>
    <row r="53189" spans="199:199" ht="12" customHeight="1">
      <c r="GQ53189" s="171"/>
    </row>
    <row r="53190" spans="199:199" ht="12" customHeight="1">
      <c r="GQ53190" s="171"/>
    </row>
    <row r="53191" spans="199:199" ht="12" customHeight="1">
      <c r="GQ53191" s="171"/>
    </row>
    <row r="53192" spans="199:199" ht="12" customHeight="1">
      <c r="GQ53192" s="171"/>
    </row>
    <row r="53193" spans="199:199" ht="12" customHeight="1">
      <c r="GQ53193" s="171"/>
    </row>
    <row r="53194" spans="199:199" ht="12" customHeight="1">
      <c r="GQ53194" s="171"/>
    </row>
    <row r="53195" spans="199:199" ht="12" customHeight="1">
      <c r="GQ53195" s="171"/>
    </row>
    <row r="53196" spans="199:199" ht="12" customHeight="1">
      <c r="GQ53196" s="171"/>
    </row>
    <row r="53197" spans="199:199" ht="12" customHeight="1">
      <c r="GQ53197" s="171"/>
    </row>
    <row r="53198" spans="199:199" ht="12" customHeight="1">
      <c r="GQ53198" s="171"/>
    </row>
    <row r="53199" spans="199:199" ht="12" customHeight="1">
      <c r="GQ53199" s="171"/>
    </row>
    <row r="53200" spans="199:199" ht="12" customHeight="1">
      <c r="GQ53200" s="171"/>
    </row>
    <row r="53201" spans="199:199" ht="12" customHeight="1">
      <c r="GQ53201" s="171"/>
    </row>
    <row r="53202" spans="199:199" ht="12" customHeight="1">
      <c r="GQ53202" s="171"/>
    </row>
    <row r="53203" spans="199:199" ht="12" customHeight="1">
      <c r="GQ53203" s="171"/>
    </row>
    <row r="53204" spans="199:199" ht="12" customHeight="1">
      <c r="GQ53204" s="171"/>
    </row>
    <row r="53205" spans="199:199" ht="12" customHeight="1">
      <c r="GQ53205" s="171"/>
    </row>
    <row r="53206" spans="199:199" ht="12" customHeight="1">
      <c r="GQ53206" s="171"/>
    </row>
    <row r="53207" spans="199:199" ht="12" customHeight="1">
      <c r="GQ53207" s="171"/>
    </row>
    <row r="53208" spans="199:199" ht="12" customHeight="1">
      <c r="GQ53208" s="171"/>
    </row>
    <row r="53209" spans="199:199" ht="12" customHeight="1">
      <c r="GQ53209" s="171"/>
    </row>
    <row r="53210" spans="199:199" ht="12" customHeight="1">
      <c r="GQ53210" s="171"/>
    </row>
    <row r="53211" spans="199:199" ht="12" customHeight="1">
      <c r="GQ53211" s="171"/>
    </row>
    <row r="53212" spans="199:199" ht="12" customHeight="1">
      <c r="GQ53212" s="171"/>
    </row>
    <row r="53213" spans="199:199" ht="12" customHeight="1">
      <c r="GQ53213" s="171"/>
    </row>
    <row r="53214" spans="199:199" ht="12" customHeight="1">
      <c r="GQ53214" s="171"/>
    </row>
    <row r="53215" spans="199:199" ht="12" customHeight="1">
      <c r="GQ53215" s="171"/>
    </row>
    <row r="53216" spans="199:199" ht="12" customHeight="1">
      <c r="GQ53216" s="171"/>
    </row>
    <row r="53217" spans="199:199" ht="12" customHeight="1">
      <c r="GQ53217" s="171"/>
    </row>
    <row r="53218" spans="199:199" ht="12" customHeight="1">
      <c r="GQ53218" s="171"/>
    </row>
    <row r="53219" spans="199:199" ht="12" customHeight="1">
      <c r="GQ53219" s="171"/>
    </row>
    <row r="53220" spans="199:199" ht="12" customHeight="1">
      <c r="GQ53220" s="171"/>
    </row>
    <row r="53221" spans="199:199" ht="12" customHeight="1">
      <c r="GQ53221" s="171"/>
    </row>
    <row r="53222" spans="199:199" ht="12" customHeight="1">
      <c r="GQ53222" s="171"/>
    </row>
    <row r="53223" spans="199:199" ht="12" customHeight="1">
      <c r="GQ53223" s="171"/>
    </row>
    <row r="53224" spans="199:199" ht="12" customHeight="1">
      <c r="GQ53224" s="171"/>
    </row>
    <row r="53225" spans="199:199" ht="12" customHeight="1">
      <c r="GQ53225" s="171"/>
    </row>
    <row r="53226" spans="199:199" ht="12" customHeight="1">
      <c r="GQ53226" s="171"/>
    </row>
    <row r="53227" spans="199:199" ht="12" customHeight="1">
      <c r="GQ53227" s="171"/>
    </row>
    <row r="53228" spans="199:199" ht="12" customHeight="1">
      <c r="GQ53228" s="171"/>
    </row>
    <row r="53229" spans="199:199" ht="12" customHeight="1">
      <c r="GQ53229" s="171"/>
    </row>
    <row r="53230" spans="199:199" ht="12" customHeight="1">
      <c r="GQ53230" s="171"/>
    </row>
    <row r="53231" spans="199:199" ht="12" customHeight="1">
      <c r="GQ53231" s="171"/>
    </row>
    <row r="53232" spans="199:199" ht="12" customHeight="1">
      <c r="GQ53232" s="171"/>
    </row>
    <row r="53233" spans="199:199" ht="12" customHeight="1">
      <c r="GQ53233" s="171"/>
    </row>
    <row r="53234" spans="199:199" ht="12" customHeight="1">
      <c r="GQ53234" s="171"/>
    </row>
    <row r="53235" spans="199:199" ht="12" customHeight="1">
      <c r="GQ53235" s="171"/>
    </row>
    <row r="53236" spans="199:199" ht="12" customHeight="1">
      <c r="GQ53236" s="171"/>
    </row>
    <row r="53237" spans="199:199" ht="12" customHeight="1">
      <c r="GQ53237" s="171"/>
    </row>
    <row r="53238" spans="199:199" ht="12" customHeight="1">
      <c r="GQ53238" s="171"/>
    </row>
    <row r="53239" spans="199:199" ht="12" customHeight="1">
      <c r="GQ53239" s="171"/>
    </row>
    <row r="53240" spans="199:199" ht="12" customHeight="1">
      <c r="GQ53240" s="171"/>
    </row>
    <row r="53241" spans="199:199" ht="12" customHeight="1">
      <c r="GQ53241" s="171"/>
    </row>
    <row r="53242" spans="199:199" ht="12" customHeight="1">
      <c r="GQ53242" s="171"/>
    </row>
    <row r="53243" spans="199:199" ht="12" customHeight="1">
      <c r="GQ53243" s="171"/>
    </row>
    <row r="53244" spans="199:199" ht="12" customHeight="1">
      <c r="GQ53244" s="171"/>
    </row>
    <row r="53245" spans="199:199" ht="12" customHeight="1">
      <c r="GQ53245" s="171"/>
    </row>
    <row r="53246" spans="199:199" ht="12" customHeight="1">
      <c r="GQ53246" s="171"/>
    </row>
    <row r="53247" spans="199:199" ht="12" customHeight="1">
      <c r="GQ53247" s="171"/>
    </row>
    <row r="53248" spans="199:199" ht="12" customHeight="1">
      <c r="GQ53248" s="171"/>
    </row>
    <row r="53249" spans="199:199" ht="12" customHeight="1">
      <c r="GQ53249" s="171"/>
    </row>
    <row r="53250" spans="199:199" ht="12" customHeight="1">
      <c r="GQ53250" s="171"/>
    </row>
    <row r="53251" spans="199:199" ht="12" customHeight="1">
      <c r="GQ53251" s="171"/>
    </row>
    <row r="53252" spans="199:199" ht="12" customHeight="1">
      <c r="GQ53252" s="171"/>
    </row>
    <row r="53253" spans="199:199" ht="12" customHeight="1">
      <c r="GQ53253" s="171"/>
    </row>
    <row r="53254" spans="199:199" ht="12" customHeight="1">
      <c r="GQ53254" s="171"/>
    </row>
    <row r="53255" spans="199:199" ht="12" customHeight="1">
      <c r="GQ53255" s="171"/>
    </row>
    <row r="53256" spans="199:199" ht="12" customHeight="1">
      <c r="GQ53256" s="171"/>
    </row>
    <row r="53257" spans="199:199" ht="12" customHeight="1">
      <c r="GQ53257" s="171"/>
    </row>
    <row r="53258" spans="199:199" ht="12" customHeight="1">
      <c r="GQ53258" s="171"/>
    </row>
    <row r="53259" spans="199:199" ht="12" customHeight="1">
      <c r="GQ53259" s="171"/>
    </row>
    <row r="53260" spans="199:199" ht="12" customHeight="1">
      <c r="GQ53260" s="171"/>
    </row>
    <row r="53261" spans="199:199" ht="12" customHeight="1">
      <c r="GQ53261" s="171"/>
    </row>
    <row r="53262" spans="199:199" ht="12" customHeight="1">
      <c r="GQ53262" s="171"/>
    </row>
    <row r="53263" spans="199:199" ht="12" customHeight="1">
      <c r="GQ53263" s="171"/>
    </row>
    <row r="53264" spans="199:199" ht="12" customHeight="1">
      <c r="GQ53264" s="171"/>
    </row>
    <row r="53265" spans="199:199" ht="12" customHeight="1">
      <c r="GQ53265" s="171"/>
    </row>
    <row r="53266" spans="199:199" ht="12" customHeight="1">
      <c r="GQ53266" s="171"/>
    </row>
    <row r="53267" spans="199:199" ht="12" customHeight="1">
      <c r="GQ53267" s="171"/>
    </row>
    <row r="53268" spans="199:199" ht="12" customHeight="1">
      <c r="GQ53268" s="171"/>
    </row>
    <row r="53269" spans="199:199" ht="12" customHeight="1">
      <c r="GQ53269" s="171"/>
    </row>
    <row r="53270" spans="199:199" ht="12" customHeight="1">
      <c r="GQ53270" s="171"/>
    </row>
    <row r="53271" spans="199:199" ht="12" customHeight="1">
      <c r="GQ53271" s="171"/>
    </row>
    <row r="53272" spans="199:199" ht="12" customHeight="1">
      <c r="GQ53272" s="171"/>
    </row>
    <row r="53273" spans="199:199" ht="12" customHeight="1">
      <c r="GQ53273" s="171"/>
    </row>
    <row r="53274" spans="199:199" ht="12" customHeight="1">
      <c r="GQ53274" s="171"/>
    </row>
    <row r="53275" spans="199:199" ht="12" customHeight="1">
      <c r="GQ53275" s="171"/>
    </row>
    <row r="53276" spans="199:199" ht="12" customHeight="1">
      <c r="GQ53276" s="171"/>
    </row>
    <row r="53277" spans="199:199" ht="12" customHeight="1">
      <c r="GQ53277" s="171"/>
    </row>
    <row r="53278" spans="199:199" ht="12" customHeight="1">
      <c r="GQ53278" s="171"/>
    </row>
    <row r="53279" spans="199:199" ht="12" customHeight="1">
      <c r="GQ53279" s="171"/>
    </row>
    <row r="53280" spans="199:199" ht="12" customHeight="1">
      <c r="GQ53280" s="171"/>
    </row>
    <row r="53281" spans="199:199" ht="12" customHeight="1">
      <c r="GQ53281" s="171"/>
    </row>
    <row r="53282" spans="199:199" ht="12" customHeight="1">
      <c r="GQ53282" s="171"/>
    </row>
    <row r="53283" spans="199:199" ht="12" customHeight="1">
      <c r="GQ53283" s="171"/>
    </row>
    <row r="53284" spans="199:199" ht="12" customHeight="1">
      <c r="GQ53284" s="171"/>
    </row>
    <row r="53285" spans="199:199" ht="12" customHeight="1">
      <c r="GQ53285" s="171"/>
    </row>
    <row r="53286" spans="199:199" ht="12" customHeight="1">
      <c r="GQ53286" s="171"/>
    </row>
    <row r="53287" spans="199:199" ht="12" customHeight="1">
      <c r="GQ53287" s="171"/>
    </row>
    <row r="53288" spans="199:199" ht="12" customHeight="1">
      <c r="GQ53288" s="171"/>
    </row>
    <row r="53289" spans="199:199" ht="12" customHeight="1">
      <c r="GQ53289" s="171"/>
    </row>
    <row r="53290" spans="199:199" ht="12" customHeight="1">
      <c r="GQ53290" s="171"/>
    </row>
    <row r="53291" spans="199:199" ht="12" customHeight="1">
      <c r="GQ53291" s="171"/>
    </row>
    <row r="53292" spans="199:199" ht="12" customHeight="1">
      <c r="GQ53292" s="171"/>
    </row>
    <row r="53293" spans="199:199" ht="12" customHeight="1">
      <c r="GQ53293" s="171"/>
    </row>
    <row r="53294" spans="199:199" ht="12" customHeight="1">
      <c r="GQ53294" s="171"/>
    </row>
    <row r="53295" spans="199:199" ht="12" customHeight="1">
      <c r="GQ53295" s="171"/>
    </row>
    <row r="53296" spans="199:199" ht="12" customHeight="1">
      <c r="GQ53296" s="171"/>
    </row>
    <row r="53297" spans="199:199" ht="12" customHeight="1">
      <c r="GQ53297" s="171"/>
    </row>
    <row r="53298" spans="199:199" ht="12" customHeight="1">
      <c r="GQ53298" s="171"/>
    </row>
    <row r="53299" spans="199:199" ht="12" customHeight="1">
      <c r="GQ53299" s="171"/>
    </row>
    <row r="53300" spans="199:199" ht="12" customHeight="1">
      <c r="GQ53300" s="171"/>
    </row>
    <row r="53301" spans="199:199" ht="12" customHeight="1">
      <c r="GQ53301" s="171"/>
    </row>
    <row r="53302" spans="199:199" ht="12" customHeight="1">
      <c r="GQ53302" s="171"/>
    </row>
    <row r="53303" spans="199:199" ht="12" customHeight="1">
      <c r="GQ53303" s="171"/>
    </row>
    <row r="53304" spans="199:199" ht="12" customHeight="1">
      <c r="GQ53304" s="171"/>
    </row>
    <row r="53305" spans="199:199" ht="12" customHeight="1">
      <c r="GQ53305" s="171"/>
    </row>
    <row r="53306" spans="199:199" ht="12" customHeight="1">
      <c r="GQ53306" s="171"/>
    </row>
    <row r="53307" spans="199:199" ht="12" customHeight="1">
      <c r="GQ53307" s="171"/>
    </row>
    <row r="53308" spans="199:199" ht="12" customHeight="1">
      <c r="GQ53308" s="171"/>
    </row>
    <row r="53309" spans="199:199" ht="12" customHeight="1">
      <c r="GQ53309" s="171"/>
    </row>
    <row r="53310" spans="199:199" ht="12" customHeight="1">
      <c r="GQ53310" s="171"/>
    </row>
    <row r="53311" spans="199:199" ht="12" customHeight="1">
      <c r="GQ53311" s="171"/>
    </row>
    <row r="53312" spans="199:199" ht="12" customHeight="1">
      <c r="GQ53312" s="171"/>
    </row>
    <row r="53313" spans="199:199" ht="12" customHeight="1">
      <c r="GQ53313" s="171"/>
    </row>
    <row r="53314" spans="199:199" ht="12" customHeight="1">
      <c r="GQ53314" s="171"/>
    </row>
    <row r="53315" spans="199:199" ht="12" customHeight="1">
      <c r="GQ53315" s="171"/>
    </row>
    <row r="53316" spans="199:199" ht="12" customHeight="1">
      <c r="GQ53316" s="171"/>
    </row>
    <row r="53317" spans="199:199" ht="12" customHeight="1">
      <c r="GQ53317" s="171"/>
    </row>
    <row r="53318" spans="199:199" ht="12" customHeight="1">
      <c r="GQ53318" s="171"/>
    </row>
    <row r="53319" spans="199:199" ht="12" customHeight="1">
      <c r="GQ53319" s="171"/>
    </row>
    <row r="53320" spans="199:199" ht="12" customHeight="1">
      <c r="GQ53320" s="171"/>
    </row>
    <row r="53321" spans="199:199" ht="12" customHeight="1">
      <c r="GQ53321" s="171"/>
    </row>
    <row r="53322" spans="199:199" ht="12" customHeight="1">
      <c r="GQ53322" s="171"/>
    </row>
    <row r="53323" spans="199:199" ht="12" customHeight="1">
      <c r="GQ53323" s="171"/>
    </row>
    <row r="53324" spans="199:199" ht="12" customHeight="1">
      <c r="GQ53324" s="171"/>
    </row>
    <row r="53325" spans="199:199" ht="12" customHeight="1">
      <c r="GQ53325" s="171"/>
    </row>
    <row r="53326" spans="199:199" ht="12" customHeight="1">
      <c r="GQ53326" s="171"/>
    </row>
    <row r="53327" spans="199:199" ht="12" customHeight="1">
      <c r="GQ53327" s="171"/>
    </row>
    <row r="53328" spans="199:199" ht="12" customHeight="1">
      <c r="GQ53328" s="171"/>
    </row>
    <row r="53329" spans="199:199" ht="12" customHeight="1">
      <c r="GQ53329" s="171"/>
    </row>
    <row r="53330" spans="199:199" ht="12" customHeight="1">
      <c r="GQ53330" s="171"/>
    </row>
    <row r="53331" spans="199:199" ht="12" customHeight="1">
      <c r="GQ53331" s="171"/>
    </row>
    <row r="53332" spans="199:199" ht="12" customHeight="1">
      <c r="GQ53332" s="171"/>
    </row>
    <row r="53333" spans="199:199" ht="12" customHeight="1">
      <c r="GQ53333" s="171"/>
    </row>
    <row r="53334" spans="199:199" ht="12" customHeight="1">
      <c r="GQ53334" s="171"/>
    </row>
    <row r="53335" spans="199:199" ht="12" customHeight="1">
      <c r="GQ53335" s="171"/>
    </row>
    <row r="53336" spans="199:199" ht="12" customHeight="1">
      <c r="GQ53336" s="171"/>
    </row>
    <row r="53337" spans="199:199" ht="12" customHeight="1">
      <c r="GQ53337" s="171"/>
    </row>
    <row r="53338" spans="199:199" ht="12" customHeight="1">
      <c r="GQ53338" s="171"/>
    </row>
    <row r="53339" spans="199:199" ht="12" customHeight="1">
      <c r="GQ53339" s="171"/>
    </row>
    <row r="53340" spans="199:199" ht="12" customHeight="1">
      <c r="GQ53340" s="171"/>
    </row>
    <row r="53341" spans="199:199" ht="12" customHeight="1">
      <c r="GQ53341" s="171"/>
    </row>
    <row r="53342" spans="199:199" ht="12" customHeight="1">
      <c r="GQ53342" s="171"/>
    </row>
    <row r="53343" spans="199:199" ht="12" customHeight="1">
      <c r="GQ53343" s="171"/>
    </row>
    <row r="53344" spans="199:199" ht="12" customHeight="1">
      <c r="GQ53344" s="171"/>
    </row>
    <row r="53345" spans="199:199" ht="12" customHeight="1">
      <c r="GQ53345" s="171"/>
    </row>
    <row r="53346" spans="199:199" ht="12" customHeight="1">
      <c r="GQ53346" s="171"/>
    </row>
    <row r="53347" spans="199:199" ht="12" customHeight="1">
      <c r="GQ53347" s="171"/>
    </row>
    <row r="53348" spans="199:199" ht="12" customHeight="1">
      <c r="GQ53348" s="171"/>
    </row>
    <row r="53349" spans="199:199" ht="12" customHeight="1">
      <c r="GQ53349" s="171"/>
    </row>
    <row r="53350" spans="199:199" ht="12" customHeight="1">
      <c r="GQ53350" s="171"/>
    </row>
    <row r="53351" spans="199:199" ht="12" customHeight="1">
      <c r="GQ53351" s="171"/>
    </row>
    <row r="53352" spans="199:199" ht="12" customHeight="1">
      <c r="GQ53352" s="171"/>
    </row>
    <row r="53353" spans="199:199" ht="12" customHeight="1">
      <c r="GQ53353" s="171"/>
    </row>
    <row r="53354" spans="199:199" ht="12" customHeight="1">
      <c r="GQ53354" s="171"/>
    </row>
    <row r="53355" spans="199:199" ht="12" customHeight="1">
      <c r="GQ53355" s="171"/>
    </row>
    <row r="53356" spans="199:199" ht="12" customHeight="1">
      <c r="GQ53356" s="171"/>
    </row>
    <row r="53357" spans="199:199" ht="12" customHeight="1">
      <c r="GQ53357" s="171"/>
    </row>
    <row r="53358" spans="199:199" ht="12" customHeight="1">
      <c r="GQ53358" s="171"/>
    </row>
    <row r="53359" spans="199:199" ht="12" customHeight="1">
      <c r="GQ53359" s="171"/>
    </row>
    <row r="53360" spans="199:199" ht="12" customHeight="1">
      <c r="GQ53360" s="171"/>
    </row>
    <row r="53361" spans="199:199" ht="12" customHeight="1">
      <c r="GQ53361" s="171"/>
    </row>
    <row r="53362" spans="199:199" ht="12" customHeight="1">
      <c r="GQ53362" s="171"/>
    </row>
    <row r="53363" spans="199:199" ht="12" customHeight="1">
      <c r="GQ53363" s="171"/>
    </row>
    <row r="53364" spans="199:199" ht="12" customHeight="1">
      <c r="GQ53364" s="171"/>
    </row>
    <row r="53365" spans="199:199" ht="12" customHeight="1">
      <c r="GQ53365" s="171"/>
    </row>
    <row r="53366" spans="199:199" ht="12" customHeight="1">
      <c r="GQ53366" s="171"/>
    </row>
    <row r="53367" spans="199:199" ht="12" customHeight="1">
      <c r="GQ53367" s="171"/>
    </row>
    <row r="53368" spans="199:199" ht="12" customHeight="1">
      <c r="GQ53368" s="171"/>
    </row>
    <row r="53369" spans="199:199" ht="12" customHeight="1">
      <c r="GQ53369" s="171"/>
    </row>
    <row r="53370" spans="199:199" ht="12" customHeight="1">
      <c r="GQ53370" s="171"/>
    </row>
    <row r="53371" spans="199:199" ht="12" customHeight="1">
      <c r="GQ53371" s="171"/>
    </row>
    <row r="53372" spans="199:199" ht="12" customHeight="1">
      <c r="GQ53372" s="171"/>
    </row>
    <row r="53373" spans="199:199" ht="12" customHeight="1">
      <c r="GQ53373" s="171"/>
    </row>
    <row r="53374" spans="199:199" ht="12" customHeight="1">
      <c r="GQ53374" s="171"/>
    </row>
    <row r="53375" spans="199:199" ht="12" customHeight="1">
      <c r="GQ53375" s="171"/>
    </row>
    <row r="53376" spans="199:199" ht="12" customHeight="1">
      <c r="GQ53376" s="171"/>
    </row>
    <row r="53377" spans="199:199" ht="12" customHeight="1">
      <c r="GQ53377" s="171"/>
    </row>
    <row r="53378" spans="199:199" ht="12" customHeight="1">
      <c r="GQ53378" s="171"/>
    </row>
    <row r="53379" spans="199:199" ht="12" customHeight="1">
      <c r="GQ53379" s="171"/>
    </row>
    <row r="53380" spans="199:199" ht="12" customHeight="1">
      <c r="GQ53380" s="171"/>
    </row>
    <row r="53381" spans="199:199" ht="12" customHeight="1">
      <c r="GQ53381" s="171"/>
    </row>
    <row r="53382" spans="199:199" ht="12" customHeight="1">
      <c r="GQ53382" s="171"/>
    </row>
    <row r="53383" spans="199:199" ht="12" customHeight="1">
      <c r="GQ53383" s="171"/>
    </row>
    <row r="53384" spans="199:199" ht="12" customHeight="1">
      <c r="GQ53384" s="171"/>
    </row>
    <row r="53385" spans="199:199" ht="12" customHeight="1">
      <c r="GQ53385" s="171"/>
    </row>
    <row r="53386" spans="199:199" ht="12" customHeight="1">
      <c r="GQ53386" s="171"/>
    </row>
    <row r="53387" spans="199:199" ht="12" customHeight="1">
      <c r="GQ53387" s="171"/>
    </row>
    <row r="53388" spans="199:199" ht="12" customHeight="1">
      <c r="GQ53388" s="171"/>
    </row>
    <row r="53389" spans="199:199" ht="12" customHeight="1">
      <c r="GQ53389" s="171"/>
    </row>
    <row r="53390" spans="199:199" ht="12" customHeight="1">
      <c r="GQ53390" s="171"/>
    </row>
    <row r="53391" spans="199:199" ht="12" customHeight="1">
      <c r="GQ53391" s="171"/>
    </row>
    <row r="53392" spans="199:199" ht="12" customHeight="1">
      <c r="GQ53392" s="171"/>
    </row>
    <row r="53393" spans="199:199" ht="12" customHeight="1">
      <c r="GQ53393" s="171"/>
    </row>
    <row r="53394" spans="199:199" ht="12" customHeight="1">
      <c r="GQ53394" s="171"/>
    </row>
    <row r="53395" spans="199:199" ht="12" customHeight="1">
      <c r="GQ53395" s="171"/>
    </row>
    <row r="53396" spans="199:199" ht="12" customHeight="1">
      <c r="GQ53396" s="171"/>
    </row>
    <row r="53397" spans="199:199" ht="12" customHeight="1">
      <c r="GQ53397" s="171"/>
    </row>
    <row r="53398" spans="199:199" ht="12" customHeight="1">
      <c r="GQ53398" s="171"/>
    </row>
    <row r="53399" spans="199:199" ht="12" customHeight="1">
      <c r="GQ53399" s="171"/>
    </row>
    <row r="53400" spans="199:199" ht="12" customHeight="1">
      <c r="GQ53400" s="171"/>
    </row>
    <row r="53401" spans="199:199" ht="12" customHeight="1">
      <c r="GQ53401" s="171"/>
    </row>
    <row r="53402" spans="199:199" ht="12" customHeight="1">
      <c r="GQ53402" s="171"/>
    </row>
    <row r="53403" spans="199:199" ht="12" customHeight="1">
      <c r="GQ53403" s="171"/>
    </row>
    <row r="53404" spans="199:199" ht="12" customHeight="1">
      <c r="GQ53404" s="171"/>
    </row>
    <row r="53405" spans="199:199" ht="12" customHeight="1">
      <c r="GQ53405" s="171"/>
    </row>
    <row r="53406" spans="199:199" ht="12" customHeight="1">
      <c r="GQ53406" s="171"/>
    </row>
    <row r="53407" spans="199:199" ht="12" customHeight="1">
      <c r="GQ53407" s="171"/>
    </row>
    <row r="53408" spans="199:199" ht="12" customHeight="1">
      <c r="GQ53408" s="171"/>
    </row>
    <row r="53409" spans="199:199" ht="12" customHeight="1">
      <c r="GQ53409" s="171"/>
    </row>
    <row r="53410" spans="199:199" ht="12" customHeight="1">
      <c r="GQ53410" s="171"/>
    </row>
    <row r="53411" spans="199:199" ht="12" customHeight="1">
      <c r="GQ53411" s="171"/>
    </row>
    <row r="53412" spans="199:199" ht="12" customHeight="1">
      <c r="GQ53412" s="171"/>
    </row>
    <row r="53413" spans="199:199" ht="12" customHeight="1">
      <c r="GQ53413" s="171"/>
    </row>
    <row r="53414" spans="199:199" ht="12" customHeight="1">
      <c r="GQ53414" s="171"/>
    </row>
    <row r="53415" spans="199:199" ht="12" customHeight="1">
      <c r="GQ53415" s="171"/>
    </row>
    <row r="53416" spans="199:199" ht="12" customHeight="1">
      <c r="GQ53416" s="171"/>
    </row>
    <row r="53417" spans="199:199" ht="12" customHeight="1">
      <c r="GQ53417" s="171"/>
    </row>
    <row r="53418" spans="199:199" ht="12" customHeight="1">
      <c r="GQ53418" s="171"/>
    </row>
    <row r="53419" spans="199:199" ht="12" customHeight="1">
      <c r="GQ53419" s="171"/>
    </row>
    <row r="53420" spans="199:199" ht="12" customHeight="1">
      <c r="GQ53420" s="171"/>
    </row>
    <row r="53421" spans="199:199" ht="12" customHeight="1">
      <c r="GQ53421" s="171"/>
    </row>
    <row r="53422" spans="199:199" ht="12" customHeight="1">
      <c r="GQ53422" s="171"/>
    </row>
    <row r="53423" spans="199:199" ht="12" customHeight="1">
      <c r="GQ53423" s="171"/>
    </row>
    <row r="53424" spans="199:199" ht="12" customHeight="1">
      <c r="GQ53424" s="171"/>
    </row>
    <row r="53425" spans="199:199" ht="12" customHeight="1">
      <c r="GQ53425" s="171"/>
    </row>
    <row r="53426" spans="199:199" ht="12" customHeight="1">
      <c r="GQ53426" s="171"/>
    </row>
    <row r="53427" spans="199:199" ht="12" customHeight="1">
      <c r="GQ53427" s="171"/>
    </row>
    <row r="53428" spans="199:199" ht="12" customHeight="1">
      <c r="GQ53428" s="171"/>
    </row>
    <row r="53429" spans="199:199" ht="12" customHeight="1">
      <c r="GQ53429" s="171"/>
    </row>
    <row r="53430" spans="199:199" ht="12" customHeight="1">
      <c r="GQ53430" s="171"/>
    </row>
    <row r="53431" spans="199:199" ht="12" customHeight="1">
      <c r="GQ53431" s="171"/>
    </row>
    <row r="53432" spans="199:199" ht="12" customHeight="1">
      <c r="GQ53432" s="171"/>
    </row>
    <row r="53433" spans="199:199" ht="12" customHeight="1">
      <c r="GQ53433" s="171"/>
    </row>
    <row r="53434" spans="199:199" ht="12" customHeight="1">
      <c r="GQ53434" s="171"/>
    </row>
    <row r="53435" spans="199:199" ht="12" customHeight="1">
      <c r="GQ53435" s="171"/>
    </row>
    <row r="53436" spans="199:199" ht="12" customHeight="1">
      <c r="GQ53436" s="171"/>
    </row>
    <row r="53437" spans="199:199" ht="12" customHeight="1">
      <c r="GQ53437" s="171"/>
    </row>
    <row r="53438" spans="199:199" ht="12" customHeight="1">
      <c r="GQ53438" s="171"/>
    </row>
    <row r="53439" spans="199:199" ht="12" customHeight="1">
      <c r="GQ53439" s="171"/>
    </row>
    <row r="53440" spans="199:199" ht="12" customHeight="1">
      <c r="GQ53440" s="171"/>
    </row>
    <row r="53441" spans="199:199" ht="12" customHeight="1">
      <c r="GQ53441" s="171"/>
    </row>
    <row r="53442" spans="199:199" ht="12" customHeight="1">
      <c r="GQ53442" s="171"/>
    </row>
    <row r="53443" spans="199:199" ht="12" customHeight="1">
      <c r="GQ53443" s="171"/>
    </row>
    <row r="53444" spans="199:199" ht="12" customHeight="1">
      <c r="GQ53444" s="171"/>
    </row>
    <row r="53445" spans="199:199" ht="12" customHeight="1">
      <c r="GQ53445" s="171"/>
    </row>
    <row r="53446" spans="199:199" ht="12" customHeight="1">
      <c r="GQ53446" s="171"/>
    </row>
    <row r="53447" spans="199:199" ht="12" customHeight="1">
      <c r="GQ53447" s="171"/>
    </row>
    <row r="53448" spans="199:199" ht="12" customHeight="1">
      <c r="GQ53448" s="171"/>
    </row>
    <row r="53449" spans="199:199" ht="12" customHeight="1">
      <c r="GQ53449" s="171"/>
    </row>
    <row r="53450" spans="199:199" ht="12" customHeight="1">
      <c r="GQ53450" s="171"/>
    </row>
    <row r="53451" spans="199:199" ht="12" customHeight="1">
      <c r="GQ53451" s="171"/>
    </row>
    <row r="53452" spans="199:199" ht="12" customHeight="1">
      <c r="GQ53452" s="171"/>
    </row>
    <row r="53453" spans="199:199" ht="12" customHeight="1">
      <c r="GQ53453" s="171"/>
    </row>
    <row r="53454" spans="199:199" ht="12" customHeight="1">
      <c r="GQ53454" s="171"/>
    </row>
    <row r="53455" spans="199:199" ht="12" customHeight="1">
      <c r="GQ53455" s="171"/>
    </row>
    <row r="53456" spans="199:199" ht="12" customHeight="1">
      <c r="GQ53456" s="171"/>
    </row>
    <row r="53457" spans="199:199" ht="12" customHeight="1">
      <c r="GQ53457" s="171"/>
    </row>
    <row r="53458" spans="199:199" ht="12" customHeight="1">
      <c r="GQ53458" s="171"/>
    </row>
    <row r="53459" spans="199:199" ht="12" customHeight="1">
      <c r="GQ53459" s="171"/>
    </row>
    <row r="53460" spans="199:199" ht="12" customHeight="1">
      <c r="GQ53460" s="171"/>
    </row>
    <row r="53461" spans="199:199" ht="12" customHeight="1">
      <c r="GQ53461" s="171"/>
    </row>
    <row r="53462" spans="199:199" ht="12" customHeight="1">
      <c r="GQ53462" s="171"/>
    </row>
    <row r="53463" spans="199:199" ht="12" customHeight="1">
      <c r="GQ53463" s="171"/>
    </row>
    <row r="53464" spans="199:199" ht="12" customHeight="1">
      <c r="GQ53464" s="171"/>
    </row>
    <row r="53465" spans="199:199" ht="12" customHeight="1">
      <c r="GQ53465" s="171"/>
    </row>
    <row r="53466" spans="199:199" ht="12" customHeight="1">
      <c r="GQ53466" s="171"/>
    </row>
    <row r="53467" spans="199:199" ht="12" customHeight="1">
      <c r="GQ53467" s="171"/>
    </row>
    <row r="53468" spans="199:199" ht="12" customHeight="1">
      <c r="GQ53468" s="171"/>
    </row>
    <row r="53469" spans="199:199" ht="12" customHeight="1">
      <c r="GQ53469" s="171"/>
    </row>
    <row r="53470" spans="199:199" ht="12" customHeight="1">
      <c r="GQ53470" s="171"/>
    </row>
    <row r="53471" spans="199:199" ht="12" customHeight="1">
      <c r="GQ53471" s="171"/>
    </row>
    <row r="53472" spans="199:199" ht="12" customHeight="1">
      <c r="GQ53472" s="171"/>
    </row>
    <row r="53473" spans="199:199" ht="12" customHeight="1">
      <c r="GQ53473" s="171"/>
    </row>
    <row r="53474" spans="199:199" ht="12" customHeight="1">
      <c r="GQ53474" s="171"/>
    </row>
    <row r="53475" spans="199:199" ht="12" customHeight="1">
      <c r="GQ53475" s="171"/>
    </row>
    <row r="53476" spans="199:199" ht="12" customHeight="1">
      <c r="GQ53476" s="171"/>
    </row>
    <row r="53477" spans="199:199" ht="12" customHeight="1">
      <c r="GQ53477" s="171"/>
    </row>
    <row r="53478" spans="199:199" ht="12" customHeight="1">
      <c r="GQ53478" s="171"/>
    </row>
    <row r="53479" spans="199:199" ht="12" customHeight="1">
      <c r="GQ53479" s="171"/>
    </row>
    <row r="53480" spans="199:199" ht="12" customHeight="1">
      <c r="GQ53480" s="171"/>
    </row>
    <row r="53481" spans="199:199" ht="12" customHeight="1">
      <c r="GQ53481" s="171"/>
    </row>
    <row r="53482" spans="199:199" ht="12" customHeight="1">
      <c r="GQ53482" s="171"/>
    </row>
    <row r="53483" spans="199:199" ht="12" customHeight="1">
      <c r="GQ53483" s="171"/>
    </row>
    <row r="53484" spans="199:199" ht="12" customHeight="1">
      <c r="GQ53484" s="171"/>
    </row>
    <row r="53485" spans="199:199" ht="12" customHeight="1">
      <c r="GQ53485" s="171"/>
    </row>
    <row r="53486" spans="199:199" ht="12" customHeight="1">
      <c r="GQ53486" s="171"/>
    </row>
    <row r="53487" spans="199:199" ht="12" customHeight="1">
      <c r="GQ53487" s="171"/>
    </row>
    <row r="53488" spans="199:199" ht="12" customHeight="1">
      <c r="GQ53488" s="171"/>
    </row>
    <row r="53489" spans="199:199" ht="12" customHeight="1">
      <c r="GQ53489" s="171"/>
    </row>
    <row r="53490" spans="199:199" ht="12" customHeight="1">
      <c r="GQ53490" s="171"/>
    </row>
    <row r="53491" spans="199:199" ht="12" customHeight="1">
      <c r="GQ53491" s="171"/>
    </row>
    <row r="53492" spans="199:199" ht="12" customHeight="1">
      <c r="GQ53492" s="171"/>
    </row>
    <row r="53493" spans="199:199" ht="12" customHeight="1">
      <c r="GQ53493" s="171"/>
    </row>
    <row r="53494" spans="199:199" ht="12" customHeight="1">
      <c r="GQ53494" s="171"/>
    </row>
    <row r="53495" spans="199:199" ht="12" customHeight="1">
      <c r="GQ53495" s="171"/>
    </row>
    <row r="53496" spans="199:199" ht="12" customHeight="1">
      <c r="GQ53496" s="171"/>
    </row>
    <row r="53497" spans="199:199" ht="12" customHeight="1">
      <c r="GQ53497" s="171"/>
    </row>
    <row r="53498" spans="199:199" ht="12" customHeight="1">
      <c r="GQ53498" s="171"/>
    </row>
    <row r="53499" spans="199:199" ht="12" customHeight="1">
      <c r="GQ53499" s="171"/>
    </row>
    <row r="53500" spans="199:199" ht="12" customHeight="1">
      <c r="GQ53500" s="171"/>
    </row>
    <row r="53501" spans="199:199" ht="12" customHeight="1">
      <c r="GQ53501" s="171"/>
    </row>
    <row r="53502" spans="199:199" ht="12" customHeight="1">
      <c r="GQ53502" s="171"/>
    </row>
    <row r="53503" spans="199:199" ht="12" customHeight="1">
      <c r="GQ53503" s="171"/>
    </row>
    <row r="53504" spans="199:199" ht="12" customHeight="1">
      <c r="GQ53504" s="171"/>
    </row>
    <row r="53505" spans="199:199" ht="12" customHeight="1">
      <c r="GQ53505" s="171"/>
    </row>
    <row r="53506" spans="199:199" ht="12" customHeight="1">
      <c r="GQ53506" s="171"/>
    </row>
    <row r="53507" spans="199:199" ht="12" customHeight="1">
      <c r="GQ53507" s="171"/>
    </row>
    <row r="53508" spans="199:199" ht="12" customHeight="1">
      <c r="GQ53508" s="171"/>
    </row>
    <row r="53509" spans="199:199" ht="12" customHeight="1">
      <c r="GQ53509" s="171"/>
    </row>
    <row r="53510" spans="199:199" ht="12" customHeight="1">
      <c r="GQ53510" s="171"/>
    </row>
    <row r="53511" spans="199:199" ht="12" customHeight="1">
      <c r="GQ53511" s="171"/>
    </row>
    <row r="53512" spans="199:199" ht="12" customHeight="1">
      <c r="GQ53512" s="171"/>
    </row>
    <row r="53513" spans="199:199" ht="12" customHeight="1">
      <c r="GQ53513" s="171"/>
    </row>
    <row r="53514" spans="199:199" ht="12" customHeight="1">
      <c r="GQ53514" s="171"/>
    </row>
    <row r="53515" spans="199:199" ht="12" customHeight="1">
      <c r="GQ53515" s="171"/>
    </row>
    <row r="53516" spans="199:199" ht="12" customHeight="1">
      <c r="GQ53516" s="171"/>
    </row>
    <row r="53517" spans="199:199" ht="12" customHeight="1">
      <c r="GQ53517" s="171"/>
    </row>
    <row r="53518" spans="199:199" ht="12" customHeight="1">
      <c r="GQ53518" s="171"/>
    </row>
    <row r="53519" spans="199:199" ht="12" customHeight="1">
      <c r="GQ53519" s="171"/>
    </row>
    <row r="53520" spans="199:199" ht="12" customHeight="1">
      <c r="GQ53520" s="171"/>
    </row>
    <row r="53521" spans="199:199" ht="12" customHeight="1">
      <c r="GQ53521" s="171"/>
    </row>
    <row r="53522" spans="199:199" ht="12" customHeight="1">
      <c r="GQ53522" s="171"/>
    </row>
    <row r="53523" spans="199:199" ht="12" customHeight="1">
      <c r="GQ53523" s="171"/>
    </row>
    <row r="53524" spans="199:199" ht="12" customHeight="1">
      <c r="GQ53524" s="171"/>
    </row>
    <row r="53525" spans="199:199" ht="12" customHeight="1">
      <c r="GQ53525" s="171"/>
    </row>
    <row r="53526" spans="199:199" ht="12" customHeight="1">
      <c r="GQ53526" s="171"/>
    </row>
    <row r="53527" spans="199:199" ht="12" customHeight="1">
      <c r="GQ53527" s="171"/>
    </row>
    <row r="53528" spans="199:199" ht="12" customHeight="1">
      <c r="GQ53528" s="171"/>
    </row>
    <row r="53529" spans="199:199" ht="12" customHeight="1">
      <c r="GQ53529" s="171"/>
    </row>
    <row r="53530" spans="199:199" ht="12" customHeight="1">
      <c r="GQ53530" s="171"/>
    </row>
    <row r="53531" spans="199:199" ht="12" customHeight="1">
      <c r="GQ53531" s="171"/>
    </row>
    <row r="53532" spans="199:199" ht="12" customHeight="1">
      <c r="GQ53532" s="171"/>
    </row>
    <row r="53533" spans="199:199" ht="12" customHeight="1">
      <c r="GQ53533" s="171"/>
    </row>
    <row r="53534" spans="199:199" ht="12" customHeight="1">
      <c r="GQ53534" s="171"/>
    </row>
    <row r="53535" spans="199:199" ht="12" customHeight="1">
      <c r="GQ53535" s="171"/>
    </row>
    <row r="53536" spans="199:199" ht="12" customHeight="1">
      <c r="GQ53536" s="171"/>
    </row>
    <row r="53537" spans="199:199" ht="12" customHeight="1">
      <c r="GQ53537" s="171"/>
    </row>
    <row r="53538" spans="199:199" ht="12" customHeight="1">
      <c r="GQ53538" s="171"/>
    </row>
    <row r="53539" spans="199:199" ht="12" customHeight="1">
      <c r="GQ53539" s="171"/>
    </row>
    <row r="53540" spans="199:199" ht="12" customHeight="1">
      <c r="GQ53540" s="171"/>
    </row>
    <row r="53541" spans="199:199" ht="12" customHeight="1">
      <c r="GQ53541" s="171"/>
    </row>
    <row r="53542" spans="199:199" ht="12" customHeight="1">
      <c r="GQ53542" s="171"/>
    </row>
    <row r="53543" spans="199:199" ht="12" customHeight="1">
      <c r="GQ53543" s="171"/>
    </row>
    <row r="53544" spans="199:199" ht="12" customHeight="1">
      <c r="GQ53544" s="171"/>
    </row>
    <row r="53545" spans="199:199" ht="12" customHeight="1">
      <c r="GQ53545" s="171"/>
    </row>
    <row r="53546" spans="199:199" ht="12" customHeight="1">
      <c r="GQ53546" s="171"/>
    </row>
    <row r="53547" spans="199:199" ht="12" customHeight="1">
      <c r="GQ53547" s="171"/>
    </row>
    <row r="53548" spans="199:199" ht="12" customHeight="1">
      <c r="GQ53548" s="171"/>
    </row>
    <row r="53549" spans="199:199" ht="12" customHeight="1">
      <c r="GQ53549" s="171"/>
    </row>
    <row r="53550" spans="199:199" ht="12" customHeight="1">
      <c r="GQ53550" s="171"/>
    </row>
    <row r="53551" spans="199:199" ht="12" customHeight="1">
      <c r="GQ53551" s="171"/>
    </row>
    <row r="53552" spans="199:199" ht="12" customHeight="1">
      <c r="GQ53552" s="171"/>
    </row>
    <row r="53553" spans="199:199" ht="12" customHeight="1">
      <c r="GQ53553" s="171"/>
    </row>
    <row r="53554" spans="199:199" ht="12" customHeight="1">
      <c r="GQ53554" s="171"/>
    </row>
    <row r="53555" spans="199:199" ht="12" customHeight="1">
      <c r="GQ53555" s="171"/>
    </row>
    <row r="53556" spans="199:199" ht="12" customHeight="1">
      <c r="GQ53556" s="171"/>
    </row>
    <row r="53557" spans="199:199" ht="12" customHeight="1">
      <c r="GQ53557" s="171"/>
    </row>
    <row r="53558" spans="199:199" ht="12" customHeight="1">
      <c r="GQ53558" s="171"/>
    </row>
    <row r="53559" spans="199:199" ht="12" customHeight="1">
      <c r="GQ53559" s="171"/>
    </row>
    <row r="53560" spans="199:199" ht="12" customHeight="1">
      <c r="GQ53560" s="171"/>
    </row>
    <row r="53561" spans="199:199" ht="12" customHeight="1">
      <c r="GQ53561" s="171"/>
    </row>
    <row r="53562" spans="199:199" ht="12" customHeight="1">
      <c r="GQ53562" s="171"/>
    </row>
    <row r="53563" spans="199:199" ht="12" customHeight="1">
      <c r="GQ53563" s="171"/>
    </row>
    <row r="53564" spans="199:199" ht="12" customHeight="1">
      <c r="GQ53564" s="171"/>
    </row>
    <row r="53565" spans="199:199" ht="12" customHeight="1">
      <c r="GQ53565" s="171"/>
    </row>
    <row r="53566" spans="199:199" ht="12" customHeight="1">
      <c r="GQ53566" s="171"/>
    </row>
    <row r="53567" spans="199:199" ht="12" customHeight="1">
      <c r="GQ53567" s="171"/>
    </row>
    <row r="53568" spans="199:199" ht="12" customHeight="1">
      <c r="GQ53568" s="171"/>
    </row>
    <row r="53569" spans="199:199" ht="12" customHeight="1">
      <c r="GQ53569" s="171"/>
    </row>
    <row r="53570" spans="199:199" ht="12" customHeight="1">
      <c r="GQ53570" s="171"/>
    </row>
    <row r="53571" spans="199:199" ht="12" customHeight="1">
      <c r="GQ53571" s="171"/>
    </row>
    <row r="53572" spans="199:199" ht="12" customHeight="1">
      <c r="GQ53572" s="171"/>
    </row>
    <row r="53573" spans="199:199" ht="12" customHeight="1">
      <c r="GQ53573" s="171"/>
    </row>
    <row r="53574" spans="199:199" ht="12" customHeight="1">
      <c r="GQ53574" s="171"/>
    </row>
    <row r="53575" spans="199:199" ht="12" customHeight="1">
      <c r="GQ53575" s="171"/>
    </row>
    <row r="53576" spans="199:199" ht="12" customHeight="1">
      <c r="GQ53576" s="171"/>
    </row>
    <row r="53577" spans="199:199" ht="12" customHeight="1">
      <c r="GQ53577" s="171"/>
    </row>
    <row r="53578" spans="199:199" ht="12" customHeight="1">
      <c r="GQ53578" s="171"/>
    </row>
    <row r="53579" spans="199:199" ht="12" customHeight="1">
      <c r="GQ53579" s="171"/>
    </row>
    <row r="53580" spans="199:199" ht="12" customHeight="1">
      <c r="GQ53580" s="171"/>
    </row>
    <row r="53581" spans="199:199" ht="12" customHeight="1">
      <c r="GQ53581" s="171"/>
    </row>
    <row r="53582" spans="199:199" ht="12" customHeight="1">
      <c r="GQ53582" s="171"/>
    </row>
    <row r="53583" spans="199:199" ht="12" customHeight="1">
      <c r="GQ53583" s="171"/>
    </row>
    <row r="53584" spans="199:199" ht="12" customHeight="1">
      <c r="GQ53584" s="171"/>
    </row>
    <row r="53585" spans="199:199" ht="12" customHeight="1">
      <c r="GQ53585" s="171"/>
    </row>
    <row r="53586" spans="199:199" ht="12" customHeight="1">
      <c r="GQ53586" s="171"/>
    </row>
    <row r="53587" spans="199:199" ht="12" customHeight="1">
      <c r="GQ53587" s="171"/>
    </row>
    <row r="53588" spans="199:199" ht="12" customHeight="1">
      <c r="GQ53588" s="171"/>
    </row>
    <row r="53589" spans="199:199" ht="12" customHeight="1">
      <c r="GQ53589" s="171"/>
    </row>
    <row r="53590" spans="199:199" ht="12" customHeight="1">
      <c r="GQ53590" s="171"/>
    </row>
    <row r="53591" spans="199:199" ht="12" customHeight="1">
      <c r="GQ53591" s="171"/>
    </row>
    <row r="53592" spans="199:199" ht="12" customHeight="1">
      <c r="GQ53592" s="171"/>
    </row>
    <row r="53593" spans="199:199" ht="12" customHeight="1">
      <c r="GQ53593" s="171"/>
    </row>
    <row r="53594" spans="199:199" ht="12" customHeight="1">
      <c r="GQ53594" s="171"/>
    </row>
    <row r="53595" spans="199:199" ht="12" customHeight="1">
      <c r="GQ53595" s="171"/>
    </row>
    <row r="53596" spans="199:199" ht="12" customHeight="1">
      <c r="GQ53596" s="171"/>
    </row>
    <row r="53597" spans="199:199" ht="12" customHeight="1">
      <c r="GQ53597" s="171"/>
    </row>
    <row r="53598" spans="199:199" ht="12" customHeight="1">
      <c r="GQ53598" s="171"/>
    </row>
    <row r="53599" spans="199:199" ht="12" customHeight="1">
      <c r="GQ53599" s="171"/>
    </row>
    <row r="53600" spans="199:199" ht="12" customHeight="1">
      <c r="GQ53600" s="171"/>
    </row>
    <row r="53601" spans="199:199" ht="12" customHeight="1">
      <c r="GQ53601" s="171"/>
    </row>
    <row r="53602" spans="199:199" ht="12" customHeight="1">
      <c r="GQ53602" s="171"/>
    </row>
    <row r="53603" spans="199:199" ht="12" customHeight="1">
      <c r="GQ53603" s="171"/>
    </row>
    <row r="53604" spans="199:199" ht="12" customHeight="1">
      <c r="GQ53604" s="171"/>
    </row>
    <row r="53605" spans="199:199" ht="12" customHeight="1">
      <c r="GQ53605" s="171"/>
    </row>
    <row r="53606" spans="199:199" ht="12" customHeight="1">
      <c r="GQ53606" s="171"/>
    </row>
    <row r="53607" spans="199:199" ht="12" customHeight="1">
      <c r="GQ53607" s="171"/>
    </row>
    <row r="53608" spans="199:199" ht="12" customHeight="1">
      <c r="GQ53608" s="171"/>
    </row>
    <row r="53609" spans="199:199" ht="12" customHeight="1">
      <c r="GQ53609" s="171"/>
    </row>
    <row r="53610" spans="199:199" ht="12" customHeight="1">
      <c r="GQ53610" s="171"/>
    </row>
    <row r="53611" spans="199:199" ht="12" customHeight="1">
      <c r="GQ53611" s="171"/>
    </row>
    <row r="53612" spans="199:199" ht="12" customHeight="1">
      <c r="GQ53612" s="171"/>
    </row>
    <row r="53613" spans="199:199" ht="12" customHeight="1">
      <c r="GQ53613" s="171"/>
    </row>
    <row r="53614" spans="199:199" ht="12" customHeight="1">
      <c r="GQ53614" s="171"/>
    </row>
    <row r="53615" spans="199:199" ht="12" customHeight="1">
      <c r="GQ53615" s="171"/>
    </row>
    <row r="53616" spans="199:199" ht="12" customHeight="1">
      <c r="GQ53616" s="171"/>
    </row>
    <row r="53617" spans="199:199" ht="12" customHeight="1">
      <c r="GQ53617" s="171"/>
    </row>
    <row r="53618" spans="199:199" ht="12" customHeight="1">
      <c r="GQ53618" s="171"/>
    </row>
    <row r="53619" spans="199:199" ht="12" customHeight="1">
      <c r="GQ53619" s="171"/>
    </row>
    <row r="53620" spans="199:199" ht="12" customHeight="1">
      <c r="GQ53620" s="171"/>
    </row>
    <row r="53621" spans="199:199" ht="12" customHeight="1">
      <c r="GQ53621" s="171"/>
    </row>
    <row r="53622" spans="199:199" ht="12" customHeight="1">
      <c r="GQ53622" s="171"/>
    </row>
    <row r="53623" spans="199:199" ht="12" customHeight="1">
      <c r="GQ53623" s="171"/>
    </row>
    <row r="53624" spans="199:199" ht="12" customHeight="1">
      <c r="GQ53624" s="171"/>
    </row>
    <row r="53625" spans="199:199" ht="12" customHeight="1">
      <c r="GQ53625" s="171"/>
    </row>
    <row r="53626" spans="199:199" ht="12" customHeight="1">
      <c r="GQ53626" s="171"/>
    </row>
    <row r="53627" spans="199:199" ht="12" customHeight="1">
      <c r="GQ53627" s="171"/>
    </row>
    <row r="53628" spans="199:199" ht="12" customHeight="1">
      <c r="GQ53628" s="171"/>
    </row>
    <row r="53629" spans="199:199" ht="12" customHeight="1">
      <c r="GQ53629" s="171"/>
    </row>
    <row r="53630" spans="199:199" ht="12" customHeight="1">
      <c r="GQ53630" s="171"/>
    </row>
    <row r="53631" spans="199:199" ht="12" customHeight="1">
      <c r="GQ53631" s="171"/>
    </row>
    <row r="53632" spans="199:199" ht="12" customHeight="1">
      <c r="GQ53632" s="171"/>
    </row>
    <row r="53633" spans="199:199" ht="12" customHeight="1">
      <c r="GQ53633" s="171"/>
    </row>
    <row r="53634" spans="199:199" ht="12" customHeight="1">
      <c r="GQ53634" s="171"/>
    </row>
    <row r="53635" spans="199:199" ht="12" customHeight="1">
      <c r="GQ53635" s="171"/>
    </row>
    <row r="53636" spans="199:199" ht="12" customHeight="1">
      <c r="GQ53636" s="171"/>
    </row>
    <row r="53637" spans="199:199" ht="12" customHeight="1">
      <c r="GQ53637" s="171"/>
    </row>
    <row r="53638" spans="199:199" ht="12" customHeight="1">
      <c r="GQ53638" s="171"/>
    </row>
    <row r="53639" spans="199:199" ht="12" customHeight="1">
      <c r="GQ53639" s="171"/>
    </row>
    <row r="53640" spans="199:199" ht="12" customHeight="1">
      <c r="GQ53640" s="171"/>
    </row>
    <row r="53641" spans="199:199" ht="12" customHeight="1">
      <c r="GQ53641" s="171"/>
    </row>
    <row r="53642" spans="199:199" ht="12" customHeight="1">
      <c r="GQ53642" s="171"/>
    </row>
    <row r="53643" spans="199:199" ht="12" customHeight="1">
      <c r="GQ53643" s="171"/>
    </row>
    <row r="53644" spans="199:199" ht="12" customHeight="1">
      <c r="GQ53644" s="171"/>
    </row>
    <row r="53645" spans="199:199" ht="12" customHeight="1">
      <c r="GQ53645" s="171"/>
    </row>
    <row r="53646" spans="199:199" ht="12" customHeight="1">
      <c r="GQ53646" s="171"/>
    </row>
    <row r="53647" spans="199:199" ht="12" customHeight="1">
      <c r="GQ53647" s="171"/>
    </row>
    <row r="53648" spans="199:199" ht="12" customHeight="1">
      <c r="GQ53648" s="171"/>
    </row>
    <row r="53649" spans="199:199" ht="12" customHeight="1">
      <c r="GQ53649" s="171"/>
    </row>
    <row r="53650" spans="199:199" ht="12" customHeight="1">
      <c r="GQ53650" s="171"/>
    </row>
    <row r="53651" spans="199:199" ht="12" customHeight="1">
      <c r="GQ53651" s="171"/>
    </row>
    <row r="53652" spans="199:199" ht="12" customHeight="1">
      <c r="GQ53652" s="171"/>
    </row>
    <row r="53653" spans="199:199" ht="12" customHeight="1">
      <c r="GQ53653" s="171"/>
    </row>
    <row r="53654" spans="199:199" ht="12" customHeight="1">
      <c r="GQ53654" s="171"/>
    </row>
    <row r="53655" spans="199:199" ht="12" customHeight="1">
      <c r="GQ53655" s="171"/>
    </row>
    <row r="53656" spans="199:199" ht="12" customHeight="1">
      <c r="GQ53656" s="171"/>
    </row>
    <row r="53657" spans="199:199" ht="12" customHeight="1">
      <c r="GQ53657" s="171"/>
    </row>
    <row r="53658" spans="199:199" ht="12" customHeight="1">
      <c r="GQ53658" s="171"/>
    </row>
    <row r="53659" spans="199:199" ht="12" customHeight="1">
      <c r="GQ53659" s="171"/>
    </row>
    <row r="53660" spans="199:199" ht="12" customHeight="1">
      <c r="GQ53660" s="171"/>
    </row>
    <row r="53661" spans="199:199" ht="12" customHeight="1">
      <c r="GQ53661" s="171"/>
    </row>
    <row r="53662" spans="199:199" ht="12" customHeight="1">
      <c r="GQ53662" s="171"/>
    </row>
    <row r="53663" spans="199:199" ht="12" customHeight="1">
      <c r="GQ53663" s="171"/>
    </row>
    <row r="53664" spans="199:199" ht="12" customHeight="1">
      <c r="GQ53664" s="171"/>
    </row>
    <row r="53665" spans="199:199" ht="12" customHeight="1">
      <c r="GQ53665" s="171"/>
    </row>
    <row r="53666" spans="199:199" ht="12" customHeight="1">
      <c r="GQ53666" s="171"/>
    </row>
    <row r="53667" spans="199:199" ht="12" customHeight="1">
      <c r="GQ53667" s="171"/>
    </row>
    <row r="53668" spans="199:199" ht="12" customHeight="1">
      <c r="GQ53668" s="171"/>
    </row>
    <row r="53669" spans="199:199" ht="12" customHeight="1">
      <c r="GQ53669" s="171"/>
    </row>
    <row r="53670" spans="199:199" ht="12" customHeight="1">
      <c r="GQ53670" s="171"/>
    </row>
    <row r="53671" spans="199:199" ht="12" customHeight="1">
      <c r="GQ53671" s="171"/>
    </row>
    <row r="53672" spans="199:199" ht="12" customHeight="1">
      <c r="GQ53672" s="171"/>
    </row>
    <row r="53673" spans="199:199" ht="12" customHeight="1">
      <c r="GQ53673" s="171"/>
    </row>
    <row r="53674" spans="199:199" ht="12" customHeight="1">
      <c r="GQ53674" s="171"/>
    </row>
    <row r="53675" spans="199:199" ht="12" customHeight="1">
      <c r="GQ53675" s="171"/>
    </row>
    <row r="53676" spans="199:199" ht="12" customHeight="1">
      <c r="GQ53676" s="171"/>
    </row>
    <row r="53677" spans="199:199" ht="12" customHeight="1">
      <c r="GQ53677" s="171"/>
    </row>
    <row r="53678" spans="199:199" ht="12" customHeight="1">
      <c r="GQ53678" s="171"/>
    </row>
    <row r="53679" spans="199:199" ht="12" customHeight="1">
      <c r="GQ53679" s="171"/>
    </row>
    <row r="53680" spans="199:199" ht="12" customHeight="1">
      <c r="GQ53680" s="171"/>
    </row>
    <row r="53681" spans="199:199" ht="12" customHeight="1">
      <c r="GQ53681" s="171"/>
    </row>
    <row r="53682" spans="199:199" ht="12" customHeight="1">
      <c r="GQ53682" s="171"/>
    </row>
    <row r="53683" spans="199:199" ht="12" customHeight="1">
      <c r="GQ53683" s="171"/>
    </row>
    <row r="53684" spans="199:199" ht="12" customHeight="1">
      <c r="GQ53684" s="171"/>
    </row>
    <row r="53685" spans="199:199" ht="12" customHeight="1">
      <c r="GQ53685" s="171"/>
    </row>
    <row r="53686" spans="199:199" ht="12" customHeight="1">
      <c r="GQ53686" s="171"/>
    </row>
    <row r="53687" spans="199:199" ht="12" customHeight="1">
      <c r="GQ53687" s="171"/>
    </row>
    <row r="53688" spans="199:199" ht="12" customHeight="1">
      <c r="GQ53688" s="171"/>
    </row>
    <row r="53689" spans="199:199" ht="12" customHeight="1">
      <c r="GQ53689" s="171"/>
    </row>
    <row r="53690" spans="199:199" ht="12" customHeight="1">
      <c r="GQ53690" s="171"/>
    </row>
    <row r="53691" spans="199:199" ht="12" customHeight="1">
      <c r="GQ53691" s="171"/>
    </row>
    <row r="53692" spans="199:199" ht="12" customHeight="1">
      <c r="GQ53692" s="171"/>
    </row>
    <row r="53693" spans="199:199" ht="12" customHeight="1">
      <c r="GQ53693" s="171"/>
    </row>
    <row r="53694" spans="199:199" ht="12" customHeight="1">
      <c r="GQ53694" s="171"/>
    </row>
    <row r="53695" spans="199:199" ht="12" customHeight="1">
      <c r="GQ53695" s="171"/>
    </row>
    <row r="53696" spans="199:199" ht="12" customHeight="1">
      <c r="GQ53696" s="171"/>
    </row>
    <row r="53697" spans="199:199" ht="12" customHeight="1">
      <c r="GQ53697" s="171"/>
    </row>
    <row r="53698" spans="199:199" ht="12" customHeight="1">
      <c r="GQ53698" s="171"/>
    </row>
    <row r="53699" spans="199:199" ht="12" customHeight="1">
      <c r="GQ53699" s="171"/>
    </row>
    <row r="53700" spans="199:199" ht="12" customHeight="1">
      <c r="GQ53700" s="171"/>
    </row>
    <row r="53701" spans="199:199" ht="12" customHeight="1">
      <c r="GQ53701" s="171"/>
    </row>
    <row r="53702" spans="199:199" ht="12" customHeight="1">
      <c r="GQ53702" s="171"/>
    </row>
    <row r="53703" spans="199:199" ht="12" customHeight="1">
      <c r="GQ53703" s="171"/>
    </row>
    <row r="53704" spans="199:199" ht="12" customHeight="1">
      <c r="GQ53704" s="171"/>
    </row>
    <row r="53705" spans="199:199" ht="12" customHeight="1">
      <c r="GQ53705" s="171"/>
    </row>
    <row r="53706" spans="199:199" ht="12" customHeight="1">
      <c r="GQ53706" s="171"/>
    </row>
    <row r="53707" spans="199:199" ht="12" customHeight="1">
      <c r="GQ53707" s="171"/>
    </row>
    <row r="53708" spans="199:199" ht="12" customHeight="1">
      <c r="GQ53708" s="171"/>
    </row>
    <row r="53709" spans="199:199" ht="12" customHeight="1">
      <c r="GQ53709" s="171"/>
    </row>
    <row r="53710" spans="199:199" ht="12" customHeight="1">
      <c r="GQ53710" s="171"/>
    </row>
    <row r="53711" spans="199:199" ht="12" customHeight="1">
      <c r="GQ53711" s="171"/>
    </row>
    <row r="53712" spans="199:199" ht="12" customHeight="1">
      <c r="GQ53712" s="171"/>
    </row>
    <row r="53713" spans="199:199" ht="12" customHeight="1">
      <c r="GQ53713" s="171"/>
    </row>
    <row r="53714" spans="199:199" ht="12" customHeight="1">
      <c r="GQ53714" s="171"/>
    </row>
    <row r="53715" spans="199:199" ht="12" customHeight="1">
      <c r="GQ53715" s="171"/>
    </row>
    <row r="53716" spans="199:199" ht="12" customHeight="1">
      <c r="GQ53716" s="171"/>
    </row>
    <row r="53717" spans="199:199" ht="12" customHeight="1">
      <c r="GQ53717" s="171"/>
    </row>
    <row r="53718" spans="199:199" ht="12" customHeight="1">
      <c r="GQ53718" s="171"/>
    </row>
    <row r="53719" spans="199:199" ht="12" customHeight="1">
      <c r="GQ53719" s="171"/>
    </row>
    <row r="53720" spans="199:199" ht="12" customHeight="1">
      <c r="GQ53720" s="171"/>
    </row>
    <row r="53721" spans="199:199" ht="12" customHeight="1">
      <c r="GQ53721" s="171"/>
    </row>
    <row r="53722" spans="199:199" ht="12" customHeight="1">
      <c r="GQ53722" s="171"/>
    </row>
    <row r="53723" spans="199:199" ht="12" customHeight="1">
      <c r="GQ53723" s="171"/>
    </row>
    <row r="53724" spans="199:199" ht="12" customHeight="1">
      <c r="GQ53724" s="171"/>
    </row>
    <row r="53725" spans="199:199" ht="12" customHeight="1">
      <c r="GQ53725" s="171"/>
    </row>
    <row r="53726" spans="199:199" ht="12" customHeight="1">
      <c r="GQ53726" s="171"/>
    </row>
    <row r="53727" spans="199:199" ht="12" customHeight="1">
      <c r="GQ53727" s="171"/>
    </row>
    <row r="53728" spans="199:199" ht="12" customHeight="1">
      <c r="GQ53728" s="171"/>
    </row>
    <row r="53729" spans="199:199" ht="12" customHeight="1">
      <c r="GQ53729" s="171"/>
    </row>
    <row r="53730" spans="199:199" ht="12" customHeight="1">
      <c r="GQ53730" s="171"/>
    </row>
    <row r="53731" spans="199:199" ht="12" customHeight="1">
      <c r="GQ53731" s="171"/>
    </row>
    <row r="53732" spans="199:199" ht="12" customHeight="1">
      <c r="GQ53732" s="171"/>
    </row>
    <row r="53733" spans="199:199" ht="12" customHeight="1">
      <c r="GQ53733" s="171"/>
    </row>
    <row r="53734" spans="199:199" ht="12" customHeight="1">
      <c r="GQ53734" s="171"/>
    </row>
    <row r="53735" spans="199:199" ht="12" customHeight="1">
      <c r="GQ53735" s="171"/>
    </row>
    <row r="53736" spans="199:199" ht="12" customHeight="1">
      <c r="GQ53736" s="171"/>
    </row>
    <row r="53737" spans="199:199" ht="12" customHeight="1">
      <c r="GQ53737" s="171"/>
    </row>
    <row r="53738" spans="199:199" ht="12" customHeight="1">
      <c r="GQ53738" s="171"/>
    </row>
    <row r="53739" spans="199:199" ht="12" customHeight="1">
      <c r="GQ53739" s="171"/>
    </row>
    <row r="53740" spans="199:199" ht="12" customHeight="1">
      <c r="GQ53740" s="171"/>
    </row>
    <row r="53741" spans="199:199" ht="12" customHeight="1">
      <c r="GQ53741" s="171"/>
    </row>
    <row r="53742" spans="199:199" ht="12" customHeight="1">
      <c r="GQ53742" s="171"/>
    </row>
    <row r="53743" spans="199:199" ht="12" customHeight="1">
      <c r="GQ53743" s="171"/>
    </row>
    <row r="53744" spans="199:199" ht="12" customHeight="1">
      <c r="GQ53744" s="171"/>
    </row>
    <row r="53745" spans="199:199" ht="12" customHeight="1">
      <c r="GQ53745" s="171"/>
    </row>
    <row r="53746" spans="199:199" ht="12" customHeight="1">
      <c r="GQ53746" s="171"/>
    </row>
    <row r="53747" spans="199:199" ht="12" customHeight="1">
      <c r="GQ53747" s="171"/>
    </row>
    <row r="53748" spans="199:199" ht="12" customHeight="1">
      <c r="GQ53748" s="171"/>
    </row>
    <row r="53749" spans="199:199" ht="12" customHeight="1">
      <c r="GQ53749" s="171"/>
    </row>
    <row r="53750" spans="199:199" ht="12" customHeight="1">
      <c r="GQ53750" s="171"/>
    </row>
    <row r="53751" spans="199:199" ht="12" customHeight="1">
      <c r="GQ53751" s="171"/>
    </row>
    <row r="53752" spans="199:199" ht="12" customHeight="1">
      <c r="GQ53752" s="171"/>
    </row>
    <row r="53753" spans="199:199" ht="12" customHeight="1">
      <c r="GQ53753" s="171"/>
    </row>
    <row r="53754" spans="199:199" ht="12" customHeight="1">
      <c r="GQ53754" s="171"/>
    </row>
    <row r="53755" spans="199:199" ht="12" customHeight="1">
      <c r="GQ53755" s="171"/>
    </row>
    <row r="53756" spans="199:199" ht="12" customHeight="1">
      <c r="GQ53756" s="171"/>
    </row>
    <row r="53757" spans="199:199" ht="12" customHeight="1">
      <c r="GQ53757" s="171"/>
    </row>
    <row r="53758" spans="199:199" ht="12" customHeight="1">
      <c r="GQ53758" s="171"/>
    </row>
    <row r="53759" spans="199:199" ht="12" customHeight="1">
      <c r="GQ53759" s="171"/>
    </row>
    <row r="53760" spans="199:199" ht="12" customHeight="1">
      <c r="GQ53760" s="171"/>
    </row>
    <row r="53761" spans="199:199" ht="12" customHeight="1">
      <c r="GQ53761" s="171"/>
    </row>
    <row r="53762" spans="199:199" ht="12" customHeight="1">
      <c r="GQ53762" s="171"/>
    </row>
    <row r="53763" spans="199:199" ht="12" customHeight="1">
      <c r="GQ53763" s="171"/>
    </row>
    <row r="53764" spans="199:199" ht="12" customHeight="1">
      <c r="GQ53764" s="171"/>
    </row>
    <row r="53765" spans="199:199" ht="12" customHeight="1">
      <c r="GQ53765" s="171"/>
    </row>
    <row r="53766" spans="199:199" ht="12" customHeight="1">
      <c r="GQ53766" s="171"/>
    </row>
    <row r="53767" spans="199:199" ht="12" customHeight="1">
      <c r="GQ53767" s="171"/>
    </row>
    <row r="53768" spans="199:199" ht="12" customHeight="1">
      <c r="GQ53768" s="171"/>
    </row>
    <row r="53769" spans="199:199" ht="12" customHeight="1">
      <c r="GQ53769" s="171"/>
    </row>
    <row r="53770" spans="199:199" ht="12" customHeight="1">
      <c r="GQ53770" s="171"/>
    </row>
    <row r="53771" spans="199:199" ht="12" customHeight="1">
      <c r="GQ53771" s="171"/>
    </row>
    <row r="53772" spans="199:199" ht="12" customHeight="1">
      <c r="GQ53772" s="171"/>
    </row>
    <row r="53773" spans="199:199" ht="12" customHeight="1">
      <c r="GQ53773" s="171"/>
    </row>
    <row r="53774" spans="199:199" ht="12" customHeight="1">
      <c r="GQ53774" s="171"/>
    </row>
    <row r="53775" spans="199:199" ht="12" customHeight="1">
      <c r="GQ53775" s="171"/>
    </row>
    <row r="53776" spans="199:199" ht="12" customHeight="1">
      <c r="GQ53776" s="171"/>
    </row>
    <row r="53777" spans="199:199" ht="12" customHeight="1">
      <c r="GQ53777" s="171"/>
    </row>
    <row r="53778" spans="199:199" ht="12" customHeight="1">
      <c r="GQ53778" s="171"/>
    </row>
    <row r="53779" spans="199:199" ht="12" customHeight="1">
      <c r="GQ53779" s="171"/>
    </row>
    <row r="53780" spans="199:199" ht="12" customHeight="1">
      <c r="GQ53780" s="171"/>
    </row>
    <row r="53781" spans="199:199" ht="12" customHeight="1">
      <c r="GQ53781" s="171"/>
    </row>
    <row r="53782" spans="199:199" ht="12" customHeight="1">
      <c r="GQ53782" s="171"/>
    </row>
    <row r="53783" spans="199:199" ht="12" customHeight="1">
      <c r="GQ53783" s="171"/>
    </row>
    <row r="53784" spans="199:199" ht="12" customHeight="1">
      <c r="GQ53784" s="171"/>
    </row>
    <row r="53785" spans="199:199" ht="12" customHeight="1">
      <c r="GQ53785" s="171"/>
    </row>
    <row r="53786" spans="199:199" ht="12" customHeight="1">
      <c r="GQ53786" s="171"/>
    </row>
    <row r="53787" spans="199:199" ht="12" customHeight="1">
      <c r="GQ53787" s="171"/>
    </row>
    <row r="53788" spans="199:199" ht="12" customHeight="1">
      <c r="GQ53788" s="171"/>
    </row>
    <row r="53789" spans="199:199" ht="12" customHeight="1">
      <c r="GQ53789" s="171"/>
    </row>
    <row r="53790" spans="199:199" ht="12" customHeight="1">
      <c r="GQ53790" s="171"/>
    </row>
    <row r="53791" spans="199:199" ht="12" customHeight="1">
      <c r="GQ53791" s="171"/>
    </row>
    <row r="53792" spans="199:199" ht="12" customHeight="1">
      <c r="GQ53792" s="171"/>
    </row>
    <row r="53793" spans="199:199" ht="12" customHeight="1">
      <c r="GQ53793" s="171"/>
    </row>
    <row r="53794" spans="199:199" ht="12" customHeight="1">
      <c r="GQ53794" s="171"/>
    </row>
    <row r="53795" spans="199:199" ht="12" customHeight="1">
      <c r="GQ53795" s="171"/>
    </row>
    <row r="53796" spans="199:199" ht="12" customHeight="1">
      <c r="GQ53796" s="171"/>
    </row>
    <row r="53797" spans="199:199" ht="12" customHeight="1">
      <c r="GQ53797" s="171"/>
    </row>
    <row r="53798" spans="199:199" ht="12" customHeight="1">
      <c r="GQ53798" s="171"/>
    </row>
    <row r="53799" spans="199:199" ht="12" customHeight="1">
      <c r="GQ53799" s="171"/>
    </row>
    <row r="53800" spans="199:199" ht="12" customHeight="1">
      <c r="GQ53800" s="171"/>
    </row>
    <row r="53801" spans="199:199" ht="12" customHeight="1">
      <c r="GQ53801" s="171"/>
    </row>
    <row r="53802" spans="199:199" ht="12" customHeight="1">
      <c r="GQ53802" s="171"/>
    </row>
    <row r="53803" spans="199:199" ht="12" customHeight="1">
      <c r="GQ53803" s="171"/>
    </row>
    <row r="53804" spans="199:199" ht="12" customHeight="1">
      <c r="GQ53804" s="171"/>
    </row>
    <row r="53805" spans="199:199" ht="12" customHeight="1">
      <c r="GQ53805" s="171"/>
    </row>
    <row r="53806" spans="199:199" ht="12" customHeight="1">
      <c r="GQ53806" s="171"/>
    </row>
    <row r="53807" spans="199:199" ht="12" customHeight="1">
      <c r="GQ53807" s="171"/>
    </row>
    <row r="53808" spans="199:199" ht="12" customHeight="1">
      <c r="GQ53808" s="171"/>
    </row>
    <row r="53809" spans="199:199" ht="12" customHeight="1">
      <c r="GQ53809" s="171"/>
    </row>
    <row r="53810" spans="199:199" ht="12" customHeight="1">
      <c r="GQ53810" s="171"/>
    </row>
    <row r="53811" spans="199:199" ht="12" customHeight="1">
      <c r="GQ53811" s="171"/>
    </row>
    <row r="53812" spans="199:199" ht="12" customHeight="1">
      <c r="GQ53812" s="171"/>
    </row>
    <row r="53813" spans="199:199" ht="12" customHeight="1">
      <c r="GQ53813" s="171"/>
    </row>
    <row r="53814" spans="199:199" ht="12" customHeight="1">
      <c r="GQ53814" s="171"/>
    </row>
    <row r="53815" spans="199:199" ht="12" customHeight="1">
      <c r="GQ53815" s="171"/>
    </row>
    <row r="53816" spans="199:199" ht="12" customHeight="1">
      <c r="GQ53816" s="171"/>
    </row>
    <row r="53817" spans="199:199" ht="12" customHeight="1">
      <c r="GQ53817" s="171"/>
    </row>
    <row r="53818" spans="199:199" ht="12" customHeight="1">
      <c r="GQ53818" s="171"/>
    </row>
    <row r="53819" spans="199:199" ht="12" customHeight="1">
      <c r="GQ53819" s="171"/>
    </row>
    <row r="53820" spans="199:199" ht="12" customHeight="1">
      <c r="GQ53820" s="171"/>
    </row>
    <row r="53821" spans="199:199" ht="12" customHeight="1">
      <c r="GQ53821" s="171"/>
    </row>
    <row r="53822" spans="199:199" ht="12" customHeight="1">
      <c r="GQ53822" s="171"/>
    </row>
    <row r="53823" spans="199:199" ht="12" customHeight="1">
      <c r="GQ53823" s="171"/>
    </row>
    <row r="53824" spans="199:199" ht="12" customHeight="1">
      <c r="GQ53824" s="171"/>
    </row>
    <row r="53825" spans="199:199" ht="12" customHeight="1">
      <c r="GQ53825" s="171"/>
    </row>
    <row r="53826" spans="199:199" ht="12" customHeight="1">
      <c r="GQ53826" s="171"/>
    </row>
    <row r="53827" spans="199:199" ht="12" customHeight="1">
      <c r="GQ53827" s="171"/>
    </row>
    <row r="53828" spans="199:199" ht="12" customHeight="1">
      <c r="GQ53828" s="171"/>
    </row>
    <row r="53829" spans="199:199" ht="12" customHeight="1">
      <c r="GQ53829" s="171"/>
    </row>
    <row r="53830" spans="199:199" ht="12" customHeight="1">
      <c r="GQ53830" s="171"/>
    </row>
    <row r="53831" spans="199:199" ht="12" customHeight="1">
      <c r="GQ53831" s="171"/>
    </row>
    <row r="53832" spans="199:199" ht="12" customHeight="1">
      <c r="GQ53832" s="171"/>
    </row>
    <row r="53833" spans="199:199" ht="12" customHeight="1">
      <c r="GQ53833" s="171"/>
    </row>
    <row r="53834" spans="199:199" ht="12" customHeight="1">
      <c r="GQ53834" s="171"/>
    </row>
    <row r="53835" spans="199:199" ht="12" customHeight="1">
      <c r="GQ53835" s="171"/>
    </row>
    <row r="53836" spans="199:199" ht="12" customHeight="1">
      <c r="GQ53836" s="171"/>
    </row>
    <row r="53837" spans="199:199" ht="12" customHeight="1">
      <c r="GQ53837" s="171"/>
    </row>
    <row r="53838" spans="199:199" ht="12" customHeight="1">
      <c r="GQ53838" s="171"/>
    </row>
    <row r="53839" spans="199:199" ht="12" customHeight="1">
      <c r="GQ53839" s="171"/>
    </row>
    <row r="53840" spans="199:199" ht="12" customHeight="1">
      <c r="GQ53840" s="171"/>
    </row>
    <row r="53841" spans="199:199" ht="12" customHeight="1">
      <c r="GQ53841" s="171"/>
    </row>
    <row r="53842" spans="199:199" ht="12" customHeight="1">
      <c r="GQ53842" s="171"/>
    </row>
    <row r="53843" spans="199:199" ht="12" customHeight="1">
      <c r="GQ53843" s="171"/>
    </row>
    <row r="53844" spans="199:199" ht="12" customHeight="1">
      <c r="GQ53844" s="171"/>
    </row>
    <row r="53845" spans="199:199" ht="12" customHeight="1">
      <c r="GQ53845" s="171"/>
    </row>
    <row r="53846" spans="199:199" ht="12" customHeight="1">
      <c r="GQ53846" s="171"/>
    </row>
    <row r="53847" spans="199:199" ht="12" customHeight="1">
      <c r="GQ53847" s="171"/>
    </row>
    <row r="53848" spans="199:199" ht="12" customHeight="1">
      <c r="GQ53848" s="171"/>
    </row>
    <row r="53849" spans="199:199" ht="12" customHeight="1">
      <c r="GQ53849" s="171"/>
    </row>
    <row r="53850" spans="199:199" ht="12" customHeight="1">
      <c r="GQ53850" s="171"/>
    </row>
    <row r="53851" spans="199:199" ht="12" customHeight="1">
      <c r="GQ53851" s="171"/>
    </row>
    <row r="53852" spans="199:199" ht="12" customHeight="1">
      <c r="GQ53852" s="171"/>
    </row>
    <row r="53853" spans="199:199" ht="12" customHeight="1">
      <c r="GQ53853" s="171"/>
    </row>
    <row r="53854" spans="199:199" ht="12" customHeight="1">
      <c r="GQ53854" s="171"/>
    </row>
    <row r="53855" spans="199:199" ht="12" customHeight="1">
      <c r="GQ53855" s="171"/>
    </row>
    <row r="53856" spans="199:199" ht="12" customHeight="1">
      <c r="GQ53856" s="171"/>
    </row>
    <row r="53857" spans="199:199" ht="12" customHeight="1">
      <c r="GQ53857" s="171"/>
    </row>
    <row r="53858" spans="199:199" ht="12" customHeight="1">
      <c r="GQ53858" s="171"/>
    </row>
    <row r="53859" spans="199:199" ht="12" customHeight="1">
      <c r="GQ53859" s="171"/>
    </row>
    <row r="53860" spans="199:199" ht="12" customHeight="1">
      <c r="GQ53860" s="171"/>
    </row>
    <row r="53861" spans="199:199" ht="12" customHeight="1">
      <c r="GQ53861" s="171"/>
    </row>
    <row r="53862" spans="199:199" ht="12" customHeight="1">
      <c r="GQ53862" s="171"/>
    </row>
    <row r="53863" spans="199:199" ht="12" customHeight="1">
      <c r="GQ53863" s="171"/>
    </row>
    <row r="53864" spans="199:199" ht="12" customHeight="1">
      <c r="GQ53864" s="171"/>
    </row>
    <row r="53865" spans="199:199" ht="12" customHeight="1">
      <c r="GQ53865" s="171"/>
    </row>
    <row r="53866" spans="199:199" ht="12" customHeight="1">
      <c r="GQ53866" s="171"/>
    </row>
    <row r="53867" spans="199:199" ht="12" customHeight="1">
      <c r="GQ53867" s="171"/>
    </row>
    <row r="53868" spans="199:199" ht="12" customHeight="1">
      <c r="GQ53868" s="171"/>
    </row>
    <row r="53869" spans="199:199" ht="12" customHeight="1">
      <c r="GQ53869" s="171"/>
    </row>
    <row r="53870" spans="199:199" ht="12" customHeight="1">
      <c r="GQ53870" s="171"/>
    </row>
    <row r="53871" spans="199:199" ht="12" customHeight="1">
      <c r="GQ53871" s="171"/>
    </row>
    <row r="53872" spans="199:199" ht="12" customHeight="1">
      <c r="GQ53872" s="171"/>
    </row>
    <row r="53873" spans="199:199" ht="12" customHeight="1">
      <c r="GQ53873" s="171"/>
    </row>
    <row r="53874" spans="199:199" ht="12" customHeight="1">
      <c r="GQ53874" s="171"/>
    </row>
    <row r="53875" spans="199:199" ht="12" customHeight="1">
      <c r="GQ53875" s="171"/>
    </row>
    <row r="53876" spans="199:199" ht="12" customHeight="1">
      <c r="GQ53876" s="171"/>
    </row>
    <row r="53877" spans="199:199" ht="12" customHeight="1">
      <c r="GQ53877" s="171"/>
    </row>
    <row r="53878" spans="199:199" ht="12" customHeight="1">
      <c r="GQ53878" s="171"/>
    </row>
    <row r="53879" spans="199:199" ht="12" customHeight="1">
      <c r="GQ53879" s="171"/>
    </row>
    <row r="53880" spans="199:199" ht="12" customHeight="1">
      <c r="GQ53880" s="171"/>
    </row>
    <row r="53881" spans="199:199" ht="12" customHeight="1">
      <c r="GQ53881" s="171"/>
    </row>
    <row r="53882" spans="199:199" ht="12" customHeight="1">
      <c r="GQ53882" s="171"/>
    </row>
    <row r="53883" spans="199:199" ht="12" customHeight="1">
      <c r="GQ53883" s="171"/>
    </row>
    <row r="53884" spans="199:199" ht="12" customHeight="1">
      <c r="GQ53884" s="171"/>
    </row>
    <row r="53885" spans="199:199" ht="12" customHeight="1">
      <c r="GQ53885" s="171"/>
    </row>
    <row r="53886" spans="199:199" ht="12" customHeight="1">
      <c r="GQ53886" s="171"/>
    </row>
    <row r="53887" spans="199:199" ht="12" customHeight="1">
      <c r="GQ53887" s="171"/>
    </row>
    <row r="53888" spans="199:199" ht="12" customHeight="1">
      <c r="GQ53888" s="171"/>
    </row>
    <row r="53889" spans="199:199" ht="12" customHeight="1">
      <c r="GQ53889" s="171"/>
    </row>
    <row r="53890" spans="199:199" ht="12" customHeight="1">
      <c r="GQ53890" s="171"/>
    </row>
    <row r="53891" spans="199:199" ht="12" customHeight="1">
      <c r="GQ53891" s="171"/>
    </row>
    <row r="53892" spans="199:199" ht="12" customHeight="1">
      <c r="GQ53892" s="171"/>
    </row>
    <row r="53893" spans="199:199" ht="12" customHeight="1">
      <c r="GQ53893" s="171"/>
    </row>
    <row r="53894" spans="199:199" ht="12" customHeight="1">
      <c r="GQ53894" s="171"/>
    </row>
    <row r="53895" spans="199:199" ht="12" customHeight="1">
      <c r="GQ53895" s="171"/>
    </row>
    <row r="53896" spans="199:199" ht="12" customHeight="1">
      <c r="GQ53896" s="171"/>
    </row>
    <row r="53897" spans="199:199" ht="12" customHeight="1">
      <c r="GQ53897" s="171"/>
    </row>
    <row r="53898" spans="199:199" ht="12" customHeight="1">
      <c r="GQ53898" s="171"/>
    </row>
    <row r="53899" spans="199:199" ht="12" customHeight="1">
      <c r="GQ53899" s="171"/>
    </row>
    <row r="53900" spans="199:199" ht="12" customHeight="1">
      <c r="GQ53900" s="171"/>
    </row>
    <row r="53901" spans="199:199" ht="12" customHeight="1">
      <c r="GQ53901" s="171"/>
    </row>
    <row r="53902" spans="199:199" ht="12" customHeight="1">
      <c r="GQ53902" s="171"/>
    </row>
    <row r="53903" spans="199:199" ht="12" customHeight="1">
      <c r="GQ53903" s="171"/>
    </row>
    <row r="53904" spans="199:199" ht="12" customHeight="1">
      <c r="GQ53904" s="171"/>
    </row>
    <row r="53905" spans="199:199" ht="12" customHeight="1">
      <c r="GQ53905" s="171"/>
    </row>
    <row r="53906" spans="199:199" ht="12" customHeight="1">
      <c r="GQ53906" s="171"/>
    </row>
    <row r="53907" spans="199:199" ht="12" customHeight="1">
      <c r="GQ53907" s="171"/>
    </row>
    <row r="53908" spans="199:199" ht="12" customHeight="1">
      <c r="GQ53908" s="171"/>
    </row>
    <row r="53909" spans="199:199" ht="12" customHeight="1">
      <c r="GQ53909" s="171"/>
    </row>
    <row r="53910" spans="199:199" ht="12" customHeight="1">
      <c r="GQ53910" s="171"/>
    </row>
    <row r="53911" spans="199:199" ht="12" customHeight="1">
      <c r="GQ53911" s="171"/>
    </row>
    <row r="53912" spans="199:199" ht="12" customHeight="1">
      <c r="GQ53912" s="171"/>
    </row>
    <row r="53913" spans="199:199" ht="12" customHeight="1">
      <c r="GQ53913" s="171"/>
    </row>
    <row r="53914" spans="199:199" ht="12" customHeight="1">
      <c r="GQ53914" s="171"/>
    </row>
    <row r="53915" spans="199:199" ht="12" customHeight="1">
      <c r="GQ53915" s="171"/>
    </row>
    <row r="53916" spans="199:199" ht="12" customHeight="1">
      <c r="GQ53916" s="171"/>
    </row>
    <row r="53917" spans="199:199" ht="12" customHeight="1">
      <c r="GQ53917" s="171"/>
    </row>
    <row r="53918" spans="199:199" ht="12" customHeight="1">
      <c r="GQ53918" s="171"/>
    </row>
    <row r="53919" spans="199:199" ht="12" customHeight="1">
      <c r="GQ53919" s="171"/>
    </row>
    <row r="53920" spans="199:199" ht="12" customHeight="1">
      <c r="GQ53920" s="171"/>
    </row>
    <row r="53921" spans="199:199" ht="12" customHeight="1">
      <c r="GQ53921" s="171"/>
    </row>
    <row r="53922" spans="199:199" ht="12" customHeight="1">
      <c r="GQ53922" s="171"/>
    </row>
    <row r="53923" spans="199:199" ht="12" customHeight="1">
      <c r="GQ53923" s="171"/>
    </row>
    <row r="53924" spans="199:199" ht="12" customHeight="1">
      <c r="GQ53924" s="171"/>
    </row>
    <row r="53925" spans="199:199" ht="12" customHeight="1">
      <c r="GQ53925" s="171"/>
    </row>
    <row r="53926" spans="199:199" ht="12" customHeight="1">
      <c r="GQ53926" s="171"/>
    </row>
    <row r="53927" spans="199:199" ht="12" customHeight="1">
      <c r="GQ53927" s="171"/>
    </row>
    <row r="53928" spans="199:199" ht="12" customHeight="1">
      <c r="GQ53928" s="171"/>
    </row>
    <row r="53929" spans="199:199" ht="12" customHeight="1">
      <c r="GQ53929" s="171"/>
    </row>
    <row r="53930" spans="199:199" ht="12" customHeight="1">
      <c r="GQ53930" s="171"/>
    </row>
    <row r="53931" spans="199:199" ht="12" customHeight="1">
      <c r="GQ53931" s="171"/>
    </row>
    <row r="53932" spans="199:199" ht="12" customHeight="1">
      <c r="GQ53932" s="171"/>
    </row>
    <row r="53933" spans="199:199" ht="12" customHeight="1">
      <c r="GQ53933" s="171"/>
    </row>
    <row r="53934" spans="199:199" ht="12" customHeight="1">
      <c r="GQ53934" s="171"/>
    </row>
    <row r="53935" spans="199:199" ht="12" customHeight="1">
      <c r="GQ53935" s="171"/>
    </row>
    <row r="53936" spans="199:199" ht="12" customHeight="1">
      <c r="GQ53936" s="171"/>
    </row>
    <row r="53937" spans="199:199" ht="12" customHeight="1">
      <c r="GQ53937" s="171"/>
    </row>
    <row r="53938" spans="199:199" ht="12" customHeight="1">
      <c r="GQ53938" s="171"/>
    </row>
    <row r="53939" spans="199:199" ht="12" customHeight="1">
      <c r="GQ53939" s="171"/>
    </row>
    <row r="53940" spans="199:199" ht="12" customHeight="1">
      <c r="GQ53940" s="171"/>
    </row>
    <row r="53941" spans="199:199" ht="12" customHeight="1">
      <c r="GQ53941" s="171"/>
    </row>
    <row r="53942" spans="199:199" ht="12" customHeight="1">
      <c r="GQ53942" s="171"/>
    </row>
    <row r="53943" spans="199:199" ht="12" customHeight="1">
      <c r="GQ53943" s="171"/>
    </row>
    <row r="53944" spans="199:199" ht="12" customHeight="1">
      <c r="GQ53944" s="171"/>
    </row>
    <row r="53945" spans="199:199" ht="12" customHeight="1">
      <c r="GQ53945" s="171"/>
    </row>
    <row r="53946" spans="199:199" ht="12" customHeight="1">
      <c r="GQ53946" s="171"/>
    </row>
    <row r="53947" spans="199:199" ht="12" customHeight="1">
      <c r="GQ53947" s="171"/>
    </row>
    <row r="53948" spans="199:199" ht="12" customHeight="1">
      <c r="GQ53948" s="171"/>
    </row>
    <row r="53949" spans="199:199" ht="12" customHeight="1">
      <c r="GQ53949" s="171"/>
    </row>
    <row r="53950" spans="199:199" ht="12" customHeight="1">
      <c r="GQ53950" s="171"/>
    </row>
    <row r="53951" spans="199:199" ht="12" customHeight="1">
      <c r="GQ53951" s="171"/>
    </row>
    <row r="53952" spans="199:199" ht="12" customHeight="1">
      <c r="GQ53952" s="171"/>
    </row>
    <row r="53953" spans="199:199" ht="12" customHeight="1">
      <c r="GQ53953" s="171"/>
    </row>
    <row r="53954" spans="199:199" ht="12" customHeight="1">
      <c r="GQ53954" s="171"/>
    </row>
    <row r="53955" spans="199:199" ht="12" customHeight="1">
      <c r="GQ53955" s="171"/>
    </row>
    <row r="53956" spans="199:199" ht="12" customHeight="1">
      <c r="GQ53956" s="171"/>
    </row>
    <row r="53957" spans="199:199" ht="12" customHeight="1">
      <c r="GQ53957" s="171"/>
    </row>
    <row r="53958" spans="199:199" ht="12" customHeight="1">
      <c r="GQ53958" s="171"/>
    </row>
    <row r="53959" spans="199:199" ht="12" customHeight="1">
      <c r="GQ53959" s="171"/>
    </row>
    <row r="53960" spans="199:199" ht="12" customHeight="1">
      <c r="GQ53960" s="171"/>
    </row>
    <row r="53961" spans="199:199" ht="12" customHeight="1">
      <c r="GQ53961" s="171"/>
    </row>
    <row r="53962" spans="199:199" ht="12" customHeight="1">
      <c r="GQ53962" s="171"/>
    </row>
    <row r="53963" spans="199:199" ht="12" customHeight="1">
      <c r="GQ53963" s="171"/>
    </row>
    <row r="53964" spans="199:199" ht="12" customHeight="1">
      <c r="GQ53964" s="171"/>
    </row>
    <row r="53965" spans="199:199" ht="12" customHeight="1">
      <c r="GQ53965" s="171"/>
    </row>
    <row r="53966" spans="199:199" ht="12" customHeight="1">
      <c r="GQ53966" s="171"/>
    </row>
    <row r="53967" spans="199:199" ht="12" customHeight="1">
      <c r="GQ53967" s="171"/>
    </row>
    <row r="53968" spans="199:199" ht="12" customHeight="1">
      <c r="GQ53968" s="171"/>
    </row>
    <row r="53969" spans="199:199" ht="12" customHeight="1">
      <c r="GQ53969" s="171"/>
    </row>
    <row r="53970" spans="199:199" ht="12" customHeight="1">
      <c r="GQ53970" s="171"/>
    </row>
    <row r="53971" spans="199:199" ht="12" customHeight="1">
      <c r="GQ53971" s="171"/>
    </row>
    <row r="53972" spans="199:199" ht="12" customHeight="1">
      <c r="GQ53972" s="171"/>
    </row>
    <row r="53973" spans="199:199" ht="12" customHeight="1">
      <c r="GQ53973" s="171"/>
    </row>
    <row r="53974" spans="199:199" ht="12" customHeight="1">
      <c r="GQ53974" s="171"/>
    </row>
    <row r="53975" spans="199:199" ht="12" customHeight="1">
      <c r="GQ53975" s="171"/>
    </row>
    <row r="53976" spans="199:199" ht="12" customHeight="1">
      <c r="GQ53976" s="171"/>
    </row>
    <row r="53977" spans="199:199" ht="12" customHeight="1">
      <c r="GQ53977" s="171"/>
    </row>
    <row r="53978" spans="199:199" ht="12" customHeight="1">
      <c r="GQ53978" s="171"/>
    </row>
    <row r="53979" spans="199:199" ht="12" customHeight="1">
      <c r="GQ53979" s="171"/>
    </row>
    <row r="53980" spans="199:199" ht="12" customHeight="1">
      <c r="GQ53980" s="171"/>
    </row>
    <row r="53981" spans="199:199" ht="12" customHeight="1">
      <c r="GQ53981" s="171"/>
    </row>
    <row r="53982" spans="199:199" ht="12" customHeight="1">
      <c r="GQ53982" s="171"/>
    </row>
    <row r="53983" spans="199:199" ht="12" customHeight="1">
      <c r="GQ53983" s="171"/>
    </row>
    <row r="53984" spans="199:199" ht="12" customHeight="1">
      <c r="GQ53984" s="171"/>
    </row>
    <row r="53985" spans="199:199" ht="12" customHeight="1">
      <c r="GQ53985" s="171"/>
    </row>
    <row r="53986" spans="199:199" ht="12" customHeight="1">
      <c r="GQ53986" s="171"/>
    </row>
    <row r="53987" spans="199:199" ht="12" customHeight="1">
      <c r="GQ53987" s="171"/>
    </row>
    <row r="53988" spans="199:199" ht="12" customHeight="1">
      <c r="GQ53988" s="171"/>
    </row>
    <row r="53989" spans="199:199" ht="12" customHeight="1">
      <c r="GQ53989" s="171"/>
    </row>
    <row r="53990" spans="199:199" ht="12" customHeight="1">
      <c r="GQ53990" s="171"/>
    </row>
    <row r="53991" spans="199:199" ht="12" customHeight="1">
      <c r="GQ53991" s="171"/>
    </row>
    <row r="53992" spans="199:199" ht="12" customHeight="1">
      <c r="GQ53992" s="171"/>
    </row>
    <row r="53993" spans="199:199" ht="12" customHeight="1">
      <c r="GQ53993" s="171"/>
    </row>
    <row r="53994" spans="199:199" ht="12" customHeight="1">
      <c r="GQ53994" s="171"/>
    </row>
    <row r="53995" spans="199:199" ht="12" customHeight="1">
      <c r="GQ53995" s="171"/>
    </row>
    <row r="53996" spans="199:199" ht="12" customHeight="1">
      <c r="GQ53996" s="171"/>
    </row>
    <row r="53997" spans="199:199" ht="12" customHeight="1">
      <c r="GQ53997" s="171"/>
    </row>
    <row r="53998" spans="199:199" ht="12" customHeight="1">
      <c r="GQ53998" s="171"/>
    </row>
    <row r="53999" spans="199:199" ht="12" customHeight="1">
      <c r="GQ53999" s="171"/>
    </row>
    <row r="54000" spans="199:199" ht="12" customHeight="1">
      <c r="GQ54000" s="171"/>
    </row>
    <row r="54001" spans="199:199" ht="12" customHeight="1">
      <c r="GQ54001" s="171"/>
    </row>
    <row r="54002" spans="199:199" ht="12" customHeight="1">
      <c r="GQ54002" s="171"/>
    </row>
    <row r="54003" spans="199:199" ht="12" customHeight="1">
      <c r="GQ54003" s="171"/>
    </row>
    <row r="54004" spans="199:199" ht="12" customHeight="1">
      <c r="GQ54004" s="171"/>
    </row>
    <row r="54005" spans="199:199" ht="12" customHeight="1">
      <c r="GQ54005" s="171"/>
    </row>
    <row r="54006" spans="199:199" ht="12" customHeight="1">
      <c r="GQ54006" s="171"/>
    </row>
    <row r="54007" spans="199:199" ht="12" customHeight="1">
      <c r="GQ54007" s="171"/>
    </row>
    <row r="54008" spans="199:199" ht="12" customHeight="1">
      <c r="GQ54008" s="171"/>
    </row>
    <row r="54009" spans="199:199" ht="12" customHeight="1">
      <c r="GQ54009" s="171"/>
    </row>
    <row r="54010" spans="199:199" ht="12" customHeight="1">
      <c r="GQ54010" s="171"/>
    </row>
    <row r="54011" spans="199:199" ht="12" customHeight="1">
      <c r="GQ54011" s="171"/>
    </row>
    <row r="54012" spans="199:199" ht="12" customHeight="1">
      <c r="GQ54012" s="171"/>
    </row>
    <row r="54013" spans="199:199" ht="12" customHeight="1">
      <c r="GQ54013" s="171"/>
    </row>
    <row r="54014" spans="199:199" ht="12" customHeight="1">
      <c r="GQ54014" s="171"/>
    </row>
    <row r="54015" spans="199:199" ht="12" customHeight="1">
      <c r="GQ54015" s="171"/>
    </row>
    <row r="54016" spans="199:199" ht="12" customHeight="1">
      <c r="GQ54016" s="171"/>
    </row>
    <row r="54017" spans="199:199" ht="12" customHeight="1">
      <c r="GQ54017" s="171"/>
    </row>
    <row r="54018" spans="199:199" ht="12" customHeight="1">
      <c r="GQ54018" s="171"/>
    </row>
    <row r="54019" spans="199:199" ht="12" customHeight="1">
      <c r="GQ54019" s="171"/>
    </row>
    <row r="54020" spans="199:199" ht="12" customHeight="1">
      <c r="GQ54020" s="171"/>
    </row>
    <row r="54021" spans="199:199" ht="12" customHeight="1">
      <c r="GQ54021" s="171"/>
    </row>
    <row r="54022" spans="199:199" ht="12" customHeight="1">
      <c r="GQ54022" s="171"/>
    </row>
    <row r="54023" spans="199:199" ht="12" customHeight="1">
      <c r="GQ54023" s="171"/>
    </row>
    <row r="54024" spans="199:199" ht="12" customHeight="1">
      <c r="GQ54024" s="171"/>
    </row>
    <row r="54025" spans="199:199" ht="12" customHeight="1">
      <c r="GQ54025" s="171"/>
    </row>
    <row r="54026" spans="199:199" ht="12" customHeight="1">
      <c r="GQ54026" s="171"/>
    </row>
    <row r="54027" spans="199:199" ht="12" customHeight="1">
      <c r="GQ54027" s="171"/>
    </row>
    <row r="54028" spans="199:199" ht="12" customHeight="1">
      <c r="GQ54028" s="171"/>
    </row>
    <row r="54029" spans="199:199" ht="12" customHeight="1">
      <c r="GQ54029" s="171"/>
    </row>
    <row r="54030" spans="199:199" ht="12" customHeight="1">
      <c r="GQ54030" s="171"/>
    </row>
    <row r="54031" spans="199:199" ht="12" customHeight="1">
      <c r="GQ54031" s="171"/>
    </row>
    <row r="54032" spans="199:199" ht="12" customHeight="1">
      <c r="GQ54032" s="171"/>
    </row>
    <row r="54033" spans="199:199" ht="12" customHeight="1">
      <c r="GQ54033" s="171"/>
    </row>
    <row r="54034" spans="199:199" ht="12" customHeight="1">
      <c r="GQ54034" s="171"/>
    </row>
    <row r="54035" spans="199:199" ht="12" customHeight="1">
      <c r="GQ54035" s="171"/>
    </row>
    <row r="54036" spans="199:199" ht="12" customHeight="1">
      <c r="GQ54036" s="171"/>
    </row>
    <row r="54037" spans="199:199" ht="12" customHeight="1">
      <c r="GQ54037" s="171"/>
    </row>
    <row r="54038" spans="199:199" ht="12" customHeight="1">
      <c r="GQ54038" s="171"/>
    </row>
    <row r="54039" spans="199:199" ht="12" customHeight="1">
      <c r="GQ54039" s="171"/>
    </row>
    <row r="54040" spans="199:199" ht="12" customHeight="1">
      <c r="GQ54040" s="171"/>
    </row>
    <row r="54041" spans="199:199" ht="12" customHeight="1">
      <c r="GQ54041" s="171"/>
    </row>
    <row r="54042" spans="199:199" ht="12" customHeight="1">
      <c r="GQ54042" s="171"/>
    </row>
    <row r="54043" spans="199:199" ht="12" customHeight="1">
      <c r="GQ54043" s="171"/>
    </row>
    <row r="54044" spans="199:199" ht="12" customHeight="1">
      <c r="GQ54044" s="171"/>
    </row>
    <row r="54045" spans="199:199" ht="12" customHeight="1">
      <c r="GQ54045" s="171"/>
    </row>
    <row r="54046" spans="199:199" ht="12" customHeight="1">
      <c r="GQ54046" s="171"/>
    </row>
    <row r="54047" spans="199:199" ht="12" customHeight="1">
      <c r="GQ54047" s="171"/>
    </row>
    <row r="54048" spans="199:199" ht="12" customHeight="1">
      <c r="GQ54048" s="171"/>
    </row>
    <row r="54049" spans="199:199" ht="12" customHeight="1">
      <c r="GQ54049" s="171"/>
    </row>
    <row r="54050" spans="199:199" ht="12" customHeight="1">
      <c r="GQ54050" s="171"/>
    </row>
    <row r="54051" spans="199:199" ht="12" customHeight="1">
      <c r="GQ54051" s="171"/>
    </row>
    <row r="54052" spans="199:199" ht="12" customHeight="1">
      <c r="GQ54052" s="171"/>
    </row>
    <row r="54053" spans="199:199" ht="12" customHeight="1">
      <c r="GQ54053" s="171"/>
    </row>
    <row r="54054" spans="199:199" ht="12" customHeight="1">
      <c r="GQ54054" s="171"/>
    </row>
    <row r="54055" spans="199:199" ht="12" customHeight="1">
      <c r="GQ54055" s="171"/>
    </row>
    <row r="54056" spans="199:199" ht="12" customHeight="1">
      <c r="GQ54056" s="171"/>
    </row>
    <row r="54057" spans="199:199" ht="12" customHeight="1">
      <c r="GQ54057" s="171"/>
    </row>
    <row r="54058" spans="199:199" ht="12" customHeight="1">
      <c r="GQ54058" s="171"/>
    </row>
    <row r="54059" spans="199:199" ht="12" customHeight="1">
      <c r="GQ54059" s="171"/>
    </row>
    <row r="54060" spans="199:199" ht="12" customHeight="1">
      <c r="GQ54060" s="171"/>
    </row>
    <row r="54061" spans="199:199" ht="12" customHeight="1">
      <c r="GQ54061" s="171"/>
    </row>
    <row r="54062" spans="199:199" ht="12" customHeight="1">
      <c r="GQ54062" s="171"/>
    </row>
    <row r="54063" spans="199:199" ht="12" customHeight="1">
      <c r="GQ54063" s="171"/>
    </row>
    <row r="54064" spans="199:199" ht="12" customHeight="1">
      <c r="GQ54064" s="171"/>
    </row>
    <row r="54065" spans="199:199" ht="12" customHeight="1">
      <c r="GQ54065" s="171"/>
    </row>
    <row r="54066" spans="199:199" ht="12" customHeight="1">
      <c r="GQ54066" s="171"/>
    </row>
    <row r="54067" spans="199:199" ht="12" customHeight="1">
      <c r="GQ54067" s="171"/>
    </row>
    <row r="54068" spans="199:199" ht="12" customHeight="1">
      <c r="GQ54068" s="171"/>
    </row>
    <row r="54069" spans="199:199" ht="12" customHeight="1">
      <c r="GQ54069" s="171"/>
    </row>
    <row r="54070" spans="199:199" ht="12" customHeight="1">
      <c r="GQ54070" s="171"/>
    </row>
    <row r="54071" spans="199:199" ht="12" customHeight="1">
      <c r="GQ54071" s="171"/>
    </row>
    <row r="54072" spans="199:199" ht="12" customHeight="1">
      <c r="GQ54072" s="171"/>
    </row>
    <row r="54073" spans="199:199" ht="12" customHeight="1">
      <c r="GQ54073" s="171"/>
    </row>
    <row r="54074" spans="199:199" ht="12" customHeight="1">
      <c r="GQ54074" s="171"/>
    </row>
    <row r="54075" spans="199:199" ht="12" customHeight="1">
      <c r="GQ54075" s="171"/>
    </row>
    <row r="54076" spans="199:199" ht="12" customHeight="1">
      <c r="GQ54076" s="171"/>
    </row>
    <row r="54077" spans="199:199" ht="12" customHeight="1">
      <c r="GQ54077" s="171"/>
    </row>
    <row r="54078" spans="199:199" ht="12" customHeight="1">
      <c r="GQ54078" s="171"/>
    </row>
    <row r="54079" spans="199:199" ht="12" customHeight="1">
      <c r="GQ54079" s="171"/>
    </row>
    <row r="54080" spans="199:199" ht="12" customHeight="1">
      <c r="GQ54080" s="171"/>
    </row>
    <row r="54081" spans="199:199" ht="12" customHeight="1">
      <c r="GQ54081" s="171"/>
    </row>
    <row r="54082" spans="199:199" ht="12" customHeight="1">
      <c r="GQ54082" s="171"/>
    </row>
    <row r="54083" spans="199:199" ht="12" customHeight="1">
      <c r="GQ54083" s="171"/>
    </row>
    <row r="54084" spans="199:199" ht="12" customHeight="1">
      <c r="GQ54084" s="171"/>
    </row>
    <row r="54085" spans="199:199" ht="12" customHeight="1">
      <c r="GQ54085" s="171"/>
    </row>
    <row r="54086" spans="199:199" ht="12" customHeight="1">
      <c r="GQ54086" s="171"/>
    </row>
    <row r="54087" spans="199:199" ht="12" customHeight="1">
      <c r="GQ54087" s="171"/>
    </row>
    <row r="54088" spans="199:199" ht="12" customHeight="1">
      <c r="GQ54088" s="171"/>
    </row>
    <row r="54089" spans="199:199" ht="12" customHeight="1">
      <c r="GQ54089" s="171"/>
    </row>
    <row r="54090" spans="199:199" ht="12" customHeight="1">
      <c r="GQ54090" s="171"/>
    </row>
    <row r="54091" spans="199:199" ht="12" customHeight="1">
      <c r="GQ54091" s="171"/>
    </row>
    <row r="54092" spans="199:199" ht="12" customHeight="1">
      <c r="GQ54092" s="171"/>
    </row>
    <row r="54093" spans="199:199" ht="12" customHeight="1">
      <c r="GQ54093" s="171"/>
    </row>
    <row r="54094" spans="199:199" ht="12" customHeight="1">
      <c r="GQ54094" s="171"/>
    </row>
    <row r="54095" spans="199:199" ht="12" customHeight="1">
      <c r="GQ54095" s="171"/>
    </row>
    <row r="54096" spans="199:199" ht="12" customHeight="1">
      <c r="GQ54096" s="171"/>
    </row>
    <row r="54097" spans="199:199" ht="12" customHeight="1">
      <c r="GQ54097" s="171"/>
    </row>
    <row r="54098" spans="199:199" ht="12" customHeight="1">
      <c r="GQ54098" s="171"/>
    </row>
    <row r="54099" spans="199:199" ht="12" customHeight="1">
      <c r="GQ54099" s="171"/>
    </row>
    <row r="54100" spans="199:199" ht="12" customHeight="1">
      <c r="GQ54100" s="171"/>
    </row>
    <row r="54101" spans="199:199" ht="12" customHeight="1">
      <c r="GQ54101" s="171"/>
    </row>
    <row r="54102" spans="199:199" ht="12" customHeight="1">
      <c r="GQ54102" s="171"/>
    </row>
    <row r="54103" spans="199:199" ht="12" customHeight="1">
      <c r="GQ54103" s="171"/>
    </row>
    <row r="54104" spans="199:199" ht="12" customHeight="1">
      <c r="GQ54104" s="171"/>
    </row>
    <row r="54105" spans="199:199" ht="12" customHeight="1">
      <c r="GQ54105" s="171"/>
    </row>
    <row r="54106" spans="199:199" ht="12" customHeight="1">
      <c r="GQ54106" s="171"/>
    </row>
    <row r="54107" spans="199:199" ht="12" customHeight="1">
      <c r="GQ54107" s="171"/>
    </row>
    <row r="54108" spans="199:199" ht="12" customHeight="1">
      <c r="GQ54108" s="171"/>
    </row>
    <row r="54109" spans="199:199" ht="12" customHeight="1">
      <c r="GQ54109" s="171"/>
    </row>
    <row r="54110" spans="199:199" ht="12" customHeight="1">
      <c r="GQ54110" s="171"/>
    </row>
    <row r="54111" spans="199:199" ht="12" customHeight="1">
      <c r="GQ54111" s="171"/>
    </row>
    <row r="54112" spans="199:199" ht="12" customHeight="1">
      <c r="GQ54112" s="171"/>
    </row>
    <row r="54113" spans="199:199" ht="12" customHeight="1">
      <c r="GQ54113" s="171"/>
    </row>
    <row r="54114" spans="199:199" ht="12" customHeight="1">
      <c r="GQ54114" s="171"/>
    </row>
    <row r="54115" spans="199:199" ht="12" customHeight="1">
      <c r="GQ54115" s="171"/>
    </row>
    <row r="54116" spans="199:199" ht="12" customHeight="1">
      <c r="GQ54116" s="171"/>
    </row>
    <row r="54117" spans="199:199" ht="12" customHeight="1">
      <c r="GQ54117" s="171"/>
    </row>
    <row r="54118" spans="199:199" ht="12" customHeight="1">
      <c r="GQ54118" s="171"/>
    </row>
    <row r="54119" spans="199:199" ht="12" customHeight="1">
      <c r="GQ54119" s="171"/>
    </row>
    <row r="54120" spans="199:199" ht="12" customHeight="1">
      <c r="GQ54120" s="171"/>
    </row>
    <row r="54121" spans="199:199" ht="12" customHeight="1">
      <c r="GQ54121" s="171"/>
    </row>
    <row r="54122" spans="199:199" ht="12" customHeight="1">
      <c r="GQ54122" s="171"/>
    </row>
    <row r="54123" spans="199:199" ht="12" customHeight="1">
      <c r="GQ54123" s="171"/>
    </row>
    <row r="54124" spans="199:199" ht="12" customHeight="1">
      <c r="GQ54124" s="171"/>
    </row>
    <row r="54125" spans="199:199" ht="12" customHeight="1">
      <c r="GQ54125" s="171"/>
    </row>
    <row r="54126" spans="199:199" ht="12" customHeight="1">
      <c r="GQ54126" s="171"/>
    </row>
    <row r="54127" spans="199:199" ht="12" customHeight="1">
      <c r="GQ54127" s="171"/>
    </row>
    <row r="54128" spans="199:199" ht="12" customHeight="1">
      <c r="GQ54128" s="171"/>
    </row>
    <row r="54129" spans="199:199" ht="12" customHeight="1">
      <c r="GQ54129" s="171"/>
    </row>
    <row r="54130" spans="199:199" ht="12" customHeight="1">
      <c r="GQ54130" s="171"/>
    </row>
    <row r="54131" spans="199:199" ht="12" customHeight="1">
      <c r="GQ54131" s="171"/>
    </row>
    <row r="54132" spans="199:199" ht="12" customHeight="1">
      <c r="GQ54132" s="171"/>
    </row>
    <row r="54133" spans="199:199" ht="12" customHeight="1">
      <c r="GQ54133" s="171"/>
    </row>
    <row r="54134" spans="199:199" ht="12" customHeight="1">
      <c r="GQ54134" s="171"/>
    </row>
    <row r="54135" spans="199:199" ht="12" customHeight="1">
      <c r="GQ54135" s="171"/>
    </row>
    <row r="54136" spans="199:199" ht="12" customHeight="1">
      <c r="GQ54136" s="171"/>
    </row>
    <row r="54137" spans="199:199" ht="12" customHeight="1">
      <c r="GQ54137" s="171"/>
    </row>
    <row r="54138" spans="199:199" ht="12" customHeight="1">
      <c r="GQ54138" s="171"/>
    </row>
    <row r="54139" spans="199:199" ht="12" customHeight="1">
      <c r="GQ54139" s="171"/>
    </row>
    <row r="54140" spans="199:199" ht="12" customHeight="1">
      <c r="GQ54140" s="171"/>
    </row>
    <row r="54141" spans="199:199" ht="12" customHeight="1">
      <c r="GQ54141" s="171"/>
    </row>
    <row r="54142" spans="199:199" ht="12" customHeight="1">
      <c r="GQ54142" s="171"/>
    </row>
    <row r="54143" spans="199:199" ht="12" customHeight="1">
      <c r="GQ54143" s="171"/>
    </row>
    <row r="54144" spans="199:199" ht="12" customHeight="1">
      <c r="GQ54144" s="171"/>
    </row>
    <row r="54145" spans="199:199" ht="12" customHeight="1">
      <c r="GQ54145" s="171"/>
    </row>
    <row r="54146" spans="199:199" ht="12" customHeight="1">
      <c r="GQ54146" s="171"/>
    </row>
    <row r="54147" spans="199:199" ht="12" customHeight="1">
      <c r="GQ54147" s="171"/>
    </row>
    <row r="54148" spans="199:199" ht="12" customHeight="1">
      <c r="GQ54148" s="171"/>
    </row>
    <row r="54149" spans="199:199" ht="12" customHeight="1">
      <c r="GQ54149" s="171"/>
    </row>
    <row r="54150" spans="199:199" ht="12" customHeight="1">
      <c r="GQ54150" s="171"/>
    </row>
    <row r="54151" spans="199:199" ht="12" customHeight="1">
      <c r="GQ54151" s="171"/>
    </row>
    <row r="54152" spans="199:199" ht="12" customHeight="1">
      <c r="GQ54152" s="171"/>
    </row>
    <row r="54153" spans="199:199" ht="12" customHeight="1">
      <c r="GQ54153" s="171"/>
    </row>
    <row r="54154" spans="199:199" ht="12" customHeight="1">
      <c r="GQ54154" s="171"/>
    </row>
    <row r="54155" spans="199:199" ht="12" customHeight="1">
      <c r="GQ54155" s="171"/>
    </row>
    <row r="54156" spans="199:199" ht="12" customHeight="1">
      <c r="GQ54156" s="171"/>
    </row>
    <row r="54157" spans="199:199" ht="12" customHeight="1">
      <c r="GQ54157" s="171"/>
    </row>
    <row r="54158" spans="199:199" ht="12" customHeight="1">
      <c r="GQ54158" s="171"/>
    </row>
    <row r="54159" spans="199:199" ht="12" customHeight="1">
      <c r="GQ54159" s="171"/>
    </row>
    <row r="54160" spans="199:199" ht="12" customHeight="1">
      <c r="GQ54160" s="171"/>
    </row>
    <row r="54161" spans="199:199" ht="12" customHeight="1">
      <c r="GQ54161" s="171"/>
    </row>
    <row r="54162" spans="199:199" ht="12" customHeight="1">
      <c r="GQ54162" s="171"/>
    </row>
    <row r="54163" spans="199:199" ht="12" customHeight="1">
      <c r="GQ54163" s="171"/>
    </row>
    <row r="54164" spans="199:199" ht="12" customHeight="1">
      <c r="GQ54164" s="171"/>
    </row>
    <row r="54165" spans="199:199" ht="12" customHeight="1">
      <c r="GQ54165" s="171"/>
    </row>
    <row r="54166" spans="199:199" ht="12" customHeight="1">
      <c r="GQ54166" s="171"/>
    </row>
    <row r="54167" spans="199:199" ht="12" customHeight="1">
      <c r="GQ54167" s="171"/>
    </row>
    <row r="54168" spans="199:199" ht="12" customHeight="1">
      <c r="GQ54168" s="171"/>
    </row>
    <row r="54169" spans="199:199" ht="12" customHeight="1">
      <c r="GQ54169" s="171"/>
    </row>
    <row r="54170" spans="199:199" ht="12" customHeight="1">
      <c r="GQ54170" s="171"/>
    </row>
    <row r="54171" spans="199:199" ht="12" customHeight="1">
      <c r="GQ54171" s="171"/>
    </row>
    <row r="54172" spans="199:199" ht="12" customHeight="1">
      <c r="GQ54172" s="171"/>
    </row>
    <row r="54173" spans="199:199" ht="12" customHeight="1">
      <c r="GQ54173" s="171"/>
    </row>
    <row r="54174" spans="199:199" ht="12" customHeight="1">
      <c r="GQ54174" s="171"/>
    </row>
    <row r="54175" spans="199:199" ht="12" customHeight="1">
      <c r="GQ54175" s="171"/>
    </row>
    <row r="54176" spans="199:199" ht="12" customHeight="1">
      <c r="GQ54176" s="171"/>
    </row>
    <row r="54177" spans="199:199" ht="12" customHeight="1">
      <c r="GQ54177" s="171"/>
    </row>
    <row r="54178" spans="199:199" ht="12" customHeight="1">
      <c r="GQ54178" s="171"/>
    </row>
    <row r="54179" spans="199:199" ht="12" customHeight="1">
      <c r="GQ54179" s="171"/>
    </row>
    <row r="54180" spans="199:199" ht="12" customHeight="1">
      <c r="GQ54180" s="171"/>
    </row>
    <row r="54181" spans="199:199" ht="12" customHeight="1">
      <c r="GQ54181" s="171"/>
    </row>
    <row r="54182" spans="199:199" ht="12" customHeight="1">
      <c r="GQ54182" s="171"/>
    </row>
    <row r="54183" spans="199:199" ht="12" customHeight="1">
      <c r="GQ54183" s="171"/>
    </row>
    <row r="54184" spans="199:199" ht="12" customHeight="1">
      <c r="GQ54184" s="171"/>
    </row>
    <row r="54185" spans="199:199" ht="12" customHeight="1">
      <c r="GQ54185" s="171"/>
    </row>
    <row r="54186" spans="199:199" ht="12" customHeight="1">
      <c r="GQ54186" s="171"/>
    </row>
    <row r="54187" spans="199:199" ht="12" customHeight="1">
      <c r="GQ54187" s="171"/>
    </row>
    <row r="54188" spans="199:199" ht="12" customHeight="1">
      <c r="GQ54188" s="171"/>
    </row>
    <row r="54189" spans="199:199" ht="12" customHeight="1">
      <c r="GQ54189" s="171"/>
    </row>
    <row r="54190" spans="199:199" ht="12" customHeight="1">
      <c r="GQ54190" s="171"/>
    </row>
    <row r="54191" spans="199:199" ht="12" customHeight="1">
      <c r="GQ54191" s="171"/>
    </row>
    <row r="54192" spans="199:199" ht="12" customHeight="1">
      <c r="GQ54192" s="171"/>
    </row>
    <row r="54193" spans="199:199" ht="12" customHeight="1">
      <c r="GQ54193" s="171"/>
    </row>
    <row r="54194" spans="199:199" ht="12" customHeight="1">
      <c r="GQ54194" s="171"/>
    </row>
    <row r="54195" spans="199:199" ht="12" customHeight="1">
      <c r="GQ54195" s="171"/>
    </row>
    <row r="54196" spans="199:199" ht="12" customHeight="1">
      <c r="GQ54196" s="171"/>
    </row>
    <row r="54197" spans="199:199" ht="12" customHeight="1">
      <c r="GQ54197" s="171"/>
    </row>
    <row r="54198" spans="199:199" ht="12" customHeight="1">
      <c r="GQ54198" s="171"/>
    </row>
    <row r="54199" spans="199:199" ht="12" customHeight="1">
      <c r="GQ54199" s="171"/>
    </row>
    <row r="54200" spans="199:199" ht="12" customHeight="1">
      <c r="GQ54200" s="171"/>
    </row>
    <row r="54201" spans="199:199" ht="12" customHeight="1">
      <c r="GQ54201" s="171"/>
    </row>
    <row r="54202" spans="199:199" ht="12" customHeight="1">
      <c r="GQ54202" s="171"/>
    </row>
    <row r="54203" spans="199:199" ht="12" customHeight="1">
      <c r="GQ54203" s="171"/>
    </row>
    <row r="54204" spans="199:199" ht="12" customHeight="1">
      <c r="GQ54204" s="171"/>
    </row>
    <row r="54205" spans="199:199" ht="12" customHeight="1">
      <c r="GQ54205" s="171"/>
    </row>
    <row r="54206" spans="199:199" ht="12" customHeight="1">
      <c r="GQ54206" s="171"/>
    </row>
    <row r="54207" spans="199:199" ht="12" customHeight="1">
      <c r="GQ54207" s="171"/>
    </row>
    <row r="54208" spans="199:199" ht="12" customHeight="1">
      <c r="GQ54208" s="171"/>
    </row>
    <row r="54209" spans="199:199" ht="12" customHeight="1">
      <c r="GQ54209" s="171"/>
    </row>
    <row r="54210" spans="199:199" ht="12" customHeight="1">
      <c r="GQ54210" s="171"/>
    </row>
    <row r="54211" spans="199:199" ht="12" customHeight="1">
      <c r="GQ54211" s="171"/>
    </row>
    <row r="54212" spans="199:199" ht="12" customHeight="1">
      <c r="GQ54212" s="171"/>
    </row>
    <row r="54213" spans="199:199" ht="12" customHeight="1">
      <c r="GQ54213" s="171"/>
    </row>
    <row r="54214" spans="199:199" ht="12" customHeight="1">
      <c r="GQ54214" s="171"/>
    </row>
    <row r="54215" spans="199:199" ht="12" customHeight="1">
      <c r="GQ54215" s="171"/>
    </row>
    <row r="54216" spans="199:199" ht="12" customHeight="1">
      <c r="GQ54216" s="171"/>
    </row>
    <row r="54217" spans="199:199" ht="12" customHeight="1">
      <c r="GQ54217" s="171"/>
    </row>
    <row r="54218" spans="199:199" ht="12" customHeight="1">
      <c r="GQ54218" s="171"/>
    </row>
    <row r="54219" spans="199:199" ht="12" customHeight="1">
      <c r="GQ54219" s="171"/>
    </row>
    <row r="54220" spans="199:199" ht="12" customHeight="1">
      <c r="GQ54220" s="171"/>
    </row>
    <row r="54221" spans="199:199" ht="12" customHeight="1">
      <c r="GQ54221" s="171"/>
    </row>
    <row r="54222" spans="199:199" ht="12" customHeight="1">
      <c r="GQ54222" s="171"/>
    </row>
    <row r="54223" spans="199:199" ht="12" customHeight="1">
      <c r="GQ54223" s="171"/>
    </row>
    <row r="54224" spans="199:199" ht="12" customHeight="1">
      <c r="GQ54224" s="171"/>
    </row>
    <row r="54225" spans="199:199" ht="12" customHeight="1">
      <c r="GQ54225" s="171"/>
    </row>
    <row r="54226" spans="199:199" ht="12" customHeight="1">
      <c r="GQ54226" s="171"/>
    </row>
    <row r="54227" spans="199:199" ht="12" customHeight="1">
      <c r="GQ54227" s="171"/>
    </row>
    <row r="54228" spans="199:199" ht="12" customHeight="1">
      <c r="GQ54228" s="171"/>
    </row>
    <row r="54229" spans="199:199" ht="12" customHeight="1">
      <c r="GQ54229" s="171"/>
    </row>
    <row r="54230" spans="199:199" ht="12" customHeight="1">
      <c r="GQ54230" s="171"/>
    </row>
    <row r="54231" spans="199:199" ht="12" customHeight="1">
      <c r="GQ54231" s="171"/>
    </row>
    <row r="54232" spans="199:199" ht="12" customHeight="1">
      <c r="GQ54232" s="171"/>
    </row>
    <row r="54233" spans="199:199" ht="12" customHeight="1">
      <c r="GQ54233" s="171"/>
    </row>
    <row r="54234" spans="199:199" ht="12" customHeight="1">
      <c r="GQ54234" s="171"/>
    </row>
    <row r="54235" spans="199:199" ht="12" customHeight="1">
      <c r="GQ54235" s="171"/>
    </row>
    <row r="54236" spans="199:199" ht="12" customHeight="1">
      <c r="GQ54236" s="171"/>
    </row>
    <row r="54237" spans="199:199" ht="12" customHeight="1">
      <c r="GQ54237" s="171"/>
    </row>
    <row r="54238" spans="199:199" ht="12" customHeight="1">
      <c r="GQ54238" s="171"/>
    </row>
    <row r="54239" spans="199:199" ht="12" customHeight="1">
      <c r="GQ54239" s="171"/>
    </row>
    <row r="54240" spans="199:199" ht="12" customHeight="1">
      <c r="GQ54240" s="171"/>
    </row>
    <row r="54241" spans="199:199" ht="12" customHeight="1">
      <c r="GQ54241" s="171"/>
    </row>
    <row r="54242" spans="199:199" ht="12" customHeight="1">
      <c r="GQ54242" s="171"/>
    </row>
    <row r="54243" spans="199:199" ht="12" customHeight="1">
      <c r="GQ54243" s="171"/>
    </row>
    <row r="54244" spans="199:199" ht="12" customHeight="1">
      <c r="GQ54244" s="171"/>
    </row>
    <row r="54245" spans="199:199" ht="12" customHeight="1">
      <c r="GQ54245" s="171"/>
    </row>
    <row r="54246" spans="199:199" ht="12" customHeight="1">
      <c r="GQ54246" s="171"/>
    </row>
    <row r="54247" spans="199:199" ht="12" customHeight="1">
      <c r="GQ54247" s="171"/>
    </row>
    <row r="54248" spans="199:199" ht="12" customHeight="1">
      <c r="GQ54248" s="171"/>
    </row>
    <row r="54249" spans="199:199" ht="12" customHeight="1">
      <c r="GQ54249" s="171"/>
    </row>
    <row r="54250" spans="199:199" ht="12" customHeight="1">
      <c r="GQ54250" s="171"/>
    </row>
    <row r="54251" spans="199:199" ht="12" customHeight="1">
      <c r="GQ54251" s="171"/>
    </row>
    <row r="54252" spans="199:199" ht="12" customHeight="1">
      <c r="GQ54252" s="171"/>
    </row>
    <row r="54253" spans="199:199" ht="12" customHeight="1">
      <c r="GQ54253" s="171"/>
    </row>
    <row r="54254" spans="199:199" ht="12" customHeight="1">
      <c r="GQ54254" s="171"/>
    </row>
    <row r="54255" spans="199:199" ht="12" customHeight="1">
      <c r="GQ54255" s="171"/>
    </row>
    <row r="54256" spans="199:199" ht="12" customHeight="1">
      <c r="GQ54256" s="171"/>
    </row>
    <row r="54257" spans="199:199" ht="12" customHeight="1">
      <c r="GQ54257" s="171"/>
    </row>
    <row r="54258" spans="199:199" ht="12" customHeight="1">
      <c r="GQ54258" s="171"/>
    </row>
    <row r="54259" spans="199:199" ht="12" customHeight="1">
      <c r="GQ54259" s="171"/>
    </row>
    <row r="54260" spans="199:199" ht="12" customHeight="1">
      <c r="GQ54260" s="171"/>
    </row>
    <row r="54261" spans="199:199" ht="12" customHeight="1">
      <c r="GQ54261" s="171"/>
    </row>
    <row r="54262" spans="199:199" ht="12" customHeight="1">
      <c r="GQ54262" s="171"/>
    </row>
    <row r="54263" spans="199:199" ht="12" customHeight="1">
      <c r="GQ54263" s="171"/>
    </row>
    <row r="54264" spans="199:199" ht="12" customHeight="1">
      <c r="GQ54264" s="171"/>
    </row>
    <row r="54265" spans="199:199" ht="12" customHeight="1">
      <c r="GQ54265" s="171"/>
    </row>
    <row r="54266" spans="199:199" ht="12" customHeight="1">
      <c r="GQ54266" s="171"/>
    </row>
    <row r="54267" spans="199:199" ht="12" customHeight="1">
      <c r="GQ54267" s="171"/>
    </row>
    <row r="54268" spans="199:199" ht="12" customHeight="1">
      <c r="GQ54268" s="171"/>
    </row>
    <row r="54269" spans="199:199" ht="12" customHeight="1">
      <c r="GQ54269" s="171"/>
    </row>
    <row r="54270" spans="199:199" ht="12" customHeight="1">
      <c r="GQ54270" s="171"/>
    </row>
    <row r="54271" spans="199:199" ht="12" customHeight="1">
      <c r="GQ54271" s="171"/>
    </row>
    <row r="54272" spans="199:199" ht="12" customHeight="1">
      <c r="GQ54272" s="171"/>
    </row>
    <row r="54273" spans="199:199" ht="12" customHeight="1">
      <c r="GQ54273" s="171"/>
    </row>
    <row r="54274" spans="199:199" ht="12" customHeight="1">
      <c r="GQ54274" s="171"/>
    </row>
    <row r="54275" spans="199:199" ht="12" customHeight="1">
      <c r="GQ54275" s="171"/>
    </row>
    <row r="54276" spans="199:199" ht="12" customHeight="1">
      <c r="GQ54276" s="171"/>
    </row>
    <row r="54277" spans="199:199" ht="12" customHeight="1">
      <c r="GQ54277" s="171"/>
    </row>
    <row r="54278" spans="199:199" ht="12" customHeight="1">
      <c r="GQ54278" s="171"/>
    </row>
    <row r="54279" spans="199:199" ht="12" customHeight="1">
      <c r="GQ54279" s="171"/>
    </row>
    <row r="54280" spans="199:199" ht="12" customHeight="1">
      <c r="GQ54280" s="171"/>
    </row>
    <row r="54281" spans="199:199" ht="12" customHeight="1">
      <c r="GQ54281" s="171"/>
    </row>
    <row r="54282" spans="199:199" ht="12" customHeight="1">
      <c r="GQ54282" s="171"/>
    </row>
    <row r="54283" spans="199:199" ht="12" customHeight="1">
      <c r="GQ54283" s="171"/>
    </row>
    <row r="54284" spans="199:199" ht="12" customHeight="1">
      <c r="GQ54284" s="171"/>
    </row>
    <row r="54285" spans="199:199" ht="12" customHeight="1">
      <c r="GQ54285" s="171"/>
    </row>
    <row r="54286" spans="199:199" ht="12" customHeight="1">
      <c r="GQ54286" s="171"/>
    </row>
    <row r="54287" spans="199:199" ht="12" customHeight="1">
      <c r="GQ54287" s="171"/>
    </row>
    <row r="54288" spans="199:199" ht="12" customHeight="1">
      <c r="GQ54288" s="171"/>
    </row>
    <row r="54289" spans="199:199" ht="12" customHeight="1">
      <c r="GQ54289" s="171"/>
    </row>
    <row r="54290" spans="199:199" ht="12" customHeight="1">
      <c r="GQ54290" s="171"/>
    </row>
    <row r="54291" spans="199:199" ht="12" customHeight="1">
      <c r="GQ54291" s="171"/>
    </row>
    <row r="54292" spans="199:199" ht="12" customHeight="1">
      <c r="GQ54292" s="171"/>
    </row>
    <row r="54293" spans="199:199" ht="12" customHeight="1">
      <c r="GQ54293" s="171"/>
    </row>
    <row r="54294" spans="199:199" ht="12" customHeight="1">
      <c r="GQ54294" s="171"/>
    </row>
    <row r="54295" spans="199:199" ht="12" customHeight="1">
      <c r="GQ54295" s="171"/>
    </row>
    <row r="54296" spans="199:199" ht="12" customHeight="1">
      <c r="GQ54296" s="171"/>
    </row>
    <row r="54297" spans="199:199" ht="12" customHeight="1">
      <c r="GQ54297" s="171"/>
    </row>
    <row r="54298" spans="199:199" ht="12" customHeight="1">
      <c r="GQ54298" s="171"/>
    </row>
    <row r="54299" spans="199:199" ht="12" customHeight="1">
      <c r="GQ54299" s="171"/>
    </row>
    <row r="54300" spans="199:199" ht="12" customHeight="1">
      <c r="GQ54300" s="171"/>
    </row>
    <row r="54301" spans="199:199" ht="12" customHeight="1">
      <c r="GQ54301" s="171"/>
    </row>
    <row r="54302" spans="199:199" ht="12" customHeight="1">
      <c r="GQ54302" s="171"/>
    </row>
    <row r="54303" spans="199:199" ht="12" customHeight="1">
      <c r="GQ54303" s="171"/>
    </row>
    <row r="54304" spans="199:199" ht="12" customHeight="1">
      <c r="GQ54304" s="171"/>
    </row>
    <row r="54305" spans="199:199" ht="12" customHeight="1">
      <c r="GQ54305" s="171"/>
    </row>
    <row r="54306" spans="199:199" ht="12" customHeight="1">
      <c r="GQ54306" s="171"/>
    </row>
    <row r="54307" spans="199:199" ht="12" customHeight="1">
      <c r="GQ54307" s="171"/>
    </row>
    <row r="54308" spans="199:199" ht="12" customHeight="1">
      <c r="GQ54308" s="171"/>
    </row>
    <row r="54309" spans="199:199" ht="12" customHeight="1">
      <c r="GQ54309" s="171"/>
    </row>
    <row r="54310" spans="199:199" ht="12" customHeight="1">
      <c r="GQ54310" s="171"/>
    </row>
    <row r="54311" spans="199:199" ht="12" customHeight="1">
      <c r="GQ54311" s="171"/>
    </row>
    <row r="54312" spans="199:199" ht="12" customHeight="1">
      <c r="GQ54312" s="171"/>
    </row>
    <row r="54313" spans="199:199" ht="12" customHeight="1">
      <c r="GQ54313" s="171"/>
    </row>
    <row r="54314" spans="199:199" ht="12" customHeight="1">
      <c r="GQ54314" s="171"/>
    </row>
    <row r="54315" spans="199:199" ht="12" customHeight="1">
      <c r="GQ54315" s="171"/>
    </row>
    <row r="54316" spans="199:199" ht="12" customHeight="1">
      <c r="GQ54316" s="171"/>
    </row>
    <row r="54317" spans="199:199" ht="12" customHeight="1">
      <c r="GQ54317" s="171"/>
    </row>
    <row r="54318" spans="199:199" ht="12" customHeight="1">
      <c r="GQ54318" s="171"/>
    </row>
    <row r="54319" spans="199:199" ht="12" customHeight="1">
      <c r="GQ54319" s="171"/>
    </row>
    <row r="54320" spans="199:199" ht="12" customHeight="1">
      <c r="GQ54320" s="171"/>
    </row>
    <row r="54321" spans="199:199" ht="12" customHeight="1">
      <c r="GQ54321" s="171"/>
    </row>
    <row r="54322" spans="199:199" ht="12" customHeight="1">
      <c r="GQ54322" s="171"/>
    </row>
    <row r="54323" spans="199:199" ht="12" customHeight="1">
      <c r="GQ54323" s="171"/>
    </row>
    <row r="54324" spans="199:199" ht="12" customHeight="1">
      <c r="GQ54324" s="171"/>
    </row>
    <row r="54325" spans="199:199" ht="12" customHeight="1">
      <c r="GQ54325" s="171"/>
    </row>
    <row r="54326" spans="199:199" ht="12" customHeight="1">
      <c r="GQ54326" s="171"/>
    </row>
    <row r="54327" spans="199:199" ht="12" customHeight="1">
      <c r="GQ54327" s="171"/>
    </row>
    <row r="54328" spans="199:199" ht="12" customHeight="1">
      <c r="GQ54328" s="171"/>
    </row>
    <row r="54329" spans="199:199" ht="12" customHeight="1">
      <c r="GQ54329" s="171"/>
    </row>
    <row r="54330" spans="199:199" ht="12" customHeight="1">
      <c r="GQ54330" s="171"/>
    </row>
    <row r="54331" spans="199:199" ht="12" customHeight="1">
      <c r="GQ54331" s="171"/>
    </row>
    <row r="54332" spans="199:199" ht="12" customHeight="1">
      <c r="GQ54332" s="171"/>
    </row>
    <row r="54333" spans="199:199" ht="12" customHeight="1">
      <c r="GQ54333" s="171"/>
    </row>
    <row r="54334" spans="199:199" ht="12" customHeight="1">
      <c r="GQ54334" s="171"/>
    </row>
    <row r="54335" spans="199:199" ht="12" customHeight="1">
      <c r="GQ54335" s="171"/>
    </row>
    <row r="54336" spans="199:199" ht="12" customHeight="1">
      <c r="GQ54336" s="171"/>
    </row>
    <row r="54337" spans="199:199" ht="12" customHeight="1">
      <c r="GQ54337" s="171"/>
    </row>
    <row r="54338" spans="199:199" ht="12" customHeight="1">
      <c r="GQ54338" s="171"/>
    </row>
    <row r="54339" spans="199:199" ht="12" customHeight="1">
      <c r="GQ54339" s="171"/>
    </row>
    <row r="54340" spans="199:199" ht="12" customHeight="1">
      <c r="GQ54340" s="171"/>
    </row>
    <row r="54341" spans="199:199" ht="12" customHeight="1">
      <c r="GQ54341" s="171"/>
    </row>
    <row r="54342" spans="199:199" ht="12" customHeight="1">
      <c r="GQ54342" s="171"/>
    </row>
    <row r="54343" spans="199:199" ht="12" customHeight="1">
      <c r="GQ54343" s="171"/>
    </row>
    <row r="54344" spans="199:199" ht="12" customHeight="1">
      <c r="GQ54344" s="171"/>
    </row>
    <row r="54345" spans="199:199" ht="12" customHeight="1">
      <c r="GQ54345" s="171"/>
    </row>
    <row r="54346" spans="199:199" ht="12" customHeight="1">
      <c r="GQ54346" s="171"/>
    </row>
    <row r="54347" spans="199:199" ht="12" customHeight="1">
      <c r="GQ54347" s="171"/>
    </row>
    <row r="54348" spans="199:199" ht="12" customHeight="1">
      <c r="GQ54348" s="171"/>
    </row>
    <row r="54349" spans="199:199" ht="12" customHeight="1">
      <c r="GQ54349" s="171"/>
    </row>
    <row r="54350" spans="199:199" ht="12" customHeight="1">
      <c r="GQ54350" s="171"/>
    </row>
    <row r="54351" spans="199:199" ht="12" customHeight="1">
      <c r="GQ54351" s="171"/>
    </row>
    <row r="54352" spans="199:199" ht="12" customHeight="1">
      <c r="GQ54352" s="171"/>
    </row>
    <row r="54353" spans="199:199" ht="12" customHeight="1">
      <c r="GQ54353" s="171"/>
    </row>
    <row r="54354" spans="199:199" ht="12" customHeight="1">
      <c r="GQ54354" s="171"/>
    </row>
    <row r="54355" spans="199:199" ht="12" customHeight="1">
      <c r="GQ54355" s="171"/>
    </row>
    <row r="54356" spans="199:199" ht="12" customHeight="1">
      <c r="GQ54356" s="171"/>
    </row>
    <row r="54357" spans="199:199" ht="12" customHeight="1">
      <c r="GQ54357" s="171"/>
    </row>
    <row r="54358" spans="199:199" ht="12" customHeight="1">
      <c r="GQ54358" s="171"/>
    </row>
    <row r="54359" spans="199:199" ht="12" customHeight="1">
      <c r="GQ54359" s="171"/>
    </row>
    <row r="54360" spans="199:199" ht="12" customHeight="1">
      <c r="GQ54360" s="171"/>
    </row>
    <row r="54361" spans="199:199" ht="12" customHeight="1">
      <c r="GQ54361" s="171"/>
    </row>
    <row r="54362" spans="199:199" ht="12" customHeight="1">
      <c r="GQ54362" s="171"/>
    </row>
    <row r="54363" spans="199:199" ht="12" customHeight="1">
      <c r="GQ54363" s="171"/>
    </row>
    <row r="54364" spans="199:199" ht="12" customHeight="1">
      <c r="GQ54364" s="171"/>
    </row>
    <row r="54365" spans="199:199" ht="12" customHeight="1">
      <c r="GQ54365" s="171"/>
    </row>
    <row r="54366" spans="199:199" ht="12" customHeight="1">
      <c r="GQ54366" s="171"/>
    </row>
    <row r="54367" spans="199:199" ht="12" customHeight="1">
      <c r="GQ54367" s="171"/>
    </row>
    <row r="54368" spans="199:199" ht="12" customHeight="1">
      <c r="GQ54368" s="171"/>
    </row>
    <row r="54369" spans="199:199" ht="12" customHeight="1">
      <c r="GQ54369" s="171"/>
    </row>
    <row r="54370" spans="199:199" ht="12" customHeight="1">
      <c r="GQ54370" s="171"/>
    </row>
    <row r="54371" spans="199:199" ht="12" customHeight="1">
      <c r="GQ54371" s="171"/>
    </row>
    <row r="54372" spans="199:199" ht="12" customHeight="1">
      <c r="GQ54372" s="171"/>
    </row>
    <row r="54373" spans="199:199" ht="12" customHeight="1">
      <c r="GQ54373" s="171"/>
    </row>
    <row r="54374" spans="199:199" ht="12" customHeight="1">
      <c r="GQ54374" s="171"/>
    </row>
    <row r="54375" spans="199:199" ht="12" customHeight="1">
      <c r="GQ54375" s="171"/>
    </row>
    <row r="54376" spans="199:199" ht="12" customHeight="1">
      <c r="GQ54376" s="171"/>
    </row>
    <row r="54377" spans="199:199" ht="12" customHeight="1">
      <c r="GQ54377" s="171"/>
    </row>
    <row r="54378" spans="199:199" ht="12" customHeight="1">
      <c r="GQ54378" s="171"/>
    </row>
    <row r="54379" spans="199:199" ht="12" customHeight="1">
      <c r="GQ54379" s="171"/>
    </row>
    <row r="54380" spans="199:199" ht="12" customHeight="1">
      <c r="GQ54380" s="171"/>
    </row>
    <row r="54381" spans="199:199" ht="12" customHeight="1">
      <c r="GQ54381" s="171"/>
    </row>
    <row r="54382" spans="199:199" ht="12" customHeight="1">
      <c r="GQ54382" s="171"/>
    </row>
    <row r="54383" spans="199:199" ht="12" customHeight="1">
      <c r="GQ54383" s="171"/>
    </row>
    <row r="54384" spans="199:199" ht="12" customHeight="1">
      <c r="GQ54384" s="171"/>
    </row>
    <row r="54385" spans="199:199" ht="12" customHeight="1">
      <c r="GQ54385" s="171"/>
    </row>
    <row r="54386" spans="199:199" ht="12" customHeight="1">
      <c r="GQ54386" s="171"/>
    </row>
    <row r="54387" spans="199:199" ht="12" customHeight="1">
      <c r="GQ54387" s="171"/>
    </row>
    <row r="54388" spans="199:199" ht="12" customHeight="1">
      <c r="GQ54388" s="171"/>
    </row>
    <row r="54389" spans="199:199" ht="12" customHeight="1">
      <c r="GQ54389" s="171"/>
    </row>
    <row r="54390" spans="199:199" ht="12" customHeight="1">
      <c r="GQ54390" s="171"/>
    </row>
    <row r="54391" spans="199:199" ht="12" customHeight="1">
      <c r="GQ54391" s="171"/>
    </row>
    <row r="54392" spans="199:199" ht="12" customHeight="1">
      <c r="GQ54392" s="171"/>
    </row>
    <row r="54393" spans="199:199" ht="12" customHeight="1">
      <c r="GQ54393" s="171"/>
    </row>
    <row r="54394" spans="199:199" ht="12" customHeight="1">
      <c r="GQ54394" s="171"/>
    </row>
    <row r="54395" spans="199:199" ht="12" customHeight="1">
      <c r="GQ54395" s="171"/>
    </row>
    <row r="54396" spans="199:199" ht="12" customHeight="1">
      <c r="GQ54396" s="171"/>
    </row>
    <row r="54397" spans="199:199" ht="12" customHeight="1">
      <c r="GQ54397" s="171"/>
    </row>
    <row r="54398" spans="199:199" ht="12" customHeight="1">
      <c r="GQ54398" s="171"/>
    </row>
    <row r="54399" spans="199:199" ht="12" customHeight="1">
      <c r="GQ54399" s="171"/>
    </row>
    <row r="54400" spans="199:199" ht="12" customHeight="1">
      <c r="GQ54400" s="171"/>
    </row>
    <row r="54401" spans="199:199" ht="12" customHeight="1">
      <c r="GQ54401" s="171"/>
    </row>
    <row r="54402" spans="199:199" ht="12" customHeight="1">
      <c r="GQ54402" s="171"/>
    </row>
    <row r="54403" spans="199:199" ht="12" customHeight="1">
      <c r="GQ54403" s="171"/>
    </row>
    <row r="54404" spans="199:199" ht="12" customHeight="1">
      <c r="GQ54404" s="171"/>
    </row>
    <row r="54405" spans="199:199" ht="12" customHeight="1">
      <c r="GQ54405" s="171"/>
    </row>
    <row r="54406" spans="199:199" ht="12" customHeight="1">
      <c r="GQ54406" s="171"/>
    </row>
    <row r="54407" spans="199:199" ht="12" customHeight="1">
      <c r="GQ54407" s="171"/>
    </row>
    <row r="54408" spans="199:199" ht="12" customHeight="1">
      <c r="GQ54408" s="171"/>
    </row>
    <row r="54409" spans="199:199" ht="12" customHeight="1">
      <c r="GQ54409" s="171"/>
    </row>
    <row r="54410" spans="199:199" ht="12" customHeight="1">
      <c r="GQ54410" s="171"/>
    </row>
    <row r="54411" spans="199:199" ht="12" customHeight="1">
      <c r="GQ54411" s="171"/>
    </row>
    <row r="54412" spans="199:199" ht="12" customHeight="1">
      <c r="GQ54412" s="171"/>
    </row>
    <row r="54413" spans="199:199" ht="12" customHeight="1">
      <c r="GQ54413" s="171"/>
    </row>
    <row r="54414" spans="199:199" ht="12" customHeight="1">
      <c r="GQ54414" s="171"/>
    </row>
    <row r="54415" spans="199:199" ht="12" customHeight="1">
      <c r="GQ54415" s="171"/>
    </row>
    <row r="54416" spans="199:199" ht="12" customHeight="1">
      <c r="GQ54416" s="171"/>
    </row>
    <row r="54417" spans="199:199" ht="12" customHeight="1">
      <c r="GQ54417" s="171"/>
    </row>
    <row r="54418" spans="199:199" ht="12" customHeight="1">
      <c r="GQ54418" s="171"/>
    </row>
    <row r="54419" spans="199:199" ht="12" customHeight="1">
      <c r="GQ54419" s="171"/>
    </row>
    <row r="54420" spans="199:199" ht="12" customHeight="1">
      <c r="GQ54420" s="171"/>
    </row>
    <row r="54421" spans="199:199" ht="12" customHeight="1">
      <c r="GQ54421" s="171"/>
    </row>
    <row r="54422" spans="199:199" ht="12" customHeight="1">
      <c r="GQ54422" s="171"/>
    </row>
    <row r="54423" spans="199:199" ht="12" customHeight="1">
      <c r="GQ54423" s="171"/>
    </row>
    <row r="54424" spans="199:199" ht="12" customHeight="1">
      <c r="GQ54424" s="171"/>
    </row>
    <row r="54425" spans="199:199" ht="12" customHeight="1">
      <c r="GQ54425" s="171"/>
    </row>
    <row r="54426" spans="199:199" ht="12" customHeight="1">
      <c r="GQ54426" s="171"/>
    </row>
    <row r="54427" spans="199:199" ht="12" customHeight="1">
      <c r="GQ54427" s="171"/>
    </row>
    <row r="54428" spans="199:199" ht="12" customHeight="1">
      <c r="GQ54428" s="171"/>
    </row>
    <row r="54429" spans="199:199" ht="12" customHeight="1">
      <c r="GQ54429" s="171"/>
    </row>
    <row r="54430" spans="199:199" ht="12" customHeight="1">
      <c r="GQ54430" s="171"/>
    </row>
    <row r="54431" spans="199:199" ht="12" customHeight="1">
      <c r="GQ54431" s="171"/>
    </row>
    <row r="54432" spans="199:199" ht="12" customHeight="1">
      <c r="GQ54432" s="171"/>
    </row>
    <row r="54433" spans="199:199" ht="12" customHeight="1">
      <c r="GQ54433" s="171"/>
    </row>
    <row r="54434" spans="199:199" ht="12" customHeight="1">
      <c r="GQ54434" s="171"/>
    </row>
    <row r="54435" spans="199:199" ht="12" customHeight="1">
      <c r="GQ54435" s="171"/>
    </row>
    <row r="54436" spans="199:199" ht="12" customHeight="1">
      <c r="GQ54436" s="171"/>
    </row>
    <row r="54437" spans="199:199" ht="12" customHeight="1">
      <c r="GQ54437" s="171"/>
    </row>
    <row r="54438" spans="199:199" ht="12" customHeight="1">
      <c r="GQ54438" s="171"/>
    </row>
    <row r="54439" spans="199:199" ht="12" customHeight="1">
      <c r="GQ54439" s="171"/>
    </row>
    <row r="54440" spans="199:199" ht="12" customHeight="1">
      <c r="GQ54440" s="171"/>
    </row>
    <row r="54441" spans="199:199" ht="12" customHeight="1">
      <c r="GQ54441" s="171"/>
    </row>
    <row r="54442" spans="199:199" ht="12" customHeight="1">
      <c r="GQ54442" s="171"/>
    </row>
    <row r="54443" spans="199:199" ht="12" customHeight="1">
      <c r="GQ54443" s="171"/>
    </row>
    <row r="54444" spans="199:199" ht="12" customHeight="1">
      <c r="GQ54444" s="171"/>
    </row>
    <row r="54445" spans="199:199" ht="12" customHeight="1">
      <c r="GQ54445" s="171"/>
    </row>
    <row r="54446" spans="199:199" ht="12" customHeight="1">
      <c r="GQ54446" s="171"/>
    </row>
    <row r="54447" spans="199:199" ht="12" customHeight="1">
      <c r="GQ54447" s="171"/>
    </row>
    <row r="54448" spans="199:199" ht="12" customHeight="1">
      <c r="GQ54448" s="171"/>
    </row>
    <row r="54449" spans="199:199" ht="12" customHeight="1">
      <c r="GQ54449" s="171"/>
    </row>
    <row r="54450" spans="199:199" ht="12" customHeight="1">
      <c r="GQ54450" s="171"/>
    </row>
    <row r="54451" spans="199:199" ht="12" customHeight="1">
      <c r="GQ54451" s="171"/>
    </row>
    <row r="54452" spans="199:199" ht="12" customHeight="1">
      <c r="GQ54452" s="171"/>
    </row>
    <row r="54453" spans="199:199" ht="12" customHeight="1">
      <c r="GQ54453" s="171"/>
    </row>
    <row r="54454" spans="199:199" ht="12" customHeight="1">
      <c r="GQ54454" s="171"/>
    </row>
    <row r="54455" spans="199:199" ht="12" customHeight="1">
      <c r="GQ54455" s="171"/>
    </row>
    <row r="54456" spans="199:199" ht="12" customHeight="1">
      <c r="GQ54456" s="171"/>
    </row>
    <row r="54457" spans="199:199" ht="12" customHeight="1">
      <c r="GQ54457" s="171"/>
    </row>
    <row r="54458" spans="199:199" ht="12" customHeight="1">
      <c r="GQ54458" s="171"/>
    </row>
    <row r="54459" spans="199:199" ht="12" customHeight="1">
      <c r="GQ54459" s="171"/>
    </row>
    <row r="54460" spans="199:199" ht="12" customHeight="1">
      <c r="GQ54460" s="171"/>
    </row>
    <row r="54461" spans="199:199" ht="12" customHeight="1">
      <c r="GQ54461" s="171"/>
    </row>
    <row r="54462" spans="199:199" ht="12" customHeight="1">
      <c r="GQ54462" s="171"/>
    </row>
    <row r="54463" spans="199:199" ht="12" customHeight="1">
      <c r="GQ54463" s="171"/>
    </row>
    <row r="54464" spans="199:199" ht="12" customHeight="1">
      <c r="GQ54464" s="171"/>
    </row>
    <row r="54465" spans="199:199" ht="12" customHeight="1">
      <c r="GQ54465" s="171"/>
    </row>
    <row r="54466" spans="199:199" ht="12" customHeight="1">
      <c r="GQ54466" s="171"/>
    </row>
    <row r="54467" spans="199:199" ht="12" customHeight="1">
      <c r="GQ54467" s="171"/>
    </row>
    <row r="54468" spans="199:199" ht="12" customHeight="1">
      <c r="GQ54468" s="171"/>
    </row>
    <row r="54469" spans="199:199" ht="12" customHeight="1">
      <c r="GQ54469" s="171"/>
    </row>
    <row r="54470" spans="199:199" ht="12" customHeight="1">
      <c r="GQ54470" s="171"/>
    </row>
    <row r="54471" spans="199:199" ht="12" customHeight="1">
      <c r="GQ54471" s="171"/>
    </row>
    <row r="54472" spans="199:199" ht="12" customHeight="1">
      <c r="GQ54472" s="171"/>
    </row>
    <row r="54473" spans="199:199" ht="12" customHeight="1">
      <c r="GQ54473" s="171"/>
    </row>
    <row r="54474" spans="199:199" ht="12" customHeight="1">
      <c r="GQ54474" s="171"/>
    </row>
    <row r="54475" spans="199:199" ht="12" customHeight="1">
      <c r="GQ54475" s="171"/>
    </row>
    <row r="54476" spans="199:199" ht="12" customHeight="1">
      <c r="GQ54476" s="171"/>
    </row>
    <row r="54477" spans="199:199" ht="12" customHeight="1">
      <c r="GQ54477" s="171"/>
    </row>
    <row r="54478" spans="199:199" ht="12" customHeight="1">
      <c r="GQ54478" s="171"/>
    </row>
    <row r="54479" spans="199:199" ht="12" customHeight="1">
      <c r="GQ54479" s="171"/>
    </row>
    <row r="54480" spans="199:199" ht="12" customHeight="1">
      <c r="GQ54480" s="171"/>
    </row>
    <row r="54481" spans="199:199" ht="12" customHeight="1">
      <c r="GQ54481" s="171"/>
    </row>
    <row r="54482" spans="199:199" ht="12" customHeight="1">
      <c r="GQ54482" s="171"/>
    </row>
    <row r="54483" spans="199:199" ht="12" customHeight="1">
      <c r="GQ54483" s="171"/>
    </row>
    <row r="54484" spans="199:199" ht="12" customHeight="1">
      <c r="GQ54484" s="171"/>
    </row>
    <row r="54485" spans="199:199" ht="12" customHeight="1">
      <c r="GQ54485" s="171"/>
    </row>
    <row r="54486" spans="199:199" ht="12" customHeight="1">
      <c r="GQ54486" s="171"/>
    </row>
    <row r="54487" spans="199:199" ht="12" customHeight="1">
      <c r="GQ54487" s="171"/>
    </row>
    <row r="54488" spans="199:199" ht="12" customHeight="1">
      <c r="GQ54488" s="171"/>
    </row>
    <row r="54489" spans="199:199" ht="12" customHeight="1">
      <c r="GQ54489" s="171"/>
    </row>
    <row r="54490" spans="199:199" ht="12" customHeight="1">
      <c r="GQ54490" s="171"/>
    </row>
    <row r="54491" spans="199:199" ht="12" customHeight="1">
      <c r="GQ54491" s="171"/>
    </row>
    <row r="54492" spans="199:199" ht="12" customHeight="1">
      <c r="GQ54492" s="171"/>
    </row>
    <row r="54493" spans="199:199" ht="12" customHeight="1">
      <c r="GQ54493" s="171"/>
    </row>
    <row r="54494" spans="199:199" ht="12" customHeight="1">
      <c r="GQ54494" s="171"/>
    </row>
    <row r="54495" spans="199:199" ht="12" customHeight="1">
      <c r="GQ54495" s="171"/>
    </row>
    <row r="54496" spans="199:199" ht="12" customHeight="1">
      <c r="GQ54496" s="171"/>
    </row>
    <row r="54497" spans="199:199" ht="12" customHeight="1">
      <c r="GQ54497" s="171"/>
    </row>
    <row r="54498" spans="199:199" ht="12" customHeight="1">
      <c r="GQ54498" s="171"/>
    </row>
    <row r="54499" spans="199:199" ht="12" customHeight="1">
      <c r="GQ54499" s="171"/>
    </row>
    <row r="54500" spans="199:199" ht="12" customHeight="1">
      <c r="GQ54500" s="171"/>
    </row>
    <row r="54501" spans="199:199" ht="12" customHeight="1">
      <c r="GQ54501" s="171"/>
    </row>
    <row r="54502" spans="199:199" ht="12" customHeight="1">
      <c r="GQ54502" s="171"/>
    </row>
    <row r="54503" spans="199:199" ht="12" customHeight="1">
      <c r="GQ54503" s="171"/>
    </row>
    <row r="54504" spans="199:199" ht="12" customHeight="1">
      <c r="GQ54504" s="171"/>
    </row>
    <row r="54505" spans="199:199" ht="12" customHeight="1">
      <c r="GQ54505" s="171"/>
    </row>
    <row r="54506" spans="199:199" ht="12" customHeight="1">
      <c r="GQ54506" s="171"/>
    </row>
    <row r="54507" spans="199:199" ht="12" customHeight="1">
      <c r="GQ54507" s="171"/>
    </row>
    <row r="54508" spans="199:199" ht="12" customHeight="1">
      <c r="GQ54508" s="171"/>
    </row>
    <row r="54509" spans="199:199" ht="12" customHeight="1">
      <c r="GQ54509" s="171"/>
    </row>
    <row r="54510" spans="199:199" ht="12" customHeight="1">
      <c r="GQ54510" s="171"/>
    </row>
    <row r="54511" spans="199:199" ht="12" customHeight="1">
      <c r="GQ54511" s="171"/>
    </row>
    <row r="54512" spans="199:199" ht="12" customHeight="1">
      <c r="GQ54512" s="171"/>
    </row>
    <row r="54513" spans="199:199" ht="12" customHeight="1">
      <c r="GQ54513" s="171"/>
    </row>
    <row r="54514" spans="199:199" ht="12" customHeight="1">
      <c r="GQ54514" s="171"/>
    </row>
    <row r="54515" spans="199:199" ht="12" customHeight="1">
      <c r="GQ54515" s="171"/>
    </row>
    <row r="54516" spans="199:199" ht="12" customHeight="1">
      <c r="GQ54516" s="171"/>
    </row>
    <row r="54517" spans="199:199" ht="12" customHeight="1">
      <c r="GQ54517" s="171"/>
    </row>
    <row r="54518" spans="199:199" ht="12" customHeight="1">
      <c r="GQ54518" s="171"/>
    </row>
    <row r="54519" spans="199:199" ht="12" customHeight="1">
      <c r="GQ54519" s="171"/>
    </row>
    <row r="54520" spans="199:199" ht="12" customHeight="1">
      <c r="GQ54520" s="171"/>
    </row>
    <row r="54521" spans="199:199" ht="12" customHeight="1">
      <c r="GQ54521" s="171"/>
    </row>
    <row r="54522" spans="199:199" ht="12" customHeight="1">
      <c r="GQ54522" s="171"/>
    </row>
    <row r="54523" spans="199:199" ht="12" customHeight="1">
      <c r="GQ54523" s="171"/>
    </row>
    <row r="54524" spans="199:199" ht="12" customHeight="1">
      <c r="GQ54524" s="171"/>
    </row>
    <row r="54525" spans="199:199" ht="12" customHeight="1">
      <c r="GQ54525" s="171"/>
    </row>
    <row r="54526" spans="199:199" ht="12" customHeight="1">
      <c r="GQ54526" s="171"/>
    </row>
    <row r="54527" spans="199:199" ht="12" customHeight="1">
      <c r="GQ54527" s="171"/>
    </row>
    <row r="54528" spans="199:199" ht="12" customHeight="1">
      <c r="GQ54528" s="171"/>
    </row>
    <row r="54529" spans="199:199" ht="12" customHeight="1">
      <c r="GQ54529" s="171"/>
    </row>
    <row r="54530" spans="199:199" ht="12" customHeight="1">
      <c r="GQ54530" s="171"/>
    </row>
    <row r="54531" spans="199:199" ht="12" customHeight="1">
      <c r="GQ54531" s="171"/>
    </row>
    <row r="54532" spans="199:199" ht="12" customHeight="1">
      <c r="GQ54532" s="171"/>
    </row>
    <row r="54533" spans="199:199" ht="12" customHeight="1">
      <c r="GQ54533" s="171"/>
    </row>
    <row r="54534" spans="199:199" ht="12" customHeight="1">
      <c r="GQ54534" s="171"/>
    </row>
    <row r="54535" spans="199:199" ht="12" customHeight="1">
      <c r="GQ54535" s="171"/>
    </row>
    <row r="54536" spans="199:199" ht="12" customHeight="1">
      <c r="GQ54536" s="171"/>
    </row>
    <row r="54537" spans="199:199" ht="12" customHeight="1">
      <c r="GQ54537" s="171"/>
    </row>
    <row r="54538" spans="199:199" ht="12" customHeight="1">
      <c r="GQ54538" s="171"/>
    </row>
    <row r="54539" spans="199:199" ht="12" customHeight="1">
      <c r="GQ54539" s="171"/>
    </row>
    <row r="54540" spans="199:199" ht="12" customHeight="1">
      <c r="GQ54540" s="171"/>
    </row>
    <row r="54541" spans="199:199" ht="12" customHeight="1">
      <c r="GQ54541" s="171"/>
    </row>
    <row r="54542" spans="199:199" ht="12" customHeight="1">
      <c r="GQ54542" s="171"/>
    </row>
    <row r="54543" spans="199:199" ht="12" customHeight="1">
      <c r="GQ54543" s="171"/>
    </row>
    <row r="54544" spans="199:199" ht="12" customHeight="1">
      <c r="GQ54544" s="171"/>
    </row>
    <row r="54545" spans="199:199" ht="12" customHeight="1">
      <c r="GQ54545" s="171"/>
    </row>
    <row r="54546" spans="199:199" ht="12" customHeight="1">
      <c r="GQ54546" s="171"/>
    </row>
    <row r="54547" spans="199:199" ht="12" customHeight="1">
      <c r="GQ54547" s="171"/>
    </row>
    <row r="54548" spans="199:199" ht="12" customHeight="1">
      <c r="GQ54548" s="171"/>
    </row>
    <row r="54549" spans="199:199" ht="12" customHeight="1">
      <c r="GQ54549" s="171"/>
    </row>
    <row r="54550" spans="199:199" ht="12" customHeight="1">
      <c r="GQ54550" s="171"/>
    </row>
    <row r="54551" spans="199:199" ht="12" customHeight="1">
      <c r="GQ54551" s="171"/>
    </row>
    <row r="54552" spans="199:199" ht="12" customHeight="1">
      <c r="GQ54552" s="171"/>
    </row>
    <row r="54553" spans="199:199" ht="12" customHeight="1">
      <c r="GQ54553" s="171"/>
    </row>
    <row r="54554" spans="199:199" ht="12" customHeight="1">
      <c r="GQ54554" s="171"/>
    </row>
    <row r="54555" spans="199:199" ht="12" customHeight="1">
      <c r="GQ54555" s="171"/>
    </row>
    <row r="54556" spans="199:199" ht="12" customHeight="1">
      <c r="GQ54556" s="171"/>
    </row>
    <row r="54557" spans="199:199" ht="12" customHeight="1">
      <c r="GQ54557" s="171"/>
    </row>
    <row r="54558" spans="199:199" ht="12" customHeight="1">
      <c r="GQ54558" s="171"/>
    </row>
    <row r="54559" spans="199:199" ht="12" customHeight="1">
      <c r="GQ54559" s="171"/>
    </row>
    <row r="54560" spans="199:199" ht="12" customHeight="1">
      <c r="GQ54560" s="171"/>
    </row>
    <row r="54561" spans="199:199" ht="12" customHeight="1">
      <c r="GQ54561" s="171"/>
    </row>
    <row r="54562" spans="199:199" ht="12" customHeight="1">
      <c r="GQ54562" s="171"/>
    </row>
    <row r="54563" spans="199:199" ht="12" customHeight="1">
      <c r="GQ54563" s="171"/>
    </row>
    <row r="54564" spans="199:199" ht="12" customHeight="1">
      <c r="GQ54564" s="171"/>
    </row>
    <row r="54565" spans="199:199" ht="12" customHeight="1">
      <c r="GQ54565" s="171"/>
    </row>
    <row r="54566" spans="199:199" ht="12" customHeight="1">
      <c r="GQ54566" s="171"/>
    </row>
    <row r="54567" spans="199:199" ht="12" customHeight="1">
      <c r="GQ54567" s="171"/>
    </row>
    <row r="54568" spans="199:199" ht="12" customHeight="1">
      <c r="GQ54568" s="171"/>
    </row>
    <row r="54569" spans="199:199" ht="12" customHeight="1">
      <c r="GQ54569" s="171"/>
    </row>
    <row r="54570" spans="199:199" ht="12" customHeight="1">
      <c r="GQ54570" s="171"/>
    </row>
    <row r="54571" spans="199:199" ht="12" customHeight="1">
      <c r="GQ54571" s="171"/>
    </row>
    <row r="54572" spans="199:199" ht="12" customHeight="1">
      <c r="GQ54572" s="171"/>
    </row>
    <row r="54573" spans="199:199" ht="12" customHeight="1">
      <c r="GQ54573" s="171"/>
    </row>
    <row r="54574" spans="199:199" ht="12" customHeight="1">
      <c r="GQ54574" s="171"/>
    </row>
    <row r="54575" spans="199:199" ht="12" customHeight="1">
      <c r="GQ54575" s="171"/>
    </row>
    <row r="54576" spans="199:199" ht="12" customHeight="1">
      <c r="GQ54576" s="171"/>
    </row>
    <row r="54577" spans="199:199" ht="12" customHeight="1">
      <c r="GQ54577" s="171"/>
    </row>
    <row r="54578" spans="199:199" ht="12" customHeight="1">
      <c r="GQ54578" s="171"/>
    </row>
    <row r="54579" spans="199:199" ht="12" customHeight="1">
      <c r="GQ54579" s="171"/>
    </row>
    <row r="54580" spans="199:199" ht="12" customHeight="1">
      <c r="GQ54580" s="171"/>
    </row>
    <row r="54581" spans="199:199" ht="12" customHeight="1">
      <c r="GQ54581" s="171"/>
    </row>
    <row r="54582" spans="199:199" ht="12" customHeight="1">
      <c r="GQ54582" s="171"/>
    </row>
    <row r="54583" spans="199:199" ht="12" customHeight="1">
      <c r="GQ54583" s="171"/>
    </row>
    <row r="54584" spans="199:199" ht="12" customHeight="1">
      <c r="GQ54584" s="171"/>
    </row>
    <row r="54585" spans="199:199" ht="12" customHeight="1">
      <c r="GQ54585" s="171"/>
    </row>
    <row r="54586" spans="199:199" ht="12" customHeight="1">
      <c r="GQ54586" s="171"/>
    </row>
    <row r="54587" spans="199:199" ht="12" customHeight="1">
      <c r="GQ54587" s="171"/>
    </row>
    <row r="54588" spans="199:199" ht="12" customHeight="1">
      <c r="GQ54588" s="171"/>
    </row>
    <row r="54589" spans="199:199" ht="12" customHeight="1">
      <c r="GQ54589" s="171"/>
    </row>
    <row r="54590" spans="199:199" ht="12" customHeight="1">
      <c r="GQ54590" s="171"/>
    </row>
    <row r="54591" spans="199:199" ht="12" customHeight="1">
      <c r="GQ54591" s="171"/>
    </row>
    <row r="54592" spans="199:199" ht="12" customHeight="1">
      <c r="GQ54592" s="171"/>
    </row>
    <row r="54593" spans="199:199" ht="12" customHeight="1">
      <c r="GQ54593" s="171"/>
    </row>
    <row r="54594" spans="199:199" ht="12" customHeight="1">
      <c r="GQ54594" s="171"/>
    </row>
    <row r="54595" spans="199:199" ht="12" customHeight="1">
      <c r="GQ54595" s="171"/>
    </row>
    <row r="54596" spans="199:199" ht="12" customHeight="1">
      <c r="GQ54596" s="171"/>
    </row>
    <row r="54597" spans="199:199" ht="12" customHeight="1">
      <c r="GQ54597" s="171"/>
    </row>
    <row r="54598" spans="199:199" ht="12" customHeight="1">
      <c r="GQ54598" s="171"/>
    </row>
    <row r="54599" spans="199:199" ht="12" customHeight="1">
      <c r="GQ54599" s="171"/>
    </row>
    <row r="54600" spans="199:199" ht="12" customHeight="1">
      <c r="GQ54600" s="171"/>
    </row>
    <row r="54601" spans="199:199" ht="12" customHeight="1">
      <c r="GQ54601" s="171"/>
    </row>
    <row r="54602" spans="199:199" ht="12" customHeight="1">
      <c r="GQ54602" s="171"/>
    </row>
    <row r="54603" spans="199:199" ht="12" customHeight="1">
      <c r="GQ54603" s="171"/>
    </row>
    <row r="54604" spans="199:199" ht="12" customHeight="1">
      <c r="GQ54604" s="171"/>
    </row>
    <row r="54605" spans="199:199" ht="12" customHeight="1">
      <c r="GQ54605" s="171"/>
    </row>
    <row r="54606" spans="199:199" ht="12" customHeight="1">
      <c r="GQ54606" s="171"/>
    </row>
    <row r="54607" spans="199:199" ht="12" customHeight="1">
      <c r="GQ54607" s="171"/>
    </row>
    <row r="54608" spans="199:199" ht="12" customHeight="1">
      <c r="GQ54608" s="171"/>
    </row>
    <row r="54609" spans="199:199" ht="12" customHeight="1">
      <c r="GQ54609" s="171"/>
    </row>
    <row r="54610" spans="199:199" ht="12" customHeight="1">
      <c r="GQ54610" s="171"/>
    </row>
    <row r="54611" spans="199:199" ht="12" customHeight="1">
      <c r="GQ54611" s="171"/>
    </row>
    <row r="54612" spans="199:199" ht="12" customHeight="1">
      <c r="GQ54612" s="171"/>
    </row>
    <row r="54613" spans="199:199" ht="12" customHeight="1">
      <c r="GQ54613" s="171"/>
    </row>
    <row r="54614" spans="199:199" ht="12" customHeight="1">
      <c r="GQ54614" s="171"/>
    </row>
    <row r="54615" spans="199:199" ht="12" customHeight="1">
      <c r="GQ54615" s="171"/>
    </row>
    <row r="54616" spans="199:199" ht="12" customHeight="1">
      <c r="GQ54616" s="171"/>
    </row>
    <row r="54617" spans="199:199" ht="12" customHeight="1">
      <c r="GQ54617" s="171"/>
    </row>
    <row r="54618" spans="199:199" ht="12" customHeight="1">
      <c r="GQ54618" s="171"/>
    </row>
    <row r="54619" spans="199:199" ht="12" customHeight="1">
      <c r="GQ54619" s="171"/>
    </row>
    <row r="54620" spans="199:199" ht="12" customHeight="1">
      <c r="GQ54620" s="171"/>
    </row>
    <row r="54621" spans="199:199" ht="12" customHeight="1">
      <c r="GQ54621" s="171"/>
    </row>
    <row r="54622" spans="199:199" ht="12" customHeight="1">
      <c r="GQ54622" s="171"/>
    </row>
    <row r="54623" spans="199:199" ht="12" customHeight="1">
      <c r="GQ54623" s="171"/>
    </row>
    <row r="54624" spans="199:199" ht="12" customHeight="1">
      <c r="GQ54624" s="171"/>
    </row>
    <row r="54625" spans="199:199" ht="12" customHeight="1">
      <c r="GQ54625" s="171"/>
    </row>
    <row r="54626" spans="199:199" ht="12" customHeight="1">
      <c r="GQ54626" s="171"/>
    </row>
    <row r="54627" spans="199:199" ht="12" customHeight="1">
      <c r="GQ54627" s="171"/>
    </row>
    <row r="54628" spans="199:199" ht="12" customHeight="1">
      <c r="GQ54628" s="171"/>
    </row>
    <row r="54629" spans="199:199" ht="12" customHeight="1">
      <c r="GQ54629" s="171"/>
    </row>
    <row r="54630" spans="199:199" ht="12" customHeight="1">
      <c r="GQ54630" s="171"/>
    </row>
    <row r="54631" spans="199:199" ht="12" customHeight="1">
      <c r="GQ54631" s="171"/>
    </row>
    <row r="54632" spans="199:199" ht="12" customHeight="1">
      <c r="GQ54632" s="171"/>
    </row>
    <row r="54633" spans="199:199" ht="12" customHeight="1">
      <c r="GQ54633" s="171"/>
    </row>
    <row r="54634" spans="199:199" ht="12" customHeight="1">
      <c r="GQ54634" s="171"/>
    </row>
    <row r="54635" spans="199:199" ht="12" customHeight="1">
      <c r="GQ54635" s="171"/>
    </row>
    <row r="54636" spans="199:199" ht="12" customHeight="1">
      <c r="GQ54636" s="171"/>
    </row>
    <row r="54637" spans="199:199" ht="12" customHeight="1">
      <c r="GQ54637" s="171"/>
    </row>
    <row r="54638" spans="199:199" ht="12" customHeight="1">
      <c r="GQ54638" s="171"/>
    </row>
    <row r="54639" spans="199:199" ht="12" customHeight="1">
      <c r="GQ54639" s="171"/>
    </row>
    <row r="54640" spans="199:199" ht="12" customHeight="1">
      <c r="GQ54640" s="171"/>
    </row>
    <row r="54641" spans="199:199" ht="12" customHeight="1">
      <c r="GQ54641" s="171"/>
    </row>
    <row r="54642" spans="199:199" ht="12" customHeight="1">
      <c r="GQ54642" s="171"/>
    </row>
    <row r="54643" spans="199:199" ht="12" customHeight="1">
      <c r="GQ54643" s="171"/>
    </row>
    <row r="54644" spans="199:199" ht="12" customHeight="1">
      <c r="GQ54644" s="171"/>
    </row>
    <row r="54645" spans="199:199" ht="12" customHeight="1">
      <c r="GQ54645" s="171"/>
    </row>
    <row r="54646" spans="199:199" ht="12" customHeight="1">
      <c r="GQ54646" s="171"/>
    </row>
    <row r="54647" spans="199:199" ht="12" customHeight="1">
      <c r="GQ54647" s="171"/>
    </row>
    <row r="54648" spans="199:199" ht="12" customHeight="1">
      <c r="GQ54648" s="171"/>
    </row>
    <row r="54649" spans="199:199" ht="12" customHeight="1">
      <c r="GQ54649" s="171"/>
    </row>
    <row r="54650" spans="199:199" ht="12" customHeight="1">
      <c r="GQ54650" s="171"/>
    </row>
    <row r="54651" spans="199:199" ht="12" customHeight="1">
      <c r="GQ54651" s="171"/>
    </row>
    <row r="54652" spans="199:199" ht="12" customHeight="1">
      <c r="GQ54652" s="171"/>
    </row>
    <row r="54653" spans="199:199" ht="12" customHeight="1">
      <c r="GQ54653" s="171"/>
    </row>
    <row r="54654" spans="199:199" ht="12" customHeight="1">
      <c r="GQ54654" s="171"/>
    </row>
    <row r="54655" spans="199:199" ht="12" customHeight="1">
      <c r="GQ54655" s="171"/>
    </row>
    <row r="54656" spans="199:199" ht="12" customHeight="1">
      <c r="GQ54656" s="171"/>
    </row>
    <row r="54657" spans="199:199" ht="12" customHeight="1">
      <c r="GQ54657" s="171"/>
    </row>
    <row r="54658" spans="199:199" ht="12" customHeight="1">
      <c r="GQ54658" s="171"/>
    </row>
    <row r="54659" spans="199:199" ht="12" customHeight="1">
      <c r="GQ54659" s="171"/>
    </row>
    <row r="54660" spans="199:199" ht="12" customHeight="1">
      <c r="GQ54660" s="171"/>
    </row>
    <row r="54661" spans="199:199" ht="12" customHeight="1">
      <c r="GQ54661" s="171"/>
    </row>
    <row r="54662" spans="199:199" ht="12" customHeight="1">
      <c r="GQ54662" s="171"/>
    </row>
    <row r="54663" spans="199:199" ht="12" customHeight="1">
      <c r="GQ54663" s="171"/>
    </row>
    <row r="54664" spans="199:199" ht="12" customHeight="1">
      <c r="GQ54664" s="171"/>
    </row>
    <row r="54665" spans="199:199" ht="12" customHeight="1">
      <c r="GQ54665" s="171"/>
    </row>
    <row r="54666" spans="199:199" ht="12" customHeight="1">
      <c r="GQ54666" s="171"/>
    </row>
    <row r="54667" spans="199:199" ht="12" customHeight="1">
      <c r="GQ54667" s="171"/>
    </row>
    <row r="54668" spans="199:199" ht="12" customHeight="1">
      <c r="GQ54668" s="171"/>
    </row>
    <row r="54669" spans="199:199" ht="12" customHeight="1">
      <c r="GQ54669" s="171"/>
    </row>
    <row r="54670" spans="199:199" ht="12" customHeight="1">
      <c r="GQ54670" s="171"/>
    </row>
    <row r="54671" spans="199:199" ht="12" customHeight="1">
      <c r="GQ54671" s="171"/>
    </row>
    <row r="54672" spans="199:199" ht="12" customHeight="1">
      <c r="GQ54672" s="171"/>
    </row>
    <row r="54673" spans="199:199" ht="12" customHeight="1">
      <c r="GQ54673" s="171"/>
    </row>
    <row r="54674" spans="199:199" ht="12" customHeight="1">
      <c r="GQ54674" s="171"/>
    </row>
    <row r="54675" spans="199:199" ht="12" customHeight="1">
      <c r="GQ54675" s="171"/>
    </row>
    <row r="54676" spans="199:199" ht="12" customHeight="1">
      <c r="GQ54676" s="171"/>
    </row>
    <row r="54677" spans="199:199" ht="12" customHeight="1">
      <c r="GQ54677" s="171"/>
    </row>
    <row r="54678" spans="199:199" ht="12" customHeight="1">
      <c r="GQ54678" s="171"/>
    </row>
    <row r="54679" spans="199:199" ht="12" customHeight="1">
      <c r="GQ54679" s="171"/>
    </row>
    <row r="54680" spans="199:199" ht="12" customHeight="1">
      <c r="GQ54680" s="171"/>
    </row>
    <row r="54681" spans="199:199" ht="12" customHeight="1">
      <c r="GQ54681" s="171"/>
    </row>
    <row r="54682" spans="199:199" ht="12" customHeight="1">
      <c r="GQ54682" s="171"/>
    </row>
    <row r="54683" spans="199:199" ht="12" customHeight="1">
      <c r="GQ54683" s="171"/>
    </row>
    <row r="54684" spans="199:199" ht="12" customHeight="1">
      <c r="GQ54684" s="171"/>
    </row>
    <row r="54685" spans="199:199" ht="12" customHeight="1">
      <c r="GQ54685" s="171"/>
    </row>
    <row r="54686" spans="199:199" ht="12" customHeight="1">
      <c r="GQ54686" s="171"/>
    </row>
    <row r="54687" spans="199:199" ht="12" customHeight="1">
      <c r="GQ54687" s="171"/>
    </row>
    <row r="54688" spans="199:199" ht="12" customHeight="1">
      <c r="GQ54688" s="171"/>
    </row>
    <row r="54689" spans="199:199" ht="12" customHeight="1">
      <c r="GQ54689" s="171"/>
    </row>
    <row r="54690" spans="199:199" ht="12" customHeight="1">
      <c r="GQ54690" s="171"/>
    </row>
    <row r="54691" spans="199:199" ht="12" customHeight="1">
      <c r="GQ54691" s="171"/>
    </row>
    <row r="54692" spans="199:199" ht="12" customHeight="1">
      <c r="GQ54692" s="171"/>
    </row>
    <row r="54693" spans="199:199" ht="12" customHeight="1">
      <c r="GQ54693" s="171"/>
    </row>
    <row r="54694" spans="199:199" ht="12" customHeight="1">
      <c r="GQ54694" s="171"/>
    </row>
    <row r="54695" spans="199:199" ht="12" customHeight="1">
      <c r="GQ54695" s="171"/>
    </row>
    <row r="54696" spans="199:199" ht="12" customHeight="1">
      <c r="GQ54696" s="171"/>
    </row>
    <row r="54697" spans="199:199" ht="12" customHeight="1">
      <c r="GQ54697" s="171"/>
    </row>
    <row r="54698" spans="199:199" ht="12" customHeight="1">
      <c r="GQ54698" s="171"/>
    </row>
    <row r="54699" spans="199:199" ht="12" customHeight="1">
      <c r="GQ54699" s="171"/>
    </row>
    <row r="54700" spans="199:199" ht="12" customHeight="1">
      <c r="GQ54700" s="171"/>
    </row>
    <row r="54701" spans="199:199" ht="12" customHeight="1">
      <c r="GQ54701" s="171"/>
    </row>
    <row r="54702" spans="199:199" ht="12" customHeight="1">
      <c r="GQ54702" s="171"/>
    </row>
    <row r="54703" spans="199:199" ht="12" customHeight="1">
      <c r="GQ54703" s="171"/>
    </row>
    <row r="54704" spans="199:199" ht="12" customHeight="1">
      <c r="GQ54704" s="171"/>
    </row>
    <row r="54705" spans="199:199" ht="12" customHeight="1">
      <c r="GQ54705" s="171"/>
    </row>
    <row r="54706" spans="199:199" ht="12" customHeight="1">
      <c r="GQ54706" s="171"/>
    </row>
    <row r="54707" spans="199:199" ht="12" customHeight="1">
      <c r="GQ54707" s="171"/>
    </row>
    <row r="54708" spans="199:199" ht="12" customHeight="1">
      <c r="GQ54708" s="171"/>
    </row>
    <row r="54709" spans="199:199" ht="12" customHeight="1">
      <c r="GQ54709" s="171"/>
    </row>
    <row r="54710" spans="199:199" ht="12" customHeight="1">
      <c r="GQ54710" s="171"/>
    </row>
    <row r="54711" spans="199:199" ht="12" customHeight="1">
      <c r="GQ54711" s="171"/>
    </row>
    <row r="54712" spans="199:199" ht="12" customHeight="1">
      <c r="GQ54712" s="171"/>
    </row>
    <row r="54713" spans="199:199" ht="12" customHeight="1">
      <c r="GQ54713" s="171"/>
    </row>
    <row r="54714" spans="199:199" ht="12" customHeight="1">
      <c r="GQ54714" s="171"/>
    </row>
    <row r="54715" spans="199:199" ht="12" customHeight="1">
      <c r="GQ54715" s="171"/>
    </row>
    <row r="54716" spans="199:199" ht="12" customHeight="1">
      <c r="GQ54716" s="171"/>
    </row>
    <row r="54717" spans="199:199" ht="12" customHeight="1">
      <c r="GQ54717" s="171"/>
    </row>
    <row r="54718" spans="199:199" ht="12" customHeight="1">
      <c r="GQ54718" s="171"/>
    </row>
    <row r="54719" spans="199:199" ht="12" customHeight="1">
      <c r="GQ54719" s="171"/>
    </row>
    <row r="54720" spans="199:199" ht="12" customHeight="1">
      <c r="GQ54720" s="171"/>
    </row>
    <row r="54721" spans="199:199" ht="12" customHeight="1">
      <c r="GQ54721" s="171"/>
    </row>
    <row r="54722" spans="199:199" ht="12" customHeight="1">
      <c r="GQ54722" s="171"/>
    </row>
    <row r="54723" spans="199:199" ht="12" customHeight="1">
      <c r="GQ54723" s="171"/>
    </row>
    <row r="54724" spans="199:199" ht="12" customHeight="1">
      <c r="GQ54724" s="171"/>
    </row>
    <row r="54725" spans="199:199" ht="12" customHeight="1">
      <c r="GQ54725" s="171"/>
    </row>
    <row r="54726" spans="199:199" ht="12" customHeight="1">
      <c r="GQ54726" s="171"/>
    </row>
    <row r="54727" spans="199:199" ht="12" customHeight="1">
      <c r="GQ54727" s="171"/>
    </row>
    <row r="54728" spans="199:199" ht="12" customHeight="1">
      <c r="GQ54728" s="171"/>
    </row>
    <row r="54729" spans="199:199" ht="12" customHeight="1">
      <c r="GQ54729" s="171"/>
    </row>
    <row r="54730" spans="199:199" ht="12" customHeight="1">
      <c r="GQ54730" s="171"/>
    </row>
    <row r="54731" spans="199:199" ht="12" customHeight="1">
      <c r="GQ54731" s="171"/>
    </row>
    <row r="54732" spans="199:199" ht="12" customHeight="1">
      <c r="GQ54732" s="171"/>
    </row>
    <row r="54733" spans="199:199" ht="12" customHeight="1">
      <c r="GQ54733" s="171"/>
    </row>
    <row r="54734" spans="199:199" ht="12" customHeight="1">
      <c r="GQ54734" s="171"/>
    </row>
    <row r="54735" spans="199:199" ht="12" customHeight="1">
      <c r="GQ54735" s="171"/>
    </row>
    <row r="54736" spans="199:199" ht="12" customHeight="1">
      <c r="GQ54736" s="171"/>
    </row>
    <row r="54737" spans="199:199" ht="12" customHeight="1">
      <c r="GQ54737" s="171"/>
    </row>
    <row r="54738" spans="199:199" ht="12" customHeight="1">
      <c r="GQ54738" s="171"/>
    </row>
    <row r="54739" spans="199:199" ht="12" customHeight="1">
      <c r="GQ54739" s="171"/>
    </row>
    <row r="54740" spans="199:199" ht="12" customHeight="1">
      <c r="GQ54740" s="171"/>
    </row>
    <row r="54741" spans="199:199" ht="12" customHeight="1">
      <c r="GQ54741" s="171"/>
    </row>
    <row r="54742" spans="199:199" ht="12" customHeight="1">
      <c r="GQ54742" s="171"/>
    </row>
    <row r="54743" spans="199:199" ht="12" customHeight="1">
      <c r="GQ54743" s="171"/>
    </row>
    <row r="54744" spans="199:199" ht="12" customHeight="1">
      <c r="GQ54744" s="171"/>
    </row>
    <row r="54745" spans="199:199" ht="12" customHeight="1">
      <c r="GQ54745" s="171"/>
    </row>
    <row r="54746" spans="199:199" ht="12" customHeight="1">
      <c r="GQ54746" s="171"/>
    </row>
    <row r="54747" spans="199:199" ht="12" customHeight="1">
      <c r="GQ54747" s="171"/>
    </row>
    <row r="54748" spans="199:199" ht="12" customHeight="1">
      <c r="GQ54748" s="171"/>
    </row>
    <row r="54749" spans="199:199" ht="12" customHeight="1">
      <c r="GQ54749" s="171"/>
    </row>
    <row r="54750" spans="199:199" ht="12" customHeight="1">
      <c r="GQ54750" s="171"/>
    </row>
    <row r="54751" spans="199:199" ht="12" customHeight="1">
      <c r="GQ54751" s="171"/>
    </row>
    <row r="54752" spans="199:199" ht="12" customHeight="1">
      <c r="GQ54752" s="171"/>
    </row>
    <row r="54753" spans="199:199" ht="12" customHeight="1">
      <c r="GQ54753" s="171"/>
    </row>
    <row r="54754" spans="199:199" ht="12" customHeight="1">
      <c r="GQ54754" s="171"/>
    </row>
    <row r="54755" spans="199:199" ht="12" customHeight="1">
      <c r="GQ54755" s="171"/>
    </row>
    <row r="54756" spans="199:199" ht="12" customHeight="1">
      <c r="GQ54756" s="171"/>
    </row>
    <row r="54757" spans="199:199" ht="12" customHeight="1">
      <c r="GQ54757" s="171"/>
    </row>
    <row r="54758" spans="199:199" ht="12" customHeight="1">
      <c r="GQ54758" s="171"/>
    </row>
    <row r="54759" spans="199:199" ht="12" customHeight="1">
      <c r="GQ54759" s="171"/>
    </row>
    <row r="54760" spans="199:199" ht="12" customHeight="1">
      <c r="GQ54760" s="171"/>
    </row>
    <row r="54761" spans="199:199" ht="12" customHeight="1">
      <c r="GQ54761" s="171"/>
    </row>
    <row r="54762" spans="199:199" ht="12" customHeight="1">
      <c r="GQ54762" s="171"/>
    </row>
    <row r="54763" spans="199:199" ht="12" customHeight="1">
      <c r="GQ54763" s="171"/>
    </row>
    <row r="54764" spans="199:199" ht="12" customHeight="1">
      <c r="GQ54764" s="171"/>
    </row>
    <row r="54765" spans="199:199" ht="12" customHeight="1">
      <c r="GQ54765" s="171"/>
    </row>
    <row r="54766" spans="199:199" ht="12" customHeight="1">
      <c r="GQ54766" s="171"/>
    </row>
    <row r="54767" spans="199:199" ht="12" customHeight="1">
      <c r="GQ54767" s="171"/>
    </row>
    <row r="54768" spans="199:199" ht="12" customHeight="1">
      <c r="GQ54768" s="171"/>
    </row>
    <row r="54769" spans="199:199" ht="12" customHeight="1">
      <c r="GQ54769" s="171"/>
    </row>
    <row r="54770" spans="199:199" ht="12" customHeight="1">
      <c r="GQ54770" s="171"/>
    </row>
    <row r="54771" spans="199:199" ht="12" customHeight="1">
      <c r="GQ54771" s="171"/>
    </row>
    <row r="54772" spans="199:199" ht="12" customHeight="1">
      <c r="GQ54772" s="171"/>
    </row>
    <row r="54773" spans="199:199" ht="12" customHeight="1">
      <c r="GQ54773" s="171"/>
    </row>
    <row r="54774" spans="199:199" ht="12" customHeight="1">
      <c r="GQ54774" s="171"/>
    </row>
    <row r="54775" spans="199:199" ht="12" customHeight="1">
      <c r="GQ54775" s="171"/>
    </row>
    <row r="54776" spans="199:199" ht="12" customHeight="1">
      <c r="GQ54776" s="171"/>
    </row>
    <row r="54777" spans="199:199" ht="12" customHeight="1">
      <c r="GQ54777" s="171"/>
    </row>
    <row r="54778" spans="199:199" ht="12" customHeight="1">
      <c r="GQ54778" s="171"/>
    </row>
    <row r="54779" spans="199:199" ht="12" customHeight="1">
      <c r="GQ54779" s="171"/>
    </row>
    <row r="54780" spans="199:199" ht="12" customHeight="1">
      <c r="GQ54780" s="171"/>
    </row>
    <row r="54781" spans="199:199" ht="12" customHeight="1">
      <c r="GQ54781" s="171"/>
    </row>
    <row r="54782" spans="199:199" ht="12" customHeight="1">
      <c r="GQ54782" s="171"/>
    </row>
    <row r="54783" spans="199:199" ht="12" customHeight="1">
      <c r="GQ54783" s="171"/>
    </row>
    <row r="54784" spans="199:199" ht="12" customHeight="1">
      <c r="GQ54784" s="171"/>
    </row>
    <row r="54785" spans="199:199" ht="12" customHeight="1">
      <c r="GQ54785" s="171"/>
    </row>
    <row r="54786" spans="199:199" ht="12" customHeight="1">
      <c r="GQ54786" s="171"/>
    </row>
    <row r="54787" spans="199:199" ht="12" customHeight="1">
      <c r="GQ54787" s="171"/>
    </row>
    <row r="54788" spans="199:199" ht="12" customHeight="1">
      <c r="GQ54788" s="171"/>
    </row>
    <row r="54789" spans="199:199" ht="12" customHeight="1">
      <c r="GQ54789" s="171"/>
    </row>
    <row r="54790" spans="199:199" ht="12" customHeight="1">
      <c r="GQ54790" s="171"/>
    </row>
    <row r="54791" spans="199:199" ht="12" customHeight="1">
      <c r="GQ54791" s="171"/>
    </row>
    <row r="54792" spans="199:199" ht="12" customHeight="1">
      <c r="GQ54792" s="171"/>
    </row>
    <row r="54793" spans="199:199" ht="12" customHeight="1">
      <c r="GQ54793" s="171"/>
    </row>
    <row r="54794" spans="199:199" ht="12" customHeight="1">
      <c r="GQ54794" s="171"/>
    </row>
    <row r="54795" spans="199:199" ht="12" customHeight="1">
      <c r="GQ54795" s="171"/>
    </row>
    <row r="54796" spans="199:199" ht="12" customHeight="1">
      <c r="GQ54796" s="171"/>
    </row>
    <row r="54797" spans="199:199" ht="12" customHeight="1">
      <c r="GQ54797" s="171"/>
    </row>
    <row r="54798" spans="199:199" ht="12" customHeight="1">
      <c r="GQ54798" s="171"/>
    </row>
    <row r="54799" spans="199:199" ht="12" customHeight="1">
      <c r="GQ54799" s="171"/>
    </row>
    <row r="54800" spans="199:199" ht="12" customHeight="1">
      <c r="GQ54800" s="171"/>
    </row>
    <row r="54801" spans="199:199" ht="12" customHeight="1">
      <c r="GQ54801" s="171"/>
    </row>
    <row r="54802" spans="199:199" ht="12" customHeight="1">
      <c r="GQ54802" s="171"/>
    </row>
    <row r="54803" spans="199:199" ht="12" customHeight="1">
      <c r="GQ54803" s="171"/>
    </row>
    <row r="54804" spans="199:199" ht="12" customHeight="1">
      <c r="GQ54804" s="171"/>
    </row>
    <row r="54805" spans="199:199" ht="12" customHeight="1">
      <c r="GQ54805" s="171"/>
    </row>
    <row r="54806" spans="199:199" ht="12" customHeight="1">
      <c r="GQ54806" s="171"/>
    </row>
    <row r="54807" spans="199:199" ht="12" customHeight="1">
      <c r="GQ54807" s="171"/>
    </row>
    <row r="54808" spans="199:199" ht="12" customHeight="1">
      <c r="GQ54808" s="171"/>
    </row>
    <row r="54809" spans="199:199" ht="12" customHeight="1">
      <c r="GQ54809" s="171"/>
    </row>
    <row r="54810" spans="199:199" ht="12" customHeight="1">
      <c r="GQ54810" s="171"/>
    </row>
    <row r="54811" spans="199:199" ht="12" customHeight="1">
      <c r="GQ54811" s="171"/>
    </row>
    <row r="54812" spans="199:199" ht="12" customHeight="1">
      <c r="GQ54812" s="171"/>
    </row>
    <row r="54813" spans="199:199" ht="12" customHeight="1">
      <c r="GQ54813" s="171"/>
    </row>
    <row r="54814" spans="199:199" ht="12" customHeight="1">
      <c r="GQ54814" s="171"/>
    </row>
    <row r="54815" spans="199:199" ht="12" customHeight="1">
      <c r="GQ54815" s="171"/>
    </row>
    <row r="54816" spans="199:199" ht="12" customHeight="1">
      <c r="GQ54816" s="171"/>
    </row>
    <row r="54817" spans="199:199" ht="12" customHeight="1">
      <c r="GQ54817" s="171"/>
    </row>
    <row r="54818" spans="199:199" ht="12" customHeight="1">
      <c r="GQ54818" s="171"/>
    </row>
    <row r="54819" spans="199:199" ht="12" customHeight="1">
      <c r="GQ54819" s="171"/>
    </row>
    <row r="54820" spans="199:199" ht="12" customHeight="1">
      <c r="GQ54820" s="171"/>
    </row>
    <row r="54821" spans="199:199" ht="12" customHeight="1">
      <c r="GQ54821" s="171"/>
    </row>
    <row r="54822" spans="199:199" ht="12" customHeight="1">
      <c r="GQ54822" s="171"/>
    </row>
    <row r="54823" spans="199:199" ht="12" customHeight="1">
      <c r="GQ54823" s="171"/>
    </row>
    <row r="54824" spans="199:199" ht="12" customHeight="1">
      <c r="GQ54824" s="171"/>
    </row>
    <row r="54825" spans="199:199" ht="12" customHeight="1">
      <c r="GQ54825" s="171"/>
    </row>
    <row r="54826" spans="199:199" ht="12" customHeight="1">
      <c r="GQ54826" s="171"/>
    </row>
    <row r="54827" spans="199:199" ht="12" customHeight="1">
      <c r="GQ54827" s="171"/>
    </row>
    <row r="54828" spans="199:199" ht="12" customHeight="1">
      <c r="GQ54828" s="171"/>
    </row>
    <row r="54829" spans="199:199" ht="12" customHeight="1">
      <c r="GQ54829" s="171"/>
    </row>
    <row r="54830" spans="199:199" ht="12" customHeight="1">
      <c r="GQ54830" s="171"/>
    </row>
    <row r="54831" spans="199:199" ht="12" customHeight="1">
      <c r="GQ54831" s="171"/>
    </row>
    <row r="54832" spans="199:199" ht="12" customHeight="1">
      <c r="GQ54832" s="171"/>
    </row>
    <row r="54833" spans="199:199" ht="12" customHeight="1">
      <c r="GQ54833" s="171"/>
    </row>
    <row r="54834" spans="199:199" ht="12" customHeight="1">
      <c r="GQ54834" s="171"/>
    </row>
    <row r="54835" spans="199:199" ht="12" customHeight="1">
      <c r="GQ54835" s="171"/>
    </row>
    <row r="54836" spans="199:199" ht="12" customHeight="1">
      <c r="GQ54836" s="171"/>
    </row>
    <row r="54837" spans="199:199" ht="12" customHeight="1">
      <c r="GQ54837" s="171"/>
    </row>
    <row r="54838" spans="199:199" ht="12" customHeight="1">
      <c r="GQ54838" s="171"/>
    </row>
    <row r="54839" spans="199:199" ht="12" customHeight="1">
      <c r="GQ54839" s="171"/>
    </row>
    <row r="54840" spans="199:199" ht="12" customHeight="1">
      <c r="GQ54840" s="171"/>
    </row>
    <row r="54841" spans="199:199" ht="12" customHeight="1">
      <c r="GQ54841" s="171"/>
    </row>
    <row r="54842" spans="199:199" ht="12" customHeight="1">
      <c r="GQ54842" s="171"/>
    </row>
    <row r="54843" spans="199:199" ht="12" customHeight="1">
      <c r="GQ54843" s="171"/>
    </row>
    <row r="54844" spans="199:199" ht="12" customHeight="1">
      <c r="GQ54844" s="171"/>
    </row>
    <row r="54845" spans="199:199" ht="12" customHeight="1">
      <c r="GQ54845" s="171"/>
    </row>
    <row r="54846" spans="199:199" ht="12" customHeight="1">
      <c r="GQ54846" s="171"/>
    </row>
    <row r="54847" spans="199:199" ht="12" customHeight="1">
      <c r="GQ54847" s="171"/>
    </row>
    <row r="54848" spans="199:199" ht="12" customHeight="1">
      <c r="GQ54848" s="171"/>
    </row>
    <row r="54849" spans="199:199" ht="12" customHeight="1">
      <c r="GQ54849" s="171"/>
    </row>
    <row r="54850" spans="199:199" ht="12" customHeight="1">
      <c r="GQ54850" s="171"/>
    </row>
    <row r="54851" spans="199:199" ht="12" customHeight="1">
      <c r="GQ54851" s="171"/>
    </row>
    <row r="54852" spans="199:199" ht="12" customHeight="1">
      <c r="GQ54852" s="171"/>
    </row>
    <row r="54853" spans="199:199" ht="12" customHeight="1">
      <c r="GQ54853" s="171"/>
    </row>
    <row r="54854" spans="199:199" ht="12" customHeight="1">
      <c r="GQ54854" s="171"/>
    </row>
    <row r="54855" spans="199:199" ht="12" customHeight="1">
      <c r="GQ54855" s="171"/>
    </row>
    <row r="54856" spans="199:199" ht="12" customHeight="1">
      <c r="GQ54856" s="171"/>
    </row>
    <row r="54857" spans="199:199" ht="12" customHeight="1">
      <c r="GQ54857" s="171"/>
    </row>
    <row r="54858" spans="199:199" ht="12" customHeight="1">
      <c r="GQ54858" s="171"/>
    </row>
    <row r="54859" spans="199:199" ht="12" customHeight="1">
      <c r="GQ54859" s="171"/>
    </row>
    <row r="54860" spans="199:199" ht="12" customHeight="1">
      <c r="GQ54860" s="171"/>
    </row>
    <row r="54861" spans="199:199" ht="12" customHeight="1">
      <c r="GQ54861" s="171"/>
    </row>
    <row r="54862" spans="199:199" ht="12" customHeight="1">
      <c r="GQ54862" s="171"/>
    </row>
    <row r="54863" spans="199:199" ht="12" customHeight="1">
      <c r="GQ54863" s="171"/>
    </row>
    <row r="54864" spans="199:199" ht="12" customHeight="1">
      <c r="GQ54864" s="171"/>
    </row>
    <row r="54865" spans="199:199" ht="12" customHeight="1">
      <c r="GQ54865" s="171"/>
    </row>
    <row r="54866" spans="199:199" ht="12" customHeight="1">
      <c r="GQ54866" s="171"/>
    </row>
    <row r="54867" spans="199:199" ht="12" customHeight="1">
      <c r="GQ54867" s="171"/>
    </row>
    <row r="54868" spans="199:199" ht="12" customHeight="1">
      <c r="GQ54868" s="171"/>
    </row>
    <row r="54869" spans="199:199" ht="12" customHeight="1">
      <c r="GQ54869" s="171"/>
    </row>
    <row r="54870" spans="199:199" ht="12" customHeight="1">
      <c r="GQ54870" s="171"/>
    </row>
    <row r="54871" spans="199:199" ht="12" customHeight="1">
      <c r="GQ54871" s="171"/>
    </row>
    <row r="54872" spans="199:199" ht="12" customHeight="1">
      <c r="GQ54872" s="171"/>
    </row>
    <row r="54873" spans="199:199" ht="12" customHeight="1">
      <c r="GQ54873" s="171"/>
    </row>
    <row r="54874" spans="199:199" ht="12" customHeight="1">
      <c r="GQ54874" s="171"/>
    </row>
    <row r="54875" spans="199:199" ht="12" customHeight="1">
      <c r="GQ54875" s="171"/>
    </row>
    <row r="54876" spans="199:199" ht="12" customHeight="1">
      <c r="GQ54876" s="171"/>
    </row>
    <row r="54877" spans="199:199" ht="12" customHeight="1">
      <c r="GQ54877" s="171"/>
    </row>
    <row r="54878" spans="199:199" ht="12" customHeight="1">
      <c r="GQ54878" s="171"/>
    </row>
    <row r="54879" spans="199:199" ht="12" customHeight="1">
      <c r="GQ54879" s="171"/>
    </row>
    <row r="54880" spans="199:199" ht="12" customHeight="1">
      <c r="GQ54880" s="171"/>
    </row>
    <row r="54881" spans="199:199" ht="12" customHeight="1">
      <c r="GQ54881" s="171"/>
    </row>
    <row r="54882" spans="199:199" ht="12" customHeight="1">
      <c r="GQ54882" s="171"/>
    </row>
    <row r="54883" spans="199:199" ht="12" customHeight="1">
      <c r="GQ54883" s="171"/>
    </row>
    <row r="54884" spans="199:199" ht="12" customHeight="1">
      <c r="GQ54884" s="171"/>
    </row>
    <row r="54885" spans="199:199" ht="12" customHeight="1">
      <c r="GQ54885" s="171"/>
    </row>
    <row r="54886" spans="199:199" ht="12" customHeight="1">
      <c r="GQ54886" s="171"/>
    </row>
    <row r="54887" spans="199:199" ht="12" customHeight="1">
      <c r="GQ54887" s="171"/>
    </row>
    <row r="54888" spans="199:199" ht="12" customHeight="1">
      <c r="GQ54888" s="171"/>
    </row>
    <row r="54889" spans="199:199" ht="12" customHeight="1">
      <c r="GQ54889" s="171"/>
    </row>
    <row r="54890" spans="199:199" ht="12" customHeight="1">
      <c r="GQ54890" s="171"/>
    </row>
    <row r="54891" spans="199:199" ht="12" customHeight="1">
      <c r="GQ54891" s="171"/>
    </row>
    <row r="54892" spans="199:199" ht="12" customHeight="1">
      <c r="GQ54892" s="171"/>
    </row>
    <row r="54893" spans="199:199" ht="12" customHeight="1">
      <c r="GQ54893" s="171"/>
    </row>
    <row r="54894" spans="199:199" ht="12" customHeight="1">
      <c r="GQ54894" s="171"/>
    </row>
    <row r="54895" spans="199:199" ht="12" customHeight="1">
      <c r="GQ54895" s="171"/>
    </row>
    <row r="54896" spans="199:199" ht="12" customHeight="1">
      <c r="GQ54896" s="171"/>
    </row>
    <row r="54897" spans="199:199" ht="12" customHeight="1">
      <c r="GQ54897" s="171"/>
    </row>
    <row r="54898" spans="199:199" ht="12" customHeight="1">
      <c r="GQ54898" s="171"/>
    </row>
    <row r="54899" spans="199:199" ht="12" customHeight="1">
      <c r="GQ54899" s="171"/>
    </row>
    <row r="54900" spans="199:199" ht="12" customHeight="1">
      <c r="GQ54900" s="171"/>
    </row>
    <row r="54901" spans="199:199" ht="12" customHeight="1">
      <c r="GQ54901" s="171"/>
    </row>
    <row r="54902" spans="199:199" ht="12" customHeight="1">
      <c r="GQ54902" s="171"/>
    </row>
    <row r="54903" spans="199:199" ht="12" customHeight="1">
      <c r="GQ54903" s="171"/>
    </row>
    <row r="54904" spans="199:199" ht="12" customHeight="1">
      <c r="GQ54904" s="171"/>
    </row>
    <row r="54905" spans="199:199" ht="12" customHeight="1">
      <c r="GQ54905" s="171"/>
    </row>
    <row r="54906" spans="199:199" ht="12" customHeight="1">
      <c r="GQ54906" s="171"/>
    </row>
    <row r="54907" spans="199:199" ht="12" customHeight="1">
      <c r="GQ54907" s="171"/>
    </row>
    <row r="54908" spans="199:199" ht="12" customHeight="1">
      <c r="GQ54908" s="171"/>
    </row>
    <row r="54909" spans="199:199" ht="12" customHeight="1">
      <c r="GQ54909" s="171"/>
    </row>
    <row r="54910" spans="199:199" ht="12" customHeight="1">
      <c r="GQ54910" s="171"/>
    </row>
    <row r="54911" spans="199:199" ht="12" customHeight="1">
      <c r="GQ54911" s="171"/>
    </row>
    <row r="54912" spans="199:199" ht="12" customHeight="1">
      <c r="GQ54912" s="171"/>
    </row>
    <row r="54913" spans="199:199" ht="12" customHeight="1">
      <c r="GQ54913" s="171"/>
    </row>
    <row r="54914" spans="199:199" ht="12" customHeight="1">
      <c r="GQ54914" s="171"/>
    </row>
    <row r="54915" spans="199:199" ht="12" customHeight="1">
      <c r="GQ54915" s="171"/>
    </row>
    <row r="54916" spans="199:199" ht="12" customHeight="1">
      <c r="GQ54916" s="171"/>
    </row>
    <row r="54917" spans="199:199" ht="12" customHeight="1">
      <c r="GQ54917" s="171"/>
    </row>
    <row r="54918" spans="199:199" ht="12" customHeight="1">
      <c r="GQ54918" s="171"/>
    </row>
    <row r="54919" spans="199:199" ht="12" customHeight="1">
      <c r="GQ54919" s="171"/>
    </row>
    <row r="54920" spans="199:199" ht="12" customHeight="1">
      <c r="GQ54920" s="171"/>
    </row>
    <row r="54921" spans="199:199" ht="12" customHeight="1">
      <c r="GQ54921" s="171"/>
    </row>
    <row r="54922" spans="199:199" ht="12" customHeight="1">
      <c r="GQ54922" s="171"/>
    </row>
    <row r="54923" spans="199:199" ht="12" customHeight="1">
      <c r="GQ54923" s="171"/>
    </row>
    <row r="54924" spans="199:199" ht="12" customHeight="1">
      <c r="GQ54924" s="171"/>
    </row>
    <row r="54925" spans="199:199" ht="12" customHeight="1">
      <c r="GQ54925" s="171"/>
    </row>
    <row r="54926" spans="199:199" ht="12" customHeight="1">
      <c r="GQ54926" s="171"/>
    </row>
    <row r="54927" spans="199:199" ht="12" customHeight="1">
      <c r="GQ54927" s="171"/>
    </row>
    <row r="54928" spans="199:199" ht="12" customHeight="1">
      <c r="GQ54928" s="171"/>
    </row>
    <row r="54929" spans="199:199" ht="12" customHeight="1">
      <c r="GQ54929" s="171"/>
    </row>
    <row r="54930" spans="199:199" ht="12" customHeight="1">
      <c r="GQ54930" s="171"/>
    </row>
    <row r="54931" spans="199:199" ht="12" customHeight="1">
      <c r="GQ54931" s="171"/>
    </row>
    <row r="54932" spans="199:199" ht="12" customHeight="1">
      <c r="GQ54932" s="171"/>
    </row>
    <row r="54933" spans="199:199" ht="12" customHeight="1">
      <c r="GQ54933" s="171"/>
    </row>
    <row r="54934" spans="199:199" ht="12" customHeight="1">
      <c r="GQ54934" s="171"/>
    </row>
    <row r="54935" spans="199:199" ht="12" customHeight="1">
      <c r="GQ54935" s="171"/>
    </row>
    <row r="54936" spans="199:199" ht="12" customHeight="1">
      <c r="GQ54936" s="171"/>
    </row>
    <row r="54937" spans="199:199" ht="12" customHeight="1">
      <c r="GQ54937" s="171"/>
    </row>
    <row r="54938" spans="199:199" ht="12" customHeight="1">
      <c r="GQ54938" s="171"/>
    </row>
    <row r="54939" spans="199:199" ht="12" customHeight="1">
      <c r="GQ54939" s="171"/>
    </row>
    <row r="54940" spans="199:199" ht="12" customHeight="1">
      <c r="GQ54940" s="171"/>
    </row>
    <row r="54941" spans="199:199" ht="12" customHeight="1">
      <c r="GQ54941" s="171"/>
    </row>
    <row r="54942" spans="199:199" ht="12" customHeight="1">
      <c r="GQ54942" s="171"/>
    </row>
    <row r="54943" spans="199:199" ht="12" customHeight="1">
      <c r="GQ54943" s="171"/>
    </row>
    <row r="54944" spans="199:199" ht="12" customHeight="1">
      <c r="GQ54944" s="171"/>
    </row>
    <row r="54945" spans="199:199" ht="12" customHeight="1">
      <c r="GQ54945" s="171"/>
    </row>
    <row r="54946" spans="199:199" ht="12" customHeight="1">
      <c r="GQ54946" s="171"/>
    </row>
    <row r="54947" spans="199:199" ht="12" customHeight="1">
      <c r="GQ54947" s="171"/>
    </row>
    <row r="54948" spans="199:199" ht="12" customHeight="1">
      <c r="GQ54948" s="171"/>
    </row>
    <row r="54949" spans="199:199" ht="12" customHeight="1">
      <c r="GQ54949" s="171"/>
    </row>
    <row r="54950" spans="199:199" ht="12" customHeight="1">
      <c r="GQ54950" s="171"/>
    </row>
    <row r="54951" spans="199:199" ht="12" customHeight="1">
      <c r="GQ54951" s="171"/>
    </row>
    <row r="54952" spans="199:199" ht="12" customHeight="1">
      <c r="GQ54952" s="171"/>
    </row>
    <row r="54953" spans="199:199" ht="12" customHeight="1">
      <c r="GQ54953" s="171"/>
    </row>
    <row r="54954" spans="199:199" ht="12" customHeight="1">
      <c r="GQ54954" s="171"/>
    </row>
    <row r="54955" spans="199:199" ht="12" customHeight="1">
      <c r="GQ54955" s="171"/>
    </row>
    <row r="54956" spans="199:199" ht="12" customHeight="1">
      <c r="GQ54956" s="171"/>
    </row>
    <row r="54957" spans="199:199" ht="12" customHeight="1">
      <c r="GQ54957" s="171"/>
    </row>
    <row r="54958" spans="199:199" ht="12" customHeight="1">
      <c r="GQ54958" s="171"/>
    </row>
    <row r="54959" spans="199:199" ht="12" customHeight="1">
      <c r="GQ54959" s="171"/>
    </row>
    <row r="54960" spans="199:199" ht="12" customHeight="1">
      <c r="GQ54960" s="171"/>
    </row>
    <row r="54961" spans="199:199" ht="12" customHeight="1">
      <c r="GQ54961" s="171"/>
    </row>
    <row r="54962" spans="199:199" ht="12" customHeight="1">
      <c r="GQ54962" s="171"/>
    </row>
    <row r="54963" spans="199:199" ht="12" customHeight="1">
      <c r="GQ54963" s="171"/>
    </row>
    <row r="54964" spans="199:199" ht="12" customHeight="1">
      <c r="GQ54964" s="171"/>
    </row>
    <row r="54965" spans="199:199" ht="12" customHeight="1">
      <c r="GQ54965" s="171"/>
    </row>
    <row r="54966" spans="199:199" ht="12" customHeight="1">
      <c r="GQ54966" s="171"/>
    </row>
    <row r="54967" spans="199:199" ht="12" customHeight="1">
      <c r="GQ54967" s="171"/>
    </row>
    <row r="54968" spans="199:199" ht="12" customHeight="1">
      <c r="GQ54968" s="171"/>
    </row>
    <row r="54969" spans="199:199" ht="12" customHeight="1">
      <c r="GQ54969" s="171"/>
    </row>
    <row r="54970" spans="199:199" ht="12" customHeight="1">
      <c r="GQ54970" s="171"/>
    </row>
    <row r="54971" spans="199:199" ht="12" customHeight="1">
      <c r="GQ54971" s="171"/>
    </row>
    <row r="54972" spans="199:199" ht="12" customHeight="1">
      <c r="GQ54972" s="171"/>
    </row>
    <row r="54973" spans="199:199" ht="12" customHeight="1">
      <c r="GQ54973" s="171"/>
    </row>
    <row r="54974" spans="199:199" ht="12" customHeight="1">
      <c r="GQ54974" s="171"/>
    </row>
    <row r="54975" spans="199:199" ht="12" customHeight="1">
      <c r="GQ54975" s="171"/>
    </row>
    <row r="54976" spans="199:199" ht="12" customHeight="1">
      <c r="GQ54976" s="171"/>
    </row>
    <row r="54977" spans="199:199" ht="12" customHeight="1">
      <c r="GQ54977" s="171"/>
    </row>
    <row r="54978" spans="199:199" ht="12" customHeight="1">
      <c r="GQ54978" s="171"/>
    </row>
    <row r="54979" spans="199:199" ht="12" customHeight="1">
      <c r="GQ54979" s="171"/>
    </row>
    <row r="54980" spans="199:199" ht="12" customHeight="1">
      <c r="GQ54980" s="171"/>
    </row>
    <row r="54981" spans="199:199" ht="12" customHeight="1">
      <c r="GQ54981" s="171"/>
    </row>
    <row r="54982" spans="199:199" ht="12" customHeight="1">
      <c r="GQ54982" s="171"/>
    </row>
    <row r="54983" spans="199:199" ht="12" customHeight="1">
      <c r="GQ54983" s="171"/>
    </row>
    <row r="54984" spans="199:199" ht="12" customHeight="1">
      <c r="GQ54984" s="171"/>
    </row>
    <row r="54985" spans="199:199" ht="12" customHeight="1">
      <c r="GQ54985" s="171"/>
    </row>
    <row r="54986" spans="199:199" ht="12" customHeight="1">
      <c r="GQ54986" s="171"/>
    </row>
    <row r="54987" spans="199:199" ht="12" customHeight="1">
      <c r="GQ54987" s="171"/>
    </row>
    <row r="54988" spans="199:199" ht="12" customHeight="1">
      <c r="GQ54988" s="171"/>
    </row>
    <row r="54989" spans="199:199" ht="12" customHeight="1">
      <c r="GQ54989" s="171"/>
    </row>
    <row r="54990" spans="199:199" ht="12" customHeight="1">
      <c r="GQ54990" s="171"/>
    </row>
    <row r="54991" spans="199:199" ht="12" customHeight="1">
      <c r="GQ54991" s="171"/>
    </row>
    <row r="54992" spans="199:199" ht="12" customHeight="1">
      <c r="GQ54992" s="171"/>
    </row>
    <row r="54993" spans="199:199" ht="12" customHeight="1">
      <c r="GQ54993" s="171"/>
    </row>
    <row r="54994" spans="199:199" ht="12" customHeight="1">
      <c r="GQ54994" s="171"/>
    </row>
    <row r="54995" spans="199:199" ht="12" customHeight="1">
      <c r="GQ54995" s="171"/>
    </row>
    <row r="54996" spans="199:199" ht="12" customHeight="1">
      <c r="GQ54996" s="171"/>
    </row>
    <row r="54997" spans="199:199" ht="12" customHeight="1">
      <c r="GQ54997" s="171"/>
    </row>
    <row r="54998" spans="199:199" ht="12" customHeight="1">
      <c r="GQ54998" s="171"/>
    </row>
    <row r="54999" spans="199:199" ht="12" customHeight="1">
      <c r="GQ54999" s="171"/>
    </row>
    <row r="55000" spans="199:199" ht="12" customHeight="1">
      <c r="GQ55000" s="171"/>
    </row>
    <row r="55001" spans="199:199" ht="12" customHeight="1">
      <c r="GQ55001" s="171"/>
    </row>
    <row r="55002" spans="199:199" ht="12" customHeight="1">
      <c r="GQ55002" s="171"/>
    </row>
    <row r="55003" spans="199:199" ht="12" customHeight="1">
      <c r="GQ55003" s="171"/>
    </row>
    <row r="55004" spans="199:199" ht="12" customHeight="1">
      <c r="GQ55004" s="171"/>
    </row>
    <row r="55005" spans="199:199" ht="12" customHeight="1">
      <c r="GQ55005" s="171"/>
    </row>
    <row r="55006" spans="199:199" ht="12" customHeight="1">
      <c r="GQ55006" s="171"/>
    </row>
    <row r="55007" spans="199:199" ht="12" customHeight="1">
      <c r="GQ55007" s="171"/>
    </row>
    <row r="55008" spans="199:199" ht="12" customHeight="1">
      <c r="GQ55008" s="171"/>
    </row>
    <row r="55009" spans="199:199" ht="12" customHeight="1">
      <c r="GQ55009" s="171"/>
    </row>
    <row r="55010" spans="199:199" ht="12" customHeight="1">
      <c r="GQ55010" s="171"/>
    </row>
    <row r="55011" spans="199:199" ht="12" customHeight="1">
      <c r="GQ55011" s="171"/>
    </row>
    <row r="55012" spans="199:199" ht="12" customHeight="1">
      <c r="GQ55012" s="171"/>
    </row>
    <row r="55013" spans="199:199" ht="12" customHeight="1">
      <c r="GQ55013" s="171"/>
    </row>
    <row r="55014" spans="199:199" ht="12" customHeight="1">
      <c r="GQ55014" s="171"/>
    </row>
    <row r="55015" spans="199:199" ht="12" customHeight="1">
      <c r="GQ55015" s="171"/>
    </row>
    <row r="55016" spans="199:199" ht="12" customHeight="1">
      <c r="GQ55016" s="171"/>
    </row>
    <row r="55017" spans="199:199" ht="12" customHeight="1">
      <c r="GQ55017" s="171"/>
    </row>
    <row r="55018" spans="199:199" ht="12" customHeight="1">
      <c r="GQ55018" s="171"/>
    </row>
    <row r="55019" spans="199:199" ht="12" customHeight="1">
      <c r="GQ55019" s="171"/>
    </row>
    <row r="55020" spans="199:199" ht="12" customHeight="1">
      <c r="GQ55020" s="171"/>
    </row>
    <row r="55021" spans="199:199" ht="12" customHeight="1">
      <c r="GQ55021" s="171"/>
    </row>
    <row r="55022" spans="199:199" ht="12" customHeight="1">
      <c r="GQ55022" s="171"/>
    </row>
    <row r="55023" spans="199:199" ht="12" customHeight="1">
      <c r="GQ55023" s="171"/>
    </row>
    <row r="55024" spans="199:199" ht="12" customHeight="1">
      <c r="GQ55024" s="171"/>
    </row>
    <row r="55025" spans="199:199" ht="12" customHeight="1">
      <c r="GQ55025" s="171"/>
    </row>
    <row r="55026" spans="199:199" ht="12" customHeight="1">
      <c r="GQ55026" s="171"/>
    </row>
    <row r="55027" spans="199:199" ht="12" customHeight="1">
      <c r="GQ55027" s="171"/>
    </row>
    <row r="55028" spans="199:199" ht="12" customHeight="1">
      <c r="GQ55028" s="171"/>
    </row>
    <row r="55029" spans="199:199" ht="12" customHeight="1">
      <c r="GQ55029" s="171"/>
    </row>
    <row r="55030" spans="199:199" ht="12" customHeight="1">
      <c r="GQ55030" s="171"/>
    </row>
    <row r="55031" spans="199:199" ht="12" customHeight="1">
      <c r="GQ55031" s="171"/>
    </row>
    <row r="55032" spans="199:199" ht="12" customHeight="1">
      <c r="GQ55032" s="171"/>
    </row>
    <row r="55033" spans="199:199" ht="12" customHeight="1">
      <c r="GQ55033" s="171"/>
    </row>
    <row r="55034" spans="199:199" ht="12" customHeight="1">
      <c r="GQ55034" s="171"/>
    </row>
    <row r="55035" spans="199:199" ht="12" customHeight="1">
      <c r="GQ55035" s="171"/>
    </row>
    <row r="55036" spans="199:199" ht="12" customHeight="1">
      <c r="GQ55036" s="171"/>
    </row>
    <row r="55037" spans="199:199" ht="12" customHeight="1">
      <c r="GQ55037" s="171"/>
    </row>
    <row r="55038" spans="199:199" ht="12" customHeight="1">
      <c r="GQ55038" s="171"/>
    </row>
    <row r="55039" spans="199:199" ht="12" customHeight="1">
      <c r="GQ55039" s="171"/>
    </row>
    <row r="55040" spans="199:199" ht="12" customHeight="1">
      <c r="GQ55040" s="171"/>
    </row>
    <row r="55041" spans="199:199" ht="12" customHeight="1">
      <c r="GQ55041" s="171"/>
    </row>
    <row r="55042" spans="199:199" ht="12" customHeight="1">
      <c r="GQ55042" s="171"/>
    </row>
    <row r="55043" spans="199:199" ht="12" customHeight="1">
      <c r="GQ55043" s="171"/>
    </row>
    <row r="55044" spans="199:199" ht="12" customHeight="1">
      <c r="GQ55044" s="171"/>
    </row>
    <row r="55045" spans="199:199" ht="12" customHeight="1">
      <c r="GQ55045" s="171"/>
    </row>
    <row r="55046" spans="199:199" ht="12" customHeight="1">
      <c r="GQ55046" s="171"/>
    </row>
    <row r="55047" spans="199:199" ht="12" customHeight="1">
      <c r="GQ55047" s="171"/>
    </row>
    <row r="55048" spans="199:199" ht="12" customHeight="1">
      <c r="GQ55048" s="171"/>
    </row>
    <row r="55049" spans="199:199" ht="12" customHeight="1">
      <c r="GQ55049" s="171"/>
    </row>
    <row r="55050" spans="199:199" ht="12" customHeight="1">
      <c r="GQ55050" s="171"/>
    </row>
    <row r="55051" spans="199:199" ht="12" customHeight="1">
      <c r="GQ55051" s="171"/>
    </row>
    <row r="55052" spans="199:199" ht="12" customHeight="1">
      <c r="GQ55052" s="171"/>
    </row>
    <row r="55053" spans="199:199" ht="12" customHeight="1">
      <c r="GQ55053" s="171"/>
    </row>
    <row r="55054" spans="199:199" ht="12" customHeight="1">
      <c r="GQ55054" s="171"/>
    </row>
    <row r="55055" spans="199:199" ht="12" customHeight="1">
      <c r="GQ55055" s="171"/>
    </row>
    <row r="55056" spans="199:199" ht="12" customHeight="1">
      <c r="GQ55056" s="171"/>
    </row>
    <row r="55057" spans="199:199" ht="12" customHeight="1">
      <c r="GQ55057" s="171"/>
    </row>
    <row r="55058" spans="199:199" ht="12" customHeight="1">
      <c r="GQ55058" s="171"/>
    </row>
    <row r="55059" spans="199:199" ht="12" customHeight="1">
      <c r="GQ55059" s="171"/>
    </row>
    <row r="55060" spans="199:199" ht="12" customHeight="1">
      <c r="GQ55060" s="171"/>
    </row>
    <row r="55061" spans="199:199" ht="12" customHeight="1">
      <c r="GQ55061" s="171"/>
    </row>
    <row r="55062" spans="199:199" ht="12" customHeight="1">
      <c r="GQ55062" s="171"/>
    </row>
    <row r="55063" spans="199:199" ht="12" customHeight="1">
      <c r="GQ55063" s="171"/>
    </row>
    <row r="55064" spans="199:199" ht="12" customHeight="1">
      <c r="GQ55064" s="171"/>
    </row>
    <row r="55065" spans="199:199" ht="12" customHeight="1">
      <c r="GQ55065" s="171"/>
    </row>
    <row r="55066" spans="199:199" ht="12" customHeight="1">
      <c r="GQ55066" s="171"/>
    </row>
    <row r="55067" spans="199:199" ht="12" customHeight="1">
      <c r="GQ55067" s="171"/>
    </row>
    <row r="55068" spans="199:199" ht="12" customHeight="1">
      <c r="GQ55068" s="171"/>
    </row>
    <row r="55069" spans="199:199" ht="12" customHeight="1">
      <c r="GQ55069" s="171"/>
    </row>
    <row r="55070" spans="199:199" ht="12" customHeight="1">
      <c r="GQ55070" s="171"/>
    </row>
    <row r="55071" spans="199:199" ht="12" customHeight="1">
      <c r="GQ55071" s="171"/>
    </row>
    <row r="55072" spans="199:199" ht="12" customHeight="1">
      <c r="GQ55072" s="171"/>
    </row>
    <row r="55073" spans="199:199" ht="12" customHeight="1">
      <c r="GQ55073" s="171"/>
    </row>
    <row r="55074" spans="199:199" ht="12" customHeight="1">
      <c r="GQ55074" s="171"/>
    </row>
    <row r="55075" spans="199:199" ht="12" customHeight="1">
      <c r="GQ55075" s="171"/>
    </row>
    <row r="55076" spans="199:199" ht="12" customHeight="1">
      <c r="GQ55076" s="171"/>
    </row>
    <row r="55077" spans="199:199" ht="12" customHeight="1">
      <c r="GQ55077" s="171"/>
    </row>
    <row r="55078" spans="199:199" ht="12" customHeight="1">
      <c r="GQ55078" s="171"/>
    </row>
    <row r="55079" spans="199:199" ht="12" customHeight="1">
      <c r="GQ55079" s="171"/>
    </row>
    <row r="55080" spans="199:199" ht="12" customHeight="1">
      <c r="GQ55080" s="171"/>
    </row>
    <row r="55081" spans="199:199" ht="12" customHeight="1">
      <c r="GQ55081" s="171"/>
    </row>
    <row r="55082" spans="199:199" ht="12" customHeight="1">
      <c r="GQ55082" s="171"/>
    </row>
    <row r="55083" spans="199:199" ht="12" customHeight="1">
      <c r="GQ55083" s="171"/>
    </row>
    <row r="55084" spans="199:199" ht="12" customHeight="1">
      <c r="GQ55084" s="171"/>
    </row>
    <row r="55085" spans="199:199" ht="12" customHeight="1">
      <c r="GQ55085" s="171"/>
    </row>
    <row r="55086" spans="199:199" ht="12" customHeight="1">
      <c r="GQ55086" s="171"/>
    </row>
    <row r="55087" spans="199:199" ht="12" customHeight="1">
      <c r="GQ55087" s="171"/>
    </row>
    <row r="55088" spans="199:199" ht="12" customHeight="1">
      <c r="GQ55088" s="171"/>
    </row>
    <row r="55089" spans="199:199" ht="12" customHeight="1">
      <c r="GQ55089" s="171"/>
    </row>
    <row r="55090" spans="199:199" ht="12" customHeight="1">
      <c r="GQ55090" s="171"/>
    </row>
    <row r="55091" spans="199:199" ht="12" customHeight="1">
      <c r="GQ55091" s="171"/>
    </row>
    <row r="55092" spans="199:199" ht="12" customHeight="1">
      <c r="GQ55092" s="171"/>
    </row>
    <row r="55093" spans="199:199" ht="12" customHeight="1">
      <c r="GQ55093" s="171"/>
    </row>
    <row r="55094" spans="199:199" ht="12" customHeight="1">
      <c r="GQ55094" s="171"/>
    </row>
    <row r="55095" spans="199:199" ht="12" customHeight="1">
      <c r="GQ55095" s="171"/>
    </row>
    <row r="55096" spans="199:199" ht="12" customHeight="1">
      <c r="GQ55096" s="171"/>
    </row>
    <row r="55097" spans="199:199" ht="12" customHeight="1">
      <c r="GQ55097" s="171"/>
    </row>
    <row r="55098" spans="199:199" ht="12" customHeight="1">
      <c r="GQ55098" s="171"/>
    </row>
    <row r="55099" spans="199:199" ht="12" customHeight="1">
      <c r="GQ55099" s="171"/>
    </row>
    <row r="55100" spans="199:199" ht="12" customHeight="1">
      <c r="GQ55100" s="171"/>
    </row>
    <row r="55101" spans="199:199" ht="12" customHeight="1">
      <c r="GQ55101" s="171"/>
    </row>
    <row r="55102" spans="199:199" ht="12" customHeight="1">
      <c r="GQ55102" s="171"/>
    </row>
    <row r="55103" spans="199:199" ht="12" customHeight="1">
      <c r="GQ55103" s="171"/>
    </row>
    <row r="55104" spans="199:199" ht="12" customHeight="1">
      <c r="GQ55104" s="171"/>
    </row>
    <row r="55105" spans="199:199" ht="12" customHeight="1">
      <c r="GQ55105" s="171"/>
    </row>
    <row r="55106" spans="199:199" ht="12" customHeight="1">
      <c r="GQ55106" s="171"/>
    </row>
    <row r="55107" spans="199:199" ht="12" customHeight="1">
      <c r="GQ55107" s="171"/>
    </row>
    <row r="55108" spans="199:199" ht="12" customHeight="1">
      <c r="GQ55108" s="171"/>
    </row>
    <row r="55109" spans="199:199" ht="12" customHeight="1">
      <c r="GQ55109" s="171"/>
    </row>
    <row r="55110" spans="199:199" ht="12" customHeight="1">
      <c r="GQ55110" s="171"/>
    </row>
    <row r="55111" spans="199:199" ht="12" customHeight="1">
      <c r="GQ55111" s="171"/>
    </row>
    <row r="55112" spans="199:199" ht="12" customHeight="1">
      <c r="GQ55112" s="171"/>
    </row>
    <row r="55113" spans="199:199" ht="12" customHeight="1">
      <c r="GQ55113" s="171"/>
    </row>
    <row r="55114" spans="199:199" ht="12" customHeight="1">
      <c r="GQ55114" s="171"/>
    </row>
    <row r="55115" spans="199:199" ht="12" customHeight="1">
      <c r="GQ55115" s="171"/>
    </row>
    <row r="55116" spans="199:199" ht="12" customHeight="1">
      <c r="GQ55116" s="171"/>
    </row>
    <row r="55117" spans="199:199" ht="12" customHeight="1">
      <c r="GQ55117" s="171"/>
    </row>
    <row r="55118" spans="199:199" ht="12" customHeight="1">
      <c r="GQ55118" s="171"/>
    </row>
    <row r="55119" spans="199:199" ht="12" customHeight="1">
      <c r="GQ55119" s="171"/>
    </row>
    <row r="55120" spans="199:199" ht="12" customHeight="1">
      <c r="GQ55120" s="171"/>
    </row>
    <row r="55121" spans="199:199" ht="12" customHeight="1">
      <c r="GQ55121" s="171"/>
    </row>
    <row r="55122" spans="199:199" ht="12" customHeight="1">
      <c r="GQ55122" s="171"/>
    </row>
    <row r="55123" spans="199:199" ht="12" customHeight="1">
      <c r="GQ55123" s="171"/>
    </row>
    <row r="55124" spans="199:199" ht="12" customHeight="1">
      <c r="GQ55124" s="171"/>
    </row>
    <row r="55125" spans="199:199" ht="12" customHeight="1">
      <c r="GQ55125" s="171"/>
    </row>
    <row r="55126" spans="199:199" ht="12" customHeight="1">
      <c r="GQ55126" s="171"/>
    </row>
    <row r="55127" spans="199:199" ht="12" customHeight="1">
      <c r="GQ55127" s="171"/>
    </row>
    <row r="55128" spans="199:199" ht="12" customHeight="1">
      <c r="GQ55128" s="171"/>
    </row>
    <row r="55129" spans="199:199" ht="12" customHeight="1">
      <c r="GQ55129" s="171"/>
    </row>
    <row r="55130" spans="199:199" ht="12" customHeight="1">
      <c r="GQ55130" s="171"/>
    </row>
    <row r="55131" spans="199:199" ht="12" customHeight="1">
      <c r="GQ55131" s="171"/>
    </row>
    <row r="55132" spans="199:199" ht="12" customHeight="1">
      <c r="GQ55132" s="171"/>
    </row>
    <row r="55133" spans="199:199" ht="12" customHeight="1">
      <c r="GQ55133" s="171"/>
    </row>
    <row r="55134" spans="199:199" ht="12" customHeight="1">
      <c r="GQ55134" s="171"/>
    </row>
    <row r="55135" spans="199:199" ht="12" customHeight="1">
      <c r="GQ55135" s="171"/>
    </row>
    <row r="55136" spans="199:199" ht="12" customHeight="1">
      <c r="GQ55136" s="171"/>
    </row>
    <row r="55137" spans="199:199" ht="12" customHeight="1">
      <c r="GQ55137" s="171"/>
    </row>
    <row r="55138" spans="199:199" ht="12" customHeight="1">
      <c r="GQ55138" s="171"/>
    </row>
    <row r="55139" spans="199:199" ht="12" customHeight="1">
      <c r="GQ55139" s="171"/>
    </row>
    <row r="55140" spans="199:199" ht="12" customHeight="1">
      <c r="GQ55140" s="171"/>
    </row>
    <row r="55141" spans="199:199" ht="12" customHeight="1">
      <c r="GQ55141" s="171"/>
    </row>
    <row r="55142" spans="199:199" ht="12" customHeight="1">
      <c r="GQ55142" s="171"/>
    </row>
    <row r="55143" spans="199:199" ht="12" customHeight="1">
      <c r="GQ55143" s="171"/>
    </row>
    <row r="55144" spans="199:199" ht="12" customHeight="1">
      <c r="GQ55144" s="171"/>
    </row>
    <row r="55145" spans="199:199" ht="12" customHeight="1">
      <c r="GQ55145" s="171"/>
    </row>
    <row r="55146" spans="199:199" ht="12" customHeight="1">
      <c r="GQ55146" s="171"/>
    </row>
    <row r="55147" spans="199:199" ht="12" customHeight="1">
      <c r="GQ55147" s="171"/>
    </row>
    <row r="55148" spans="199:199" ht="12" customHeight="1">
      <c r="GQ55148" s="171"/>
    </row>
    <row r="55149" spans="199:199" ht="12" customHeight="1">
      <c r="GQ55149" s="171"/>
    </row>
    <row r="55150" spans="199:199" ht="12" customHeight="1">
      <c r="GQ55150" s="171"/>
    </row>
    <row r="55151" spans="199:199" ht="12" customHeight="1">
      <c r="GQ55151" s="171"/>
    </row>
    <row r="55152" spans="199:199" ht="12" customHeight="1">
      <c r="GQ55152" s="171"/>
    </row>
    <row r="55153" spans="199:199" ht="12" customHeight="1">
      <c r="GQ55153" s="171"/>
    </row>
    <row r="55154" spans="199:199" ht="12" customHeight="1">
      <c r="GQ55154" s="171"/>
    </row>
    <row r="55155" spans="199:199" ht="12" customHeight="1">
      <c r="GQ55155" s="171"/>
    </row>
    <row r="55156" spans="199:199" ht="12" customHeight="1">
      <c r="GQ55156" s="171"/>
    </row>
    <row r="55157" spans="199:199" ht="12" customHeight="1">
      <c r="GQ55157" s="171"/>
    </row>
    <row r="55158" spans="199:199" ht="12" customHeight="1">
      <c r="GQ55158" s="171"/>
    </row>
    <row r="55159" spans="199:199" ht="12" customHeight="1">
      <c r="GQ55159" s="171"/>
    </row>
    <row r="55160" spans="199:199" ht="12" customHeight="1">
      <c r="GQ55160" s="171"/>
    </row>
    <row r="55161" spans="199:199" ht="12" customHeight="1">
      <c r="GQ55161" s="171"/>
    </row>
    <row r="55162" spans="199:199" ht="12" customHeight="1">
      <c r="GQ55162" s="171"/>
    </row>
    <row r="55163" spans="199:199" ht="12" customHeight="1">
      <c r="GQ55163" s="171"/>
    </row>
    <row r="55164" spans="199:199" ht="12" customHeight="1">
      <c r="GQ55164" s="171"/>
    </row>
    <row r="55165" spans="199:199" ht="12" customHeight="1">
      <c r="GQ55165" s="171"/>
    </row>
    <row r="55166" spans="199:199" ht="12" customHeight="1">
      <c r="GQ55166" s="171"/>
    </row>
    <row r="55167" spans="199:199" ht="12" customHeight="1">
      <c r="GQ55167" s="171"/>
    </row>
    <row r="55168" spans="199:199" ht="12" customHeight="1">
      <c r="GQ55168" s="171"/>
    </row>
    <row r="55169" spans="199:199" ht="12" customHeight="1">
      <c r="GQ55169" s="171"/>
    </row>
    <row r="55170" spans="199:199" ht="12" customHeight="1">
      <c r="GQ55170" s="171"/>
    </row>
    <row r="55171" spans="199:199" ht="12" customHeight="1">
      <c r="GQ55171" s="171"/>
    </row>
    <row r="55172" spans="199:199" ht="12" customHeight="1">
      <c r="GQ55172" s="171"/>
    </row>
    <row r="55173" spans="199:199" ht="12" customHeight="1">
      <c r="GQ55173" s="171"/>
    </row>
    <row r="55174" spans="199:199" ht="12" customHeight="1">
      <c r="GQ55174" s="171"/>
    </row>
    <row r="55175" spans="199:199" ht="12" customHeight="1">
      <c r="GQ55175" s="171"/>
    </row>
    <row r="55176" spans="199:199" ht="12" customHeight="1">
      <c r="GQ55176" s="171"/>
    </row>
    <row r="55177" spans="199:199" ht="12" customHeight="1">
      <c r="GQ55177" s="171"/>
    </row>
    <row r="55178" spans="199:199" ht="12" customHeight="1">
      <c r="GQ55178" s="171"/>
    </row>
    <row r="55179" spans="199:199" ht="12" customHeight="1">
      <c r="GQ55179" s="171"/>
    </row>
    <row r="55180" spans="199:199" ht="12" customHeight="1">
      <c r="GQ55180" s="171"/>
    </row>
    <row r="55181" spans="199:199" ht="12" customHeight="1">
      <c r="GQ55181" s="171"/>
    </row>
    <row r="55182" spans="199:199" ht="12" customHeight="1">
      <c r="GQ55182" s="171"/>
    </row>
    <row r="55183" spans="199:199" ht="12" customHeight="1">
      <c r="GQ55183" s="171"/>
    </row>
    <row r="55184" spans="199:199" ht="12" customHeight="1">
      <c r="GQ55184" s="171"/>
    </row>
    <row r="55185" spans="199:199" ht="12" customHeight="1">
      <c r="GQ55185" s="171"/>
    </row>
    <row r="55186" spans="199:199" ht="12" customHeight="1">
      <c r="GQ55186" s="171"/>
    </row>
    <row r="55187" spans="199:199" ht="12" customHeight="1">
      <c r="GQ55187" s="171"/>
    </row>
    <row r="55188" spans="199:199" ht="12" customHeight="1">
      <c r="GQ55188" s="171"/>
    </row>
    <row r="55189" spans="199:199" ht="12" customHeight="1">
      <c r="GQ55189" s="171"/>
    </row>
    <row r="55190" spans="199:199" ht="12" customHeight="1">
      <c r="GQ55190" s="171"/>
    </row>
    <row r="55191" spans="199:199" ht="12" customHeight="1">
      <c r="GQ55191" s="171"/>
    </row>
    <row r="55192" spans="199:199" ht="12" customHeight="1">
      <c r="GQ55192" s="171"/>
    </row>
    <row r="55193" spans="199:199" ht="12" customHeight="1">
      <c r="GQ55193" s="171"/>
    </row>
    <row r="55194" spans="199:199" ht="12" customHeight="1">
      <c r="GQ55194" s="171"/>
    </row>
    <row r="55195" spans="199:199" ht="12" customHeight="1">
      <c r="GQ55195" s="171"/>
    </row>
    <row r="55196" spans="199:199" ht="12" customHeight="1">
      <c r="GQ55196" s="171"/>
    </row>
    <row r="55197" spans="199:199" ht="12" customHeight="1">
      <c r="GQ55197" s="171"/>
    </row>
    <row r="55198" spans="199:199" ht="12" customHeight="1">
      <c r="GQ55198" s="171"/>
    </row>
    <row r="55199" spans="199:199" ht="12" customHeight="1">
      <c r="GQ55199" s="171"/>
    </row>
    <row r="55200" spans="199:199" ht="12" customHeight="1">
      <c r="GQ55200" s="171"/>
    </row>
    <row r="55201" spans="199:199" ht="12" customHeight="1">
      <c r="GQ55201" s="171"/>
    </row>
    <row r="55202" spans="199:199" ht="12" customHeight="1">
      <c r="GQ55202" s="171"/>
    </row>
    <row r="55203" spans="199:199" ht="12" customHeight="1">
      <c r="GQ55203" s="171"/>
    </row>
    <row r="55204" spans="199:199" ht="12" customHeight="1">
      <c r="GQ55204" s="171"/>
    </row>
    <row r="55205" spans="199:199" ht="12" customHeight="1">
      <c r="GQ55205" s="171"/>
    </row>
    <row r="55206" spans="199:199" ht="12" customHeight="1">
      <c r="GQ55206" s="171"/>
    </row>
    <row r="55207" spans="199:199" ht="12" customHeight="1">
      <c r="GQ55207" s="171"/>
    </row>
    <row r="55208" spans="199:199" ht="12" customHeight="1">
      <c r="GQ55208" s="171"/>
    </row>
    <row r="55209" spans="199:199" ht="12" customHeight="1">
      <c r="GQ55209" s="171"/>
    </row>
    <row r="55210" spans="199:199" ht="12" customHeight="1">
      <c r="GQ55210" s="171"/>
    </row>
    <row r="55211" spans="199:199" ht="12" customHeight="1">
      <c r="GQ55211" s="171"/>
    </row>
    <row r="55212" spans="199:199" ht="12" customHeight="1">
      <c r="GQ55212" s="171"/>
    </row>
    <row r="55213" spans="199:199" ht="12" customHeight="1">
      <c r="GQ55213" s="171"/>
    </row>
    <row r="55214" spans="199:199" ht="12" customHeight="1">
      <c r="GQ55214" s="171"/>
    </row>
    <row r="55215" spans="199:199" ht="12" customHeight="1">
      <c r="GQ55215" s="171"/>
    </row>
    <row r="55216" spans="199:199" ht="12" customHeight="1">
      <c r="GQ55216" s="171"/>
    </row>
    <row r="55217" spans="199:199" ht="12" customHeight="1">
      <c r="GQ55217" s="171"/>
    </row>
    <row r="55218" spans="199:199" ht="12" customHeight="1">
      <c r="GQ55218" s="171"/>
    </row>
    <row r="55219" spans="199:199" ht="12" customHeight="1">
      <c r="GQ55219" s="171"/>
    </row>
    <row r="55220" spans="199:199" ht="12" customHeight="1">
      <c r="GQ55220" s="171"/>
    </row>
    <row r="55221" spans="199:199" ht="12" customHeight="1">
      <c r="GQ55221" s="171"/>
    </row>
    <row r="55222" spans="199:199" ht="12" customHeight="1">
      <c r="GQ55222" s="171"/>
    </row>
    <row r="55223" spans="199:199" ht="12" customHeight="1">
      <c r="GQ55223" s="171"/>
    </row>
    <row r="55224" spans="199:199" ht="12" customHeight="1">
      <c r="GQ55224" s="171"/>
    </row>
    <row r="55225" spans="199:199" ht="12" customHeight="1">
      <c r="GQ55225" s="171"/>
    </row>
    <row r="55226" spans="199:199" ht="12" customHeight="1">
      <c r="GQ55226" s="171"/>
    </row>
    <row r="55227" spans="199:199" ht="12" customHeight="1">
      <c r="GQ55227" s="171"/>
    </row>
    <row r="55228" spans="199:199" ht="12" customHeight="1">
      <c r="GQ55228" s="171"/>
    </row>
    <row r="55229" spans="199:199" ht="12" customHeight="1">
      <c r="GQ55229" s="171"/>
    </row>
    <row r="55230" spans="199:199" ht="12" customHeight="1">
      <c r="GQ55230" s="171"/>
    </row>
    <row r="55231" spans="199:199" ht="12" customHeight="1">
      <c r="GQ55231" s="171"/>
    </row>
    <row r="55232" spans="199:199" ht="12" customHeight="1">
      <c r="GQ55232" s="171"/>
    </row>
    <row r="55233" spans="199:199" ht="12" customHeight="1">
      <c r="GQ55233" s="171"/>
    </row>
    <row r="55234" spans="199:199" ht="12" customHeight="1">
      <c r="GQ55234" s="171"/>
    </row>
    <row r="55235" spans="199:199" ht="12" customHeight="1">
      <c r="GQ55235" s="171"/>
    </row>
    <row r="55236" spans="199:199" ht="12" customHeight="1">
      <c r="GQ55236" s="171"/>
    </row>
    <row r="55237" spans="199:199" ht="12" customHeight="1">
      <c r="GQ55237" s="171"/>
    </row>
    <row r="55238" spans="199:199" ht="12" customHeight="1">
      <c r="GQ55238" s="171"/>
    </row>
    <row r="55239" spans="199:199" ht="12" customHeight="1">
      <c r="GQ55239" s="171"/>
    </row>
    <row r="55240" spans="199:199" ht="12" customHeight="1">
      <c r="GQ55240" s="171"/>
    </row>
    <row r="55241" spans="199:199" ht="12" customHeight="1">
      <c r="GQ55241" s="171"/>
    </row>
    <row r="55242" spans="199:199" ht="12" customHeight="1">
      <c r="GQ55242" s="171"/>
    </row>
    <row r="55243" spans="199:199" ht="12" customHeight="1">
      <c r="GQ55243" s="171"/>
    </row>
    <row r="55244" spans="199:199" ht="12" customHeight="1">
      <c r="GQ55244" s="171"/>
    </row>
    <row r="55245" spans="199:199" ht="12" customHeight="1">
      <c r="GQ55245" s="171"/>
    </row>
    <row r="55246" spans="199:199" ht="12" customHeight="1">
      <c r="GQ55246" s="171"/>
    </row>
    <row r="55247" spans="199:199" ht="12" customHeight="1">
      <c r="GQ55247" s="171"/>
    </row>
    <row r="55248" spans="199:199" ht="12" customHeight="1">
      <c r="GQ55248" s="171"/>
    </row>
    <row r="55249" spans="199:199" ht="12" customHeight="1">
      <c r="GQ55249" s="171"/>
    </row>
    <row r="55250" spans="199:199" ht="12" customHeight="1">
      <c r="GQ55250" s="171"/>
    </row>
    <row r="55251" spans="199:199" ht="12" customHeight="1">
      <c r="GQ55251" s="171"/>
    </row>
    <row r="55252" spans="199:199" ht="12" customHeight="1">
      <c r="GQ55252" s="171"/>
    </row>
    <row r="55253" spans="199:199" ht="12" customHeight="1">
      <c r="GQ55253" s="171"/>
    </row>
    <row r="55254" spans="199:199" ht="12" customHeight="1">
      <c r="GQ55254" s="171"/>
    </row>
    <row r="55255" spans="199:199" ht="12" customHeight="1">
      <c r="GQ55255" s="171"/>
    </row>
    <row r="55256" spans="199:199" ht="12" customHeight="1">
      <c r="GQ55256" s="171"/>
    </row>
    <row r="55257" spans="199:199" ht="12" customHeight="1">
      <c r="GQ55257" s="171"/>
    </row>
    <row r="55258" spans="199:199" ht="12" customHeight="1">
      <c r="GQ55258" s="171"/>
    </row>
    <row r="55259" spans="199:199" ht="12" customHeight="1">
      <c r="GQ55259" s="171"/>
    </row>
    <row r="55260" spans="199:199" ht="12" customHeight="1">
      <c r="GQ55260" s="171"/>
    </row>
    <row r="55261" spans="199:199" ht="12" customHeight="1">
      <c r="GQ55261" s="171"/>
    </row>
    <row r="55262" spans="199:199" ht="12" customHeight="1">
      <c r="GQ55262" s="171"/>
    </row>
    <row r="55263" spans="199:199" ht="12" customHeight="1">
      <c r="GQ55263" s="171"/>
    </row>
    <row r="55264" spans="199:199" ht="12" customHeight="1">
      <c r="GQ55264" s="171"/>
    </row>
    <row r="55265" spans="199:199" ht="12" customHeight="1">
      <c r="GQ55265" s="171"/>
    </row>
    <row r="55266" spans="199:199" ht="12" customHeight="1">
      <c r="GQ55266" s="171"/>
    </row>
    <row r="55267" spans="199:199" ht="12" customHeight="1">
      <c r="GQ55267" s="171"/>
    </row>
    <row r="55268" spans="199:199" ht="12" customHeight="1">
      <c r="GQ55268" s="171"/>
    </row>
    <row r="55269" spans="199:199" ht="12" customHeight="1">
      <c r="GQ55269" s="171"/>
    </row>
    <row r="55270" spans="199:199" ht="12" customHeight="1">
      <c r="GQ55270" s="171"/>
    </row>
    <row r="55271" spans="199:199" ht="12" customHeight="1">
      <c r="GQ55271" s="171"/>
    </row>
    <row r="55272" spans="199:199" ht="12" customHeight="1">
      <c r="GQ55272" s="171"/>
    </row>
    <row r="55273" spans="199:199" ht="12" customHeight="1">
      <c r="GQ55273" s="171"/>
    </row>
    <row r="55274" spans="199:199" ht="12" customHeight="1">
      <c r="GQ55274" s="171"/>
    </row>
    <row r="55275" spans="199:199" ht="12" customHeight="1">
      <c r="GQ55275" s="171"/>
    </row>
    <row r="55276" spans="199:199" ht="12" customHeight="1">
      <c r="GQ55276" s="171"/>
    </row>
    <row r="55277" spans="199:199" ht="12" customHeight="1">
      <c r="GQ55277" s="171"/>
    </row>
    <row r="55278" spans="199:199" ht="12" customHeight="1">
      <c r="GQ55278" s="171"/>
    </row>
    <row r="55279" spans="199:199" ht="12" customHeight="1">
      <c r="GQ55279" s="171"/>
    </row>
    <row r="55280" spans="199:199" ht="12" customHeight="1">
      <c r="GQ55280" s="171"/>
    </row>
    <row r="55281" spans="199:199" ht="12" customHeight="1">
      <c r="GQ55281" s="171"/>
    </row>
    <row r="55282" spans="199:199" ht="12" customHeight="1">
      <c r="GQ55282" s="171"/>
    </row>
    <row r="55283" spans="199:199" ht="12" customHeight="1">
      <c r="GQ55283" s="171"/>
    </row>
    <row r="55284" spans="199:199" ht="12" customHeight="1">
      <c r="GQ55284" s="171"/>
    </row>
    <row r="55285" spans="199:199" ht="12" customHeight="1">
      <c r="GQ55285" s="171"/>
    </row>
    <row r="55286" spans="199:199" ht="12" customHeight="1">
      <c r="GQ55286" s="171"/>
    </row>
    <row r="55287" spans="199:199" ht="12" customHeight="1">
      <c r="GQ55287" s="171"/>
    </row>
    <row r="55288" spans="199:199" ht="12" customHeight="1">
      <c r="GQ55288" s="171"/>
    </row>
    <row r="55289" spans="199:199" ht="12" customHeight="1">
      <c r="GQ55289" s="171"/>
    </row>
    <row r="55290" spans="199:199" ht="12" customHeight="1">
      <c r="GQ55290" s="171"/>
    </row>
    <row r="55291" spans="199:199" ht="12" customHeight="1">
      <c r="GQ55291" s="171"/>
    </row>
    <row r="55292" spans="199:199" ht="12" customHeight="1">
      <c r="GQ55292" s="171"/>
    </row>
    <row r="55293" spans="199:199" ht="12" customHeight="1">
      <c r="GQ55293" s="171"/>
    </row>
    <row r="55294" spans="199:199" ht="12" customHeight="1">
      <c r="GQ55294" s="171"/>
    </row>
    <row r="55295" spans="199:199" ht="12" customHeight="1">
      <c r="GQ55295" s="171"/>
    </row>
    <row r="55296" spans="199:199" ht="12" customHeight="1">
      <c r="GQ55296" s="171"/>
    </row>
    <row r="55297" spans="199:199" ht="12" customHeight="1">
      <c r="GQ55297" s="171"/>
    </row>
    <row r="55298" spans="199:199" ht="12" customHeight="1">
      <c r="GQ55298" s="171"/>
    </row>
    <row r="55299" spans="199:199" ht="12" customHeight="1">
      <c r="GQ55299" s="171"/>
    </row>
    <row r="55300" spans="199:199" ht="12" customHeight="1">
      <c r="GQ55300" s="171"/>
    </row>
    <row r="55301" spans="199:199" ht="12" customHeight="1">
      <c r="GQ55301" s="171"/>
    </row>
    <row r="55302" spans="199:199" ht="12" customHeight="1">
      <c r="GQ55302" s="171"/>
    </row>
    <row r="55303" spans="199:199" ht="12" customHeight="1">
      <c r="GQ55303" s="171"/>
    </row>
    <row r="55304" spans="199:199" ht="12" customHeight="1">
      <c r="GQ55304" s="171"/>
    </row>
    <row r="55305" spans="199:199" ht="12" customHeight="1">
      <c r="GQ55305" s="171"/>
    </row>
    <row r="55306" spans="199:199" ht="12" customHeight="1">
      <c r="GQ55306" s="171"/>
    </row>
    <row r="55307" spans="199:199" ht="12" customHeight="1">
      <c r="GQ55307" s="171"/>
    </row>
    <row r="55308" spans="199:199" ht="12" customHeight="1">
      <c r="GQ55308" s="171"/>
    </row>
    <row r="55309" spans="199:199" ht="12" customHeight="1">
      <c r="GQ55309" s="171"/>
    </row>
    <row r="55310" spans="199:199" ht="12" customHeight="1">
      <c r="GQ55310" s="171"/>
    </row>
    <row r="55311" spans="199:199" ht="12" customHeight="1">
      <c r="GQ55311" s="171"/>
    </row>
    <row r="55312" spans="199:199" ht="12" customHeight="1">
      <c r="GQ55312" s="171"/>
    </row>
    <row r="55313" spans="199:199" ht="12" customHeight="1">
      <c r="GQ55313" s="171"/>
    </row>
    <row r="55314" spans="199:199" ht="12" customHeight="1">
      <c r="GQ55314" s="171"/>
    </row>
    <row r="55315" spans="199:199" ht="12" customHeight="1">
      <c r="GQ55315" s="171"/>
    </row>
    <row r="55316" spans="199:199" ht="12" customHeight="1">
      <c r="GQ55316" s="171"/>
    </row>
    <row r="55317" spans="199:199" ht="12" customHeight="1">
      <c r="GQ55317" s="171"/>
    </row>
    <row r="55318" spans="199:199" ht="12" customHeight="1">
      <c r="GQ55318" s="171"/>
    </row>
    <row r="55319" spans="199:199" ht="12" customHeight="1">
      <c r="GQ55319" s="171"/>
    </row>
    <row r="55320" spans="199:199" ht="12" customHeight="1">
      <c r="GQ55320" s="171"/>
    </row>
    <row r="55321" spans="199:199" ht="12" customHeight="1">
      <c r="GQ55321" s="171"/>
    </row>
    <row r="55322" spans="199:199" ht="12" customHeight="1">
      <c r="GQ55322" s="171"/>
    </row>
    <row r="55323" spans="199:199" ht="12" customHeight="1">
      <c r="GQ55323" s="171"/>
    </row>
    <row r="55324" spans="199:199" ht="12" customHeight="1">
      <c r="GQ55324" s="171"/>
    </row>
    <row r="55325" spans="199:199" ht="12" customHeight="1">
      <c r="GQ55325" s="171"/>
    </row>
    <row r="55326" spans="199:199" ht="12" customHeight="1">
      <c r="GQ55326" s="171"/>
    </row>
    <row r="55327" spans="199:199" ht="12" customHeight="1">
      <c r="GQ55327" s="171"/>
    </row>
    <row r="55328" spans="199:199" ht="12" customHeight="1">
      <c r="GQ55328" s="171"/>
    </row>
    <row r="55329" spans="199:199" ht="12" customHeight="1">
      <c r="GQ55329" s="171"/>
    </row>
    <row r="55330" spans="199:199" ht="12" customHeight="1">
      <c r="GQ55330" s="171"/>
    </row>
    <row r="55331" spans="199:199" ht="12" customHeight="1">
      <c r="GQ55331" s="171"/>
    </row>
    <row r="55332" spans="199:199" ht="12" customHeight="1">
      <c r="GQ55332" s="171"/>
    </row>
    <row r="55333" spans="199:199" ht="12" customHeight="1">
      <c r="GQ55333" s="171"/>
    </row>
    <row r="55334" spans="199:199" ht="12" customHeight="1">
      <c r="GQ55334" s="171"/>
    </row>
    <row r="55335" spans="199:199" ht="12" customHeight="1">
      <c r="GQ55335" s="171"/>
    </row>
    <row r="55336" spans="199:199" ht="12" customHeight="1">
      <c r="GQ55336" s="171"/>
    </row>
    <row r="55337" spans="199:199" ht="12" customHeight="1">
      <c r="GQ55337" s="171"/>
    </row>
    <row r="55338" spans="199:199" ht="12" customHeight="1">
      <c r="GQ55338" s="171"/>
    </row>
    <row r="55339" spans="199:199" ht="12" customHeight="1">
      <c r="GQ55339" s="171"/>
    </row>
    <row r="55340" spans="199:199" ht="12" customHeight="1">
      <c r="GQ55340" s="171"/>
    </row>
    <row r="55341" spans="199:199" ht="12" customHeight="1">
      <c r="GQ55341" s="171"/>
    </row>
    <row r="55342" spans="199:199" ht="12" customHeight="1">
      <c r="GQ55342" s="171"/>
    </row>
    <row r="55343" spans="199:199" ht="12" customHeight="1">
      <c r="GQ55343" s="171"/>
    </row>
    <row r="55344" spans="199:199" ht="12" customHeight="1">
      <c r="GQ55344" s="171"/>
    </row>
    <row r="55345" spans="199:199" ht="12" customHeight="1">
      <c r="GQ55345" s="171"/>
    </row>
    <row r="55346" spans="199:199" ht="12" customHeight="1">
      <c r="GQ55346" s="171"/>
    </row>
    <row r="55347" spans="199:199" ht="12" customHeight="1">
      <c r="GQ55347" s="171"/>
    </row>
    <row r="55348" spans="199:199" ht="12" customHeight="1">
      <c r="GQ55348" s="171"/>
    </row>
    <row r="55349" spans="199:199" ht="12" customHeight="1">
      <c r="GQ55349" s="171"/>
    </row>
    <row r="55350" spans="199:199" ht="12" customHeight="1">
      <c r="GQ55350" s="171"/>
    </row>
    <row r="55351" spans="199:199" ht="12" customHeight="1">
      <c r="GQ55351" s="171"/>
    </row>
    <row r="55352" spans="199:199" ht="12" customHeight="1">
      <c r="GQ55352" s="171"/>
    </row>
    <row r="55353" spans="199:199" ht="12" customHeight="1">
      <c r="GQ55353" s="171"/>
    </row>
    <row r="55354" spans="199:199" ht="12" customHeight="1">
      <c r="GQ55354" s="171"/>
    </row>
    <row r="55355" spans="199:199" ht="12" customHeight="1">
      <c r="GQ55355" s="171"/>
    </row>
    <row r="55356" spans="199:199" ht="12" customHeight="1">
      <c r="GQ55356" s="171"/>
    </row>
    <row r="55357" spans="199:199" ht="12" customHeight="1">
      <c r="GQ55357" s="171"/>
    </row>
    <row r="55358" spans="199:199" ht="12" customHeight="1">
      <c r="GQ55358" s="171"/>
    </row>
    <row r="55359" spans="199:199" ht="12" customHeight="1">
      <c r="GQ55359" s="171"/>
    </row>
    <row r="55360" spans="199:199" ht="12" customHeight="1">
      <c r="GQ55360" s="171"/>
    </row>
    <row r="55361" spans="199:199" ht="12" customHeight="1">
      <c r="GQ55361" s="171"/>
    </row>
    <row r="55362" spans="199:199" ht="12" customHeight="1">
      <c r="GQ55362" s="171"/>
    </row>
    <row r="55363" spans="199:199" ht="12" customHeight="1">
      <c r="GQ55363" s="171"/>
    </row>
    <row r="55364" spans="199:199" ht="12" customHeight="1">
      <c r="GQ55364" s="171"/>
    </row>
    <row r="55365" spans="199:199" ht="12" customHeight="1">
      <c r="GQ55365" s="171"/>
    </row>
    <row r="55366" spans="199:199" ht="12" customHeight="1">
      <c r="GQ55366" s="171"/>
    </row>
    <row r="55367" spans="199:199" ht="12" customHeight="1">
      <c r="GQ55367" s="171"/>
    </row>
    <row r="55368" spans="199:199" ht="12" customHeight="1">
      <c r="GQ55368" s="171"/>
    </row>
    <row r="55369" spans="199:199" ht="12" customHeight="1">
      <c r="GQ55369" s="171"/>
    </row>
    <row r="55370" spans="199:199" ht="12" customHeight="1">
      <c r="GQ55370" s="171"/>
    </row>
    <row r="55371" spans="199:199" ht="12" customHeight="1">
      <c r="GQ55371" s="171"/>
    </row>
    <row r="55372" spans="199:199" ht="12" customHeight="1">
      <c r="GQ55372" s="171"/>
    </row>
    <row r="55373" spans="199:199" ht="12" customHeight="1">
      <c r="GQ55373" s="171"/>
    </row>
    <row r="55374" spans="199:199" ht="12" customHeight="1">
      <c r="GQ55374" s="171"/>
    </row>
    <row r="55375" spans="199:199" ht="12" customHeight="1">
      <c r="GQ55375" s="171"/>
    </row>
    <row r="55376" spans="199:199" ht="12" customHeight="1">
      <c r="GQ55376" s="171"/>
    </row>
    <row r="55377" spans="199:199" ht="12" customHeight="1">
      <c r="GQ55377" s="171"/>
    </row>
    <row r="55378" spans="199:199" ht="12" customHeight="1">
      <c r="GQ55378" s="171"/>
    </row>
    <row r="55379" spans="199:199" ht="12" customHeight="1">
      <c r="GQ55379" s="171"/>
    </row>
    <row r="55380" spans="199:199" ht="12" customHeight="1">
      <c r="GQ55380" s="171"/>
    </row>
    <row r="55381" spans="199:199" ht="12" customHeight="1">
      <c r="GQ55381" s="171"/>
    </row>
    <row r="55382" spans="199:199" ht="12" customHeight="1">
      <c r="GQ55382" s="171"/>
    </row>
    <row r="55383" spans="199:199" ht="12" customHeight="1">
      <c r="GQ55383" s="171"/>
    </row>
    <row r="55384" spans="199:199" ht="12" customHeight="1">
      <c r="GQ55384" s="171"/>
    </row>
    <row r="55385" spans="199:199" ht="12" customHeight="1">
      <c r="GQ55385" s="171"/>
    </row>
    <row r="55386" spans="199:199" ht="12" customHeight="1">
      <c r="GQ55386" s="171"/>
    </row>
    <row r="55387" spans="199:199" ht="12" customHeight="1">
      <c r="GQ55387" s="171"/>
    </row>
    <row r="55388" spans="199:199" ht="12" customHeight="1">
      <c r="GQ55388" s="171"/>
    </row>
    <row r="55389" spans="199:199" ht="12" customHeight="1">
      <c r="GQ55389" s="171"/>
    </row>
    <row r="55390" spans="199:199" ht="12" customHeight="1">
      <c r="GQ55390" s="171"/>
    </row>
    <row r="55391" spans="199:199" ht="12" customHeight="1">
      <c r="GQ55391" s="171"/>
    </row>
    <row r="55392" spans="199:199" ht="12" customHeight="1">
      <c r="GQ55392" s="171"/>
    </row>
    <row r="55393" spans="199:199" ht="12" customHeight="1">
      <c r="GQ55393" s="171"/>
    </row>
    <row r="55394" spans="199:199" ht="12" customHeight="1">
      <c r="GQ55394" s="171"/>
    </row>
    <row r="55395" spans="199:199" ht="12" customHeight="1">
      <c r="GQ55395" s="171"/>
    </row>
    <row r="55396" spans="199:199" ht="12" customHeight="1">
      <c r="GQ55396" s="171"/>
    </row>
    <row r="55397" spans="199:199" ht="12" customHeight="1">
      <c r="GQ55397" s="171"/>
    </row>
    <row r="55398" spans="199:199" ht="12" customHeight="1">
      <c r="GQ55398" s="171"/>
    </row>
    <row r="55399" spans="199:199" ht="12" customHeight="1">
      <c r="GQ55399" s="171"/>
    </row>
    <row r="55400" spans="199:199" ht="12" customHeight="1">
      <c r="GQ55400" s="171"/>
    </row>
    <row r="55401" spans="199:199" ht="12" customHeight="1">
      <c r="GQ55401" s="171"/>
    </row>
    <row r="55402" spans="199:199" ht="12" customHeight="1">
      <c r="GQ55402" s="171"/>
    </row>
    <row r="55403" spans="199:199" ht="12" customHeight="1">
      <c r="GQ55403" s="171"/>
    </row>
    <row r="55404" spans="199:199" ht="12" customHeight="1">
      <c r="GQ55404" s="171"/>
    </row>
    <row r="55405" spans="199:199" ht="12" customHeight="1">
      <c r="GQ55405" s="171"/>
    </row>
    <row r="55406" spans="199:199" ht="12" customHeight="1">
      <c r="GQ55406" s="171"/>
    </row>
    <row r="55407" spans="199:199" ht="12" customHeight="1">
      <c r="GQ55407" s="171"/>
    </row>
    <row r="55408" spans="199:199" ht="12" customHeight="1">
      <c r="GQ55408" s="171"/>
    </row>
    <row r="55409" spans="199:199" ht="12" customHeight="1">
      <c r="GQ55409" s="171"/>
    </row>
    <row r="55410" spans="199:199" ht="12" customHeight="1">
      <c r="GQ55410" s="171"/>
    </row>
    <row r="55411" spans="199:199" ht="12" customHeight="1">
      <c r="GQ55411" s="171"/>
    </row>
    <row r="55412" spans="199:199" ht="12" customHeight="1">
      <c r="GQ55412" s="171"/>
    </row>
    <row r="55413" spans="199:199" ht="12" customHeight="1">
      <c r="GQ55413" s="171"/>
    </row>
    <row r="55414" spans="199:199" ht="12" customHeight="1">
      <c r="GQ55414" s="171"/>
    </row>
    <row r="55415" spans="199:199" ht="12" customHeight="1">
      <c r="GQ55415" s="171"/>
    </row>
    <row r="55416" spans="199:199" ht="12" customHeight="1">
      <c r="GQ55416" s="171"/>
    </row>
    <row r="55417" spans="199:199" ht="12" customHeight="1">
      <c r="GQ55417" s="171"/>
    </row>
    <row r="55418" spans="199:199" ht="12" customHeight="1">
      <c r="GQ55418" s="171"/>
    </row>
    <row r="55419" spans="199:199" ht="12" customHeight="1">
      <c r="GQ55419" s="171"/>
    </row>
    <row r="55420" spans="199:199" ht="12" customHeight="1">
      <c r="GQ55420" s="171"/>
    </row>
    <row r="55421" spans="199:199" ht="12" customHeight="1">
      <c r="GQ55421" s="171"/>
    </row>
    <row r="55422" spans="199:199" ht="12" customHeight="1">
      <c r="GQ55422" s="171"/>
    </row>
    <row r="55423" spans="199:199" ht="12" customHeight="1">
      <c r="GQ55423" s="171"/>
    </row>
    <row r="55424" spans="199:199" ht="12" customHeight="1">
      <c r="GQ55424" s="171"/>
    </row>
    <row r="55425" spans="199:199" ht="12" customHeight="1">
      <c r="GQ55425" s="171"/>
    </row>
    <row r="55426" spans="199:199" ht="12" customHeight="1">
      <c r="GQ55426" s="171"/>
    </row>
    <row r="55427" spans="199:199" ht="12" customHeight="1">
      <c r="GQ55427" s="171"/>
    </row>
    <row r="55428" spans="199:199" ht="12" customHeight="1">
      <c r="GQ55428" s="171"/>
    </row>
    <row r="55429" spans="199:199" ht="12" customHeight="1">
      <c r="GQ55429" s="171"/>
    </row>
    <row r="55430" spans="199:199" ht="12" customHeight="1">
      <c r="GQ55430" s="171"/>
    </row>
    <row r="55431" spans="199:199" ht="12" customHeight="1">
      <c r="GQ55431" s="171"/>
    </row>
    <row r="55432" spans="199:199" ht="12" customHeight="1">
      <c r="GQ55432" s="171"/>
    </row>
    <row r="55433" spans="199:199" ht="12" customHeight="1">
      <c r="GQ55433" s="171"/>
    </row>
    <row r="55434" spans="199:199" ht="12" customHeight="1">
      <c r="GQ55434" s="171"/>
    </row>
    <row r="55435" spans="199:199" ht="12" customHeight="1">
      <c r="GQ55435" s="171"/>
    </row>
    <row r="55436" spans="199:199" ht="12" customHeight="1">
      <c r="GQ55436" s="171"/>
    </row>
    <row r="55437" spans="199:199" ht="12" customHeight="1">
      <c r="GQ55437" s="171"/>
    </row>
    <row r="55438" spans="199:199" ht="12" customHeight="1">
      <c r="GQ55438" s="171"/>
    </row>
    <row r="55439" spans="199:199" ht="12" customHeight="1">
      <c r="GQ55439" s="171"/>
    </row>
    <row r="55440" spans="199:199" ht="12" customHeight="1">
      <c r="GQ55440" s="171"/>
    </row>
    <row r="55441" spans="199:199" ht="12" customHeight="1">
      <c r="GQ55441" s="171"/>
    </row>
    <row r="55442" spans="199:199" ht="12" customHeight="1">
      <c r="GQ55442" s="171"/>
    </row>
    <row r="55443" spans="199:199" ht="12" customHeight="1">
      <c r="GQ55443" s="171"/>
    </row>
    <row r="55444" spans="199:199" ht="12" customHeight="1">
      <c r="GQ55444" s="171"/>
    </row>
    <row r="55445" spans="199:199" ht="12" customHeight="1">
      <c r="GQ55445" s="171"/>
    </row>
    <row r="55446" spans="199:199" ht="12" customHeight="1">
      <c r="GQ55446" s="171"/>
    </row>
    <row r="55447" spans="199:199" ht="12" customHeight="1">
      <c r="GQ55447" s="171"/>
    </row>
    <row r="55448" spans="199:199" ht="12" customHeight="1">
      <c r="GQ55448" s="171"/>
    </row>
    <row r="55449" spans="199:199" ht="12" customHeight="1">
      <c r="GQ55449" s="171"/>
    </row>
    <row r="55450" spans="199:199" ht="12" customHeight="1">
      <c r="GQ55450" s="171"/>
    </row>
    <row r="55451" spans="199:199" ht="12" customHeight="1">
      <c r="GQ55451" s="171"/>
    </row>
    <row r="55452" spans="199:199" ht="12" customHeight="1">
      <c r="GQ55452" s="171"/>
    </row>
    <row r="55453" spans="199:199" ht="12" customHeight="1">
      <c r="GQ55453" s="171"/>
    </row>
    <row r="55454" spans="199:199" ht="12" customHeight="1">
      <c r="GQ55454" s="171"/>
    </row>
    <row r="55455" spans="199:199" ht="12" customHeight="1">
      <c r="GQ55455" s="171"/>
    </row>
    <row r="55456" spans="199:199" ht="12" customHeight="1">
      <c r="GQ55456" s="171"/>
    </row>
    <row r="55457" spans="199:199" ht="12" customHeight="1">
      <c r="GQ55457" s="171"/>
    </row>
    <row r="55458" spans="199:199" ht="12" customHeight="1">
      <c r="GQ55458" s="171"/>
    </row>
    <row r="55459" spans="199:199" ht="12" customHeight="1">
      <c r="GQ55459" s="171"/>
    </row>
    <row r="55460" spans="199:199" ht="12" customHeight="1">
      <c r="GQ55460" s="171"/>
    </row>
    <row r="55461" spans="199:199" ht="12" customHeight="1">
      <c r="GQ55461" s="171"/>
    </row>
    <row r="55462" spans="199:199" ht="12" customHeight="1">
      <c r="GQ55462" s="171"/>
    </row>
    <row r="55463" spans="199:199" ht="12" customHeight="1">
      <c r="GQ55463" s="171"/>
    </row>
    <row r="55464" spans="199:199" ht="12" customHeight="1">
      <c r="GQ55464" s="171"/>
    </row>
    <row r="55465" spans="199:199" ht="12" customHeight="1">
      <c r="GQ55465" s="171"/>
    </row>
    <row r="55466" spans="199:199" ht="12" customHeight="1">
      <c r="GQ55466" s="171"/>
    </row>
    <row r="55467" spans="199:199" ht="12" customHeight="1">
      <c r="GQ55467" s="171"/>
    </row>
    <row r="55468" spans="199:199" ht="12" customHeight="1">
      <c r="GQ55468" s="171"/>
    </row>
    <row r="55469" spans="199:199" ht="12" customHeight="1">
      <c r="GQ55469" s="171"/>
    </row>
    <row r="55470" spans="199:199" ht="12" customHeight="1">
      <c r="GQ55470" s="171"/>
    </row>
    <row r="55471" spans="199:199" ht="12" customHeight="1">
      <c r="GQ55471" s="171"/>
    </row>
    <row r="55472" spans="199:199" ht="12" customHeight="1">
      <c r="GQ55472" s="171"/>
    </row>
    <row r="55473" spans="199:199" ht="12" customHeight="1">
      <c r="GQ55473" s="171"/>
    </row>
    <row r="55474" spans="199:199" ht="12" customHeight="1">
      <c r="GQ55474" s="171"/>
    </row>
    <row r="55475" spans="199:199" ht="12" customHeight="1">
      <c r="GQ55475" s="171"/>
    </row>
    <row r="55476" spans="199:199" ht="12" customHeight="1">
      <c r="GQ55476" s="171"/>
    </row>
    <row r="55477" spans="199:199" ht="12" customHeight="1">
      <c r="GQ55477" s="171"/>
    </row>
    <row r="55478" spans="199:199" ht="12" customHeight="1">
      <c r="GQ55478" s="171"/>
    </row>
    <row r="55479" spans="199:199" ht="12" customHeight="1">
      <c r="GQ55479" s="171"/>
    </row>
    <row r="55480" spans="199:199" ht="12" customHeight="1">
      <c r="GQ55480" s="171"/>
    </row>
    <row r="55481" spans="199:199" ht="12" customHeight="1">
      <c r="GQ55481" s="171"/>
    </row>
    <row r="55482" spans="199:199" ht="12" customHeight="1">
      <c r="GQ55482" s="171"/>
    </row>
    <row r="55483" spans="199:199" ht="12" customHeight="1">
      <c r="GQ55483" s="171"/>
    </row>
    <row r="55484" spans="199:199" ht="12" customHeight="1">
      <c r="GQ55484" s="171"/>
    </row>
    <row r="55485" spans="199:199" ht="12" customHeight="1">
      <c r="GQ55485" s="171"/>
    </row>
    <row r="55486" spans="199:199" ht="12" customHeight="1">
      <c r="GQ55486" s="171"/>
    </row>
    <row r="55487" spans="199:199" ht="12" customHeight="1">
      <c r="GQ55487" s="171"/>
    </row>
    <row r="55488" spans="199:199" ht="12" customHeight="1">
      <c r="GQ55488" s="171"/>
    </row>
    <row r="55489" spans="199:199" ht="12" customHeight="1">
      <c r="GQ55489" s="171"/>
    </row>
    <row r="55490" spans="199:199" ht="12" customHeight="1">
      <c r="GQ55490" s="171"/>
    </row>
    <row r="55491" spans="199:199" ht="12" customHeight="1">
      <c r="GQ55491" s="171"/>
    </row>
    <row r="55492" spans="199:199" ht="12" customHeight="1">
      <c r="GQ55492" s="171"/>
    </row>
    <row r="55493" spans="199:199" ht="12" customHeight="1">
      <c r="GQ55493" s="171"/>
    </row>
    <row r="55494" spans="199:199" ht="12" customHeight="1">
      <c r="GQ55494" s="171"/>
    </row>
    <row r="55495" spans="199:199" ht="12" customHeight="1">
      <c r="GQ55495" s="171"/>
    </row>
    <row r="55496" spans="199:199" ht="12" customHeight="1">
      <c r="GQ55496" s="171"/>
    </row>
    <row r="55497" spans="199:199" ht="12" customHeight="1">
      <c r="GQ55497" s="171"/>
    </row>
    <row r="55498" spans="199:199" ht="12" customHeight="1">
      <c r="GQ55498" s="171"/>
    </row>
    <row r="55499" spans="199:199" ht="12" customHeight="1">
      <c r="GQ55499" s="171"/>
    </row>
    <row r="55500" spans="199:199" ht="12" customHeight="1">
      <c r="GQ55500" s="171"/>
    </row>
    <row r="55501" spans="199:199" ht="12" customHeight="1">
      <c r="GQ55501" s="171"/>
    </row>
    <row r="55502" spans="199:199" ht="12" customHeight="1">
      <c r="GQ55502" s="171"/>
    </row>
    <row r="55503" spans="199:199" ht="12" customHeight="1">
      <c r="GQ55503" s="171"/>
    </row>
    <row r="55504" spans="199:199" ht="12" customHeight="1">
      <c r="GQ55504" s="171"/>
    </row>
    <row r="55505" spans="199:199" ht="12" customHeight="1">
      <c r="GQ55505" s="171"/>
    </row>
    <row r="55506" spans="199:199" ht="12" customHeight="1">
      <c r="GQ55506" s="171"/>
    </row>
    <row r="55507" spans="199:199" ht="12" customHeight="1">
      <c r="GQ55507" s="171"/>
    </row>
    <row r="55508" spans="199:199" ht="12" customHeight="1">
      <c r="GQ55508" s="171"/>
    </row>
    <row r="55509" spans="199:199" ht="12" customHeight="1">
      <c r="GQ55509" s="171"/>
    </row>
    <row r="55510" spans="199:199" ht="12" customHeight="1">
      <c r="GQ55510" s="171"/>
    </row>
    <row r="55511" spans="199:199" ht="12" customHeight="1">
      <c r="GQ55511" s="171"/>
    </row>
    <row r="55512" spans="199:199" ht="12" customHeight="1">
      <c r="GQ55512" s="171"/>
    </row>
    <row r="55513" spans="199:199" ht="12" customHeight="1">
      <c r="GQ55513" s="171"/>
    </row>
    <row r="55514" spans="199:199" ht="12" customHeight="1">
      <c r="GQ55514" s="171"/>
    </row>
    <row r="55515" spans="199:199" ht="12" customHeight="1">
      <c r="GQ55515" s="171"/>
    </row>
    <row r="55516" spans="199:199" ht="12" customHeight="1">
      <c r="GQ55516" s="171"/>
    </row>
    <row r="55517" spans="199:199" ht="12" customHeight="1">
      <c r="GQ55517" s="171"/>
    </row>
    <row r="55518" spans="199:199" ht="12" customHeight="1">
      <c r="GQ55518" s="171"/>
    </row>
    <row r="55519" spans="199:199" ht="12" customHeight="1">
      <c r="GQ55519" s="171"/>
    </row>
    <row r="55520" spans="199:199" ht="12" customHeight="1">
      <c r="GQ55520" s="171"/>
    </row>
    <row r="55521" spans="199:199" ht="12" customHeight="1">
      <c r="GQ55521" s="171"/>
    </row>
    <row r="55522" spans="199:199" ht="12" customHeight="1">
      <c r="GQ55522" s="171"/>
    </row>
    <row r="55523" spans="199:199" ht="12" customHeight="1">
      <c r="GQ55523" s="171"/>
    </row>
    <row r="55524" spans="199:199" ht="12" customHeight="1">
      <c r="GQ55524" s="171"/>
    </row>
    <row r="55525" spans="199:199" ht="12" customHeight="1">
      <c r="GQ55525" s="171"/>
    </row>
    <row r="55526" spans="199:199" ht="12" customHeight="1">
      <c r="GQ55526" s="171"/>
    </row>
    <row r="55527" spans="199:199" ht="12" customHeight="1">
      <c r="GQ55527" s="171"/>
    </row>
    <row r="55528" spans="199:199" ht="12" customHeight="1">
      <c r="GQ55528" s="171"/>
    </row>
    <row r="55529" spans="199:199" ht="12" customHeight="1">
      <c r="GQ55529" s="171"/>
    </row>
    <row r="55530" spans="199:199" ht="12" customHeight="1">
      <c r="GQ55530" s="171"/>
    </row>
    <row r="55531" spans="199:199" ht="12" customHeight="1">
      <c r="GQ55531" s="171"/>
    </row>
    <row r="55532" spans="199:199" ht="12" customHeight="1">
      <c r="GQ55532" s="171"/>
    </row>
    <row r="55533" spans="199:199" ht="12" customHeight="1">
      <c r="GQ55533" s="171"/>
    </row>
    <row r="55534" spans="199:199" ht="12" customHeight="1">
      <c r="GQ55534" s="171"/>
    </row>
    <row r="55535" spans="199:199" ht="12" customHeight="1">
      <c r="GQ55535" s="171"/>
    </row>
    <row r="55536" spans="199:199" ht="12" customHeight="1">
      <c r="GQ55536" s="171"/>
    </row>
    <row r="55537" spans="199:199" ht="12" customHeight="1">
      <c r="GQ55537" s="171"/>
    </row>
    <row r="55538" spans="199:199" ht="12" customHeight="1">
      <c r="GQ55538" s="171"/>
    </row>
    <row r="55539" spans="199:199" ht="12" customHeight="1">
      <c r="GQ55539" s="171"/>
    </row>
    <row r="55540" spans="199:199" ht="12" customHeight="1">
      <c r="GQ55540" s="171"/>
    </row>
    <row r="55541" spans="199:199" ht="12" customHeight="1">
      <c r="GQ55541" s="171"/>
    </row>
    <row r="55542" spans="199:199" ht="12" customHeight="1">
      <c r="GQ55542" s="171"/>
    </row>
    <row r="55543" spans="199:199" ht="12" customHeight="1">
      <c r="GQ55543" s="171"/>
    </row>
    <row r="55544" spans="199:199" ht="12" customHeight="1">
      <c r="GQ55544" s="171"/>
    </row>
    <row r="55545" spans="199:199" ht="12" customHeight="1">
      <c r="GQ55545" s="171"/>
    </row>
    <row r="55546" spans="199:199" ht="12" customHeight="1">
      <c r="GQ55546" s="171"/>
    </row>
    <row r="55547" spans="199:199" ht="12" customHeight="1">
      <c r="GQ55547" s="171"/>
    </row>
    <row r="55548" spans="199:199" ht="12" customHeight="1">
      <c r="GQ55548" s="171"/>
    </row>
    <row r="55549" spans="199:199" ht="12" customHeight="1">
      <c r="GQ55549" s="171"/>
    </row>
    <row r="55550" spans="199:199" ht="12" customHeight="1">
      <c r="GQ55550" s="171"/>
    </row>
    <row r="55551" spans="199:199" ht="12" customHeight="1">
      <c r="GQ55551" s="171"/>
    </row>
    <row r="55552" spans="199:199" ht="12" customHeight="1">
      <c r="GQ55552" s="171"/>
    </row>
    <row r="55553" spans="199:199" ht="12" customHeight="1">
      <c r="GQ55553" s="171"/>
    </row>
    <row r="55554" spans="199:199" ht="12" customHeight="1">
      <c r="GQ55554" s="171"/>
    </row>
    <row r="55555" spans="199:199" ht="12" customHeight="1">
      <c r="GQ55555" s="171"/>
    </row>
    <row r="55556" spans="199:199" ht="12" customHeight="1">
      <c r="GQ55556" s="171"/>
    </row>
    <row r="55557" spans="199:199" ht="12" customHeight="1">
      <c r="GQ55557" s="171"/>
    </row>
    <row r="55558" spans="199:199" ht="12" customHeight="1">
      <c r="GQ55558" s="171"/>
    </row>
    <row r="55559" spans="199:199" ht="12" customHeight="1">
      <c r="GQ55559" s="171"/>
    </row>
    <row r="55560" spans="199:199" ht="12" customHeight="1">
      <c r="GQ55560" s="171"/>
    </row>
    <row r="55561" spans="199:199" ht="12" customHeight="1">
      <c r="GQ55561" s="171"/>
    </row>
    <row r="55562" spans="199:199" ht="12" customHeight="1">
      <c r="GQ55562" s="171"/>
    </row>
    <row r="55563" spans="199:199" ht="12" customHeight="1">
      <c r="GQ55563" s="171"/>
    </row>
    <row r="55564" spans="199:199" ht="12" customHeight="1">
      <c r="GQ55564" s="171"/>
    </row>
    <row r="55565" spans="199:199" ht="12" customHeight="1">
      <c r="GQ55565" s="171"/>
    </row>
    <row r="55566" spans="199:199" ht="12" customHeight="1">
      <c r="GQ55566" s="171"/>
    </row>
    <row r="55567" spans="199:199" ht="12" customHeight="1">
      <c r="GQ55567" s="171"/>
    </row>
    <row r="55568" spans="199:199" ht="12" customHeight="1">
      <c r="GQ55568" s="171"/>
    </row>
    <row r="55569" spans="199:199" ht="12" customHeight="1">
      <c r="GQ55569" s="171"/>
    </row>
    <row r="55570" spans="199:199" ht="12" customHeight="1">
      <c r="GQ55570" s="171"/>
    </row>
    <row r="55571" spans="199:199" ht="12" customHeight="1">
      <c r="GQ55571" s="171"/>
    </row>
    <row r="55572" spans="199:199" ht="12" customHeight="1">
      <c r="GQ55572" s="171"/>
    </row>
    <row r="55573" spans="199:199" ht="12" customHeight="1">
      <c r="GQ55573" s="171"/>
    </row>
    <row r="55574" spans="199:199" ht="12" customHeight="1">
      <c r="GQ55574" s="171"/>
    </row>
    <row r="55575" spans="199:199" ht="12" customHeight="1">
      <c r="GQ55575" s="171"/>
    </row>
    <row r="55576" spans="199:199" ht="12" customHeight="1">
      <c r="GQ55576" s="171"/>
    </row>
    <row r="55577" spans="199:199" ht="12" customHeight="1">
      <c r="GQ55577" s="171"/>
    </row>
    <row r="55578" spans="199:199" ht="12" customHeight="1">
      <c r="GQ55578" s="171"/>
    </row>
    <row r="55579" spans="199:199" ht="12" customHeight="1">
      <c r="GQ55579" s="171"/>
    </row>
    <row r="55580" spans="199:199" ht="12" customHeight="1">
      <c r="GQ55580" s="171"/>
    </row>
    <row r="55581" spans="199:199" ht="12" customHeight="1">
      <c r="GQ55581" s="171"/>
    </row>
    <row r="55582" spans="199:199" ht="12" customHeight="1">
      <c r="GQ55582" s="171"/>
    </row>
    <row r="55583" spans="199:199" ht="12" customHeight="1">
      <c r="GQ55583" s="171"/>
    </row>
    <row r="55584" spans="199:199" ht="12" customHeight="1">
      <c r="GQ55584" s="171"/>
    </row>
    <row r="55585" spans="199:199" ht="12" customHeight="1">
      <c r="GQ55585" s="171"/>
    </row>
    <row r="55586" spans="199:199" ht="12" customHeight="1">
      <c r="GQ55586" s="171"/>
    </row>
    <row r="55587" spans="199:199" ht="12" customHeight="1">
      <c r="GQ55587" s="171"/>
    </row>
    <row r="55588" spans="199:199" ht="12" customHeight="1">
      <c r="GQ55588" s="171"/>
    </row>
    <row r="55589" spans="199:199" ht="12" customHeight="1">
      <c r="GQ55589" s="171"/>
    </row>
    <row r="55590" spans="199:199" ht="12" customHeight="1">
      <c r="GQ55590" s="171"/>
    </row>
    <row r="55591" spans="199:199" ht="12" customHeight="1">
      <c r="GQ55591" s="171"/>
    </row>
    <row r="55592" spans="199:199" ht="12" customHeight="1">
      <c r="GQ55592" s="171"/>
    </row>
    <row r="55593" spans="199:199" ht="12" customHeight="1">
      <c r="GQ55593" s="171"/>
    </row>
    <row r="55594" spans="199:199" ht="12" customHeight="1">
      <c r="GQ55594" s="171"/>
    </row>
    <row r="55595" spans="199:199" ht="12" customHeight="1">
      <c r="GQ55595" s="171"/>
    </row>
    <row r="55596" spans="199:199" ht="12" customHeight="1">
      <c r="GQ55596" s="171"/>
    </row>
    <row r="55597" spans="199:199" ht="12" customHeight="1">
      <c r="GQ55597" s="171"/>
    </row>
    <row r="55598" spans="199:199" ht="12" customHeight="1">
      <c r="GQ55598" s="171"/>
    </row>
    <row r="55599" spans="199:199" ht="12" customHeight="1">
      <c r="GQ55599" s="171"/>
    </row>
    <row r="55600" spans="199:199" ht="12" customHeight="1">
      <c r="GQ55600" s="171"/>
    </row>
    <row r="55601" spans="199:199" ht="12" customHeight="1">
      <c r="GQ55601" s="171"/>
    </row>
    <row r="55602" spans="199:199" ht="12" customHeight="1">
      <c r="GQ55602" s="171"/>
    </row>
    <row r="55603" spans="199:199" ht="12" customHeight="1">
      <c r="GQ55603" s="171"/>
    </row>
    <row r="55604" spans="199:199" ht="12" customHeight="1">
      <c r="GQ55604" s="171"/>
    </row>
    <row r="55605" spans="199:199" ht="12" customHeight="1">
      <c r="GQ55605" s="171"/>
    </row>
    <row r="55606" spans="199:199" ht="12" customHeight="1">
      <c r="GQ55606" s="171"/>
    </row>
    <row r="55607" spans="199:199" ht="12" customHeight="1">
      <c r="GQ55607" s="171"/>
    </row>
    <row r="55608" spans="199:199" ht="12" customHeight="1">
      <c r="GQ55608" s="171"/>
    </row>
    <row r="55609" spans="199:199" ht="12" customHeight="1">
      <c r="GQ55609" s="171"/>
    </row>
    <row r="55610" spans="199:199" ht="12" customHeight="1">
      <c r="GQ55610" s="171"/>
    </row>
    <row r="55611" spans="199:199" ht="12" customHeight="1">
      <c r="GQ55611" s="171"/>
    </row>
    <row r="55612" spans="199:199" ht="12" customHeight="1">
      <c r="GQ55612" s="171"/>
    </row>
    <row r="55613" spans="199:199" ht="12" customHeight="1">
      <c r="GQ55613" s="171"/>
    </row>
    <row r="55614" spans="199:199" ht="12" customHeight="1">
      <c r="GQ55614" s="171"/>
    </row>
    <row r="55615" spans="199:199" ht="12" customHeight="1">
      <c r="GQ55615" s="171"/>
    </row>
    <row r="55616" spans="199:199" ht="12" customHeight="1">
      <c r="GQ55616" s="171"/>
    </row>
    <row r="55617" spans="199:199" ht="12" customHeight="1">
      <c r="GQ55617" s="171"/>
    </row>
    <row r="55618" spans="199:199" ht="12" customHeight="1">
      <c r="GQ55618" s="171"/>
    </row>
    <row r="55619" spans="199:199" ht="12" customHeight="1">
      <c r="GQ55619" s="171"/>
    </row>
    <row r="55620" spans="199:199" ht="12" customHeight="1">
      <c r="GQ55620" s="171"/>
    </row>
    <row r="55621" spans="199:199" ht="12" customHeight="1">
      <c r="GQ55621" s="171"/>
    </row>
    <row r="55622" spans="199:199" ht="12" customHeight="1">
      <c r="GQ55622" s="171"/>
    </row>
    <row r="55623" spans="199:199" ht="12" customHeight="1">
      <c r="GQ55623" s="171"/>
    </row>
    <row r="55624" spans="199:199" ht="12" customHeight="1">
      <c r="GQ55624" s="171"/>
    </row>
    <row r="55625" spans="199:199" ht="12" customHeight="1">
      <c r="GQ55625" s="171"/>
    </row>
    <row r="55626" spans="199:199" ht="12" customHeight="1">
      <c r="GQ55626" s="171"/>
    </row>
    <row r="55627" spans="199:199" ht="12" customHeight="1">
      <c r="GQ55627" s="171"/>
    </row>
    <row r="55628" spans="199:199" ht="12" customHeight="1">
      <c r="GQ55628" s="171"/>
    </row>
    <row r="55629" spans="199:199" ht="12" customHeight="1">
      <c r="GQ55629" s="171"/>
    </row>
    <row r="55630" spans="199:199" ht="12" customHeight="1">
      <c r="GQ55630" s="171"/>
    </row>
    <row r="55631" spans="199:199" ht="12" customHeight="1">
      <c r="GQ55631" s="171"/>
    </row>
    <row r="55632" spans="199:199" ht="12" customHeight="1">
      <c r="GQ55632" s="171"/>
    </row>
    <row r="55633" spans="199:199" ht="12" customHeight="1">
      <c r="GQ55633" s="171"/>
    </row>
    <row r="55634" spans="199:199" ht="12" customHeight="1">
      <c r="GQ55634" s="171"/>
    </row>
    <row r="55635" spans="199:199" ht="12" customHeight="1">
      <c r="GQ55635" s="171"/>
    </row>
    <row r="55636" spans="199:199" ht="12" customHeight="1">
      <c r="GQ55636" s="171"/>
    </row>
    <row r="55637" spans="199:199" ht="12" customHeight="1">
      <c r="GQ55637" s="171"/>
    </row>
    <row r="55638" spans="199:199" ht="12" customHeight="1">
      <c r="GQ55638" s="171"/>
    </row>
    <row r="55639" spans="199:199" ht="12" customHeight="1">
      <c r="GQ55639" s="171"/>
    </row>
    <row r="55640" spans="199:199" ht="12" customHeight="1">
      <c r="GQ55640" s="171"/>
    </row>
    <row r="55641" spans="199:199" ht="12" customHeight="1">
      <c r="GQ55641" s="171"/>
    </row>
    <row r="55642" spans="199:199" ht="12" customHeight="1">
      <c r="GQ55642" s="171"/>
    </row>
    <row r="55643" spans="199:199" ht="12" customHeight="1">
      <c r="GQ55643" s="171"/>
    </row>
    <row r="55644" spans="199:199" ht="12" customHeight="1">
      <c r="GQ55644" s="171"/>
    </row>
    <row r="55645" spans="199:199" ht="12" customHeight="1">
      <c r="GQ55645" s="171"/>
    </row>
    <row r="55646" spans="199:199" ht="12" customHeight="1">
      <c r="GQ55646" s="171"/>
    </row>
    <row r="55647" spans="199:199" ht="12" customHeight="1">
      <c r="GQ55647" s="171"/>
    </row>
    <row r="55648" spans="199:199" ht="12" customHeight="1">
      <c r="GQ55648" s="171"/>
    </row>
    <row r="55649" spans="199:199" ht="12" customHeight="1">
      <c r="GQ55649" s="171"/>
    </row>
    <row r="55650" spans="199:199" ht="12" customHeight="1">
      <c r="GQ55650" s="171"/>
    </row>
    <row r="55651" spans="199:199" ht="12" customHeight="1">
      <c r="GQ55651" s="171"/>
    </row>
    <row r="55652" spans="199:199" ht="12" customHeight="1">
      <c r="GQ55652" s="171"/>
    </row>
    <row r="55653" spans="199:199" ht="12" customHeight="1">
      <c r="GQ55653" s="171"/>
    </row>
    <row r="55654" spans="199:199" ht="12" customHeight="1">
      <c r="GQ55654" s="171"/>
    </row>
    <row r="55655" spans="199:199" ht="12" customHeight="1">
      <c r="GQ55655" s="171"/>
    </row>
    <row r="55656" spans="199:199" ht="12" customHeight="1">
      <c r="GQ55656" s="171"/>
    </row>
    <row r="55657" spans="199:199" ht="12" customHeight="1">
      <c r="GQ55657" s="171"/>
    </row>
    <row r="55658" spans="199:199" ht="12" customHeight="1">
      <c r="GQ55658" s="171"/>
    </row>
    <row r="55659" spans="199:199" ht="12" customHeight="1">
      <c r="GQ55659" s="171"/>
    </row>
    <row r="55660" spans="199:199" ht="12" customHeight="1">
      <c r="GQ55660" s="171"/>
    </row>
    <row r="55661" spans="199:199" ht="12" customHeight="1">
      <c r="GQ55661" s="171"/>
    </row>
    <row r="55662" spans="199:199" ht="12" customHeight="1">
      <c r="GQ55662" s="171"/>
    </row>
    <row r="55663" spans="199:199" ht="12" customHeight="1">
      <c r="GQ55663" s="171"/>
    </row>
    <row r="55664" spans="199:199" ht="12" customHeight="1">
      <c r="GQ55664" s="171"/>
    </row>
    <row r="55665" spans="199:199" ht="12" customHeight="1">
      <c r="GQ55665" s="171"/>
    </row>
    <row r="55666" spans="199:199" ht="12" customHeight="1">
      <c r="GQ55666" s="171"/>
    </row>
    <row r="55667" spans="199:199" ht="12" customHeight="1">
      <c r="GQ55667" s="171"/>
    </row>
    <row r="55668" spans="199:199" ht="12" customHeight="1">
      <c r="GQ55668" s="171"/>
    </row>
    <row r="55669" spans="199:199" ht="12" customHeight="1">
      <c r="GQ55669" s="171"/>
    </row>
    <row r="55670" spans="199:199" ht="12" customHeight="1">
      <c r="GQ55670" s="171"/>
    </row>
    <row r="55671" spans="199:199" ht="12" customHeight="1">
      <c r="GQ55671" s="171"/>
    </row>
    <row r="55672" spans="199:199" ht="12" customHeight="1">
      <c r="GQ55672" s="171"/>
    </row>
    <row r="55673" spans="199:199" ht="12" customHeight="1">
      <c r="GQ55673" s="171"/>
    </row>
    <row r="55674" spans="199:199" ht="12" customHeight="1">
      <c r="GQ55674" s="171"/>
    </row>
    <row r="55675" spans="199:199" ht="12" customHeight="1">
      <c r="GQ55675" s="171"/>
    </row>
    <row r="55676" spans="199:199" ht="12" customHeight="1">
      <c r="GQ55676" s="171"/>
    </row>
    <row r="55677" spans="199:199" ht="12" customHeight="1">
      <c r="GQ55677" s="171"/>
    </row>
    <row r="55678" spans="199:199" ht="12" customHeight="1">
      <c r="GQ55678" s="171"/>
    </row>
    <row r="55679" spans="199:199" ht="12" customHeight="1">
      <c r="GQ55679" s="171"/>
    </row>
    <row r="55680" spans="199:199" ht="12" customHeight="1">
      <c r="GQ55680" s="171"/>
    </row>
    <row r="55681" spans="199:199" ht="12" customHeight="1">
      <c r="GQ55681" s="171"/>
    </row>
    <row r="55682" spans="199:199" ht="12" customHeight="1">
      <c r="GQ55682" s="171"/>
    </row>
    <row r="55683" spans="199:199" ht="12" customHeight="1">
      <c r="GQ55683" s="171"/>
    </row>
    <row r="55684" spans="199:199" ht="12" customHeight="1">
      <c r="GQ55684" s="171"/>
    </row>
    <row r="55685" spans="199:199" ht="12" customHeight="1">
      <c r="GQ55685" s="171"/>
    </row>
    <row r="55686" spans="199:199" ht="12" customHeight="1">
      <c r="GQ55686" s="171"/>
    </row>
    <row r="55687" spans="199:199" ht="12" customHeight="1">
      <c r="GQ55687" s="171"/>
    </row>
    <row r="55688" spans="199:199" ht="12" customHeight="1">
      <c r="GQ55688" s="171"/>
    </row>
    <row r="55689" spans="199:199" ht="12" customHeight="1">
      <c r="GQ55689" s="171"/>
    </row>
    <row r="55690" spans="199:199" ht="12" customHeight="1">
      <c r="GQ55690" s="171"/>
    </row>
    <row r="55691" spans="199:199" ht="12" customHeight="1">
      <c r="GQ55691" s="171"/>
    </row>
    <row r="55692" spans="199:199" ht="12" customHeight="1">
      <c r="GQ55692" s="171"/>
    </row>
    <row r="55693" spans="199:199" ht="12" customHeight="1">
      <c r="GQ55693" s="171"/>
    </row>
    <row r="55694" spans="199:199" ht="12" customHeight="1">
      <c r="GQ55694" s="171"/>
    </row>
    <row r="55695" spans="199:199" ht="12" customHeight="1">
      <c r="GQ55695" s="171"/>
    </row>
    <row r="55696" spans="199:199" ht="12" customHeight="1">
      <c r="GQ55696" s="171"/>
    </row>
    <row r="55697" spans="199:199" ht="12" customHeight="1">
      <c r="GQ55697" s="171"/>
    </row>
    <row r="55698" spans="199:199" ht="12" customHeight="1">
      <c r="GQ55698" s="171"/>
    </row>
    <row r="55699" spans="199:199" ht="12" customHeight="1">
      <c r="GQ55699" s="171"/>
    </row>
    <row r="55700" spans="199:199" ht="12" customHeight="1">
      <c r="GQ55700" s="171"/>
    </row>
    <row r="55701" spans="199:199" ht="12" customHeight="1">
      <c r="GQ55701" s="171"/>
    </row>
    <row r="55702" spans="199:199" ht="12" customHeight="1">
      <c r="GQ55702" s="171"/>
    </row>
    <row r="55703" spans="199:199" ht="12" customHeight="1">
      <c r="GQ55703" s="171"/>
    </row>
    <row r="55704" spans="199:199" ht="12" customHeight="1">
      <c r="GQ55704" s="171"/>
    </row>
    <row r="55705" spans="199:199" ht="12" customHeight="1">
      <c r="GQ55705" s="171"/>
    </row>
    <row r="55706" spans="199:199" ht="12" customHeight="1">
      <c r="GQ55706" s="171"/>
    </row>
    <row r="55707" spans="199:199" ht="12" customHeight="1">
      <c r="GQ55707" s="171"/>
    </row>
    <row r="55708" spans="199:199" ht="12" customHeight="1">
      <c r="GQ55708" s="171"/>
    </row>
    <row r="55709" spans="199:199" ht="12" customHeight="1">
      <c r="GQ55709" s="171"/>
    </row>
    <row r="55710" spans="199:199" ht="12" customHeight="1">
      <c r="GQ55710" s="171"/>
    </row>
    <row r="55711" spans="199:199" ht="12" customHeight="1">
      <c r="GQ55711" s="171"/>
    </row>
    <row r="55712" spans="199:199" ht="12" customHeight="1">
      <c r="GQ55712" s="171"/>
    </row>
    <row r="55713" spans="199:199" ht="12" customHeight="1">
      <c r="GQ55713" s="171"/>
    </row>
    <row r="55714" spans="199:199" ht="12" customHeight="1">
      <c r="GQ55714" s="171"/>
    </row>
    <row r="55715" spans="199:199" ht="12" customHeight="1">
      <c r="GQ55715" s="171"/>
    </row>
    <row r="55716" spans="199:199" ht="12" customHeight="1">
      <c r="GQ55716" s="171"/>
    </row>
    <row r="55717" spans="199:199" ht="12" customHeight="1">
      <c r="GQ55717" s="171"/>
    </row>
    <row r="55718" spans="199:199" ht="12" customHeight="1">
      <c r="GQ55718" s="171"/>
    </row>
    <row r="55719" spans="199:199" ht="12" customHeight="1">
      <c r="GQ55719" s="171"/>
    </row>
    <row r="55720" spans="199:199" ht="12" customHeight="1">
      <c r="GQ55720" s="171"/>
    </row>
    <row r="55721" spans="199:199" ht="12" customHeight="1">
      <c r="GQ55721" s="171"/>
    </row>
    <row r="55722" spans="199:199" ht="12" customHeight="1">
      <c r="GQ55722" s="171"/>
    </row>
    <row r="55723" spans="199:199" ht="12" customHeight="1">
      <c r="GQ55723" s="171"/>
    </row>
    <row r="55724" spans="199:199" ht="12" customHeight="1">
      <c r="GQ55724" s="171"/>
    </row>
    <row r="55725" spans="199:199" ht="12" customHeight="1">
      <c r="GQ55725" s="171"/>
    </row>
    <row r="55726" spans="199:199" ht="12" customHeight="1">
      <c r="GQ55726" s="171"/>
    </row>
    <row r="55727" spans="199:199" ht="12" customHeight="1">
      <c r="GQ55727" s="171"/>
    </row>
    <row r="55728" spans="199:199" ht="12" customHeight="1">
      <c r="GQ55728" s="171"/>
    </row>
    <row r="55729" spans="199:199" ht="12" customHeight="1">
      <c r="GQ55729" s="171"/>
    </row>
    <row r="55730" spans="199:199" ht="12" customHeight="1">
      <c r="GQ55730" s="171"/>
    </row>
    <row r="55731" spans="199:199" ht="12" customHeight="1">
      <c r="GQ55731" s="171"/>
    </row>
    <row r="55732" spans="199:199" ht="12" customHeight="1">
      <c r="GQ55732" s="171"/>
    </row>
    <row r="55733" spans="199:199" ht="12" customHeight="1">
      <c r="GQ55733" s="171"/>
    </row>
    <row r="55734" spans="199:199" ht="12" customHeight="1">
      <c r="GQ55734" s="171"/>
    </row>
    <row r="55735" spans="199:199" ht="12" customHeight="1">
      <c r="GQ55735" s="171"/>
    </row>
    <row r="55736" spans="199:199" ht="12" customHeight="1">
      <c r="GQ55736" s="171"/>
    </row>
    <row r="55737" spans="199:199" ht="12" customHeight="1">
      <c r="GQ55737" s="171"/>
    </row>
    <row r="55738" spans="199:199" ht="12" customHeight="1">
      <c r="GQ55738" s="171"/>
    </row>
    <row r="55739" spans="199:199" ht="12" customHeight="1">
      <c r="GQ55739" s="171"/>
    </row>
    <row r="55740" spans="199:199" ht="12" customHeight="1">
      <c r="GQ55740" s="171"/>
    </row>
    <row r="55741" spans="199:199" ht="12" customHeight="1">
      <c r="GQ55741" s="171"/>
    </row>
    <row r="55742" spans="199:199" ht="12" customHeight="1">
      <c r="GQ55742" s="171"/>
    </row>
    <row r="55743" spans="199:199" ht="12" customHeight="1">
      <c r="GQ55743" s="171"/>
    </row>
    <row r="55744" spans="199:199" ht="12" customHeight="1">
      <c r="GQ55744" s="171"/>
    </row>
    <row r="55745" spans="199:199" ht="12" customHeight="1">
      <c r="GQ55745" s="171"/>
    </row>
    <row r="55746" spans="199:199" ht="12" customHeight="1">
      <c r="GQ55746" s="171"/>
    </row>
    <row r="55747" spans="199:199" ht="12" customHeight="1">
      <c r="GQ55747" s="171"/>
    </row>
    <row r="55748" spans="199:199" ht="12" customHeight="1">
      <c r="GQ55748" s="171"/>
    </row>
    <row r="55749" spans="199:199" ht="12" customHeight="1">
      <c r="GQ55749" s="171"/>
    </row>
    <row r="55750" spans="199:199" ht="12" customHeight="1">
      <c r="GQ55750" s="171"/>
    </row>
    <row r="55751" spans="199:199" ht="12" customHeight="1">
      <c r="GQ55751" s="171"/>
    </row>
    <row r="55752" spans="199:199" ht="12" customHeight="1">
      <c r="GQ55752" s="171"/>
    </row>
    <row r="55753" spans="199:199" ht="12" customHeight="1">
      <c r="GQ55753" s="171"/>
    </row>
    <row r="55754" spans="199:199" ht="12" customHeight="1">
      <c r="GQ55754" s="171"/>
    </row>
    <row r="55755" spans="199:199" ht="12" customHeight="1">
      <c r="GQ55755" s="171"/>
    </row>
    <row r="55756" spans="199:199" ht="12" customHeight="1">
      <c r="GQ55756" s="171"/>
    </row>
    <row r="55757" spans="199:199" ht="12" customHeight="1">
      <c r="GQ55757" s="171"/>
    </row>
    <row r="55758" spans="199:199" ht="12" customHeight="1">
      <c r="GQ55758" s="171"/>
    </row>
    <row r="55759" spans="199:199" ht="12" customHeight="1">
      <c r="GQ55759" s="171"/>
    </row>
    <row r="55760" spans="199:199" ht="12" customHeight="1">
      <c r="GQ55760" s="171"/>
    </row>
    <row r="55761" spans="199:199" ht="12" customHeight="1">
      <c r="GQ55761" s="171"/>
    </row>
    <row r="55762" spans="199:199" ht="12" customHeight="1">
      <c r="GQ55762" s="171"/>
    </row>
    <row r="55763" spans="199:199" ht="12" customHeight="1">
      <c r="GQ55763" s="171"/>
    </row>
    <row r="55764" spans="199:199" ht="12" customHeight="1">
      <c r="GQ55764" s="171"/>
    </row>
    <row r="55765" spans="199:199" ht="12" customHeight="1">
      <c r="GQ55765" s="171"/>
    </row>
    <row r="55766" spans="199:199" ht="12" customHeight="1">
      <c r="GQ55766" s="171"/>
    </row>
    <row r="55767" spans="199:199" ht="12" customHeight="1">
      <c r="GQ55767" s="171"/>
    </row>
    <row r="55768" spans="199:199" ht="12" customHeight="1">
      <c r="GQ55768" s="171"/>
    </row>
    <row r="55769" spans="199:199" ht="12" customHeight="1">
      <c r="GQ55769" s="171"/>
    </row>
    <row r="55770" spans="199:199" ht="12" customHeight="1">
      <c r="GQ55770" s="171"/>
    </row>
    <row r="55771" spans="199:199" ht="12" customHeight="1">
      <c r="GQ55771" s="171"/>
    </row>
    <row r="55772" spans="199:199" ht="12" customHeight="1">
      <c r="GQ55772" s="171"/>
    </row>
    <row r="55773" spans="199:199" ht="12" customHeight="1">
      <c r="GQ55773" s="171"/>
    </row>
    <row r="55774" spans="199:199" ht="12" customHeight="1">
      <c r="GQ55774" s="171"/>
    </row>
    <row r="55775" spans="199:199" ht="12" customHeight="1">
      <c r="GQ55775" s="171"/>
    </row>
    <row r="55776" spans="199:199" ht="12" customHeight="1">
      <c r="GQ55776" s="171"/>
    </row>
    <row r="55777" spans="199:199" ht="12" customHeight="1">
      <c r="GQ55777" s="171"/>
    </row>
    <row r="55778" spans="199:199" ht="12" customHeight="1">
      <c r="GQ55778" s="171"/>
    </row>
    <row r="55779" spans="199:199" ht="12" customHeight="1">
      <c r="GQ55779" s="171"/>
    </row>
    <row r="55780" spans="199:199" ht="12" customHeight="1">
      <c r="GQ55780" s="171"/>
    </row>
    <row r="55781" spans="199:199" ht="12" customHeight="1">
      <c r="GQ55781" s="171"/>
    </row>
    <row r="55782" spans="199:199" ht="12" customHeight="1">
      <c r="GQ55782" s="171"/>
    </row>
    <row r="55783" spans="199:199" ht="12" customHeight="1">
      <c r="GQ55783" s="171"/>
    </row>
    <row r="55784" spans="199:199" ht="12" customHeight="1">
      <c r="GQ55784" s="171"/>
    </row>
    <row r="55785" spans="199:199" ht="12" customHeight="1">
      <c r="GQ55785" s="171"/>
    </row>
    <row r="55786" spans="199:199" ht="12" customHeight="1">
      <c r="GQ55786" s="171"/>
    </row>
    <row r="55787" spans="199:199" ht="12" customHeight="1">
      <c r="GQ55787" s="171"/>
    </row>
    <row r="55788" spans="199:199" ht="12" customHeight="1">
      <c r="GQ55788" s="171"/>
    </row>
    <row r="55789" spans="199:199" ht="12" customHeight="1">
      <c r="GQ55789" s="171"/>
    </row>
    <row r="55790" spans="199:199" ht="12" customHeight="1">
      <c r="GQ55790" s="171"/>
    </row>
    <row r="55791" spans="199:199" ht="12" customHeight="1">
      <c r="GQ55791" s="171"/>
    </row>
    <row r="55792" spans="199:199" ht="12" customHeight="1">
      <c r="GQ55792" s="171"/>
    </row>
    <row r="55793" spans="199:199" ht="12" customHeight="1">
      <c r="GQ55793" s="171"/>
    </row>
    <row r="55794" spans="199:199" ht="12" customHeight="1">
      <c r="GQ55794" s="171"/>
    </row>
    <row r="55795" spans="199:199" ht="12" customHeight="1">
      <c r="GQ55795" s="171"/>
    </row>
    <row r="55796" spans="199:199" ht="12" customHeight="1">
      <c r="GQ55796" s="171"/>
    </row>
    <row r="55797" spans="199:199" ht="12" customHeight="1">
      <c r="GQ55797" s="171"/>
    </row>
    <row r="55798" spans="199:199" ht="12" customHeight="1">
      <c r="GQ55798" s="171"/>
    </row>
    <row r="55799" spans="199:199" ht="12" customHeight="1">
      <c r="GQ55799" s="171"/>
    </row>
    <row r="55800" spans="199:199" ht="12" customHeight="1">
      <c r="GQ55800" s="171"/>
    </row>
    <row r="55801" spans="199:199" ht="12" customHeight="1">
      <c r="GQ55801" s="171"/>
    </row>
    <row r="55802" spans="199:199" ht="12" customHeight="1">
      <c r="GQ55802" s="171"/>
    </row>
    <row r="55803" spans="199:199" ht="12" customHeight="1">
      <c r="GQ55803" s="171"/>
    </row>
    <row r="55804" spans="199:199" ht="12" customHeight="1">
      <c r="GQ55804" s="171"/>
    </row>
    <row r="55805" spans="199:199" ht="12" customHeight="1">
      <c r="GQ55805" s="171"/>
    </row>
    <row r="55806" spans="199:199" ht="12" customHeight="1">
      <c r="GQ55806" s="171"/>
    </row>
    <row r="55807" spans="199:199" ht="12" customHeight="1">
      <c r="GQ55807" s="171"/>
    </row>
    <row r="55808" spans="199:199" ht="12" customHeight="1">
      <c r="GQ55808" s="171"/>
    </row>
    <row r="55809" spans="199:199" ht="12" customHeight="1">
      <c r="GQ55809" s="171"/>
    </row>
    <row r="55810" spans="199:199" ht="12" customHeight="1">
      <c r="GQ55810" s="171"/>
    </row>
    <row r="55811" spans="199:199" ht="12" customHeight="1">
      <c r="GQ55811" s="171"/>
    </row>
    <row r="55812" spans="199:199" ht="12" customHeight="1">
      <c r="GQ55812" s="171"/>
    </row>
    <row r="55813" spans="199:199" ht="12" customHeight="1">
      <c r="GQ55813" s="171"/>
    </row>
    <row r="55814" spans="199:199" ht="12" customHeight="1">
      <c r="GQ55814" s="171"/>
    </row>
    <row r="55815" spans="199:199" ht="12" customHeight="1">
      <c r="GQ55815" s="171"/>
    </row>
    <row r="55816" spans="199:199" ht="12" customHeight="1">
      <c r="GQ55816" s="171"/>
    </row>
    <row r="55817" spans="199:199" ht="12" customHeight="1">
      <c r="GQ55817" s="171"/>
    </row>
    <row r="55818" spans="199:199" ht="12" customHeight="1">
      <c r="GQ55818" s="171"/>
    </row>
    <row r="55819" spans="199:199" ht="12" customHeight="1">
      <c r="GQ55819" s="171"/>
    </row>
    <row r="55820" spans="199:199" ht="12" customHeight="1">
      <c r="GQ55820" s="171"/>
    </row>
    <row r="55821" spans="199:199" ht="12" customHeight="1">
      <c r="GQ55821" s="171"/>
    </row>
    <row r="55822" spans="199:199" ht="12" customHeight="1">
      <c r="GQ55822" s="171"/>
    </row>
    <row r="55823" spans="199:199" ht="12" customHeight="1">
      <c r="GQ55823" s="171"/>
    </row>
    <row r="55824" spans="199:199" ht="12" customHeight="1">
      <c r="GQ55824" s="171"/>
    </row>
    <row r="55825" spans="199:199" ht="12" customHeight="1">
      <c r="GQ55825" s="171"/>
    </row>
    <row r="55826" spans="199:199" ht="12" customHeight="1">
      <c r="GQ55826" s="171"/>
    </row>
    <row r="55827" spans="199:199" ht="12" customHeight="1">
      <c r="GQ55827" s="171"/>
    </row>
    <row r="55828" spans="199:199" ht="12" customHeight="1">
      <c r="GQ55828" s="171"/>
    </row>
    <row r="55829" spans="199:199" ht="12" customHeight="1">
      <c r="GQ55829" s="171"/>
    </row>
    <row r="55830" spans="199:199" ht="12" customHeight="1">
      <c r="GQ55830" s="171"/>
    </row>
    <row r="55831" spans="199:199" ht="12" customHeight="1">
      <c r="GQ55831" s="171"/>
    </row>
    <row r="55832" spans="199:199" ht="12" customHeight="1">
      <c r="GQ55832" s="171"/>
    </row>
    <row r="55833" spans="199:199" ht="12" customHeight="1">
      <c r="GQ55833" s="171"/>
    </row>
    <row r="55834" spans="199:199" ht="12" customHeight="1">
      <c r="GQ55834" s="171"/>
    </row>
    <row r="55835" spans="199:199" ht="12" customHeight="1">
      <c r="GQ55835" s="171"/>
    </row>
    <row r="55836" spans="199:199" ht="12" customHeight="1">
      <c r="GQ55836" s="171"/>
    </row>
    <row r="55837" spans="199:199" ht="12" customHeight="1">
      <c r="GQ55837" s="171"/>
    </row>
    <row r="55838" spans="199:199" ht="12" customHeight="1">
      <c r="GQ55838" s="171"/>
    </row>
    <row r="55839" spans="199:199" ht="12" customHeight="1">
      <c r="GQ55839" s="171"/>
    </row>
    <row r="55840" spans="199:199" ht="12" customHeight="1">
      <c r="GQ55840" s="171"/>
    </row>
    <row r="55841" spans="199:199" ht="12" customHeight="1">
      <c r="GQ55841" s="171"/>
    </row>
    <row r="55842" spans="199:199" ht="12" customHeight="1">
      <c r="GQ55842" s="171"/>
    </row>
    <row r="55843" spans="199:199" ht="12" customHeight="1">
      <c r="GQ55843" s="171"/>
    </row>
    <row r="55844" spans="199:199" ht="12" customHeight="1">
      <c r="GQ55844" s="171"/>
    </row>
    <row r="55845" spans="199:199" ht="12" customHeight="1">
      <c r="GQ55845" s="171"/>
    </row>
    <row r="55846" spans="199:199" ht="12" customHeight="1">
      <c r="GQ55846" s="171"/>
    </row>
    <row r="55847" spans="199:199" ht="12" customHeight="1">
      <c r="GQ55847" s="171"/>
    </row>
    <row r="55848" spans="199:199" ht="12" customHeight="1">
      <c r="GQ55848" s="171"/>
    </row>
    <row r="55849" spans="199:199" ht="12" customHeight="1">
      <c r="GQ55849" s="171"/>
    </row>
    <row r="55850" spans="199:199" ht="12" customHeight="1">
      <c r="GQ55850" s="171"/>
    </row>
    <row r="55851" spans="199:199" ht="12" customHeight="1">
      <c r="GQ55851" s="171"/>
    </row>
    <row r="55852" spans="199:199" ht="12" customHeight="1">
      <c r="GQ55852" s="171"/>
    </row>
    <row r="55853" spans="199:199" ht="12" customHeight="1">
      <c r="GQ55853" s="171"/>
    </row>
    <row r="55854" spans="199:199" ht="12" customHeight="1">
      <c r="GQ55854" s="171"/>
    </row>
    <row r="55855" spans="199:199" ht="12" customHeight="1">
      <c r="GQ55855" s="171"/>
    </row>
    <row r="55856" spans="199:199" ht="12" customHeight="1">
      <c r="GQ55856" s="171"/>
    </row>
    <row r="55857" spans="199:199" ht="12" customHeight="1">
      <c r="GQ55857" s="171"/>
    </row>
    <row r="55858" spans="199:199" ht="12" customHeight="1">
      <c r="GQ55858" s="171"/>
    </row>
    <row r="55859" spans="199:199" ht="12" customHeight="1">
      <c r="GQ55859" s="171"/>
    </row>
    <row r="55860" spans="199:199" ht="12" customHeight="1">
      <c r="GQ55860" s="171"/>
    </row>
    <row r="55861" spans="199:199" ht="12" customHeight="1">
      <c r="GQ55861" s="171"/>
    </row>
    <row r="55862" spans="199:199" ht="12" customHeight="1">
      <c r="GQ55862" s="171"/>
    </row>
    <row r="55863" spans="199:199" ht="12" customHeight="1">
      <c r="GQ55863" s="171"/>
    </row>
    <row r="55864" spans="199:199" ht="12" customHeight="1">
      <c r="GQ55864" s="171"/>
    </row>
    <row r="55865" spans="199:199" ht="12" customHeight="1">
      <c r="GQ55865" s="171"/>
    </row>
    <row r="55866" spans="199:199" ht="12" customHeight="1">
      <c r="GQ55866" s="171"/>
    </row>
    <row r="55867" spans="199:199" ht="12" customHeight="1">
      <c r="GQ55867" s="171"/>
    </row>
    <row r="55868" spans="199:199" ht="12" customHeight="1">
      <c r="GQ55868" s="171"/>
    </row>
    <row r="55869" spans="199:199" ht="12" customHeight="1">
      <c r="GQ55869" s="171"/>
    </row>
    <row r="55870" spans="199:199" ht="12" customHeight="1">
      <c r="GQ55870" s="171"/>
    </row>
    <row r="55871" spans="199:199" ht="12" customHeight="1">
      <c r="GQ55871" s="171"/>
    </row>
    <row r="55872" spans="199:199" ht="12" customHeight="1">
      <c r="GQ55872" s="171"/>
    </row>
    <row r="55873" spans="199:199" ht="12" customHeight="1">
      <c r="GQ55873" s="171"/>
    </row>
    <row r="55874" spans="199:199" ht="12" customHeight="1">
      <c r="GQ55874" s="171"/>
    </row>
    <row r="55875" spans="199:199" ht="12" customHeight="1">
      <c r="GQ55875" s="171"/>
    </row>
    <row r="55876" spans="199:199" ht="12" customHeight="1">
      <c r="GQ55876" s="171"/>
    </row>
    <row r="55877" spans="199:199" ht="12" customHeight="1">
      <c r="GQ55877" s="171"/>
    </row>
    <row r="55878" spans="199:199" ht="12" customHeight="1">
      <c r="GQ55878" s="171"/>
    </row>
    <row r="55879" spans="199:199" ht="12" customHeight="1">
      <c r="GQ55879" s="171"/>
    </row>
    <row r="55880" spans="199:199" ht="12" customHeight="1">
      <c r="GQ55880" s="171"/>
    </row>
    <row r="55881" spans="199:199" ht="12" customHeight="1">
      <c r="GQ55881" s="171"/>
    </row>
    <row r="55882" spans="199:199" ht="12" customHeight="1">
      <c r="GQ55882" s="171"/>
    </row>
    <row r="55883" spans="199:199" ht="12" customHeight="1">
      <c r="GQ55883" s="171"/>
    </row>
    <row r="55884" spans="199:199" ht="12" customHeight="1">
      <c r="GQ55884" s="171"/>
    </row>
    <row r="55885" spans="199:199" ht="12" customHeight="1">
      <c r="GQ55885" s="171"/>
    </row>
    <row r="55886" spans="199:199" ht="12" customHeight="1">
      <c r="GQ55886" s="171"/>
    </row>
    <row r="55887" spans="199:199" ht="12" customHeight="1">
      <c r="GQ55887" s="171"/>
    </row>
    <row r="55888" spans="199:199" ht="12" customHeight="1">
      <c r="GQ55888" s="171"/>
    </row>
    <row r="55889" spans="199:199" ht="12" customHeight="1">
      <c r="GQ55889" s="171"/>
    </row>
    <row r="55890" spans="199:199" ht="12" customHeight="1">
      <c r="GQ55890" s="171"/>
    </row>
    <row r="55891" spans="199:199" ht="12" customHeight="1">
      <c r="GQ55891" s="171"/>
    </row>
    <row r="55892" spans="199:199" ht="12" customHeight="1">
      <c r="GQ55892" s="171"/>
    </row>
    <row r="55893" spans="199:199" ht="12" customHeight="1">
      <c r="GQ55893" s="171"/>
    </row>
    <row r="55894" spans="199:199" ht="12" customHeight="1">
      <c r="GQ55894" s="171"/>
    </row>
    <row r="55895" spans="199:199" ht="12" customHeight="1">
      <c r="GQ55895" s="171"/>
    </row>
    <row r="55896" spans="199:199" ht="12" customHeight="1">
      <c r="GQ55896" s="171"/>
    </row>
    <row r="55897" spans="199:199" ht="12" customHeight="1">
      <c r="GQ55897" s="171"/>
    </row>
    <row r="55898" spans="199:199" ht="12" customHeight="1">
      <c r="GQ55898" s="171"/>
    </row>
    <row r="55899" spans="199:199" ht="12" customHeight="1">
      <c r="GQ55899" s="171"/>
    </row>
    <row r="55900" spans="199:199" ht="12" customHeight="1">
      <c r="GQ55900" s="171"/>
    </row>
    <row r="55901" spans="199:199" ht="12" customHeight="1">
      <c r="GQ55901" s="171"/>
    </row>
    <row r="55902" spans="199:199" ht="12" customHeight="1">
      <c r="GQ55902" s="171"/>
    </row>
    <row r="55903" spans="199:199" ht="12" customHeight="1">
      <c r="GQ55903" s="171"/>
    </row>
    <row r="55904" spans="199:199" ht="12" customHeight="1">
      <c r="GQ55904" s="171"/>
    </row>
    <row r="55905" spans="199:199" ht="12" customHeight="1">
      <c r="GQ55905" s="171"/>
    </row>
    <row r="55906" spans="199:199" ht="12" customHeight="1">
      <c r="GQ55906" s="171"/>
    </row>
    <row r="55907" spans="199:199" ht="12" customHeight="1">
      <c r="GQ55907" s="171"/>
    </row>
    <row r="55908" spans="199:199" ht="12" customHeight="1">
      <c r="GQ55908" s="171"/>
    </row>
    <row r="55909" spans="199:199" ht="12" customHeight="1">
      <c r="GQ55909" s="171"/>
    </row>
    <row r="55910" spans="199:199" ht="12" customHeight="1">
      <c r="GQ55910" s="171"/>
    </row>
    <row r="55911" spans="199:199" ht="12" customHeight="1">
      <c r="GQ55911" s="171"/>
    </row>
    <row r="55912" spans="199:199" ht="12" customHeight="1">
      <c r="GQ55912" s="171"/>
    </row>
    <row r="55913" spans="199:199" ht="12" customHeight="1">
      <c r="GQ55913" s="171"/>
    </row>
    <row r="55914" spans="199:199" ht="12" customHeight="1">
      <c r="GQ55914" s="171"/>
    </row>
    <row r="55915" spans="199:199" ht="12" customHeight="1">
      <c r="GQ55915" s="171"/>
    </row>
    <row r="55916" spans="199:199" ht="12" customHeight="1">
      <c r="GQ55916" s="171"/>
    </row>
    <row r="55917" spans="199:199" ht="12" customHeight="1">
      <c r="GQ55917" s="171"/>
    </row>
    <row r="55918" spans="199:199" ht="12" customHeight="1">
      <c r="GQ55918" s="171"/>
    </row>
    <row r="55919" spans="199:199" ht="12" customHeight="1">
      <c r="GQ55919" s="171"/>
    </row>
    <row r="55920" spans="199:199" ht="12" customHeight="1">
      <c r="GQ55920" s="171"/>
    </row>
    <row r="55921" spans="199:199" ht="12" customHeight="1">
      <c r="GQ55921" s="171"/>
    </row>
    <row r="55922" spans="199:199" ht="12" customHeight="1">
      <c r="GQ55922" s="171"/>
    </row>
    <row r="55923" spans="199:199" ht="12" customHeight="1">
      <c r="GQ55923" s="171"/>
    </row>
    <row r="55924" spans="199:199" ht="12" customHeight="1">
      <c r="GQ55924" s="171"/>
    </row>
    <row r="55925" spans="199:199" ht="12" customHeight="1">
      <c r="GQ55925" s="171"/>
    </row>
    <row r="55926" spans="199:199" ht="12" customHeight="1">
      <c r="GQ55926" s="171"/>
    </row>
    <row r="55927" spans="199:199" ht="12" customHeight="1">
      <c r="GQ55927" s="171"/>
    </row>
    <row r="55928" spans="199:199" ht="12" customHeight="1">
      <c r="GQ55928" s="171"/>
    </row>
    <row r="55929" spans="199:199" ht="12" customHeight="1">
      <c r="GQ55929" s="171"/>
    </row>
    <row r="55930" spans="199:199" ht="12" customHeight="1">
      <c r="GQ55930" s="171"/>
    </row>
    <row r="55931" spans="199:199" ht="12" customHeight="1">
      <c r="GQ55931" s="171"/>
    </row>
    <row r="55932" spans="199:199" ht="12" customHeight="1">
      <c r="GQ55932" s="171"/>
    </row>
    <row r="55933" spans="199:199" ht="12" customHeight="1">
      <c r="GQ55933" s="171"/>
    </row>
    <row r="55934" spans="199:199" ht="12" customHeight="1">
      <c r="GQ55934" s="171"/>
    </row>
    <row r="55935" spans="199:199" ht="12" customHeight="1">
      <c r="GQ55935" s="171"/>
    </row>
    <row r="55936" spans="199:199" ht="12" customHeight="1">
      <c r="GQ55936" s="171"/>
    </row>
    <row r="55937" spans="199:199" ht="12" customHeight="1">
      <c r="GQ55937" s="171"/>
    </row>
    <row r="55938" spans="199:199" ht="12" customHeight="1">
      <c r="GQ55938" s="171"/>
    </row>
    <row r="55939" spans="199:199" ht="12" customHeight="1">
      <c r="GQ55939" s="171"/>
    </row>
    <row r="55940" spans="199:199" ht="12" customHeight="1">
      <c r="GQ55940" s="171"/>
    </row>
    <row r="55941" spans="199:199" ht="12" customHeight="1">
      <c r="GQ55941" s="171"/>
    </row>
    <row r="55942" spans="199:199" ht="12" customHeight="1">
      <c r="GQ55942" s="171"/>
    </row>
    <row r="55943" spans="199:199" ht="12" customHeight="1">
      <c r="GQ55943" s="171"/>
    </row>
    <row r="55944" spans="199:199" ht="12" customHeight="1">
      <c r="GQ55944" s="171"/>
    </row>
    <row r="55945" spans="199:199" ht="12" customHeight="1">
      <c r="GQ55945" s="171"/>
    </row>
    <row r="55946" spans="199:199" ht="12" customHeight="1">
      <c r="GQ55946" s="171"/>
    </row>
    <row r="55947" spans="199:199" ht="12" customHeight="1">
      <c r="GQ55947" s="171"/>
    </row>
    <row r="55948" spans="199:199" ht="12" customHeight="1">
      <c r="GQ55948" s="171"/>
    </row>
    <row r="55949" spans="199:199" ht="12" customHeight="1">
      <c r="GQ55949" s="171"/>
    </row>
    <row r="55950" spans="199:199" ht="12" customHeight="1">
      <c r="GQ55950" s="171"/>
    </row>
    <row r="55951" spans="199:199" ht="12" customHeight="1">
      <c r="GQ55951" s="171"/>
    </row>
    <row r="55952" spans="199:199" ht="12" customHeight="1">
      <c r="GQ55952" s="171"/>
    </row>
    <row r="55953" spans="199:199" ht="12" customHeight="1">
      <c r="GQ55953" s="171"/>
    </row>
    <row r="55954" spans="199:199" ht="12" customHeight="1">
      <c r="GQ55954" s="171"/>
    </row>
    <row r="55955" spans="199:199" ht="12" customHeight="1">
      <c r="GQ55955" s="171"/>
    </row>
    <row r="55956" spans="199:199" ht="12" customHeight="1">
      <c r="GQ55956" s="171"/>
    </row>
    <row r="55957" spans="199:199" ht="12" customHeight="1">
      <c r="GQ55957" s="171"/>
    </row>
    <row r="55958" spans="199:199" ht="12" customHeight="1">
      <c r="GQ55958" s="171"/>
    </row>
    <row r="55959" spans="199:199" ht="12" customHeight="1">
      <c r="GQ55959" s="171"/>
    </row>
    <row r="55960" spans="199:199" ht="12" customHeight="1">
      <c r="GQ55960" s="171"/>
    </row>
    <row r="55961" spans="199:199" ht="12" customHeight="1">
      <c r="GQ55961" s="171"/>
    </row>
    <row r="55962" spans="199:199" ht="12" customHeight="1">
      <c r="GQ55962" s="171"/>
    </row>
    <row r="55963" spans="199:199" ht="12" customHeight="1">
      <c r="GQ55963" s="171"/>
    </row>
    <row r="55964" spans="199:199" ht="12" customHeight="1">
      <c r="GQ55964" s="171"/>
    </row>
    <row r="55965" spans="199:199" ht="12" customHeight="1">
      <c r="GQ55965" s="171"/>
    </row>
    <row r="55966" spans="199:199" ht="12" customHeight="1">
      <c r="GQ55966" s="171"/>
    </row>
    <row r="55967" spans="199:199" ht="12" customHeight="1">
      <c r="GQ55967" s="171"/>
    </row>
    <row r="55968" spans="199:199" ht="12" customHeight="1">
      <c r="GQ55968" s="171"/>
    </row>
    <row r="55969" spans="199:199" ht="12" customHeight="1">
      <c r="GQ55969" s="171"/>
    </row>
    <row r="55970" spans="199:199" ht="12" customHeight="1">
      <c r="GQ55970" s="171"/>
    </row>
    <row r="55971" spans="199:199" ht="12" customHeight="1">
      <c r="GQ55971" s="171"/>
    </row>
    <row r="55972" spans="199:199" ht="12" customHeight="1">
      <c r="GQ55972" s="171"/>
    </row>
    <row r="55973" spans="199:199" ht="12" customHeight="1">
      <c r="GQ55973" s="171"/>
    </row>
    <row r="55974" spans="199:199" ht="12" customHeight="1">
      <c r="GQ55974" s="171"/>
    </row>
    <row r="55975" spans="199:199" ht="12" customHeight="1">
      <c r="GQ55975" s="171"/>
    </row>
    <row r="55976" spans="199:199" ht="12" customHeight="1">
      <c r="GQ55976" s="171"/>
    </row>
    <row r="55977" spans="199:199" ht="12" customHeight="1">
      <c r="GQ55977" s="171"/>
    </row>
    <row r="55978" spans="199:199" ht="12" customHeight="1">
      <c r="GQ55978" s="171"/>
    </row>
    <row r="55979" spans="199:199" ht="12" customHeight="1">
      <c r="GQ55979" s="171"/>
    </row>
    <row r="55980" spans="199:199" ht="12" customHeight="1">
      <c r="GQ55980" s="171"/>
    </row>
    <row r="55981" spans="199:199" ht="12" customHeight="1">
      <c r="GQ55981" s="171"/>
    </row>
    <row r="55982" spans="199:199" ht="12" customHeight="1">
      <c r="GQ55982" s="171"/>
    </row>
    <row r="55983" spans="199:199" ht="12" customHeight="1">
      <c r="GQ55983" s="171"/>
    </row>
    <row r="55984" spans="199:199" ht="12" customHeight="1">
      <c r="GQ55984" s="171"/>
    </row>
    <row r="55985" spans="199:199" ht="12" customHeight="1">
      <c r="GQ55985" s="171"/>
    </row>
    <row r="55986" spans="199:199" ht="12" customHeight="1">
      <c r="GQ55986" s="171"/>
    </row>
    <row r="55987" spans="199:199" ht="12" customHeight="1">
      <c r="GQ55987" s="171"/>
    </row>
    <row r="55988" spans="199:199" ht="12" customHeight="1">
      <c r="GQ55988" s="171"/>
    </row>
    <row r="55989" spans="199:199" ht="12" customHeight="1">
      <c r="GQ55989" s="171"/>
    </row>
    <row r="55990" spans="199:199" ht="12" customHeight="1">
      <c r="GQ55990" s="171"/>
    </row>
    <row r="55991" spans="199:199" ht="12" customHeight="1">
      <c r="GQ55991" s="171"/>
    </row>
    <row r="55992" spans="199:199" ht="12" customHeight="1">
      <c r="GQ55992" s="171"/>
    </row>
    <row r="55993" spans="199:199" ht="12" customHeight="1">
      <c r="GQ55993" s="171"/>
    </row>
    <row r="55994" spans="199:199" ht="12" customHeight="1">
      <c r="GQ55994" s="171"/>
    </row>
    <row r="55995" spans="199:199" ht="12" customHeight="1">
      <c r="GQ55995" s="171"/>
    </row>
    <row r="55996" spans="199:199" ht="12" customHeight="1">
      <c r="GQ55996" s="171"/>
    </row>
    <row r="55997" spans="199:199" ht="12" customHeight="1">
      <c r="GQ55997" s="171"/>
    </row>
    <row r="55998" spans="199:199" ht="12" customHeight="1">
      <c r="GQ55998" s="171"/>
    </row>
    <row r="55999" spans="199:199" ht="12" customHeight="1">
      <c r="GQ55999" s="171"/>
    </row>
    <row r="56000" spans="199:199" ht="12" customHeight="1">
      <c r="GQ56000" s="171"/>
    </row>
    <row r="56001" spans="199:199" ht="12" customHeight="1">
      <c r="GQ56001" s="171"/>
    </row>
    <row r="56002" spans="199:199" ht="12" customHeight="1">
      <c r="GQ56002" s="171"/>
    </row>
    <row r="56003" spans="199:199" ht="12" customHeight="1">
      <c r="GQ56003" s="171"/>
    </row>
    <row r="56004" spans="199:199" ht="12" customHeight="1">
      <c r="GQ56004" s="171"/>
    </row>
    <row r="56005" spans="199:199" ht="12" customHeight="1">
      <c r="GQ56005" s="171"/>
    </row>
    <row r="56006" spans="199:199" ht="12" customHeight="1">
      <c r="GQ56006" s="171"/>
    </row>
    <row r="56007" spans="199:199" ht="12" customHeight="1">
      <c r="GQ56007" s="171"/>
    </row>
    <row r="56008" spans="199:199" ht="12" customHeight="1">
      <c r="GQ56008" s="171"/>
    </row>
    <row r="56009" spans="199:199" ht="12" customHeight="1">
      <c r="GQ56009" s="171"/>
    </row>
    <row r="56010" spans="199:199" ht="12" customHeight="1">
      <c r="GQ56010" s="171"/>
    </row>
    <row r="56011" spans="199:199" ht="12" customHeight="1">
      <c r="GQ56011" s="171"/>
    </row>
    <row r="56012" spans="199:199" ht="12" customHeight="1">
      <c r="GQ56012" s="171"/>
    </row>
    <row r="56013" spans="199:199" ht="12" customHeight="1">
      <c r="GQ56013" s="171"/>
    </row>
    <row r="56014" spans="199:199" ht="12" customHeight="1">
      <c r="GQ56014" s="171"/>
    </row>
    <row r="56015" spans="199:199" ht="12" customHeight="1">
      <c r="GQ56015" s="171"/>
    </row>
    <row r="56016" spans="199:199" ht="12" customHeight="1">
      <c r="GQ56016" s="171"/>
    </row>
    <row r="56017" spans="199:199" ht="12" customHeight="1">
      <c r="GQ56017" s="171"/>
    </row>
    <row r="56018" spans="199:199" ht="12" customHeight="1">
      <c r="GQ56018" s="171"/>
    </row>
    <row r="56019" spans="199:199" ht="12" customHeight="1">
      <c r="GQ56019" s="171"/>
    </row>
    <row r="56020" spans="199:199" ht="12" customHeight="1">
      <c r="GQ56020" s="171"/>
    </row>
    <row r="56021" spans="199:199" ht="12" customHeight="1">
      <c r="GQ56021" s="171"/>
    </row>
    <row r="56022" spans="199:199" ht="12" customHeight="1">
      <c r="GQ56022" s="171"/>
    </row>
    <row r="56023" spans="199:199" ht="12" customHeight="1">
      <c r="GQ56023" s="171"/>
    </row>
    <row r="56024" spans="199:199" ht="12" customHeight="1">
      <c r="GQ56024" s="171"/>
    </row>
    <row r="56025" spans="199:199" ht="12" customHeight="1">
      <c r="GQ56025" s="171"/>
    </row>
    <row r="56026" spans="199:199" ht="12" customHeight="1">
      <c r="GQ56026" s="171"/>
    </row>
    <row r="56027" spans="199:199" ht="12" customHeight="1">
      <c r="GQ56027" s="171"/>
    </row>
    <row r="56028" spans="199:199" ht="12" customHeight="1">
      <c r="GQ56028" s="171"/>
    </row>
    <row r="56029" spans="199:199" ht="12" customHeight="1">
      <c r="GQ56029" s="171"/>
    </row>
    <row r="56030" spans="199:199" ht="12" customHeight="1">
      <c r="GQ56030" s="171"/>
    </row>
    <row r="56031" spans="199:199" ht="12" customHeight="1">
      <c r="GQ56031" s="171"/>
    </row>
    <row r="56032" spans="199:199" ht="12" customHeight="1">
      <c r="GQ56032" s="171"/>
    </row>
    <row r="56033" spans="199:199" ht="12" customHeight="1">
      <c r="GQ56033" s="171"/>
    </row>
    <row r="56034" spans="199:199" ht="12" customHeight="1">
      <c r="GQ56034" s="171"/>
    </row>
    <row r="56035" spans="199:199" ht="12" customHeight="1">
      <c r="GQ56035" s="171"/>
    </row>
    <row r="56036" spans="199:199" ht="12" customHeight="1">
      <c r="GQ56036" s="171"/>
    </row>
    <row r="56037" spans="199:199" ht="12" customHeight="1">
      <c r="GQ56037" s="171"/>
    </row>
    <row r="56038" spans="199:199" ht="12" customHeight="1">
      <c r="GQ56038" s="171"/>
    </row>
    <row r="56039" spans="199:199" ht="12" customHeight="1">
      <c r="GQ56039" s="171"/>
    </row>
    <row r="56040" spans="199:199" ht="12" customHeight="1">
      <c r="GQ56040" s="171"/>
    </row>
    <row r="56041" spans="199:199" ht="12" customHeight="1">
      <c r="GQ56041" s="171"/>
    </row>
    <row r="56042" spans="199:199" ht="12" customHeight="1">
      <c r="GQ56042" s="171"/>
    </row>
    <row r="56043" spans="199:199" ht="12" customHeight="1">
      <c r="GQ56043" s="171"/>
    </row>
    <row r="56044" spans="199:199" ht="12" customHeight="1">
      <c r="GQ56044" s="171"/>
    </row>
    <row r="56045" spans="199:199" ht="12" customHeight="1">
      <c r="GQ56045" s="171"/>
    </row>
    <row r="56046" spans="199:199" ht="12" customHeight="1">
      <c r="GQ56046" s="171"/>
    </row>
    <row r="56047" spans="199:199" ht="12" customHeight="1">
      <c r="GQ56047" s="171"/>
    </row>
    <row r="56048" spans="199:199" ht="12" customHeight="1">
      <c r="GQ56048" s="171"/>
    </row>
    <row r="56049" spans="199:199" ht="12" customHeight="1">
      <c r="GQ56049" s="171"/>
    </row>
    <row r="56050" spans="199:199" ht="12" customHeight="1">
      <c r="GQ56050" s="171"/>
    </row>
    <row r="56051" spans="199:199" ht="12" customHeight="1">
      <c r="GQ56051" s="171"/>
    </row>
    <row r="56052" spans="199:199" ht="12" customHeight="1">
      <c r="GQ56052" s="171"/>
    </row>
    <row r="56053" spans="199:199" ht="12" customHeight="1">
      <c r="GQ56053" s="171"/>
    </row>
    <row r="56054" spans="199:199" ht="12" customHeight="1">
      <c r="GQ56054" s="171"/>
    </row>
    <row r="56055" spans="199:199" ht="12" customHeight="1">
      <c r="GQ56055" s="171"/>
    </row>
    <row r="56056" spans="199:199" ht="12" customHeight="1">
      <c r="GQ56056" s="171"/>
    </row>
    <row r="56057" spans="199:199" ht="12" customHeight="1">
      <c r="GQ56057" s="171"/>
    </row>
    <row r="56058" spans="199:199" ht="12" customHeight="1">
      <c r="GQ56058" s="171"/>
    </row>
    <row r="56059" spans="199:199" ht="12" customHeight="1">
      <c r="GQ56059" s="171"/>
    </row>
    <row r="56060" spans="199:199" ht="12" customHeight="1">
      <c r="GQ56060" s="171"/>
    </row>
    <row r="56061" spans="199:199" ht="12" customHeight="1">
      <c r="GQ56061" s="171"/>
    </row>
    <row r="56062" spans="199:199" ht="12" customHeight="1">
      <c r="GQ56062" s="171"/>
    </row>
    <row r="56063" spans="199:199" ht="12" customHeight="1">
      <c r="GQ56063" s="171"/>
    </row>
    <row r="56064" spans="199:199" ht="12" customHeight="1">
      <c r="GQ56064" s="171"/>
    </row>
    <row r="56065" spans="199:199" ht="12" customHeight="1">
      <c r="GQ56065" s="171"/>
    </row>
    <row r="56066" spans="199:199" ht="12" customHeight="1">
      <c r="GQ56066" s="171"/>
    </row>
    <row r="56067" spans="199:199" ht="12" customHeight="1">
      <c r="GQ56067" s="171"/>
    </row>
    <row r="56068" spans="199:199" ht="12" customHeight="1">
      <c r="GQ56068" s="171"/>
    </row>
    <row r="56069" spans="199:199" ht="12" customHeight="1">
      <c r="GQ56069" s="171"/>
    </row>
    <row r="56070" spans="199:199" ht="12" customHeight="1">
      <c r="GQ56070" s="171"/>
    </row>
    <row r="56071" spans="199:199" ht="12" customHeight="1">
      <c r="GQ56071" s="171"/>
    </row>
    <row r="56072" spans="199:199" ht="12" customHeight="1">
      <c r="GQ56072" s="171"/>
    </row>
    <row r="56073" spans="199:199" ht="12" customHeight="1">
      <c r="GQ56073" s="171"/>
    </row>
    <row r="56074" spans="199:199" ht="12" customHeight="1">
      <c r="GQ56074" s="171"/>
    </row>
    <row r="56075" spans="199:199" ht="12" customHeight="1">
      <c r="GQ56075" s="171"/>
    </row>
    <row r="56076" spans="199:199" ht="12" customHeight="1">
      <c r="GQ56076" s="171"/>
    </row>
    <row r="56077" spans="199:199" ht="12" customHeight="1">
      <c r="GQ56077" s="171"/>
    </row>
    <row r="56078" spans="199:199" ht="12" customHeight="1">
      <c r="GQ56078" s="171"/>
    </row>
    <row r="56079" spans="199:199" ht="12" customHeight="1">
      <c r="GQ56079" s="171"/>
    </row>
    <row r="56080" spans="199:199" ht="12" customHeight="1">
      <c r="GQ56080" s="171"/>
    </row>
    <row r="56081" spans="199:199" ht="12" customHeight="1">
      <c r="GQ56081" s="171"/>
    </row>
    <row r="56082" spans="199:199" ht="12" customHeight="1">
      <c r="GQ56082" s="171"/>
    </row>
    <row r="56083" spans="199:199" ht="12" customHeight="1">
      <c r="GQ56083" s="171"/>
    </row>
    <row r="56084" spans="199:199" ht="12" customHeight="1">
      <c r="GQ56084" s="171"/>
    </row>
    <row r="56085" spans="199:199" ht="12" customHeight="1">
      <c r="GQ56085" s="171"/>
    </row>
    <row r="56086" spans="199:199" ht="12" customHeight="1">
      <c r="GQ56086" s="171"/>
    </row>
    <row r="56087" spans="199:199" ht="12" customHeight="1">
      <c r="GQ56087" s="171"/>
    </row>
    <row r="56088" spans="199:199" ht="12" customHeight="1">
      <c r="GQ56088" s="171"/>
    </row>
    <row r="56089" spans="199:199" ht="12" customHeight="1">
      <c r="GQ56089" s="171"/>
    </row>
    <row r="56090" spans="199:199" ht="12" customHeight="1">
      <c r="GQ56090" s="171"/>
    </row>
    <row r="56091" spans="199:199" ht="12" customHeight="1">
      <c r="GQ56091" s="171"/>
    </row>
    <row r="56092" spans="199:199" ht="12" customHeight="1">
      <c r="GQ56092" s="171"/>
    </row>
    <row r="56093" spans="199:199" ht="12" customHeight="1">
      <c r="GQ56093" s="171"/>
    </row>
    <row r="56094" spans="199:199" ht="12" customHeight="1">
      <c r="GQ56094" s="171"/>
    </row>
    <row r="56095" spans="199:199" ht="12" customHeight="1">
      <c r="GQ56095" s="171"/>
    </row>
    <row r="56096" spans="199:199" ht="12" customHeight="1">
      <c r="GQ56096" s="171"/>
    </row>
    <row r="56097" spans="199:199" ht="12" customHeight="1">
      <c r="GQ56097" s="171"/>
    </row>
    <row r="56098" spans="199:199" ht="12" customHeight="1">
      <c r="GQ56098" s="171"/>
    </row>
    <row r="56099" spans="199:199" ht="12" customHeight="1">
      <c r="GQ56099" s="171"/>
    </row>
    <row r="56100" spans="199:199" ht="12" customHeight="1">
      <c r="GQ56100" s="171"/>
    </row>
    <row r="56101" spans="199:199" ht="12" customHeight="1">
      <c r="GQ56101" s="171"/>
    </row>
    <row r="56102" spans="199:199" ht="12" customHeight="1">
      <c r="GQ56102" s="171"/>
    </row>
    <row r="56103" spans="199:199" ht="12" customHeight="1">
      <c r="GQ56103" s="171"/>
    </row>
    <row r="56104" spans="199:199" ht="12" customHeight="1">
      <c r="GQ56104" s="171"/>
    </row>
    <row r="56105" spans="199:199" ht="12" customHeight="1">
      <c r="GQ56105" s="171"/>
    </row>
    <row r="56106" spans="199:199" ht="12" customHeight="1">
      <c r="GQ56106" s="171"/>
    </row>
    <row r="56107" spans="199:199" ht="12" customHeight="1">
      <c r="GQ56107" s="171"/>
    </row>
    <row r="56108" spans="199:199" ht="12" customHeight="1">
      <c r="GQ56108" s="171"/>
    </row>
    <row r="56109" spans="199:199" ht="12" customHeight="1">
      <c r="GQ56109" s="171"/>
    </row>
    <row r="56110" spans="199:199" ht="12" customHeight="1">
      <c r="GQ56110" s="171"/>
    </row>
    <row r="56111" spans="199:199" ht="12" customHeight="1">
      <c r="GQ56111" s="171"/>
    </row>
    <row r="56112" spans="199:199" ht="12" customHeight="1">
      <c r="GQ56112" s="171"/>
    </row>
    <row r="56113" spans="199:199" ht="12" customHeight="1">
      <c r="GQ56113" s="171"/>
    </row>
    <row r="56114" spans="199:199" ht="12" customHeight="1">
      <c r="GQ56114" s="171"/>
    </row>
    <row r="56115" spans="199:199" ht="12" customHeight="1">
      <c r="GQ56115" s="171"/>
    </row>
    <row r="56116" spans="199:199" ht="12" customHeight="1">
      <c r="GQ56116" s="171"/>
    </row>
    <row r="56117" spans="199:199" ht="12" customHeight="1">
      <c r="GQ56117" s="171"/>
    </row>
    <row r="56118" spans="199:199" ht="12" customHeight="1">
      <c r="GQ56118" s="171"/>
    </row>
    <row r="56119" spans="199:199" ht="12" customHeight="1">
      <c r="GQ56119" s="171"/>
    </row>
    <row r="56120" spans="199:199" ht="12" customHeight="1">
      <c r="GQ56120" s="171"/>
    </row>
    <row r="56121" spans="199:199" ht="12" customHeight="1">
      <c r="GQ56121" s="171"/>
    </row>
    <row r="56122" spans="199:199" ht="12" customHeight="1">
      <c r="GQ56122" s="171"/>
    </row>
    <row r="56123" spans="199:199" ht="12" customHeight="1">
      <c r="GQ56123" s="171"/>
    </row>
    <row r="56124" spans="199:199" ht="12" customHeight="1">
      <c r="GQ56124" s="171"/>
    </row>
    <row r="56125" spans="199:199" ht="12" customHeight="1">
      <c r="GQ56125" s="171"/>
    </row>
    <row r="56126" spans="199:199" ht="12" customHeight="1">
      <c r="GQ56126" s="171"/>
    </row>
    <row r="56127" spans="199:199" ht="12" customHeight="1">
      <c r="GQ56127" s="171"/>
    </row>
    <row r="56128" spans="199:199" ht="12" customHeight="1">
      <c r="GQ56128" s="171"/>
    </row>
    <row r="56129" spans="199:199" ht="12" customHeight="1">
      <c r="GQ56129" s="171"/>
    </row>
    <row r="56130" spans="199:199" ht="12" customHeight="1">
      <c r="GQ56130" s="171"/>
    </row>
    <row r="56131" spans="199:199" ht="12" customHeight="1">
      <c r="GQ56131" s="171"/>
    </row>
    <row r="56132" spans="199:199" ht="12" customHeight="1">
      <c r="GQ56132" s="171"/>
    </row>
    <row r="56133" spans="199:199" ht="12" customHeight="1">
      <c r="GQ56133" s="171"/>
    </row>
    <row r="56134" spans="199:199" ht="12" customHeight="1">
      <c r="GQ56134" s="171"/>
    </row>
    <row r="56135" spans="199:199" ht="12" customHeight="1">
      <c r="GQ56135" s="171"/>
    </row>
    <row r="56136" spans="199:199" ht="12" customHeight="1">
      <c r="GQ56136" s="171"/>
    </row>
    <row r="56137" spans="199:199" ht="12" customHeight="1">
      <c r="GQ56137" s="171"/>
    </row>
    <row r="56138" spans="199:199" ht="12" customHeight="1">
      <c r="GQ56138" s="171"/>
    </row>
    <row r="56139" spans="199:199" ht="12" customHeight="1">
      <c r="GQ56139" s="171"/>
    </row>
    <row r="56140" spans="199:199" ht="12" customHeight="1">
      <c r="GQ56140" s="171"/>
    </row>
    <row r="56141" spans="199:199" ht="12" customHeight="1">
      <c r="GQ56141" s="171"/>
    </row>
    <row r="56142" spans="199:199" ht="12" customHeight="1">
      <c r="GQ56142" s="171"/>
    </row>
    <row r="56143" spans="199:199" ht="12" customHeight="1">
      <c r="GQ56143" s="171"/>
    </row>
    <row r="56144" spans="199:199" ht="12" customHeight="1">
      <c r="GQ56144" s="171"/>
    </row>
    <row r="56145" spans="199:199" ht="12" customHeight="1">
      <c r="GQ56145" s="171"/>
    </row>
    <row r="56146" spans="199:199" ht="12" customHeight="1">
      <c r="GQ56146" s="171"/>
    </row>
    <row r="56147" spans="199:199" ht="12" customHeight="1">
      <c r="GQ56147" s="171"/>
    </row>
    <row r="56148" spans="199:199" ht="12" customHeight="1">
      <c r="GQ56148" s="171"/>
    </row>
    <row r="56149" spans="199:199" ht="12" customHeight="1">
      <c r="GQ56149" s="171"/>
    </row>
    <row r="56150" spans="199:199" ht="12" customHeight="1">
      <c r="GQ56150" s="171"/>
    </row>
    <row r="56151" spans="199:199" ht="12" customHeight="1">
      <c r="GQ56151" s="171"/>
    </row>
    <row r="56152" spans="199:199" ht="12" customHeight="1">
      <c r="GQ56152" s="171"/>
    </row>
    <row r="56153" spans="199:199" ht="12" customHeight="1">
      <c r="GQ56153" s="171"/>
    </row>
    <row r="56154" spans="199:199" ht="12" customHeight="1">
      <c r="GQ56154" s="171"/>
    </row>
    <row r="56155" spans="199:199" ht="12" customHeight="1">
      <c r="GQ56155" s="171"/>
    </row>
    <row r="56156" spans="199:199" ht="12" customHeight="1">
      <c r="GQ56156" s="171"/>
    </row>
    <row r="56157" spans="199:199" ht="12" customHeight="1">
      <c r="GQ56157" s="171"/>
    </row>
    <row r="56158" spans="199:199" ht="12" customHeight="1">
      <c r="GQ56158" s="171"/>
    </row>
    <row r="56159" spans="199:199" ht="12" customHeight="1">
      <c r="GQ56159" s="171"/>
    </row>
    <row r="56160" spans="199:199" ht="12" customHeight="1">
      <c r="GQ56160" s="171"/>
    </row>
    <row r="56161" spans="199:199" ht="12" customHeight="1">
      <c r="GQ56161" s="171"/>
    </row>
    <row r="56162" spans="199:199" ht="12" customHeight="1">
      <c r="GQ56162" s="171"/>
    </row>
    <row r="56163" spans="199:199" ht="12" customHeight="1">
      <c r="GQ56163" s="171"/>
    </row>
    <row r="56164" spans="199:199" ht="12" customHeight="1">
      <c r="GQ56164" s="171"/>
    </row>
    <row r="56165" spans="199:199" ht="12" customHeight="1">
      <c r="GQ56165" s="171"/>
    </row>
    <row r="56166" spans="199:199" ht="12" customHeight="1">
      <c r="GQ56166" s="171"/>
    </row>
    <row r="56167" spans="199:199" ht="12" customHeight="1">
      <c r="GQ56167" s="171"/>
    </row>
    <row r="56168" spans="199:199" ht="12" customHeight="1">
      <c r="GQ56168" s="171"/>
    </row>
    <row r="56169" spans="199:199" ht="12" customHeight="1">
      <c r="GQ56169" s="171"/>
    </row>
    <row r="56170" spans="199:199" ht="12" customHeight="1">
      <c r="GQ56170" s="171"/>
    </row>
    <row r="56171" spans="199:199" ht="12" customHeight="1">
      <c r="GQ56171" s="171"/>
    </row>
    <row r="56172" spans="199:199" ht="12" customHeight="1">
      <c r="GQ56172" s="171"/>
    </row>
    <row r="56173" spans="199:199" ht="12" customHeight="1">
      <c r="GQ56173" s="171"/>
    </row>
    <row r="56174" spans="199:199" ht="12" customHeight="1">
      <c r="GQ56174" s="171"/>
    </row>
    <row r="56175" spans="199:199" ht="12" customHeight="1">
      <c r="GQ56175" s="171"/>
    </row>
    <row r="56176" spans="199:199" ht="12" customHeight="1">
      <c r="GQ56176" s="171"/>
    </row>
    <row r="56177" spans="199:199" ht="12" customHeight="1">
      <c r="GQ56177" s="171"/>
    </row>
    <row r="56178" spans="199:199" ht="12" customHeight="1">
      <c r="GQ56178" s="171"/>
    </row>
    <row r="56179" spans="199:199" ht="12" customHeight="1">
      <c r="GQ56179" s="171"/>
    </row>
    <row r="56180" spans="199:199" ht="12" customHeight="1">
      <c r="GQ56180" s="171"/>
    </row>
    <row r="56181" spans="199:199" ht="12" customHeight="1">
      <c r="GQ56181" s="171"/>
    </row>
    <row r="56182" spans="199:199" ht="12" customHeight="1">
      <c r="GQ56182" s="171"/>
    </row>
    <row r="56183" spans="199:199" ht="12" customHeight="1">
      <c r="GQ56183" s="171"/>
    </row>
    <row r="56184" spans="199:199" ht="12" customHeight="1">
      <c r="GQ56184" s="171"/>
    </row>
    <row r="56185" spans="199:199" ht="12" customHeight="1">
      <c r="GQ56185" s="171"/>
    </row>
    <row r="56186" spans="199:199" ht="12" customHeight="1">
      <c r="GQ56186" s="171"/>
    </row>
    <row r="56187" spans="199:199" ht="12" customHeight="1">
      <c r="GQ56187" s="171"/>
    </row>
    <row r="56188" spans="199:199" ht="12" customHeight="1">
      <c r="GQ56188" s="171"/>
    </row>
    <row r="56189" spans="199:199" ht="12" customHeight="1">
      <c r="GQ56189" s="171"/>
    </row>
    <row r="56190" spans="199:199" ht="12" customHeight="1">
      <c r="GQ56190" s="171"/>
    </row>
    <row r="56191" spans="199:199" ht="12" customHeight="1">
      <c r="GQ56191" s="171"/>
    </row>
    <row r="56192" spans="199:199" ht="12" customHeight="1">
      <c r="GQ56192" s="171"/>
    </row>
    <row r="56193" spans="199:199" ht="12" customHeight="1">
      <c r="GQ56193" s="171"/>
    </row>
    <row r="56194" spans="199:199" ht="12" customHeight="1">
      <c r="GQ56194" s="171"/>
    </row>
    <row r="56195" spans="199:199" ht="12" customHeight="1">
      <c r="GQ56195" s="171"/>
    </row>
    <row r="56196" spans="199:199" ht="12" customHeight="1">
      <c r="GQ56196" s="171"/>
    </row>
    <row r="56197" spans="199:199" ht="12" customHeight="1">
      <c r="GQ56197" s="171"/>
    </row>
    <row r="56198" spans="199:199" ht="12" customHeight="1">
      <c r="GQ56198" s="171"/>
    </row>
    <row r="56199" spans="199:199" ht="12" customHeight="1">
      <c r="GQ56199" s="171"/>
    </row>
    <row r="56200" spans="199:199" ht="12" customHeight="1">
      <c r="GQ56200" s="171"/>
    </row>
    <row r="56201" spans="199:199" ht="12" customHeight="1">
      <c r="GQ56201" s="171"/>
    </row>
    <row r="56202" spans="199:199" ht="12" customHeight="1">
      <c r="GQ56202" s="171"/>
    </row>
    <row r="56203" spans="199:199" ht="12" customHeight="1">
      <c r="GQ56203" s="171"/>
    </row>
    <row r="56204" spans="199:199" ht="12" customHeight="1">
      <c r="GQ56204" s="171"/>
    </row>
    <row r="56205" spans="199:199" ht="12" customHeight="1">
      <c r="GQ56205" s="171"/>
    </row>
    <row r="56206" spans="199:199" ht="12" customHeight="1">
      <c r="GQ56206" s="171"/>
    </row>
    <row r="56207" spans="199:199" ht="12" customHeight="1">
      <c r="GQ56207" s="171"/>
    </row>
    <row r="56208" spans="199:199" ht="12" customHeight="1">
      <c r="GQ56208" s="171"/>
    </row>
    <row r="56209" spans="199:199" ht="12" customHeight="1">
      <c r="GQ56209" s="171"/>
    </row>
    <row r="56210" spans="199:199" ht="12" customHeight="1">
      <c r="GQ56210" s="171"/>
    </row>
    <row r="56211" spans="199:199" ht="12" customHeight="1">
      <c r="GQ56211" s="171"/>
    </row>
    <row r="56212" spans="199:199" ht="12" customHeight="1">
      <c r="GQ56212" s="171"/>
    </row>
    <row r="56213" spans="199:199" ht="12" customHeight="1">
      <c r="GQ56213" s="171"/>
    </row>
    <row r="56214" spans="199:199" ht="12" customHeight="1">
      <c r="GQ56214" s="171"/>
    </row>
    <row r="56215" spans="199:199" ht="12" customHeight="1">
      <c r="GQ56215" s="171"/>
    </row>
    <row r="56216" spans="199:199" ht="12" customHeight="1">
      <c r="GQ56216" s="171"/>
    </row>
    <row r="56217" spans="199:199" ht="12" customHeight="1">
      <c r="GQ56217" s="171"/>
    </row>
    <row r="56218" spans="199:199" ht="12" customHeight="1">
      <c r="GQ56218" s="171"/>
    </row>
    <row r="56219" spans="199:199" ht="12" customHeight="1">
      <c r="GQ56219" s="171"/>
    </row>
    <row r="56220" spans="199:199" ht="12" customHeight="1">
      <c r="GQ56220" s="171"/>
    </row>
    <row r="56221" spans="199:199" ht="12" customHeight="1">
      <c r="GQ56221" s="171"/>
    </row>
    <row r="56222" spans="199:199" ht="12" customHeight="1">
      <c r="GQ56222" s="171"/>
    </row>
    <row r="56223" spans="199:199" ht="12" customHeight="1">
      <c r="GQ56223" s="171"/>
    </row>
    <row r="56224" spans="199:199" ht="12" customHeight="1">
      <c r="GQ56224" s="171"/>
    </row>
    <row r="56225" spans="199:199" ht="12" customHeight="1">
      <c r="GQ56225" s="171"/>
    </row>
    <row r="56226" spans="199:199" ht="12" customHeight="1">
      <c r="GQ56226" s="171"/>
    </row>
    <row r="56227" spans="199:199" ht="12" customHeight="1">
      <c r="GQ56227" s="171"/>
    </row>
    <row r="56228" spans="199:199" ht="12" customHeight="1">
      <c r="GQ56228" s="171"/>
    </row>
    <row r="56229" spans="199:199" ht="12" customHeight="1">
      <c r="GQ56229" s="171"/>
    </row>
    <row r="56230" spans="199:199" ht="12" customHeight="1">
      <c r="GQ56230" s="171"/>
    </row>
    <row r="56231" spans="199:199" ht="12" customHeight="1">
      <c r="GQ56231" s="171"/>
    </row>
    <row r="56232" spans="199:199" ht="12" customHeight="1">
      <c r="GQ56232" s="171"/>
    </row>
    <row r="56233" spans="199:199" ht="12" customHeight="1">
      <c r="GQ56233" s="171"/>
    </row>
    <row r="56234" spans="199:199" ht="12" customHeight="1">
      <c r="GQ56234" s="171"/>
    </row>
    <row r="56235" spans="199:199" ht="12" customHeight="1">
      <c r="GQ56235" s="171"/>
    </row>
    <row r="56236" spans="199:199" ht="12" customHeight="1">
      <c r="GQ56236" s="171"/>
    </row>
    <row r="56237" spans="199:199" ht="12" customHeight="1">
      <c r="GQ56237" s="171"/>
    </row>
    <row r="56238" spans="199:199" ht="12" customHeight="1">
      <c r="GQ56238" s="171"/>
    </row>
    <row r="56239" spans="199:199" ht="12" customHeight="1">
      <c r="GQ56239" s="171"/>
    </row>
    <row r="56240" spans="199:199" ht="12" customHeight="1">
      <c r="GQ56240" s="171"/>
    </row>
    <row r="56241" spans="199:199" ht="12" customHeight="1">
      <c r="GQ56241" s="171"/>
    </row>
    <row r="56242" spans="199:199" ht="12" customHeight="1">
      <c r="GQ56242" s="171"/>
    </row>
    <row r="56243" spans="199:199" ht="12" customHeight="1">
      <c r="GQ56243" s="171"/>
    </row>
    <row r="56244" spans="199:199" ht="12" customHeight="1">
      <c r="GQ56244" s="171"/>
    </row>
    <row r="56245" spans="199:199" ht="12" customHeight="1">
      <c r="GQ56245" s="171"/>
    </row>
    <row r="56246" spans="199:199" ht="12" customHeight="1">
      <c r="GQ56246" s="171"/>
    </row>
    <row r="56247" spans="199:199" ht="12" customHeight="1">
      <c r="GQ56247" s="171"/>
    </row>
    <row r="56248" spans="199:199" ht="12" customHeight="1">
      <c r="GQ56248" s="171"/>
    </row>
    <row r="56249" spans="199:199" ht="12" customHeight="1">
      <c r="GQ56249" s="171"/>
    </row>
    <row r="56250" spans="199:199" ht="12" customHeight="1">
      <c r="GQ56250" s="171"/>
    </row>
    <row r="56251" spans="199:199" ht="12" customHeight="1">
      <c r="GQ56251" s="171"/>
    </row>
    <row r="56252" spans="199:199" ht="12" customHeight="1">
      <c r="GQ56252" s="171"/>
    </row>
    <row r="56253" spans="199:199" ht="12" customHeight="1">
      <c r="GQ56253" s="171"/>
    </row>
    <row r="56254" spans="199:199" ht="12" customHeight="1">
      <c r="GQ56254" s="171"/>
    </row>
    <row r="56255" spans="199:199" ht="12" customHeight="1">
      <c r="GQ56255" s="171"/>
    </row>
    <row r="56256" spans="199:199" ht="12" customHeight="1">
      <c r="GQ56256" s="171"/>
    </row>
    <row r="56257" spans="199:199" ht="12" customHeight="1">
      <c r="GQ56257" s="171"/>
    </row>
    <row r="56258" spans="199:199" ht="12" customHeight="1">
      <c r="GQ56258" s="171"/>
    </row>
    <row r="56259" spans="199:199" ht="12" customHeight="1">
      <c r="GQ56259" s="171"/>
    </row>
    <row r="56260" spans="199:199" ht="12" customHeight="1">
      <c r="GQ56260" s="171"/>
    </row>
    <row r="56261" spans="199:199" ht="12" customHeight="1">
      <c r="GQ56261" s="171"/>
    </row>
    <row r="56262" spans="199:199" ht="12" customHeight="1">
      <c r="GQ56262" s="171"/>
    </row>
    <row r="56263" spans="199:199" ht="12" customHeight="1">
      <c r="GQ56263" s="171"/>
    </row>
    <row r="56264" spans="199:199" ht="12" customHeight="1">
      <c r="GQ56264" s="171"/>
    </row>
    <row r="56265" spans="199:199" ht="12" customHeight="1">
      <c r="GQ56265" s="171"/>
    </row>
    <row r="56266" spans="199:199" ht="12" customHeight="1">
      <c r="GQ56266" s="171"/>
    </row>
    <row r="56267" spans="199:199" ht="12" customHeight="1">
      <c r="GQ56267" s="171"/>
    </row>
    <row r="56268" spans="199:199" ht="12" customHeight="1">
      <c r="GQ56268" s="171"/>
    </row>
    <row r="56269" spans="199:199" ht="12" customHeight="1">
      <c r="GQ56269" s="171"/>
    </row>
    <row r="56270" spans="199:199" ht="12" customHeight="1">
      <c r="GQ56270" s="171"/>
    </row>
    <row r="56271" spans="199:199" ht="12" customHeight="1">
      <c r="GQ56271" s="171"/>
    </row>
    <row r="56272" spans="199:199" ht="12" customHeight="1">
      <c r="GQ56272" s="171"/>
    </row>
    <row r="56273" spans="199:199" ht="12" customHeight="1">
      <c r="GQ56273" s="171"/>
    </row>
    <row r="56274" spans="199:199" ht="12" customHeight="1">
      <c r="GQ56274" s="171"/>
    </row>
    <row r="56275" spans="199:199" ht="12" customHeight="1">
      <c r="GQ56275" s="171"/>
    </row>
    <row r="56276" spans="199:199" ht="12" customHeight="1">
      <c r="GQ56276" s="171"/>
    </row>
    <row r="56277" spans="199:199" ht="12" customHeight="1">
      <c r="GQ56277" s="171"/>
    </row>
    <row r="56278" spans="199:199" ht="12" customHeight="1">
      <c r="GQ56278" s="171"/>
    </row>
    <row r="56279" spans="199:199" ht="12" customHeight="1">
      <c r="GQ56279" s="171"/>
    </row>
    <row r="56280" spans="199:199" ht="12" customHeight="1">
      <c r="GQ56280" s="171"/>
    </row>
    <row r="56281" spans="199:199" ht="12" customHeight="1">
      <c r="GQ56281" s="171"/>
    </row>
    <row r="56282" spans="199:199" ht="12" customHeight="1">
      <c r="GQ56282" s="171"/>
    </row>
    <row r="56283" spans="199:199" ht="12" customHeight="1">
      <c r="GQ56283" s="171"/>
    </row>
    <row r="56284" spans="199:199" ht="12" customHeight="1">
      <c r="GQ56284" s="171"/>
    </row>
    <row r="56285" spans="199:199" ht="12" customHeight="1">
      <c r="GQ56285" s="171"/>
    </row>
    <row r="56286" spans="199:199" ht="12" customHeight="1">
      <c r="GQ56286" s="171"/>
    </row>
    <row r="56287" spans="199:199" ht="12" customHeight="1">
      <c r="GQ56287" s="171"/>
    </row>
    <row r="56288" spans="199:199" ht="12" customHeight="1">
      <c r="GQ56288" s="171"/>
    </row>
    <row r="56289" spans="199:199" ht="12" customHeight="1">
      <c r="GQ56289" s="171"/>
    </row>
    <row r="56290" spans="199:199" ht="12" customHeight="1">
      <c r="GQ56290" s="171"/>
    </row>
    <row r="56291" spans="199:199" ht="12" customHeight="1">
      <c r="GQ56291" s="171"/>
    </row>
    <row r="56292" spans="199:199" ht="12" customHeight="1">
      <c r="GQ56292" s="171"/>
    </row>
    <row r="56293" spans="199:199" ht="12" customHeight="1">
      <c r="GQ56293" s="171"/>
    </row>
    <row r="56294" spans="199:199" ht="12" customHeight="1">
      <c r="GQ56294" s="171"/>
    </row>
    <row r="56295" spans="199:199" ht="12" customHeight="1">
      <c r="GQ56295" s="171"/>
    </row>
    <row r="56296" spans="199:199" ht="12" customHeight="1">
      <c r="GQ56296" s="171"/>
    </row>
    <row r="56297" spans="199:199" ht="12" customHeight="1">
      <c r="GQ56297" s="171"/>
    </row>
    <row r="56298" spans="199:199" ht="12" customHeight="1">
      <c r="GQ56298" s="171"/>
    </row>
    <row r="56299" spans="199:199" ht="12" customHeight="1">
      <c r="GQ56299" s="171"/>
    </row>
    <row r="56300" spans="199:199" ht="12" customHeight="1">
      <c r="GQ56300" s="171"/>
    </row>
    <row r="56301" spans="199:199" ht="12" customHeight="1">
      <c r="GQ56301" s="171"/>
    </row>
    <row r="56302" spans="199:199" ht="12" customHeight="1">
      <c r="GQ56302" s="171"/>
    </row>
    <row r="56303" spans="199:199" ht="12" customHeight="1">
      <c r="GQ56303" s="171"/>
    </row>
    <row r="56304" spans="199:199" ht="12" customHeight="1">
      <c r="GQ56304" s="171"/>
    </row>
    <row r="56305" spans="199:199" ht="12" customHeight="1">
      <c r="GQ56305" s="171"/>
    </row>
    <row r="56306" spans="199:199" ht="12" customHeight="1">
      <c r="GQ56306" s="171"/>
    </row>
    <row r="56307" spans="199:199" ht="12" customHeight="1">
      <c r="GQ56307" s="171"/>
    </row>
    <row r="56308" spans="199:199" ht="12" customHeight="1">
      <c r="GQ56308" s="171"/>
    </row>
    <row r="56309" spans="199:199" ht="12" customHeight="1">
      <c r="GQ56309" s="171"/>
    </row>
    <row r="56310" spans="199:199" ht="12" customHeight="1">
      <c r="GQ56310" s="171"/>
    </row>
    <row r="56311" spans="199:199" ht="12" customHeight="1">
      <c r="GQ56311" s="171"/>
    </row>
    <row r="56312" spans="199:199" ht="12" customHeight="1">
      <c r="GQ56312" s="171"/>
    </row>
    <row r="56313" spans="199:199" ht="12" customHeight="1">
      <c r="GQ56313" s="171"/>
    </row>
    <row r="56314" spans="199:199" ht="12" customHeight="1">
      <c r="GQ56314" s="171"/>
    </row>
    <row r="56315" spans="199:199" ht="12" customHeight="1">
      <c r="GQ56315" s="171"/>
    </row>
    <row r="56316" spans="199:199" ht="12" customHeight="1">
      <c r="GQ56316" s="171"/>
    </row>
    <row r="56317" spans="199:199" ht="12" customHeight="1">
      <c r="GQ56317" s="171"/>
    </row>
    <row r="56318" spans="199:199" ht="12" customHeight="1">
      <c r="GQ56318" s="171"/>
    </row>
    <row r="56319" spans="199:199" ht="12" customHeight="1">
      <c r="GQ56319" s="171"/>
    </row>
    <row r="56320" spans="199:199" ht="12" customHeight="1">
      <c r="GQ56320" s="171"/>
    </row>
    <row r="56321" spans="199:199" ht="12" customHeight="1">
      <c r="GQ56321" s="171"/>
    </row>
    <row r="56322" spans="199:199" ht="12" customHeight="1">
      <c r="GQ56322" s="171"/>
    </row>
    <row r="56323" spans="199:199" ht="12" customHeight="1">
      <c r="GQ56323" s="171"/>
    </row>
    <row r="56324" spans="199:199" ht="12" customHeight="1">
      <c r="GQ56324" s="171"/>
    </row>
    <row r="56325" spans="199:199" ht="12" customHeight="1">
      <c r="GQ56325" s="171"/>
    </row>
    <row r="56326" spans="199:199" ht="12" customHeight="1">
      <c r="GQ56326" s="171"/>
    </row>
    <row r="56327" spans="199:199" ht="12" customHeight="1">
      <c r="GQ56327" s="171"/>
    </row>
    <row r="56328" spans="199:199" ht="12" customHeight="1">
      <c r="GQ56328" s="171"/>
    </row>
    <row r="56329" spans="199:199" ht="12" customHeight="1">
      <c r="GQ56329" s="171"/>
    </row>
    <row r="56330" spans="199:199" ht="12" customHeight="1">
      <c r="GQ56330" s="171"/>
    </row>
    <row r="56331" spans="199:199" ht="12" customHeight="1">
      <c r="GQ56331" s="171"/>
    </row>
    <row r="56332" spans="199:199" ht="12" customHeight="1">
      <c r="GQ56332" s="171"/>
    </row>
    <row r="56333" spans="199:199" ht="12" customHeight="1">
      <c r="GQ56333" s="171"/>
    </row>
    <row r="56334" spans="199:199" ht="12" customHeight="1">
      <c r="GQ56334" s="171"/>
    </row>
    <row r="56335" spans="199:199" ht="12" customHeight="1">
      <c r="GQ56335" s="171"/>
    </row>
    <row r="56336" spans="199:199" ht="12" customHeight="1">
      <c r="GQ56336" s="171"/>
    </row>
    <row r="56337" spans="199:199" ht="12" customHeight="1">
      <c r="GQ56337" s="171"/>
    </row>
    <row r="56338" spans="199:199" ht="12" customHeight="1">
      <c r="GQ56338" s="171"/>
    </row>
    <row r="56339" spans="199:199" ht="12" customHeight="1">
      <c r="GQ56339" s="171"/>
    </row>
    <row r="56340" spans="199:199" ht="12" customHeight="1">
      <c r="GQ56340" s="171"/>
    </row>
    <row r="56341" spans="199:199" ht="12" customHeight="1">
      <c r="GQ56341" s="171"/>
    </row>
    <row r="56342" spans="199:199" ht="12" customHeight="1">
      <c r="GQ56342" s="171"/>
    </row>
    <row r="56343" spans="199:199" ht="12" customHeight="1">
      <c r="GQ56343" s="171"/>
    </row>
    <row r="56344" spans="199:199" ht="12" customHeight="1">
      <c r="GQ56344" s="171"/>
    </row>
    <row r="56345" spans="199:199" ht="12" customHeight="1">
      <c r="GQ56345" s="171"/>
    </row>
    <row r="56346" spans="199:199" ht="12" customHeight="1">
      <c r="GQ56346" s="171"/>
    </row>
    <row r="56347" spans="199:199" ht="12" customHeight="1">
      <c r="GQ56347" s="171"/>
    </row>
    <row r="56348" spans="199:199" ht="12" customHeight="1">
      <c r="GQ56348" s="171"/>
    </row>
    <row r="56349" spans="199:199" ht="12" customHeight="1">
      <c r="GQ56349" s="171"/>
    </row>
    <row r="56350" spans="199:199" ht="12" customHeight="1">
      <c r="GQ56350" s="171"/>
    </row>
    <row r="56351" spans="199:199" ht="12" customHeight="1">
      <c r="GQ56351" s="171"/>
    </row>
    <row r="56352" spans="199:199" ht="12" customHeight="1">
      <c r="GQ56352" s="171"/>
    </row>
    <row r="56353" spans="199:199" ht="12" customHeight="1">
      <c r="GQ56353" s="171"/>
    </row>
    <row r="56354" spans="199:199" ht="12" customHeight="1">
      <c r="GQ56354" s="171"/>
    </row>
    <row r="56355" spans="199:199" ht="12" customHeight="1">
      <c r="GQ56355" s="171"/>
    </row>
    <row r="56356" spans="199:199" ht="12" customHeight="1">
      <c r="GQ56356" s="171"/>
    </row>
    <row r="56357" spans="199:199" ht="12" customHeight="1">
      <c r="GQ56357" s="171"/>
    </row>
    <row r="56358" spans="199:199" ht="12" customHeight="1">
      <c r="GQ56358" s="171"/>
    </row>
    <row r="56359" spans="199:199" ht="12" customHeight="1">
      <c r="GQ56359" s="171"/>
    </row>
    <row r="56360" spans="199:199" ht="12" customHeight="1">
      <c r="GQ56360" s="171"/>
    </row>
    <row r="56361" spans="199:199" ht="12" customHeight="1">
      <c r="GQ56361" s="171"/>
    </row>
    <row r="56362" spans="199:199" ht="12" customHeight="1">
      <c r="GQ56362" s="171"/>
    </row>
    <row r="56363" spans="199:199" ht="12" customHeight="1">
      <c r="GQ56363" s="171"/>
    </row>
    <row r="56364" spans="199:199" ht="12" customHeight="1">
      <c r="GQ56364" s="171"/>
    </row>
    <row r="56365" spans="199:199" ht="12" customHeight="1">
      <c r="GQ56365" s="171"/>
    </row>
    <row r="56366" spans="199:199" ht="12" customHeight="1">
      <c r="GQ56366" s="171"/>
    </row>
    <row r="56367" spans="199:199" ht="12" customHeight="1">
      <c r="GQ56367" s="171"/>
    </row>
    <row r="56368" spans="199:199" ht="12" customHeight="1">
      <c r="GQ56368" s="171"/>
    </row>
    <row r="56369" spans="199:199" ht="12" customHeight="1">
      <c r="GQ56369" s="171"/>
    </row>
    <row r="56370" spans="199:199" ht="12" customHeight="1">
      <c r="GQ56370" s="171"/>
    </row>
    <row r="56371" spans="199:199" ht="12" customHeight="1">
      <c r="GQ56371" s="171"/>
    </row>
    <row r="56372" spans="199:199" ht="12" customHeight="1">
      <c r="GQ56372" s="171"/>
    </row>
    <row r="56373" spans="199:199" ht="12" customHeight="1">
      <c r="GQ56373" s="171"/>
    </row>
    <row r="56374" spans="199:199" ht="12" customHeight="1">
      <c r="GQ56374" s="171"/>
    </row>
    <row r="56375" spans="199:199" ht="12" customHeight="1">
      <c r="GQ56375" s="171"/>
    </row>
    <row r="56376" spans="199:199" ht="12" customHeight="1">
      <c r="GQ56376" s="171"/>
    </row>
    <row r="56377" spans="199:199" ht="12" customHeight="1">
      <c r="GQ56377" s="171"/>
    </row>
    <row r="56378" spans="199:199" ht="12" customHeight="1">
      <c r="GQ56378" s="171"/>
    </row>
    <row r="56379" spans="199:199" ht="12" customHeight="1">
      <c r="GQ56379" s="171"/>
    </row>
    <row r="56380" spans="199:199" ht="12" customHeight="1">
      <c r="GQ56380" s="171"/>
    </row>
    <row r="56381" spans="199:199" ht="12" customHeight="1">
      <c r="GQ56381" s="171"/>
    </row>
    <row r="56382" spans="199:199" ht="12" customHeight="1">
      <c r="GQ56382" s="171"/>
    </row>
    <row r="56383" spans="199:199" ht="12" customHeight="1">
      <c r="GQ56383" s="171"/>
    </row>
    <row r="56384" spans="199:199" ht="12" customHeight="1">
      <c r="GQ56384" s="171"/>
    </row>
    <row r="56385" spans="199:199" ht="12" customHeight="1">
      <c r="GQ56385" s="171"/>
    </row>
    <row r="56386" spans="199:199" ht="12" customHeight="1">
      <c r="GQ56386" s="171"/>
    </row>
    <row r="56387" spans="199:199" ht="12" customHeight="1">
      <c r="GQ56387" s="171"/>
    </row>
    <row r="56388" spans="199:199" ht="12" customHeight="1">
      <c r="GQ56388" s="171"/>
    </row>
    <row r="56389" spans="199:199" ht="12" customHeight="1">
      <c r="GQ56389" s="171"/>
    </row>
    <row r="56390" spans="199:199" ht="12" customHeight="1">
      <c r="GQ56390" s="171"/>
    </row>
    <row r="56391" spans="199:199" ht="12" customHeight="1">
      <c r="GQ56391" s="171"/>
    </row>
    <row r="56392" spans="199:199" ht="12" customHeight="1">
      <c r="GQ56392" s="171"/>
    </row>
    <row r="56393" spans="199:199" ht="12" customHeight="1">
      <c r="GQ56393" s="171"/>
    </row>
    <row r="56394" spans="199:199" ht="12" customHeight="1">
      <c r="GQ56394" s="171"/>
    </row>
    <row r="56395" spans="199:199" ht="12" customHeight="1">
      <c r="GQ56395" s="171"/>
    </row>
    <row r="56396" spans="199:199" ht="12" customHeight="1">
      <c r="GQ56396" s="171"/>
    </row>
    <row r="56397" spans="199:199" ht="12" customHeight="1">
      <c r="GQ56397" s="171"/>
    </row>
    <row r="56398" spans="199:199" ht="12" customHeight="1">
      <c r="GQ56398" s="171"/>
    </row>
    <row r="56399" spans="199:199" ht="12" customHeight="1">
      <c r="GQ56399" s="171"/>
    </row>
    <row r="56400" spans="199:199" ht="12" customHeight="1">
      <c r="GQ56400" s="171"/>
    </row>
    <row r="56401" spans="199:199" ht="12" customHeight="1">
      <c r="GQ56401" s="171"/>
    </row>
    <row r="56402" spans="199:199" ht="12" customHeight="1">
      <c r="GQ56402" s="171"/>
    </row>
    <row r="56403" spans="199:199" ht="12" customHeight="1">
      <c r="GQ56403" s="171"/>
    </row>
    <row r="56404" spans="199:199" ht="12" customHeight="1">
      <c r="GQ56404" s="171"/>
    </row>
    <row r="56405" spans="199:199" ht="12" customHeight="1">
      <c r="GQ56405" s="171"/>
    </row>
    <row r="56406" spans="199:199" ht="12" customHeight="1">
      <c r="GQ56406" s="171"/>
    </row>
    <row r="56407" spans="199:199" ht="12" customHeight="1">
      <c r="GQ56407" s="171"/>
    </row>
    <row r="56408" spans="199:199" ht="12" customHeight="1">
      <c r="GQ56408" s="171"/>
    </row>
    <row r="56409" spans="199:199" ht="12" customHeight="1">
      <c r="GQ56409" s="171"/>
    </row>
    <row r="56410" spans="199:199" ht="12" customHeight="1">
      <c r="GQ56410" s="171"/>
    </row>
    <row r="56411" spans="199:199" ht="12" customHeight="1">
      <c r="GQ56411" s="171"/>
    </row>
    <row r="56412" spans="199:199" ht="12" customHeight="1">
      <c r="GQ56412" s="171"/>
    </row>
    <row r="56413" spans="199:199" ht="12" customHeight="1">
      <c r="GQ56413" s="171"/>
    </row>
    <row r="56414" spans="199:199" ht="12" customHeight="1">
      <c r="GQ56414" s="171"/>
    </row>
    <row r="56415" spans="199:199" ht="12" customHeight="1">
      <c r="GQ56415" s="171"/>
    </row>
    <row r="56416" spans="199:199" ht="12" customHeight="1">
      <c r="GQ56416" s="171"/>
    </row>
    <row r="56417" spans="199:199" ht="12" customHeight="1">
      <c r="GQ56417" s="171"/>
    </row>
    <row r="56418" spans="199:199" ht="12" customHeight="1">
      <c r="GQ56418" s="171"/>
    </row>
    <row r="56419" spans="199:199" ht="12" customHeight="1">
      <c r="GQ56419" s="171"/>
    </row>
    <row r="56420" spans="199:199" ht="12" customHeight="1">
      <c r="GQ56420" s="171"/>
    </row>
    <row r="56421" spans="199:199" ht="12" customHeight="1">
      <c r="GQ56421" s="171"/>
    </row>
    <row r="56422" spans="199:199" ht="12" customHeight="1">
      <c r="GQ56422" s="171"/>
    </row>
    <row r="56423" spans="199:199" ht="12" customHeight="1">
      <c r="GQ56423" s="171"/>
    </row>
    <row r="56424" spans="199:199" ht="12" customHeight="1">
      <c r="GQ56424" s="171"/>
    </row>
    <row r="56425" spans="199:199" ht="12" customHeight="1">
      <c r="GQ56425" s="171"/>
    </row>
    <row r="56426" spans="199:199" ht="12" customHeight="1">
      <c r="GQ56426" s="171"/>
    </row>
    <row r="56427" spans="199:199" ht="12" customHeight="1">
      <c r="GQ56427" s="171"/>
    </row>
    <row r="56428" spans="199:199" ht="12" customHeight="1">
      <c r="GQ56428" s="171"/>
    </row>
    <row r="56429" spans="199:199" ht="12" customHeight="1">
      <c r="GQ56429" s="171"/>
    </row>
    <row r="56430" spans="199:199" ht="12" customHeight="1">
      <c r="GQ56430" s="171"/>
    </row>
    <row r="56431" spans="199:199" ht="12" customHeight="1">
      <c r="GQ56431" s="171"/>
    </row>
    <row r="56432" spans="199:199" ht="12" customHeight="1">
      <c r="GQ56432" s="171"/>
    </row>
    <row r="56433" spans="199:199" ht="12" customHeight="1">
      <c r="GQ56433" s="171"/>
    </row>
    <row r="56434" spans="199:199" ht="12" customHeight="1">
      <c r="GQ56434" s="171"/>
    </row>
    <row r="56435" spans="199:199" ht="12" customHeight="1">
      <c r="GQ56435" s="171"/>
    </row>
    <row r="56436" spans="199:199" ht="12" customHeight="1">
      <c r="GQ56436" s="171"/>
    </row>
    <row r="56437" spans="199:199" ht="12" customHeight="1">
      <c r="GQ56437" s="171"/>
    </row>
    <row r="56438" spans="199:199" ht="12" customHeight="1">
      <c r="GQ56438" s="171"/>
    </row>
    <row r="56439" spans="199:199" ht="12" customHeight="1">
      <c r="GQ56439" s="171"/>
    </row>
    <row r="56440" spans="199:199" ht="12" customHeight="1">
      <c r="GQ56440" s="171"/>
    </row>
    <row r="56441" spans="199:199" ht="12" customHeight="1">
      <c r="GQ56441" s="171"/>
    </row>
    <row r="56442" spans="199:199" ht="12" customHeight="1">
      <c r="GQ56442" s="171"/>
    </row>
    <row r="56443" spans="199:199" ht="12" customHeight="1">
      <c r="GQ56443" s="171"/>
    </row>
    <row r="56444" spans="199:199" ht="12" customHeight="1">
      <c r="GQ56444" s="171"/>
    </row>
    <row r="56445" spans="199:199" ht="12" customHeight="1">
      <c r="GQ56445" s="171"/>
    </row>
    <row r="56446" spans="199:199" ht="12" customHeight="1">
      <c r="GQ56446" s="171"/>
    </row>
    <row r="56447" spans="199:199" ht="12" customHeight="1">
      <c r="GQ56447" s="171"/>
    </row>
    <row r="56448" spans="199:199" ht="12" customHeight="1">
      <c r="GQ56448" s="171"/>
    </row>
    <row r="56449" spans="199:199" ht="12" customHeight="1">
      <c r="GQ56449" s="171"/>
    </row>
    <row r="56450" spans="199:199" ht="12" customHeight="1">
      <c r="GQ56450" s="171"/>
    </row>
    <row r="56451" spans="199:199" ht="12" customHeight="1">
      <c r="GQ56451" s="171"/>
    </row>
    <row r="56452" spans="199:199" ht="12" customHeight="1">
      <c r="GQ56452" s="171"/>
    </row>
    <row r="56453" spans="199:199" ht="12" customHeight="1">
      <c r="GQ56453" s="171"/>
    </row>
    <row r="56454" spans="199:199" ht="12" customHeight="1">
      <c r="GQ56454" s="171"/>
    </row>
    <row r="56455" spans="199:199" ht="12" customHeight="1">
      <c r="GQ56455" s="171"/>
    </row>
    <row r="56456" spans="199:199" ht="12" customHeight="1">
      <c r="GQ56456" s="171"/>
    </row>
    <row r="56457" spans="199:199" ht="12" customHeight="1">
      <c r="GQ56457" s="171"/>
    </row>
    <row r="56458" spans="199:199" ht="12" customHeight="1">
      <c r="GQ56458" s="171"/>
    </row>
    <row r="56459" spans="199:199" ht="12" customHeight="1">
      <c r="GQ56459" s="171"/>
    </row>
    <row r="56460" spans="199:199" ht="12" customHeight="1">
      <c r="GQ56460" s="171"/>
    </row>
    <row r="56461" spans="199:199" ht="12" customHeight="1">
      <c r="GQ56461" s="171"/>
    </row>
    <row r="56462" spans="199:199" ht="12" customHeight="1">
      <c r="GQ56462" s="171"/>
    </row>
    <row r="56463" spans="199:199" ht="12" customHeight="1">
      <c r="GQ56463" s="171"/>
    </row>
    <row r="56464" spans="199:199" ht="12" customHeight="1">
      <c r="GQ56464" s="171"/>
    </row>
    <row r="56465" spans="199:199" ht="12" customHeight="1">
      <c r="GQ56465" s="171"/>
    </row>
    <row r="56466" spans="199:199" ht="12" customHeight="1">
      <c r="GQ56466" s="171"/>
    </row>
    <row r="56467" spans="199:199" ht="12" customHeight="1">
      <c r="GQ56467" s="171"/>
    </row>
    <row r="56468" spans="199:199" ht="12" customHeight="1">
      <c r="GQ56468" s="171"/>
    </row>
    <row r="56469" spans="199:199" ht="12" customHeight="1">
      <c r="GQ56469" s="171"/>
    </row>
    <row r="56470" spans="199:199" ht="12" customHeight="1">
      <c r="GQ56470" s="171"/>
    </row>
    <row r="56471" spans="199:199" ht="12" customHeight="1">
      <c r="GQ56471" s="171"/>
    </row>
    <row r="56472" spans="199:199" ht="12" customHeight="1">
      <c r="GQ56472" s="171"/>
    </row>
    <row r="56473" spans="199:199" ht="12" customHeight="1">
      <c r="GQ56473" s="171"/>
    </row>
    <row r="56474" spans="199:199" ht="12" customHeight="1">
      <c r="GQ56474" s="171"/>
    </row>
    <row r="56475" spans="199:199" ht="12" customHeight="1">
      <c r="GQ56475" s="171"/>
    </row>
    <row r="56476" spans="199:199" ht="12" customHeight="1">
      <c r="GQ56476" s="171"/>
    </row>
    <row r="56477" spans="199:199" ht="12" customHeight="1">
      <c r="GQ56477" s="171"/>
    </row>
    <row r="56478" spans="199:199" ht="12" customHeight="1">
      <c r="GQ56478" s="171"/>
    </row>
    <row r="56479" spans="199:199" ht="12" customHeight="1">
      <c r="GQ56479" s="171"/>
    </row>
    <row r="56480" spans="199:199" ht="12" customHeight="1">
      <c r="GQ56480" s="171"/>
    </row>
    <row r="56481" spans="199:199" ht="12" customHeight="1">
      <c r="GQ56481" s="171"/>
    </row>
    <row r="56482" spans="199:199" ht="12" customHeight="1">
      <c r="GQ56482" s="171"/>
    </row>
    <row r="56483" spans="199:199" ht="12" customHeight="1">
      <c r="GQ56483" s="171"/>
    </row>
    <row r="56484" spans="199:199" ht="12" customHeight="1">
      <c r="GQ56484" s="171"/>
    </row>
    <row r="56485" spans="199:199" ht="12" customHeight="1">
      <c r="GQ56485" s="171"/>
    </row>
    <row r="56486" spans="199:199" ht="12" customHeight="1">
      <c r="GQ56486" s="171"/>
    </row>
    <row r="56487" spans="199:199" ht="12" customHeight="1">
      <c r="GQ56487" s="171"/>
    </row>
    <row r="56488" spans="199:199" ht="12" customHeight="1">
      <c r="GQ56488" s="171"/>
    </row>
    <row r="56489" spans="199:199" ht="12" customHeight="1">
      <c r="GQ56489" s="171"/>
    </row>
    <row r="56490" spans="199:199" ht="12" customHeight="1">
      <c r="GQ56490" s="171"/>
    </row>
    <row r="56491" spans="199:199" ht="12" customHeight="1">
      <c r="GQ56491" s="171"/>
    </row>
    <row r="56492" spans="199:199" ht="12" customHeight="1">
      <c r="GQ56492" s="171"/>
    </row>
    <row r="56493" spans="199:199" ht="12" customHeight="1">
      <c r="GQ56493" s="171"/>
    </row>
    <row r="56494" spans="199:199" ht="12" customHeight="1">
      <c r="GQ56494" s="171"/>
    </row>
    <row r="56495" spans="199:199" ht="12" customHeight="1">
      <c r="GQ56495" s="171"/>
    </row>
    <row r="56496" spans="199:199" ht="12" customHeight="1">
      <c r="GQ56496" s="171"/>
    </row>
    <row r="56497" spans="199:199" ht="12" customHeight="1">
      <c r="GQ56497" s="171"/>
    </row>
    <row r="56498" spans="199:199" ht="12" customHeight="1">
      <c r="GQ56498" s="171"/>
    </row>
    <row r="56499" spans="199:199" ht="12" customHeight="1">
      <c r="GQ56499" s="171"/>
    </row>
    <row r="56500" spans="199:199" ht="12" customHeight="1">
      <c r="GQ56500" s="171"/>
    </row>
    <row r="56501" spans="199:199" ht="12" customHeight="1">
      <c r="GQ56501" s="171"/>
    </row>
    <row r="56502" spans="199:199" ht="12" customHeight="1">
      <c r="GQ56502" s="171"/>
    </row>
    <row r="56503" spans="199:199" ht="12" customHeight="1">
      <c r="GQ56503" s="171"/>
    </row>
    <row r="56504" spans="199:199" ht="12" customHeight="1">
      <c r="GQ56504" s="171"/>
    </row>
    <row r="56505" spans="199:199" ht="12" customHeight="1">
      <c r="GQ56505" s="171"/>
    </row>
    <row r="56506" spans="199:199" ht="12" customHeight="1">
      <c r="GQ56506" s="171"/>
    </row>
    <row r="56507" spans="199:199" ht="12" customHeight="1">
      <c r="GQ56507" s="171"/>
    </row>
    <row r="56508" spans="199:199" ht="12" customHeight="1">
      <c r="GQ56508" s="171"/>
    </row>
    <row r="56509" spans="199:199" ht="12" customHeight="1">
      <c r="GQ56509" s="171"/>
    </row>
    <row r="56510" spans="199:199" ht="12" customHeight="1">
      <c r="GQ56510" s="171"/>
    </row>
    <row r="56511" spans="199:199" ht="12" customHeight="1">
      <c r="GQ56511" s="171"/>
    </row>
    <row r="56512" spans="199:199" ht="12" customHeight="1">
      <c r="GQ56512" s="171"/>
    </row>
    <row r="56513" spans="199:199" ht="12" customHeight="1">
      <c r="GQ56513" s="171"/>
    </row>
    <row r="56514" spans="199:199" ht="12" customHeight="1">
      <c r="GQ56514" s="171"/>
    </row>
    <row r="56515" spans="199:199" ht="12" customHeight="1">
      <c r="GQ56515" s="171"/>
    </row>
    <row r="56516" spans="199:199" ht="12" customHeight="1">
      <c r="GQ56516" s="171"/>
    </row>
    <row r="56517" spans="199:199" ht="12" customHeight="1">
      <c r="GQ56517" s="171"/>
    </row>
    <row r="56518" spans="199:199" ht="12" customHeight="1">
      <c r="GQ56518" s="171"/>
    </row>
    <row r="56519" spans="199:199" ht="12" customHeight="1">
      <c r="GQ56519" s="171"/>
    </row>
    <row r="56520" spans="199:199" ht="12" customHeight="1">
      <c r="GQ56520" s="171"/>
    </row>
    <row r="56521" spans="199:199" ht="12" customHeight="1">
      <c r="GQ56521" s="171"/>
    </row>
    <row r="56522" spans="199:199" ht="12" customHeight="1">
      <c r="GQ56522" s="171"/>
    </row>
    <row r="56523" spans="199:199" ht="12" customHeight="1">
      <c r="GQ56523" s="171"/>
    </row>
    <row r="56524" spans="199:199" ht="12" customHeight="1">
      <c r="GQ56524" s="171"/>
    </row>
    <row r="56525" spans="199:199" ht="12" customHeight="1">
      <c r="GQ56525" s="171"/>
    </row>
    <row r="56526" spans="199:199" ht="12" customHeight="1">
      <c r="GQ56526" s="171"/>
    </row>
    <row r="56527" spans="199:199" ht="12" customHeight="1">
      <c r="GQ56527" s="171"/>
    </row>
    <row r="56528" spans="199:199" ht="12" customHeight="1">
      <c r="GQ56528" s="171"/>
    </row>
    <row r="56529" spans="199:199" ht="12" customHeight="1">
      <c r="GQ56529" s="171"/>
    </row>
    <row r="56530" spans="199:199" ht="12" customHeight="1">
      <c r="GQ56530" s="171"/>
    </row>
    <row r="56531" spans="199:199" ht="12" customHeight="1">
      <c r="GQ56531" s="171"/>
    </row>
    <row r="56532" spans="199:199" ht="12" customHeight="1">
      <c r="GQ56532" s="171"/>
    </row>
    <row r="56533" spans="199:199" ht="12" customHeight="1">
      <c r="GQ56533" s="171"/>
    </row>
    <row r="56534" spans="199:199" ht="12" customHeight="1">
      <c r="GQ56534" s="171"/>
    </row>
    <row r="56535" spans="199:199" ht="12" customHeight="1">
      <c r="GQ56535" s="171"/>
    </row>
    <row r="56536" spans="199:199" ht="12" customHeight="1">
      <c r="GQ56536" s="171"/>
    </row>
    <row r="56537" spans="199:199" ht="12" customHeight="1">
      <c r="GQ56537" s="171"/>
    </row>
    <row r="56538" spans="199:199" ht="12" customHeight="1">
      <c r="GQ56538" s="171"/>
    </row>
    <row r="56539" spans="199:199" ht="12" customHeight="1">
      <c r="GQ56539" s="171"/>
    </row>
    <row r="56540" spans="199:199" ht="12" customHeight="1">
      <c r="GQ56540" s="171"/>
    </row>
    <row r="56541" spans="199:199" ht="12" customHeight="1">
      <c r="GQ56541" s="171"/>
    </row>
    <row r="56542" spans="199:199" ht="12" customHeight="1">
      <c r="GQ56542" s="171"/>
    </row>
    <row r="56543" spans="199:199" ht="12" customHeight="1">
      <c r="GQ56543" s="171"/>
    </row>
    <row r="56544" spans="199:199" ht="12" customHeight="1">
      <c r="GQ56544" s="171"/>
    </row>
    <row r="56545" spans="199:199" ht="12" customHeight="1">
      <c r="GQ56545" s="171"/>
    </row>
    <row r="56546" spans="199:199" ht="12" customHeight="1">
      <c r="GQ56546" s="171"/>
    </row>
    <row r="56547" spans="199:199" ht="12" customHeight="1">
      <c r="GQ56547" s="171"/>
    </row>
    <row r="56548" spans="199:199" ht="12" customHeight="1">
      <c r="GQ56548" s="171"/>
    </row>
    <row r="56549" spans="199:199" ht="12" customHeight="1">
      <c r="GQ56549" s="171"/>
    </row>
    <row r="56550" spans="199:199" ht="12" customHeight="1">
      <c r="GQ56550" s="171"/>
    </row>
    <row r="56551" spans="199:199" ht="12" customHeight="1">
      <c r="GQ56551" s="171"/>
    </row>
    <row r="56552" spans="199:199" ht="12" customHeight="1">
      <c r="GQ56552" s="171"/>
    </row>
    <row r="56553" spans="199:199" ht="12" customHeight="1">
      <c r="GQ56553" s="171"/>
    </row>
    <row r="56554" spans="199:199" ht="12" customHeight="1">
      <c r="GQ56554" s="171"/>
    </row>
    <row r="56555" spans="199:199" ht="12" customHeight="1">
      <c r="GQ56555" s="171"/>
    </row>
    <row r="56556" spans="199:199" ht="12" customHeight="1">
      <c r="GQ56556" s="171"/>
    </row>
    <row r="56557" spans="199:199" ht="12" customHeight="1">
      <c r="GQ56557" s="171"/>
    </row>
    <row r="56558" spans="199:199" ht="12" customHeight="1">
      <c r="GQ56558" s="171"/>
    </row>
    <row r="56559" spans="199:199" ht="12" customHeight="1">
      <c r="GQ56559" s="171"/>
    </row>
    <row r="56560" spans="199:199" ht="12" customHeight="1">
      <c r="GQ56560" s="171"/>
    </row>
    <row r="56561" spans="199:199" ht="12" customHeight="1">
      <c r="GQ56561" s="171"/>
    </row>
    <row r="56562" spans="199:199" ht="12" customHeight="1">
      <c r="GQ56562" s="171"/>
    </row>
    <row r="56563" spans="199:199" ht="12" customHeight="1">
      <c r="GQ56563" s="171"/>
    </row>
    <row r="56564" spans="199:199" ht="12" customHeight="1">
      <c r="GQ56564" s="171"/>
    </row>
    <row r="56565" spans="199:199" ht="12" customHeight="1">
      <c r="GQ56565" s="171"/>
    </row>
    <row r="56566" spans="199:199" ht="12" customHeight="1">
      <c r="GQ56566" s="171"/>
    </row>
    <row r="56567" spans="199:199" ht="12" customHeight="1">
      <c r="GQ56567" s="171"/>
    </row>
    <row r="56568" spans="199:199" ht="12" customHeight="1">
      <c r="GQ56568" s="171"/>
    </row>
    <row r="56569" spans="199:199" ht="12" customHeight="1">
      <c r="GQ56569" s="171"/>
    </row>
    <row r="56570" spans="199:199" ht="12" customHeight="1">
      <c r="GQ56570" s="171"/>
    </row>
    <row r="56571" spans="199:199" ht="12" customHeight="1">
      <c r="GQ56571" s="171"/>
    </row>
    <row r="56572" spans="199:199" ht="12" customHeight="1">
      <c r="GQ56572" s="171"/>
    </row>
    <row r="56573" spans="199:199" ht="12" customHeight="1">
      <c r="GQ56573" s="171"/>
    </row>
    <row r="56574" spans="199:199" ht="12" customHeight="1">
      <c r="GQ56574" s="171"/>
    </row>
    <row r="56575" spans="199:199" ht="12" customHeight="1">
      <c r="GQ56575" s="171"/>
    </row>
    <row r="56576" spans="199:199" ht="12" customHeight="1">
      <c r="GQ56576" s="171"/>
    </row>
    <row r="56577" spans="199:199" ht="12" customHeight="1">
      <c r="GQ56577" s="171"/>
    </row>
    <row r="56578" spans="199:199" ht="12" customHeight="1">
      <c r="GQ56578" s="171"/>
    </row>
    <row r="56579" spans="199:199" ht="12" customHeight="1">
      <c r="GQ56579" s="171"/>
    </row>
    <row r="56580" spans="199:199" ht="12" customHeight="1">
      <c r="GQ56580" s="171"/>
    </row>
    <row r="56581" spans="199:199" ht="12" customHeight="1">
      <c r="GQ56581" s="171"/>
    </row>
    <row r="56582" spans="199:199" ht="12" customHeight="1">
      <c r="GQ56582" s="171"/>
    </row>
    <row r="56583" spans="199:199" ht="12" customHeight="1">
      <c r="GQ56583" s="171"/>
    </row>
    <row r="56584" spans="199:199" ht="12" customHeight="1">
      <c r="GQ56584" s="171"/>
    </row>
    <row r="56585" spans="199:199" ht="12" customHeight="1">
      <c r="GQ56585" s="171"/>
    </row>
    <row r="56586" spans="199:199" ht="12" customHeight="1">
      <c r="GQ56586" s="171"/>
    </row>
    <row r="56587" spans="199:199" ht="12" customHeight="1">
      <c r="GQ56587" s="171"/>
    </row>
    <row r="56588" spans="199:199" ht="12" customHeight="1">
      <c r="GQ56588" s="171"/>
    </row>
    <row r="56589" spans="199:199" ht="12" customHeight="1">
      <c r="GQ56589" s="171"/>
    </row>
    <row r="56590" spans="199:199" ht="12" customHeight="1">
      <c r="GQ56590" s="171"/>
    </row>
    <row r="56591" spans="199:199" ht="12" customHeight="1">
      <c r="GQ56591" s="171"/>
    </row>
    <row r="56592" spans="199:199" ht="12" customHeight="1">
      <c r="GQ56592" s="171"/>
    </row>
    <row r="56593" spans="199:199" ht="12" customHeight="1">
      <c r="GQ56593" s="171"/>
    </row>
    <row r="56594" spans="199:199" ht="12" customHeight="1">
      <c r="GQ56594" s="171"/>
    </row>
    <row r="56595" spans="199:199" ht="12" customHeight="1">
      <c r="GQ56595" s="171"/>
    </row>
    <row r="56596" spans="199:199" ht="12" customHeight="1">
      <c r="GQ56596" s="171"/>
    </row>
    <row r="56597" spans="199:199" ht="12" customHeight="1">
      <c r="GQ56597" s="171"/>
    </row>
    <row r="56598" spans="199:199" ht="12" customHeight="1">
      <c r="GQ56598" s="171"/>
    </row>
    <row r="56599" spans="199:199" ht="12" customHeight="1">
      <c r="GQ56599" s="171"/>
    </row>
    <row r="56600" spans="199:199" ht="12" customHeight="1">
      <c r="GQ56600" s="171"/>
    </row>
    <row r="56601" spans="199:199" ht="12" customHeight="1">
      <c r="GQ56601" s="171"/>
    </row>
    <row r="56602" spans="199:199" ht="12" customHeight="1">
      <c r="GQ56602" s="171"/>
    </row>
    <row r="56603" spans="199:199" ht="12" customHeight="1">
      <c r="GQ56603" s="171"/>
    </row>
    <row r="56604" spans="199:199" ht="12" customHeight="1">
      <c r="GQ56604" s="171"/>
    </row>
    <row r="56605" spans="199:199" ht="12" customHeight="1">
      <c r="GQ56605" s="171"/>
    </row>
    <row r="56606" spans="199:199" ht="12" customHeight="1">
      <c r="GQ56606" s="171"/>
    </row>
    <row r="56607" spans="199:199" ht="12" customHeight="1">
      <c r="GQ56607" s="171"/>
    </row>
    <row r="56608" spans="199:199" ht="12" customHeight="1">
      <c r="GQ56608" s="171"/>
    </row>
    <row r="56609" spans="199:199" ht="12" customHeight="1">
      <c r="GQ56609" s="171"/>
    </row>
    <row r="56610" spans="199:199" ht="12" customHeight="1">
      <c r="GQ56610" s="171"/>
    </row>
    <row r="56611" spans="199:199" ht="12" customHeight="1">
      <c r="GQ56611" s="171"/>
    </row>
    <row r="56612" spans="199:199" ht="12" customHeight="1">
      <c r="GQ56612" s="171"/>
    </row>
    <row r="56613" spans="199:199" ht="12" customHeight="1">
      <c r="GQ56613" s="171"/>
    </row>
    <row r="56614" spans="199:199" ht="12" customHeight="1">
      <c r="GQ56614" s="171"/>
    </row>
    <row r="56615" spans="199:199" ht="12" customHeight="1">
      <c r="GQ56615" s="171"/>
    </row>
    <row r="56616" spans="199:199" ht="12" customHeight="1">
      <c r="GQ56616" s="171"/>
    </row>
    <row r="56617" spans="199:199" ht="12" customHeight="1">
      <c r="GQ56617" s="171"/>
    </row>
    <row r="56618" spans="199:199" ht="12" customHeight="1">
      <c r="GQ56618" s="171"/>
    </row>
    <row r="56619" spans="199:199" ht="12" customHeight="1">
      <c r="GQ56619" s="171"/>
    </row>
    <row r="56620" spans="199:199" ht="12" customHeight="1">
      <c r="GQ56620" s="171"/>
    </row>
    <row r="56621" spans="199:199" ht="12" customHeight="1">
      <c r="GQ56621" s="171"/>
    </row>
    <row r="56622" spans="199:199" ht="12" customHeight="1">
      <c r="GQ56622" s="171"/>
    </row>
    <row r="56623" spans="199:199" ht="12" customHeight="1">
      <c r="GQ56623" s="171"/>
    </row>
    <row r="56624" spans="199:199" ht="12" customHeight="1">
      <c r="GQ56624" s="171"/>
    </row>
    <row r="56625" spans="199:199" ht="12" customHeight="1">
      <c r="GQ56625" s="171"/>
    </row>
    <row r="56626" spans="199:199" ht="12" customHeight="1">
      <c r="GQ56626" s="171"/>
    </row>
    <row r="56627" spans="199:199" ht="12" customHeight="1">
      <c r="GQ56627" s="171"/>
    </row>
    <row r="56628" spans="199:199" ht="12" customHeight="1">
      <c r="GQ56628" s="171"/>
    </row>
    <row r="56629" spans="199:199" ht="12" customHeight="1">
      <c r="GQ56629" s="171"/>
    </row>
    <row r="56630" spans="199:199" ht="12" customHeight="1">
      <c r="GQ56630" s="171"/>
    </row>
    <row r="56631" spans="199:199" ht="12" customHeight="1">
      <c r="GQ56631" s="171"/>
    </row>
    <row r="56632" spans="199:199" ht="12" customHeight="1">
      <c r="GQ56632" s="171"/>
    </row>
    <row r="56633" spans="199:199" ht="12" customHeight="1">
      <c r="GQ56633" s="171"/>
    </row>
    <row r="56634" spans="199:199" ht="12" customHeight="1">
      <c r="GQ56634" s="171"/>
    </row>
    <row r="56635" spans="199:199" ht="12" customHeight="1">
      <c r="GQ56635" s="171"/>
    </row>
    <row r="56636" spans="199:199" ht="12" customHeight="1">
      <c r="GQ56636" s="171"/>
    </row>
    <row r="56637" spans="199:199" ht="12" customHeight="1">
      <c r="GQ56637" s="171"/>
    </row>
    <row r="56638" spans="199:199" ht="12" customHeight="1">
      <c r="GQ56638" s="171"/>
    </row>
    <row r="56639" spans="199:199" ht="12" customHeight="1">
      <c r="GQ56639" s="171"/>
    </row>
    <row r="56640" spans="199:199" ht="12" customHeight="1">
      <c r="GQ56640" s="171"/>
    </row>
    <row r="56641" spans="199:199" ht="12" customHeight="1">
      <c r="GQ56641" s="171"/>
    </row>
    <row r="56642" spans="199:199" ht="12" customHeight="1">
      <c r="GQ56642" s="171"/>
    </row>
    <row r="56643" spans="199:199" ht="12" customHeight="1">
      <c r="GQ56643" s="171"/>
    </row>
    <row r="56644" spans="199:199" ht="12" customHeight="1">
      <c r="GQ56644" s="171"/>
    </row>
    <row r="56645" spans="199:199" ht="12" customHeight="1">
      <c r="GQ56645" s="171"/>
    </row>
    <row r="56646" spans="199:199" ht="12" customHeight="1">
      <c r="GQ56646" s="171"/>
    </row>
    <row r="56647" spans="199:199" ht="12" customHeight="1">
      <c r="GQ56647" s="171"/>
    </row>
    <row r="56648" spans="199:199" ht="12" customHeight="1">
      <c r="GQ56648" s="171"/>
    </row>
    <row r="56649" spans="199:199" ht="12" customHeight="1">
      <c r="GQ56649" s="171"/>
    </row>
    <row r="56650" spans="199:199" ht="12" customHeight="1">
      <c r="GQ56650" s="171"/>
    </row>
    <row r="56651" spans="199:199" ht="12" customHeight="1">
      <c r="GQ56651" s="171"/>
    </row>
    <row r="56652" spans="199:199" ht="12" customHeight="1">
      <c r="GQ56652" s="171"/>
    </row>
    <row r="56653" spans="199:199" ht="12" customHeight="1">
      <c r="GQ56653" s="171"/>
    </row>
    <row r="56654" spans="199:199" ht="12" customHeight="1">
      <c r="GQ56654" s="171"/>
    </row>
    <row r="56655" spans="199:199" ht="12" customHeight="1">
      <c r="GQ56655" s="171"/>
    </row>
    <row r="56656" spans="199:199" ht="12" customHeight="1">
      <c r="GQ56656" s="171"/>
    </row>
    <row r="56657" spans="199:199" ht="12" customHeight="1">
      <c r="GQ56657" s="171"/>
    </row>
    <row r="56658" spans="199:199" ht="12" customHeight="1">
      <c r="GQ56658" s="171"/>
    </row>
    <row r="56659" spans="199:199" ht="12" customHeight="1">
      <c r="GQ56659" s="171"/>
    </row>
    <row r="56660" spans="199:199" ht="12" customHeight="1">
      <c r="GQ56660" s="171"/>
    </row>
    <row r="56661" spans="199:199" ht="12" customHeight="1">
      <c r="GQ56661" s="171"/>
    </row>
    <row r="56662" spans="199:199" ht="12" customHeight="1">
      <c r="GQ56662" s="171"/>
    </row>
    <row r="56663" spans="199:199" ht="12" customHeight="1">
      <c r="GQ56663" s="171"/>
    </row>
    <row r="56664" spans="199:199" ht="12" customHeight="1">
      <c r="GQ56664" s="171"/>
    </row>
    <row r="56665" spans="199:199" ht="12" customHeight="1">
      <c r="GQ56665" s="171"/>
    </row>
    <row r="56666" spans="199:199" ht="12" customHeight="1">
      <c r="GQ56666" s="171"/>
    </row>
    <row r="56667" spans="199:199" ht="12" customHeight="1">
      <c r="GQ56667" s="171"/>
    </row>
    <row r="56668" spans="199:199" ht="12" customHeight="1">
      <c r="GQ56668" s="171"/>
    </row>
    <row r="56669" spans="199:199" ht="12" customHeight="1">
      <c r="GQ56669" s="171"/>
    </row>
    <row r="56670" spans="199:199" ht="12" customHeight="1">
      <c r="GQ56670" s="171"/>
    </row>
    <row r="56671" spans="199:199" ht="12" customHeight="1">
      <c r="GQ56671" s="171"/>
    </row>
    <row r="56672" spans="199:199" ht="12" customHeight="1">
      <c r="GQ56672" s="171"/>
    </row>
    <row r="56673" spans="199:199" ht="12" customHeight="1">
      <c r="GQ56673" s="171"/>
    </row>
    <row r="56674" spans="199:199" ht="12" customHeight="1">
      <c r="GQ56674" s="171"/>
    </row>
    <row r="56675" spans="199:199" ht="12" customHeight="1">
      <c r="GQ56675" s="171"/>
    </row>
    <row r="56676" spans="199:199" ht="12" customHeight="1">
      <c r="GQ56676" s="171"/>
    </row>
    <row r="56677" spans="199:199" ht="12" customHeight="1">
      <c r="GQ56677" s="171"/>
    </row>
    <row r="56678" spans="199:199" ht="12" customHeight="1">
      <c r="GQ56678" s="171"/>
    </row>
    <row r="56679" spans="199:199" ht="12" customHeight="1">
      <c r="GQ56679" s="171"/>
    </row>
    <row r="56680" spans="199:199" ht="12" customHeight="1">
      <c r="GQ56680" s="171"/>
    </row>
    <row r="56681" spans="199:199" ht="12" customHeight="1">
      <c r="GQ56681" s="171"/>
    </row>
    <row r="56682" spans="199:199" ht="12" customHeight="1">
      <c r="GQ56682" s="171"/>
    </row>
    <row r="56683" spans="199:199" ht="12" customHeight="1">
      <c r="GQ56683" s="171"/>
    </row>
    <row r="56684" spans="199:199" ht="12" customHeight="1">
      <c r="GQ56684" s="171"/>
    </row>
    <row r="56685" spans="199:199" ht="12" customHeight="1">
      <c r="GQ56685" s="171"/>
    </row>
    <row r="56686" spans="199:199" ht="12" customHeight="1">
      <c r="GQ56686" s="171"/>
    </row>
    <row r="56687" spans="199:199" ht="12" customHeight="1">
      <c r="GQ56687" s="171"/>
    </row>
    <row r="56688" spans="199:199" ht="12" customHeight="1">
      <c r="GQ56688" s="171"/>
    </row>
    <row r="56689" spans="199:199" ht="12" customHeight="1">
      <c r="GQ56689" s="171"/>
    </row>
    <row r="56690" spans="199:199" ht="12" customHeight="1">
      <c r="GQ56690" s="171"/>
    </row>
    <row r="56691" spans="199:199" ht="12" customHeight="1">
      <c r="GQ56691" s="171"/>
    </row>
    <row r="56692" spans="199:199" ht="12" customHeight="1">
      <c r="GQ56692" s="171"/>
    </row>
    <row r="56693" spans="199:199" ht="12" customHeight="1">
      <c r="GQ56693" s="171"/>
    </row>
    <row r="56694" spans="199:199" ht="12" customHeight="1">
      <c r="GQ56694" s="171"/>
    </row>
    <row r="56695" spans="199:199" ht="12" customHeight="1">
      <c r="GQ56695" s="171"/>
    </row>
    <row r="56696" spans="199:199" ht="12" customHeight="1">
      <c r="GQ56696" s="171"/>
    </row>
    <row r="56697" spans="199:199" ht="12" customHeight="1">
      <c r="GQ56697" s="171"/>
    </row>
    <row r="56698" spans="199:199" ht="12" customHeight="1">
      <c r="GQ56698" s="171"/>
    </row>
    <row r="56699" spans="199:199" ht="12" customHeight="1">
      <c r="GQ56699" s="171"/>
    </row>
    <row r="56700" spans="199:199" ht="12" customHeight="1">
      <c r="GQ56700" s="171"/>
    </row>
    <row r="56701" spans="199:199" ht="12" customHeight="1">
      <c r="GQ56701" s="171"/>
    </row>
    <row r="56702" spans="199:199" ht="12" customHeight="1">
      <c r="GQ56702" s="171"/>
    </row>
    <row r="56703" spans="199:199" ht="12" customHeight="1">
      <c r="GQ56703" s="171"/>
    </row>
    <row r="56704" spans="199:199" ht="12" customHeight="1">
      <c r="GQ56704" s="171"/>
    </row>
    <row r="56705" spans="199:199" ht="12" customHeight="1">
      <c r="GQ56705" s="171"/>
    </row>
    <row r="56706" spans="199:199" ht="12" customHeight="1">
      <c r="GQ56706" s="171"/>
    </row>
    <row r="56707" spans="199:199" ht="12" customHeight="1">
      <c r="GQ56707" s="171"/>
    </row>
    <row r="56708" spans="199:199" ht="12" customHeight="1">
      <c r="GQ56708" s="171"/>
    </row>
    <row r="56709" spans="199:199" ht="12" customHeight="1">
      <c r="GQ56709" s="171"/>
    </row>
    <row r="56710" spans="199:199" ht="12" customHeight="1">
      <c r="GQ56710" s="171"/>
    </row>
    <row r="56711" spans="199:199" ht="12" customHeight="1">
      <c r="GQ56711" s="171"/>
    </row>
    <row r="56712" spans="199:199" ht="12" customHeight="1">
      <c r="GQ56712" s="171"/>
    </row>
    <row r="56713" spans="199:199" ht="12" customHeight="1">
      <c r="GQ56713" s="171"/>
    </row>
    <row r="56714" spans="199:199" ht="12" customHeight="1">
      <c r="GQ56714" s="171"/>
    </row>
    <row r="56715" spans="199:199" ht="12" customHeight="1">
      <c r="GQ56715" s="171"/>
    </row>
    <row r="56716" spans="199:199" ht="12" customHeight="1">
      <c r="GQ56716" s="171"/>
    </row>
    <row r="56717" spans="199:199" ht="12" customHeight="1">
      <c r="GQ56717" s="171"/>
    </row>
    <row r="56718" spans="199:199" ht="12" customHeight="1">
      <c r="GQ56718" s="171"/>
    </row>
    <row r="56719" spans="199:199" ht="12" customHeight="1">
      <c r="GQ56719" s="171"/>
    </row>
    <row r="56720" spans="199:199" ht="12" customHeight="1">
      <c r="GQ56720" s="171"/>
    </row>
    <row r="56721" spans="199:199" ht="12" customHeight="1">
      <c r="GQ56721" s="171"/>
    </row>
    <row r="56722" spans="199:199" ht="12" customHeight="1">
      <c r="GQ56722" s="171"/>
    </row>
    <row r="56723" spans="199:199" ht="12" customHeight="1">
      <c r="GQ56723" s="171"/>
    </row>
    <row r="56724" spans="199:199" ht="12" customHeight="1">
      <c r="GQ56724" s="171"/>
    </row>
    <row r="56725" spans="199:199" ht="12" customHeight="1">
      <c r="GQ56725" s="171"/>
    </row>
    <row r="56726" spans="199:199" ht="12" customHeight="1">
      <c r="GQ56726" s="171"/>
    </row>
    <row r="56727" spans="199:199" ht="12" customHeight="1">
      <c r="GQ56727" s="171"/>
    </row>
    <row r="56728" spans="199:199" ht="12" customHeight="1">
      <c r="GQ56728" s="171"/>
    </row>
    <row r="56729" spans="199:199" ht="12" customHeight="1">
      <c r="GQ56729" s="171"/>
    </row>
    <row r="56730" spans="199:199" ht="12" customHeight="1">
      <c r="GQ56730" s="171"/>
    </row>
    <row r="56731" spans="199:199" ht="12" customHeight="1">
      <c r="GQ56731" s="171"/>
    </row>
    <row r="56732" spans="199:199" ht="12" customHeight="1">
      <c r="GQ56732" s="171"/>
    </row>
    <row r="56733" spans="199:199" ht="12" customHeight="1">
      <c r="GQ56733" s="171"/>
    </row>
    <row r="56734" spans="199:199" ht="12" customHeight="1">
      <c r="GQ56734" s="171"/>
    </row>
    <row r="56735" spans="199:199" ht="12" customHeight="1">
      <c r="GQ56735" s="171"/>
    </row>
    <row r="56736" spans="199:199" ht="12" customHeight="1">
      <c r="GQ56736" s="171"/>
    </row>
    <row r="56737" spans="199:199" ht="12" customHeight="1">
      <c r="GQ56737" s="171"/>
    </row>
    <row r="56738" spans="199:199" ht="12" customHeight="1">
      <c r="GQ56738" s="171"/>
    </row>
    <row r="56739" spans="199:199" ht="12" customHeight="1">
      <c r="GQ56739" s="171"/>
    </row>
    <row r="56740" spans="199:199" ht="12" customHeight="1">
      <c r="GQ56740" s="171"/>
    </row>
    <row r="56741" spans="199:199" ht="12" customHeight="1">
      <c r="GQ56741" s="171"/>
    </row>
    <row r="56742" spans="199:199" ht="12" customHeight="1">
      <c r="GQ56742" s="171"/>
    </row>
    <row r="56743" spans="199:199" ht="12" customHeight="1">
      <c r="GQ56743" s="171"/>
    </row>
    <row r="56744" spans="199:199" ht="12" customHeight="1">
      <c r="GQ56744" s="171"/>
    </row>
    <row r="56745" spans="199:199" ht="12" customHeight="1">
      <c r="GQ56745" s="171"/>
    </row>
    <row r="56746" spans="199:199" ht="12" customHeight="1">
      <c r="GQ56746" s="171"/>
    </row>
    <row r="56747" spans="199:199" ht="12" customHeight="1">
      <c r="GQ56747" s="171"/>
    </row>
    <row r="56748" spans="199:199" ht="12" customHeight="1">
      <c r="GQ56748" s="171"/>
    </row>
    <row r="56749" spans="199:199" ht="12" customHeight="1">
      <c r="GQ56749" s="171"/>
    </row>
    <row r="56750" spans="199:199" ht="12" customHeight="1">
      <c r="GQ56750" s="171"/>
    </row>
    <row r="56751" spans="199:199" ht="12" customHeight="1">
      <c r="GQ56751" s="171"/>
    </row>
    <row r="56752" spans="199:199" ht="12" customHeight="1">
      <c r="GQ56752" s="171"/>
    </row>
    <row r="56753" spans="199:199" ht="12" customHeight="1">
      <c r="GQ56753" s="171"/>
    </row>
    <row r="56754" spans="199:199" ht="12" customHeight="1">
      <c r="GQ56754" s="171"/>
    </row>
    <row r="56755" spans="199:199" ht="12" customHeight="1">
      <c r="GQ56755" s="171"/>
    </row>
    <row r="56756" spans="199:199" ht="12" customHeight="1">
      <c r="GQ56756" s="171"/>
    </row>
    <row r="56757" spans="199:199" ht="12" customHeight="1">
      <c r="GQ56757" s="171"/>
    </row>
    <row r="56758" spans="199:199" ht="12" customHeight="1">
      <c r="GQ56758" s="171"/>
    </row>
    <row r="56759" spans="199:199" ht="12" customHeight="1">
      <c r="GQ56759" s="171"/>
    </row>
    <row r="56760" spans="199:199" ht="12" customHeight="1">
      <c r="GQ56760" s="171"/>
    </row>
    <row r="56761" spans="199:199" ht="12" customHeight="1">
      <c r="GQ56761" s="171"/>
    </row>
    <row r="56762" spans="199:199" ht="12" customHeight="1">
      <c r="GQ56762" s="171"/>
    </row>
    <row r="56763" spans="199:199" ht="12" customHeight="1">
      <c r="GQ56763" s="171"/>
    </row>
    <row r="56764" spans="199:199" ht="12" customHeight="1">
      <c r="GQ56764" s="171"/>
    </row>
    <row r="56765" spans="199:199" ht="12" customHeight="1">
      <c r="GQ56765" s="171"/>
    </row>
    <row r="56766" spans="199:199" ht="12" customHeight="1">
      <c r="GQ56766" s="171"/>
    </row>
    <row r="56767" spans="199:199" ht="12" customHeight="1">
      <c r="GQ56767" s="171"/>
    </row>
    <row r="56768" spans="199:199" ht="12" customHeight="1">
      <c r="GQ56768" s="171"/>
    </row>
    <row r="56769" spans="199:199" ht="12" customHeight="1">
      <c r="GQ56769" s="171"/>
    </row>
    <row r="56770" spans="199:199" ht="12" customHeight="1">
      <c r="GQ56770" s="171"/>
    </row>
    <row r="56771" spans="199:199" ht="12" customHeight="1">
      <c r="GQ56771" s="171"/>
    </row>
    <row r="56772" spans="199:199" ht="12" customHeight="1">
      <c r="GQ56772" s="171"/>
    </row>
    <row r="56773" spans="199:199" ht="12" customHeight="1">
      <c r="GQ56773" s="171"/>
    </row>
    <row r="56774" spans="199:199" ht="12" customHeight="1">
      <c r="GQ56774" s="171"/>
    </row>
    <row r="56775" spans="199:199" ht="12" customHeight="1">
      <c r="GQ56775" s="171"/>
    </row>
    <row r="56776" spans="199:199" ht="12" customHeight="1">
      <c r="GQ56776" s="171"/>
    </row>
    <row r="56777" spans="199:199" ht="12" customHeight="1">
      <c r="GQ56777" s="171"/>
    </row>
    <row r="56778" spans="199:199" ht="12" customHeight="1">
      <c r="GQ56778" s="171"/>
    </row>
    <row r="56779" spans="199:199" ht="12" customHeight="1">
      <c r="GQ56779" s="171"/>
    </row>
    <row r="56780" spans="199:199" ht="12" customHeight="1">
      <c r="GQ56780" s="171"/>
    </row>
    <row r="56781" spans="199:199" ht="12" customHeight="1">
      <c r="GQ56781" s="171"/>
    </row>
    <row r="56782" spans="199:199" ht="12" customHeight="1">
      <c r="GQ56782" s="171"/>
    </row>
    <row r="56783" spans="199:199" ht="12" customHeight="1">
      <c r="GQ56783" s="171"/>
    </row>
    <row r="56784" spans="199:199" ht="12" customHeight="1">
      <c r="GQ56784" s="171"/>
    </row>
    <row r="56785" spans="199:199" ht="12" customHeight="1">
      <c r="GQ56785" s="171"/>
    </row>
    <row r="56786" spans="199:199" ht="12" customHeight="1">
      <c r="GQ56786" s="171"/>
    </row>
    <row r="56787" spans="199:199" ht="12" customHeight="1">
      <c r="GQ56787" s="171"/>
    </row>
    <row r="56788" spans="199:199" ht="12" customHeight="1">
      <c r="GQ56788" s="171"/>
    </row>
    <row r="56789" spans="199:199" ht="12" customHeight="1">
      <c r="GQ56789" s="171"/>
    </row>
    <row r="56790" spans="199:199" ht="12" customHeight="1">
      <c r="GQ56790" s="171"/>
    </row>
    <row r="56791" spans="199:199" ht="12" customHeight="1">
      <c r="GQ56791" s="171"/>
    </row>
    <row r="56792" spans="199:199" ht="12" customHeight="1">
      <c r="GQ56792" s="171"/>
    </row>
    <row r="56793" spans="199:199" ht="12" customHeight="1">
      <c r="GQ56793" s="171"/>
    </row>
    <row r="56794" spans="199:199" ht="12" customHeight="1">
      <c r="GQ56794" s="171"/>
    </row>
    <row r="56795" spans="199:199" ht="12" customHeight="1">
      <c r="GQ56795" s="171"/>
    </row>
    <row r="56796" spans="199:199" ht="12" customHeight="1">
      <c r="GQ56796" s="171"/>
    </row>
    <row r="56797" spans="199:199" ht="12" customHeight="1">
      <c r="GQ56797" s="171"/>
    </row>
    <row r="56798" spans="199:199" ht="12" customHeight="1">
      <c r="GQ56798" s="171"/>
    </row>
    <row r="56799" spans="199:199" ht="12" customHeight="1">
      <c r="GQ56799" s="171"/>
    </row>
    <row r="56800" spans="199:199" ht="12" customHeight="1">
      <c r="GQ56800" s="171"/>
    </row>
    <row r="56801" spans="199:199" ht="12" customHeight="1">
      <c r="GQ56801" s="171"/>
    </row>
    <row r="56802" spans="199:199" ht="12" customHeight="1">
      <c r="GQ56802" s="171"/>
    </row>
    <row r="56803" spans="199:199" ht="12" customHeight="1">
      <c r="GQ56803" s="171"/>
    </row>
    <row r="56804" spans="199:199" ht="12" customHeight="1">
      <c r="GQ56804" s="171"/>
    </row>
    <row r="56805" spans="199:199" ht="12" customHeight="1">
      <c r="GQ56805" s="171"/>
    </row>
    <row r="56806" spans="199:199" ht="12" customHeight="1">
      <c r="GQ56806" s="171"/>
    </row>
    <row r="56807" spans="199:199" ht="12" customHeight="1">
      <c r="GQ56807" s="171"/>
    </row>
    <row r="56808" spans="199:199" ht="12" customHeight="1">
      <c r="GQ56808" s="171"/>
    </row>
    <row r="56809" spans="199:199" ht="12" customHeight="1">
      <c r="GQ56809" s="171"/>
    </row>
    <row r="56810" spans="199:199" ht="12" customHeight="1">
      <c r="GQ56810" s="171"/>
    </row>
    <row r="56811" spans="199:199" ht="12" customHeight="1">
      <c r="GQ56811" s="171"/>
    </row>
    <row r="56812" spans="199:199" ht="12" customHeight="1">
      <c r="GQ56812" s="171"/>
    </row>
    <row r="56813" spans="199:199" ht="12" customHeight="1">
      <c r="GQ56813" s="171"/>
    </row>
    <row r="56814" spans="199:199" ht="12" customHeight="1">
      <c r="GQ56814" s="171"/>
    </row>
    <row r="56815" spans="199:199" ht="12" customHeight="1">
      <c r="GQ56815" s="171"/>
    </row>
    <row r="56816" spans="199:199" ht="12" customHeight="1">
      <c r="GQ56816" s="171"/>
    </row>
    <row r="56817" spans="199:199" ht="12" customHeight="1">
      <c r="GQ56817" s="171"/>
    </row>
    <row r="56818" spans="199:199" ht="12" customHeight="1">
      <c r="GQ56818" s="171"/>
    </row>
    <row r="56819" spans="199:199" ht="12" customHeight="1">
      <c r="GQ56819" s="171"/>
    </row>
    <row r="56820" spans="199:199" ht="12" customHeight="1">
      <c r="GQ56820" s="171"/>
    </row>
    <row r="56821" spans="199:199" ht="12" customHeight="1">
      <c r="GQ56821" s="171"/>
    </row>
    <row r="56822" spans="199:199" ht="12" customHeight="1">
      <c r="GQ56822" s="171"/>
    </row>
    <row r="56823" spans="199:199" ht="12" customHeight="1">
      <c r="GQ56823" s="171"/>
    </row>
    <row r="56824" spans="199:199" ht="12" customHeight="1">
      <c r="GQ56824" s="171"/>
    </row>
    <row r="56825" spans="199:199" ht="12" customHeight="1">
      <c r="GQ56825" s="171"/>
    </row>
    <row r="56826" spans="199:199" ht="12" customHeight="1">
      <c r="GQ56826" s="171"/>
    </row>
    <row r="56827" spans="199:199" ht="12" customHeight="1">
      <c r="GQ56827" s="171"/>
    </row>
    <row r="56828" spans="199:199" ht="12" customHeight="1">
      <c r="GQ56828" s="171"/>
    </row>
    <row r="56829" spans="199:199" ht="12" customHeight="1">
      <c r="GQ56829" s="171"/>
    </row>
    <row r="56830" spans="199:199" ht="12" customHeight="1">
      <c r="GQ56830" s="171"/>
    </row>
    <row r="56831" spans="199:199" ht="12" customHeight="1">
      <c r="GQ56831" s="171"/>
    </row>
    <row r="56832" spans="199:199" ht="12" customHeight="1">
      <c r="GQ56832" s="171"/>
    </row>
    <row r="56833" spans="199:199" ht="12" customHeight="1">
      <c r="GQ56833" s="171"/>
    </row>
    <row r="56834" spans="199:199" ht="12" customHeight="1">
      <c r="GQ56834" s="171"/>
    </row>
    <row r="56835" spans="199:199" ht="12" customHeight="1">
      <c r="GQ56835" s="171"/>
    </row>
    <row r="56836" spans="199:199" ht="12" customHeight="1">
      <c r="GQ56836" s="171"/>
    </row>
    <row r="56837" spans="199:199" ht="12" customHeight="1">
      <c r="GQ56837" s="171"/>
    </row>
    <row r="56838" spans="199:199" ht="12" customHeight="1">
      <c r="GQ56838" s="171"/>
    </row>
    <row r="56839" spans="199:199" ht="12" customHeight="1">
      <c r="GQ56839" s="171"/>
    </row>
    <row r="56840" spans="199:199" ht="12" customHeight="1">
      <c r="GQ56840" s="171"/>
    </row>
    <row r="56841" spans="199:199" ht="12" customHeight="1">
      <c r="GQ56841" s="171"/>
    </row>
    <row r="56842" spans="199:199" ht="12" customHeight="1">
      <c r="GQ56842" s="171"/>
    </row>
    <row r="56843" spans="199:199" ht="12" customHeight="1">
      <c r="GQ56843" s="171"/>
    </row>
    <row r="56844" spans="199:199" ht="12" customHeight="1">
      <c r="GQ56844" s="171"/>
    </row>
    <row r="56845" spans="199:199" ht="12" customHeight="1">
      <c r="GQ56845" s="171"/>
    </row>
    <row r="56846" spans="199:199" ht="12" customHeight="1">
      <c r="GQ56846" s="171"/>
    </row>
    <row r="56847" spans="199:199" ht="12" customHeight="1">
      <c r="GQ56847" s="171"/>
    </row>
    <row r="56848" spans="199:199" ht="12" customHeight="1">
      <c r="GQ56848" s="171"/>
    </row>
    <row r="56849" spans="199:199" ht="12" customHeight="1">
      <c r="GQ56849" s="171"/>
    </row>
    <row r="56850" spans="199:199" ht="12" customHeight="1">
      <c r="GQ56850" s="171"/>
    </row>
    <row r="56851" spans="199:199" ht="12" customHeight="1">
      <c r="GQ56851" s="171"/>
    </row>
    <row r="56852" spans="199:199" ht="12" customHeight="1">
      <c r="GQ56852" s="171"/>
    </row>
    <row r="56853" spans="199:199" ht="12" customHeight="1">
      <c r="GQ56853" s="171"/>
    </row>
    <row r="56854" spans="199:199" ht="12" customHeight="1">
      <c r="GQ56854" s="171"/>
    </row>
    <row r="56855" spans="199:199" ht="12" customHeight="1">
      <c r="GQ56855" s="171"/>
    </row>
    <row r="56856" spans="199:199" ht="12" customHeight="1">
      <c r="GQ56856" s="171"/>
    </row>
    <row r="56857" spans="199:199" ht="12" customHeight="1">
      <c r="GQ56857" s="171"/>
    </row>
    <row r="56858" spans="199:199" ht="12" customHeight="1">
      <c r="GQ56858" s="171"/>
    </row>
    <row r="56859" spans="199:199" ht="12" customHeight="1">
      <c r="GQ56859" s="171"/>
    </row>
    <row r="56860" spans="199:199" ht="12" customHeight="1">
      <c r="GQ56860" s="171"/>
    </row>
    <row r="56861" spans="199:199" ht="12" customHeight="1">
      <c r="GQ56861" s="171"/>
    </row>
    <row r="56862" spans="199:199" ht="12" customHeight="1">
      <c r="GQ56862" s="171"/>
    </row>
    <row r="56863" spans="199:199" ht="12" customHeight="1">
      <c r="GQ56863" s="171"/>
    </row>
    <row r="56864" spans="199:199" ht="12" customHeight="1">
      <c r="GQ56864" s="171"/>
    </row>
    <row r="56865" spans="199:199" ht="12" customHeight="1">
      <c r="GQ56865" s="171"/>
    </row>
    <row r="56866" spans="199:199" ht="12" customHeight="1">
      <c r="GQ56866" s="171"/>
    </row>
    <row r="56867" spans="199:199" ht="12" customHeight="1">
      <c r="GQ56867" s="171"/>
    </row>
    <row r="56868" spans="199:199" ht="12" customHeight="1">
      <c r="GQ56868" s="171"/>
    </row>
    <row r="56869" spans="199:199" ht="12" customHeight="1">
      <c r="GQ56869" s="171"/>
    </row>
    <row r="56870" spans="199:199" ht="12" customHeight="1">
      <c r="GQ56870" s="171"/>
    </row>
    <row r="56871" spans="199:199" ht="12" customHeight="1">
      <c r="GQ56871" s="171"/>
    </row>
    <row r="56872" spans="199:199" ht="12" customHeight="1">
      <c r="GQ56872" s="171"/>
    </row>
    <row r="56873" spans="199:199" ht="12" customHeight="1">
      <c r="GQ56873" s="171"/>
    </row>
    <row r="56874" spans="199:199" ht="12" customHeight="1">
      <c r="GQ56874" s="171"/>
    </row>
    <row r="56875" spans="199:199" ht="12" customHeight="1">
      <c r="GQ56875" s="171"/>
    </row>
    <row r="56876" spans="199:199" ht="12" customHeight="1">
      <c r="GQ56876" s="171"/>
    </row>
    <row r="56877" spans="199:199" ht="12" customHeight="1">
      <c r="GQ56877" s="171"/>
    </row>
    <row r="56878" spans="199:199" ht="12" customHeight="1">
      <c r="GQ56878" s="171"/>
    </row>
    <row r="56879" spans="199:199" ht="12" customHeight="1">
      <c r="GQ56879" s="171"/>
    </row>
    <row r="56880" spans="199:199" ht="12" customHeight="1">
      <c r="GQ56880" s="171"/>
    </row>
    <row r="56881" spans="199:199" ht="12" customHeight="1">
      <c r="GQ56881" s="171"/>
    </row>
    <row r="56882" spans="199:199" ht="12" customHeight="1">
      <c r="GQ56882" s="171"/>
    </row>
    <row r="56883" spans="199:199" ht="12" customHeight="1">
      <c r="GQ56883" s="171"/>
    </row>
    <row r="56884" spans="199:199" ht="12" customHeight="1">
      <c r="GQ56884" s="171"/>
    </row>
    <row r="56885" spans="199:199" ht="12" customHeight="1">
      <c r="GQ56885" s="171"/>
    </row>
    <row r="56886" spans="199:199" ht="12" customHeight="1">
      <c r="GQ56886" s="171"/>
    </row>
    <row r="56887" spans="199:199" ht="12" customHeight="1">
      <c r="GQ56887" s="171"/>
    </row>
    <row r="56888" spans="199:199" ht="12" customHeight="1">
      <c r="GQ56888" s="171"/>
    </row>
    <row r="56889" spans="199:199" ht="12" customHeight="1">
      <c r="GQ56889" s="171"/>
    </row>
    <row r="56890" spans="199:199" ht="12" customHeight="1">
      <c r="GQ56890" s="171"/>
    </row>
    <row r="56891" spans="199:199" ht="12" customHeight="1">
      <c r="GQ56891" s="171"/>
    </row>
    <row r="56892" spans="199:199" ht="12" customHeight="1">
      <c r="GQ56892" s="171"/>
    </row>
    <row r="56893" spans="199:199" ht="12" customHeight="1">
      <c r="GQ56893" s="171"/>
    </row>
    <row r="56894" spans="199:199" ht="12" customHeight="1">
      <c r="GQ56894" s="171"/>
    </row>
    <row r="56895" spans="199:199" ht="12" customHeight="1">
      <c r="GQ56895" s="171"/>
    </row>
    <row r="56896" spans="199:199" ht="12" customHeight="1">
      <c r="GQ56896" s="171"/>
    </row>
    <row r="56897" spans="199:199" ht="12" customHeight="1">
      <c r="GQ56897" s="171"/>
    </row>
    <row r="56898" spans="199:199" ht="12" customHeight="1">
      <c r="GQ56898" s="171"/>
    </row>
    <row r="56899" spans="199:199" ht="12" customHeight="1">
      <c r="GQ56899" s="171"/>
    </row>
    <row r="56900" spans="199:199" ht="12" customHeight="1">
      <c r="GQ56900" s="171"/>
    </row>
    <row r="56901" spans="199:199" ht="12" customHeight="1">
      <c r="GQ56901" s="171"/>
    </row>
    <row r="56902" spans="199:199" ht="12" customHeight="1">
      <c r="GQ56902" s="171"/>
    </row>
    <row r="56903" spans="199:199" ht="12" customHeight="1">
      <c r="GQ56903" s="171"/>
    </row>
    <row r="56904" spans="199:199" ht="12" customHeight="1">
      <c r="GQ56904" s="171"/>
    </row>
    <row r="56905" spans="199:199" ht="12" customHeight="1">
      <c r="GQ56905" s="171"/>
    </row>
    <row r="56906" spans="199:199" ht="12" customHeight="1">
      <c r="GQ56906" s="171"/>
    </row>
    <row r="56907" spans="199:199" ht="12" customHeight="1">
      <c r="GQ56907" s="171"/>
    </row>
    <row r="56908" spans="199:199" ht="12" customHeight="1">
      <c r="GQ56908" s="171"/>
    </row>
    <row r="56909" spans="199:199" ht="12" customHeight="1">
      <c r="GQ56909" s="171"/>
    </row>
    <row r="56910" spans="199:199" ht="12" customHeight="1">
      <c r="GQ56910" s="171"/>
    </row>
    <row r="56911" spans="199:199" ht="12" customHeight="1">
      <c r="GQ56911" s="171"/>
    </row>
    <row r="56912" spans="199:199" ht="12" customHeight="1">
      <c r="GQ56912" s="171"/>
    </row>
    <row r="56913" spans="199:199" ht="12" customHeight="1">
      <c r="GQ56913" s="171"/>
    </row>
    <row r="56914" spans="199:199" ht="12" customHeight="1">
      <c r="GQ56914" s="171"/>
    </row>
    <row r="56915" spans="199:199" ht="12" customHeight="1">
      <c r="GQ56915" s="171"/>
    </row>
    <row r="56916" spans="199:199" ht="12" customHeight="1">
      <c r="GQ56916" s="171"/>
    </row>
    <row r="56917" spans="199:199" ht="12" customHeight="1">
      <c r="GQ56917" s="171"/>
    </row>
    <row r="56918" spans="199:199" ht="12" customHeight="1">
      <c r="GQ56918" s="171"/>
    </row>
    <row r="56919" spans="199:199" ht="12" customHeight="1">
      <c r="GQ56919" s="171"/>
    </row>
    <row r="56920" spans="199:199" ht="12" customHeight="1">
      <c r="GQ56920" s="171"/>
    </row>
    <row r="56921" spans="199:199" ht="12" customHeight="1">
      <c r="GQ56921" s="171"/>
    </row>
    <row r="56922" spans="199:199" ht="12" customHeight="1">
      <c r="GQ56922" s="171"/>
    </row>
    <row r="56923" spans="199:199" ht="12" customHeight="1">
      <c r="GQ56923" s="171"/>
    </row>
    <row r="56924" spans="199:199" ht="12" customHeight="1">
      <c r="GQ56924" s="171"/>
    </row>
    <row r="56925" spans="199:199" ht="12" customHeight="1">
      <c r="GQ56925" s="171"/>
    </row>
    <row r="56926" spans="199:199" ht="12" customHeight="1">
      <c r="GQ56926" s="171"/>
    </row>
    <row r="56927" spans="199:199" ht="12" customHeight="1">
      <c r="GQ56927" s="171"/>
    </row>
    <row r="56928" spans="199:199" ht="12" customHeight="1">
      <c r="GQ56928" s="171"/>
    </row>
    <row r="56929" spans="199:199" ht="12" customHeight="1">
      <c r="GQ56929" s="171"/>
    </row>
    <row r="56930" spans="199:199" ht="12" customHeight="1">
      <c r="GQ56930" s="171"/>
    </row>
    <row r="56931" spans="199:199" ht="12" customHeight="1">
      <c r="GQ56931" s="171"/>
    </row>
    <row r="56932" spans="199:199" ht="12" customHeight="1">
      <c r="GQ56932" s="171"/>
    </row>
    <row r="56933" spans="199:199" ht="12" customHeight="1">
      <c r="GQ56933" s="171"/>
    </row>
    <row r="56934" spans="199:199" ht="12" customHeight="1">
      <c r="GQ56934" s="171"/>
    </row>
    <row r="56935" spans="199:199" ht="12" customHeight="1">
      <c r="GQ56935" s="171"/>
    </row>
    <row r="56936" spans="199:199" ht="12" customHeight="1">
      <c r="GQ56936" s="171"/>
    </row>
    <row r="56937" spans="199:199" ht="12" customHeight="1">
      <c r="GQ56937" s="171"/>
    </row>
    <row r="56938" spans="199:199" ht="12" customHeight="1">
      <c r="GQ56938" s="171"/>
    </row>
    <row r="56939" spans="199:199" ht="12" customHeight="1">
      <c r="GQ56939" s="171"/>
    </row>
    <row r="56940" spans="199:199" ht="12" customHeight="1">
      <c r="GQ56940" s="171"/>
    </row>
    <row r="56941" spans="199:199" ht="12" customHeight="1">
      <c r="GQ56941" s="171"/>
    </row>
    <row r="56942" spans="199:199" ht="12" customHeight="1">
      <c r="GQ56942" s="171"/>
    </row>
    <row r="56943" spans="199:199" ht="12" customHeight="1">
      <c r="GQ56943" s="171"/>
    </row>
    <row r="56944" spans="199:199" ht="12" customHeight="1">
      <c r="GQ56944" s="171"/>
    </row>
    <row r="56945" spans="199:199" ht="12" customHeight="1">
      <c r="GQ56945" s="171"/>
    </row>
    <row r="56946" spans="199:199" ht="12" customHeight="1">
      <c r="GQ56946" s="171"/>
    </row>
    <row r="56947" spans="199:199" ht="12" customHeight="1">
      <c r="GQ56947" s="171"/>
    </row>
    <row r="56948" spans="199:199" ht="12" customHeight="1">
      <c r="GQ56948" s="171"/>
    </row>
    <row r="56949" spans="199:199" ht="12" customHeight="1">
      <c r="GQ56949" s="171"/>
    </row>
    <row r="56950" spans="199:199" ht="12" customHeight="1">
      <c r="GQ56950" s="171"/>
    </row>
    <row r="56951" spans="199:199" ht="12" customHeight="1">
      <c r="GQ56951" s="171"/>
    </row>
    <row r="56952" spans="199:199" ht="12" customHeight="1">
      <c r="GQ56952" s="171"/>
    </row>
    <row r="56953" spans="199:199" ht="12" customHeight="1">
      <c r="GQ56953" s="171"/>
    </row>
    <row r="56954" spans="199:199" ht="12" customHeight="1">
      <c r="GQ56954" s="171"/>
    </row>
    <row r="56955" spans="199:199" ht="12" customHeight="1">
      <c r="GQ56955" s="171"/>
    </row>
    <row r="56956" spans="199:199" ht="12" customHeight="1">
      <c r="GQ56956" s="171"/>
    </row>
    <row r="56957" spans="199:199" ht="12" customHeight="1">
      <c r="GQ56957" s="171"/>
    </row>
    <row r="56958" spans="199:199" ht="12" customHeight="1">
      <c r="GQ56958" s="171"/>
    </row>
    <row r="56959" spans="199:199" ht="12" customHeight="1">
      <c r="GQ56959" s="171"/>
    </row>
    <row r="56960" spans="199:199" ht="12" customHeight="1">
      <c r="GQ56960" s="171"/>
    </row>
    <row r="56961" spans="199:199" ht="12" customHeight="1">
      <c r="GQ56961" s="171"/>
    </row>
    <row r="56962" spans="199:199" ht="12" customHeight="1">
      <c r="GQ56962" s="171"/>
    </row>
    <row r="56963" spans="199:199" ht="12" customHeight="1">
      <c r="GQ56963" s="171"/>
    </row>
    <row r="56964" spans="199:199" ht="12" customHeight="1">
      <c r="GQ56964" s="171"/>
    </row>
    <row r="56965" spans="199:199" ht="12" customHeight="1">
      <c r="GQ56965" s="171"/>
    </row>
    <row r="56966" spans="199:199" ht="12" customHeight="1">
      <c r="GQ56966" s="171"/>
    </row>
    <row r="56967" spans="199:199" ht="12" customHeight="1">
      <c r="GQ56967" s="171"/>
    </row>
    <row r="56968" spans="199:199" ht="12" customHeight="1">
      <c r="GQ56968" s="171"/>
    </row>
    <row r="56969" spans="199:199" ht="12" customHeight="1">
      <c r="GQ56969" s="171"/>
    </row>
    <row r="56970" spans="199:199" ht="12" customHeight="1">
      <c r="GQ56970" s="171"/>
    </row>
    <row r="56971" spans="199:199" ht="12" customHeight="1">
      <c r="GQ56971" s="171"/>
    </row>
    <row r="56972" spans="199:199" ht="12" customHeight="1">
      <c r="GQ56972" s="171"/>
    </row>
    <row r="56973" spans="199:199" ht="12" customHeight="1">
      <c r="GQ56973" s="171"/>
    </row>
    <row r="56974" spans="199:199" ht="12" customHeight="1">
      <c r="GQ56974" s="171"/>
    </row>
    <row r="56975" spans="199:199" ht="12" customHeight="1">
      <c r="GQ56975" s="171"/>
    </row>
    <row r="56976" spans="199:199" ht="12" customHeight="1">
      <c r="GQ56976" s="171"/>
    </row>
    <row r="56977" spans="199:199" ht="12" customHeight="1">
      <c r="GQ56977" s="171"/>
    </row>
    <row r="56978" spans="199:199" ht="12" customHeight="1">
      <c r="GQ56978" s="171"/>
    </row>
    <row r="56979" spans="199:199" ht="12" customHeight="1">
      <c r="GQ56979" s="171"/>
    </row>
    <row r="56980" spans="199:199" ht="12" customHeight="1">
      <c r="GQ56980" s="171"/>
    </row>
    <row r="56981" spans="199:199" ht="12" customHeight="1">
      <c r="GQ56981" s="171"/>
    </row>
    <row r="56982" spans="199:199" ht="12" customHeight="1">
      <c r="GQ56982" s="171"/>
    </row>
    <row r="56983" spans="199:199" ht="12" customHeight="1">
      <c r="GQ56983" s="171"/>
    </row>
    <row r="56984" spans="199:199" ht="12" customHeight="1">
      <c r="GQ56984" s="171"/>
    </row>
    <row r="56985" spans="199:199" ht="12" customHeight="1">
      <c r="GQ56985" s="171"/>
    </row>
    <row r="56986" spans="199:199" ht="12" customHeight="1">
      <c r="GQ56986" s="171"/>
    </row>
    <row r="56987" spans="199:199" ht="12" customHeight="1">
      <c r="GQ56987" s="171"/>
    </row>
    <row r="56988" spans="199:199" ht="12" customHeight="1">
      <c r="GQ56988" s="171"/>
    </row>
    <row r="56989" spans="199:199" ht="12" customHeight="1">
      <c r="GQ56989" s="171"/>
    </row>
    <row r="56990" spans="199:199" ht="12" customHeight="1">
      <c r="GQ56990" s="171"/>
    </row>
    <row r="56991" spans="199:199" ht="12" customHeight="1">
      <c r="GQ56991" s="171"/>
    </row>
    <row r="56992" spans="199:199" ht="12" customHeight="1">
      <c r="GQ56992" s="171"/>
    </row>
    <row r="56993" spans="199:199" ht="12" customHeight="1">
      <c r="GQ56993" s="171"/>
    </row>
    <row r="56994" spans="199:199" ht="12" customHeight="1">
      <c r="GQ56994" s="171"/>
    </row>
    <row r="56995" spans="199:199" ht="12" customHeight="1">
      <c r="GQ56995" s="171"/>
    </row>
    <row r="56996" spans="199:199" ht="12" customHeight="1">
      <c r="GQ56996" s="171"/>
    </row>
    <row r="56997" spans="199:199" ht="12" customHeight="1">
      <c r="GQ56997" s="171"/>
    </row>
    <row r="56998" spans="199:199" ht="12" customHeight="1">
      <c r="GQ56998" s="171"/>
    </row>
    <row r="56999" spans="199:199" ht="12" customHeight="1">
      <c r="GQ56999" s="171"/>
    </row>
    <row r="57000" spans="199:199" ht="12" customHeight="1">
      <c r="GQ57000" s="171"/>
    </row>
    <row r="57001" spans="199:199" ht="12" customHeight="1">
      <c r="GQ57001" s="171"/>
    </row>
    <row r="57002" spans="199:199" ht="12" customHeight="1">
      <c r="GQ57002" s="171"/>
    </row>
    <row r="57003" spans="199:199" ht="12" customHeight="1">
      <c r="GQ57003" s="171"/>
    </row>
    <row r="57004" spans="199:199" ht="12" customHeight="1">
      <c r="GQ57004" s="171"/>
    </row>
    <row r="57005" spans="199:199" ht="12" customHeight="1">
      <c r="GQ57005" s="171"/>
    </row>
    <row r="57006" spans="199:199" ht="12" customHeight="1">
      <c r="GQ57006" s="171"/>
    </row>
    <row r="57007" spans="199:199" ht="12" customHeight="1">
      <c r="GQ57007" s="171"/>
    </row>
    <row r="57008" spans="199:199" ht="12" customHeight="1">
      <c r="GQ57008" s="171"/>
    </row>
    <row r="57009" spans="199:199" ht="12" customHeight="1">
      <c r="GQ57009" s="171"/>
    </row>
    <row r="57010" spans="199:199" ht="12" customHeight="1">
      <c r="GQ57010" s="171"/>
    </row>
    <row r="57011" spans="199:199" ht="12" customHeight="1">
      <c r="GQ57011" s="171"/>
    </row>
    <row r="57012" spans="199:199" ht="12" customHeight="1">
      <c r="GQ57012" s="171"/>
    </row>
    <row r="57013" spans="199:199" ht="12" customHeight="1">
      <c r="GQ57013" s="171"/>
    </row>
    <row r="57014" spans="199:199" ht="12" customHeight="1">
      <c r="GQ57014" s="171"/>
    </row>
    <row r="57015" spans="199:199" ht="12" customHeight="1">
      <c r="GQ57015" s="171"/>
    </row>
    <row r="57016" spans="199:199" ht="12" customHeight="1">
      <c r="GQ57016" s="171"/>
    </row>
    <row r="57017" spans="199:199" ht="12" customHeight="1">
      <c r="GQ57017" s="171"/>
    </row>
    <row r="57018" spans="199:199" ht="12" customHeight="1">
      <c r="GQ57018" s="171"/>
    </row>
    <row r="57019" spans="199:199" ht="12" customHeight="1">
      <c r="GQ57019" s="171"/>
    </row>
    <row r="57020" spans="199:199" ht="12" customHeight="1">
      <c r="GQ57020" s="171"/>
    </row>
    <row r="57021" spans="199:199" ht="12" customHeight="1">
      <c r="GQ57021" s="171"/>
    </row>
    <row r="57022" spans="199:199" ht="12" customHeight="1">
      <c r="GQ57022" s="171"/>
    </row>
    <row r="57023" spans="199:199" ht="12" customHeight="1">
      <c r="GQ57023" s="171"/>
    </row>
    <row r="57024" spans="199:199" ht="12" customHeight="1">
      <c r="GQ57024" s="171"/>
    </row>
    <row r="57025" spans="199:199" ht="12" customHeight="1">
      <c r="GQ57025" s="171"/>
    </row>
    <row r="57026" spans="199:199" ht="12" customHeight="1">
      <c r="GQ57026" s="171"/>
    </row>
    <row r="57027" spans="199:199" ht="12" customHeight="1">
      <c r="GQ57027" s="171"/>
    </row>
    <row r="57028" spans="199:199" ht="12" customHeight="1">
      <c r="GQ57028" s="171"/>
    </row>
    <row r="57029" spans="199:199" ht="12" customHeight="1">
      <c r="GQ57029" s="171"/>
    </row>
    <row r="57030" spans="199:199" ht="12" customHeight="1">
      <c r="GQ57030" s="171"/>
    </row>
    <row r="57031" spans="199:199" ht="12" customHeight="1">
      <c r="GQ57031" s="171"/>
    </row>
    <row r="57032" spans="199:199" ht="12" customHeight="1">
      <c r="GQ57032" s="171"/>
    </row>
    <row r="57033" spans="199:199" ht="12" customHeight="1">
      <c r="GQ57033" s="171"/>
    </row>
    <row r="57034" spans="199:199" ht="12" customHeight="1">
      <c r="GQ57034" s="171"/>
    </row>
    <row r="57035" spans="199:199" ht="12" customHeight="1">
      <c r="GQ57035" s="171"/>
    </row>
    <row r="57036" spans="199:199" ht="12" customHeight="1">
      <c r="GQ57036" s="171"/>
    </row>
    <row r="57037" spans="199:199" ht="12" customHeight="1">
      <c r="GQ57037" s="171"/>
    </row>
    <row r="57038" spans="199:199" ht="12" customHeight="1">
      <c r="GQ57038" s="171"/>
    </row>
    <row r="57039" spans="199:199" ht="12" customHeight="1">
      <c r="GQ57039" s="171"/>
    </row>
    <row r="57040" spans="199:199" ht="12" customHeight="1">
      <c r="GQ57040" s="171"/>
    </row>
    <row r="57041" spans="199:199" ht="12" customHeight="1">
      <c r="GQ57041" s="171"/>
    </row>
    <row r="57042" spans="199:199" ht="12" customHeight="1">
      <c r="GQ57042" s="171"/>
    </row>
    <row r="57043" spans="199:199" ht="12" customHeight="1">
      <c r="GQ57043" s="171"/>
    </row>
    <row r="57044" spans="199:199" ht="12" customHeight="1">
      <c r="GQ57044" s="171"/>
    </row>
    <row r="57045" spans="199:199" ht="12" customHeight="1">
      <c r="GQ57045" s="171"/>
    </row>
    <row r="57046" spans="199:199" ht="12" customHeight="1">
      <c r="GQ57046" s="171"/>
    </row>
    <row r="57047" spans="199:199" ht="12" customHeight="1">
      <c r="GQ57047" s="171"/>
    </row>
    <row r="57048" spans="199:199" ht="12" customHeight="1">
      <c r="GQ57048" s="171"/>
    </row>
    <row r="57049" spans="199:199" ht="12" customHeight="1">
      <c r="GQ57049" s="171"/>
    </row>
    <row r="57050" spans="199:199" ht="12" customHeight="1">
      <c r="GQ57050" s="171"/>
    </row>
    <row r="57051" spans="199:199" ht="12" customHeight="1">
      <c r="GQ57051" s="171"/>
    </row>
    <row r="57052" spans="199:199" ht="12" customHeight="1">
      <c r="GQ57052" s="171"/>
    </row>
    <row r="57053" spans="199:199" ht="12" customHeight="1">
      <c r="GQ57053" s="171"/>
    </row>
    <row r="57054" spans="199:199" ht="12" customHeight="1">
      <c r="GQ57054" s="171"/>
    </row>
    <row r="57055" spans="199:199" ht="12" customHeight="1">
      <c r="GQ57055" s="171"/>
    </row>
    <row r="57056" spans="199:199" ht="12" customHeight="1">
      <c r="GQ57056" s="171"/>
    </row>
    <row r="57057" spans="199:199" ht="12" customHeight="1">
      <c r="GQ57057" s="171"/>
    </row>
    <row r="57058" spans="199:199" ht="12" customHeight="1">
      <c r="GQ57058" s="171"/>
    </row>
    <row r="57059" spans="199:199" ht="12" customHeight="1">
      <c r="GQ57059" s="171"/>
    </row>
    <row r="57060" spans="199:199" ht="12" customHeight="1">
      <c r="GQ57060" s="171"/>
    </row>
    <row r="57061" spans="199:199" ht="12" customHeight="1">
      <c r="GQ57061" s="171"/>
    </row>
    <row r="57062" spans="199:199" ht="12" customHeight="1">
      <c r="GQ57062" s="171"/>
    </row>
    <row r="57063" spans="199:199" ht="12" customHeight="1">
      <c r="GQ57063" s="171"/>
    </row>
    <row r="57064" spans="199:199" ht="12" customHeight="1">
      <c r="GQ57064" s="171"/>
    </row>
    <row r="57065" spans="199:199" ht="12" customHeight="1">
      <c r="GQ57065" s="171"/>
    </row>
    <row r="57066" spans="199:199" ht="12" customHeight="1">
      <c r="GQ57066" s="171"/>
    </row>
    <row r="57067" spans="199:199" ht="12" customHeight="1">
      <c r="GQ57067" s="171"/>
    </row>
    <row r="57068" spans="199:199" ht="12" customHeight="1">
      <c r="GQ57068" s="171"/>
    </row>
    <row r="57069" spans="199:199" ht="12" customHeight="1">
      <c r="GQ57069" s="171"/>
    </row>
    <row r="57070" spans="199:199" ht="12" customHeight="1">
      <c r="GQ57070" s="171"/>
    </row>
    <row r="57071" spans="199:199" ht="12" customHeight="1">
      <c r="GQ57071" s="171"/>
    </row>
    <row r="57072" spans="199:199" ht="12" customHeight="1">
      <c r="GQ57072" s="171"/>
    </row>
    <row r="57073" spans="199:199" ht="12" customHeight="1">
      <c r="GQ57073" s="171"/>
    </row>
    <row r="57074" spans="199:199" ht="12" customHeight="1">
      <c r="GQ57074" s="171"/>
    </row>
    <row r="57075" spans="199:199" ht="12" customHeight="1">
      <c r="GQ57075" s="171"/>
    </row>
    <row r="57076" spans="199:199" ht="12" customHeight="1">
      <c r="GQ57076" s="171"/>
    </row>
    <row r="57077" spans="199:199" ht="12" customHeight="1">
      <c r="GQ57077" s="171"/>
    </row>
    <row r="57078" spans="199:199" ht="12" customHeight="1">
      <c r="GQ57078" s="171"/>
    </row>
    <row r="57079" spans="199:199" ht="12" customHeight="1">
      <c r="GQ57079" s="171"/>
    </row>
    <row r="57080" spans="199:199" ht="12" customHeight="1">
      <c r="GQ57080" s="171"/>
    </row>
    <row r="57081" spans="199:199" ht="12" customHeight="1">
      <c r="GQ57081" s="171"/>
    </row>
    <row r="57082" spans="199:199" ht="12" customHeight="1">
      <c r="GQ57082" s="171"/>
    </row>
    <row r="57083" spans="199:199" ht="12" customHeight="1">
      <c r="GQ57083" s="171"/>
    </row>
    <row r="57084" spans="199:199" ht="12" customHeight="1">
      <c r="GQ57084" s="171"/>
    </row>
    <row r="57085" spans="199:199" ht="12" customHeight="1">
      <c r="GQ57085" s="171"/>
    </row>
    <row r="57086" spans="199:199" ht="12" customHeight="1">
      <c r="GQ57086" s="171"/>
    </row>
    <row r="57087" spans="199:199" ht="12" customHeight="1">
      <c r="GQ57087" s="171"/>
    </row>
    <row r="57088" spans="199:199" ht="12" customHeight="1">
      <c r="GQ57088" s="171"/>
    </row>
    <row r="57089" spans="199:199" ht="12" customHeight="1">
      <c r="GQ57089" s="171"/>
    </row>
    <row r="57090" spans="199:199" ht="12" customHeight="1">
      <c r="GQ57090" s="171"/>
    </row>
    <row r="57091" spans="199:199" ht="12" customHeight="1">
      <c r="GQ57091" s="171"/>
    </row>
    <row r="57092" spans="199:199" ht="12" customHeight="1">
      <c r="GQ57092" s="171"/>
    </row>
    <row r="57093" spans="199:199" ht="12" customHeight="1">
      <c r="GQ57093" s="171"/>
    </row>
    <row r="57094" spans="199:199" ht="12" customHeight="1">
      <c r="GQ57094" s="171"/>
    </row>
    <row r="57095" spans="199:199" ht="12" customHeight="1">
      <c r="GQ57095" s="171"/>
    </row>
    <row r="57096" spans="199:199" ht="12" customHeight="1">
      <c r="GQ57096" s="171"/>
    </row>
    <row r="57097" spans="199:199" ht="12" customHeight="1">
      <c r="GQ57097" s="171"/>
    </row>
    <row r="57098" spans="199:199" ht="12" customHeight="1">
      <c r="GQ57098" s="171"/>
    </row>
    <row r="57099" spans="199:199" ht="12" customHeight="1">
      <c r="GQ57099" s="171"/>
    </row>
    <row r="57100" spans="199:199" ht="12" customHeight="1">
      <c r="GQ57100" s="171"/>
    </row>
    <row r="57101" spans="199:199" ht="12" customHeight="1">
      <c r="GQ57101" s="171"/>
    </row>
    <row r="57102" spans="199:199" ht="12" customHeight="1">
      <c r="GQ57102" s="171"/>
    </row>
    <row r="57103" spans="199:199" ht="12" customHeight="1">
      <c r="GQ57103" s="171"/>
    </row>
    <row r="57104" spans="199:199" ht="12" customHeight="1">
      <c r="GQ57104" s="171"/>
    </row>
    <row r="57105" spans="199:199" ht="12" customHeight="1">
      <c r="GQ57105" s="171"/>
    </row>
    <row r="57106" spans="199:199" ht="12" customHeight="1">
      <c r="GQ57106" s="171"/>
    </row>
    <row r="57107" spans="199:199" ht="12" customHeight="1">
      <c r="GQ57107" s="171"/>
    </row>
    <row r="57108" spans="199:199" ht="12" customHeight="1">
      <c r="GQ57108" s="171"/>
    </row>
    <row r="57109" spans="199:199" ht="12" customHeight="1">
      <c r="GQ57109" s="171"/>
    </row>
    <row r="57110" spans="199:199" ht="12" customHeight="1">
      <c r="GQ57110" s="171"/>
    </row>
    <row r="57111" spans="199:199" ht="12" customHeight="1">
      <c r="GQ57111" s="171"/>
    </row>
    <row r="57112" spans="199:199" ht="12" customHeight="1">
      <c r="GQ57112" s="171"/>
    </row>
    <row r="57113" spans="199:199" ht="12" customHeight="1">
      <c r="GQ57113" s="171"/>
    </row>
    <row r="57114" spans="199:199" ht="12" customHeight="1">
      <c r="GQ57114" s="171"/>
    </row>
    <row r="57115" spans="199:199" ht="12" customHeight="1">
      <c r="GQ57115" s="171"/>
    </row>
    <row r="57116" spans="199:199" ht="12" customHeight="1">
      <c r="GQ57116" s="171"/>
    </row>
    <row r="57117" spans="199:199" ht="12" customHeight="1">
      <c r="GQ57117" s="171"/>
    </row>
    <row r="57118" spans="199:199" ht="12" customHeight="1">
      <c r="GQ57118" s="171"/>
    </row>
    <row r="57119" spans="199:199" ht="12" customHeight="1">
      <c r="GQ57119" s="171"/>
    </row>
    <row r="57120" spans="199:199" ht="12" customHeight="1">
      <c r="GQ57120" s="171"/>
    </row>
    <row r="57121" spans="199:199" ht="12" customHeight="1">
      <c r="GQ57121" s="171"/>
    </row>
    <row r="57122" spans="199:199" ht="12" customHeight="1">
      <c r="GQ57122" s="171"/>
    </row>
    <row r="57123" spans="199:199" ht="12" customHeight="1">
      <c r="GQ57123" s="171"/>
    </row>
    <row r="57124" spans="199:199" ht="12" customHeight="1">
      <c r="GQ57124" s="171"/>
    </row>
    <row r="57125" spans="199:199" ht="12" customHeight="1">
      <c r="GQ57125" s="171"/>
    </row>
    <row r="57126" spans="199:199" ht="12" customHeight="1">
      <c r="GQ57126" s="171"/>
    </row>
    <row r="57127" spans="199:199" ht="12" customHeight="1">
      <c r="GQ57127" s="171"/>
    </row>
    <row r="57128" spans="199:199" ht="12" customHeight="1">
      <c r="GQ57128" s="171"/>
    </row>
    <row r="57129" spans="199:199" ht="12" customHeight="1">
      <c r="GQ57129" s="171"/>
    </row>
    <row r="57130" spans="199:199" ht="12" customHeight="1">
      <c r="GQ57130" s="171"/>
    </row>
    <row r="57131" spans="199:199" ht="12" customHeight="1">
      <c r="GQ57131" s="171"/>
    </row>
    <row r="57132" spans="199:199" ht="12" customHeight="1">
      <c r="GQ57132" s="171"/>
    </row>
    <row r="57133" spans="199:199" ht="12" customHeight="1">
      <c r="GQ57133" s="171"/>
    </row>
    <row r="57134" spans="199:199" ht="12" customHeight="1">
      <c r="GQ57134" s="171"/>
    </row>
    <row r="57135" spans="199:199" ht="12" customHeight="1">
      <c r="GQ57135" s="171"/>
    </row>
    <row r="57136" spans="199:199" ht="12" customHeight="1">
      <c r="GQ57136" s="171"/>
    </row>
    <row r="57137" spans="199:199" ht="12" customHeight="1">
      <c r="GQ57137" s="171"/>
    </row>
    <row r="57138" spans="199:199" ht="12" customHeight="1">
      <c r="GQ57138" s="171"/>
    </row>
    <row r="57139" spans="199:199" ht="12" customHeight="1">
      <c r="GQ57139" s="171"/>
    </row>
    <row r="57140" spans="199:199" ht="12" customHeight="1">
      <c r="GQ57140" s="171"/>
    </row>
    <row r="57141" spans="199:199" ht="12" customHeight="1">
      <c r="GQ57141" s="171"/>
    </row>
    <row r="57142" spans="199:199" ht="12" customHeight="1">
      <c r="GQ57142" s="171"/>
    </row>
    <row r="57143" spans="199:199" ht="12" customHeight="1">
      <c r="GQ57143" s="171"/>
    </row>
    <row r="57144" spans="199:199" ht="12" customHeight="1">
      <c r="GQ57144" s="171"/>
    </row>
    <row r="57145" spans="199:199" ht="12" customHeight="1">
      <c r="GQ57145" s="171"/>
    </row>
    <row r="57146" spans="199:199" ht="12" customHeight="1">
      <c r="GQ57146" s="171"/>
    </row>
    <row r="57147" spans="199:199" ht="12" customHeight="1">
      <c r="GQ57147" s="171"/>
    </row>
    <row r="57148" spans="199:199" ht="12" customHeight="1">
      <c r="GQ57148" s="171"/>
    </row>
    <row r="57149" spans="199:199" ht="12" customHeight="1">
      <c r="GQ57149" s="171"/>
    </row>
    <row r="57150" spans="199:199" ht="12" customHeight="1">
      <c r="GQ57150" s="171"/>
    </row>
    <row r="57151" spans="199:199" ht="12" customHeight="1">
      <c r="GQ57151" s="171"/>
    </row>
    <row r="57152" spans="199:199" ht="12" customHeight="1">
      <c r="GQ57152" s="171"/>
    </row>
    <row r="57153" spans="199:199" ht="12" customHeight="1">
      <c r="GQ57153" s="171"/>
    </row>
    <row r="57154" spans="199:199" ht="12" customHeight="1">
      <c r="GQ57154" s="171"/>
    </row>
    <row r="57155" spans="199:199" ht="12" customHeight="1">
      <c r="GQ57155" s="171"/>
    </row>
    <row r="57156" spans="199:199" ht="12" customHeight="1">
      <c r="GQ57156" s="171"/>
    </row>
    <row r="57157" spans="199:199" ht="12" customHeight="1">
      <c r="GQ57157" s="171"/>
    </row>
    <row r="57158" spans="199:199" ht="12" customHeight="1">
      <c r="GQ57158" s="171"/>
    </row>
    <row r="57159" spans="199:199" ht="12" customHeight="1">
      <c r="GQ57159" s="171"/>
    </row>
    <row r="57160" spans="199:199" ht="12" customHeight="1">
      <c r="GQ57160" s="171"/>
    </row>
    <row r="57161" spans="199:199" ht="12" customHeight="1">
      <c r="GQ57161" s="171"/>
    </row>
    <row r="57162" spans="199:199" ht="12" customHeight="1">
      <c r="GQ57162" s="171"/>
    </row>
    <row r="57163" spans="199:199" ht="12" customHeight="1">
      <c r="GQ57163" s="171"/>
    </row>
    <row r="57164" spans="199:199" ht="12" customHeight="1">
      <c r="GQ57164" s="171"/>
    </row>
    <row r="57165" spans="199:199" ht="12" customHeight="1">
      <c r="GQ57165" s="171"/>
    </row>
    <row r="57166" spans="199:199" ht="12" customHeight="1">
      <c r="GQ57166" s="171"/>
    </row>
    <row r="57167" spans="199:199" ht="12" customHeight="1">
      <c r="GQ57167" s="171"/>
    </row>
    <row r="57168" spans="199:199" ht="12" customHeight="1">
      <c r="GQ57168" s="171"/>
    </row>
    <row r="57169" spans="199:199" ht="12" customHeight="1">
      <c r="GQ57169" s="171"/>
    </row>
    <row r="57170" spans="199:199" ht="12" customHeight="1">
      <c r="GQ57170" s="171"/>
    </row>
    <row r="57171" spans="199:199" ht="12" customHeight="1">
      <c r="GQ57171" s="171"/>
    </row>
    <row r="57172" spans="199:199" ht="12" customHeight="1">
      <c r="GQ57172" s="171"/>
    </row>
    <row r="57173" spans="199:199" ht="12" customHeight="1">
      <c r="GQ57173" s="171"/>
    </row>
    <row r="57174" spans="199:199" ht="12" customHeight="1">
      <c r="GQ57174" s="171"/>
    </row>
    <row r="57175" spans="199:199" ht="12" customHeight="1">
      <c r="GQ57175" s="171"/>
    </row>
    <row r="57176" spans="199:199" ht="12" customHeight="1">
      <c r="GQ57176" s="171"/>
    </row>
    <row r="57177" spans="199:199" ht="12" customHeight="1">
      <c r="GQ57177" s="171"/>
    </row>
    <row r="57178" spans="199:199" ht="12" customHeight="1">
      <c r="GQ57178" s="171"/>
    </row>
    <row r="57179" spans="199:199" ht="12" customHeight="1">
      <c r="GQ57179" s="171"/>
    </row>
    <row r="57180" spans="199:199" ht="12" customHeight="1">
      <c r="GQ57180" s="171"/>
    </row>
    <row r="57181" spans="199:199" ht="12" customHeight="1">
      <c r="GQ57181" s="171"/>
    </row>
    <row r="57182" spans="199:199" ht="12" customHeight="1">
      <c r="GQ57182" s="171"/>
    </row>
    <row r="57183" spans="199:199" ht="12" customHeight="1">
      <c r="GQ57183" s="171"/>
    </row>
    <row r="57184" spans="199:199" ht="12" customHeight="1">
      <c r="GQ57184" s="171"/>
    </row>
    <row r="57185" spans="199:199" ht="12" customHeight="1">
      <c r="GQ57185" s="171"/>
    </row>
    <row r="57186" spans="199:199" ht="12" customHeight="1">
      <c r="GQ57186" s="171"/>
    </row>
    <row r="57187" spans="199:199" ht="12" customHeight="1">
      <c r="GQ57187" s="171"/>
    </row>
    <row r="57188" spans="199:199" ht="12" customHeight="1">
      <c r="GQ57188" s="171"/>
    </row>
    <row r="57189" spans="199:199" ht="12" customHeight="1">
      <c r="GQ57189" s="171"/>
    </row>
    <row r="57190" spans="199:199" ht="12" customHeight="1">
      <c r="GQ57190" s="171"/>
    </row>
    <row r="57191" spans="199:199" ht="12" customHeight="1">
      <c r="GQ57191" s="171"/>
    </row>
    <row r="57192" spans="199:199" ht="12" customHeight="1">
      <c r="GQ57192" s="171"/>
    </row>
    <row r="57193" spans="199:199" ht="12" customHeight="1">
      <c r="GQ57193" s="171"/>
    </row>
    <row r="57194" spans="199:199" ht="12" customHeight="1">
      <c r="GQ57194" s="171"/>
    </row>
    <row r="57195" spans="199:199" ht="12" customHeight="1">
      <c r="GQ57195" s="171"/>
    </row>
    <row r="57196" spans="199:199" ht="12" customHeight="1">
      <c r="GQ57196" s="171"/>
    </row>
    <row r="57197" spans="199:199" ht="12" customHeight="1">
      <c r="GQ57197" s="171"/>
    </row>
    <row r="57198" spans="199:199" ht="12" customHeight="1">
      <c r="GQ57198" s="171"/>
    </row>
    <row r="57199" spans="199:199" ht="12" customHeight="1">
      <c r="GQ57199" s="171"/>
    </row>
    <row r="57200" spans="199:199" ht="12" customHeight="1">
      <c r="GQ57200" s="171"/>
    </row>
    <row r="57201" spans="199:199" ht="12" customHeight="1">
      <c r="GQ57201" s="171"/>
    </row>
    <row r="57202" spans="199:199" ht="12" customHeight="1">
      <c r="GQ57202" s="171"/>
    </row>
    <row r="57203" spans="199:199" ht="12" customHeight="1">
      <c r="GQ57203" s="171"/>
    </row>
    <row r="57204" spans="199:199" ht="12" customHeight="1">
      <c r="GQ57204" s="171"/>
    </row>
    <row r="57205" spans="199:199" ht="12" customHeight="1">
      <c r="GQ57205" s="171"/>
    </row>
    <row r="57206" spans="199:199" ht="12" customHeight="1">
      <c r="GQ57206" s="171"/>
    </row>
    <row r="57207" spans="199:199" ht="12" customHeight="1">
      <c r="GQ57207" s="171"/>
    </row>
    <row r="57208" spans="199:199" ht="12" customHeight="1">
      <c r="GQ57208" s="171"/>
    </row>
    <row r="57209" spans="199:199" ht="12" customHeight="1">
      <c r="GQ57209" s="171"/>
    </row>
    <row r="57210" spans="199:199" ht="12" customHeight="1">
      <c r="GQ57210" s="171"/>
    </row>
    <row r="57211" spans="199:199" ht="12" customHeight="1">
      <c r="GQ57211" s="171"/>
    </row>
    <row r="57212" spans="199:199" ht="12" customHeight="1">
      <c r="GQ57212" s="171"/>
    </row>
    <row r="57213" spans="199:199" ht="12" customHeight="1">
      <c r="GQ57213" s="171"/>
    </row>
    <row r="57214" spans="199:199" ht="12" customHeight="1">
      <c r="GQ57214" s="171"/>
    </row>
    <row r="57215" spans="199:199" ht="12" customHeight="1">
      <c r="GQ57215" s="171"/>
    </row>
    <row r="57216" spans="199:199" ht="12" customHeight="1">
      <c r="GQ57216" s="171"/>
    </row>
    <row r="57217" spans="199:199" ht="12" customHeight="1">
      <c r="GQ57217" s="171"/>
    </row>
    <row r="57218" spans="199:199" ht="12" customHeight="1">
      <c r="GQ57218" s="171"/>
    </row>
    <row r="57219" spans="199:199" ht="12" customHeight="1">
      <c r="GQ57219" s="171"/>
    </row>
    <row r="57220" spans="199:199" ht="12" customHeight="1">
      <c r="GQ57220" s="171"/>
    </row>
    <row r="57221" spans="199:199" ht="12" customHeight="1">
      <c r="GQ57221" s="171"/>
    </row>
    <row r="57222" spans="199:199" ht="12" customHeight="1">
      <c r="GQ57222" s="171"/>
    </row>
    <row r="57223" spans="199:199" ht="12" customHeight="1">
      <c r="GQ57223" s="171"/>
    </row>
    <row r="57224" spans="199:199" ht="12" customHeight="1">
      <c r="GQ57224" s="171"/>
    </row>
    <row r="57225" spans="199:199" ht="12" customHeight="1">
      <c r="GQ57225" s="171"/>
    </row>
    <row r="57226" spans="199:199" ht="12" customHeight="1">
      <c r="GQ57226" s="171"/>
    </row>
    <row r="57227" spans="199:199" ht="12" customHeight="1">
      <c r="GQ57227" s="171"/>
    </row>
    <row r="57228" spans="199:199" ht="12" customHeight="1">
      <c r="GQ57228" s="171"/>
    </row>
    <row r="57229" spans="199:199" ht="12" customHeight="1">
      <c r="GQ57229" s="171"/>
    </row>
    <row r="57230" spans="199:199" ht="12" customHeight="1">
      <c r="GQ57230" s="171"/>
    </row>
    <row r="57231" spans="199:199" ht="12" customHeight="1">
      <c r="GQ57231" s="171"/>
    </row>
    <row r="57232" spans="199:199" ht="12" customHeight="1">
      <c r="GQ57232" s="171"/>
    </row>
    <row r="57233" spans="199:199" ht="12" customHeight="1">
      <c r="GQ57233" s="171"/>
    </row>
    <row r="57234" spans="199:199" ht="12" customHeight="1">
      <c r="GQ57234" s="171"/>
    </row>
    <row r="57235" spans="199:199" ht="12" customHeight="1">
      <c r="GQ57235" s="171"/>
    </row>
    <row r="57236" spans="199:199" ht="12" customHeight="1">
      <c r="GQ57236" s="171"/>
    </row>
    <row r="57237" spans="199:199" ht="12" customHeight="1">
      <c r="GQ57237" s="171"/>
    </row>
    <row r="57238" spans="199:199" ht="12" customHeight="1">
      <c r="GQ57238" s="171"/>
    </row>
    <row r="57239" spans="199:199" ht="12" customHeight="1">
      <c r="GQ57239" s="171"/>
    </row>
    <row r="57240" spans="199:199" ht="12" customHeight="1">
      <c r="GQ57240" s="171"/>
    </row>
    <row r="57241" spans="199:199" ht="12" customHeight="1">
      <c r="GQ57241" s="171"/>
    </row>
    <row r="57242" spans="199:199" ht="12" customHeight="1">
      <c r="GQ57242" s="171"/>
    </row>
    <row r="57243" spans="199:199" ht="12" customHeight="1">
      <c r="GQ57243" s="171"/>
    </row>
    <row r="57244" spans="199:199" ht="12" customHeight="1">
      <c r="GQ57244" s="171"/>
    </row>
    <row r="57245" spans="199:199" ht="12" customHeight="1">
      <c r="GQ57245" s="171"/>
    </row>
    <row r="57246" spans="199:199" ht="12" customHeight="1">
      <c r="GQ57246" s="171"/>
    </row>
    <row r="57247" spans="199:199" ht="12" customHeight="1">
      <c r="GQ57247" s="171"/>
    </row>
    <row r="57248" spans="199:199" ht="12" customHeight="1">
      <c r="GQ57248" s="171"/>
    </row>
    <row r="57249" spans="199:199" ht="12" customHeight="1">
      <c r="GQ57249" s="171"/>
    </row>
    <row r="57250" spans="199:199" ht="12" customHeight="1">
      <c r="GQ57250" s="171"/>
    </row>
    <row r="57251" spans="199:199" ht="12" customHeight="1">
      <c r="GQ57251" s="171"/>
    </row>
    <row r="57252" spans="199:199" ht="12" customHeight="1">
      <c r="GQ57252" s="171"/>
    </row>
    <row r="57253" spans="199:199" ht="12" customHeight="1">
      <c r="GQ57253" s="171"/>
    </row>
    <row r="57254" spans="199:199" ht="12" customHeight="1">
      <c r="GQ57254" s="171"/>
    </row>
    <row r="57255" spans="199:199" ht="12" customHeight="1">
      <c r="GQ57255" s="171"/>
    </row>
    <row r="57256" spans="199:199" ht="12" customHeight="1">
      <c r="GQ57256" s="171"/>
    </row>
    <row r="57257" spans="199:199" ht="12" customHeight="1">
      <c r="GQ57257" s="171"/>
    </row>
    <row r="57258" spans="199:199" ht="12" customHeight="1">
      <c r="GQ57258" s="171"/>
    </row>
    <row r="57259" spans="199:199" ht="12" customHeight="1">
      <c r="GQ57259" s="171"/>
    </row>
    <row r="57260" spans="199:199" ht="12" customHeight="1">
      <c r="GQ57260" s="171"/>
    </row>
    <row r="57261" spans="199:199" ht="12" customHeight="1">
      <c r="GQ57261" s="171"/>
    </row>
    <row r="57262" spans="199:199" ht="12" customHeight="1">
      <c r="GQ57262" s="171"/>
    </row>
    <row r="57263" spans="199:199" ht="12" customHeight="1">
      <c r="GQ57263" s="171"/>
    </row>
    <row r="57264" spans="199:199" ht="12" customHeight="1">
      <c r="GQ57264" s="171"/>
    </row>
    <row r="57265" spans="199:199" ht="12" customHeight="1">
      <c r="GQ57265" s="171"/>
    </row>
    <row r="57266" spans="199:199" ht="12" customHeight="1">
      <c r="GQ57266" s="171"/>
    </row>
    <row r="57267" spans="199:199" ht="12" customHeight="1">
      <c r="GQ57267" s="171"/>
    </row>
    <row r="57268" spans="199:199" ht="12" customHeight="1">
      <c r="GQ57268" s="171"/>
    </row>
    <row r="57269" spans="199:199" ht="12" customHeight="1">
      <c r="GQ57269" s="171"/>
    </row>
    <row r="57270" spans="199:199" ht="12" customHeight="1">
      <c r="GQ57270" s="171"/>
    </row>
    <row r="57271" spans="199:199" ht="12" customHeight="1">
      <c r="GQ57271" s="171"/>
    </row>
    <row r="57272" spans="199:199" ht="12" customHeight="1">
      <c r="GQ57272" s="171"/>
    </row>
    <row r="57273" spans="199:199" ht="12" customHeight="1">
      <c r="GQ57273" s="171"/>
    </row>
    <row r="57274" spans="199:199" ht="12" customHeight="1">
      <c r="GQ57274" s="171"/>
    </row>
    <row r="57275" spans="199:199" ht="12" customHeight="1">
      <c r="GQ57275" s="171"/>
    </row>
    <row r="57276" spans="199:199" ht="12" customHeight="1">
      <c r="GQ57276" s="171"/>
    </row>
    <row r="57277" spans="199:199" ht="12" customHeight="1">
      <c r="GQ57277" s="171"/>
    </row>
    <row r="57278" spans="199:199" ht="12" customHeight="1">
      <c r="GQ57278" s="171"/>
    </row>
    <row r="57279" spans="199:199" ht="12" customHeight="1">
      <c r="GQ57279" s="171"/>
    </row>
    <row r="57280" spans="199:199" ht="12" customHeight="1">
      <c r="GQ57280" s="171"/>
    </row>
    <row r="57281" spans="199:199" ht="12" customHeight="1">
      <c r="GQ57281" s="171"/>
    </row>
    <row r="57282" spans="199:199" ht="12" customHeight="1">
      <c r="GQ57282" s="171"/>
    </row>
    <row r="57283" spans="199:199" ht="12" customHeight="1">
      <c r="GQ57283" s="171"/>
    </row>
    <row r="57284" spans="199:199" ht="12" customHeight="1">
      <c r="GQ57284" s="171"/>
    </row>
    <row r="57285" spans="199:199" ht="12" customHeight="1">
      <c r="GQ57285" s="171"/>
    </row>
    <row r="57286" spans="199:199" ht="12" customHeight="1">
      <c r="GQ57286" s="171"/>
    </row>
    <row r="57287" spans="199:199" ht="12" customHeight="1">
      <c r="GQ57287" s="171"/>
    </row>
    <row r="57288" spans="199:199" ht="12" customHeight="1">
      <c r="GQ57288" s="171"/>
    </row>
    <row r="57289" spans="199:199" ht="12" customHeight="1">
      <c r="GQ57289" s="171"/>
    </row>
    <row r="57290" spans="199:199" ht="12" customHeight="1">
      <c r="GQ57290" s="171"/>
    </row>
    <row r="57291" spans="199:199" ht="12" customHeight="1">
      <c r="GQ57291" s="171"/>
    </row>
    <row r="57292" spans="199:199" ht="12" customHeight="1">
      <c r="GQ57292" s="171"/>
    </row>
    <row r="57293" spans="199:199" ht="12" customHeight="1">
      <c r="GQ57293" s="171"/>
    </row>
    <row r="57294" spans="199:199" ht="12" customHeight="1">
      <c r="GQ57294" s="171"/>
    </row>
    <row r="57295" spans="199:199" ht="12" customHeight="1">
      <c r="GQ57295" s="171"/>
    </row>
    <row r="57296" spans="199:199" ht="12" customHeight="1">
      <c r="GQ57296" s="171"/>
    </row>
    <row r="57297" spans="199:199" ht="12" customHeight="1">
      <c r="GQ57297" s="171"/>
    </row>
    <row r="57298" spans="199:199" ht="12" customHeight="1">
      <c r="GQ57298" s="171"/>
    </row>
    <row r="57299" spans="199:199" ht="12" customHeight="1">
      <c r="GQ57299" s="171"/>
    </row>
    <row r="57300" spans="199:199" ht="12" customHeight="1">
      <c r="GQ57300" s="171"/>
    </row>
    <row r="57301" spans="199:199" ht="12" customHeight="1">
      <c r="GQ57301" s="171"/>
    </row>
    <row r="57302" spans="199:199" ht="12" customHeight="1">
      <c r="GQ57302" s="171"/>
    </row>
    <row r="57303" spans="199:199" ht="12" customHeight="1">
      <c r="GQ57303" s="171"/>
    </row>
    <row r="57304" spans="199:199" ht="12" customHeight="1">
      <c r="GQ57304" s="171"/>
    </row>
    <row r="57305" spans="199:199" ht="12" customHeight="1">
      <c r="GQ57305" s="171"/>
    </row>
    <row r="57306" spans="199:199" ht="12" customHeight="1">
      <c r="GQ57306" s="171"/>
    </row>
    <row r="57307" spans="199:199" ht="12" customHeight="1">
      <c r="GQ57307" s="171"/>
    </row>
    <row r="57308" spans="199:199" ht="12" customHeight="1">
      <c r="GQ57308" s="171"/>
    </row>
    <row r="57309" spans="199:199" ht="12" customHeight="1">
      <c r="GQ57309" s="171"/>
    </row>
    <row r="57310" spans="199:199" ht="12" customHeight="1">
      <c r="GQ57310" s="171"/>
    </row>
    <row r="57311" spans="199:199" ht="12" customHeight="1">
      <c r="GQ57311" s="171"/>
    </row>
    <row r="57312" spans="199:199" ht="12" customHeight="1">
      <c r="GQ57312" s="171"/>
    </row>
    <row r="57313" spans="199:199" ht="12" customHeight="1">
      <c r="GQ57313" s="171"/>
    </row>
    <row r="57314" spans="199:199" ht="12" customHeight="1">
      <c r="GQ57314" s="171"/>
    </row>
    <row r="57315" spans="199:199" ht="12" customHeight="1">
      <c r="GQ57315" s="171"/>
    </row>
    <row r="57316" spans="199:199" ht="12" customHeight="1">
      <c r="GQ57316" s="171"/>
    </row>
    <row r="57317" spans="199:199" ht="12" customHeight="1">
      <c r="GQ57317" s="171"/>
    </row>
    <row r="57318" spans="199:199" ht="12" customHeight="1">
      <c r="GQ57318" s="171"/>
    </row>
    <row r="57319" spans="199:199" ht="12" customHeight="1">
      <c r="GQ57319" s="171"/>
    </row>
    <row r="57320" spans="199:199" ht="12" customHeight="1">
      <c r="GQ57320" s="171"/>
    </row>
    <row r="57321" spans="199:199" ht="12" customHeight="1">
      <c r="GQ57321" s="171"/>
    </row>
    <row r="57322" spans="199:199" ht="12" customHeight="1">
      <c r="GQ57322" s="171"/>
    </row>
    <row r="57323" spans="199:199" ht="12" customHeight="1">
      <c r="GQ57323" s="171"/>
    </row>
    <row r="57324" spans="199:199" ht="12" customHeight="1">
      <c r="GQ57324" s="171"/>
    </row>
    <row r="57325" spans="199:199" ht="12" customHeight="1">
      <c r="GQ57325" s="171"/>
    </row>
    <row r="57326" spans="199:199" ht="12" customHeight="1">
      <c r="GQ57326" s="171"/>
    </row>
    <row r="57327" spans="199:199" ht="12" customHeight="1">
      <c r="GQ57327" s="171"/>
    </row>
    <row r="57328" spans="199:199" ht="12" customHeight="1">
      <c r="GQ57328" s="171"/>
    </row>
    <row r="57329" spans="199:199" ht="12" customHeight="1">
      <c r="GQ57329" s="171"/>
    </row>
    <row r="57330" spans="199:199" ht="12" customHeight="1">
      <c r="GQ57330" s="171"/>
    </row>
    <row r="57331" spans="199:199" ht="12" customHeight="1">
      <c r="GQ57331" s="171"/>
    </row>
    <row r="57332" spans="199:199" ht="12" customHeight="1">
      <c r="GQ57332" s="171"/>
    </row>
    <row r="57333" spans="199:199" ht="12" customHeight="1">
      <c r="GQ57333" s="171"/>
    </row>
    <row r="57334" spans="199:199" ht="12" customHeight="1">
      <c r="GQ57334" s="171"/>
    </row>
    <row r="57335" spans="199:199" ht="12" customHeight="1">
      <c r="GQ57335" s="171"/>
    </row>
    <row r="57336" spans="199:199" ht="12" customHeight="1">
      <c r="GQ57336" s="171"/>
    </row>
    <row r="57337" spans="199:199" ht="12" customHeight="1">
      <c r="GQ57337" s="171"/>
    </row>
    <row r="57338" spans="199:199" ht="12" customHeight="1">
      <c r="GQ57338" s="171"/>
    </row>
    <row r="57339" spans="199:199" ht="12" customHeight="1">
      <c r="GQ57339" s="171"/>
    </row>
    <row r="57340" spans="199:199" ht="12" customHeight="1">
      <c r="GQ57340" s="171"/>
    </row>
    <row r="57341" spans="199:199" ht="12" customHeight="1">
      <c r="GQ57341" s="171"/>
    </row>
    <row r="57342" spans="199:199" ht="12" customHeight="1">
      <c r="GQ57342" s="171"/>
    </row>
    <row r="57343" spans="199:199" ht="12" customHeight="1">
      <c r="GQ57343" s="171"/>
    </row>
    <row r="57344" spans="199:199" ht="12" customHeight="1">
      <c r="GQ57344" s="171"/>
    </row>
    <row r="57345" spans="199:199" ht="12" customHeight="1">
      <c r="GQ57345" s="171"/>
    </row>
    <row r="57346" spans="199:199" ht="12" customHeight="1">
      <c r="GQ57346" s="171"/>
    </row>
    <row r="57347" spans="199:199" ht="12" customHeight="1">
      <c r="GQ57347" s="171"/>
    </row>
    <row r="57348" spans="199:199" ht="12" customHeight="1">
      <c r="GQ57348" s="171"/>
    </row>
    <row r="57349" spans="199:199" ht="12" customHeight="1">
      <c r="GQ57349" s="171"/>
    </row>
    <row r="57350" spans="199:199" ht="12" customHeight="1">
      <c r="GQ57350" s="171"/>
    </row>
    <row r="57351" spans="199:199" ht="12" customHeight="1">
      <c r="GQ57351" s="171"/>
    </row>
    <row r="57352" spans="199:199" ht="12" customHeight="1">
      <c r="GQ57352" s="171"/>
    </row>
    <row r="57353" spans="199:199" ht="12" customHeight="1">
      <c r="GQ57353" s="171"/>
    </row>
    <row r="57354" spans="199:199" ht="12" customHeight="1">
      <c r="GQ57354" s="171"/>
    </row>
    <row r="57355" spans="199:199" ht="12" customHeight="1">
      <c r="GQ57355" s="171"/>
    </row>
    <row r="57356" spans="199:199" ht="12" customHeight="1">
      <c r="GQ57356" s="171"/>
    </row>
    <row r="57357" spans="199:199" ht="12" customHeight="1">
      <c r="GQ57357" s="171"/>
    </row>
    <row r="57358" spans="199:199" ht="12" customHeight="1">
      <c r="GQ57358" s="171"/>
    </row>
    <row r="57359" spans="199:199" ht="12" customHeight="1">
      <c r="GQ57359" s="171"/>
    </row>
    <row r="57360" spans="199:199" ht="12" customHeight="1">
      <c r="GQ57360" s="171"/>
    </row>
    <row r="57361" spans="199:199" ht="12" customHeight="1">
      <c r="GQ57361" s="171"/>
    </row>
    <row r="57362" spans="199:199" ht="12" customHeight="1">
      <c r="GQ57362" s="171"/>
    </row>
    <row r="57363" spans="199:199" ht="12" customHeight="1">
      <c r="GQ57363" s="171"/>
    </row>
    <row r="57364" spans="199:199" ht="12" customHeight="1">
      <c r="GQ57364" s="171"/>
    </row>
    <row r="57365" spans="199:199" ht="12" customHeight="1">
      <c r="GQ57365" s="171"/>
    </row>
    <row r="57366" spans="199:199" ht="12" customHeight="1">
      <c r="GQ57366" s="171"/>
    </row>
    <row r="57367" spans="199:199" ht="12" customHeight="1">
      <c r="GQ57367" s="171"/>
    </row>
    <row r="57368" spans="199:199" ht="12" customHeight="1">
      <c r="GQ57368" s="171"/>
    </row>
    <row r="57369" spans="199:199" ht="12" customHeight="1">
      <c r="GQ57369" s="171"/>
    </row>
    <row r="57370" spans="199:199" ht="12" customHeight="1">
      <c r="GQ57370" s="171"/>
    </row>
    <row r="57371" spans="199:199" ht="12" customHeight="1">
      <c r="GQ57371" s="171"/>
    </row>
    <row r="57372" spans="199:199" ht="12" customHeight="1">
      <c r="GQ57372" s="171"/>
    </row>
    <row r="57373" spans="199:199" ht="12" customHeight="1">
      <c r="GQ57373" s="171"/>
    </row>
    <row r="57374" spans="199:199" ht="12" customHeight="1">
      <c r="GQ57374" s="171"/>
    </row>
    <row r="57375" spans="199:199" ht="12" customHeight="1">
      <c r="GQ57375" s="171"/>
    </row>
    <row r="57376" spans="199:199" ht="12" customHeight="1">
      <c r="GQ57376" s="171"/>
    </row>
    <row r="57377" spans="199:199" ht="12" customHeight="1">
      <c r="GQ57377" s="171"/>
    </row>
    <row r="57378" spans="199:199" ht="12" customHeight="1">
      <c r="GQ57378" s="171"/>
    </row>
    <row r="57379" spans="199:199" ht="12" customHeight="1">
      <c r="GQ57379" s="171"/>
    </row>
    <row r="57380" spans="199:199" ht="12" customHeight="1">
      <c r="GQ57380" s="171"/>
    </row>
    <row r="57381" spans="199:199" ht="12" customHeight="1">
      <c r="GQ57381" s="171"/>
    </row>
    <row r="57382" spans="199:199" ht="12" customHeight="1">
      <c r="GQ57382" s="171"/>
    </row>
    <row r="57383" spans="199:199" ht="12" customHeight="1">
      <c r="GQ57383" s="171"/>
    </row>
    <row r="57384" spans="199:199" ht="12" customHeight="1">
      <c r="GQ57384" s="171"/>
    </row>
    <row r="57385" spans="199:199" ht="12" customHeight="1">
      <c r="GQ57385" s="171"/>
    </row>
    <row r="57386" spans="199:199" ht="12" customHeight="1">
      <c r="GQ57386" s="171"/>
    </row>
    <row r="57387" spans="199:199" ht="12" customHeight="1">
      <c r="GQ57387" s="171"/>
    </row>
    <row r="57388" spans="199:199" ht="12" customHeight="1">
      <c r="GQ57388" s="171"/>
    </row>
    <row r="57389" spans="199:199" ht="12" customHeight="1">
      <c r="GQ57389" s="171"/>
    </row>
    <row r="57390" spans="199:199" ht="12" customHeight="1">
      <c r="GQ57390" s="171"/>
    </row>
    <row r="57391" spans="199:199" ht="12" customHeight="1">
      <c r="GQ57391" s="171"/>
    </row>
    <row r="57392" spans="199:199" ht="12" customHeight="1">
      <c r="GQ57392" s="171"/>
    </row>
    <row r="57393" spans="199:199" ht="12" customHeight="1">
      <c r="GQ57393" s="171"/>
    </row>
    <row r="57394" spans="199:199" ht="12" customHeight="1">
      <c r="GQ57394" s="171"/>
    </row>
    <row r="57395" spans="199:199" ht="12" customHeight="1">
      <c r="GQ57395" s="171"/>
    </row>
    <row r="57396" spans="199:199" ht="12" customHeight="1">
      <c r="GQ57396" s="171"/>
    </row>
    <row r="57397" spans="199:199" ht="12" customHeight="1">
      <c r="GQ57397" s="171"/>
    </row>
    <row r="57398" spans="199:199" ht="12" customHeight="1">
      <c r="GQ57398" s="171"/>
    </row>
    <row r="57399" spans="199:199" ht="12" customHeight="1">
      <c r="GQ57399" s="171"/>
    </row>
    <row r="57400" spans="199:199" ht="12" customHeight="1">
      <c r="GQ57400" s="171"/>
    </row>
    <row r="57401" spans="199:199" ht="12" customHeight="1">
      <c r="GQ57401" s="171"/>
    </row>
    <row r="57402" spans="199:199" ht="12" customHeight="1">
      <c r="GQ57402" s="171"/>
    </row>
    <row r="57403" spans="199:199" ht="12" customHeight="1">
      <c r="GQ57403" s="171"/>
    </row>
    <row r="57404" spans="199:199" ht="12" customHeight="1">
      <c r="GQ57404" s="171"/>
    </row>
    <row r="57405" spans="199:199" ht="12" customHeight="1">
      <c r="GQ57405" s="171"/>
    </row>
    <row r="57406" spans="199:199" ht="12" customHeight="1">
      <c r="GQ57406" s="171"/>
    </row>
    <row r="57407" spans="199:199" ht="12" customHeight="1">
      <c r="GQ57407" s="171"/>
    </row>
    <row r="57408" spans="199:199" ht="12" customHeight="1">
      <c r="GQ57408" s="171"/>
    </row>
    <row r="57409" spans="199:199" ht="12" customHeight="1">
      <c r="GQ57409" s="171"/>
    </row>
    <row r="57410" spans="199:199" ht="12" customHeight="1">
      <c r="GQ57410" s="171"/>
    </row>
    <row r="57411" spans="199:199" ht="12" customHeight="1">
      <c r="GQ57411" s="171"/>
    </row>
    <row r="57412" spans="199:199" ht="12" customHeight="1">
      <c r="GQ57412" s="171"/>
    </row>
    <row r="57413" spans="199:199" ht="12" customHeight="1">
      <c r="GQ57413" s="171"/>
    </row>
    <row r="57414" spans="199:199" ht="12" customHeight="1">
      <c r="GQ57414" s="171"/>
    </row>
    <row r="57415" spans="199:199" ht="12" customHeight="1">
      <c r="GQ57415" s="171"/>
    </row>
    <row r="57416" spans="199:199" ht="12" customHeight="1">
      <c r="GQ57416" s="171"/>
    </row>
    <row r="57417" spans="199:199" ht="12" customHeight="1">
      <c r="GQ57417" s="171"/>
    </row>
    <row r="57418" spans="199:199" ht="12" customHeight="1">
      <c r="GQ57418" s="171"/>
    </row>
    <row r="57419" spans="199:199" ht="12" customHeight="1">
      <c r="GQ57419" s="171"/>
    </row>
    <row r="57420" spans="199:199" ht="12" customHeight="1">
      <c r="GQ57420" s="171"/>
    </row>
    <row r="57421" spans="199:199" ht="12" customHeight="1">
      <c r="GQ57421" s="171"/>
    </row>
    <row r="57422" spans="199:199" ht="12" customHeight="1">
      <c r="GQ57422" s="171"/>
    </row>
    <row r="57423" spans="199:199" ht="12" customHeight="1">
      <c r="GQ57423" s="171"/>
    </row>
    <row r="57424" spans="199:199" ht="12" customHeight="1">
      <c r="GQ57424" s="171"/>
    </row>
    <row r="57425" spans="199:199" ht="12" customHeight="1">
      <c r="GQ57425" s="171"/>
    </row>
    <row r="57426" spans="199:199" ht="12" customHeight="1">
      <c r="GQ57426" s="171"/>
    </row>
    <row r="57427" spans="199:199" ht="12" customHeight="1">
      <c r="GQ57427" s="171"/>
    </row>
    <row r="57428" spans="199:199" ht="12" customHeight="1">
      <c r="GQ57428" s="171"/>
    </row>
    <row r="57429" spans="199:199" ht="12" customHeight="1">
      <c r="GQ57429" s="171"/>
    </row>
    <row r="57430" spans="199:199" ht="12" customHeight="1">
      <c r="GQ57430" s="171"/>
    </row>
    <row r="57431" spans="199:199" ht="12" customHeight="1">
      <c r="GQ57431" s="171"/>
    </row>
    <row r="57432" spans="199:199" ht="12" customHeight="1">
      <c r="GQ57432" s="171"/>
    </row>
    <row r="57433" spans="199:199" ht="12" customHeight="1">
      <c r="GQ57433" s="171"/>
    </row>
    <row r="57434" spans="199:199" ht="12" customHeight="1">
      <c r="GQ57434" s="171"/>
    </row>
    <row r="57435" spans="199:199" ht="12" customHeight="1">
      <c r="GQ57435" s="171"/>
    </row>
    <row r="57436" spans="199:199" ht="12" customHeight="1">
      <c r="GQ57436" s="171"/>
    </row>
    <row r="57437" spans="199:199" ht="12" customHeight="1">
      <c r="GQ57437" s="171"/>
    </row>
    <row r="57438" spans="199:199" ht="12" customHeight="1">
      <c r="GQ57438" s="171"/>
    </row>
    <row r="57439" spans="199:199" ht="12" customHeight="1">
      <c r="GQ57439" s="171"/>
    </row>
    <row r="57440" spans="199:199" ht="12" customHeight="1">
      <c r="GQ57440" s="171"/>
    </row>
    <row r="57441" spans="199:199" ht="12" customHeight="1">
      <c r="GQ57441" s="171"/>
    </row>
    <row r="57442" spans="199:199" ht="12" customHeight="1">
      <c r="GQ57442" s="171"/>
    </row>
    <row r="57443" spans="199:199" ht="12" customHeight="1">
      <c r="GQ57443" s="171"/>
    </row>
    <row r="57444" spans="199:199" ht="12" customHeight="1">
      <c r="GQ57444" s="171"/>
    </row>
    <row r="57445" spans="199:199" ht="12" customHeight="1">
      <c r="GQ57445" s="171"/>
    </row>
    <row r="57446" spans="199:199" ht="12" customHeight="1">
      <c r="GQ57446" s="171"/>
    </row>
    <row r="57447" spans="199:199" ht="12" customHeight="1">
      <c r="GQ57447" s="171"/>
    </row>
    <row r="57448" spans="199:199" ht="12" customHeight="1">
      <c r="GQ57448" s="171"/>
    </row>
    <row r="57449" spans="199:199" ht="12" customHeight="1">
      <c r="GQ57449" s="171"/>
    </row>
    <row r="57450" spans="199:199" ht="12" customHeight="1">
      <c r="GQ57450" s="171"/>
    </row>
    <row r="57451" spans="199:199" ht="12" customHeight="1">
      <c r="GQ57451" s="171"/>
    </row>
    <row r="57452" spans="199:199" ht="12" customHeight="1">
      <c r="GQ57452" s="171"/>
    </row>
    <row r="57453" spans="199:199" ht="12" customHeight="1">
      <c r="GQ57453" s="171"/>
    </row>
    <row r="57454" spans="199:199" ht="12" customHeight="1">
      <c r="GQ57454" s="171"/>
    </row>
    <row r="57455" spans="199:199" ht="12" customHeight="1">
      <c r="GQ57455" s="171"/>
    </row>
    <row r="57456" spans="199:199" ht="12" customHeight="1">
      <c r="GQ57456" s="171"/>
    </row>
    <row r="57457" spans="199:199" ht="12" customHeight="1">
      <c r="GQ57457" s="171"/>
    </row>
    <row r="57458" spans="199:199" ht="12" customHeight="1">
      <c r="GQ57458" s="171"/>
    </row>
    <row r="57459" spans="199:199" ht="12" customHeight="1">
      <c r="GQ57459" s="171"/>
    </row>
    <row r="57460" spans="199:199" ht="12" customHeight="1">
      <c r="GQ57460" s="171"/>
    </row>
    <row r="57461" spans="199:199" ht="12" customHeight="1">
      <c r="GQ57461" s="171"/>
    </row>
    <row r="57462" spans="199:199" ht="12" customHeight="1">
      <c r="GQ57462" s="171"/>
    </row>
    <row r="57463" spans="199:199" ht="12" customHeight="1">
      <c r="GQ57463" s="171"/>
    </row>
    <row r="57464" spans="199:199" ht="12" customHeight="1">
      <c r="GQ57464" s="171"/>
    </row>
    <row r="57465" spans="199:199" ht="12" customHeight="1">
      <c r="GQ57465" s="171"/>
    </row>
    <row r="57466" spans="199:199" ht="12" customHeight="1">
      <c r="GQ57466" s="171"/>
    </row>
    <row r="57467" spans="199:199" ht="12" customHeight="1">
      <c r="GQ57467" s="171"/>
    </row>
    <row r="57468" spans="199:199" ht="12" customHeight="1">
      <c r="GQ57468" s="171"/>
    </row>
    <row r="57469" spans="199:199" ht="12" customHeight="1">
      <c r="GQ57469" s="171"/>
    </row>
    <row r="57470" spans="199:199" ht="12" customHeight="1">
      <c r="GQ57470" s="171"/>
    </row>
    <row r="57471" spans="199:199" ht="12" customHeight="1">
      <c r="GQ57471" s="171"/>
    </row>
    <row r="57472" spans="199:199" ht="12" customHeight="1">
      <c r="GQ57472" s="171"/>
    </row>
    <row r="57473" spans="199:199" ht="12" customHeight="1">
      <c r="GQ57473" s="171"/>
    </row>
    <row r="57474" spans="199:199" ht="12" customHeight="1">
      <c r="GQ57474" s="171"/>
    </row>
    <row r="57475" spans="199:199" ht="12" customHeight="1">
      <c r="GQ57475" s="171"/>
    </row>
    <row r="57476" spans="199:199" ht="12" customHeight="1">
      <c r="GQ57476" s="171"/>
    </row>
    <row r="57477" spans="199:199" ht="12" customHeight="1">
      <c r="GQ57477" s="171"/>
    </row>
    <row r="57478" spans="199:199" ht="12" customHeight="1">
      <c r="GQ57478" s="171"/>
    </row>
    <row r="57479" spans="199:199" ht="12" customHeight="1">
      <c r="GQ57479" s="171"/>
    </row>
    <row r="57480" spans="199:199" ht="12" customHeight="1">
      <c r="GQ57480" s="171"/>
    </row>
    <row r="57481" spans="199:199" ht="12" customHeight="1">
      <c r="GQ57481" s="171"/>
    </row>
    <row r="57482" spans="199:199" ht="12" customHeight="1">
      <c r="GQ57482" s="171"/>
    </row>
    <row r="57483" spans="199:199" ht="12" customHeight="1">
      <c r="GQ57483" s="171"/>
    </row>
    <row r="57484" spans="199:199" ht="12" customHeight="1">
      <c r="GQ57484" s="171"/>
    </row>
    <row r="57485" spans="199:199" ht="12" customHeight="1">
      <c r="GQ57485" s="171"/>
    </row>
    <row r="57486" spans="199:199" ht="12" customHeight="1">
      <c r="GQ57486" s="171"/>
    </row>
    <row r="57487" spans="199:199" ht="12" customHeight="1">
      <c r="GQ57487" s="171"/>
    </row>
    <row r="57488" spans="199:199" ht="12" customHeight="1">
      <c r="GQ57488" s="171"/>
    </row>
    <row r="57489" spans="199:199" ht="12" customHeight="1">
      <c r="GQ57489" s="171"/>
    </row>
    <row r="57490" spans="199:199" ht="12" customHeight="1">
      <c r="GQ57490" s="171"/>
    </row>
    <row r="57491" spans="199:199" ht="12" customHeight="1">
      <c r="GQ57491" s="171"/>
    </row>
    <row r="57492" spans="199:199" ht="12" customHeight="1">
      <c r="GQ57492" s="171"/>
    </row>
    <row r="57493" spans="199:199" ht="12" customHeight="1">
      <c r="GQ57493" s="171"/>
    </row>
    <row r="57494" spans="199:199" ht="12" customHeight="1">
      <c r="GQ57494" s="171"/>
    </row>
    <row r="57495" spans="199:199" ht="12" customHeight="1">
      <c r="GQ57495" s="171"/>
    </row>
    <row r="57496" spans="199:199" ht="12" customHeight="1">
      <c r="GQ57496" s="171"/>
    </row>
    <row r="57497" spans="199:199" ht="12" customHeight="1">
      <c r="GQ57497" s="171"/>
    </row>
    <row r="57498" spans="199:199" ht="12" customHeight="1">
      <c r="GQ57498" s="171"/>
    </row>
    <row r="57499" spans="199:199" ht="12" customHeight="1">
      <c r="GQ57499" s="171"/>
    </row>
    <row r="57500" spans="199:199" ht="12" customHeight="1">
      <c r="GQ57500" s="171"/>
    </row>
    <row r="57501" spans="199:199" ht="12" customHeight="1">
      <c r="GQ57501" s="171"/>
    </row>
    <row r="57502" spans="199:199" ht="12" customHeight="1">
      <c r="GQ57502" s="171"/>
    </row>
    <row r="57503" spans="199:199" ht="12" customHeight="1">
      <c r="GQ57503" s="171"/>
    </row>
    <row r="57504" spans="199:199" ht="12" customHeight="1">
      <c r="GQ57504" s="171"/>
    </row>
    <row r="57505" spans="199:199" ht="12" customHeight="1">
      <c r="GQ57505" s="171"/>
    </row>
    <row r="57506" spans="199:199" ht="12" customHeight="1">
      <c r="GQ57506" s="171"/>
    </row>
    <row r="57507" spans="199:199" ht="12" customHeight="1">
      <c r="GQ57507" s="171"/>
    </row>
    <row r="57508" spans="199:199" ht="12" customHeight="1">
      <c r="GQ57508" s="171"/>
    </row>
    <row r="57509" spans="199:199" ht="12" customHeight="1">
      <c r="GQ57509" s="171"/>
    </row>
    <row r="57510" spans="199:199" ht="12" customHeight="1">
      <c r="GQ57510" s="171"/>
    </row>
    <row r="57511" spans="199:199" ht="12" customHeight="1">
      <c r="GQ57511" s="171"/>
    </row>
    <row r="57512" spans="199:199" ht="12" customHeight="1">
      <c r="GQ57512" s="171"/>
    </row>
    <row r="57513" spans="199:199" ht="12" customHeight="1">
      <c r="GQ57513" s="171"/>
    </row>
    <row r="57514" spans="199:199" ht="12" customHeight="1">
      <c r="GQ57514" s="171"/>
    </row>
    <row r="57515" spans="199:199" ht="12" customHeight="1">
      <c r="GQ57515" s="171"/>
    </row>
    <row r="57516" spans="199:199" ht="12" customHeight="1">
      <c r="GQ57516" s="171"/>
    </row>
    <row r="57517" spans="199:199" ht="12" customHeight="1">
      <c r="GQ57517" s="171"/>
    </row>
    <row r="57518" spans="199:199" ht="12" customHeight="1">
      <c r="GQ57518" s="171"/>
    </row>
    <row r="57519" spans="199:199" ht="12" customHeight="1">
      <c r="GQ57519" s="171"/>
    </row>
    <row r="57520" spans="199:199" ht="12" customHeight="1">
      <c r="GQ57520" s="171"/>
    </row>
    <row r="57521" spans="199:199" ht="12" customHeight="1">
      <c r="GQ57521" s="171"/>
    </row>
    <row r="57522" spans="199:199" ht="12" customHeight="1">
      <c r="GQ57522" s="171"/>
    </row>
    <row r="57523" spans="199:199" ht="12" customHeight="1">
      <c r="GQ57523" s="171"/>
    </row>
    <row r="57524" spans="199:199" ht="12" customHeight="1">
      <c r="GQ57524" s="171"/>
    </row>
    <row r="57525" spans="199:199" ht="12" customHeight="1">
      <c r="GQ57525" s="171"/>
    </row>
    <row r="57526" spans="199:199" ht="12" customHeight="1">
      <c r="GQ57526" s="171"/>
    </row>
    <row r="57527" spans="199:199" ht="12" customHeight="1">
      <c r="GQ57527" s="171"/>
    </row>
    <row r="57528" spans="199:199" ht="12" customHeight="1">
      <c r="GQ57528" s="171"/>
    </row>
    <row r="57529" spans="199:199" ht="12" customHeight="1">
      <c r="GQ57529" s="171"/>
    </row>
    <row r="57530" spans="199:199" ht="12" customHeight="1">
      <c r="GQ57530" s="171"/>
    </row>
    <row r="57531" spans="199:199" ht="12" customHeight="1">
      <c r="GQ57531" s="171"/>
    </row>
    <row r="57532" spans="199:199" ht="12" customHeight="1">
      <c r="GQ57532" s="171"/>
    </row>
    <row r="57533" spans="199:199" ht="12" customHeight="1">
      <c r="GQ57533" s="171"/>
    </row>
    <row r="57534" spans="199:199" ht="12" customHeight="1">
      <c r="GQ57534" s="171"/>
    </row>
    <row r="57535" spans="199:199" ht="12" customHeight="1">
      <c r="GQ57535" s="171"/>
    </row>
    <row r="57536" spans="199:199" ht="12" customHeight="1">
      <c r="GQ57536" s="171"/>
    </row>
    <row r="57537" spans="199:199" ht="12" customHeight="1">
      <c r="GQ57537" s="171"/>
    </row>
    <row r="57538" spans="199:199" ht="12" customHeight="1">
      <c r="GQ57538" s="171"/>
    </row>
    <row r="57539" spans="199:199" ht="12" customHeight="1">
      <c r="GQ57539" s="171"/>
    </row>
    <row r="57540" spans="199:199" ht="12" customHeight="1">
      <c r="GQ57540" s="171"/>
    </row>
    <row r="57541" spans="199:199" ht="12" customHeight="1">
      <c r="GQ57541" s="171"/>
    </row>
    <row r="57542" spans="199:199" ht="12" customHeight="1">
      <c r="GQ57542" s="171"/>
    </row>
    <row r="57543" spans="199:199" ht="12" customHeight="1">
      <c r="GQ57543" s="171"/>
    </row>
    <row r="57544" spans="199:199" ht="12" customHeight="1">
      <c r="GQ57544" s="171"/>
    </row>
    <row r="57545" spans="199:199" ht="12" customHeight="1">
      <c r="GQ57545" s="171"/>
    </row>
    <row r="57546" spans="199:199" ht="12" customHeight="1">
      <c r="GQ57546" s="171"/>
    </row>
    <row r="57547" spans="199:199" ht="12" customHeight="1">
      <c r="GQ57547" s="171"/>
    </row>
    <row r="57548" spans="199:199" ht="12" customHeight="1">
      <c r="GQ57548" s="171"/>
    </row>
    <row r="57549" spans="199:199" ht="12" customHeight="1">
      <c r="GQ57549" s="171"/>
    </row>
    <row r="57550" spans="199:199" ht="12" customHeight="1">
      <c r="GQ57550" s="171"/>
    </row>
    <row r="57551" spans="199:199" ht="12" customHeight="1">
      <c r="GQ57551" s="171"/>
    </row>
    <row r="57552" spans="199:199" ht="12" customHeight="1">
      <c r="GQ57552" s="171"/>
    </row>
    <row r="57553" spans="199:199" ht="12" customHeight="1">
      <c r="GQ57553" s="171"/>
    </row>
    <row r="57554" spans="199:199" ht="12" customHeight="1">
      <c r="GQ57554" s="171"/>
    </row>
    <row r="57555" spans="199:199" ht="12" customHeight="1">
      <c r="GQ57555" s="171"/>
    </row>
    <row r="57556" spans="199:199" ht="12" customHeight="1">
      <c r="GQ57556" s="171"/>
    </row>
    <row r="57557" spans="199:199" ht="12" customHeight="1">
      <c r="GQ57557" s="171"/>
    </row>
    <row r="57558" spans="199:199" ht="12" customHeight="1">
      <c r="GQ57558" s="171"/>
    </row>
    <row r="57559" spans="199:199" ht="12" customHeight="1">
      <c r="GQ57559" s="171"/>
    </row>
    <row r="57560" spans="199:199" ht="12" customHeight="1">
      <c r="GQ57560" s="171"/>
    </row>
    <row r="57561" spans="199:199" ht="12" customHeight="1">
      <c r="GQ57561" s="171"/>
    </row>
    <row r="57562" spans="199:199" ht="12" customHeight="1">
      <c r="GQ57562" s="171"/>
    </row>
    <row r="57563" spans="199:199" ht="12" customHeight="1">
      <c r="GQ57563" s="171"/>
    </row>
    <row r="57564" spans="199:199" ht="12" customHeight="1">
      <c r="GQ57564" s="171"/>
    </row>
    <row r="57565" spans="199:199" ht="12" customHeight="1">
      <c r="GQ57565" s="171"/>
    </row>
    <row r="57566" spans="199:199" ht="12" customHeight="1">
      <c r="GQ57566" s="171"/>
    </row>
    <row r="57567" spans="199:199" ht="12" customHeight="1">
      <c r="GQ57567" s="171"/>
    </row>
    <row r="57568" spans="199:199" ht="12" customHeight="1">
      <c r="GQ57568" s="171"/>
    </row>
    <row r="57569" spans="199:199" ht="12" customHeight="1">
      <c r="GQ57569" s="171"/>
    </row>
    <row r="57570" spans="199:199" ht="12" customHeight="1">
      <c r="GQ57570" s="171"/>
    </row>
    <row r="57571" spans="199:199" ht="12" customHeight="1">
      <c r="GQ57571" s="171"/>
    </row>
    <row r="57572" spans="199:199" ht="12" customHeight="1">
      <c r="GQ57572" s="171"/>
    </row>
    <row r="57573" spans="199:199" ht="12" customHeight="1">
      <c r="GQ57573" s="171"/>
    </row>
    <row r="57574" spans="199:199" ht="12" customHeight="1">
      <c r="GQ57574" s="171"/>
    </row>
    <row r="57575" spans="199:199" ht="12" customHeight="1">
      <c r="GQ57575" s="171"/>
    </row>
    <row r="57576" spans="199:199" ht="12" customHeight="1">
      <c r="GQ57576" s="171"/>
    </row>
    <row r="57577" spans="199:199" ht="12" customHeight="1">
      <c r="GQ57577" s="171"/>
    </row>
    <row r="57578" spans="199:199" ht="12" customHeight="1">
      <c r="GQ57578" s="171"/>
    </row>
    <row r="57579" spans="199:199" ht="12" customHeight="1">
      <c r="GQ57579" s="171"/>
    </row>
    <row r="57580" spans="199:199" ht="12" customHeight="1">
      <c r="GQ57580" s="171"/>
    </row>
    <row r="57581" spans="199:199" ht="12" customHeight="1">
      <c r="GQ57581" s="171"/>
    </row>
    <row r="57582" spans="199:199" ht="12" customHeight="1">
      <c r="GQ57582" s="171"/>
    </row>
    <row r="57583" spans="199:199" ht="12" customHeight="1">
      <c r="GQ57583" s="171"/>
    </row>
    <row r="57584" spans="199:199" ht="12" customHeight="1">
      <c r="GQ57584" s="171"/>
    </row>
    <row r="57585" spans="199:199" ht="12" customHeight="1">
      <c r="GQ57585" s="171"/>
    </row>
    <row r="57586" spans="199:199" ht="12" customHeight="1">
      <c r="GQ57586" s="171"/>
    </row>
    <row r="57587" spans="199:199" ht="12" customHeight="1">
      <c r="GQ57587" s="171"/>
    </row>
    <row r="57588" spans="199:199" ht="12" customHeight="1">
      <c r="GQ57588" s="171"/>
    </row>
    <row r="57589" spans="199:199" ht="12" customHeight="1">
      <c r="GQ57589" s="171"/>
    </row>
    <row r="57590" spans="199:199" ht="12" customHeight="1">
      <c r="GQ57590" s="171"/>
    </row>
    <row r="57591" spans="199:199" ht="12" customHeight="1">
      <c r="GQ57591" s="171"/>
    </row>
    <row r="57592" spans="199:199" ht="12" customHeight="1">
      <c r="GQ57592" s="171"/>
    </row>
    <row r="57593" spans="199:199" ht="12" customHeight="1">
      <c r="GQ57593" s="171"/>
    </row>
    <row r="57594" spans="199:199" ht="12" customHeight="1">
      <c r="GQ57594" s="171"/>
    </row>
    <row r="57595" spans="199:199" ht="12" customHeight="1">
      <c r="GQ57595" s="171"/>
    </row>
    <row r="57596" spans="199:199" ht="12" customHeight="1">
      <c r="GQ57596" s="171"/>
    </row>
    <row r="57597" spans="199:199" ht="12" customHeight="1">
      <c r="GQ57597" s="171"/>
    </row>
    <row r="57598" spans="199:199" ht="12" customHeight="1">
      <c r="GQ57598" s="171"/>
    </row>
    <row r="57599" spans="199:199" ht="12" customHeight="1">
      <c r="GQ57599" s="171"/>
    </row>
    <row r="57600" spans="199:199" ht="12" customHeight="1">
      <c r="GQ57600" s="171"/>
    </row>
    <row r="57601" spans="199:199" ht="12" customHeight="1">
      <c r="GQ57601" s="171"/>
    </row>
    <row r="57602" spans="199:199" ht="12" customHeight="1">
      <c r="GQ57602" s="171"/>
    </row>
    <row r="57603" spans="199:199" ht="12" customHeight="1">
      <c r="GQ57603" s="171"/>
    </row>
    <row r="57604" spans="199:199" ht="12" customHeight="1">
      <c r="GQ57604" s="171"/>
    </row>
    <row r="57605" spans="199:199" ht="12" customHeight="1">
      <c r="GQ57605" s="171"/>
    </row>
    <row r="57606" spans="199:199" ht="12" customHeight="1">
      <c r="GQ57606" s="171"/>
    </row>
    <row r="57607" spans="199:199" ht="12" customHeight="1">
      <c r="GQ57607" s="171"/>
    </row>
    <row r="57608" spans="199:199" ht="12" customHeight="1">
      <c r="GQ57608" s="171"/>
    </row>
    <row r="57609" spans="199:199" ht="12" customHeight="1">
      <c r="GQ57609" s="171"/>
    </row>
    <row r="57610" spans="199:199" ht="12" customHeight="1">
      <c r="GQ57610" s="171"/>
    </row>
    <row r="57611" spans="199:199" ht="12" customHeight="1">
      <c r="GQ57611" s="171"/>
    </row>
    <row r="57612" spans="199:199" ht="12" customHeight="1">
      <c r="GQ57612" s="171"/>
    </row>
    <row r="57613" spans="199:199" ht="12" customHeight="1">
      <c r="GQ57613" s="171"/>
    </row>
    <row r="57614" spans="199:199" ht="12" customHeight="1">
      <c r="GQ57614" s="171"/>
    </row>
    <row r="57615" spans="199:199" ht="12" customHeight="1">
      <c r="GQ57615" s="171"/>
    </row>
    <row r="57616" spans="199:199" ht="12" customHeight="1">
      <c r="GQ57616" s="171"/>
    </row>
    <row r="57617" spans="199:199" ht="12" customHeight="1">
      <c r="GQ57617" s="171"/>
    </row>
    <row r="57618" spans="199:199" ht="12" customHeight="1">
      <c r="GQ57618" s="171"/>
    </row>
    <row r="57619" spans="199:199" ht="12" customHeight="1">
      <c r="GQ57619" s="171"/>
    </row>
    <row r="57620" spans="199:199" ht="12" customHeight="1">
      <c r="GQ57620" s="171"/>
    </row>
    <row r="57621" spans="199:199" ht="12" customHeight="1">
      <c r="GQ57621" s="171"/>
    </row>
    <row r="57622" spans="199:199" ht="12" customHeight="1">
      <c r="GQ57622" s="171"/>
    </row>
    <row r="57623" spans="199:199" ht="12" customHeight="1">
      <c r="GQ57623" s="171"/>
    </row>
    <row r="57624" spans="199:199" ht="12" customHeight="1">
      <c r="GQ57624" s="171"/>
    </row>
    <row r="57625" spans="199:199" ht="12" customHeight="1">
      <c r="GQ57625" s="171"/>
    </row>
    <row r="57626" spans="199:199" ht="12" customHeight="1">
      <c r="GQ57626" s="171"/>
    </row>
    <row r="57627" spans="199:199" ht="12" customHeight="1">
      <c r="GQ57627" s="171"/>
    </row>
    <row r="57628" spans="199:199" ht="12" customHeight="1">
      <c r="GQ57628" s="171"/>
    </row>
    <row r="57629" spans="199:199" ht="12" customHeight="1">
      <c r="GQ57629" s="171"/>
    </row>
    <row r="57630" spans="199:199" ht="12" customHeight="1">
      <c r="GQ57630" s="171"/>
    </row>
    <row r="57631" spans="199:199" ht="12" customHeight="1">
      <c r="GQ57631" s="171"/>
    </row>
    <row r="57632" spans="199:199" ht="12" customHeight="1">
      <c r="GQ57632" s="171"/>
    </row>
    <row r="57633" spans="199:199" ht="12" customHeight="1">
      <c r="GQ57633" s="171"/>
    </row>
    <row r="57634" spans="199:199" ht="12" customHeight="1">
      <c r="GQ57634" s="171"/>
    </row>
    <row r="57635" spans="199:199" ht="12" customHeight="1">
      <c r="GQ57635" s="171"/>
    </row>
    <row r="57636" spans="199:199" ht="12" customHeight="1">
      <c r="GQ57636" s="171"/>
    </row>
    <row r="57637" spans="199:199" ht="12" customHeight="1">
      <c r="GQ57637" s="171"/>
    </row>
    <row r="57638" spans="199:199" ht="12" customHeight="1">
      <c r="GQ57638" s="171"/>
    </row>
    <row r="57639" spans="199:199" ht="12" customHeight="1">
      <c r="GQ57639" s="171"/>
    </row>
    <row r="57640" spans="199:199" ht="12" customHeight="1">
      <c r="GQ57640" s="171"/>
    </row>
    <row r="57641" spans="199:199" ht="12" customHeight="1">
      <c r="GQ57641" s="171"/>
    </row>
    <row r="57642" spans="199:199" ht="12" customHeight="1">
      <c r="GQ57642" s="171"/>
    </row>
    <row r="57643" spans="199:199" ht="12" customHeight="1">
      <c r="GQ57643" s="171"/>
    </row>
    <row r="57644" spans="199:199" ht="12" customHeight="1">
      <c r="GQ57644" s="171"/>
    </row>
    <row r="57645" spans="199:199" ht="12" customHeight="1">
      <c r="GQ57645" s="171"/>
    </row>
    <row r="57646" spans="199:199" ht="12" customHeight="1">
      <c r="GQ57646" s="171"/>
    </row>
    <row r="57647" spans="199:199" ht="12" customHeight="1">
      <c r="GQ57647" s="171"/>
    </row>
    <row r="57648" spans="199:199" ht="12" customHeight="1">
      <c r="GQ57648" s="171"/>
    </row>
    <row r="57649" spans="199:199" ht="12" customHeight="1">
      <c r="GQ57649" s="171"/>
    </row>
    <row r="57650" spans="199:199" ht="12" customHeight="1">
      <c r="GQ57650" s="171"/>
    </row>
    <row r="57651" spans="199:199" ht="12" customHeight="1">
      <c r="GQ57651" s="171"/>
    </row>
    <row r="57652" spans="199:199" ht="12" customHeight="1">
      <c r="GQ57652" s="171"/>
    </row>
    <row r="57653" spans="199:199" ht="12" customHeight="1">
      <c r="GQ57653" s="171"/>
    </row>
    <row r="57654" spans="199:199" ht="12" customHeight="1">
      <c r="GQ57654" s="171"/>
    </row>
    <row r="57655" spans="199:199" ht="12" customHeight="1">
      <c r="GQ57655" s="171"/>
    </row>
    <row r="57656" spans="199:199" ht="12" customHeight="1">
      <c r="GQ57656" s="171"/>
    </row>
    <row r="57657" spans="199:199" ht="12" customHeight="1">
      <c r="GQ57657" s="171"/>
    </row>
    <row r="57658" spans="199:199" ht="12" customHeight="1">
      <c r="GQ57658" s="171"/>
    </row>
    <row r="57659" spans="199:199" ht="12" customHeight="1">
      <c r="GQ57659" s="171"/>
    </row>
    <row r="57660" spans="199:199" ht="12" customHeight="1">
      <c r="GQ57660" s="171"/>
    </row>
    <row r="57661" spans="199:199" ht="12" customHeight="1">
      <c r="GQ57661" s="171"/>
    </row>
    <row r="57662" spans="199:199" ht="12" customHeight="1">
      <c r="GQ57662" s="171"/>
    </row>
    <row r="57663" spans="199:199" ht="12" customHeight="1">
      <c r="GQ57663" s="171"/>
    </row>
    <row r="57664" spans="199:199" ht="12" customHeight="1">
      <c r="GQ57664" s="171"/>
    </row>
    <row r="57665" spans="199:199" ht="12" customHeight="1">
      <c r="GQ57665" s="171"/>
    </row>
    <row r="57666" spans="199:199" ht="12" customHeight="1">
      <c r="GQ57666" s="171"/>
    </row>
    <row r="57667" spans="199:199" ht="12" customHeight="1">
      <c r="GQ57667" s="171"/>
    </row>
    <row r="57668" spans="199:199" ht="12" customHeight="1">
      <c r="GQ57668" s="171"/>
    </row>
    <row r="57669" spans="199:199" ht="12" customHeight="1">
      <c r="GQ57669" s="171"/>
    </row>
    <row r="57670" spans="199:199" ht="12" customHeight="1">
      <c r="GQ57670" s="171"/>
    </row>
    <row r="57671" spans="199:199" ht="12" customHeight="1">
      <c r="GQ57671" s="171"/>
    </row>
    <row r="57672" spans="199:199" ht="12" customHeight="1">
      <c r="GQ57672" s="171"/>
    </row>
    <row r="57673" spans="199:199" ht="12" customHeight="1">
      <c r="GQ57673" s="171"/>
    </row>
    <row r="57674" spans="199:199" ht="12" customHeight="1">
      <c r="GQ57674" s="171"/>
    </row>
    <row r="57675" spans="199:199" ht="12" customHeight="1">
      <c r="GQ57675" s="171"/>
    </row>
    <row r="57676" spans="199:199" ht="12" customHeight="1">
      <c r="GQ57676" s="171"/>
    </row>
    <row r="57677" spans="199:199" ht="12" customHeight="1">
      <c r="GQ57677" s="171"/>
    </row>
    <row r="57678" spans="199:199" ht="12" customHeight="1">
      <c r="GQ57678" s="171"/>
    </row>
    <row r="57679" spans="199:199" ht="12" customHeight="1">
      <c r="GQ57679" s="171"/>
    </row>
    <row r="57680" spans="199:199" ht="12" customHeight="1">
      <c r="GQ57680" s="171"/>
    </row>
    <row r="57681" spans="199:199" ht="12" customHeight="1">
      <c r="GQ57681" s="171"/>
    </row>
    <row r="57682" spans="199:199" ht="12" customHeight="1">
      <c r="GQ57682" s="171"/>
    </row>
    <row r="57683" spans="199:199" ht="12" customHeight="1">
      <c r="GQ57683" s="171"/>
    </row>
    <row r="57684" spans="199:199" ht="12" customHeight="1">
      <c r="GQ57684" s="171"/>
    </row>
    <row r="57685" spans="199:199" ht="12" customHeight="1">
      <c r="GQ57685" s="171"/>
    </row>
    <row r="57686" spans="199:199" ht="12" customHeight="1">
      <c r="GQ57686" s="171"/>
    </row>
    <row r="57687" spans="199:199" ht="12" customHeight="1">
      <c r="GQ57687" s="171"/>
    </row>
    <row r="57688" spans="199:199" ht="12" customHeight="1">
      <c r="GQ57688" s="171"/>
    </row>
    <row r="57689" spans="199:199" ht="12" customHeight="1">
      <c r="GQ57689" s="171"/>
    </row>
    <row r="57690" spans="199:199" ht="12" customHeight="1">
      <c r="GQ57690" s="171"/>
    </row>
    <row r="57691" spans="199:199" ht="12" customHeight="1">
      <c r="GQ57691" s="171"/>
    </row>
    <row r="57692" spans="199:199" ht="12" customHeight="1">
      <c r="GQ57692" s="171"/>
    </row>
    <row r="57693" spans="199:199" ht="12" customHeight="1">
      <c r="GQ57693" s="171"/>
    </row>
    <row r="57694" spans="199:199" ht="12" customHeight="1">
      <c r="GQ57694" s="171"/>
    </row>
    <row r="57695" spans="199:199" ht="12" customHeight="1">
      <c r="GQ57695" s="171"/>
    </row>
    <row r="57696" spans="199:199" ht="12" customHeight="1">
      <c r="GQ57696" s="171"/>
    </row>
    <row r="57697" spans="199:199" ht="12" customHeight="1">
      <c r="GQ57697" s="171"/>
    </row>
    <row r="57698" spans="199:199" ht="12" customHeight="1">
      <c r="GQ57698" s="171"/>
    </row>
    <row r="57699" spans="199:199" ht="12" customHeight="1">
      <c r="GQ57699" s="171"/>
    </row>
    <row r="57700" spans="199:199" ht="12" customHeight="1">
      <c r="GQ57700" s="171"/>
    </row>
    <row r="57701" spans="199:199" ht="12" customHeight="1">
      <c r="GQ57701" s="171"/>
    </row>
    <row r="57702" spans="199:199" ht="12" customHeight="1">
      <c r="GQ57702" s="171"/>
    </row>
    <row r="57703" spans="199:199" ht="12" customHeight="1">
      <c r="GQ57703" s="171"/>
    </row>
    <row r="57704" spans="199:199" ht="12" customHeight="1">
      <c r="GQ57704" s="171"/>
    </row>
    <row r="57705" spans="199:199" ht="12" customHeight="1">
      <c r="GQ57705" s="171"/>
    </row>
    <row r="57706" spans="199:199" ht="12" customHeight="1">
      <c r="GQ57706" s="171"/>
    </row>
    <row r="57707" spans="199:199" ht="12" customHeight="1">
      <c r="GQ57707" s="171"/>
    </row>
    <row r="57708" spans="199:199" ht="12" customHeight="1">
      <c r="GQ57708" s="171"/>
    </row>
    <row r="57709" spans="199:199" ht="12" customHeight="1">
      <c r="GQ57709" s="171"/>
    </row>
    <row r="57710" spans="199:199" ht="12" customHeight="1">
      <c r="GQ57710" s="171"/>
    </row>
    <row r="57711" spans="199:199" ht="12" customHeight="1">
      <c r="GQ57711" s="171"/>
    </row>
    <row r="57712" spans="199:199" ht="12" customHeight="1">
      <c r="GQ57712" s="171"/>
    </row>
    <row r="57713" spans="199:199" ht="12" customHeight="1">
      <c r="GQ57713" s="171"/>
    </row>
    <row r="57714" spans="199:199" ht="12" customHeight="1">
      <c r="GQ57714" s="171"/>
    </row>
    <row r="57715" spans="199:199" ht="12" customHeight="1">
      <c r="GQ57715" s="171"/>
    </row>
    <row r="57716" spans="199:199" ht="12" customHeight="1">
      <c r="GQ57716" s="171"/>
    </row>
    <row r="57717" spans="199:199" ht="12" customHeight="1">
      <c r="GQ57717" s="171"/>
    </row>
    <row r="57718" spans="199:199" ht="12" customHeight="1">
      <c r="GQ57718" s="171"/>
    </row>
    <row r="57719" spans="199:199" ht="12" customHeight="1">
      <c r="GQ57719" s="171"/>
    </row>
    <row r="57720" spans="199:199" ht="12" customHeight="1">
      <c r="GQ57720" s="171"/>
    </row>
    <row r="57721" spans="199:199" ht="12" customHeight="1">
      <c r="GQ57721" s="171"/>
    </row>
    <row r="57722" spans="199:199" ht="12" customHeight="1">
      <c r="GQ57722" s="171"/>
    </row>
    <row r="57723" spans="199:199" ht="12" customHeight="1">
      <c r="GQ57723" s="171"/>
    </row>
    <row r="57724" spans="199:199" ht="12" customHeight="1">
      <c r="GQ57724" s="171"/>
    </row>
    <row r="57725" spans="199:199" ht="12" customHeight="1">
      <c r="GQ57725" s="171"/>
    </row>
    <row r="57726" spans="199:199" ht="12" customHeight="1">
      <c r="GQ57726" s="171"/>
    </row>
    <row r="57727" spans="199:199" ht="12" customHeight="1">
      <c r="GQ57727" s="171"/>
    </row>
    <row r="57728" spans="199:199" ht="12" customHeight="1">
      <c r="GQ57728" s="171"/>
    </row>
    <row r="57729" spans="199:199" ht="12" customHeight="1">
      <c r="GQ57729" s="171"/>
    </row>
    <row r="57730" spans="199:199" ht="12" customHeight="1">
      <c r="GQ57730" s="171"/>
    </row>
    <row r="57731" spans="199:199" ht="12" customHeight="1">
      <c r="GQ57731" s="171"/>
    </row>
    <row r="57732" spans="199:199" ht="12" customHeight="1">
      <c r="GQ57732" s="171"/>
    </row>
    <row r="57733" spans="199:199" ht="12" customHeight="1">
      <c r="GQ57733" s="171"/>
    </row>
    <row r="57734" spans="199:199" ht="12" customHeight="1">
      <c r="GQ57734" s="171"/>
    </row>
    <row r="57735" spans="199:199" ht="12" customHeight="1">
      <c r="GQ57735" s="171"/>
    </row>
    <row r="57736" spans="199:199" ht="12" customHeight="1">
      <c r="GQ57736" s="171"/>
    </row>
    <row r="57737" spans="199:199" ht="12" customHeight="1">
      <c r="GQ57737" s="171"/>
    </row>
    <row r="57738" spans="199:199" ht="12" customHeight="1">
      <c r="GQ57738" s="171"/>
    </row>
    <row r="57739" spans="199:199" ht="12" customHeight="1">
      <c r="GQ57739" s="171"/>
    </row>
    <row r="57740" spans="199:199" ht="12" customHeight="1">
      <c r="GQ57740" s="171"/>
    </row>
    <row r="57741" spans="199:199" ht="12" customHeight="1">
      <c r="GQ57741" s="171"/>
    </row>
    <row r="57742" spans="199:199" ht="12" customHeight="1">
      <c r="GQ57742" s="171"/>
    </row>
    <row r="57743" spans="199:199" ht="12" customHeight="1">
      <c r="GQ57743" s="171"/>
    </row>
    <row r="57744" spans="199:199" ht="12" customHeight="1">
      <c r="GQ57744" s="171"/>
    </row>
    <row r="57745" spans="199:199" ht="12" customHeight="1">
      <c r="GQ57745" s="171"/>
    </row>
    <row r="57746" spans="199:199" ht="12" customHeight="1">
      <c r="GQ57746" s="171"/>
    </row>
    <row r="57747" spans="199:199" ht="12" customHeight="1">
      <c r="GQ57747" s="171"/>
    </row>
    <row r="57748" spans="199:199" ht="12" customHeight="1">
      <c r="GQ57748" s="171"/>
    </row>
    <row r="57749" spans="199:199" ht="12" customHeight="1">
      <c r="GQ57749" s="171"/>
    </row>
    <row r="57750" spans="199:199" ht="12" customHeight="1">
      <c r="GQ57750" s="171"/>
    </row>
    <row r="57751" spans="199:199" ht="12" customHeight="1">
      <c r="GQ57751" s="171"/>
    </row>
    <row r="57752" spans="199:199" ht="12" customHeight="1">
      <c r="GQ57752" s="171"/>
    </row>
    <row r="57753" spans="199:199" ht="12" customHeight="1">
      <c r="GQ57753" s="171"/>
    </row>
    <row r="57754" spans="199:199" ht="12" customHeight="1">
      <c r="GQ57754" s="171"/>
    </row>
    <row r="57755" spans="199:199" ht="12" customHeight="1">
      <c r="GQ57755" s="171"/>
    </row>
    <row r="57756" spans="199:199" ht="12" customHeight="1">
      <c r="GQ57756" s="171"/>
    </row>
    <row r="57757" spans="199:199" ht="12" customHeight="1">
      <c r="GQ57757" s="171"/>
    </row>
    <row r="57758" spans="199:199" ht="12" customHeight="1">
      <c r="GQ57758" s="171"/>
    </row>
    <row r="57759" spans="199:199" ht="12" customHeight="1">
      <c r="GQ57759" s="171"/>
    </row>
    <row r="57760" spans="199:199" ht="12" customHeight="1">
      <c r="GQ57760" s="171"/>
    </row>
    <row r="57761" spans="199:199" ht="12" customHeight="1">
      <c r="GQ57761" s="171"/>
    </row>
    <row r="57762" spans="199:199" ht="12" customHeight="1">
      <c r="GQ57762" s="171"/>
    </row>
    <row r="57763" spans="199:199" ht="12" customHeight="1">
      <c r="GQ57763" s="171"/>
    </row>
    <row r="57764" spans="199:199" ht="12" customHeight="1">
      <c r="GQ57764" s="171"/>
    </row>
    <row r="57765" spans="199:199" ht="12" customHeight="1">
      <c r="GQ57765" s="171"/>
    </row>
    <row r="57766" spans="199:199" ht="12" customHeight="1">
      <c r="GQ57766" s="171"/>
    </row>
    <row r="57767" spans="199:199" ht="12" customHeight="1">
      <c r="GQ57767" s="171"/>
    </row>
    <row r="57768" spans="199:199" ht="12" customHeight="1">
      <c r="GQ57768" s="171"/>
    </row>
    <row r="57769" spans="199:199" ht="12" customHeight="1">
      <c r="GQ57769" s="171"/>
    </row>
    <row r="57770" spans="199:199" ht="12" customHeight="1">
      <c r="GQ57770" s="171"/>
    </row>
    <row r="57771" spans="199:199" ht="12" customHeight="1">
      <c r="GQ57771" s="171"/>
    </row>
    <row r="57772" spans="199:199" ht="12" customHeight="1">
      <c r="GQ57772" s="171"/>
    </row>
    <row r="57773" spans="199:199" ht="12" customHeight="1">
      <c r="GQ57773" s="171"/>
    </row>
    <row r="57774" spans="199:199" ht="12" customHeight="1">
      <c r="GQ57774" s="171"/>
    </row>
    <row r="57775" spans="199:199" ht="12" customHeight="1">
      <c r="GQ57775" s="171"/>
    </row>
    <row r="57776" spans="199:199" ht="12" customHeight="1">
      <c r="GQ57776" s="171"/>
    </row>
    <row r="57777" spans="199:199" ht="12" customHeight="1">
      <c r="GQ57777" s="171"/>
    </row>
    <row r="57778" spans="199:199" ht="12" customHeight="1">
      <c r="GQ57778" s="171"/>
    </row>
    <row r="57779" spans="199:199" ht="12" customHeight="1">
      <c r="GQ57779" s="171"/>
    </row>
    <row r="57780" spans="199:199" ht="12" customHeight="1">
      <c r="GQ57780" s="171"/>
    </row>
    <row r="57781" spans="199:199" ht="12" customHeight="1">
      <c r="GQ57781" s="171"/>
    </row>
    <row r="57782" spans="199:199" ht="12" customHeight="1">
      <c r="GQ57782" s="171"/>
    </row>
    <row r="57783" spans="199:199" ht="12" customHeight="1">
      <c r="GQ57783" s="171"/>
    </row>
    <row r="57784" spans="199:199" ht="12" customHeight="1">
      <c r="GQ57784" s="171"/>
    </row>
    <row r="57785" spans="199:199" ht="12" customHeight="1">
      <c r="GQ57785" s="171"/>
    </row>
    <row r="57786" spans="199:199" ht="12" customHeight="1">
      <c r="GQ57786" s="171"/>
    </row>
    <row r="57787" spans="199:199" ht="12" customHeight="1">
      <c r="GQ57787" s="171"/>
    </row>
    <row r="57788" spans="199:199" ht="12" customHeight="1">
      <c r="GQ57788" s="171"/>
    </row>
    <row r="57789" spans="199:199" ht="12" customHeight="1">
      <c r="GQ57789" s="171"/>
    </row>
    <row r="57790" spans="199:199" ht="12" customHeight="1">
      <c r="GQ57790" s="171"/>
    </row>
    <row r="57791" spans="199:199" ht="12" customHeight="1">
      <c r="GQ57791" s="171"/>
    </row>
    <row r="57792" spans="199:199" ht="12" customHeight="1">
      <c r="GQ57792" s="171"/>
    </row>
    <row r="57793" spans="199:199" ht="12" customHeight="1">
      <c r="GQ57793" s="171"/>
    </row>
    <row r="57794" spans="199:199" ht="12" customHeight="1">
      <c r="GQ57794" s="171"/>
    </row>
    <row r="57795" spans="199:199" ht="12" customHeight="1">
      <c r="GQ57795" s="171"/>
    </row>
    <row r="57796" spans="199:199" ht="12" customHeight="1">
      <c r="GQ57796" s="171"/>
    </row>
    <row r="57797" spans="199:199" ht="12" customHeight="1">
      <c r="GQ57797" s="171"/>
    </row>
    <row r="57798" spans="199:199" ht="12" customHeight="1">
      <c r="GQ57798" s="171"/>
    </row>
    <row r="57799" spans="199:199" ht="12" customHeight="1">
      <c r="GQ57799" s="171"/>
    </row>
    <row r="57800" spans="199:199" ht="12" customHeight="1">
      <c r="GQ57800" s="171"/>
    </row>
    <row r="57801" spans="199:199" ht="12" customHeight="1">
      <c r="GQ57801" s="171"/>
    </row>
    <row r="57802" spans="199:199" ht="12" customHeight="1">
      <c r="GQ57802" s="171"/>
    </row>
    <row r="57803" spans="199:199" ht="12" customHeight="1">
      <c r="GQ57803" s="171"/>
    </row>
    <row r="57804" spans="199:199" ht="12" customHeight="1">
      <c r="GQ57804" s="171"/>
    </row>
    <row r="57805" spans="199:199" ht="12" customHeight="1">
      <c r="GQ57805" s="171"/>
    </row>
    <row r="57806" spans="199:199" ht="12" customHeight="1">
      <c r="GQ57806" s="171"/>
    </row>
    <row r="57807" spans="199:199" ht="12" customHeight="1">
      <c r="GQ57807" s="171"/>
    </row>
    <row r="57808" spans="199:199" ht="12" customHeight="1">
      <c r="GQ57808" s="171"/>
    </row>
    <row r="57809" spans="199:199" ht="12" customHeight="1">
      <c r="GQ57809" s="171"/>
    </row>
    <row r="57810" spans="199:199" ht="12" customHeight="1">
      <c r="GQ57810" s="171"/>
    </row>
    <row r="57811" spans="199:199" ht="12" customHeight="1">
      <c r="GQ57811" s="171"/>
    </row>
    <row r="57812" spans="199:199" ht="12" customHeight="1">
      <c r="GQ57812" s="171"/>
    </row>
    <row r="57813" spans="199:199" ht="12" customHeight="1">
      <c r="GQ57813" s="171"/>
    </row>
    <row r="57814" spans="199:199" ht="12" customHeight="1">
      <c r="GQ57814" s="171"/>
    </row>
    <row r="57815" spans="199:199" ht="12" customHeight="1">
      <c r="GQ57815" s="171"/>
    </row>
    <row r="57816" spans="199:199" ht="12" customHeight="1">
      <c r="GQ57816" s="171"/>
    </row>
    <row r="57817" spans="199:199" ht="12" customHeight="1">
      <c r="GQ57817" s="171"/>
    </row>
    <row r="57818" spans="199:199" ht="12" customHeight="1">
      <c r="GQ57818" s="171"/>
    </row>
    <row r="57819" spans="199:199" ht="12" customHeight="1">
      <c r="GQ57819" s="171"/>
    </row>
    <row r="57820" spans="199:199" ht="12" customHeight="1">
      <c r="GQ57820" s="171"/>
    </row>
    <row r="57821" spans="199:199" ht="12" customHeight="1">
      <c r="GQ57821" s="171"/>
    </row>
    <row r="57822" spans="199:199" ht="12" customHeight="1">
      <c r="GQ57822" s="171"/>
    </row>
    <row r="57823" spans="199:199" ht="12" customHeight="1">
      <c r="GQ57823" s="171"/>
    </row>
    <row r="57824" spans="199:199" ht="12" customHeight="1">
      <c r="GQ57824" s="171"/>
    </row>
    <row r="57825" spans="199:199" ht="12" customHeight="1">
      <c r="GQ57825" s="171"/>
    </row>
    <row r="57826" spans="199:199" ht="12" customHeight="1">
      <c r="GQ57826" s="171"/>
    </row>
    <row r="57827" spans="199:199" ht="12" customHeight="1">
      <c r="GQ57827" s="171"/>
    </row>
    <row r="57828" spans="199:199" ht="12" customHeight="1">
      <c r="GQ57828" s="171"/>
    </row>
    <row r="57829" spans="199:199" ht="12" customHeight="1">
      <c r="GQ57829" s="171"/>
    </row>
    <row r="57830" spans="199:199" ht="12" customHeight="1">
      <c r="GQ57830" s="171"/>
    </row>
    <row r="57831" spans="199:199" ht="12" customHeight="1">
      <c r="GQ57831" s="171"/>
    </row>
    <row r="57832" spans="199:199" ht="12" customHeight="1">
      <c r="GQ57832" s="171"/>
    </row>
    <row r="57833" spans="199:199" ht="12" customHeight="1">
      <c r="GQ57833" s="171"/>
    </row>
    <row r="57834" spans="199:199" ht="12" customHeight="1">
      <c r="GQ57834" s="171"/>
    </row>
    <row r="57835" spans="199:199" ht="12" customHeight="1">
      <c r="GQ57835" s="171"/>
    </row>
    <row r="57836" spans="199:199" ht="12" customHeight="1">
      <c r="GQ57836" s="171"/>
    </row>
    <row r="57837" spans="199:199" ht="12" customHeight="1">
      <c r="GQ57837" s="171"/>
    </row>
    <row r="57838" spans="199:199" ht="12" customHeight="1">
      <c r="GQ57838" s="171"/>
    </row>
    <row r="57839" spans="199:199" ht="12" customHeight="1">
      <c r="GQ57839" s="171"/>
    </row>
    <row r="57840" spans="199:199" ht="12" customHeight="1">
      <c r="GQ57840" s="171"/>
    </row>
    <row r="57841" spans="199:199" ht="12" customHeight="1">
      <c r="GQ57841" s="171"/>
    </row>
    <row r="57842" spans="199:199" ht="12" customHeight="1">
      <c r="GQ57842" s="171"/>
    </row>
    <row r="57843" spans="199:199" ht="12" customHeight="1">
      <c r="GQ57843" s="171"/>
    </row>
    <row r="57844" spans="199:199" ht="12" customHeight="1">
      <c r="GQ57844" s="171"/>
    </row>
    <row r="57845" spans="199:199" ht="12" customHeight="1">
      <c r="GQ57845" s="171"/>
    </row>
    <row r="57846" spans="199:199" ht="12" customHeight="1">
      <c r="GQ57846" s="171"/>
    </row>
    <row r="57847" spans="199:199" ht="12" customHeight="1">
      <c r="GQ57847" s="171"/>
    </row>
    <row r="57848" spans="199:199" ht="12" customHeight="1">
      <c r="GQ57848" s="171"/>
    </row>
    <row r="57849" spans="199:199" ht="12" customHeight="1">
      <c r="GQ57849" s="171"/>
    </row>
    <row r="57850" spans="199:199" ht="12" customHeight="1">
      <c r="GQ57850" s="171"/>
    </row>
    <row r="57851" spans="199:199" ht="12" customHeight="1">
      <c r="GQ57851" s="171"/>
    </row>
    <row r="57852" spans="199:199" ht="12" customHeight="1">
      <c r="GQ57852" s="171"/>
    </row>
    <row r="57853" spans="199:199" ht="12" customHeight="1">
      <c r="GQ57853" s="171"/>
    </row>
    <row r="57854" spans="199:199" ht="12" customHeight="1">
      <c r="GQ57854" s="171"/>
    </row>
    <row r="57855" spans="199:199" ht="12" customHeight="1">
      <c r="GQ57855" s="171"/>
    </row>
    <row r="57856" spans="199:199" ht="12" customHeight="1">
      <c r="GQ57856" s="171"/>
    </row>
    <row r="57857" spans="199:199" ht="12" customHeight="1">
      <c r="GQ57857" s="171"/>
    </row>
    <row r="57858" spans="199:199" ht="12" customHeight="1">
      <c r="GQ57858" s="171"/>
    </row>
    <row r="57859" spans="199:199" ht="12" customHeight="1">
      <c r="GQ57859" s="171"/>
    </row>
    <row r="57860" spans="199:199" ht="12" customHeight="1">
      <c r="GQ57860" s="171"/>
    </row>
    <row r="57861" spans="199:199" ht="12" customHeight="1">
      <c r="GQ57861" s="171"/>
    </row>
    <row r="57862" spans="199:199" ht="12" customHeight="1">
      <c r="GQ57862" s="171"/>
    </row>
    <row r="57863" spans="199:199" ht="12" customHeight="1">
      <c r="GQ57863" s="171"/>
    </row>
    <row r="57864" spans="199:199" ht="12" customHeight="1">
      <c r="GQ57864" s="171"/>
    </row>
    <row r="57865" spans="199:199" ht="12" customHeight="1">
      <c r="GQ57865" s="171"/>
    </row>
    <row r="57866" spans="199:199" ht="12" customHeight="1">
      <c r="GQ57866" s="171"/>
    </row>
    <row r="57867" spans="199:199" ht="12" customHeight="1">
      <c r="GQ57867" s="171"/>
    </row>
    <row r="57868" spans="199:199" ht="12" customHeight="1">
      <c r="GQ57868" s="171"/>
    </row>
    <row r="57869" spans="199:199" ht="12" customHeight="1">
      <c r="GQ57869" s="171"/>
    </row>
    <row r="57870" spans="199:199" ht="12" customHeight="1">
      <c r="GQ57870" s="171"/>
    </row>
    <row r="57871" spans="199:199" ht="12" customHeight="1">
      <c r="GQ57871" s="171"/>
    </row>
    <row r="57872" spans="199:199" ht="12" customHeight="1">
      <c r="GQ57872" s="171"/>
    </row>
    <row r="57873" spans="199:199" ht="12" customHeight="1">
      <c r="GQ57873" s="171"/>
    </row>
    <row r="57874" spans="199:199" ht="12" customHeight="1">
      <c r="GQ57874" s="171"/>
    </row>
    <row r="57875" spans="199:199" ht="12" customHeight="1">
      <c r="GQ57875" s="171"/>
    </row>
    <row r="57876" spans="199:199" ht="12" customHeight="1">
      <c r="GQ57876" s="171"/>
    </row>
    <row r="57877" spans="199:199" ht="12" customHeight="1">
      <c r="GQ57877" s="171"/>
    </row>
    <row r="57878" spans="199:199" ht="12" customHeight="1">
      <c r="GQ57878" s="171"/>
    </row>
    <row r="57879" spans="199:199" ht="12" customHeight="1">
      <c r="GQ57879" s="171"/>
    </row>
    <row r="57880" spans="199:199" ht="12" customHeight="1">
      <c r="GQ57880" s="171"/>
    </row>
    <row r="57881" spans="199:199" ht="12" customHeight="1">
      <c r="GQ57881" s="171"/>
    </row>
    <row r="57882" spans="199:199" ht="12" customHeight="1">
      <c r="GQ57882" s="171"/>
    </row>
    <row r="57883" spans="199:199" ht="12" customHeight="1">
      <c r="GQ57883" s="171"/>
    </row>
    <row r="57884" spans="199:199" ht="12" customHeight="1">
      <c r="GQ57884" s="171"/>
    </row>
    <row r="57885" spans="199:199" ht="12" customHeight="1">
      <c r="GQ57885" s="171"/>
    </row>
    <row r="57886" spans="199:199" ht="12" customHeight="1">
      <c r="GQ57886" s="171"/>
    </row>
    <row r="57887" spans="199:199" ht="12" customHeight="1">
      <c r="GQ57887" s="171"/>
    </row>
    <row r="57888" spans="199:199" ht="12" customHeight="1">
      <c r="GQ57888" s="171"/>
    </row>
    <row r="57889" spans="199:199" ht="12" customHeight="1">
      <c r="GQ57889" s="171"/>
    </row>
    <row r="57890" spans="199:199" ht="12" customHeight="1">
      <c r="GQ57890" s="171"/>
    </row>
    <row r="57891" spans="199:199" ht="12" customHeight="1">
      <c r="GQ57891" s="171"/>
    </row>
    <row r="57892" spans="199:199" ht="12" customHeight="1">
      <c r="GQ57892" s="171"/>
    </row>
    <row r="57893" spans="199:199" ht="12" customHeight="1">
      <c r="GQ57893" s="171"/>
    </row>
    <row r="57894" spans="199:199" ht="12" customHeight="1">
      <c r="GQ57894" s="171"/>
    </row>
    <row r="57895" spans="199:199" ht="12" customHeight="1">
      <c r="GQ57895" s="171"/>
    </row>
    <row r="57896" spans="199:199" ht="12" customHeight="1">
      <c r="GQ57896" s="171"/>
    </row>
    <row r="57897" spans="199:199" ht="12" customHeight="1">
      <c r="GQ57897" s="171"/>
    </row>
    <row r="57898" spans="199:199" ht="12" customHeight="1">
      <c r="GQ57898" s="171"/>
    </row>
    <row r="57899" spans="199:199" ht="12" customHeight="1">
      <c r="GQ57899" s="171"/>
    </row>
    <row r="57900" spans="199:199" ht="12" customHeight="1">
      <c r="GQ57900" s="171"/>
    </row>
    <row r="57901" spans="199:199" ht="12" customHeight="1">
      <c r="GQ57901" s="171"/>
    </row>
    <row r="57902" spans="199:199" ht="12" customHeight="1">
      <c r="GQ57902" s="171"/>
    </row>
    <row r="57903" spans="199:199" ht="12" customHeight="1">
      <c r="GQ57903" s="171"/>
    </row>
    <row r="57904" spans="199:199" ht="12" customHeight="1">
      <c r="GQ57904" s="171"/>
    </row>
    <row r="57905" spans="199:199" ht="12" customHeight="1">
      <c r="GQ57905" s="171"/>
    </row>
    <row r="57906" spans="199:199" ht="12" customHeight="1">
      <c r="GQ57906" s="171"/>
    </row>
    <row r="57907" spans="199:199" ht="12" customHeight="1">
      <c r="GQ57907" s="171"/>
    </row>
    <row r="57908" spans="199:199" ht="12" customHeight="1">
      <c r="GQ57908" s="171"/>
    </row>
    <row r="57909" spans="199:199" ht="12" customHeight="1">
      <c r="GQ57909" s="171"/>
    </row>
    <row r="57910" spans="199:199" ht="12" customHeight="1">
      <c r="GQ57910" s="171"/>
    </row>
    <row r="57911" spans="199:199" ht="12" customHeight="1">
      <c r="GQ57911" s="171"/>
    </row>
    <row r="57912" spans="199:199" ht="12" customHeight="1">
      <c r="GQ57912" s="171"/>
    </row>
    <row r="57913" spans="199:199" ht="12" customHeight="1">
      <c r="GQ57913" s="171"/>
    </row>
    <row r="57914" spans="199:199" ht="12" customHeight="1">
      <c r="GQ57914" s="171"/>
    </row>
    <row r="57915" spans="199:199" ht="12" customHeight="1">
      <c r="GQ57915" s="171"/>
    </row>
    <row r="57916" spans="199:199" ht="12" customHeight="1">
      <c r="GQ57916" s="171"/>
    </row>
    <row r="57917" spans="199:199" ht="12" customHeight="1">
      <c r="GQ57917" s="171"/>
    </row>
    <row r="57918" spans="199:199" ht="12" customHeight="1">
      <c r="GQ57918" s="171"/>
    </row>
    <row r="57919" spans="199:199" ht="12" customHeight="1">
      <c r="GQ57919" s="171"/>
    </row>
    <row r="57920" spans="199:199" ht="12" customHeight="1">
      <c r="GQ57920" s="171"/>
    </row>
    <row r="57921" spans="199:199" ht="12" customHeight="1">
      <c r="GQ57921" s="171"/>
    </row>
    <row r="57922" spans="199:199" ht="12" customHeight="1">
      <c r="GQ57922" s="171"/>
    </row>
    <row r="57923" spans="199:199" ht="12" customHeight="1">
      <c r="GQ57923" s="171"/>
    </row>
    <row r="57924" spans="199:199" ht="12" customHeight="1">
      <c r="GQ57924" s="171"/>
    </row>
    <row r="57925" spans="199:199" ht="12" customHeight="1">
      <c r="GQ57925" s="171"/>
    </row>
    <row r="57926" spans="199:199" ht="12" customHeight="1">
      <c r="GQ57926" s="171"/>
    </row>
    <row r="57927" spans="199:199" ht="12" customHeight="1">
      <c r="GQ57927" s="171"/>
    </row>
    <row r="57928" spans="199:199" ht="12" customHeight="1">
      <c r="GQ57928" s="171"/>
    </row>
    <row r="57929" spans="199:199" ht="12" customHeight="1">
      <c r="GQ57929" s="171"/>
    </row>
    <row r="57930" spans="199:199" ht="12" customHeight="1">
      <c r="GQ57930" s="171"/>
    </row>
    <row r="57931" spans="199:199" ht="12" customHeight="1">
      <c r="GQ57931" s="171"/>
    </row>
    <row r="57932" spans="199:199" ht="12" customHeight="1">
      <c r="GQ57932" s="171"/>
    </row>
    <row r="57933" spans="199:199" ht="12" customHeight="1">
      <c r="GQ57933" s="171"/>
    </row>
    <row r="57934" spans="199:199" ht="12" customHeight="1">
      <c r="GQ57934" s="171"/>
    </row>
    <row r="57935" spans="199:199" ht="12" customHeight="1">
      <c r="GQ57935" s="171"/>
    </row>
    <row r="57936" spans="199:199" ht="12" customHeight="1">
      <c r="GQ57936" s="171"/>
    </row>
    <row r="57937" spans="199:199" ht="12" customHeight="1">
      <c r="GQ57937" s="171"/>
    </row>
    <row r="57938" spans="199:199" ht="12" customHeight="1">
      <c r="GQ57938" s="171"/>
    </row>
    <row r="57939" spans="199:199" ht="12" customHeight="1">
      <c r="GQ57939" s="171"/>
    </row>
    <row r="57940" spans="199:199" ht="12" customHeight="1">
      <c r="GQ57940" s="171"/>
    </row>
    <row r="57941" spans="199:199" ht="12" customHeight="1">
      <c r="GQ57941" s="171"/>
    </row>
    <row r="57942" spans="199:199" ht="12" customHeight="1">
      <c r="GQ57942" s="171"/>
    </row>
    <row r="57943" spans="199:199" ht="12" customHeight="1">
      <c r="GQ57943" s="171"/>
    </row>
    <row r="57944" spans="199:199" ht="12" customHeight="1">
      <c r="GQ57944" s="171"/>
    </row>
    <row r="57945" spans="199:199" ht="12" customHeight="1">
      <c r="GQ57945" s="171"/>
    </row>
    <row r="57946" spans="199:199" ht="12" customHeight="1">
      <c r="GQ57946" s="171"/>
    </row>
    <row r="57947" spans="199:199" ht="12" customHeight="1">
      <c r="GQ57947" s="171"/>
    </row>
    <row r="57948" spans="199:199" ht="12" customHeight="1">
      <c r="GQ57948" s="171"/>
    </row>
    <row r="57949" spans="199:199" ht="12" customHeight="1">
      <c r="GQ57949" s="171"/>
    </row>
    <row r="57950" spans="199:199" ht="12" customHeight="1">
      <c r="GQ57950" s="171"/>
    </row>
    <row r="57951" spans="199:199" ht="12" customHeight="1">
      <c r="GQ57951" s="171"/>
    </row>
    <row r="57952" spans="199:199" ht="12" customHeight="1">
      <c r="GQ57952" s="171"/>
    </row>
    <row r="57953" spans="199:199" ht="12" customHeight="1">
      <c r="GQ57953" s="171"/>
    </row>
    <row r="57954" spans="199:199" ht="12" customHeight="1">
      <c r="GQ57954" s="171"/>
    </row>
    <row r="57955" spans="199:199" ht="12" customHeight="1">
      <c r="GQ57955" s="171"/>
    </row>
    <row r="57956" spans="199:199" ht="12" customHeight="1">
      <c r="GQ57956" s="171"/>
    </row>
    <row r="57957" spans="199:199" ht="12" customHeight="1">
      <c r="GQ57957" s="171"/>
    </row>
    <row r="57958" spans="199:199" ht="12" customHeight="1">
      <c r="GQ57958" s="171"/>
    </row>
    <row r="57959" spans="199:199" ht="12" customHeight="1">
      <c r="GQ57959" s="171"/>
    </row>
    <row r="57960" spans="199:199" ht="12" customHeight="1">
      <c r="GQ57960" s="171"/>
    </row>
    <row r="57961" spans="199:199" ht="12" customHeight="1">
      <c r="GQ57961" s="171"/>
    </row>
    <row r="57962" spans="199:199" ht="12" customHeight="1">
      <c r="GQ57962" s="171"/>
    </row>
    <row r="57963" spans="199:199" ht="12" customHeight="1">
      <c r="GQ57963" s="171"/>
    </row>
    <row r="57964" spans="199:199" ht="12" customHeight="1">
      <c r="GQ57964" s="171"/>
    </row>
    <row r="57965" spans="199:199" ht="12" customHeight="1">
      <c r="GQ57965" s="171"/>
    </row>
    <row r="57966" spans="199:199" ht="12" customHeight="1">
      <c r="GQ57966" s="171"/>
    </row>
    <row r="57967" spans="199:199" ht="12" customHeight="1">
      <c r="GQ57967" s="171"/>
    </row>
    <row r="57968" spans="199:199" ht="12" customHeight="1">
      <c r="GQ57968" s="171"/>
    </row>
    <row r="57969" spans="199:199" ht="12" customHeight="1">
      <c r="GQ57969" s="171"/>
    </row>
    <row r="57970" spans="199:199" ht="12" customHeight="1">
      <c r="GQ57970" s="171"/>
    </row>
    <row r="57971" spans="199:199" ht="12" customHeight="1">
      <c r="GQ57971" s="171"/>
    </row>
    <row r="57972" spans="199:199" ht="12" customHeight="1">
      <c r="GQ57972" s="171"/>
    </row>
    <row r="57973" spans="199:199" ht="12" customHeight="1">
      <c r="GQ57973" s="171"/>
    </row>
    <row r="57974" spans="199:199" ht="12" customHeight="1">
      <c r="GQ57974" s="171"/>
    </row>
    <row r="57975" spans="199:199" ht="12" customHeight="1">
      <c r="GQ57975" s="171"/>
    </row>
    <row r="57976" spans="199:199" ht="12" customHeight="1">
      <c r="GQ57976" s="171"/>
    </row>
    <row r="57977" spans="199:199" ht="12" customHeight="1">
      <c r="GQ57977" s="171"/>
    </row>
    <row r="57978" spans="199:199" ht="12" customHeight="1">
      <c r="GQ57978" s="171"/>
    </row>
    <row r="57979" spans="199:199" ht="12" customHeight="1">
      <c r="GQ57979" s="171"/>
    </row>
    <row r="57980" spans="199:199" ht="12" customHeight="1">
      <c r="GQ57980" s="171"/>
    </row>
    <row r="57981" spans="199:199" ht="12" customHeight="1">
      <c r="GQ57981" s="171"/>
    </row>
    <row r="57982" spans="199:199" ht="12" customHeight="1">
      <c r="GQ57982" s="171"/>
    </row>
    <row r="57983" spans="199:199" ht="12" customHeight="1">
      <c r="GQ57983" s="171"/>
    </row>
    <row r="57984" spans="199:199" ht="12" customHeight="1">
      <c r="GQ57984" s="171"/>
    </row>
    <row r="57985" spans="199:199" ht="12" customHeight="1">
      <c r="GQ57985" s="171"/>
    </row>
    <row r="57986" spans="199:199" ht="12" customHeight="1">
      <c r="GQ57986" s="171"/>
    </row>
    <row r="57987" spans="199:199" ht="12" customHeight="1">
      <c r="GQ57987" s="171"/>
    </row>
    <row r="57988" spans="199:199" ht="12" customHeight="1">
      <c r="GQ57988" s="171"/>
    </row>
    <row r="57989" spans="199:199" ht="12" customHeight="1">
      <c r="GQ57989" s="171"/>
    </row>
    <row r="57990" spans="199:199" ht="12" customHeight="1">
      <c r="GQ57990" s="171"/>
    </row>
    <row r="57991" spans="199:199" ht="12" customHeight="1">
      <c r="GQ57991" s="171"/>
    </row>
    <row r="57992" spans="199:199" ht="12" customHeight="1">
      <c r="GQ57992" s="171"/>
    </row>
    <row r="57993" spans="199:199" ht="12" customHeight="1">
      <c r="GQ57993" s="171"/>
    </row>
    <row r="57994" spans="199:199" ht="12" customHeight="1">
      <c r="GQ57994" s="171"/>
    </row>
    <row r="57995" spans="199:199" ht="12" customHeight="1">
      <c r="GQ57995" s="171"/>
    </row>
    <row r="57996" spans="199:199" ht="12" customHeight="1">
      <c r="GQ57996" s="171"/>
    </row>
    <row r="57997" spans="199:199" ht="12" customHeight="1">
      <c r="GQ57997" s="171"/>
    </row>
    <row r="57998" spans="199:199" ht="12" customHeight="1">
      <c r="GQ57998" s="171"/>
    </row>
    <row r="57999" spans="199:199" ht="12" customHeight="1">
      <c r="GQ57999" s="171"/>
    </row>
    <row r="58000" spans="199:199" ht="12" customHeight="1">
      <c r="GQ58000" s="171"/>
    </row>
    <row r="58001" spans="199:199" ht="12" customHeight="1">
      <c r="GQ58001" s="171"/>
    </row>
    <row r="58002" spans="199:199" ht="12" customHeight="1">
      <c r="GQ58002" s="171"/>
    </row>
    <row r="58003" spans="199:199" ht="12" customHeight="1">
      <c r="GQ58003" s="171"/>
    </row>
    <row r="58004" spans="199:199" ht="12" customHeight="1">
      <c r="GQ58004" s="171"/>
    </row>
    <row r="58005" spans="199:199" ht="12" customHeight="1">
      <c r="GQ58005" s="171"/>
    </row>
    <row r="58006" spans="199:199" ht="12" customHeight="1">
      <c r="GQ58006" s="171"/>
    </row>
    <row r="58007" spans="199:199" ht="12" customHeight="1">
      <c r="GQ58007" s="171"/>
    </row>
    <row r="58008" spans="199:199" ht="12" customHeight="1">
      <c r="GQ58008" s="171"/>
    </row>
    <row r="58009" spans="199:199" ht="12" customHeight="1">
      <c r="GQ58009" s="171"/>
    </row>
    <row r="58010" spans="199:199" ht="12" customHeight="1">
      <c r="GQ58010" s="171"/>
    </row>
    <row r="58011" spans="199:199" ht="12" customHeight="1">
      <c r="GQ58011" s="171"/>
    </row>
    <row r="58012" spans="199:199" ht="12" customHeight="1">
      <c r="GQ58012" s="171"/>
    </row>
    <row r="58013" spans="199:199" ht="12" customHeight="1">
      <c r="GQ58013" s="171"/>
    </row>
    <row r="58014" spans="199:199" ht="12" customHeight="1">
      <c r="GQ58014" s="171"/>
    </row>
    <row r="58015" spans="199:199" ht="12" customHeight="1">
      <c r="GQ58015" s="171"/>
    </row>
    <row r="58016" spans="199:199" ht="12" customHeight="1">
      <c r="GQ58016" s="171"/>
    </row>
    <row r="58017" spans="199:199" ht="12" customHeight="1">
      <c r="GQ58017" s="171"/>
    </row>
    <row r="58018" spans="199:199" ht="12" customHeight="1">
      <c r="GQ58018" s="171"/>
    </row>
    <row r="58019" spans="199:199" ht="12" customHeight="1">
      <c r="GQ58019" s="171"/>
    </row>
    <row r="58020" spans="199:199" ht="12" customHeight="1">
      <c r="GQ58020" s="171"/>
    </row>
    <row r="58021" spans="199:199" ht="12" customHeight="1">
      <c r="GQ58021" s="171"/>
    </row>
    <row r="58022" spans="199:199" ht="12" customHeight="1">
      <c r="GQ58022" s="171"/>
    </row>
    <row r="58023" spans="199:199" ht="12" customHeight="1">
      <c r="GQ58023" s="171"/>
    </row>
    <row r="58024" spans="199:199" ht="12" customHeight="1">
      <c r="GQ58024" s="171"/>
    </row>
    <row r="58025" spans="199:199" ht="12" customHeight="1">
      <c r="GQ58025" s="171"/>
    </row>
    <row r="58026" spans="199:199" ht="12" customHeight="1">
      <c r="GQ58026" s="171"/>
    </row>
    <row r="58027" spans="199:199" ht="12" customHeight="1">
      <c r="GQ58027" s="171"/>
    </row>
    <row r="58028" spans="199:199" ht="12" customHeight="1">
      <c r="GQ58028" s="171"/>
    </row>
    <row r="58029" spans="199:199" ht="12" customHeight="1">
      <c r="GQ58029" s="171"/>
    </row>
    <row r="58030" spans="199:199" ht="12" customHeight="1">
      <c r="GQ58030" s="171"/>
    </row>
    <row r="58031" spans="199:199" ht="12" customHeight="1">
      <c r="GQ58031" s="171"/>
    </row>
    <row r="58032" spans="199:199" ht="12" customHeight="1">
      <c r="GQ58032" s="171"/>
    </row>
    <row r="58033" spans="199:199" ht="12" customHeight="1">
      <c r="GQ58033" s="171"/>
    </row>
    <row r="58034" spans="199:199" ht="12" customHeight="1">
      <c r="GQ58034" s="171"/>
    </row>
    <row r="58035" spans="199:199" ht="12" customHeight="1">
      <c r="GQ58035" s="171"/>
    </row>
    <row r="58036" spans="199:199" ht="12" customHeight="1">
      <c r="GQ58036" s="171"/>
    </row>
    <row r="58037" spans="199:199" ht="12" customHeight="1">
      <c r="GQ58037" s="171"/>
    </row>
    <row r="58038" spans="199:199" ht="12" customHeight="1">
      <c r="GQ58038" s="171"/>
    </row>
    <row r="58039" spans="199:199" ht="12" customHeight="1">
      <c r="GQ58039" s="171"/>
    </row>
    <row r="58040" spans="199:199" ht="12" customHeight="1">
      <c r="GQ58040" s="171"/>
    </row>
    <row r="58041" spans="199:199" ht="12" customHeight="1">
      <c r="GQ58041" s="171"/>
    </row>
    <row r="58042" spans="199:199" ht="12" customHeight="1">
      <c r="GQ58042" s="171"/>
    </row>
    <row r="58043" spans="199:199" ht="12" customHeight="1">
      <c r="GQ58043" s="171"/>
    </row>
    <row r="58044" spans="199:199" ht="12" customHeight="1">
      <c r="GQ58044" s="171"/>
    </row>
    <row r="58045" spans="199:199" ht="12" customHeight="1">
      <c r="GQ58045" s="171"/>
    </row>
    <row r="58046" spans="199:199" ht="12" customHeight="1">
      <c r="GQ58046" s="171"/>
    </row>
    <row r="58047" spans="199:199" ht="12" customHeight="1">
      <c r="GQ58047" s="171"/>
    </row>
    <row r="58048" spans="199:199" ht="12" customHeight="1">
      <c r="GQ58048" s="171"/>
    </row>
    <row r="58049" spans="199:199" ht="12" customHeight="1">
      <c r="GQ58049" s="171"/>
    </row>
    <row r="58050" spans="199:199" ht="12" customHeight="1">
      <c r="GQ58050" s="171"/>
    </row>
    <row r="58051" spans="199:199" ht="12" customHeight="1">
      <c r="GQ58051" s="171"/>
    </row>
    <row r="58052" spans="199:199" ht="12" customHeight="1">
      <c r="GQ58052" s="171"/>
    </row>
    <row r="58053" spans="199:199" ht="12" customHeight="1">
      <c r="GQ58053" s="171"/>
    </row>
    <row r="58054" spans="199:199" ht="12" customHeight="1">
      <c r="GQ58054" s="171"/>
    </row>
    <row r="58055" spans="199:199" ht="12" customHeight="1">
      <c r="GQ58055" s="171"/>
    </row>
    <row r="58056" spans="199:199" ht="12" customHeight="1">
      <c r="GQ58056" s="171"/>
    </row>
    <row r="58057" spans="199:199" ht="12" customHeight="1">
      <c r="GQ58057" s="171"/>
    </row>
    <row r="58058" spans="199:199" ht="12" customHeight="1">
      <c r="GQ58058" s="171"/>
    </row>
    <row r="58059" spans="199:199" ht="12" customHeight="1">
      <c r="GQ58059" s="171"/>
    </row>
    <row r="58060" spans="199:199" ht="12" customHeight="1">
      <c r="GQ58060" s="171"/>
    </row>
    <row r="58061" spans="199:199" ht="12" customHeight="1">
      <c r="GQ58061" s="171"/>
    </row>
    <row r="58062" spans="199:199" ht="12" customHeight="1">
      <c r="GQ58062" s="171"/>
    </row>
    <row r="58063" spans="199:199" ht="12" customHeight="1">
      <c r="GQ58063" s="171"/>
    </row>
    <row r="58064" spans="199:199" ht="12" customHeight="1">
      <c r="GQ58064" s="171"/>
    </row>
    <row r="58065" spans="199:199" ht="12" customHeight="1">
      <c r="GQ58065" s="171"/>
    </row>
    <row r="58066" spans="199:199" ht="12" customHeight="1">
      <c r="GQ58066" s="171"/>
    </row>
    <row r="58067" spans="199:199" ht="12" customHeight="1">
      <c r="GQ58067" s="171"/>
    </row>
    <row r="58068" spans="199:199" ht="12" customHeight="1">
      <c r="GQ58068" s="171"/>
    </row>
    <row r="58069" spans="199:199" ht="12" customHeight="1">
      <c r="GQ58069" s="171"/>
    </row>
    <row r="58070" spans="199:199" ht="12" customHeight="1">
      <c r="GQ58070" s="171"/>
    </row>
    <row r="58071" spans="199:199" ht="12" customHeight="1">
      <c r="GQ58071" s="171"/>
    </row>
    <row r="58072" spans="199:199" ht="12" customHeight="1">
      <c r="GQ58072" s="171"/>
    </row>
    <row r="58073" spans="199:199" ht="12" customHeight="1">
      <c r="GQ58073" s="171"/>
    </row>
    <row r="58074" spans="199:199" ht="12" customHeight="1">
      <c r="GQ58074" s="171"/>
    </row>
    <row r="58075" spans="199:199" ht="12" customHeight="1">
      <c r="GQ58075" s="171"/>
    </row>
    <row r="58076" spans="199:199" ht="12" customHeight="1">
      <c r="GQ58076" s="171"/>
    </row>
    <row r="58077" spans="199:199" ht="12" customHeight="1">
      <c r="GQ58077" s="171"/>
    </row>
    <row r="58078" spans="199:199" ht="12" customHeight="1">
      <c r="GQ58078" s="171"/>
    </row>
    <row r="58079" spans="199:199" ht="12" customHeight="1">
      <c r="GQ58079" s="171"/>
    </row>
    <row r="58080" spans="199:199" ht="12" customHeight="1">
      <c r="GQ58080" s="171"/>
    </row>
    <row r="58081" spans="199:199" ht="12" customHeight="1">
      <c r="GQ58081" s="171"/>
    </row>
    <row r="58082" spans="199:199" ht="12" customHeight="1">
      <c r="GQ58082" s="171"/>
    </row>
    <row r="58083" spans="199:199" ht="12" customHeight="1">
      <c r="GQ58083" s="171"/>
    </row>
    <row r="58084" spans="199:199" ht="12" customHeight="1">
      <c r="GQ58084" s="171"/>
    </row>
    <row r="58085" spans="199:199" ht="12" customHeight="1">
      <c r="GQ58085" s="171"/>
    </row>
    <row r="58086" spans="199:199" ht="12" customHeight="1">
      <c r="GQ58086" s="171"/>
    </row>
    <row r="58087" spans="199:199" ht="12" customHeight="1">
      <c r="GQ58087" s="171"/>
    </row>
    <row r="58088" spans="199:199" ht="12" customHeight="1">
      <c r="GQ58088" s="171"/>
    </row>
    <row r="58089" spans="199:199" ht="12" customHeight="1">
      <c r="GQ58089" s="171"/>
    </row>
    <row r="58090" spans="199:199" ht="12" customHeight="1">
      <c r="GQ58090" s="171"/>
    </row>
    <row r="58091" spans="199:199" ht="12" customHeight="1">
      <c r="GQ58091" s="171"/>
    </row>
    <row r="58092" spans="199:199" ht="12" customHeight="1">
      <c r="GQ58092" s="171"/>
    </row>
    <row r="58093" spans="199:199" ht="12" customHeight="1">
      <c r="GQ58093" s="171"/>
    </row>
    <row r="58094" spans="199:199" ht="12" customHeight="1">
      <c r="GQ58094" s="171"/>
    </row>
    <row r="58095" spans="199:199" ht="12" customHeight="1">
      <c r="GQ58095" s="171"/>
    </row>
    <row r="58096" spans="199:199" ht="12" customHeight="1">
      <c r="GQ58096" s="171"/>
    </row>
    <row r="58097" spans="199:199" ht="12" customHeight="1">
      <c r="GQ58097" s="171"/>
    </row>
    <row r="58098" spans="199:199" ht="12" customHeight="1">
      <c r="GQ58098" s="171"/>
    </row>
    <row r="58099" spans="199:199" ht="12" customHeight="1">
      <c r="GQ58099" s="171"/>
    </row>
    <row r="58100" spans="199:199" ht="12" customHeight="1">
      <c r="GQ58100" s="171"/>
    </row>
    <row r="58101" spans="199:199" ht="12" customHeight="1">
      <c r="GQ58101" s="171"/>
    </row>
    <row r="58102" spans="199:199" ht="12" customHeight="1">
      <c r="GQ58102" s="171"/>
    </row>
    <row r="58103" spans="199:199" ht="12" customHeight="1">
      <c r="GQ58103" s="171"/>
    </row>
    <row r="58104" spans="199:199" ht="12" customHeight="1">
      <c r="GQ58104" s="171"/>
    </row>
    <row r="58105" spans="199:199" ht="12" customHeight="1">
      <c r="GQ58105" s="171"/>
    </row>
    <row r="58106" spans="199:199" ht="12" customHeight="1">
      <c r="GQ58106" s="171"/>
    </row>
    <row r="58107" spans="199:199" ht="12" customHeight="1">
      <c r="GQ58107" s="171"/>
    </row>
    <row r="58108" spans="199:199" ht="12" customHeight="1">
      <c r="GQ58108" s="171"/>
    </row>
    <row r="58109" spans="199:199" ht="12" customHeight="1">
      <c r="GQ58109" s="171"/>
    </row>
    <row r="58110" spans="199:199" ht="12" customHeight="1">
      <c r="GQ58110" s="171"/>
    </row>
    <row r="58111" spans="199:199" ht="12" customHeight="1">
      <c r="GQ58111" s="171"/>
    </row>
    <row r="58112" spans="199:199" ht="12" customHeight="1">
      <c r="GQ58112" s="171"/>
    </row>
    <row r="58113" spans="199:199" ht="12" customHeight="1">
      <c r="GQ58113" s="171"/>
    </row>
    <row r="58114" spans="199:199" ht="12" customHeight="1">
      <c r="GQ58114" s="171"/>
    </row>
    <row r="58115" spans="199:199" ht="12" customHeight="1">
      <c r="GQ58115" s="171"/>
    </row>
    <row r="58116" spans="199:199" ht="12" customHeight="1">
      <c r="GQ58116" s="171"/>
    </row>
    <row r="58117" spans="199:199" ht="12" customHeight="1">
      <c r="GQ58117" s="171"/>
    </row>
    <row r="58118" spans="199:199" ht="12" customHeight="1">
      <c r="GQ58118" s="171"/>
    </row>
    <row r="58119" spans="199:199" ht="12" customHeight="1">
      <c r="GQ58119" s="171"/>
    </row>
    <row r="58120" spans="199:199" ht="12" customHeight="1">
      <c r="GQ58120" s="171"/>
    </row>
    <row r="58121" spans="199:199" ht="12" customHeight="1">
      <c r="GQ58121" s="171"/>
    </row>
    <row r="58122" spans="199:199" ht="12" customHeight="1">
      <c r="GQ58122" s="171"/>
    </row>
    <row r="58123" spans="199:199" ht="12" customHeight="1">
      <c r="GQ58123" s="171"/>
    </row>
    <row r="58124" spans="199:199" ht="12" customHeight="1">
      <c r="GQ58124" s="171"/>
    </row>
    <row r="58125" spans="199:199" ht="12" customHeight="1">
      <c r="GQ58125" s="171"/>
    </row>
    <row r="58126" spans="199:199" ht="12" customHeight="1">
      <c r="GQ58126" s="171"/>
    </row>
    <row r="58127" spans="199:199" ht="12" customHeight="1">
      <c r="GQ58127" s="171"/>
    </row>
    <row r="58128" spans="199:199" ht="12" customHeight="1">
      <c r="GQ58128" s="171"/>
    </row>
    <row r="58129" spans="199:199" ht="12" customHeight="1">
      <c r="GQ58129" s="171"/>
    </row>
    <row r="58130" spans="199:199" ht="12" customHeight="1">
      <c r="GQ58130" s="171"/>
    </row>
    <row r="58131" spans="199:199" ht="12" customHeight="1">
      <c r="GQ58131" s="171"/>
    </row>
    <row r="58132" spans="199:199" ht="12" customHeight="1">
      <c r="GQ58132" s="171"/>
    </row>
    <row r="58133" spans="199:199" ht="12" customHeight="1">
      <c r="GQ58133" s="171"/>
    </row>
    <row r="58134" spans="199:199" ht="12" customHeight="1">
      <c r="GQ58134" s="171"/>
    </row>
    <row r="58135" spans="199:199" ht="12" customHeight="1">
      <c r="GQ58135" s="171"/>
    </row>
    <row r="58136" spans="199:199" ht="12" customHeight="1">
      <c r="GQ58136" s="171"/>
    </row>
    <row r="58137" spans="199:199" ht="12" customHeight="1">
      <c r="GQ58137" s="171"/>
    </row>
    <row r="58138" spans="199:199" ht="12" customHeight="1">
      <c r="GQ58138" s="171"/>
    </row>
    <row r="58139" spans="199:199" ht="12" customHeight="1">
      <c r="GQ58139" s="171"/>
    </row>
    <row r="58140" spans="199:199" ht="12" customHeight="1">
      <c r="GQ58140" s="171"/>
    </row>
    <row r="58141" spans="199:199" ht="12" customHeight="1">
      <c r="GQ58141" s="171"/>
    </row>
    <row r="58142" spans="199:199" ht="12" customHeight="1">
      <c r="GQ58142" s="171"/>
    </row>
    <row r="58143" spans="199:199" ht="12" customHeight="1">
      <c r="GQ58143" s="171"/>
    </row>
    <row r="58144" spans="199:199" ht="12" customHeight="1">
      <c r="GQ58144" s="171"/>
    </row>
    <row r="58145" spans="199:199" ht="12" customHeight="1">
      <c r="GQ58145" s="171"/>
    </row>
    <row r="58146" spans="199:199" ht="12" customHeight="1">
      <c r="GQ58146" s="171"/>
    </row>
    <row r="58147" spans="199:199" ht="12" customHeight="1">
      <c r="GQ58147" s="171"/>
    </row>
    <row r="58148" spans="199:199" ht="12" customHeight="1">
      <c r="GQ58148" s="171"/>
    </row>
    <row r="58149" spans="199:199" ht="12" customHeight="1">
      <c r="GQ58149" s="171"/>
    </row>
    <row r="58150" spans="199:199" ht="12" customHeight="1">
      <c r="GQ58150" s="171"/>
    </row>
    <row r="58151" spans="199:199" ht="12" customHeight="1">
      <c r="GQ58151" s="171"/>
    </row>
    <row r="58152" spans="199:199" ht="12" customHeight="1">
      <c r="GQ58152" s="171"/>
    </row>
    <row r="58153" spans="199:199" ht="12" customHeight="1">
      <c r="GQ58153" s="171"/>
    </row>
    <row r="58154" spans="199:199" ht="12" customHeight="1">
      <c r="GQ58154" s="171"/>
    </row>
    <row r="58155" spans="199:199" ht="12" customHeight="1">
      <c r="GQ58155" s="171"/>
    </row>
    <row r="58156" spans="199:199" ht="12" customHeight="1">
      <c r="GQ58156" s="171"/>
    </row>
    <row r="58157" spans="199:199" ht="12" customHeight="1">
      <c r="GQ58157" s="171"/>
    </row>
    <row r="58158" spans="199:199" ht="12" customHeight="1">
      <c r="GQ58158" s="171"/>
    </row>
    <row r="58159" spans="199:199" ht="12" customHeight="1">
      <c r="GQ58159" s="171"/>
    </row>
    <row r="58160" spans="199:199" ht="12" customHeight="1">
      <c r="GQ58160" s="171"/>
    </row>
    <row r="58161" spans="199:199" ht="12" customHeight="1">
      <c r="GQ58161" s="171"/>
    </row>
    <row r="58162" spans="199:199" ht="12" customHeight="1">
      <c r="GQ58162" s="171"/>
    </row>
    <row r="58163" spans="199:199" ht="12" customHeight="1">
      <c r="GQ58163" s="171"/>
    </row>
    <row r="58164" spans="199:199" ht="12" customHeight="1">
      <c r="GQ58164" s="171"/>
    </row>
    <row r="58165" spans="199:199" ht="12" customHeight="1">
      <c r="GQ58165" s="171"/>
    </row>
    <row r="58166" spans="199:199" ht="12" customHeight="1">
      <c r="GQ58166" s="171"/>
    </row>
    <row r="58167" spans="199:199" ht="12" customHeight="1">
      <c r="GQ58167" s="171"/>
    </row>
    <row r="58168" spans="199:199" ht="12" customHeight="1">
      <c r="GQ58168" s="171"/>
    </row>
    <row r="58169" spans="199:199" ht="12" customHeight="1">
      <c r="GQ58169" s="171"/>
    </row>
    <row r="58170" spans="199:199" ht="12" customHeight="1">
      <c r="GQ58170" s="171"/>
    </row>
    <row r="58171" spans="199:199" ht="12" customHeight="1">
      <c r="GQ58171" s="171"/>
    </row>
    <row r="58172" spans="199:199" ht="12" customHeight="1">
      <c r="GQ58172" s="171"/>
    </row>
    <row r="58173" spans="199:199" ht="12" customHeight="1">
      <c r="GQ58173" s="171"/>
    </row>
    <row r="58174" spans="199:199" ht="12" customHeight="1">
      <c r="GQ58174" s="171"/>
    </row>
    <row r="58175" spans="199:199" ht="12" customHeight="1">
      <c r="GQ58175" s="171"/>
    </row>
    <row r="58176" spans="199:199" ht="12" customHeight="1">
      <c r="GQ58176" s="171"/>
    </row>
    <row r="58177" spans="199:199" ht="12" customHeight="1">
      <c r="GQ58177" s="171"/>
    </row>
    <row r="58178" spans="199:199" ht="12" customHeight="1">
      <c r="GQ58178" s="171"/>
    </row>
    <row r="58179" spans="199:199" ht="12" customHeight="1">
      <c r="GQ58179" s="171"/>
    </row>
    <row r="58180" spans="199:199" ht="12" customHeight="1">
      <c r="GQ58180" s="171"/>
    </row>
    <row r="58181" spans="199:199" ht="12" customHeight="1">
      <c r="GQ58181" s="171"/>
    </row>
    <row r="58182" spans="199:199" ht="12" customHeight="1">
      <c r="GQ58182" s="171"/>
    </row>
    <row r="58183" spans="199:199" ht="12" customHeight="1">
      <c r="GQ58183" s="171"/>
    </row>
    <row r="58184" spans="199:199" ht="12" customHeight="1">
      <c r="GQ58184" s="171"/>
    </row>
    <row r="58185" spans="199:199" ht="12" customHeight="1">
      <c r="GQ58185" s="171"/>
    </row>
    <row r="58186" spans="199:199" ht="12" customHeight="1">
      <c r="GQ58186" s="171"/>
    </row>
    <row r="58187" spans="199:199" ht="12" customHeight="1">
      <c r="GQ58187" s="171"/>
    </row>
    <row r="58188" spans="199:199" ht="12" customHeight="1">
      <c r="GQ58188" s="171"/>
    </row>
    <row r="58189" spans="199:199" ht="12" customHeight="1">
      <c r="GQ58189" s="171"/>
    </row>
    <row r="58190" spans="199:199" ht="12" customHeight="1">
      <c r="GQ58190" s="171"/>
    </row>
    <row r="58191" spans="199:199" ht="12" customHeight="1">
      <c r="GQ58191" s="171"/>
    </row>
    <row r="58192" spans="199:199" ht="12" customHeight="1">
      <c r="GQ58192" s="171"/>
    </row>
    <row r="58193" spans="199:199" ht="12" customHeight="1">
      <c r="GQ58193" s="171"/>
    </row>
    <row r="58194" spans="199:199" ht="12" customHeight="1">
      <c r="GQ58194" s="171"/>
    </row>
    <row r="58195" spans="199:199" ht="12" customHeight="1">
      <c r="GQ58195" s="171"/>
    </row>
    <row r="58196" spans="199:199" ht="12" customHeight="1">
      <c r="GQ58196" s="171"/>
    </row>
    <row r="58197" spans="199:199" ht="12" customHeight="1">
      <c r="GQ58197" s="171"/>
    </row>
    <row r="58198" spans="199:199" ht="12" customHeight="1">
      <c r="GQ58198" s="171"/>
    </row>
    <row r="58199" spans="199:199" ht="12" customHeight="1">
      <c r="GQ58199" s="171"/>
    </row>
    <row r="58200" spans="199:199" ht="12" customHeight="1">
      <c r="GQ58200" s="171"/>
    </row>
    <row r="58201" spans="199:199" ht="12" customHeight="1">
      <c r="GQ58201" s="171"/>
    </row>
    <row r="58202" spans="199:199" ht="12" customHeight="1">
      <c r="GQ58202" s="171"/>
    </row>
    <row r="58203" spans="199:199" ht="12" customHeight="1">
      <c r="GQ58203" s="171"/>
    </row>
    <row r="58204" spans="199:199" ht="12" customHeight="1">
      <c r="GQ58204" s="171"/>
    </row>
    <row r="58205" spans="199:199" ht="12" customHeight="1">
      <c r="GQ58205" s="171"/>
    </row>
    <row r="58206" spans="199:199" ht="12" customHeight="1">
      <c r="GQ58206" s="171"/>
    </row>
    <row r="58207" spans="199:199" ht="12" customHeight="1">
      <c r="GQ58207" s="171"/>
    </row>
    <row r="58208" spans="199:199" ht="12" customHeight="1">
      <c r="GQ58208" s="171"/>
    </row>
    <row r="58209" spans="199:199" ht="12" customHeight="1">
      <c r="GQ58209" s="171"/>
    </row>
    <row r="58210" spans="199:199" ht="12" customHeight="1">
      <c r="GQ58210" s="171"/>
    </row>
    <row r="58211" spans="199:199" ht="12" customHeight="1">
      <c r="GQ58211" s="171"/>
    </row>
    <row r="58212" spans="199:199" ht="12" customHeight="1">
      <c r="GQ58212" s="171"/>
    </row>
    <row r="58213" spans="199:199" ht="12" customHeight="1">
      <c r="GQ58213" s="171"/>
    </row>
    <row r="58214" spans="199:199" ht="12" customHeight="1">
      <c r="GQ58214" s="171"/>
    </row>
    <row r="58215" spans="199:199" ht="12" customHeight="1">
      <c r="GQ58215" s="171"/>
    </row>
    <row r="58216" spans="199:199" ht="12" customHeight="1">
      <c r="GQ58216" s="171"/>
    </row>
    <row r="58217" spans="199:199" ht="12" customHeight="1">
      <c r="GQ58217" s="171"/>
    </row>
    <row r="58218" spans="199:199" ht="12" customHeight="1">
      <c r="GQ58218" s="171"/>
    </row>
    <row r="58219" spans="199:199" ht="12" customHeight="1">
      <c r="GQ58219" s="171"/>
    </row>
    <row r="58220" spans="199:199" ht="12" customHeight="1">
      <c r="GQ58220" s="171"/>
    </row>
    <row r="58221" spans="199:199" ht="12" customHeight="1">
      <c r="GQ58221" s="171"/>
    </row>
    <row r="58222" spans="199:199" ht="12" customHeight="1">
      <c r="GQ58222" s="171"/>
    </row>
    <row r="58223" spans="199:199" ht="12" customHeight="1">
      <c r="GQ58223" s="171"/>
    </row>
    <row r="58224" spans="199:199" ht="12" customHeight="1">
      <c r="GQ58224" s="171"/>
    </row>
    <row r="58225" spans="199:199" ht="12" customHeight="1">
      <c r="GQ58225" s="171"/>
    </row>
    <row r="58226" spans="199:199" ht="12" customHeight="1">
      <c r="GQ58226" s="171"/>
    </row>
    <row r="58227" spans="199:199" ht="12" customHeight="1">
      <c r="GQ58227" s="171"/>
    </row>
    <row r="58228" spans="199:199" ht="12" customHeight="1">
      <c r="GQ58228" s="171"/>
    </row>
    <row r="58229" spans="199:199" ht="12" customHeight="1">
      <c r="GQ58229" s="171"/>
    </row>
    <row r="58230" spans="199:199" ht="12" customHeight="1">
      <c r="GQ58230" s="171"/>
    </row>
    <row r="58231" spans="199:199" ht="12" customHeight="1">
      <c r="GQ58231" s="171"/>
    </row>
    <row r="58232" spans="199:199" ht="12" customHeight="1">
      <c r="GQ58232" s="171"/>
    </row>
    <row r="58233" spans="199:199" ht="12" customHeight="1">
      <c r="GQ58233" s="171"/>
    </row>
    <row r="58234" spans="199:199" ht="12" customHeight="1">
      <c r="GQ58234" s="171"/>
    </row>
    <row r="58235" spans="199:199" ht="12" customHeight="1">
      <c r="GQ58235" s="171"/>
    </row>
    <row r="58236" spans="199:199" ht="12" customHeight="1">
      <c r="GQ58236" s="171"/>
    </row>
    <row r="58237" spans="199:199" ht="12" customHeight="1">
      <c r="GQ58237" s="171"/>
    </row>
    <row r="58238" spans="199:199" ht="12" customHeight="1">
      <c r="GQ58238" s="171"/>
    </row>
    <row r="58239" spans="199:199" ht="12" customHeight="1">
      <c r="GQ58239" s="171"/>
    </row>
    <row r="58240" spans="199:199" ht="12" customHeight="1">
      <c r="GQ58240" s="171"/>
    </row>
    <row r="58241" spans="199:199" ht="12" customHeight="1">
      <c r="GQ58241" s="171"/>
    </row>
    <row r="58242" spans="199:199" ht="12" customHeight="1">
      <c r="GQ58242" s="171"/>
    </row>
    <row r="58243" spans="199:199" ht="12" customHeight="1">
      <c r="GQ58243" s="171"/>
    </row>
    <row r="58244" spans="199:199" ht="12" customHeight="1">
      <c r="GQ58244" s="171"/>
    </row>
    <row r="58245" spans="199:199" ht="12" customHeight="1">
      <c r="GQ58245" s="171"/>
    </row>
    <row r="58246" spans="199:199" ht="12" customHeight="1">
      <c r="GQ58246" s="171"/>
    </row>
    <row r="58247" spans="199:199" ht="12" customHeight="1">
      <c r="GQ58247" s="171"/>
    </row>
    <row r="58248" spans="199:199" ht="12" customHeight="1">
      <c r="GQ58248" s="171"/>
    </row>
    <row r="58249" spans="199:199" ht="12" customHeight="1">
      <c r="GQ58249" s="171"/>
    </row>
    <row r="58250" spans="199:199" ht="12" customHeight="1">
      <c r="GQ58250" s="171"/>
    </row>
    <row r="58251" spans="199:199" ht="12" customHeight="1">
      <c r="GQ58251" s="171"/>
    </row>
    <row r="58252" spans="199:199" ht="12" customHeight="1">
      <c r="GQ58252" s="171"/>
    </row>
    <row r="58253" spans="199:199" ht="12" customHeight="1">
      <c r="GQ58253" s="171"/>
    </row>
    <row r="58254" spans="199:199" ht="12" customHeight="1">
      <c r="GQ58254" s="171"/>
    </row>
    <row r="58255" spans="199:199" ht="12" customHeight="1">
      <c r="GQ58255" s="171"/>
    </row>
    <row r="58256" spans="199:199" ht="12" customHeight="1">
      <c r="GQ58256" s="171"/>
    </row>
    <row r="58257" spans="199:199" ht="12" customHeight="1">
      <c r="GQ58257" s="171"/>
    </row>
    <row r="58258" spans="199:199" ht="12" customHeight="1">
      <c r="GQ58258" s="171"/>
    </row>
    <row r="58259" spans="199:199" ht="12" customHeight="1">
      <c r="GQ58259" s="171"/>
    </row>
    <row r="58260" spans="199:199" ht="12" customHeight="1">
      <c r="GQ58260" s="171"/>
    </row>
    <row r="58261" spans="199:199" ht="12" customHeight="1">
      <c r="GQ58261" s="171"/>
    </row>
    <row r="58262" spans="199:199" ht="12" customHeight="1">
      <c r="GQ58262" s="171"/>
    </row>
    <row r="58263" spans="199:199" ht="12" customHeight="1">
      <c r="GQ58263" s="171"/>
    </row>
    <row r="58264" spans="199:199" ht="12" customHeight="1">
      <c r="GQ58264" s="171"/>
    </row>
    <row r="58265" spans="199:199" ht="12" customHeight="1">
      <c r="GQ58265" s="171"/>
    </row>
    <row r="58266" spans="199:199" ht="12" customHeight="1">
      <c r="GQ58266" s="171"/>
    </row>
    <row r="58267" spans="199:199" ht="12" customHeight="1">
      <c r="GQ58267" s="171"/>
    </row>
    <row r="58268" spans="199:199" ht="12" customHeight="1">
      <c r="GQ58268" s="171"/>
    </row>
    <row r="58269" spans="199:199" ht="12" customHeight="1">
      <c r="GQ58269" s="171"/>
    </row>
    <row r="58270" spans="199:199" ht="12" customHeight="1">
      <c r="GQ58270" s="171"/>
    </row>
    <row r="58271" spans="199:199" ht="12" customHeight="1">
      <c r="GQ58271" s="171"/>
    </row>
    <row r="58272" spans="199:199" ht="12" customHeight="1">
      <c r="GQ58272" s="171"/>
    </row>
    <row r="58273" spans="199:199" ht="12" customHeight="1">
      <c r="GQ58273" s="171"/>
    </row>
    <row r="58274" spans="199:199" ht="12" customHeight="1">
      <c r="GQ58274" s="171"/>
    </row>
    <row r="58275" spans="199:199" ht="12" customHeight="1">
      <c r="GQ58275" s="171"/>
    </row>
    <row r="58276" spans="199:199" ht="12" customHeight="1">
      <c r="GQ58276" s="171"/>
    </row>
    <row r="58277" spans="199:199" ht="12" customHeight="1">
      <c r="GQ58277" s="171"/>
    </row>
    <row r="58278" spans="199:199" ht="12" customHeight="1">
      <c r="GQ58278" s="171"/>
    </row>
    <row r="58279" spans="199:199" ht="12" customHeight="1">
      <c r="GQ58279" s="171"/>
    </row>
    <row r="58280" spans="199:199" ht="12" customHeight="1">
      <c r="GQ58280" s="171"/>
    </row>
    <row r="58281" spans="199:199" ht="12" customHeight="1">
      <c r="GQ58281" s="171"/>
    </row>
    <row r="58282" spans="199:199" ht="12" customHeight="1">
      <c r="GQ58282" s="171"/>
    </row>
    <row r="58283" spans="199:199" ht="12" customHeight="1">
      <c r="GQ58283" s="171"/>
    </row>
    <row r="58284" spans="199:199" ht="12" customHeight="1">
      <c r="GQ58284" s="171"/>
    </row>
    <row r="58285" spans="199:199" ht="12" customHeight="1">
      <c r="GQ58285" s="171"/>
    </row>
    <row r="58286" spans="199:199" ht="12" customHeight="1">
      <c r="GQ58286" s="171"/>
    </row>
    <row r="58287" spans="199:199" ht="12" customHeight="1">
      <c r="GQ58287" s="171"/>
    </row>
    <row r="58288" spans="199:199" ht="12" customHeight="1">
      <c r="GQ58288" s="171"/>
    </row>
    <row r="58289" spans="199:199" ht="12" customHeight="1">
      <c r="GQ58289" s="171"/>
    </row>
    <row r="58290" spans="199:199" ht="12" customHeight="1">
      <c r="GQ58290" s="171"/>
    </row>
    <row r="58291" spans="199:199" ht="12" customHeight="1">
      <c r="GQ58291" s="171"/>
    </row>
    <row r="58292" spans="199:199" ht="12" customHeight="1">
      <c r="GQ58292" s="171"/>
    </row>
    <row r="58293" spans="199:199" ht="12" customHeight="1">
      <c r="GQ58293" s="171"/>
    </row>
    <row r="58294" spans="199:199" ht="12" customHeight="1">
      <c r="GQ58294" s="171"/>
    </row>
    <row r="58295" spans="199:199" ht="12" customHeight="1">
      <c r="GQ58295" s="171"/>
    </row>
    <row r="58296" spans="199:199" ht="12" customHeight="1">
      <c r="GQ58296" s="171"/>
    </row>
    <row r="58297" spans="199:199" ht="12" customHeight="1">
      <c r="GQ58297" s="171"/>
    </row>
    <row r="58298" spans="199:199" ht="12" customHeight="1">
      <c r="GQ58298" s="171"/>
    </row>
    <row r="58299" spans="199:199" ht="12" customHeight="1">
      <c r="GQ58299" s="171"/>
    </row>
    <row r="58300" spans="199:199" ht="12" customHeight="1">
      <c r="GQ58300" s="171"/>
    </row>
    <row r="58301" spans="199:199" ht="12" customHeight="1">
      <c r="GQ58301" s="171"/>
    </row>
    <row r="58302" spans="199:199" ht="12" customHeight="1">
      <c r="GQ58302" s="171"/>
    </row>
    <row r="58303" spans="199:199" ht="12" customHeight="1">
      <c r="GQ58303" s="171"/>
    </row>
    <row r="58304" spans="199:199" ht="12" customHeight="1">
      <c r="GQ58304" s="171"/>
    </row>
    <row r="58305" spans="199:199" ht="12" customHeight="1">
      <c r="GQ58305" s="171"/>
    </row>
    <row r="58306" spans="199:199" ht="12" customHeight="1">
      <c r="GQ58306" s="171"/>
    </row>
    <row r="58307" spans="199:199" ht="12" customHeight="1">
      <c r="GQ58307" s="171"/>
    </row>
    <row r="58308" spans="199:199" ht="12" customHeight="1">
      <c r="GQ58308" s="171"/>
    </row>
    <row r="58309" spans="199:199" ht="12" customHeight="1">
      <c r="GQ58309" s="171"/>
    </row>
    <row r="58310" spans="199:199" ht="12" customHeight="1">
      <c r="GQ58310" s="171"/>
    </row>
    <row r="58311" spans="199:199" ht="12" customHeight="1">
      <c r="GQ58311" s="171"/>
    </row>
    <row r="58312" spans="199:199" ht="12" customHeight="1">
      <c r="GQ58312" s="171"/>
    </row>
    <row r="58313" spans="199:199" ht="12" customHeight="1">
      <c r="GQ58313" s="171"/>
    </row>
    <row r="58314" spans="199:199" ht="12" customHeight="1">
      <c r="GQ58314" s="171"/>
    </row>
    <row r="58315" spans="199:199" ht="12" customHeight="1">
      <c r="GQ58315" s="171"/>
    </row>
    <row r="58316" spans="199:199" ht="12" customHeight="1">
      <c r="GQ58316" s="171"/>
    </row>
    <row r="58317" spans="199:199" ht="12" customHeight="1">
      <c r="GQ58317" s="171"/>
    </row>
    <row r="58318" spans="199:199" ht="12" customHeight="1">
      <c r="GQ58318" s="171"/>
    </row>
    <row r="58319" spans="199:199" ht="12" customHeight="1">
      <c r="GQ58319" s="171"/>
    </row>
    <row r="58320" spans="199:199" ht="12" customHeight="1">
      <c r="GQ58320" s="171"/>
    </row>
    <row r="58321" spans="199:199" ht="12" customHeight="1">
      <c r="GQ58321" s="171"/>
    </row>
    <row r="58322" spans="199:199" ht="12" customHeight="1">
      <c r="GQ58322" s="171"/>
    </row>
    <row r="58323" spans="199:199" ht="12" customHeight="1">
      <c r="GQ58323" s="171"/>
    </row>
    <row r="58324" spans="199:199" ht="12" customHeight="1">
      <c r="GQ58324" s="171"/>
    </row>
    <row r="58325" spans="199:199" ht="12" customHeight="1">
      <c r="GQ58325" s="171"/>
    </row>
    <row r="58326" spans="199:199" ht="12" customHeight="1">
      <c r="GQ58326" s="171"/>
    </row>
    <row r="58327" spans="199:199" ht="12" customHeight="1">
      <c r="GQ58327" s="171"/>
    </row>
    <row r="58328" spans="199:199" ht="12" customHeight="1">
      <c r="GQ58328" s="171"/>
    </row>
    <row r="58329" spans="199:199" ht="12" customHeight="1">
      <c r="GQ58329" s="171"/>
    </row>
    <row r="58330" spans="199:199" ht="12" customHeight="1">
      <c r="GQ58330" s="171"/>
    </row>
    <row r="58331" spans="199:199" ht="12" customHeight="1">
      <c r="GQ58331" s="171"/>
    </row>
    <row r="58332" spans="199:199" ht="12" customHeight="1">
      <c r="GQ58332" s="171"/>
    </row>
    <row r="58333" spans="199:199" ht="12" customHeight="1">
      <c r="GQ58333" s="171"/>
    </row>
    <row r="58334" spans="199:199" ht="12" customHeight="1">
      <c r="GQ58334" s="171"/>
    </row>
    <row r="58335" spans="199:199" ht="12" customHeight="1">
      <c r="GQ58335" s="171"/>
    </row>
    <row r="58336" spans="199:199" ht="12" customHeight="1">
      <c r="GQ58336" s="171"/>
    </row>
    <row r="58337" spans="199:199" ht="12" customHeight="1">
      <c r="GQ58337" s="171"/>
    </row>
    <row r="58338" spans="199:199" ht="12" customHeight="1">
      <c r="GQ58338" s="171"/>
    </row>
    <row r="58339" spans="199:199" ht="12" customHeight="1">
      <c r="GQ58339" s="171"/>
    </row>
    <row r="58340" spans="199:199" ht="12" customHeight="1">
      <c r="GQ58340" s="171"/>
    </row>
    <row r="58341" spans="199:199" ht="12" customHeight="1">
      <c r="GQ58341" s="171"/>
    </row>
    <row r="58342" spans="199:199" ht="12" customHeight="1">
      <c r="GQ58342" s="171"/>
    </row>
    <row r="58343" spans="199:199" ht="12" customHeight="1">
      <c r="GQ58343" s="171"/>
    </row>
    <row r="58344" spans="199:199" ht="12" customHeight="1">
      <c r="GQ58344" s="171"/>
    </row>
    <row r="58345" spans="199:199" ht="12" customHeight="1">
      <c r="GQ58345" s="171"/>
    </row>
    <row r="58346" spans="199:199" ht="12" customHeight="1">
      <c r="GQ58346" s="171"/>
    </row>
    <row r="58347" spans="199:199" ht="12" customHeight="1">
      <c r="GQ58347" s="171"/>
    </row>
    <row r="58348" spans="199:199" ht="12" customHeight="1">
      <c r="GQ58348" s="171"/>
    </row>
    <row r="58349" spans="199:199" ht="12" customHeight="1">
      <c r="GQ58349" s="171"/>
    </row>
    <row r="58350" spans="199:199" ht="12" customHeight="1">
      <c r="GQ58350" s="171"/>
    </row>
    <row r="58351" spans="199:199" ht="12" customHeight="1">
      <c r="GQ58351" s="171"/>
    </row>
    <row r="58352" spans="199:199" ht="12" customHeight="1">
      <c r="GQ58352" s="171"/>
    </row>
    <row r="58353" spans="199:199" ht="12" customHeight="1">
      <c r="GQ58353" s="171"/>
    </row>
    <row r="58354" spans="199:199" ht="12" customHeight="1">
      <c r="GQ58354" s="171"/>
    </row>
    <row r="58355" spans="199:199" ht="12" customHeight="1">
      <c r="GQ58355" s="171"/>
    </row>
    <row r="58356" spans="199:199" ht="12" customHeight="1">
      <c r="GQ58356" s="171"/>
    </row>
    <row r="58357" spans="199:199" ht="12" customHeight="1">
      <c r="GQ58357" s="171"/>
    </row>
    <row r="58358" spans="199:199" ht="12" customHeight="1">
      <c r="GQ58358" s="171"/>
    </row>
    <row r="58359" spans="199:199" ht="12" customHeight="1">
      <c r="GQ58359" s="171"/>
    </row>
    <row r="58360" spans="199:199" ht="12" customHeight="1">
      <c r="GQ58360" s="171"/>
    </row>
    <row r="58361" spans="199:199" ht="12" customHeight="1">
      <c r="GQ58361" s="171"/>
    </row>
    <row r="58362" spans="199:199" ht="12" customHeight="1">
      <c r="GQ58362" s="171"/>
    </row>
    <row r="58363" spans="199:199" ht="12" customHeight="1">
      <c r="GQ58363" s="171"/>
    </row>
    <row r="58364" spans="199:199" ht="12" customHeight="1">
      <c r="GQ58364" s="171"/>
    </row>
    <row r="58365" spans="199:199" ht="12" customHeight="1">
      <c r="GQ58365" s="171"/>
    </row>
    <row r="58366" spans="199:199" ht="12" customHeight="1">
      <c r="GQ58366" s="171"/>
    </row>
    <row r="58367" spans="199:199" ht="12" customHeight="1">
      <c r="GQ58367" s="171"/>
    </row>
    <row r="58368" spans="199:199" ht="12" customHeight="1">
      <c r="GQ58368" s="171"/>
    </row>
    <row r="58369" spans="199:199" ht="12" customHeight="1">
      <c r="GQ58369" s="171"/>
    </row>
    <row r="58370" spans="199:199" ht="12" customHeight="1">
      <c r="GQ58370" s="171"/>
    </row>
    <row r="58371" spans="199:199" ht="12" customHeight="1">
      <c r="GQ58371" s="171"/>
    </row>
    <row r="58372" spans="199:199" ht="12" customHeight="1">
      <c r="GQ58372" s="171"/>
    </row>
    <row r="58373" spans="199:199" ht="12" customHeight="1">
      <c r="GQ58373" s="171"/>
    </row>
    <row r="58374" spans="199:199" ht="12" customHeight="1">
      <c r="GQ58374" s="171"/>
    </row>
    <row r="58375" spans="199:199" ht="12" customHeight="1">
      <c r="GQ58375" s="171"/>
    </row>
    <row r="58376" spans="199:199" ht="12" customHeight="1">
      <c r="GQ58376" s="171"/>
    </row>
    <row r="58377" spans="199:199" ht="12" customHeight="1">
      <c r="GQ58377" s="171"/>
    </row>
    <row r="58378" spans="199:199" ht="12" customHeight="1">
      <c r="GQ58378" s="171"/>
    </row>
    <row r="58379" spans="199:199" ht="12" customHeight="1">
      <c r="GQ58379" s="171"/>
    </row>
    <row r="58380" spans="199:199" ht="12" customHeight="1">
      <c r="GQ58380" s="171"/>
    </row>
    <row r="58381" spans="199:199" ht="12" customHeight="1">
      <c r="GQ58381" s="171"/>
    </row>
    <row r="58382" spans="199:199" ht="12" customHeight="1">
      <c r="GQ58382" s="171"/>
    </row>
    <row r="58383" spans="199:199" ht="12" customHeight="1">
      <c r="GQ58383" s="171"/>
    </row>
    <row r="58384" spans="199:199" ht="12" customHeight="1">
      <c r="GQ58384" s="171"/>
    </row>
    <row r="58385" spans="199:199" ht="12" customHeight="1">
      <c r="GQ58385" s="171"/>
    </row>
    <row r="58386" spans="199:199" ht="12" customHeight="1">
      <c r="GQ58386" s="171"/>
    </row>
    <row r="58387" spans="199:199" ht="12" customHeight="1">
      <c r="GQ58387" s="171"/>
    </row>
    <row r="58388" spans="199:199" ht="12" customHeight="1">
      <c r="GQ58388" s="171"/>
    </row>
    <row r="58389" spans="199:199" ht="12" customHeight="1">
      <c r="GQ58389" s="171"/>
    </row>
    <row r="58390" spans="199:199" ht="12" customHeight="1">
      <c r="GQ58390" s="171"/>
    </row>
    <row r="58391" spans="199:199" ht="12" customHeight="1">
      <c r="GQ58391" s="171"/>
    </row>
    <row r="58392" spans="199:199" ht="12" customHeight="1">
      <c r="GQ58392" s="171"/>
    </row>
    <row r="58393" spans="199:199" ht="12" customHeight="1">
      <c r="GQ58393" s="171"/>
    </row>
    <row r="58394" spans="199:199" ht="12" customHeight="1">
      <c r="GQ58394" s="171"/>
    </row>
    <row r="58395" spans="199:199" ht="12" customHeight="1">
      <c r="GQ58395" s="171"/>
    </row>
    <row r="58396" spans="199:199" ht="12" customHeight="1">
      <c r="GQ58396" s="171"/>
    </row>
    <row r="58397" spans="199:199" ht="12" customHeight="1">
      <c r="GQ58397" s="171"/>
    </row>
    <row r="58398" spans="199:199" ht="12" customHeight="1">
      <c r="GQ58398" s="171"/>
    </row>
    <row r="58399" spans="199:199" ht="12" customHeight="1">
      <c r="GQ58399" s="171"/>
    </row>
    <row r="58400" spans="199:199" ht="12" customHeight="1">
      <c r="GQ58400" s="171"/>
    </row>
    <row r="58401" spans="199:199" ht="12" customHeight="1">
      <c r="GQ58401" s="171"/>
    </row>
    <row r="58402" spans="199:199" ht="12" customHeight="1">
      <c r="GQ58402" s="171"/>
    </row>
    <row r="58403" spans="199:199" ht="12" customHeight="1">
      <c r="GQ58403" s="171"/>
    </row>
    <row r="58404" spans="199:199" ht="12" customHeight="1">
      <c r="GQ58404" s="171"/>
    </row>
    <row r="58405" spans="199:199" ht="12" customHeight="1">
      <c r="GQ58405" s="171"/>
    </row>
    <row r="58406" spans="199:199" ht="12" customHeight="1">
      <c r="GQ58406" s="171"/>
    </row>
    <row r="58407" spans="199:199" ht="12" customHeight="1">
      <c r="GQ58407" s="171"/>
    </row>
    <row r="58408" spans="199:199" ht="12" customHeight="1">
      <c r="GQ58408" s="171"/>
    </row>
    <row r="58409" spans="199:199" ht="12" customHeight="1">
      <c r="GQ58409" s="171"/>
    </row>
    <row r="58410" spans="199:199" ht="12" customHeight="1">
      <c r="GQ58410" s="171"/>
    </row>
    <row r="58411" spans="199:199" ht="12" customHeight="1">
      <c r="GQ58411" s="171"/>
    </row>
    <row r="58412" spans="199:199" ht="12" customHeight="1">
      <c r="GQ58412" s="171"/>
    </row>
    <row r="58413" spans="199:199" ht="12" customHeight="1">
      <c r="GQ58413" s="171"/>
    </row>
    <row r="58414" spans="199:199" ht="12" customHeight="1">
      <c r="GQ58414" s="171"/>
    </row>
    <row r="58415" spans="199:199" ht="12" customHeight="1">
      <c r="GQ58415" s="171"/>
    </row>
    <row r="58416" spans="199:199" ht="12" customHeight="1">
      <c r="GQ58416" s="171"/>
    </row>
    <row r="58417" spans="199:199" ht="12" customHeight="1">
      <c r="GQ58417" s="171"/>
    </row>
    <row r="58418" spans="199:199" ht="12" customHeight="1">
      <c r="GQ58418" s="171"/>
    </row>
    <row r="58419" spans="199:199" ht="12" customHeight="1">
      <c r="GQ58419" s="171"/>
    </row>
    <row r="58420" spans="199:199" ht="12" customHeight="1">
      <c r="GQ58420" s="171"/>
    </row>
    <row r="58421" spans="199:199" ht="12" customHeight="1">
      <c r="GQ58421" s="171"/>
    </row>
    <row r="58422" spans="199:199" ht="12" customHeight="1">
      <c r="GQ58422" s="171"/>
    </row>
    <row r="58423" spans="199:199" ht="12" customHeight="1">
      <c r="GQ58423" s="171"/>
    </row>
    <row r="58424" spans="199:199" ht="12" customHeight="1">
      <c r="GQ58424" s="171"/>
    </row>
    <row r="58425" spans="199:199" ht="12" customHeight="1">
      <c r="GQ58425" s="171"/>
    </row>
    <row r="58426" spans="199:199" ht="12" customHeight="1">
      <c r="GQ58426" s="171"/>
    </row>
    <row r="58427" spans="199:199" ht="12" customHeight="1">
      <c r="GQ58427" s="171"/>
    </row>
    <row r="58428" spans="199:199" ht="12" customHeight="1">
      <c r="GQ58428" s="171"/>
    </row>
    <row r="58429" spans="199:199" ht="12" customHeight="1">
      <c r="GQ58429" s="171"/>
    </row>
    <row r="58430" spans="199:199" ht="12" customHeight="1">
      <c r="GQ58430" s="171"/>
    </row>
    <row r="58431" spans="199:199" ht="12" customHeight="1">
      <c r="GQ58431" s="171"/>
    </row>
    <row r="58432" spans="199:199" ht="12" customHeight="1">
      <c r="GQ58432" s="171"/>
    </row>
    <row r="58433" spans="199:199" ht="12" customHeight="1">
      <c r="GQ58433" s="171"/>
    </row>
    <row r="58434" spans="199:199" ht="12" customHeight="1">
      <c r="GQ58434" s="171"/>
    </row>
    <row r="58435" spans="199:199" ht="12" customHeight="1">
      <c r="GQ58435" s="171"/>
    </row>
    <row r="58436" spans="199:199" ht="12" customHeight="1">
      <c r="GQ58436" s="171"/>
    </row>
    <row r="58437" spans="199:199" ht="12" customHeight="1">
      <c r="GQ58437" s="171"/>
    </row>
    <row r="58438" spans="199:199" ht="12" customHeight="1">
      <c r="GQ58438" s="171"/>
    </row>
    <row r="58439" spans="199:199" ht="12" customHeight="1">
      <c r="GQ58439" s="171"/>
    </row>
    <row r="58440" spans="199:199" ht="12" customHeight="1">
      <c r="GQ58440" s="171"/>
    </row>
    <row r="58441" spans="199:199" ht="12" customHeight="1">
      <c r="GQ58441" s="171"/>
    </row>
    <row r="58442" spans="199:199" ht="12" customHeight="1">
      <c r="GQ58442" s="171"/>
    </row>
    <row r="58443" spans="199:199" ht="12" customHeight="1">
      <c r="GQ58443" s="171"/>
    </row>
    <row r="58444" spans="199:199" ht="12" customHeight="1">
      <c r="GQ58444" s="171"/>
    </row>
    <row r="58445" spans="199:199" ht="12" customHeight="1">
      <c r="GQ58445" s="171"/>
    </row>
    <row r="58446" spans="199:199" ht="12" customHeight="1">
      <c r="GQ58446" s="171"/>
    </row>
    <row r="58447" spans="199:199" ht="12" customHeight="1">
      <c r="GQ58447" s="171"/>
    </row>
    <row r="58448" spans="199:199" ht="12" customHeight="1">
      <c r="GQ58448" s="171"/>
    </row>
    <row r="58449" spans="199:199" ht="12" customHeight="1">
      <c r="GQ58449" s="171"/>
    </row>
    <row r="58450" spans="199:199" ht="12" customHeight="1">
      <c r="GQ58450" s="171"/>
    </row>
    <row r="58451" spans="199:199" ht="12" customHeight="1">
      <c r="GQ58451" s="171"/>
    </row>
    <row r="58452" spans="199:199" ht="12" customHeight="1">
      <c r="GQ58452" s="171"/>
    </row>
    <row r="58453" spans="199:199" ht="12" customHeight="1">
      <c r="GQ58453" s="171"/>
    </row>
    <row r="58454" spans="199:199" ht="12" customHeight="1">
      <c r="GQ58454" s="171"/>
    </row>
    <row r="58455" spans="199:199" ht="12" customHeight="1">
      <c r="GQ58455" s="171"/>
    </row>
    <row r="58456" spans="199:199" ht="12" customHeight="1">
      <c r="GQ58456" s="171"/>
    </row>
    <row r="58457" spans="199:199" ht="12" customHeight="1">
      <c r="GQ58457" s="171"/>
    </row>
    <row r="58458" spans="199:199" ht="12" customHeight="1">
      <c r="GQ58458" s="171"/>
    </row>
    <row r="58459" spans="199:199" ht="12" customHeight="1">
      <c r="GQ58459" s="171"/>
    </row>
    <row r="58460" spans="199:199" ht="12" customHeight="1">
      <c r="GQ58460" s="171"/>
    </row>
    <row r="58461" spans="199:199" ht="12" customHeight="1">
      <c r="GQ58461" s="171"/>
    </row>
    <row r="58462" spans="199:199" ht="12" customHeight="1">
      <c r="GQ58462" s="171"/>
    </row>
    <row r="58463" spans="199:199" ht="12" customHeight="1">
      <c r="GQ58463" s="171"/>
    </row>
    <row r="58464" spans="199:199" ht="12" customHeight="1">
      <c r="GQ58464" s="171"/>
    </row>
    <row r="58465" spans="199:199" ht="12" customHeight="1">
      <c r="GQ58465" s="171"/>
    </row>
    <row r="58466" spans="199:199" ht="12" customHeight="1">
      <c r="GQ58466" s="171"/>
    </row>
    <row r="58467" spans="199:199" ht="12" customHeight="1">
      <c r="GQ58467" s="171"/>
    </row>
    <row r="58468" spans="199:199" ht="12" customHeight="1">
      <c r="GQ58468" s="171"/>
    </row>
    <row r="58469" spans="199:199" ht="12" customHeight="1">
      <c r="GQ58469" s="171"/>
    </row>
    <row r="58470" spans="199:199" ht="12" customHeight="1">
      <c r="GQ58470" s="171"/>
    </row>
    <row r="58471" spans="199:199" ht="12" customHeight="1">
      <c r="GQ58471" s="171"/>
    </row>
    <row r="58472" spans="199:199" ht="12" customHeight="1">
      <c r="GQ58472" s="171"/>
    </row>
    <row r="58473" spans="199:199" ht="12" customHeight="1">
      <c r="GQ58473" s="171"/>
    </row>
    <row r="58474" spans="199:199" ht="12" customHeight="1">
      <c r="GQ58474" s="171"/>
    </row>
    <row r="58475" spans="199:199" ht="12" customHeight="1">
      <c r="GQ58475" s="171"/>
    </row>
    <row r="58476" spans="199:199" ht="12" customHeight="1">
      <c r="GQ58476" s="171"/>
    </row>
    <row r="58477" spans="199:199" ht="12" customHeight="1">
      <c r="GQ58477" s="171"/>
    </row>
    <row r="58478" spans="199:199" ht="12" customHeight="1">
      <c r="GQ58478" s="171"/>
    </row>
    <row r="58479" spans="199:199" ht="12" customHeight="1">
      <c r="GQ58479" s="171"/>
    </row>
    <row r="58480" spans="199:199" ht="12" customHeight="1">
      <c r="GQ58480" s="171"/>
    </row>
    <row r="58481" spans="199:199" ht="12" customHeight="1">
      <c r="GQ58481" s="171"/>
    </row>
    <row r="58482" spans="199:199" ht="12" customHeight="1">
      <c r="GQ58482" s="171"/>
    </row>
    <row r="58483" spans="199:199" ht="12" customHeight="1">
      <c r="GQ58483" s="171"/>
    </row>
    <row r="58484" spans="199:199" ht="12" customHeight="1">
      <c r="GQ58484" s="171"/>
    </row>
    <row r="58485" spans="199:199" ht="12" customHeight="1">
      <c r="GQ58485" s="171"/>
    </row>
    <row r="58486" spans="199:199" ht="12" customHeight="1">
      <c r="GQ58486" s="171"/>
    </row>
    <row r="58487" spans="199:199" ht="12" customHeight="1">
      <c r="GQ58487" s="171"/>
    </row>
    <row r="58488" spans="199:199" ht="12" customHeight="1">
      <c r="GQ58488" s="171"/>
    </row>
    <row r="58489" spans="199:199" ht="12" customHeight="1">
      <c r="GQ58489" s="171"/>
    </row>
    <row r="58490" spans="199:199" ht="12" customHeight="1">
      <c r="GQ58490" s="171"/>
    </row>
    <row r="58491" spans="199:199" ht="12" customHeight="1">
      <c r="GQ58491" s="171"/>
    </row>
    <row r="58492" spans="199:199" ht="12" customHeight="1">
      <c r="GQ58492" s="171"/>
    </row>
    <row r="58493" spans="199:199" ht="12" customHeight="1">
      <c r="GQ58493" s="171"/>
    </row>
    <row r="58494" spans="199:199" ht="12" customHeight="1">
      <c r="GQ58494" s="171"/>
    </row>
    <row r="58495" spans="199:199" ht="12" customHeight="1">
      <c r="GQ58495" s="171"/>
    </row>
    <row r="58496" spans="199:199" ht="12" customHeight="1">
      <c r="GQ58496" s="171"/>
    </row>
    <row r="58497" spans="199:199" ht="12" customHeight="1">
      <c r="GQ58497" s="171"/>
    </row>
    <row r="58498" spans="199:199" ht="12" customHeight="1">
      <c r="GQ58498" s="171"/>
    </row>
    <row r="58499" spans="199:199" ht="12" customHeight="1">
      <c r="GQ58499" s="171"/>
    </row>
    <row r="58500" spans="199:199" ht="12" customHeight="1">
      <c r="GQ58500" s="171"/>
    </row>
    <row r="58501" spans="199:199" ht="12" customHeight="1">
      <c r="GQ58501" s="171"/>
    </row>
    <row r="58502" spans="199:199" ht="12" customHeight="1">
      <c r="GQ58502" s="171"/>
    </row>
    <row r="58503" spans="199:199" ht="12" customHeight="1">
      <c r="GQ58503" s="171"/>
    </row>
    <row r="58504" spans="199:199" ht="12" customHeight="1">
      <c r="GQ58504" s="171"/>
    </row>
    <row r="58505" spans="199:199" ht="12" customHeight="1">
      <c r="GQ58505" s="171"/>
    </row>
    <row r="58506" spans="199:199" ht="12" customHeight="1">
      <c r="GQ58506" s="171"/>
    </row>
    <row r="58507" spans="199:199" ht="12" customHeight="1">
      <c r="GQ58507" s="171"/>
    </row>
    <row r="58508" spans="199:199" ht="12" customHeight="1">
      <c r="GQ58508" s="171"/>
    </row>
    <row r="58509" spans="199:199" ht="12" customHeight="1">
      <c r="GQ58509" s="171"/>
    </row>
    <row r="58510" spans="199:199" ht="12" customHeight="1">
      <c r="GQ58510" s="171"/>
    </row>
    <row r="58511" spans="199:199" ht="12" customHeight="1">
      <c r="GQ58511" s="171"/>
    </row>
    <row r="58512" spans="199:199" ht="12" customHeight="1">
      <c r="GQ58512" s="171"/>
    </row>
    <row r="58513" spans="199:199" ht="12" customHeight="1">
      <c r="GQ58513" s="171"/>
    </row>
    <row r="58514" spans="199:199" ht="12" customHeight="1">
      <c r="GQ58514" s="171"/>
    </row>
    <row r="58515" spans="199:199" ht="12" customHeight="1">
      <c r="GQ58515" s="171"/>
    </row>
    <row r="58516" spans="199:199" ht="12" customHeight="1">
      <c r="GQ58516" s="171"/>
    </row>
    <row r="58517" spans="199:199" ht="12" customHeight="1">
      <c r="GQ58517" s="171"/>
    </row>
    <row r="58518" spans="199:199" ht="12" customHeight="1">
      <c r="GQ58518" s="171"/>
    </row>
    <row r="58519" spans="199:199" ht="12" customHeight="1">
      <c r="GQ58519" s="171"/>
    </row>
    <row r="58520" spans="199:199" ht="12" customHeight="1">
      <c r="GQ58520" s="171"/>
    </row>
    <row r="58521" spans="199:199" ht="12" customHeight="1">
      <c r="GQ58521" s="171"/>
    </row>
    <row r="58522" spans="199:199" ht="12" customHeight="1">
      <c r="GQ58522" s="171"/>
    </row>
    <row r="58523" spans="199:199" ht="12" customHeight="1">
      <c r="GQ58523" s="171"/>
    </row>
    <row r="58524" spans="199:199" ht="12" customHeight="1">
      <c r="GQ58524" s="171"/>
    </row>
    <row r="58525" spans="199:199" ht="12" customHeight="1">
      <c r="GQ58525" s="171"/>
    </row>
    <row r="58526" spans="199:199" ht="12" customHeight="1">
      <c r="GQ58526" s="171"/>
    </row>
    <row r="58527" spans="199:199" ht="12" customHeight="1">
      <c r="GQ58527" s="171"/>
    </row>
    <row r="58528" spans="199:199" ht="12" customHeight="1">
      <c r="GQ58528" s="171"/>
    </row>
    <row r="58529" spans="199:199" ht="12" customHeight="1">
      <c r="GQ58529" s="171"/>
    </row>
    <row r="58530" spans="199:199" ht="12" customHeight="1">
      <c r="GQ58530" s="171"/>
    </row>
    <row r="58531" spans="199:199" ht="12" customHeight="1">
      <c r="GQ58531" s="171"/>
    </row>
    <row r="58532" spans="199:199" ht="12" customHeight="1">
      <c r="GQ58532" s="171"/>
    </row>
    <row r="58533" spans="199:199" ht="12" customHeight="1">
      <c r="GQ58533" s="171"/>
    </row>
    <row r="58534" spans="199:199" ht="12" customHeight="1">
      <c r="GQ58534" s="171"/>
    </row>
    <row r="58535" spans="199:199" ht="12" customHeight="1">
      <c r="GQ58535" s="171"/>
    </row>
    <row r="58536" spans="199:199" ht="12" customHeight="1">
      <c r="GQ58536" s="171"/>
    </row>
    <row r="58537" spans="199:199" ht="12" customHeight="1">
      <c r="GQ58537" s="171"/>
    </row>
    <row r="58538" spans="199:199" ht="12" customHeight="1">
      <c r="GQ58538" s="171"/>
    </row>
    <row r="58539" spans="199:199" ht="12" customHeight="1">
      <c r="GQ58539" s="171"/>
    </row>
    <row r="58540" spans="199:199" ht="12" customHeight="1">
      <c r="GQ58540" s="171"/>
    </row>
    <row r="58541" spans="199:199" ht="12" customHeight="1">
      <c r="GQ58541" s="171"/>
    </row>
    <row r="58542" spans="199:199" ht="12" customHeight="1">
      <c r="GQ58542" s="171"/>
    </row>
    <row r="58543" spans="199:199" ht="12" customHeight="1">
      <c r="GQ58543" s="171"/>
    </row>
    <row r="58544" spans="199:199" ht="12" customHeight="1">
      <c r="GQ58544" s="171"/>
    </row>
    <row r="58545" spans="199:199" ht="12" customHeight="1">
      <c r="GQ58545" s="171"/>
    </row>
    <row r="58546" spans="199:199" ht="12" customHeight="1">
      <c r="GQ58546" s="171"/>
    </row>
    <row r="58547" spans="199:199" ht="12" customHeight="1">
      <c r="GQ58547" s="171"/>
    </row>
    <row r="58548" spans="199:199" ht="12" customHeight="1">
      <c r="GQ58548" s="171"/>
    </row>
    <row r="58549" spans="199:199" ht="12" customHeight="1">
      <c r="GQ58549" s="171"/>
    </row>
    <row r="58550" spans="199:199" ht="12" customHeight="1">
      <c r="GQ58550" s="171"/>
    </row>
    <row r="58551" spans="199:199" ht="12" customHeight="1">
      <c r="GQ58551" s="171"/>
    </row>
    <row r="58552" spans="199:199" ht="12" customHeight="1">
      <c r="GQ58552" s="171"/>
    </row>
    <row r="58553" spans="199:199" ht="12" customHeight="1">
      <c r="GQ58553" s="171"/>
    </row>
    <row r="58554" spans="199:199" ht="12" customHeight="1">
      <c r="GQ58554" s="171"/>
    </row>
    <row r="58555" spans="199:199" ht="12" customHeight="1">
      <c r="GQ58555" s="171"/>
    </row>
    <row r="58556" spans="199:199" ht="12" customHeight="1">
      <c r="GQ58556" s="171"/>
    </row>
    <row r="58557" spans="199:199" ht="12" customHeight="1">
      <c r="GQ58557" s="171"/>
    </row>
    <row r="58558" spans="199:199" ht="12" customHeight="1">
      <c r="GQ58558" s="171"/>
    </row>
    <row r="58559" spans="199:199" ht="12" customHeight="1">
      <c r="GQ58559" s="171"/>
    </row>
    <row r="58560" spans="199:199" ht="12" customHeight="1">
      <c r="GQ58560" s="171"/>
    </row>
    <row r="58561" spans="199:199" ht="12" customHeight="1">
      <c r="GQ58561" s="171"/>
    </row>
    <row r="58562" spans="199:199" ht="12" customHeight="1">
      <c r="GQ58562" s="171"/>
    </row>
    <row r="58563" spans="199:199" ht="12" customHeight="1">
      <c r="GQ58563" s="171"/>
    </row>
    <row r="58564" spans="199:199" ht="12" customHeight="1">
      <c r="GQ58564" s="171"/>
    </row>
    <row r="58565" spans="199:199" ht="12" customHeight="1">
      <c r="GQ58565" s="171"/>
    </row>
    <row r="58566" spans="199:199" ht="12" customHeight="1">
      <c r="GQ58566" s="171"/>
    </row>
    <row r="58567" spans="199:199" ht="12" customHeight="1">
      <c r="GQ58567" s="171"/>
    </row>
    <row r="58568" spans="199:199" ht="12" customHeight="1">
      <c r="GQ58568" s="171"/>
    </row>
    <row r="58569" spans="199:199" ht="12" customHeight="1">
      <c r="GQ58569" s="171"/>
    </row>
    <row r="58570" spans="199:199" ht="12" customHeight="1">
      <c r="GQ58570" s="171"/>
    </row>
    <row r="58571" spans="199:199" ht="12" customHeight="1">
      <c r="GQ58571" s="171"/>
    </row>
    <row r="58572" spans="199:199" ht="12" customHeight="1">
      <c r="GQ58572" s="171"/>
    </row>
    <row r="58573" spans="199:199" ht="12" customHeight="1">
      <c r="GQ58573" s="171"/>
    </row>
    <row r="58574" spans="199:199" ht="12" customHeight="1">
      <c r="GQ58574" s="171"/>
    </row>
    <row r="58575" spans="199:199" ht="12" customHeight="1">
      <c r="GQ58575" s="171"/>
    </row>
    <row r="58576" spans="199:199" ht="12" customHeight="1">
      <c r="GQ58576" s="171"/>
    </row>
    <row r="58577" spans="199:199" ht="12" customHeight="1">
      <c r="GQ58577" s="171"/>
    </row>
    <row r="58578" spans="199:199" ht="12" customHeight="1">
      <c r="GQ58578" s="171"/>
    </row>
    <row r="58579" spans="199:199" ht="12" customHeight="1">
      <c r="GQ58579" s="171"/>
    </row>
    <row r="58580" spans="199:199" ht="12" customHeight="1">
      <c r="GQ58580" s="171"/>
    </row>
    <row r="58581" spans="199:199" ht="12" customHeight="1">
      <c r="GQ58581" s="171"/>
    </row>
    <row r="58582" spans="199:199" ht="12" customHeight="1">
      <c r="GQ58582" s="171"/>
    </row>
    <row r="58583" spans="199:199" ht="12" customHeight="1">
      <c r="GQ58583" s="171"/>
    </row>
    <row r="58584" spans="199:199" ht="12" customHeight="1">
      <c r="GQ58584" s="171"/>
    </row>
    <row r="58585" spans="199:199" ht="12" customHeight="1">
      <c r="GQ58585" s="171"/>
    </row>
    <row r="58586" spans="199:199" ht="12" customHeight="1">
      <c r="GQ58586" s="171"/>
    </row>
    <row r="58587" spans="199:199" ht="12" customHeight="1">
      <c r="GQ58587" s="171"/>
    </row>
    <row r="58588" spans="199:199" ht="12" customHeight="1">
      <c r="GQ58588" s="171"/>
    </row>
    <row r="58589" spans="199:199" ht="12" customHeight="1">
      <c r="GQ58589" s="171"/>
    </row>
    <row r="58590" spans="199:199" ht="12" customHeight="1">
      <c r="GQ58590" s="171"/>
    </row>
    <row r="58591" spans="199:199" ht="12" customHeight="1">
      <c r="GQ58591" s="171"/>
    </row>
    <row r="58592" spans="199:199" ht="12" customHeight="1">
      <c r="GQ58592" s="171"/>
    </row>
    <row r="58593" spans="199:199" ht="12" customHeight="1">
      <c r="GQ58593" s="171"/>
    </row>
    <row r="58594" spans="199:199" ht="12" customHeight="1">
      <c r="GQ58594" s="171"/>
    </row>
    <row r="58595" spans="199:199" ht="12" customHeight="1">
      <c r="GQ58595" s="171"/>
    </row>
    <row r="58596" spans="199:199" ht="12" customHeight="1">
      <c r="GQ58596" s="171"/>
    </row>
    <row r="58597" spans="199:199" ht="12" customHeight="1">
      <c r="GQ58597" s="171"/>
    </row>
    <row r="58598" spans="199:199" ht="12" customHeight="1">
      <c r="GQ58598" s="171"/>
    </row>
    <row r="58599" spans="199:199" ht="12" customHeight="1">
      <c r="GQ58599" s="171"/>
    </row>
    <row r="58600" spans="199:199" ht="12" customHeight="1">
      <c r="GQ58600" s="171"/>
    </row>
    <row r="58601" spans="199:199" ht="12" customHeight="1">
      <c r="GQ58601" s="171"/>
    </row>
    <row r="58602" spans="199:199" ht="12" customHeight="1">
      <c r="GQ58602" s="171"/>
    </row>
    <row r="58603" spans="199:199" ht="12" customHeight="1">
      <c r="GQ58603" s="171"/>
    </row>
    <row r="58604" spans="199:199" ht="12" customHeight="1">
      <c r="GQ58604" s="171"/>
    </row>
    <row r="58605" spans="199:199" ht="12" customHeight="1">
      <c r="GQ58605" s="171"/>
    </row>
    <row r="58606" spans="199:199" ht="12" customHeight="1">
      <c r="GQ58606" s="171"/>
    </row>
    <row r="58607" spans="199:199" ht="12" customHeight="1">
      <c r="GQ58607" s="171"/>
    </row>
    <row r="58608" spans="199:199" ht="12" customHeight="1">
      <c r="GQ58608" s="171"/>
    </row>
    <row r="58609" spans="199:199" ht="12" customHeight="1">
      <c r="GQ58609" s="171"/>
    </row>
    <row r="58610" spans="199:199" ht="12" customHeight="1">
      <c r="GQ58610" s="171"/>
    </row>
    <row r="58611" spans="199:199" ht="12" customHeight="1">
      <c r="GQ58611" s="171"/>
    </row>
    <row r="58612" spans="199:199" ht="12" customHeight="1">
      <c r="GQ58612" s="171"/>
    </row>
    <row r="58613" spans="199:199" ht="12" customHeight="1">
      <c r="GQ58613" s="171"/>
    </row>
    <row r="58614" spans="199:199" ht="12" customHeight="1">
      <c r="GQ58614" s="171"/>
    </row>
    <row r="58615" spans="199:199" ht="12" customHeight="1">
      <c r="GQ58615" s="171"/>
    </row>
    <row r="58616" spans="199:199" ht="12" customHeight="1">
      <c r="GQ58616" s="171"/>
    </row>
    <row r="58617" spans="199:199" ht="12" customHeight="1">
      <c r="GQ58617" s="171"/>
    </row>
    <row r="58618" spans="199:199" ht="12" customHeight="1">
      <c r="GQ58618" s="171"/>
    </row>
    <row r="58619" spans="199:199" ht="12" customHeight="1">
      <c r="GQ58619" s="171"/>
    </row>
    <row r="58620" spans="199:199" ht="12" customHeight="1">
      <c r="GQ58620" s="171"/>
    </row>
    <row r="58621" spans="199:199" ht="12" customHeight="1">
      <c r="GQ58621" s="171"/>
    </row>
    <row r="58622" spans="199:199" ht="12" customHeight="1">
      <c r="GQ58622" s="171"/>
    </row>
    <row r="58623" spans="199:199" ht="12" customHeight="1">
      <c r="GQ58623" s="171"/>
    </row>
    <row r="58624" spans="199:199" ht="12" customHeight="1">
      <c r="GQ58624" s="171"/>
    </row>
    <row r="58625" spans="199:199" ht="12" customHeight="1">
      <c r="GQ58625" s="171"/>
    </row>
    <row r="58626" spans="199:199" ht="12" customHeight="1">
      <c r="GQ58626" s="171"/>
    </row>
    <row r="58627" spans="199:199" ht="12" customHeight="1">
      <c r="GQ58627" s="171"/>
    </row>
    <row r="58628" spans="199:199" ht="12" customHeight="1">
      <c r="GQ58628" s="171"/>
    </row>
    <row r="58629" spans="199:199" ht="12" customHeight="1">
      <c r="GQ58629" s="171"/>
    </row>
    <row r="58630" spans="199:199" ht="12" customHeight="1">
      <c r="GQ58630" s="171"/>
    </row>
    <row r="58631" spans="199:199" ht="12" customHeight="1">
      <c r="GQ58631" s="171"/>
    </row>
    <row r="58632" spans="199:199" ht="12" customHeight="1">
      <c r="GQ58632" s="171"/>
    </row>
    <row r="58633" spans="199:199" ht="12" customHeight="1">
      <c r="GQ58633" s="171"/>
    </row>
    <row r="58634" spans="199:199" ht="12" customHeight="1">
      <c r="GQ58634" s="171"/>
    </row>
    <row r="58635" spans="199:199" ht="12" customHeight="1">
      <c r="GQ58635" s="171"/>
    </row>
    <row r="58636" spans="199:199" ht="12" customHeight="1">
      <c r="GQ58636" s="171"/>
    </row>
    <row r="58637" spans="199:199" ht="12" customHeight="1">
      <c r="GQ58637" s="171"/>
    </row>
    <row r="58638" spans="199:199" ht="12" customHeight="1">
      <c r="GQ58638" s="171"/>
    </row>
    <row r="58639" spans="199:199" ht="12" customHeight="1">
      <c r="GQ58639" s="171"/>
    </row>
    <row r="58640" spans="199:199" ht="12" customHeight="1">
      <c r="GQ58640" s="171"/>
    </row>
    <row r="58641" spans="199:199" ht="12" customHeight="1">
      <c r="GQ58641" s="171"/>
    </row>
    <row r="58642" spans="199:199" ht="12" customHeight="1">
      <c r="GQ58642" s="171"/>
    </row>
    <row r="58643" spans="199:199" ht="12" customHeight="1">
      <c r="GQ58643" s="171"/>
    </row>
    <row r="58644" spans="199:199" ht="12" customHeight="1">
      <c r="GQ58644" s="171"/>
    </row>
    <row r="58645" spans="199:199" ht="12" customHeight="1">
      <c r="GQ58645" s="171"/>
    </row>
    <row r="58646" spans="199:199" ht="12" customHeight="1">
      <c r="GQ58646" s="171"/>
    </row>
    <row r="58647" spans="199:199" ht="12" customHeight="1">
      <c r="GQ58647" s="171"/>
    </row>
    <row r="58648" spans="199:199" ht="12" customHeight="1">
      <c r="GQ58648" s="171"/>
    </row>
    <row r="58649" spans="199:199" ht="12" customHeight="1">
      <c r="GQ58649" s="171"/>
    </row>
    <row r="58650" spans="199:199" ht="12" customHeight="1">
      <c r="GQ58650" s="171"/>
    </row>
    <row r="58651" spans="199:199" ht="12" customHeight="1">
      <c r="GQ58651" s="171"/>
    </row>
    <row r="58652" spans="199:199" ht="12" customHeight="1">
      <c r="GQ58652" s="171"/>
    </row>
    <row r="58653" spans="199:199" ht="12" customHeight="1">
      <c r="GQ58653" s="171"/>
    </row>
    <row r="58654" spans="199:199" ht="12" customHeight="1">
      <c r="GQ58654" s="171"/>
    </row>
    <row r="58655" spans="199:199" ht="12" customHeight="1">
      <c r="GQ58655" s="171"/>
    </row>
    <row r="58656" spans="199:199" ht="12" customHeight="1">
      <c r="GQ58656" s="171"/>
    </row>
    <row r="58657" spans="199:199" ht="12" customHeight="1">
      <c r="GQ58657" s="171"/>
    </row>
    <row r="58658" spans="199:199" ht="12" customHeight="1">
      <c r="GQ58658" s="171"/>
    </row>
    <row r="58659" spans="199:199" ht="12" customHeight="1">
      <c r="GQ58659" s="171"/>
    </row>
    <row r="58660" spans="199:199" ht="12" customHeight="1">
      <c r="GQ58660" s="171"/>
    </row>
    <row r="58661" spans="199:199" ht="12" customHeight="1">
      <c r="GQ58661" s="171"/>
    </row>
    <row r="58662" spans="199:199" ht="12" customHeight="1">
      <c r="GQ58662" s="171"/>
    </row>
    <row r="58663" spans="199:199" ht="12" customHeight="1">
      <c r="GQ58663" s="171"/>
    </row>
    <row r="58664" spans="199:199" ht="12" customHeight="1">
      <c r="GQ58664" s="171"/>
    </row>
    <row r="58665" spans="199:199" ht="12" customHeight="1">
      <c r="GQ58665" s="171"/>
    </row>
    <row r="58666" spans="199:199" ht="12" customHeight="1">
      <c r="GQ58666" s="171"/>
    </row>
    <row r="58667" spans="199:199" ht="12" customHeight="1">
      <c r="GQ58667" s="171"/>
    </row>
    <row r="58668" spans="199:199" ht="12" customHeight="1">
      <c r="GQ58668" s="171"/>
    </row>
    <row r="58669" spans="199:199" ht="12" customHeight="1">
      <c r="GQ58669" s="171"/>
    </row>
    <row r="58670" spans="199:199" ht="12" customHeight="1">
      <c r="GQ58670" s="171"/>
    </row>
    <row r="58671" spans="199:199" ht="12" customHeight="1">
      <c r="GQ58671" s="171"/>
    </row>
    <row r="58672" spans="199:199" ht="12" customHeight="1">
      <c r="GQ58672" s="171"/>
    </row>
    <row r="58673" spans="199:199" ht="12" customHeight="1">
      <c r="GQ58673" s="171"/>
    </row>
    <row r="58674" spans="199:199" ht="12" customHeight="1">
      <c r="GQ58674" s="171"/>
    </row>
    <row r="58675" spans="199:199" ht="12" customHeight="1">
      <c r="GQ58675" s="171"/>
    </row>
    <row r="58676" spans="199:199" ht="12" customHeight="1">
      <c r="GQ58676" s="171"/>
    </row>
    <row r="58677" spans="199:199" ht="12" customHeight="1">
      <c r="GQ58677" s="171"/>
    </row>
    <row r="58678" spans="199:199" ht="12" customHeight="1">
      <c r="GQ58678" s="171"/>
    </row>
    <row r="58679" spans="199:199" ht="12" customHeight="1">
      <c r="GQ58679" s="171"/>
    </row>
    <row r="58680" spans="199:199" ht="12" customHeight="1">
      <c r="GQ58680" s="171"/>
    </row>
    <row r="58681" spans="199:199" ht="12" customHeight="1">
      <c r="GQ58681" s="171"/>
    </row>
    <row r="58682" spans="199:199" ht="12" customHeight="1">
      <c r="GQ58682" s="171"/>
    </row>
    <row r="58683" spans="199:199" ht="12" customHeight="1">
      <c r="GQ58683" s="171"/>
    </row>
    <row r="58684" spans="199:199" ht="12" customHeight="1">
      <c r="GQ58684" s="171"/>
    </row>
    <row r="58685" spans="199:199" ht="12" customHeight="1">
      <c r="GQ58685" s="171"/>
    </row>
    <row r="58686" spans="199:199" ht="12" customHeight="1">
      <c r="GQ58686" s="171"/>
    </row>
    <row r="58687" spans="199:199" ht="12" customHeight="1">
      <c r="GQ58687" s="171"/>
    </row>
    <row r="58688" spans="199:199" ht="12" customHeight="1">
      <c r="GQ58688" s="171"/>
    </row>
    <row r="58689" spans="199:199" ht="12" customHeight="1">
      <c r="GQ58689" s="171"/>
    </row>
    <row r="58690" spans="199:199" ht="12" customHeight="1">
      <c r="GQ58690" s="171"/>
    </row>
    <row r="58691" spans="199:199" ht="12" customHeight="1">
      <c r="GQ58691" s="171"/>
    </row>
    <row r="58692" spans="199:199" ht="12" customHeight="1">
      <c r="GQ58692" s="171"/>
    </row>
    <row r="58693" spans="199:199" ht="12" customHeight="1">
      <c r="GQ58693" s="171"/>
    </row>
    <row r="58694" spans="199:199" ht="12" customHeight="1">
      <c r="GQ58694" s="171"/>
    </row>
    <row r="58695" spans="199:199" ht="12" customHeight="1">
      <c r="GQ58695" s="171"/>
    </row>
    <row r="58696" spans="199:199" ht="12" customHeight="1">
      <c r="GQ58696" s="171"/>
    </row>
    <row r="58697" spans="199:199" ht="12" customHeight="1">
      <c r="GQ58697" s="171"/>
    </row>
    <row r="58698" spans="199:199" ht="12" customHeight="1">
      <c r="GQ58698" s="171"/>
    </row>
    <row r="58699" spans="199:199" ht="12" customHeight="1">
      <c r="GQ58699" s="171"/>
    </row>
    <row r="58700" spans="199:199" ht="12" customHeight="1">
      <c r="GQ58700" s="171"/>
    </row>
    <row r="58701" spans="199:199" ht="12" customHeight="1">
      <c r="GQ58701" s="171"/>
    </row>
    <row r="58702" spans="199:199" ht="12" customHeight="1">
      <c r="GQ58702" s="171"/>
    </row>
    <row r="58703" spans="199:199" ht="12" customHeight="1">
      <c r="GQ58703" s="171"/>
    </row>
    <row r="58704" spans="199:199" ht="12" customHeight="1">
      <c r="GQ58704" s="171"/>
    </row>
    <row r="58705" spans="199:199" ht="12" customHeight="1">
      <c r="GQ58705" s="171"/>
    </row>
    <row r="58706" spans="199:199" ht="12" customHeight="1">
      <c r="GQ58706" s="171"/>
    </row>
    <row r="58707" spans="199:199" ht="12" customHeight="1">
      <c r="GQ58707" s="171"/>
    </row>
    <row r="58708" spans="199:199" ht="12" customHeight="1">
      <c r="GQ58708" s="171"/>
    </row>
    <row r="58709" spans="199:199" ht="12" customHeight="1">
      <c r="GQ58709" s="171"/>
    </row>
    <row r="58710" spans="199:199" ht="12" customHeight="1">
      <c r="GQ58710" s="171"/>
    </row>
    <row r="58711" spans="199:199" ht="12" customHeight="1">
      <c r="GQ58711" s="171"/>
    </row>
    <row r="58712" spans="199:199" ht="12" customHeight="1">
      <c r="GQ58712" s="171"/>
    </row>
    <row r="58713" spans="199:199" ht="12" customHeight="1">
      <c r="GQ58713" s="171"/>
    </row>
    <row r="58714" spans="199:199" ht="12" customHeight="1">
      <c r="GQ58714" s="171"/>
    </row>
    <row r="58715" spans="199:199" ht="12" customHeight="1">
      <c r="GQ58715" s="171"/>
    </row>
    <row r="58716" spans="199:199" ht="12" customHeight="1">
      <c r="GQ58716" s="171"/>
    </row>
    <row r="58717" spans="199:199" ht="12" customHeight="1">
      <c r="GQ58717" s="171"/>
    </row>
    <row r="58718" spans="199:199" ht="12" customHeight="1">
      <c r="GQ58718" s="171"/>
    </row>
    <row r="58719" spans="199:199" ht="12" customHeight="1">
      <c r="GQ58719" s="171"/>
    </row>
    <row r="58720" spans="199:199" ht="12" customHeight="1">
      <c r="GQ58720" s="171"/>
    </row>
    <row r="58721" spans="199:199" ht="12" customHeight="1">
      <c r="GQ58721" s="171"/>
    </row>
    <row r="58722" spans="199:199" ht="12" customHeight="1">
      <c r="GQ58722" s="171"/>
    </row>
    <row r="58723" spans="199:199" ht="12" customHeight="1">
      <c r="GQ58723" s="171"/>
    </row>
    <row r="58724" spans="199:199" ht="12" customHeight="1">
      <c r="GQ58724" s="171"/>
    </row>
    <row r="58725" spans="199:199" ht="12" customHeight="1">
      <c r="GQ58725" s="171"/>
    </row>
    <row r="58726" spans="199:199" ht="12" customHeight="1">
      <c r="GQ58726" s="171"/>
    </row>
    <row r="58727" spans="199:199" ht="12" customHeight="1">
      <c r="GQ58727" s="171"/>
    </row>
    <row r="58728" spans="199:199" ht="12" customHeight="1">
      <c r="GQ58728" s="171"/>
    </row>
    <row r="58729" spans="199:199" ht="12" customHeight="1">
      <c r="GQ58729" s="171"/>
    </row>
    <row r="58730" spans="199:199" ht="12" customHeight="1">
      <c r="GQ58730" s="171"/>
    </row>
    <row r="58731" spans="199:199" ht="12" customHeight="1">
      <c r="GQ58731" s="171"/>
    </row>
    <row r="58732" spans="199:199" ht="12" customHeight="1">
      <c r="GQ58732" s="171"/>
    </row>
    <row r="58733" spans="199:199" ht="12" customHeight="1">
      <c r="GQ58733" s="171"/>
    </row>
    <row r="58734" spans="199:199" ht="12" customHeight="1">
      <c r="GQ58734" s="171"/>
    </row>
    <row r="58735" spans="199:199" ht="12" customHeight="1">
      <c r="GQ58735" s="171"/>
    </row>
    <row r="58736" spans="199:199" ht="12" customHeight="1">
      <c r="GQ58736" s="171"/>
    </row>
    <row r="58737" spans="199:199" ht="12" customHeight="1">
      <c r="GQ58737" s="171"/>
    </row>
    <row r="58738" spans="199:199" ht="12" customHeight="1">
      <c r="GQ58738" s="171"/>
    </row>
    <row r="58739" spans="199:199" ht="12" customHeight="1">
      <c r="GQ58739" s="171"/>
    </row>
    <row r="58740" spans="199:199" ht="12" customHeight="1">
      <c r="GQ58740" s="171"/>
    </row>
    <row r="58741" spans="199:199" ht="12" customHeight="1">
      <c r="GQ58741" s="171"/>
    </row>
    <row r="58742" spans="199:199" ht="12" customHeight="1">
      <c r="GQ58742" s="171"/>
    </row>
    <row r="58743" spans="199:199" ht="12" customHeight="1">
      <c r="GQ58743" s="171"/>
    </row>
    <row r="58744" spans="199:199" ht="12" customHeight="1">
      <c r="GQ58744" s="171"/>
    </row>
    <row r="58745" spans="199:199" ht="12" customHeight="1">
      <c r="GQ58745" s="171"/>
    </row>
    <row r="58746" spans="199:199" ht="12" customHeight="1">
      <c r="GQ58746" s="171"/>
    </row>
    <row r="58747" spans="199:199" ht="12" customHeight="1">
      <c r="GQ58747" s="171"/>
    </row>
    <row r="58748" spans="199:199" ht="12" customHeight="1">
      <c r="GQ58748" s="171"/>
    </row>
    <row r="58749" spans="199:199" ht="12" customHeight="1">
      <c r="GQ58749" s="171"/>
    </row>
    <row r="58750" spans="199:199" ht="12" customHeight="1">
      <c r="GQ58750" s="171"/>
    </row>
    <row r="58751" spans="199:199" ht="12" customHeight="1">
      <c r="GQ58751" s="171"/>
    </row>
    <row r="58752" spans="199:199" ht="12" customHeight="1">
      <c r="GQ58752" s="171"/>
    </row>
    <row r="58753" spans="199:199" ht="12" customHeight="1">
      <c r="GQ58753" s="171"/>
    </row>
    <row r="58754" spans="199:199" ht="12" customHeight="1">
      <c r="GQ58754" s="171"/>
    </row>
    <row r="58755" spans="199:199" ht="12" customHeight="1">
      <c r="GQ58755" s="171"/>
    </row>
    <row r="58756" spans="199:199" ht="12" customHeight="1">
      <c r="GQ58756" s="171"/>
    </row>
    <row r="58757" spans="199:199" ht="12" customHeight="1">
      <c r="GQ58757" s="171"/>
    </row>
    <row r="58758" spans="199:199" ht="12" customHeight="1">
      <c r="GQ58758" s="171"/>
    </row>
    <row r="58759" spans="199:199" ht="12" customHeight="1">
      <c r="GQ58759" s="171"/>
    </row>
    <row r="58760" spans="199:199" ht="12" customHeight="1">
      <c r="GQ58760" s="171"/>
    </row>
    <row r="58761" spans="199:199" ht="12" customHeight="1">
      <c r="GQ58761" s="171"/>
    </row>
    <row r="58762" spans="199:199" ht="12" customHeight="1">
      <c r="GQ58762" s="171"/>
    </row>
    <row r="58763" spans="199:199" ht="12" customHeight="1">
      <c r="GQ58763" s="171"/>
    </row>
    <row r="58764" spans="199:199" ht="12" customHeight="1">
      <c r="GQ58764" s="171"/>
    </row>
    <row r="58765" spans="199:199" ht="12" customHeight="1">
      <c r="GQ58765" s="171"/>
    </row>
    <row r="58766" spans="199:199" ht="12" customHeight="1">
      <c r="GQ58766" s="171"/>
    </row>
    <row r="58767" spans="199:199" ht="12" customHeight="1">
      <c r="GQ58767" s="171"/>
    </row>
    <row r="58768" spans="199:199" ht="12" customHeight="1">
      <c r="GQ58768" s="171"/>
    </row>
    <row r="58769" spans="199:199" ht="12" customHeight="1">
      <c r="GQ58769" s="171"/>
    </row>
    <row r="58770" spans="199:199" ht="12" customHeight="1">
      <c r="GQ58770" s="171"/>
    </row>
    <row r="58771" spans="199:199" ht="12" customHeight="1">
      <c r="GQ58771" s="171"/>
    </row>
    <row r="58772" spans="199:199" ht="12" customHeight="1">
      <c r="GQ58772" s="171"/>
    </row>
    <row r="58773" spans="199:199" ht="12" customHeight="1">
      <c r="GQ58773" s="171"/>
    </row>
    <row r="58774" spans="199:199" ht="12" customHeight="1">
      <c r="GQ58774" s="171"/>
    </row>
    <row r="58775" spans="199:199" ht="12" customHeight="1">
      <c r="GQ58775" s="171"/>
    </row>
    <row r="58776" spans="199:199" ht="12" customHeight="1">
      <c r="GQ58776" s="171"/>
    </row>
    <row r="58777" spans="199:199" ht="12" customHeight="1">
      <c r="GQ58777" s="171"/>
    </row>
    <row r="58778" spans="199:199" ht="12" customHeight="1">
      <c r="GQ58778" s="171"/>
    </row>
    <row r="58779" spans="199:199" ht="12" customHeight="1">
      <c r="GQ58779" s="171"/>
    </row>
    <row r="58780" spans="199:199" ht="12" customHeight="1">
      <c r="GQ58780" s="171"/>
    </row>
    <row r="58781" spans="199:199" ht="12" customHeight="1">
      <c r="GQ58781" s="171"/>
    </row>
    <row r="58782" spans="199:199" ht="12" customHeight="1">
      <c r="GQ58782" s="171"/>
    </row>
    <row r="58783" spans="199:199" ht="12" customHeight="1">
      <c r="GQ58783" s="171"/>
    </row>
    <row r="58784" spans="199:199" ht="12" customHeight="1">
      <c r="GQ58784" s="171"/>
    </row>
    <row r="58785" spans="199:199" ht="12" customHeight="1">
      <c r="GQ58785" s="171"/>
    </row>
    <row r="58786" spans="199:199" ht="12" customHeight="1">
      <c r="GQ58786" s="171"/>
    </row>
    <row r="58787" spans="199:199" ht="12" customHeight="1">
      <c r="GQ58787" s="171"/>
    </row>
    <row r="58788" spans="199:199" ht="12" customHeight="1">
      <c r="GQ58788" s="171"/>
    </row>
    <row r="58789" spans="199:199" ht="12" customHeight="1">
      <c r="GQ58789" s="171"/>
    </row>
    <row r="58790" spans="199:199" ht="12" customHeight="1">
      <c r="GQ58790" s="171"/>
    </row>
    <row r="58791" spans="199:199" ht="12" customHeight="1">
      <c r="GQ58791" s="171"/>
    </row>
    <row r="58792" spans="199:199" ht="12" customHeight="1">
      <c r="GQ58792" s="171"/>
    </row>
    <row r="58793" spans="199:199" ht="12" customHeight="1">
      <c r="GQ58793" s="171"/>
    </row>
    <row r="58794" spans="199:199" ht="12" customHeight="1">
      <c r="GQ58794" s="171"/>
    </row>
    <row r="58795" spans="199:199" ht="12" customHeight="1">
      <c r="GQ58795" s="171"/>
    </row>
    <row r="58796" spans="199:199" ht="12" customHeight="1">
      <c r="GQ58796" s="171"/>
    </row>
    <row r="58797" spans="199:199" ht="12" customHeight="1">
      <c r="GQ58797" s="171"/>
    </row>
    <row r="58798" spans="199:199" ht="12" customHeight="1">
      <c r="GQ58798" s="171"/>
    </row>
    <row r="58799" spans="199:199" ht="12" customHeight="1">
      <c r="GQ58799" s="171"/>
    </row>
    <row r="58800" spans="199:199" ht="12" customHeight="1">
      <c r="GQ58800" s="171"/>
    </row>
    <row r="58801" spans="199:199" ht="12" customHeight="1">
      <c r="GQ58801" s="171"/>
    </row>
    <row r="58802" spans="199:199" ht="12" customHeight="1">
      <c r="GQ58802" s="171"/>
    </row>
    <row r="58803" spans="199:199" ht="12" customHeight="1">
      <c r="GQ58803" s="171"/>
    </row>
    <row r="58804" spans="199:199" ht="12" customHeight="1">
      <c r="GQ58804" s="171"/>
    </row>
    <row r="58805" spans="199:199" ht="12" customHeight="1">
      <c r="GQ58805" s="171"/>
    </row>
    <row r="58806" spans="199:199" ht="12" customHeight="1">
      <c r="GQ58806" s="171"/>
    </row>
    <row r="58807" spans="199:199" ht="12" customHeight="1">
      <c r="GQ58807" s="171"/>
    </row>
    <row r="58808" spans="199:199" ht="12" customHeight="1">
      <c r="GQ58808" s="171"/>
    </row>
    <row r="58809" spans="199:199" ht="12" customHeight="1">
      <c r="GQ58809" s="171"/>
    </row>
    <row r="58810" spans="199:199" ht="12" customHeight="1">
      <c r="GQ58810" s="171"/>
    </row>
    <row r="58811" spans="199:199" ht="12" customHeight="1">
      <c r="GQ58811" s="171"/>
    </row>
    <row r="58812" spans="199:199" ht="12" customHeight="1">
      <c r="GQ58812" s="171"/>
    </row>
    <row r="58813" spans="199:199" ht="12" customHeight="1">
      <c r="GQ58813" s="171"/>
    </row>
    <row r="58814" spans="199:199" ht="12" customHeight="1">
      <c r="GQ58814" s="171"/>
    </row>
    <row r="58815" spans="199:199" ht="12" customHeight="1">
      <c r="GQ58815" s="171"/>
    </row>
    <row r="58816" spans="199:199" ht="12" customHeight="1">
      <c r="GQ58816" s="171"/>
    </row>
    <row r="58817" spans="199:199" ht="12" customHeight="1">
      <c r="GQ58817" s="171"/>
    </row>
    <row r="58818" spans="199:199" ht="12" customHeight="1">
      <c r="GQ58818" s="171"/>
    </row>
    <row r="58819" spans="199:199" ht="12" customHeight="1">
      <c r="GQ58819" s="171"/>
    </row>
    <row r="58820" spans="199:199" ht="12" customHeight="1">
      <c r="GQ58820" s="171"/>
    </row>
    <row r="58821" spans="199:199" ht="12" customHeight="1">
      <c r="GQ58821" s="171"/>
    </row>
    <row r="58822" spans="199:199" ht="12" customHeight="1">
      <c r="GQ58822" s="171"/>
    </row>
    <row r="58823" spans="199:199" ht="12" customHeight="1">
      <c r="GQ58823" s="171"/>
    </row>
    <row r="58824" spans="199:199" ht="12" customHeight="1">
      <c r="GQ58824" s="171"/>
    </row>
    <row r="58825" spans="199:199" ht="12" customHeight="1">
      <c r="GQ58825" s="171"/>
    </row>
    <row r="58826" spans="199:199" ht="12" customHeight="1">
      <c r="GQ58826" s="171"/>
    </row>
    <row r="58827" spans="199:199" ht="12" customHeight="1">
      <c r="GQ58827" s="171"/>
    </row>
    <row r="58828" spans="199:199" ht="12" customHeight="1">
      <c r="GQ58828" s="171"/>
    </row>
    <row r="58829" spans="199:199" ht="12" customHeight="1">
      <c r="GQ58829" s="171"/>
    </row>
    <row r="58830" spans="199:199" ht="12" customHeight="1">
      <c r="GQ58830" s="171"/>
    </row>
    <row r="58831" spans="199:199" ht="12" customHeight="1">
      <c r="GQ58831" s="171"/>
    </row>
    <row r="58832" spans="199:199" ht="12" customHeight="1">
      <c r="GQ58832" s="171"/>
    </row>
    <row r="58833" spans="199:199" ht="12" customHeight="1">
      <c r="GQ58833" s="171"/>
    </row>
    <row r="58834" spans="199:199" ht="12" customHeight="1">
      <c r="GQ58834" s="171"/>
    </row>
    <row r="58835" spans="199:199" ht="12" customHeight="1">
      <c r="GQ58835" s="171"/>
    </row>
    <row r="58836" spans="199:199" ht="12" customHeight="1">
      <c r="GQ58836" s="171"/>
    </row>
    <row r="58837" spans="199:199" ht="12" customHeight="1">
      <c r="GQ58837" s="171"/>
    </row>
    <row r="58838" spans="199:199" ht="12" customHeight="1">
      <c r="GQ58838" s="171"/>
    </row>
    <row r="58839" spans="199:199" ht="12" customHeight="1">
      <c r="GQ58839" s="171"/>
    </row>
    <row r="58840" spans="199:199" ht="12" customHeight="1">
      <c r="GQ58840" s="171"/>
    </row>
    <row r="58841" spans="199:199" ht="12" customHeight="1">
      <c r="GQ58841" s="171"/>
    </row>
    <row r="58842" spans="199:199" ht="12" customHeight="1">
      <c r="GQ58842" s="171"/>
    </row>
    <row r="58843" spans="199:199" ht="12" customHeight="1">
      <c r="GQ58843" s="171"/>
    </row>
    <row r="58844" spans="199:199" ht="12" customHeight="1">
      <c r="GQ58844" s="171"/>
    </row>
    <row r="58845" spans="199:199" ht="12" customHeight="1">
      <c r="GQ58845" s="171"/>
    </row>
    <row r="58846" spans="199:199" ht="12" customHeight="1">
      <c r="GQ58846" s="171"/>
    </row>
    <row r="58847" spans="199:199" ht="12" customHeight="1">
      <c r="GQ58847" s="171"/>
    </row>
    <row r="58848" spans="199:199" ht="12" customHeight="1">
      <c r="GQ58848" s="171"/>
    </row>
    <row r="58849" spans="199:199" ht="12" customHeight="1">
      <c r="GQ58849" s="171"/>
    </row>
    <row r="58850" spans="199:199" ht="12" customHeight="1">
      <c r="GQ58850" s="171"/>
    </row>
    <row r="58851" spans="199:199" ht="12" customHeight="1">
      <c r="GQ58851" s="171"/>
    </row>
    <row r="58852" spans="199:199" ht="12" customHeight="1">
      <c r="GQ58852" s="171"/>
    </row>
    <row r="58853" spans="199:199" ht="12" customHeight="1">
      <c r="GQ58853" s="171"/>
    </row>
    <row r="58854" spans="199:199" ht="12" customHeight="1">
      <c r="GQ58854" s="171"/>
    </row>
    <row r="58855" spans="199:199" ht="12" customHeight="1">
      <c r="GQ58855" s="171"/>
    </row>
    <row r="58856" spans="199:199" ht="12" customHeight="1">
      <c r="GQ58856" s="171"/>
    </row>
    <row r="58857" spans="199:199" ht="12" customHeight="1">
      <c r="GQ58857" s="171"/>
    </row>
    <row r="58858" spans="199:199" ht="12" customHeight="1">
      <c r="GQ58858" s="171"/>
    </row>
    <row r="58859" spans="199:199" ht="12" customHeight="1">
      <c r="GQ58859" s="171"/>
    </row>
    <row r="58860" spans="199:199" ht="12" customHeight="1">
      <c r="GQ58860" s="171"/>
    </row>
    <row r="58861" spans="199:199" ht="12" customHeight="1">
      <c r="GQ58861" s="171"/>
    </row>
    <row r="58862" spans="199:199" ht="12" customHeight="1">
      <c r="GQ58862" s="171"/>
    </row>
    <row r="58863" spans="199:199" ht="12" customHeight="1">
      <c r="GQ58863" s="171"/>
    </row>
    <row r="58864" spans="199:199" ht="12" customHeight="1">
      <c r="GQ58864" s="171"/>
    </row>
    <row r="58865" spans="199:199" ht="12" customHeight="1">
      <c r="GQ58865" s="171"/>
    </row>
    <row r="58866" spans="199:199" ht="12" customHeight="1">
      <c r="GQ58866" s="171"/>
    </row>
    <row r="58867" spans="199:199" ht="12" customHeight="1">
      <c r="GQ58867" s="171"/>
    </row>
    <row r="58868" spans="199:199" ht="12" customHeight="1">
      <c r="GQ58868" s="171"/>
    </row>
    <row r="58869" spans="199:199" ht="12" customHeight="1">
      <c r="GQ58869" s="171"/>
    </row>
    <row r="58870" spans="199:199" ht="12" customHeight="1">
      <c r="GQ58870" s="171"/>
    </row>
    <row r="58871" spans="199:199" ht="12" customHeight="1">
      <c r="GQ58871" s="171"/>
    </row>
    <row r="58872" spans="199:199" ht="12" customHeight="1">
      <c r="GQ58872" s="171"/>
    </row>
    <row r="58873" spans="199:199" ht="12" customHeight="1">
      <c r="GQ58873" s="171"/>
    </row>
    <row r="58874" spans="199:199" ht="12" customHeight="1">
      <c r="GQ58874" s="171"/>
    </row>
    <row r="58875" spans="199:199" ht="12" customHeight="1">
      <c r="GQ58875" s="171"/>
    </row>
    <row r="58876" spans="199:199" ht="12" customHeight="1">
      <c r="GQ58876" s="171"/>
    </row>
    <row r="58877" spans="199:199" ht="12" customHeight="1">
      <c r="GQ58877" s="171"/>
    </row>
    <row r="58878" spans="199:199" ht="12" customHeight="1">
      <c r="GQ58878" s="171"/>
    </row>
    <row r="58879" spans="199:199" ht="12" customHeight="1">
      <c r="GQ58879" s="171"/>
    </row>
    <row r="58880" spans="199:199" ht="12" customHeight="1">
      <c r="GQ58880" s="171"/>
    </row>
    <row r="58881" spans="199:199" ht="12" customHeight="1">
      <c r="GQ58881" s="171"/>
    </row>
    <row r="58882" spans="199:199" ht="12" customHeight="1">
      <c r="GQ58882" s="171"/>
    </row>
    <row r="58883" spans="199:199" ht="12" customHeight="1">
      <c r="GQ58883" s="171"/>
    </row>
    <row r="58884" spans="199:199" ht="12" customHeight="1">
      <c r="GQ58884" s="171"/>
    </row>
    <row r="58885" spans="199:199" ht="12" customHeight="1">
      <c r="GQ58885" s="171"/>
    </row>
    <row r="58886" spans="199:199" ht="12" customHeight="1">
      <c r="GQ58886" s="171"/>
    </row>
    <row r="58887" spans="199:199" ht="12" customHeight="1">
      <c r="GQ58887" s="171"/>
    </row>
    <row r="58888" spans="199:199" ht="12" customHeight="1">
      <c r="GQ58888" s="171"/>
    </row>
    <row r="58889" spans="199:199" ht="12" customHeight="1">
      <c r="GQ58889" s="171"/>
    </row>
    <row r="58890" spans="199:199" ht="12" customHeight="1">
      <c r="GQ58890" s="171"/>
    </row>
    <row r="58891" spans="199:199" ht="12" customHeight="1">
      <c r="GQ58891" s="171"/>
    </row>
    <row r="58892" spans="199:199" ht="12" customHeight="1">
      <c r="GQ58892" s="171"/>
    </row>
    <row r="58893" spans="199:199" ht="12" customHeight="1">
      <c r="GQ58893" s="171"/>
    </row>
    <row r="58894" spans="199:199" ht="12" customHeight="1">
      <c r="GQ58894" s="171"/>
    </row>
    <row r="58895" spans="199:199" ht="12" customHeight="1">
      <c r="GQ58895" s="171"/>
    </row>
    <row r="58896" spans="199:199" ht="12" customHeight="1">
      <c r="GQ58896" s="171"/>
    </row>
    <row r="58897" spans="199:199" ht="12" customHeight="1">
      <c r="GQ58897" s="171"/>
    </row>
    <row r="58898" spans="199:199" ht="12" customHeight="1">
      <c r="GQ58898" s="171"/>
    </row>
    <row r="58899" spans="199:199" ht="12" customHeight="1">
      <c r="GQ58899" s="171"/>
    </row>
    <row r="58900" spans="199:199" ht="12" customHeight="1">
      <c r="GQ58900" s="171"/>
    </row>
    <row r="58901" spans="199:199" ht="12" customHeight="1">
      <c r="GQ58901" s="171"/>
    </row>
    <row r="58902" spans="199:199" ht="12" customHeight="1">
      <c r="GQ58902" s="171"/>
    </row>
    <row r="58903" spans="199:199" ht="12" customHeight="1">
      <c r="GQ58903" s="171"/>
    </row>
    <row r="58904" spans="199:199" ht="12" customHeight="1">
      <c r="GQ58904" s="171"/>
    </row>
    <row r="58905" spans="199:199" ht="12" customHeight="1">
      <c r="GQ58905" s="171"/>
    </row>
    <row r="58906" spans="199:199" ht="12" customHeight="1">
      <c r="GQ58906" s="171"/>
    </row>
    <row r="58907" spans="199:199" ht="12" customHeight="1">
      <c r="GQ58907" s="171"/>
    </row>
    <row r="58908" spans="199:199" ht="12" customHeight="1">
      <c r="GQ58908" s="171"/>
    </row>
    <row r="58909" spans="199:199" ht="12" customHeight="1">
      <c r="GQ58909" s="171"/>
    </row>
    <row r="58910" spans="199:199" ht="12" customHeight="1">
      <c r="GQ58910" s="171"/>
    </row>
    <row r="58911" spans="199:199" ht="12" customHeight="1">
      <c r="GQ58911" s="171"/>
    </row>
    <row r="58912" spans="199:199" ht="12" customHeight="1">
      <c r="GQ58912" s="171"/>
    </row>
    <row r="58913" spans="199:199" ht="12" customHeight="1">
      <c r="GQ58913" s="171"/>
    </row>
    <row r="58914" spans="199:199" ht="12" customHeight="1">
      <c r="GQ58914" s="171"/>
    </row>
    <row r="58915" spans="199:199" ht="12" customHeight="1">
      <c r="GQ58915" s="171"/>
    </row>
    <row r="58916" spans="199:199" ht="12" customHeight="1">
      <c r="GQ58916" s="171"/>
    </row>
    <row r="58917" spans="199:199" ht="12" customHeight="1">
      <c r="GQ58917" s="171"/>
    </row>
    <row r="58918" spans="199:199" ht="12" customHeight="1">
      <c r="GQ58918" s="171"/>
    </row>
    <row r="58919" spans="199:199" ht="12" customHeight="1">
      <c r="GQ58919" s="171"/>
    </row>
    <row r="58920" spans="199:199" ht="12" customHeight="1">
      <c r="GQ58920" s="171"/>
    </row>
    <row r="58921" spans="199:199" ht="12" customHeight="1">
      <c r="GQ58921" s="171"/>
    </row>
    <row r="58922" spans="199:199" ht="12" customHeight="1">
      <c r="GQ58922" s="171"/>
    </row>
    <row r="58923" spans="199:199" ht="12" customHeight="1">
      <c r="GQ58923" s="171"/>
    </row>
    <row r="58924" spans="199:199" ht="12" customHeight="1">
      <c r="GQ58924" s="171"/>
    </row>
    <row r="58925" spans="199:199" ht="12" customHeight="1">
      <c r="GQ58925" s="171"/>
    </row>
    <row r="58926" spans="199:199" ht="12" customHeight="1">
      <c r="GQ58926" s="171"/>
    </row>
    <row r="58927" spans="199:199" ht="12" customHeight="1">
      <c r="GQ58927" s="171"/>
    </row>
    <row r="58928" spans="199:199" ht="12" customHeight="1">
      <c r="GQ58928" s="171"/>
    </row>
    <row r="58929" spans="199:199" ht="12" customHeight="1">
      <c r="GQ58929" s="171"/>
    </row>
    <row r="58930" spans="199:199" ht="12" customHeight="1">
      <c r="GQ58930" s="171"/>
    </row>
    <row r="58931" spans="199:199" ht="12" customHeight="1">
      <c r="GQ58931" s="171"/>
    </row>
    <row r="58932" spans="199:199" ht="12" customHeight="1">
      <c r="GQ58932" s="171"/>
    </row>
    <row r="58933" spans="199:199" ht="12" customHeight="1">
      <c r="GQ58933" s="171"/>
    </row>
    <row r="58934" spans="199:199" ht="12" customHeight="1">
      <c r="GQ58934" s="171"/>
    </row>
    <row r="58935" spans="199:199" ht="12" customHeight="1">
      <c r="GQ58935" s="171"/>
    </row>
    <row r="58936" spans="199:199" ht="12" customHeight="1">
      <c r="GQ58936" s="171"/>
    </row>
    <row r="58937" spans="199:199" ht="12" customHeight="1">
      <c r="GQ58937" s="171"/>
    </row>
    <row r="58938" spans="199:199" ht="12" customHeight="1">
      <c r="GQ58938" s="171"/>
    </row>
    <row r="58939" spans="199:199" ht="12" customHeight="1">
      <c r="GQ58939" s="171"/>
    </row>
    <row r="58940" spans="199:199" ht="12" customHeight="1">
      <c r="GQ58940" s="171"/>
    </row>
    <row r="58941" spans="199:199" ht="12" customHeight="1">
      <c r="GQ58941" s="171"/>
    </row>
    <row r="58942" spans="199:199" ht="12" customHeight="1">
      <c r="GQ58942" s="171"/>
    </row>
    <row r="58943" spans="199:199" ht="12" customHeight="1">
      <c r="GQ58943" s="171"/>
    </row>
    <row r="58944" spans="199:199" ht="12" customHeight="1">
      <c r="GQ58944" s="171"/>
    </row>
    <row r="58945" spans="199:199" ht="12" customHeight="1">
      <c r="GQ58945" s="171"/>
    </row>
    <row r="58946" spans="199:199" ht="12" customHeight="1">
      <c r="GQ58946" s="171"/>
    </row>
    <row r="58947" spans="199:199" ht="12" customHeight="1">
      <c r="GQ58947" s="171"/>
    </row>
    <row r="58948" spans="199:199" ht="12" customHeight="1">
      <c r="GQ58948" s="171"/>
    </row>
    <row r="58949" spans="199:199" ht="12" customHeight="1">
      <c r="GQ58949" s="171"/>
    </row>
    <row r="58950" spans="199:199" ht="12" customHeight="1">
      <c r="GQ58950" s="171"/>
    </row>
    <row r="58951" spans="199:199" ht="12" customHeight="1">
      <c r="GQ58951" s="171"/>
    </row>
    <row r="58952" spans="199:199" ht="12" customHeight="1">
      <c r="GQ58952" s="171"/>
    </row>
    <row r="58953" spans="199:199" ht="12" customHeight="1">
      <c r="GQ58953" s="171"/>
    </row>
    <row r="58954" spans="199:199" ht="12" customHeight="1">
      <c r="GQ58954" s="171"/>
    </row>
    <row r="58955" spans="199:199" ht="12" customHeight="1">
      <c r="GQ58955" s="171"/>
    </row>
    <row r="58956" spans="199:199" ht="12" customHeight="1">
      <c r="GQ58956" s="171"/>
    </row>
    <row r="58957" spans="199:199" ht="12" customHeight="1">
      <c r="GQ58957" s="171"/>
    </row>
    <row r="58958" spans="199:199" ht="12" customHeight="1">
      <c r="GQ58958" s="171"/>
    </row>
    <row r="58959" spans="199:199" ht="12" customHeight="1">
      <c r="GQ58959" s="171"/>
    </row>
    <row r="58960" spans="199:199" ht="12" customHeight="1">
      <c r="GQ58960" s="171"/>
    </row>
    <row r="58961" spans="199:199" ht="12" customHeight="1">
      <c r="GQ58961" s="171"/>
    </row>
    <row r="58962" spans="199:199" ht="12" customHeight="1">
      <c r="GQ58962" s="171"/>
    </row>
    <row r="58963" spans="199:199" ht="12" customHeight="1">
      <c r="GQ58963" s="171"/>
    </row>
    <row r="58964" spans="199:199" ht="12" customHeight="1">
      <c r="GQ58964" s="171"/>
    </row>
    <row r="58965" spans="199:199" ht="12" customHeight="1">
      <c r="GQ58965" s="171"/>
    </row>
    <row r="58966" spans="199:199" ht="12" customHeight="1">
      <c r="GQ58966" s="171"/>
    </row>
    <row r="58967" spans="199:199" ht="12" customHeight="1">
      <c r="GQ58967" s="171"/>
    </row>
    <row r="58968" spans="199:199" ht="12" customHeight="1">
      <c r="GQ58968" s="171"/>
    </row>
    <row r="58969" spans="199:199" ht="12" customHeight="1">
      <c r="GQ58969" s="171"/>
    </row>
    <row r="58970" spans="199:199" ht="12" customHeight="1">
      <c r="GQ58970" s="171"/>
    </row>
    <row r="58971" spans="199:199" ht="12" customHeight="1">
      <c r="GQ58971" s="171"/>
    </row>
    <row r="58972" spans="199:199" ht="12" customHeight="1">
      <c r="GQ58972" s="171"/>
    </row>
    <row r="58973" spans="199:199" ht="12" customHeight="1">
      <c r="GQ58973" s="171"/>
    </row>
    <row r="58974" spans="199:199" ht="12" customHeight="1">
      <c r="GQ58974" s="171"/>
    </row>
    <row r="58975" spans="199:199" ht="12" customHeight="1">
      <c r="GQ58975" s="171"/>
    </row>
    <row r="58976" spans="199:199" ht="12" customHeight="1">
      <c r="GQ58976" s="171"/>
    </row>
    <row r="58977" spans="199:199" ht="12" customHeight="1">
      <c r="GQ58977" s="171"/>
    </row>
    <row r="58978" spans="199:199" ht="12" customHeight="1">
      <c r="GQ58978" s="171"/>
    </row>
    <row r="58979" spans="199:199" ht="12" customHeight="1">
      <c r="GQ58979" s="171"/>
    </row>
    <row r="58980" spans="199:199" ht="12" customHeight="1">
      <c r="GQ58980" s="171"/>
    </row>
    <row r="58981" spans="199:199" ht="12" customHeight="1">
      <c r="GQ58981" s="171"/>
    </row>
    <row r="58982" spans="199:199" ht="12" customHeight="1">
      <c r="GQ58982" s="171"/>
    </row>
    <row r="58983" spans="199:199" ht="12" customHeight="1">
      <c r="GQ58983" s="171"/>
    </row>
    <row r="58984" spans="199:199" ht="12" customHeight="1">
      <c r="GQ58984" s="171"/>
    </row>
    <row r="58985" spans="199:199" ht="12" customHeight="1">
      <c r="GQ58985" s="171"/>
    </row>
    <row r="58986" spans="199:199" ht="12" customHeight="1">
      <c r="GQ58986" s="171"/>
    </row>
    <row r="58987" spans="199:199" ht="12" customHeight="1">
      <c r="GQ58987" s="171"/>
    </row>
    <row r="58988" spans="199:199" ht="12" customHeight="1">
      <c r="GQ58988" s="171"/>
    </row>
    <row r="58989" spans="199:199" ht="12" customHeight="1">
      <c r="GQ58989" s="171"/>
    </row>
    <row r="58990" spans="199:199" ht="12" customHeight="1">
      <c r="GQ58990" s="171"/>
    </row>
    <row r="58991" spans="199:199" ht="12" customHeight="1">
      <c r="GQ58991" s="171"/>
    </row>
    <row r="58992" spans="199:199" ht="12" customHeight="1">
      <c r="GQ58992" s="171"/>
    </row>
    <row r="58993" spans="199:199" ht="12" customHeight="1">
      <c r="GQ58993" s="171"/>
    </row>
    <row r="58994" spans="199:199" ht="12" customHeight="1">
      <c r="GQ58994" s="171"/>
    </row>
    <row r="58995" spans="199:199" ht="12" customHeight="1">
      <c r="GQ58995" s="171"/>
    </row>
    <row r="58996" spans="199:199" ht="12" customHeight="1">
      <c r="GQ58996" s="171"/>
    </row>
    <row r="58997" spans="199:199" ht="12" customHeight="1">
      <c r="GQ58997" s="171"/>
    </row>
    <row r="58998" spans="199:199" ht="12" customHeight="1">
      <c r="GQ58998" s="171"/>
    </row>
    <row r="58999" spans="199:199" ht="12" customHeight="1">
      <c r="GQ58999" s="171"/>
    </row>
    <row r="59000" spans="199:199" ht="12" customHeight="1">
      <c r="GQ59000" s="171"/>
    </row>
    <row r="59001" spans="199:199" ht="12" customHeight="1">
      <c r="GQ59001" s="171"/>
    </row>
    <row r="59002" spans="199:199" ht="12" customHeight="1">
      <c r="GQ59002" s="171"/>
    </row>
    <row r="59003" spans="199:199" ht="12" customHeight="1">
      <c r="GQ59003" s="171"/>
    </row>
    <row r="59004" spans="199:199" ht="12" customHeight="1">
      <c r="GQ59004" s="171"/>
    </row>
    <row r="59005" spans="199:199" ht="12" customHeight="1">
      <c r="GQ59005" s="171"/>
    </row>
    <row r="59006" spans="199:199" ht="12" customHeight="1">
      <c r="GQ59006" s="171"/>
    </row>
    <row r="59007" spans="199:199" ht="12" customHeight="1">
      <c r="GQ59007" s="171"/>
    </row>
    <row r="59008" spans="199:199" ht="12" customHeight="1">
      <c r="GQ59008" s="171"/>
    </row>
    <row r="59009" spans="199:199" ht="12" customHeight="1">
      <c r="GQ59009" s="171"/>
    </row>
    <row r="59010" spans="199:199" ht="12" customHeight="1">
      <c r="GQ59010" s="171"/>
    </row>
    <row r="59011" spans="199:199" ht="12" customHeight="1">
      <c r="GQ59011" s="171"/>
    </row>
    <row r="59012" spans="199:199" ht="12" customHeight="1">
      <c r="GQ59012" s="171"/>
    </row>
    <row r="59013" spans="199:199" ht="12" customHeight="1">
      <c r="GQ59013" s="171"/>
    </row>
    <row r="59014" spans="199:199" ht="12" customHeight="1">
      <c r="GQ59014" s="171"/>
    </row>
    <row r="59015" spans="199:199" ht="12" customHeight="1">
      <c r="GQ59015" s="171"/>
    </row>
    <row r="59016" spans="199:199" ht="12" customHeight="1">
      <c r="GQ59016" s="171"/>
    </row>
    <row r="59017" spans="199:199" ht="12" customHeight="1">
      <c r="GQ59017" s="171"/>
    </row>
    <row r="59018" spans="199:199" ht="12" customHeight="1">
      <c r="GQ59018" s="171"/>
    </row>
    <row r="59019" spans="199:199" ht="12" customHeight="1">
      <c r="GQ59019" s="171"/>
    </row>
    <row r="59020" spans="199:199" ht="12" customHeight="1">
      <c r="GQ59020" s="171"/>
    </row>
    <row r="59021" spans="199:199" ht="12" customHeight="1">
      <c r="GQ59021" s="171"/>
    </row>
    <row r="59022" spans="199:199" ht="12" customHeight="1">
      <c r="GQ59022" s="171"/>
    </row>
    <row r="59023" spans="199:199" ht="12" customHeight="1">
      <c r="GQ59023" s="171"/>
    </row>
    <row r="59024" spans="199:199" ht="12" customHeight="1">
      <c r="GQ59024" s="171"/>
    </row>
    <row r="59025" spans="199:199" ht="12" customHeight="1">
      <c r="GQ59025" s="171"/>
    </row>
    <row r="59026" spans="199:199" ht="12" customHeight="1">
      <c r="GQ59026" s="171"/>
    </row>
    <row r="59027" spans="199:199" ht="12" customHeight="1">
      <c r="GQ59027" s="171"/>
    </row>
    <row r="59028" spans="199:199" ht="12" customHeight="1">
      <c r="GQ59028" s="171"/>
    </row>
    <row r="59029" spans="199:199" ht="12" customHeight="1">
      <c r="GQ59029" s="171"/>
    </row>
    <row r="59030" spans="199:199" ht="12" customHeight="1">
      <c r="GQ59030" s="171"/>
    </row>
    <row r="59031" spans="199:199" ht="12" customHeight="1">
      <c r="GQ59031" s="171"/>
    </row>
    <row r="59032" spans="199:199" ht="12" customHeight="1">
      <c r="GQ59032" s="171"/>
    </row>
    <row r="59033" spans="199:199" ht="12" customHeight="1">
      <c r="GQ59033" s="171"/>
    </row>
    <row r="59034" spans="199:199" ht="12" customHeight="1">
      <c r="GQ59034" s="171"/>
    </row>
    <row r="59035" spans="199:199" ht="12" customHeight="1">
      <c r="GQ59035" s="171"/>
    </row>
    <row r="59036" spans="199:199" ht="12" customHeight="1">
      <c r="GQ59036" s="171"/>
    </row>
    <row r="59037" spans="199:199" ht="12" customHeight="1">
      <c r="GQ59037" s="171"/>
    </row>
    <row r="59038" spans="199:199" ht="12" customHeight="1">
      <c r="GQ59038" s="171"/>
    </row>
    <row r="59039" spans="199:199" ht="12" customHeight="1">
      <c r="GQ59039" s="171"/>
    </row>
    <row r="59040" spans="199:199" ht="12" customHeight="1">
      <c r="GQ59040" s="171"/>
    </row>
    <row r="59041" spans="199:199" ht="12" customHeight="1">
      <c r="GQ59041" s="171"/>
    </row>
    <row r="59042" spans="199:199" ht="12" customHeight="1">
      <c r="GQ59042" s="171"/>
    </row>
    <row r="59043" spans="199:199" ht="12" customHeight="1">
      <c r="GQ59043" s="171"/>
    </row>
    <row r="59044" spans="199:199" ht="12" customHeight="1">
      <c r="GQ59044" s="171"/>
    </row>
    <row r="59045" spans="199:199" ht="12" customHeight="1">
      <c r="GQ59045" s="171"/>
    </row>
    <row r="59046" spans="199:199" ht="12" customHeight="1">
      <c r="GQ59046" s="171"/>
    </row>
    <row r="59047" spans="199:199" ht="12" customHeight="1">
      <c r="GQ59047" s="171"/>
    </row>
    <row r="59048" spans="199:199" ht="12" customHeight="1">
      <c r="GQ59048" s="171"/>
    </row>
    <row r="59049" spans="199:199" ht="12" customHeight="1">
      <c r="GQ59049" s="171"/>
    </row>
    <row r="59050" spans="199:199" ht="12" customHeight="1">
      <c r="GQ59050" s="171"/>
    </row>
    <row r="59051" spans="199:199" ht="12" customHeight="1">
      <c r="GQ59051" s="171"/>
    </row>
    <row r="59052" spans="199:199" ht="12" customHeight="1">
      <c r="GQ59052" s="171"/>
    </row>
    <row r="59053" spans="199:199" ht="12" customHeight="1">
      <c r="GQ59053" s="171"/>
    </row>
    <row r="59054" spans="199:199" ht="12" customHeight="1">
      <c r="GQ59054" s="171"/>
    </row>
    <row r="59055" spans="199:199" ht="12" customHeight="1">
      <c r="GQ59055" s="171"/>
    </row>
    <row r="59056" spans="199:199" ht="12" customHeight="1">
      <c r="GQ59056" s="171"/>
    </row>
    <row r="59057" spans="199:199" ht="12" customHeight="1">
      <c r="GQ59057" s="171"/>
    </row>
    <row r="59058" spans="199:199" ht="12" customHeight="1">
      <c r="GQ59058" s="171"/>
    </row>
    <row r="59059" spans="199:199" ht="12" customHeight="1">
      <c r="GQ59059" s="171"/>
    </row>
    <row r="59060" spans="199:199" ht="12" customHeight="1">
      <c r="GQ59060" s="171"/>
    </row>
    <row r="59061" spans="199:199" ht="12" customHeight="1">
      <c r="GQ59061" s="171"/>
    </row>
    <row r="59062" spans="199:199" ht="12" customHeight="1">
      <c r="GQ59062" s="171"/>
    </row>
    <row r="59063" spans="199:199" ht="12" customHeight="1">
      <c r="GQ59063" s="171"/>
    </row>
    <row r="59064" spans="199:199" ht="12" customHeight="1">
      <c r="GQ59064" s="171"/>
    </row>
    <row r="59065" spans="199:199" ht="12" customHeight="1">
      <c r="GQ59065" s="171"/>
    </row>
    <row r="59066" spans="199:199" ht="12" customHeight="1">
      <c r="GQ59066" s="171"/>
    </row>
    <row r="59067" spans="199:199" ht="12" customHeight="1">
      <c r="GQ59067" s="171"/>
    </row>
    <row r="59068" spans="199:199" ht="12" customHeight="1">
      <c r="GQ59068" s="171"/>
    </row>
    <row r="59069" spans="199:199" ht="12" customHeight="1">
      <c r="GQ59069" s="171"/>
    </row>
    <row r="59070" spans="199:199" ht="12" customHeight="1">
      <c r="GQ59070" s="171"/>
    </row>
    <row r="59071" spans="199:199" ht="12" customHeight="1">
      <c r="GQ59071" s="171"/>
    </row>
    <row r="59072" spans="199:199" ht="12" customHeight="1">
      <c r="GQ59072" s="171"/>
    </row>
    <row r="59073" spans="199:199" ht="12" customHeight="1">
      <c r="GQ59073" s="171"/>
    </row>
    <row r="59074" spans="199:199" ht="12" customHeight="1">
      <c r="GQ59074" s="171"/>
    </row>
    <row r="59075" spans="199:199" ht="12" customHeight="1">
      <c r="GQ59075" s="171"/>
    </row>
    <row r="59076" spans="199:199" ht="12" customHeight="1">
      <c r="GQ59076" s="171"/>
    </row>
    <row r="59077" spans="199:199" ht="12" customHeight="1">
      <c r="GQ59077" s="171"/>
    </row>
    <row r="59078" spans="199:199" ht="12" customHeight="1">
      <c r="GQ59078" s="171"/>
    </row>
    <row r="59079" spans="199:199" ht="12" customHeight="1">
      <c r="GQ59079" s="171"/>
    </row>
    <row r="59080" spans="199:199" ht="12" customHeight="1">
      <c r="GQ59080" s="171"/>
    </row>
    <row r="59081" spans="199:199" ht="12" customHeight="1">
      <c r="GQ59081" s="171"/>
    </row>
    <row r="59082" spans="199:199" ht="12" customHeight="1">
      <c r="GQ59082" s="171"/>
    </row>
    <row r="59083" spans="199:199" ht="12" customHeight="1">
      <c r="GQ59083" s="171"/>
    </row>
    <row r="59084" spans="199:199" ht="12" customHeight="1">
      <c r="GQ59084" s="171"/>
    </row>
    <row r="59085" spans="199:199" ht="12" customHeight="1">
      <c r="GQ59085" s="171"/>
    </row>
    <row r="59086" spans="199:199" ht="12" customHeight="1">
      <c r="GQ59086" s="171"/>
    </row>
    <row r="59087" spans="199:199" ht="12" customHeight="1">
      <c r="GQ59087" s="171"/>
    </row>
    <row r="59088" spans="199:199" ht="12" customHeight="1">
      <c r="GQ59088" s="171"/>
    </row>
    <row r="59089" spans="199:199" ht="12" customHeight="1">
      <c r="GQ59089" s="171"/>
    </row>
    <row r="59090" spans="199:199" ht="12" customHeight="1">
      <c r="GQ59090" s="171"/>
    </row>
    <row r="59091" spans="199:199" ht="12" customHeight="1">
      <c r="GQ59091" s="171"/>
    </row>
    <row r="59092" spans="199:199" ht="12" customHeight="1">
      <c r="GQ59092" s="171"/>
    </row>
    <row r="59093" spans="199:199" ht="12" customHeight="1">
      <c r="GQ59093" s="171"/>
    </row>
    <row r="59094" spans="199:199" ht="12" customHeight="1">
      <c r="GQ59094" s="171"/>
    </row>
    <row r="59095" spans="199:199" ht="12" customHeight="1">
      <c r="GQ59095" s="171"/>
    </row>
    <row r="59096" spans="199:199" ht="12" customHeight="1">
      <c r="GQ59096" s="171"/>
    </row>
    <row r="59097" spans="199:199" ht="12" customHeight="1">
      <c r="GQ59097" s="171"/>
    </row>
    <row r="59098" spans="199:199" ht="12" customHeight="1">
      <c r="GQ59098" s="171"/>
    </row>
    <row r="59099" spans="199:199" ht="12" customHeight="1">
      <c r="GQ59099" s="171"/>
    </row>
    <row r="59100" spans="199:199" ht="12" customHeight="1">
      <c r="GQ59100" s="171"/>
    </row>
    <row r="59101" spans="199:199" ht="12" customHeight="1">
      <c r="GQ59101" s="171"/>
    </row>
    <row r="59102" spans="199:199" ht="12" customHeight="1">
      <c r="GQ59102" s="171"/>
    </row>
    <row r="59103" spans="199:199" ht="12" customHeight="1">
      <c r="GQ59103" s="171"/>
    </row>
    <row r="59104" spans="199:199" ht="12" customHeight="1">
      <c r="GQ59104" s="171"/>
    </row>
    <row r="59105" spans="199:199" ht="12" customHeight="1">
      <c r="GQ59105" s="171"/>
    </row>
    <row r="59106" spans="199:199" ht="12" customHeight="1">
      <c r="GQ59106" s="171"/>
    </row>
    <row r="59107" spans="199:199" ht="12" customHeight="1">
      <c r="GQ59107" s="171"/>
    </row>
    <row r="59108" spans="199:199" ht="12" customHeight="1">
      <c r="GQ59108" s="171"/>
    </row>
    <row r="59109" spans="199:199" ht="12" customHeight="1">
      <c r="GQ59109" s="171"/>
    </row>
    <row r="59110" spans="199:199" ht="12" customHeight="1">
      <c r="GQ59110" s="171"/>
    </row>
    <row r="59111" spans="199:199" ht="12" customHeight="1">
      <c r="GQ59111" s="171"/>
    </row>
    <row r="59112" spans="199:199" ht="12" customHeight="1">
      <c r="GQ59112" s="171"/>
    </row>
    <row r="59113" spans="199:199" ht="12" customHeight="1">
      <c r="GQ59113" s="171"/>
    </row>
    <row r="59114" spans="199:199" ht="12" customHeight="1">
      <c r="GQ59114" s="171"/>
    </row>
    <row r="59115" spans="199:199" ht="12" customHeight="1">
      <c r="GQ59115" s="171"/>
    </row>
    <row r="59116" spans="199:199" ht="12" customHeight="1">
      <c r="GQ59116" s="171"/>
    </row>
    <row r="59117" spans="199:199" ht="12" customHeight="1">
      <c r="GQ59117" s="171"/>
    </row>
    <row r="59118" spans="199:199" ht="12" customHeight="1">
      <c r="GQ59118" s="171"/>
    </row>
    <row r="59119" spans="199:199" ht="12" customHeight="1">
      <c r="GQ59119" s="171"/>
    </row>
    <row r="59120" spans="199:199" ht="12" customHeight="1">
      <c r="GQ59120" s="171"/>
    </row>
    <row r="59121" spans="199:199" ht="12" customHeight="1">
      <c r="GQ59121" s="171"/>
    </row>
    <row r="59122" spans="199:199" ht="12" customHeight="1">
      <c r="GQ59122" s="171"/>
    </row>
    <row r="59123" spans="199:199" ht="12" customHeight="1">
      <c r="GQ59123" s="171"/>
    </row>
    <row r="59124" spans="199:199" ht="12" customHeight="1">
      <c r="GQ59124" s="171"/>
    </row>
    <row r="59125" spans="199:199" ht="12" customHeight="1">
      <c r="GQ59125" s="171"/>
    </row>
    <row r="59126" spans="199:199" ht="12" customHeight="1">
      <c r="GQ59126" s="171"/>
    </row>
    <row r="59127" spans="199:199" ht="12" customHeight="1">
      <c r="GQ59127" s="171"/>
    </row>
    <row r="59128" spans="199:199" ht="12" customHeight="1">
      <c r="GQ59128" s="171"/>
    </row>
    <row r="59129" spans="199:199" ht="12" customHeight="1">
      <c r="GQ59129" s="171"/>
    </row>
    <row r="59130" spans="199:199" ht="12" customHeight="1">
      <c r="GQ59130" s="171"/>
    </row>
    <row r="59131" spans="199:199" ht="12" customHeight="1">
      <c r="GQ59131" s="171"/>
    </row>
    <row r="59132" spans="199:199" ht="12" customHeight="1">
      <c r="GQ59132" s="171"/>
    </row>
    <row r="59133" spans="199:199" ht="12" customHeight="1">
      <c r="GQ59133" s="171"/>
    </row>
    <row r="59134" spans="199:199" ht="12" customHeight="1">
      <c r="GQ59134" s="171"/>
    </row>
    <row r="59135" spans="199:199" ht="12" customHeight="1">
      <c r="GQ59135" s="171"/>
    </row>
    <row r="59136" spans="199:199" ht="12" customHeight="1">
      <c r="GQ59136" s="171"/>
    </row>
    <row r="59137" spans="199:199" ht="12" customHeight="1">
      <c r="GQ59137" s="171"/>
    </row>
    <row r="59138" spans="199:199" ht="12" customHeight="1">
      <c r="GQ59138" s="171"/>
    </row>
    <row r="59139" spans="199:199" ht="12" customHeight="1">
      <c r="GQ59139" s="171"/>
    </row>
    <row r="59140" spans="199:199" ht="12" customHeight="1">
      <c r="GQ59140" s="171"/>
    </row>
    <row r="59141" spans="199:199" ht="12" customHeight="1">
      <c r="GQ59141" s="171"/>
    </row>
    <row r="59142" spans="199:199" ht="12" customHeight="1">
      <c r="GQ59142" s="171"/>
    </row>
    <row r="59143" spans="199:199" ht="12" customHeight="1">
      <c r="GQ59143" s="171"/>
    </row>
    <row r="59144" spans="199:199" ht="12" customHeight="1">
      <c r="GQ59144" s="171"/>
    </row>
    <row r="59145" spans="199:199" ht="12" customHeight="1">
      <c r="GQ59145" s="171"/>
    </row>
    <row r="59146" spans="199:199" ht="12" customHeight="1">
      <c r="GQ59146" s="171"/>
    </row>
    <row r="59147" spans="199:199" ht="12" customHeight="1">
      <c r="GQ59147" s="171"/>
    </row>
    <row r="59148" spans="199:199" ht="12" customHeight="1">
      <c r="GQ59148" s="171"/>
    </row>
    <row r="59149" spans="199:199" ht="12" customHeight="1">
      <c r="GQ59149" s="171"/>
    </row>
    <row r="59150" spans="199:199" ht="12" customHeight="1">
      <c r="GQ59150" s="171"/>
    </row>
    <row r="59151" spans="199:199" ht="12" customHeight="1">
      <c r="GQ59151" s="171"/>
    </row>
    <row r="59152" spans="199:199" ht="12" customHeight="1">
      <c r="GQ59152" s="171"/>
    </row>
    <row r="59153" spans="199:199" ht="12" customHeight="1">
      <c r="GQ59153" s="171"/>
    </row>
    <row r="59154" spans="199:199" ht="12" customHeight="1">
      <c r="GQ59154" s="171"/>
    </row>
    <row r="59155" spans="199:199" ht="12" customHeight="1">
      <c r="GQ59155" s="171"/>
    </row>
    <row r="59156" spans="199:199" ht="12" customHeight="1">
      <c r="GQ59156" s="171"/>
    </row>
    <row r="59157" spans="199:199" ht="12" customHeight="1">
      <c r="GQ59157" s="171"/>
    </row>
    <row r="59158" spans="199:199" ht="12" customHeight="1">
      <c r="GQ59158" s="171"/>
    </row>
    <row r="59159" spans="199:199" ht="12" customHeight="1">
      <c r="GQ59159" s="171"/>
    </row>
    <row r="59160" spans="199:199" ht="12" customHeight="1">
      <c r="GQ59160" s="171"/>
    </row>
    <row r="59161" spans="199:199" ht="12" customHeight="1">
      <c r="GQ59161" s="171"/>
    </row>
    <row r="59162" spans="199:199" ht="12" customHeight="1">
      <c r="GQ59162" s="171"/>
    </row>
    <row r="59163" spans="199:199" ht="12" customHeight="1">
      <c r="GQ59163" s="171"/>
    </row>
    <row r="59164" spans="199:199" ht="12" customHeight="1">
      <c r="GQ59164" s="171"/>
    </row>
    <row r="59165" spans="199:199" ht="12" customHeight="1">
      <c r="GQ59165" s="171"/>
    </row>
    <row r="59166" spans="199:199" ht="12" customHeight="1">
      <c r="GQ59166" s="171"/>
    </row>
    <row r="59167" spans="199:199" ht="12" customHeight="1">
      <c r="GQ59167" s="171"/>
    </row>
    <row r="59168" spans="199:199" ht="12" customHeight="1">
      <c r="GQ59168" s="171"/>
    </row>
    <row r="59169" spans="199:199" ht="12" customHeight="1">
      <c r="GQ59169" s="171"/>
    </row>
    <row r="59170" spans="199:199" ht="12" customHeight="1">
      <c r="GQ59170" s="171"/>
    </row>
    <row r="59171" spans="199:199" ht="12" customHeight="1">
      <c r="GQ59171" s="171"/>
    </row>
    <row r="59172" spans="199:199" ht="12" customHeight="1">
      <c r="GQ59172" s="171"/>
    </row>
    <row r="59173" spans="199:199" ht="12" customHeight="1">
      <c r="GQ59173" s="171"/>
    </row>
    <row r="59174" spans="199:199" ht="12" customHeight="1">
      <c r="GQ59174" s="171"/>
    </row>
    <row r="59175" spans="199:199" ht="12" customHeight="1">
      <c r="GQ59175" s="171"/>
    </row>
    <row r="59176" spans="199:199" ht="12" customHeight="1">
      <c r="GQ59176" s="171"/>
    </row>
    <row r="59177" spans="199:199" ht="12" customHeight="1">
      <c r="GQ59177" s="171"/>
    </row>
    <row r="59178" spans="199:199" ht="12" customHeight="1">
      <c r="GQ59178" s="171"/>
    </row>
    <row r="59179" spans="199:199" ht="12" customHeight="1">
      <c r="GQ59179" s="171"/>
    </row>
    <row r="59180" spans="199:199" ht="12" customHeight="1">
      <c r="GQ59180" s="171"/>
    </row>
    <row r="59181" spans="199:199" ht="12" customHeight="1">
      <c r="GQ59181" s="171"/>
    </row>
    <row r="59182" spans="199:199" ht="12" customHeight="1">
      <c r="GQ59182" s="171"/>
    </row>
    <row r="59183" spans="199:199" ht="12" customHeight="1">
      <c r="GQ59183" s="171"/>
    </row>
    <row r="59184" spans="199:199" ht="12" customHeight="1">
      <c r="GQ59184" s="171"/>
    </row>
    <row r="59185" spans="199:199" ht="12" customHeight="1">
      <c r="GQ59185" s="171"/>
    </row>
    <row r="59186" spans="199:199" ht="12" customHeight="1">
      <c r="GQ59186" s="171"/>
    </row>
    <row r="59187" spans="199:199" ht="12" customHeight="1">
      <c r="GQ59187" s="171"/>
    </row>
    <row r="59188" spans="199:199" ht="12" customHeight="1">
      <c r="GQ59188" s="171"/>
    </row>
    <row r="59189" spans="199:199" ht="12" customHeight="1">
      <c r="GQ59189" s="171"/>
    </row>
    <row r="59190" spans="199:199" ht="12" customHeight="1">
      <c r="GQ59190" s="171"/>
    </row>
    <row r="59191" spans="199:199" ht="12" customHeight="1">
      <c r="GQ59191" s="171"/>
    </row>
    <row r="59192" spans="199:199" ht="12" customHeight="1">
      <c r="GQ59192" s="171"/>
    </row>
    <row r="59193" spans="199:199" ht="12" customHeight="1">
      <c r="GQ59193" s="171"/>
    </row>
    <row r="59194" spans="199:199" ht="12" customHeight="1">
      <c r="GQ59194" s="171"/>
    </row>
    <row r="59195" spans="199:199" ht="12" customHeight="1">
      <c r="GQ59195" s="171"/>
    </row>
    <row r="59196" spans="199:199" ht="12" customHeight="1">
      <c r="GQ59196" s="171"/>
    </row>
    <row r="59197" spans="199:199" ht="12" customHeight="1">
      <c r="GQ59197" s="171"/>
    </row>
    <row r="59198" spans="199:199" ht="12" customHeight="1">
      <c r="GQ59198" s="171"/>
    </row>
    <row r="59199" spans="199:199" ht="12" customHeight="1">
      <c r="GQ59199" s="171"/>
    </row>
    <row r="59200" spans="199:199" ht="12" customHeight="1">
      <c r="GQ59200" s="171"/>
    </row>
    <row r="59201" spans="199:199" ht="12" customHeight="1">
      <c r="GQ59201" s="171"/>
    </row>
    <row r="59202" spans="199:199" ht="12" customHeight="1">
      <c r="GQ59202" s="171"/>
    </row>
    <row r="59203" spans="199:199" ht="12" customHeight="1">
      <c r="GQ59203" s="171"/>
    </row>
    <row r="59204" spans="199:199" ht="12" customHeight="1">
      <c r="GQ59204" s="171"/>
    </row>
    <row r="59205" spans="199:199" ht="12" customHeight="1">
      <c r="GQ59205" s="171"/>
    </row>
    <row r="59206" spans="199:199" ht="12" customHeight="1">
      <c r="GQ59206" s="171"/>
    </row>
    <row r="59207" spans="199:199" ht="12" customHeight="1">
      <c r="GQ59207" s="171"/>
    </row>
    <row r="59208" spans="199:199" ht="12" customHeight="1">
      <c r="GQ59208" s="171"/>
    </row>
    <row r="59209" spans="199:199" ht="12" customHeight="1">
      <c r="GQ59209" s="171"/>
    </row>
    <row r="59210" spans="199:199" ht="12" customHeight="1">
      <c r="GQ59210" s="171"/>
    </row>
    <row r="59211" spans="199:199" ht="12" customHeight="1">
      <c r="GQ59211" s="171"/>
    </row>
    <row r="59212" spans="199:199" ht="12" customHeight="1">
      <c r="GQ59212" s="171"/>
    </row>
    <row r="59213" spans="199:199" ht="12" customHeight="1">
      <c r="GQ59213" s="171"/>
    </row>
    <row r="59214" spans="199:199" ht="12" customHeight="1">
      <c r="GQ59214" s="171"/>
    </row>
    <row r="59215" spans="199:199" ht="12" customHeight="1">
      <c r="GQ59215" s="171"/>
    </row>
    <row r="59216" spans="199:199" ht="12" customHeight="1">
      <c r="GQ59216" s="171"/>
    </row>
    <row r="59217" spans="199:199" ht="12" customHeight="1">
      <c r="GQ59217" s="171"/>
    </row>
    <row r="59218" spans="199:199" ht="12" customHeight="1">
      <c r="GQ59218" s="171"/>
    </row>
    <row r="59219" spans="199:199" ht="12" customHeight="1">
      <c r="GQ59219" s="171"/>
    </row>
    <row r="59220" spans="199:199" ht="12" customHeight="1">
      <c r="GQ59220" s="171"/>
    </row>
    <row r="59221" spans="199:199" ht="12" customHeight="1">
      <c r="GQ59221" s="171"/>
    </row>
    <row r="59222" spans="199:199" ht="12" customHeight="1">
      <c r="GQ59222" s="171"/>
    </row>
    <row r="59223" spans="199:199" ht="12" customHeight="1">
      <c r="GQ59223" s="171"/>
    </row>
    <row r="59224" spans="199:199" ht="12" customHeight="1">
      <c r="GQ59224" s="171"/>
    </row>
    <row r="59225" spans="199:199" ht="12" customHeight="1">
      <c r="GQ59225" s="171"/>
    </row>
    <row r="59226" spans="199:199" ht="12" customHeight="1">
      <c r="GQ59226" s="171"/>
    </row>
    <row r="59227" spans="199:199" ht="12" customHeight="1">
      <c r="GQ59227" s="171"/>
    </row>
    <row r="59228" spans="199:199" ht="12" customHeight="1">
      <c r="GQ59228" s="171"/>
    </row>
    <row r="59229" spans="199:199" ht="12" customHeight="1">
      <c r="GQ59229" s="171"/>
    </row>
    <row r="59230" spans="199:199" ht="12" customHeight="1">
      <c r="GQ59230" s="171"/>
    </row>
    <row r="59231" spans="199:199" ht="12" customHeight="1">
      <c r="GQ59231" s="171"/>
    </row>
    <row r="59232" spans="199:199" ht="12" customHeight="1">
      <c r="GQ59232" s="171"/>
    </row>
    <row r="59233" spans="199:199" ht="12" customHeight="1">
      <c r="GQ59233" s="171"/>
    </row>
    <row r="59234" spans="199:199" ht="12" customHeight="1">
      <c r="GQ59234" s="171"/>
    </row>
    <row r="59235" spans="199:199" ht="12" customHeight="1">
      <c r="GQ59235" s="171"/>
    </row>
    <row r="59236" spans="199:199" ht="12" customHeight="1">
      <c r="GQ59236" s="171"/>
    </row>
    <row r="59237" spans="199:199" ht="12" customHeight="1">
      <c r="GQ59237" s="171"/>
    </row>
    <row r="59238" spans="199:199" ht="12" customHeight="1">
      <c r="GQ59238" s="171"/>
    </row>
    <row r="59239" spans="199:199" ht="12" customHeight="1">
      <c r="GQ59239" s="171"/>
    </row>
    <row r="59240" spans="199:199" ht="12" customHeight="1">
      <c r="GQ59240" s="171"/>
    </row>
    <row r="59241" spans="199:199" ht="12" customHeight="1">
      <c r="GQ59241" s="171"/>
    </row>
    <row r="59242" spans="199:199" ht="12" customHeight="1">
      <c r="GQ59242" s="171"/>
    </row>
    <row r="59243" spans="199:199" ht="12" customHeight="1">
      <c r="GQ59243" s="171"/>
    </row>
    <row r="59244" spans="199:199" ht="12" customHeight="1">
      <c r="GQ59244" s="171"/>
    </row>
    <row r="59245" spans="199:199" ht="12" customHeight="1">
      <c r="GQ59245" s="171"/>
    </row>
    <row r="59246" spans="199:199" ht="12" customHeight="1">
      <c r="GQ59246" s="171"/>
    </row>
    <row r="59247" spans="199:199" ht="12" customHeight="1">
      <c r="GQ59247" s="171"/>
    </row>
    <row r="59248" spans="199:199" ht="12" customHeight="1">
      <c r="GQ59248" s="171"/>
    </row>
    <row r="59249" spans="199:199" ht="12" customHeight="1">
      <c r="GQ59249" s="171"/>
    </row>
    <row r="59250" spans="199:199" ht="12" customHeight="1">
      <c r="GQ59250" s="171"/>
    </row>
    <row r="59251" spans="199:199" ht="12" customHeight="1">
      <c r="GQ59251" s="171"/>
    </row>
    <row r="59252" spans="199:199" ht="12" customHeight="1">
      <c r="GQ59252" s="171"/>
    </row>
    <row r="59253" spans="199:199" ht="12" customHeight="1">
      <c r="GQ59253" s="171"/>
    </row>
    <row r="59254" spans="199:199" ht="12" customHeight="1">
      <c r="GQ59254" s="171"/>
    </row>
    <row r="59255" spans="199:199" ht="12" customHeight="1">
      <c r="GQ59255" s="171"/>
    </row>
    <row r="59256" spans="199:199" ht="12" customHeight="1">
      <c r="GQ59256" s="171"/>
    </row>
    <row r="59257" spans="199:199" ht="12" customHeight="1">
      <c r="GQ59257" s="171"/>
    </row>
    <row r="59258" spans="199:199" ht="12" customHeight="1">
      <c r="GQ59258" s="171"/>
    </row>
    <row r="59259" spans="199:199" ht="12" customHeight="1">
      <c r="GQ59259" s="171"/>
    </row>
    <row r="59260" spans="199:199" ht="12" customHeight="1">
      <c r="GQ59260" s="171"/>
    </row>
    <row r="59261" spans="199:199" ht="12" customHeight="1">
      <c r="GQ59261" s="171"/>
    </row>
    <row r="59262" spans="199:199" ht="12" customHeight="1">
      <c r="GQ59262" s="171"/>
    </row>
    <row r="59263" spans="199:199" ht="12" customHeight="1">
      <c r="GQ59263" s="171"/>
    </row>
    <row r="59264" spans="199:199" ht="12" customHeight="1">
      <c r="GQ59264" s="171"/>
    </row>
    <row r="59265" spans="199:199" ht="12" customHeight="1">
      <c r="GQ59265" s="171"/>
    </row>
    <row r="59266" spans="199:199" ht="12" customHeight="1">
      <c r="GQ59266" s="171"/>
    </row>
    <row r="59267" spans="199:199" ht="12" customHeight="1">
      <c r="GQ59267" s="171"/>
    </row>
    <row r="59268" spans="199:199" ht="12" customHeight="1">
      <c r="GQ59268" s="171"/>
    </row>
    <row r="59269" spans="199:199" ht="12" customHeight="1">
      <c r="GQ59269" s="171"/>
    </row>
    <row r="59270" spans="199:199" ht="12" customHeight="1">
      <c r="GQ59270" s="171"/>
    </row>
    <row r="59271" spans="199:199" ht="12" customHeight="1">
      <c r="GQ59271" s="171"/>
    </row>
    <row r="59272" spans="199:199" ht="12" customHeight="1">
      <c r="GQ59272" s="171"/>
    </row>
    <row r="59273" spans="199:199" ht="12" customHeight="1">
      <c r="GQ59273" s="171"/>
    </row>
    <row r="59274" spans="199:199" ht="12" customHeight="1">
      <c r="GQ59274" s="171"/>
    </row>
    <row r="59275" spans="199:199" ht="12" customHeight="1">
      <c r="GQ59275" s="171"/>
    </row>
    <row r="59276" spans="199:199" ht="12" customHeight="1">
      <c r="GQ59276" s="171"/>
    </row>
    <row r="59277" spans="199:199" ht="12" customHeight="1">
      <c r="GQ59277" s="171"/>
    </row>
    <row r="59278" spans="199:199" ht="12" customHeight="1">
      <c r="GQ59278" s="171"/>
    </row>
    <row r="59279" spans="199:199" ht="12" customHeight="1">
      <c r="GQ59279" s="171"/>
    </row>
    <row r="59280" spans="199:199" ht="12" customHeight="1">
      <c r="GQ59280" s="171"/>
    </row>
    <row r="59281" spans="199:199" ht="12" customHeight="1">
      <c r="GQ59281" s="171"/>
    </row>
    <row r="59282" spans="199:199" ht="12" customHeight="1">
      <c r="GQ59282" s="171"/>
    </row>
    <row r="59283" spans="199:199" ht="12" customHeight="1">
      <c r="GQ59283" s="171"/>
    </row>
    <row r="59284" spans="199:199" ht="12" customHeight="1">
      <c r="GQ59284" s="171"/>
    </row>
    <row r="59285" spans="199:199" ht="12" customHeight="1">
      <c r="GQ59285" s="171"/>
    </row>
    <row r="59286" spans="199:199" ht="12" customHeight="1">
      <c r="GQ59286" s="171"/>
    </row>
    <row r="59287" spans="199:199" ht="12" customHeight="1">
      <c r="GQ59287" s="171"/>
    </row>
    <row r="59288" spans="199:199" ht="12" customHeight="1">
      <c r="GQ59288" s="171"/>
    </row>
    <row r="59289" spans="199:199" ht="12" customHeight="1">
      <c r="GQ59289" s="171"/>
    </row>
    <row r="59290" spans="199:199" ht="12" customHeight="1">
      <c r="GQ59290" s="171"/>
    </row>
    <row r="59291" spans="199:199" ht="12" customHeight="1">
      <c r="GQ59291" s="171"/>
    </row>
    <row r="59292" spans="199:199" ht="12" customHeight="1">
      <c r="GQ59292" s="171"/>
    </row>
    <row r="59293" spans="199:199" ht="12" customHeight="1">
      <c r="GQ59293" s="171"/>
    </row>
    <row r="59294" spans="199:199" ht="12" customHeight="1">
      <c r="GQ59294" s="171"/>
    </row>
    <row r="59295" spans="199:199" ht="12" customHeight="1">
      <c r="GQ59295" s="171"/>
    </row>
    <row r="59296" spans="199:199" ht="12" customHeight="1">
      <c r="GQ59296" s="171"/>
    </row>
    <row r="59297" spans="199:199" ht="12" customHeight="1">
      <c r="GQ59297" s="171"/>
    </row>
    <row r="59298" spans="199:199" ht="12" customHeight="1">
      <c r="GQ59298" s="171"/>
    </row>
    <row r="59299" spans="199:199" ht="12" customHeight="1">
      <c r="GQ59299" s="171"/>
    </row>
    <row r="59300" spans="199:199" ht="12" customHeight="1">
      <c r="GQ59300" s="171"/>
    </row>
    <row r="59301" spans="199:199" ht="12" customHeight="1">
      <c r="GQ59301" s="171"/>
    </row>
    <row r="59302" spans="199:199" ht="12" customHeight="1">
      <c r="GQ59302" s="171"/>
    </row>
    <row r="59303" spans="199:199" ht="12" customHeight="1">
      <c r="GQ59303" s="171"/>
    </row>
    <row r="59304" spans="199:199" ht="12" customHeight="1">
      <c r="GQ59304" s="171"/>
    </row>
    <row r="59305" spans="199:199" ht="12" customHeight="1">
      <c r="GQ59305" s="171"/>
    </row>
    <row r="59306" spans="199:199" ht="12" customHeight="1">
      <c r="GQ59306" s="171"/>
    </row>
    <row r="59307" spans="199:199" ht="12" customHeight="1">
      <c r="GQ59307" s="171"/>
    </row>
    <row r="59308" spans="199:199" ht="12" customHeight="1">
      <c r="GQ59308" s="171"/>
    </row>
    <row r="59309" spans="199:199" ht="12" customHeight="1">
      <c r="GQ59309" s="171"/>
    </row>
    <row r="59310" spans="199:199" ht="12" customHeight="1">
      <c r="GQ59310" s="171"/>
    </row>
    <row r="59311" spans="199:199" ht="12" customHeight="1">
      <c r="GQ59311" s="171"/>
    </row>
    <row r="59312" spans="199:199" ht="12" customHeight="1">
      <c r="GQ59312" s="171"/>
    </row>
    <row r="59313" spans="199:199" ht="12" customHeight="1">
      <c r="GQ59313" s="171"/>
    </row>
    <row r="59314" spans="199:199" ht="12" customHeight="1">
      <c r="GQ59314" s="171"/>
    </row>
    <row r="59315" spans="199:199" ht="12" customHeight="1">
      <c r="GQ59315" s="171"/>
    </row>
    <row r="59316" spans="199:199" ht="12" customHeight="1">
      <c r="GQ59316" s="171"/>
    </row>
    <row r="59317" spans="199:199" ht="12" customHeight="1">
      <c r="GQ59317" s="171"/>
    </row>
    <row r="59318" spans="199:199" ht="12" customHeight="1">
      <c r="GQ59318" s="171"/>
    </row>
    <row r="59319" spans="199:199" ht="12" customHeight="1">
      <c r="GQ59319" s="171"/>
    </row>
    <row r="59320" spans="199:199" ht="12" customHeight="1">
      <c r="GQ59320" s="171"/>
    </row>
    <row r="59321" spans="199:199" ht="12" customHeight="1">
      <c r="GQ59321" s="171"/>
    </row>
    <row r="59322" spans="199:199" ht="12" customHeight="1">
      <c r="GQ59322" s="171"/>
    </row>
    <row r="59323" spans="199:199" ht="12" customHeight="1">
      <c r="GQ59323" s="171"/>
    </row>
    <row r="59324" spans="199:199" ht="12" customHeight="1">
      <c r="GQ59324" s="171"/>
    </row>
    <row r="59325" spans="199:199" ht="12" customHeight="1">
      <c r="GQ59325" s="171"/>
    </row>
    <row r="59326" spans="199:199" ht="12" customHeight="1">
      <c r="GQ59326" s="171"/>
    </row>
    <row r="59327" spans="199:199" ht="12" customHeight="1">
      <c r="GQ59327" s="171"/>
    </row>
    <row r="59328" spans="199:199" ht="12" customHeight="1">
      <c r="GQ59328" s="171"/>
    </row>
    <row r="59329" spans="199:199" ht="12" customHeight="1">
      <c r="GQ59329" s="171"/>
    </row>
    <row r="59330" spans="199:199" ht="12" customHeight="1">
      <c r="GQ59330" s="171"/>
    </row>
    <row r="59331" spans="199:199" ht="12" customHeight="1">
      <c r="GQ59331" s="171"/>
    </row>
    <row r="59332" spans="199:199" ht="12" customHeight="1">
      <c r="GQ59332" s="171"/>
    </row>
    <row r="59333" spans="199:199" ht="12" customHeight="1">
      <c r="GQ59333" s="171"/>
    </row>
    <row r="59334" spans="199:199" ht="12" customHeight="1">
      <c r="GQ59334" s="171"/>
    </row>
    <row r="59335" spans="199:199" ht="12" customHeight="1">
      <c r="GQ59335" s="171"/>
    </row>
    <row r="59336" spans="199:199" ht="12" customHeight="1">
      <c r="GQ59336" s="171"/>
    </row>
    <row r="59337" spans="199:199" ht="12" customHeight="1">
      <c r="GQ59337" s="171"/>
    </row>
    <row r="59338" spans="199:199" ht="12" customHeight="1">
      <c r="GQ59338" s="171"/>
    </row>
    <row r="59339" spans="199:199" ht="12" customHeight="1">
      <c r="GQ59339" s="171"/>
    </row>
    <row r="59340" spans="199:199" ht="12" customHeight="1">
      <c r="GQ59340" s="171"/>
    </row>
    <row r="59341" spans="199:199" ht="12" customHeight="1">
      <c r="GQ59341" s="171"/>
    </row>
    <row r="59342" spans="199:199" ht="12" customHeight="1">
      <c r="GQ59342" s="171"/>
    </row>
    <row r="59343" spans="199:199" ht="12" customHeight="1">
      <c r="GQ59343" s="171"/>
    </row>
    <row r="59344" spans="199:199" ht="12" customHeight="1">
      <c r="GQ59344" s="171"/>
    </row>
    <row r="59345" spans="199:199" ht="12" customHeight="1">
      <c r="GQ59345" s="171"/>
    </row>
    <row r="59346" spans="199:199" ht="12" customHeight="1">
      <c r="GQ59346" s="171"/>
    </row>
    <row r="59347" spans="199:199" ht="12" customHeight="1">
      <c r="GQ59347" s="171"/>
    </row>
    <row r="59348" spans="199:199" ht="12" customHeight="1">
      <c r="GQ59348" s="171"/>
    </row>
    <row r="59349" spans="199:199" ht="12" customHeight="1">
      <c r="GQ59349" s="171"/>
    </row>
    <row r="59350" spans="199:199" ht="12" customHeight="1">
      <c r="GQ59350" s="171"/>
    </row>
    <row r="59351" spans="199:199" ht="12" customHeight="1">
      <c r="GQ59351" s="171"/>
    </row>
    <row r="59352" spans="199:199" ht="12" customHeight="1">
      <c r="GQ59352" s="171"/>
    </row>
    <row r="59353" spans="199:199" ht="12" customHeight="1">
      <c r="GQ59353" s="171"/>
    </row>
    <row r="59354" spans="199:199" ht="12" customHeight="1">
      <c r="GQ59354" s="171"/>
    </row>
    <row r="59355" spans="199:199" ht="12" customHeight="1">
      <c r="GQ59355" s="171"/>
    </row>
    <row r="59356" spans="199:199" ht="12" customHeight="1">
      <c r="GQ59356" s="171"/>
    </row>
    <row r="59357" spans="199:199" ht="12" customHeight="1">
      <c r="GQ59357" s="171"/>
    </row>
    <row r="59358" spans="199:199" ht="12" customHeight="1">
      <c r="GQ59358" s="171"/>
    </row>
    <row r="59359" spans="199:199" ht="12" customHeight="1">
      <c r="GQ59359" s="171"/>
    </row>
    <row r="59360" spans="199:199" ht="12" customHeight="1">
      <c r="GQ59360" s="171"/>
    </row>
    <row r="59361" spans="199:199" ht="12" customHeight="1">
      <c r="GQ59361" s="171"/>
    </row>
    <row r="59362" spans="199:199" ht="12" customHeight="1">
      <c r="GQ59362" s="171"/>
    </row>
    <row r="59363" spans="199:199" ht="12" customHeight="1">
      <c r="GQ59363" s="171"/>
    </row>
    <row r="59364" spans="199:199" ht="12" customHeight="1">
      <c r="GQ59364" s="171"/>
    </row>
    <row r="59365" spans="199:199" ht="12" customHeight="1">
      <c r="GQ59365" s="171"/>
    </row>
    <row r="59366" spans="199:199" ht="12" customHeight="1">
      <c r="GQ59366" s="171"/>
    </row>
    <row r="59367" spans="199:199" ht="12" customHeight="1">
      <c r="GQ59367" s="171"/>
    </row>
    <row r="59368" spans="199:199" ht="12" customHeight="1">
      <c r="GQ59368" s="171"/>
    </row>
    <row r="59369" spans="199:199" ht="12" customHeight="1">
      <c r="GQ59369" s="171"/>
    </row>
    <row r="59370" spans="199:199" ht="12" customHeight="1">
      <c r="GQ59370" s="171"/>
    </row>
    <row r="59371" spans="199:199" ht="12" customHeight="1">
      <c r="GQ59371" s="171"/>
    </row>
    <row r="59372" spans="199:199" ht="12" customHeight="1">
      <c r="GQ59372" s="171"/>
    </row>
    <row r="59373" spans="199:199" ht="12" customHeight="1">
      <c r="GQ59373" s="171"/>
    </row>
    <row r="59374" spans="199:199" ht="12" customHeight="1">
      <c r="GQ59374" s="171"/>
    </row>
    <row r="59375" spans="199:199" ht="12" customHeight="1">
      <c r="GQ59375" s="171"/>
    </row>
    <row r="59376" spans="199:199" ht="12" customHeight="1">
      <c r="GQ59376" s="171"/>
    </row>
    <row r="59377" spans="199:199" ht="12" customHeight="1">
      <c r="GQ59377" s="171"/>
    </row>
    <row r="59378" spans="199:199" ht="12" customHeight="1">
      <c r="GQ59378" s="171"/>
    </row>
    <row r="59379" spans="199:199" ht="12" customHeight="1">
      <c r="GQ59379" s="171"/>
    </row>
    <row r="59380" spans="199:199" ht="12" customHeight="1">
      <c r="GQ59380" s="171"/>
    </row>
    <row r="59381" spans="199:199" ht="12" customHeight="1">
      <c r="GQ59381" s="171"/>
    </row>
    <row r="59382" spans="199:199" ht="12" customHeight="1">
      <c r="GQ59382" s="171"/>
    </row>
    <row r="59383" spans="199:199" ht="12" customHeight="1">
      <c r="GQ59383" s="171"/>
    </row>
    <row r="59384" spans="199:199" ht="12" customHeight="1">
      <c r="GQ59384" s="171"/>
    </row>
    <row r="59385" spans="199:199" ht="12" customHeight="1">
      <c r="GQ59385" s="171"/>
    </row>
    <row r="59386" spans="199:199" ht="12" customHeight="1">
      <c r="GQ59386" s="171"/>
    </row>
    <row r="59387" spans="199:199" ht="12" customHeight="1">
      <c r="GQ59387" s="171"/>
    </row>
    <row r="59388" spans="199:199" ht="12" customHeight="1">
      <c r="GQ59388" s="171"/>
    </row>
    <row r="59389" spans="199:199" ht="12" customHeight="1">
      <c r="GQ59389" s="171"/>
    </row>
    <row r="59390" spans="199:199" ht="12" customHeight="1">
      <c r="GQ59390" s="171"/>
    </row>
    <row r="59391" spans="199:199" ht="12" customHeight="1">
      <c r="GQ59391" s="171"/>
    </row>
    <row r="59392" spans="199:199" ht="12" customHeight="1">
      <c r="GQ59392" s="171"/>
    </row>
    <row r="59393" spans="199:199" ht="12" customHeight="1">
      <c r="GQ59393" s="171"/>
    </row>
    <row r="59394" spans="199:199" ht="12" customHeight="1">
      <c r="GQ59394" s="171"/>
    </row>
    <row r="59395" spans="199:199" ht="12" customHeight="1">
      <c r="GQ59395" s="171"/>
    </row>
    <row r="59396" spans="199:199" ht="12" customHeight="1">
      <c r="GQ59396" s="171"/>
    </row>
    <row r="59397" spans="199:199" ht="12" customHeight="1">
      <c r="GQ59397" s="171"/>
    </row>
    <row r="59398" spans="199:199" ht="12" customHeight="1">
      <c r="GQ59398" s="171"/>
    </row>
    <row r="59399" spans="199:199" ht="12" customHeight="1">
      <c r="GQ59399" s="171"/>
    </row>
    <row r="59400" spans="199:199" ht="12" customHeight="1">
      <c r="GQ59400" s="171"/>
    </row>
    <row r="59401" spans="199:199" ht="12" customHeight="1">
      <c r="GQ59401" s="171"/>
    </row>
    <row r="59402" spans="199:199" ht="12" customHeight="1">
      <c r="GQ59402" s="171"/>
    </row>
    <row r="59403" spans="199:199" ht="12" customHeight="1">
      <c r="GQ59403" s="171"/>
    </row>
    <row r="59404" spans="199:199" ht="12" customHeight="1">
      <c r="GQ59404" s="171"/>
    </row>
    <row r="59405" spans="199:199" ht="12" customHeight="1">
      <c r="GQ59405" s="171"/>
    </row>
    <row r="59406" spans="199:199" ht="12" customHeight="1">
      <c r="GQ59406" s="171"/>
    </row>
    <row r="59407" spans="199:199" ht="12" customHeight="1">
      <c r="GQ59407" s="171"/>
    </row>
    <row r="59408" spans="199:199" ht="12" customHeight="1">
      <c r="GQ59408" s="171"/>
    </row>
    <row r="59409" spans="199:199" ht="12" customHeight="1">
      <c r="GQ59409" s="171"/>
    </row>
    <row r="59410" spans="199:199" ht="12" customHeight="1">
      <c r="GQ59410" s="171"/>
    </row>
    <row r="59411" spans="199:199" ht="12" customHeight="1">
      <c r="GQ59411" s="171"/>
    </row>
    <row r="59412" spans="199:199" ht="12" customHeight="1">
      <c r="GQ59412" s="171"/>
    </row>
    <row r="59413" spans="199:199" ht="12" customHeight="1">
      <c r="GQ59413" s="171"/>
    </row>
    <row r="59414" spans="199:199" ht="12" customHeight="1">
      <c r="GQ59414" s="171"/>
    </row>
    <row r="59415" spans="199:199" ht="12" customHeight="1">
      <c r="GQ59415" s="171"/>
    </row>
    <row r="59416" spans="199:199" ht="12" customHeight="1">
      <c r="GQ59416" s="171"/>
    </row>
    <row r="59417" spans="199:199" ht="12" customHeight="1">
      <c r="GQ59417" s="171"/>
    </row>
    <row r="59418" spans="199:199" ht="12" customHeight="1">
      <c r="GQ59418" s="171"/>
    </row>
    <row r="59419" spans="199:199" ht="12" customHeight="1">
      <c r="GQ59419" s="171"/>
    </row>
    <row r="59420" spans="199:199" ht="12" customHeight="1">
      <c r="GQ59420" s="171"/>
    </row>
    <row r="59421" spans="199:199" ht="12" customHeight="1">
      <c r="GQ59421" s="171"/>
    </row>
    <row r="59422" spans="199:199" ht="12" customHeight="1">
      <c r="GQ59422" s="171"/>
    </row>
    <row r="59423" spans="199:199" ht="12" customHeight="1">
      <c r="GQ59423" s="171"/>
    </row>
    <row r="59424" spans="199:199" ht="12" customHeight="1">
      <c r="GQ59424" s="171"/>
    </row>
    <row r="59425" spans="199:199" ht="12" customHeight="1">
      <c r="GQ59425" s="171"/>
    </row>
    <row r="59426" spans="199:199" ht="12" customHeight="1">
      <c r="GQ59426" s="171"/>
    </row>
    <row r="59427" spans="199:199" ht="12" customHeight="1">
      <c r="GQ59427" s="171"/>
    </row>
    <row r="59428" spans="199:199" ht="12" customHeight="1">
      <c r="GQ59428" s="171"/>
    </row>
    <row r="59429" spans="199:199" ht="12" customHeight="1">
      <c r="GQ59429" s="171"/>
    </row>
    <row r="59430" spans="199:199" ht="12" customHeight="1">
      <c r="GQ59430" s="171"/>
    </row>
    <row r="59431" spans="199:199" ht="12" customHeight="1">
      <c r="GQ59431" s="171"/>
    </row>
    <row r="59432" spans="199:199" ht="12" customHeight="1">
      <c r="GQ59432" s="171"/>
    </row>
    <row r="59433" spans="199:199" ht="12" customHeight="1">
      <c r="GQ59433" s="171"/>
    </row>
    <row r="59434" spans="199:199" ht="12" customHeight="1">
      <c r="GQ59434" s="171"/>
    </row>
    <row r="59435" spans="199:199" ht="12" customHeight="1">
      <c r="GQ59435" s="171"/>
    </row>
    <row r="59436" spans="199:199" ht="12" customHeight="1">
      <c r="GQ59436" s="171"/>
    </row>
    <row r="59437" spans="199:199" ht="12" customHeight="1">
      <c r="GQ59437" s="171"/>
    </row>
    <row r="59438" spans="199:199" ht="12" customHeight="1">
      <c r="GQ59438" s="171"/>
    </row>
    <row r="59439" spans="199:199" ht="12" customHeight="1">
      <c r="GQ59439" s="171"/>
    </row>
    <row r="59440" spans="199:199" ht="12" customHeight="1">
      <c r="GQ59440" s="171"/>
    </row>
    <row r="59441" spans="199:199" ht="12" customHeight="1">
      <c r="GQ59441" s="171"/>
    </row>
    <row r="59442" spans="199:199" ht="12" customHeight="1">
      <c r="GQ59442" s="171"/>
    </row>
    <row r="59443" spans="199:199" ht="12" customHeight="1">
      <c r="GQ59443" s="171"/>
    </row>
    <row r="59444" spans="199:199" ht="12" customHeight="1">
      <c r="GQ59444" s="171"/>
    </row>
    <row r="59445" spans="199:199" ht="12" customHeight="1">
      <c r="GQ59445" s="171"/>
    </row>
    <row r="59446" spans="199:199" ht="12" customHeight="1">
      <c r="GQ59446" s="171"/>
    </row>
    <row r="59447" spans="199:199" ht="12" customHeight="1">
      <c r="GQ59447" s="171"/>
    </row>
    <row r="59448" spans="199:199" ht="12" customHeight="1">
      <c r="GQ59448" s="171"/>
    </row>
    <row r="59449" spans="199:199" ht="12" customHeight="1">
      <c r="GQ59449" s="171"/>
    </row>
    <row r="59450" spans="199:199" ht="12" customHeight="1">
      <c r="GQ59450" s="171"/>
    </row>
    <row r="59451" spans="199:199" ht="12" customHeight="1">
      <c r="GQ59451" s="171"/>
    </row>
    <row r="59452" spans="199:199" ht="12" customHeight="1">
      <c r="GQ59452" s="171"/>
    </row>
    <row r="59453" spans="199:199" ht="12" customHeight="1">
      <c r="GQ59453" s="171"/>
    </row>
    <row r="59454" spans="199:199" ht="12" customHeight="1">
      <c r="GQ59454" s="171"/>
    </row>
    <row r="59455" spans="199:199" ht="12" customHeight="1">
      <c r="GQ59455" s="171"/>
    </row>
    <row r="59456" spans="199:199" ht="12" customHeight="1">
      <c r="GQ59456" s="171"/>
    </row>
    <row r="59457" spans="199:199" ht="12" customHeight="1">
      <c r="GQ59457" s="171"/>
    </row>
    <row r="59458" spans="199:199" ht="12" customHeight="1">
      <c r="GQ59458" s="171"/>
    </row>
    <row r="59459" spans="199:199" ht="12" customHeight="1">
      <c r="GQ59459" s="171"/>
    </row>
    <row r="59460" spans="199:199" ht="12" customHeight="1">
      <c r="GQ59460" s="171"/>
    </row>
    <row r="59461" spans="199:199" ht="12" customHeight="1">
      <c r="GQ59461" s="171"/>
    </row>
    <row r="59462" spans="199:199" ht="12" customHeight="1">
      <c r="GQ59462" s="171"/>
    </row>
    <row r="59463" spans="199:199" ht="12" customHeight="1">
      <c r="GQ59463" s="171"/>
    </row>
    <row r="59464" spans="199:199" ht="12" customHeight="1">
      <c r="GQ59464" s="171"/>
    </row>
    <row r="59465" spans="199:199" ht="12" customHeight="1">
      <c r="GQ59465" s="171"/>
    </row>
    <row r="59466" spans="199:199" ht="12" customHeight="1">
      <c r="GQ59466" s="171"/>
    </row>
    <row r="59467" spans="199:199" ht="12" customHeight="1">
      <c r="GQ59467" s="171"/>
    </row>
    <row r="59468" spans="199:199" ht="12" customHeight="1">
      <c r="GQ59468" s="171"/>
    </row>
    <row r="59469" spans="199:199" ht="12" customHeight="1">
      <c r="GQ59469" s="171"/>
    </row>
    <row r="59470" spans="199:199" ht="12" customHeight="1">
      <c r="GQ59470" s="171"/>
    </row>
    <row r="59471" spans="199:199" ht="12" customHeight="1">
      <c r="GQ59471" s="171"/>
    </row>
    <row r="59472" spans="199:199" ht="12" customHeight="1">
      <c r="GQ59472" s="171"/>
    </row>
    <row r="59473" spans="199:199" ht="12" customHeight="1">
      <c r="GQ59473" s="171"/>
    </row>
    <row r="59474" spans="199:199" ht="12" customHeight="1">
      <c r="GQ59474" s="171"/>
    </row>
    <row r="59475" spans="199:199" ht="12" customHeight="1">
      <c r="GQ59475" s="171"/>
    </row>
    <row r="59476" spans="199:199" ht="12" customHeight="1">
      <c r="GQ59476" s="171"/>
    </row>
    <row r="59477" spans="199:199" ht="12" customHeight="1">
      <c r="GQ59477" s="171"/>
    </row>
    <row r="59478" spans="199:199" ht="12" customHeight="1">
      <c r="GQ59478" s="171"/>
    </row>
    <row r="59479" spans="199:199" ht="12" customHeight="1">
      <c r="GQ59479" s="171"/>
    </row>
    <row r="59480" spans="199:199" ht="12" customHeight="1">
      <c r="GQ59480" s="171"/>
    </row>
    <row r="59481" spans="199:199" ht="12" customHeight="1">
      <c r="GQ59481" s="171"/>
    </row>
    <row r="59482" spans="199:199" ht="12" customHeight="1">
      <c r="GQ59482" s="171"/>
    </row>
    <row r="59483" spans="199:199" ht="12" customHeight="1">
      <c r="GQ59483" s="171"/>
    </row>
    <row r="59484" spans="199:199" ht="12" customHeight="1">
      <c r="GQ59484" s="171"/>
    </row>
    <row r="59485" spans="199:199" ht="12" customHeight="1">
      <c r="GQ59485" s="171"/>
    </row>
    <row r="59486" spans="199:199" ht="12" customHeight="1">
      <c r="GQ59486" s="171"/>
    </row>
    <row r="59487" spans="199:199" ht="12" customHeight="1">
      <c r="GQ59487" s="171"/>
    </row>
    <row r="59488" spans="199:199" ht="12" customHeight="1">
      <c r="GQ59488" s="171"/>
    </row>
    <row r="59489" spans="199:199" ht="12" customHeight="1">
      <c r="GQ59489" s="171"/>
    </row>
    <row r="59490" spans="199:199" ht="12" customHeight="1">
      <c r="GQ59490" s="171"/>
    </row>
    <row r="59491" spans="199:199" ht="12" customHeight="1">
      <c r="GQ59491" s="171"/>
    </row>
    <row r="59492" spans="199:199" ht="12" customHeight="1">
      <c r="GQ59492" s="171"/>
    </row>
    <row r="59493" spans="199:199" ht="12" customHeight="1">
      <c r="GQ59493" s="171"/>
    </row>
    <row r="59494" spans="199:199" ht="12" customHeight="1">
      <c r="GQ59494" s="171"/>
    </row>
    <row r="59495" spans="199:199" ht="12" customHeight="1">
      <c r="GQ59495" s="171"/>
    </row>
    <row r="59496" spans="199:199" ht="12" customHeight="1">
      <c r="GQ59496" s="171"/>
    </row>
    <row r="59497" spans="199:199" ht="12" customHeight="1">
      <c r="GQ59497" s="171"/>
    </row>
    <row r="59498" spans="199:199" ht="12" customHeight="1">
      <c r="GQ59498" s="171"/>
    </row>
    <row r="59499" spans="199:199" ht="12" customHeight="1">
      <c r="GQ59499" s="171"/>
    </row>
    <row r="59500" spans="199:199" ht="12" customHeight="1">
      <c r="GQ59500" s="171"/>
    </row>
    <row r="59501" spans="199:199" ht="12" customHeight="1">
      <c r="GQ59501" s="171"/>
    </row>
    <row r="59502" spans="199:199" ht="12" customHeight="1">
      <c r="GQ59502" s="171"/>
    </row>
    <row r="59503" spans="199:199" ht="12" customHeight="1">
      <c r="GQ59503" s="171"/>
    </row>
    <row r="59504" spans="199:199" ht="12" customHeight="1">
      <c r="GQ59504" s="171"/>
    </row>
    <row r="59505" spans="199:199" ht="12" customHeight="1">
      <c r="GQ59505" s="171"/>
    </row>
    <row r="59506" spans="199:199" ht="12" customHeight="1">
      <c r="GQ59506" s="171"/>
    </row>
    <row r="59507" spans="199:199" ht="12" customHeight="1">
      <c r="GQ59507" s="171"/>
    </row>
    <row r="59508" spans="199:199" ht="12" customHeight="1">
      <c r="GQ59508" s="171"/>
    </row>
    <row r="59509" spans="199:199" ht="12" customHeight="1">
      <c r="GQ59509" s="171"/>
    </row>
    <row r="59510" spans="199:199" ht="12" customHeight="1">
      <c r="GQ59510" s="171"/>
    </row>
    <row r="59511" spans="199:199" ht="12" customHeight="1">
      <c r="GQ59511" s="171"/>
    </row>
    <row r="59512" spans="199:199" ht="12" customHeight="1">
      <c r="GQ59512" s="171"/>
    </row>
    <row r="59513" spans="199:199" ht="12" customHeight="1">
      <c r="GQ59513" s="171"/>
    </row>
    <row r="59514" spans="199:199" ht="12" customHeight="1">
      <c r="GQ59514" s="171"/>
    </row>
    <row r="59515" spans="199:199" ht="12" customHeight="1">
      <c r="GQ59515" s="171"/>
    </row>
    <row r="59516" spans="199:199" ht="12" customHeight="1">
      <c r="GQ59516" s="171"/>
    </row>
    <row r="59517" spans="199:199" ht="12" customHeight="1">
      <c r="GQ59517" s="171"/>
    </row>
    <row r="59518" spans="199:199" ht="12" customHeight="1">
      <c r="GQ59518" s="171"/>
    </row>
    <row r="59519" spans="199:199" ht="12" customHeight="1">
      <c r="GQ59519" s="171"/>
    </row>
    <row r="59520" spans="199:199" ht="12" customHeight="1">
      <c r="GQ59520" s="171"/>
    </row>
    <row r="59521" spans="199:199" ht="12" customHeight="1">
      <c r="GQ59521" s="171"/>
    </row>
    <row r="59522" spans="199:199" ht="12" customHeight="1">
      <c r="GQ59522" s="171"/>
    </row>
    <row r="59523" spans="199:199" ht="12" customHeight="1">
      <c r="GQ59523" s="171"/>
    </row>
    <row r="59524" spans="199:199" ht="12" customHeight="1">
      <c r="GQ59524" s="171"/>
    </row>
    <row r="59525" spans="199:199" ht="12" customHeight="1">
      <c r="GQ59525" s="171"/>
    </row>
    <row r="59526" spans="199:199" ht="12" customHeight="1">
      <c r="GQ59526" s="171"/>
    </row>
    <row r="59527" spans="199:199" ht="12" customHeight="1">
      <c r="GQ59527" s="171"/>
    </row>
    <row r="59528" spans="199:199" ht="12" customHeight="1">
      <c r="GQ59528" s="171"/>
    </row>
    <row r="59529" spans="199:199" ht="12" customHeight="1">
      <c r="GQ59529" s="171"/>
    </row>
    <row r="59530" spans="199:199" ht="12" customHeight="1">
      <c r="GQ59530" s="171"/>
    </row>
    <row r="59531" spans="199:199" ht="12" customHeight="1">
      <c r="GQ59531" s="171"/>
    </row>
    <row r="59532" spans="199:199" ht="12" customHeight="1">
      <c r="GQ59532" s="171"/>
    </row>
    <row r="59533" spans="199:199" ht="12" customHeight="1">
      <c r="GQ59533" s="171"/>
    </row>
    <row r="59534" spans="199:199" ht="12" customHeight="1">
      <c r="GQ59534" s="171"/>
    </row>
    <row r="59535" spans="199:199" ht="12" customHeight="1">
      <c r="GQ59535" s="171"/>
    </row>
    <row r="59536" spans="199:199" ht="12" customHeight="1">
      <c r="GQ59536" s="171"/>
    </row>
    <row r="59537" spans="199:199" ht="12" customHeight="1">
      <c r="GQ59537" s="171"/>
    </row>
    <row r="59538" spans="199:199" ht="12" customHeight="1">
      <c r="GQ59538" s="171"/>
    </row>
    <row r="59539" spans="199:199" ht="12" customHeight="1">
      <c r="GQ59539" s="171"/>
    </row>
    <row r="59540" spans="199:199" ht="12" customHeight="1">
      <c r="GQ59540" s="171"/>
    </row>
    <row r="59541" spans="199:199" ht="12" customHeight="1">
      <c r="GQ59541" s="171"/>
    </row>
    <row r="59542" spans="199:199" ht="12" customHeight="1">
      <c r="GQ59542" s="171"/>
    </row>
    <row r="59543" spans="199:199" ht="12" customHeight="1">
      <c r="GQ59543" s="171"/>
    </row>
    <row r="59544" spans="199:199" ht="12" customHeight="1">
      <c r="GQ59544" s="171"/>
    </row>
    <row r="59545" spans="199:199" ht="12" customHeight="1">
      <c r="GQ59545" s="171"/>
    </row>
    <row r="59546" spans="199:199" ht="12" customHeight="1">
      <c r="GQ59546" s="171"/>
    </row>
    <row r="59547" spans="199:199" ht="12" customHeight="1">
      <c r="GQ59547" s="171"/>
    </row>
    <row r="59548" spans="199:199" ht="12" customHeight="1">
      <c r="GQ59548" s="171"/>
    </row>
    <row r="59549" spans="199:199" ht="12" customHeight="1">
      <c r="GQ59549" s="171"/>
    </row>
    <row r="59550" spans="199:199" ht="12" customHeight="1">
      <c r="GQ59550" s="171"/>
    </row>
    <row r="59551" spans="199:199" ht="12" customHeight="1">
      <c r="GQ59551" s="171"/>
    </row>
    <row r="59552" spans="199:199" ht="12" customHeight="1">
      <c r="GQ59552" s="171"/>
    </row>
    <row r="59553" spans="199:199" ht="12" customHeight="1">
      <c r="GQ59553" s="171"/>
    </row>
    <row r="59554" spans="199:199" ht="12" customHeight="1">
      <c r="GQ59554" s="171"/>
    </row>
    <row r="59555" spans="199:199" ht="12" customHeight="1">
      <c r="GQ59555" s="171"/>
    </row>
    <row r="59556" spans="199:199" ht="12" customHeight="1">
      <c r="GQ59556" s="171"/>
    </row>
    <row r="59557" spans="199:199" ht="12" customHeight="1">
      <c r="GQ59557" s="171"/>
    </row>
    <row r="59558" spans="199:199" ht="12" customHeight="1">
      <c r="GQ59558" s="171"/>
    </row>
    <row r="59559" spans="199:199" ht="12" customHeight="1">
      <c r="GQ59559" s="171"/>
    </row>
    <row r="59560" spans="199:199" ht="12" customHeight="1">
      <c r="GQ59560" s="171"/>
    </row>
    <row r="59561" spans="199:199" ht="12" customHeight="1">
      <c r="GQ59561" s="171"/>
    </row>
    <row r="59562" spans="199:199" ht="12" customHeight="1">
      <c r="GQ59562" s="171"/>
    </row>
    <row r="59563" spans="199:199" ht="12" customHeight="1">
      <c r="GQ59563" s="171"/>
    </row>
    <row r="59564" spans="199:199" ht="12" customHeight="1">
      <c r="GQ59564" s="171"/>
    </row>
    <row r="59565" spans="199:199" ht="12" customHeight="1">
      <c r="GQ59565" s="171"/>
    </row>
    <row r="59566" spans="199:199" ht="12" customHeight="1">
      <c r="GQ59566" s="171"/>
    </row>
    <row r="59567" spans="199:199" ht="12" customHeight="1">
      <c r="GQ59567" s="171"/>
    </row>
    <row r="59568" spans="199:199" ht="12" customHeight="1">
      <c r="GQ59568" s="171"/>
    </row>
    <row r="59569" spans="199:199" ht="12" customHeight="1">
      <c r="GQ59569" s="171"/>
    </row>
    <row r="59570" spans="199:199" ht="12" customHeight="1">
      <c r="GQ59570" s="171"/>
    </row>
    <row r="59571" spans="199:199" ht="12" customHeight="1">
      <c r="GQ59571" s="171"/>
    </row>
    <row r="59572" spans="199:199" ht="12" customHeight="1">
      <c r="GQ59572" s="171"/>
    </row>
    <row r="59573" spans="199:199" ht="12" customHeight="1">
      <c r="GQ59573" s="171"/>
    </row>
    <row r="59574" spans="199:199" ht="12" customHeight="1">
      <c r="GQ59574" s="171"/>
    </row>
    <row r="59575" spans="199:199" ht="12" customHeight="1">
      <c r="GQ59575" s="171"/>
    </row>
    <row r="59576" spans="199:199" ht="12" customHeight="1">
      <c r="GQ59576" s="171"/>
    </row>
    <row r="59577" spans="199:199" ht="12" customHeight="1">
      <c r="GQ59577" s="171"/>
    </row>
    <row r="59578" spans="199:199" ht="12" customHeight="1">
      <c r="GQ59578" s="171"/>
    </row>
    <row r="59579" spans="199:199" ht="12" customHeight="1">
      <c r="GQ59579" s="171"/>
    </row>
    <row r="59580" spans="199:199" ht="12" customHeight="1">
      <c r="GQ59580" s="171"/>
    </row>
    <row r="59581" spans="199:199" ht="12" customHeight="1">
      <c r="GQ59581" s="171"/>
    </row>
    <row r="59582" spans="199:199" ht="12" customHeight="1">
      <c r="GQ59582" s="171"/>
    </row>
    <row r="59583" spans="199:199" ht="12" customHeight="1">
      <c r="GQ59583" s="171"/>
    </row>
    <row r="59584" spans="199:199" ht="12" customHeight="1">
      <c r="GQ59584" s="171"/>
    </row>
    <row r="59585" spans="199:199" ht="12" customHeight="1">
      <c r="GQ59585" s="171"/>
    </row>
    <row r="59586" spans="199:199" ht="12" customHeight="1">
      <c r="GQ59586" s="171"/>
    </row>
    <row r="59587" spans="199:199" ht="12" customHeight="1">
      <c r="GQ59587" s="171"/>
    </row>
    <row r="59588" spans="199:199" ht="12" customHeight="1">
      <c r="GQ59588" s="171"/>
    </row>
    <row r="59589" spans="199:199" ht="12" customHeight="1">
      <c r="GQ59589" s="171"/>
    </row>
    <row r="59590" spans="199:199" ht="12" customHeight="1">
      <c r="GQ59590" s="171"/>
    </row>
    <row r="59591" spans="199:199" ht="12" customHeight="1">
      <c r="GQ59591" s="171"/>
    </row>
    <row r="59592" spans="199:199" ht="12" customHeight="1">
      <c r="GQ59592" s="171"/>
    </row>
    <row r="59593" spans="199:199" ht="12" customHeight="1">
      <c r="GQ59593" s="171"/>
    </row>
    <row r="59594" spans="199:199" ht="12" customHeight="1">
      <c r="GQ59594" s="171"/>
    </row>
    <row r="59595" spans="199:199" ht="12" customHeight="1">
      <c r="GQ59595" s="171"/>
    </row>
    <row r="59596" spans="199:199" ht="12" customHeight="1">
      <c r="GQ59596" s="171"/>
    </row>
    <row r="59597" spans="199:199" ht="12" customHeight="1">
      <c r="GQ59597" s="171"/>
    </row>
    <row r="59598" spans="199:199" ht="12" customHeight="1">
      <c r="GQ59598" s="171"/>
    </row>
    <row r="59599" spans="199:199" ht="12" customHeight="1">
      <c r="GQ59599" s="171"/>
    </row>
    <row r="59600" spans="199:199" ht="12" customHeight="1">
      <c r="GQ59600" s="171"/>
    </row>
    <row r="59601" spans="199:199" ht="12" customHeight="1">
      <c r="GQ59601" s="171"/>
    </row>
    <row r="59602" spans="199:199" ht="12" customHeight="1">
      <c r="GQ59602" s="171"/>
    </row>
    <row r="59603" spans="199:199" ht="12" customHeight="1">
      <c r="GQ59603" s="171"/>
    </row>
    <row r="59604" spans="199:199" ht="12" customHeight="1">
      <c r="GQ59604" s="171"/>
    </row>
    <row r="59605" spans="199:199" ht="12" customHeight="1">
      <c r="GQ59605" s="171"/>
    </row>
    <row r="59606" spans="199:199" ht="12" customHeight="1">
      <c r="GQ59606" s="171"/>
    </row>
    <row r="59607" spans="199:199" ht="12" customHeight="1">
      <c r="GQ59607" s="171"/>
    </row>
    <row r="59608" spans="199:199" ht="12" customHeight="1">
      <c r="GQ59608" s="171"/>
    </row>
    <row r="59609" spans="199:199" ht="12" customHeight="1">
      <c r="GQ59609" s="171"/>
    </row>
    <row r="59610" spans="199:199" ht="12" customHeight="1">
      <c r="GQ59610" s="171"/>
    </row>
    <row r="59611" spans="199:199" ht="12" customHeight="1">
      <c r="GQ59611" s="171"/>
    </row>
    <row r="59612" spans="199:199" ht="12" customHeight="1">
      <c r="GQ59612" s="171"/>
    </row>
    <row r="59613" spans="199:199" ht="12" customHeight="1">
      <c r="GQ59613" s="171"/>
    </row>
    <row r="59614" spans="199:199" ht="12" customHeight="1">
      <c r="GQ59614" s="171"/>
    </row>
    <row r="59615" spans="199:199" ht="12" customHeight="1">
      <c r="GQ59615" s="171"/>
    </row>
    <row r="59616" spans="199:199" ht="12" customHeight="1">
      <c r="GQ59616" s="171"/>
    </row>
    <row r="59617" spans="199:199" ht="12" customHeight="1">
      <c r="GQ59617" s="171"/>
    </row>
    <row r="59618" spans="199:199" ht="12" customHeight="1">
      <c r="GQ59618" s="171"/>
    </row>
    <row r="59619" spans="199:199" ht="12" customHeight="1">
      <c r="GQ59619" s="171"/>
    </row>
    <row r="59620" spans="199:199" ht="12" customHeight="1">
      <c r="GQ59620" s="171"/>
    </row>
    <row r="59621" spans="199:199" ht="12" customHeight="1">
      <c r="GQ59621" s="171"/>
    </row>
    <row r="59622" spans="199:199" ht="12" customHeight="1">
      <c r="GQ59622" s="171"/>
    </row>
    <row r="59623" spans="199:199" ht="12" customHeight="1">
      <c r="GQ59623" s="171"/>
    </row>
    <row r="59624" spans="199:199" ht="12" customHeight="1">
      <c r="GQ59624" s="171"/>
    </row>
    <row r="59625" spans="199:199" ht="12" customHeight="1">
      <c r="GQ59625" s="171"/>
    </row>
    <row r="59626" spans="199:199" ht="12" customHeight="1">
      <c r="GQ59626" s="171"/>
    </row>
    <row r="59627" spans="199:199" ht="12" customHeight="1">
      <c r="GQ59627" s="171"/>
    </row>
    <row r="59628" spans="199:199" ht="12" customHeight="1">
      <c r="GQ59628" s="171"/>
    </row>
    <row r="59629" spans="199:199" ht="12" customHeight="1">
      <c r="GQ59629" s="171"/>
    </row>
    <row r="59630" spans="199:199" ht="12" customHeight="1">
      <c r="GQ59630" s="171"/>
    </row>
    <row r="59631" spans="199:199" ht="12" customHeight="1">
      <c r="GQ59631" s="171"/>
    </row>
    <row r="59632" spans="199:199" ht="12" customHeight="1">
      <c r="GQ59632" s="171"/>
    </row>
    <row r="59633" spans="199:199" ht="12" customHeight="1">
      <c r="GQ59633" s="171"/>
    </row>
    <row r="59634" spans="199:199" ht="12" customHeight="1">
      <c r="GQ59634" s="171"/>
    </row>
    <row r="59635" spans="199:199" ht="12" customHeight="1">
      <c r="GQ59635" s="171"/>
    </row>
    <row r="59636" spans="199:199" ht="12" customHeight="1">
      <c r="GQ59636" s="171"/>
    </row>
    <row r="59637" spans="199:199" ht="12" customHeight="1">
      <c r="GQ59637" s="171"/>
    </row>
    <row r="59638" spans="199:199" ht="12" customHeight="1">
      <c r="GQ59638" s="171"/>
    </row>
    <row r="59639" spans="199:199" ht="12" customHeight="1">
      <c r="GQ59639" s="171"/>
    </row>
    <row r="59640" spans="199:199" ht="12" customHeight="1">
      <c r="GQ59640" s="171"/>
    </row>
    <row r="59641" spans="199:199" ht="12" customHeight="1">
      <c r="GQ59641" s="171"/>
    </row>
    <row r="59642" spans="199:199" ht="12" customHeight="1">
      <c r="GQ59642" s="171"/>
    </row>
    <row r="59643" spans="199:199" ht="12" customHeight="1">
      <c r="GQ59643" s="171"/>
    </row>
    <row r="59644" spans="199:199" ht="12" customHeight="1">
      <c r="GQ59644" s="171"/>
    </row>
    <row r="59645" spans="199:199" ht="12" customHeight="1">
      <c r="GQ59645" s="171"/>
    </row>
    <row r="59646" spans="199:199" ht="12" customHeight="1">
      <c r="GQ59646" s="171"/>
    </row>
    <row r="59647" spans="199:199" ht="12" customHeight="1">
      <c r="GQ59647" s="171"/>
    </row>
    <row r="59648" spans="199:199" ht="12" customHeight="1">
      <c r="GQ59648" s="171"/>
    </row>
    <row r="59649" spans="199:199" ht="12" customHeight="1">
      <c r="GQ59649" s="171"/>
    </row>
    <row r="59650" spans="199:199" ht="12" customHeight="1">
      <c r="GQ59650" s="171"/>
    </row>
    <row r="59651" spans="199:199" ht="12" customHeight="1">
      <c r="GQ59651" s="171"/>
    </row>
    <row r="59652" spans="199:199" ht="12" customHeight="1">
      <c r="GQ59652" s="171"/>
    </row>
    <row r="59653" spans="199:199" ht="12" customHeight="1">
      <c r="GQ59653" s="171"/>
    </row>
    <row r="59654" spans="199:199" ht="12" customHeight="1">
      <c r="GQ59654" s="171"/>
    </row>
    <row r="59655" spans="199:199" ht="12" customHeight="1">
      <c r="GQ59655" s="171"/>
    </row>
    <row r="59656" spans="199:199" ht="12" customHeight="1">
      <c r="GQ59656" s="171"/>
    </row>
    <row r="59657" spans="199:199" ht="12" customHeight="1">
      <c r="GQ59657" s="171"/>
    </row>
    <row r="59658" spans="199:199" ht="12" customHeight="1">
      <c r="GQ59658" s="171"/>
    </row>
    <row r="59659" spans="199:199" ht="12" customHeight="1">
      <c r="GQ59659" s="171"/>
    </row>
    <row r="59660" spans="199:199" ht="12" customHeight="1">
      <c r="GQ59660" s="171"/>
    </row>
    <row r="59661" spans="199:199" ht="12" customHeight="1">
      <c r="GQ59661" s="171"/>
    </row>
    <row r="59662" spans="199:199" ht="12" customHeight="1">
      <c r="GQ59662" s="171"/>
    </row>
    <row r="59663" spans="199:199" ht="12" customHeight="1">
      <c r="GQ59663" s="171"/>
    </row>
    <row r="59664" spans="199:199" ht="12" customHeight="1">
      <c r="GQ59664" s="171"/>
    </row>
    <row r="59665" spans="199:199" ht="12" customHeight="1">
      <c r="GQ59665" s="171"/>
    </row>
    <row r="59666" spans="199:199" ht="12" customHeight="1">
      <c r="GQ59666" s="171"/>
    </row>
    <row r="59667" spans="199:199" ht="12" customHeight="1">
      <c r="GQ59667" s="171"/>
    </row>
    <row r="59668" spans="199:199" ht="12" customHeight="1">
      <c r="GQ59668" s="171"/>
    </row>
    <row r="59669" spans="199:199" ht="12" customHeight="1">
      <c r="GQ59669" s="171"/>
    </row>
    <row r="59670" spans="199:199" ht="12" customHeight="1">
      <c r="GQ59670" s="171"/>
    </row>
    <row r="59671" spans="199:199" ht="12" customHeight="1">
      <c r="GQ59671" s="171"/>
    </row>
    <row r="59672" spans="199:199" ht="12" customHeight="1">
      <c r="GQ59672" s="171"/>
    </row>
    <row r="59673" spans="199:199" ht="12" customHeight="1">
      <c r="GQ59673" s="171"/>
    </row>
    <row r="59674" spans="199:199" ht="12" customHeight="1">
      <c r="GQ59674" s="171"/>
    </row>
    <row r="59675" spans="199:199" ht="12" customHeight="1">
      <c r="GQ59675" s="171"/>
    </row>
    <row r="59676" spans="199:199" ht="12" customHeight="1">
      <c r="GQ59676" s="171"/>
    </row>
    <row r="59677" spans="199:199" ht="12" customHeight="1">
      <c r="GQ59677" s="171"/>
    </row>
    <row r="59678" spans="199:199" ht="12" customHeight="1">
      <c r="GQ59678" s="171"/>
    </row>
    <row r="59679" spans="199:199" ht="12" customHeight="1">
      <c r="GQ59679" s="171"/>
    </row>
    <row r="59680" spans="199:199" ht="12" customHeight="1">
      <c r="GQ59680" s="171"/>
    </row>
    <row r="59681" spans="199:199" ht="12" customHeight="1">
      <c r="GQ59681" s="171"/>
    </row>
    <row r="59682" spans="199:199" ht="12" customHeight="1">
      <c r="GQ59682" s="171"/>
    </row>
    <row r="59683" spans="199:199" ht="12" customHeight="1">
      <c r="GQ59683" s="171"/>
    </row>
    <row r="59684" spans="199:199" ht="12" customHeight="1">
      <c r="GQ59684" s="171"/>
    </row>
    <row r="59685" spans="199:199" ht="12" customHeight="1">
      <c r="GQ59685" s="171"/>
    </row>
    <row r="59686" spans="199:199" ht="12" customHeight="1">
      <c r="GQ59686" s="171"/>
    </row>
    <row r="59687" spans="199:199" ht="12" customHeight="1">
      <c r="GQ59687" s="171"/>
    </row>
    <row r="59688" spans="199:199" ht="12" customHeight="1">
      <c r="GQ59688" s="171"/>
    </row>
    <row r="59689" spans="199:199" ht="12" customHeight="1">
      <c r="GQ59689" s="171"/>
    </row>
    <row r="59690" spans="199:199" ht="12" customHeight="1">
      <c r="GQ59690" s="171"/>
    </row>
    <row r="59691" spans="199:199" ht="12" customHeight="1">
      <c r="GQ59691" s="171"/>
    </row>
    <row r="59692" spans="199:199" ht="12" customHeight="1">
      <c r="GQ59692" s="171"/>
    </row>
    <row r="59693" spans="199:199" ht="12" customHeight="1">
      <c r="GQ59693" s="171"/>
    </row>
    <row r="59694" spans="199:199" ht="12" customHeight="1">
      <c r="GQ59694" s="171"/>
    </row>
    <row r="59695" spans="199:199" ht="12" customHeight="1">
      <c r="GQ59695" s="171"/>
    </row>
    <row r="59696" spans="199:199" ht="12" customHeight="1">
      <c r="GQ59696" s="171"/>
    </row>
    <row r="59697" spans="199:199" ht="12" customHeight="1">
      <c r="GQ59697" s="171"/>
    </row>
    <row r="59698" spans="199:199" ht="12" customHeight="1">
      <c r="GQ59698" s="171"/>
    </row>
    <row r="59699" spans="199:199" ht="12" customHeight="1">
      <c r="GQ59699" s="171"/>
    </row>
    <row r="59700" spans="199:199" ht="12" customHeight="1">
      <c r="GQ59700" s="171"/>
    </row>
    <row r="59701" spans="199:199" ht="12" customHeight="1">
      <c r="GQ59701" s="171"/>
    </row>
    <row r="59702" spans="199:199" ht="12" customHeight="1">
      <c r="GQ59702" s="171"/>
    </row>
    <row r="59703" spans="199:199" ht="12" customHeight="1">
      <c r="GQ59703" s="171"/>
    </row>
    <row r="59704" spans="199:199" ht="12" customHeight="1">
      <c r="GQ59704" s="171"/>
    </row>
    <row r="59705" spans="199:199" ht="12" customHeight="1">
      <c r="GQ59705" s="171"/>
    </row>
    <row r="59706" spans="199:199" ht="12" customHeight="1">
      <c r="GQ59706" s="171"/>
    </row>
    <row r="59707" spans="199:199" ht="12" customHeight="1">
      <c r="GQ59707" s="171"/>
    </row>
    <row r="59708" spans="199:199" ht="12" customHeight="1">
      <c r="GQ59708" s="171"/>
    </row>
    <row r="59709" spans="199:199" ht="12" customHeight="1">
      <c r="GQ59709" s="171"/>
    </row>
    <row r="59710" spans="199:199" ht="12" customHeight="1">
      <c r="GQ59710" s="171"/>
    </row>
    <row r="59711" spans="199:199" ht="12" customHeight="1">
      <c r="GQ59711" s="171"/>
    </row>
    <row r="59712" spans="199:199" ht="12" customHeight="1">
      <c r="GQ59712" s="171"/>
    </row>
    <row r="59713" spans="199:199" ht="12" customHeight="1">
      <c r="GQ59713" s="171"/>
    </row>
    <row r="59714" spans="199:199" ht="12" customHeight="1">
      <c r="GQ59714" s="171"/>
    </row>
    <row r="59715" spans="199:199" ht="12" customHeight="1">
      <c r="GQ59715" s="171"/>
    </row>
    <row r="59716" spans="199:199" ht="12" customHeight="1">
      <c r="GQ59716" s="171"/>
    </row>
    <row r="59717" spans="199:199" ht="12" customHeight="1">
      <c r="GQ59717" s="171"/>
    </row>
    <row r="59718" spans="199:199" ht="12" customHeight="1">
      <c r="GQ59718" s="171"/>
    </row>
    <row r="59719" spans="199:199" ht="12" customHeight="1">
      <c r="GQ59719" s="171"/>
    </row>
    <row r="59720" spans="199:199" ht="12" customHeight="1">
      <c r="GQ59720" s="171"/>
    </row>
    <row r="59721" spans="199:199" ht="12" customHeight="1">
      <c r="GQ59721" s="171"/>
    </row>
    <row r="59722" spans="199:199" ht="12" customHeight="1">
      <c r="GQ59722" s="171"/>
    </row>
    <row r="59723" spans="199:199" ht="12" customHeight="1">
      <c r="GQ59723" s="171"/>
    </row>
    <row r="59724" spans="199:199" ht="12" customHeight="1">
      <c r="GQ59724" s="171"/>
    </row>
    <row r="59725" spans="199:199" ht="12" customHeight="1">
      <c r="GQ59725" s="171"/>
    </row>
    <row r="59726" spans="199:199" ht="12" customHeight="1">
      <c r="GQ59726" s="171"/>
    </row>
    <row r="59727" spans="199:199" ht="12" customHeight="1">
      <c r="GQ59727" s="171"/>
    </row>
    <row r="59728" spans="199:199" ht="12" customHeight="1">
      <c r="GQ59728" s="171"/>
    </row>
    <row r="59729" spans="199:199" ht="12" customHeight="1">
      <c r="GQ59729" s="171"/>
    </row>
    <row r="59730" spans="199:199" ht="12" customHeight="1">
      <c r="GQ59730" s="171"/>
    </row>
    <row r="59731" spans="199:199" ht="12" customHeight="1">
      <c r="GQ59731" s="171"/>
    </row>
    <row r="59732" spans="199:199" ht="12" customHeight="1">
      <c r="GQ59732" s="171"/>
    </row>
    <row r="59733" spans="199:199" ht="12" customHeight="1">
      <c r="GQ59733" s="171"/>
    </row>
    <row r="59734" spans="199:199" ht="12" customHeight="1">
      <c r="GQ59734" s="171"/>
    </row>
    <row r="59735" spans="199:199" ht="12" customHeight="1">
      <c r="GQ59735" s="171"/>
    </row>
    <row r="59736" spans="199:199" ht="12" customHeight="1">
      <c r="GQ59736" s="171"/>
    </row>
    <row r="59737" spans="199:199" ht="12" customHeight="1">
      <c r="GQ59737" s="171"/>
    </row>
    <row r="59738" spans="199:199" ht="12" customHeight="1">
      <c r="GQ59738" s="171"/>
    </row>
    <row r="59739" spans="199:199" ht="12" customHeight="1">
      <c r="GQ59739" s="171"/>
    </row>
    <row r="59740" spans="199:199" ht="12" customHeight="1">
      <c r="GQ59740" s="171"/>
    </row>
    <row r="59741" spans="199:199" ht="12" customHeight="1">
      <c r="GQ59741" s="171"/>
    </row>
    <row r="59742" spans="199:199" ht="12" customHeight="1">
      <c r="GQ59742" s="171"/>
    </row>
    <row r="59743" spans="199:199" ht="12" customHeight="1">
      <c r="GQ59743" s="171"/>
    </row>
    <row r="59744" spans="199:199" ht="12" customHeight="1">
      <c r="GQ59744" s="171"/>
    </row>
    <row r="59745" spans="199:199" ht="12" customHeight="1">
      <c r="GQ59745" s="171"/>
    </row>
    <row r="59746" spans="199:199" ht="12" customHeight="1">
      <c r="GQ59746" s="171"/>
    </row>
    <row r="59747" spans="199:199" ht="12" customHeight="1">
      <c r="GQ59747" s="171"/>
    </row>
    <row r="59748" spans="199:199" ht="12" customHeight="1">
      <c r="GQ59748" s="171"/>
    </row>
    <row r="59749" spans="199:199" ht="12" customHeight="1">
      <c r="GQ59749" s="171"/>
    </row>
    <row r="59750" spans="199:199" ht="12" customHeight="1">
      <c r="GQ59750" s="171"/>
    </row>
    <row r="59751" spans="199:199" ht="12" customHeight="1">
      <c r="GQ59751" s="171"/>
    </row>
    <row r="59752" spans="199:199" ht="12" customHeight="1">
      <c r="GQ59752" s="171"/>
    </row>
    <row r="59753" spans="199:199" ht="12" customHeight="1">
      <c r="GQ59753" s="171"/>
    </row>
    <row r="59754" spans="199:199" ht="12" customHeight="1">
      <c r="GQ59754" s="171"/>
    </row>
    <row r="59755" spans="199:199" ht="12" customHeight="1">
      <c r="GQ59755" s="171"/>
    </row>
    <row r="59756" spans="199:199" ht="12" customHeight="1">
      <c r="GQ59756" s="171"/>
    </row>
    <row r="59757" spans="199:199" ht="12" customHeight="1">
      <c r="GQ59757" s="171"/>
    </row>
    <row r="59758" spans="199:199" ht="12" customHeight="1">
      <c r="GQ59758" s="171"/>
    </row>
    <row r="59759" spans="199:199" ht="12" customHeight="1">
      <c r="GQ59759" s="171"/>
    </row>
    <row r="59760" spans="199:199" ht="12" customHeight="1">
      <c r="GQ59760" s="171"/>
    </row>
    <row r="59761" spans="199:199" ht="12" customHeight="1">
      <c r="GQ59761" s="171"/>
    </row>
    <row r="59762" spans="199:199" ht="12" customHeight="1">
      <c r="GQ59762" s="171"/>
    </row>
    <row r="59763" spans="199:199" ht="12" customHeight="1">
      <c r="GQ59763" s="171"/>
    </row>
    <row r="59764" spans="199:199" ht="12" customHeight="1">
      <c r="GQ59764" s="171"/>
    </row>
    <row r="59765" spans="199:199" ht="12" customHeight="1">
      <c r="GQ59765" s="171"/>
    </row>
    <row r="59766" spans="199:199" ht="12" customHeight="1">
      <c r="GQ59766" s="171"/>
    </row>
    <row r="59767" spans="199:199" ht="12" customHeight="1">
      <c r="GQ59767" s="171"/>
    </row>
    <row r="59768" spans="199:199" ht="12" customHeight="1">
      <c r="GQ59768" s="171"/>
    </row>
    <row r="59769" spans="199:199" ht="12" customHeight="1">
      <c r="GQ59769" s="171"/>
    </row>
    <row r="59770" spans="199:199" ht="12" customHeight="1">
      <c r="GQ59770" s="171"/>
    </row>
    <row r="59771" spans="199:199" ht="12" customHeight="1">
      <c r="GQ59771" s="171"/>
    </row>
    <row r="59772" spans="199:199" ht="12" customHeight="1">
      <c r="GQ59772" s="171"/>
    </row>
    <row r="59773" spans="199:199" ht="12" customHeight="1">
      <c r="GQ59773" s="171"/>
    </row>
    <row r="59774" spans="199:199" ht="12" customHeight="1">
      <c r="GQ59774" s="171"/>
    </row>
    <row r="59775" spans="199:199" ht="12" customHeight="1">
      <c r="GQ59775" s="171"/>
    </row>
    <row r="59776" spans="199:199" ht="12" customHeight="1">
      <c r="GQ59776" s="171"/>
    </row>
    <row r="59777" spans="199:199" ht="12" customHeight="1">
      <c r="GQ59777" s="171"/>
    </row>
    <row r="59778" spans="199:199" ht="12" customHeight="1">
      <c r="GQ59778" s="171"/>
    </row>
    <row r="59779" spans="199:199" ht="12" customHeight="1">
      <c r="GQ59779" s="171"/>
    </row>
    <row r="59780" spans="199:199" ht="12" customHeight="1">
      <c r="GQ59780" s="171"/>
    </row>
    <row r="59781" spans="199:199" ht="12" customHeight="1">
      <c r="GQ59781" s="171"/>
    </row>
    <row r="59782" spans="199:199" ht="12" customHeight="1">
      <c r="GQ59782" s="171"/>
    </row>
    <row r="59783" spans="199:199" ht="12" customHeight="1">
      <c r="GQ59783" s="171"/>
    </row>
    <row r="59784" spans="199:199" ht="12" customHeight="1">
      <c r="GQ59784" s="171"/>
    </row>
    <row r="59785" spans="199:199" ht="12" customHeight="1">
      <c r="GQ59785" s="171"/>
    </row>
    <row r="59786" spans="199:199" ht="12" customHeight="1">
      <c r="GQ59786" s="171"/>
    </row>
    <row r="59787" spans="199:199" ht="12" customHeight="1">
      <c r="GQ59787" s="171"/>
    </row>
    <row r="59788" spans="199:199" ht="12" customHeight="1">
      <c r="GQ59788" s="171"/>
    </row>
    <row r="59789" spans="199:199" ht="12" customHeight="1">
      <c r="GQ59789" s="171"/>
    </row>
    <row r="59790" spans="199:199" ht="12" customHeight="1">
      <c r="GQ59790" s="171"/>
    </row>
    <row r="59791" spans="199:199" ht="12" customHeight="1">
      <c r="GQ59791" s="171"/>
    </row>
    <row r="59792" spans="199:199" ht="12" customHeight="1">
      <c r="GQ59792" s="171"/>
    </row>
    <row r="59793" spans="199:199" ht="12" customHeight="1">
      <c r="GQ59793" s="171"/>
    </row>
    <row r="59794" spans="199:199" ht="12" customHeight="1">
      <c r="GQ59794" s="171"/>
    </row>
    <row r="59795" spans="199:199" ht="12" customHeight="1">
      <c r="GQ59795" s="171"/>
    </row>
    <row r="59796" spans="199:199" ht="12" customHeight="1">
      <c r="GQ59796" s="171"/>
    </row>
    <row r="59797" spans="199:199" ht="12" customHeight="1">
      <c r="GQ59797" s="171"/>
    </row>
    <row r="59798" spans="199:199" ht="12" customHeight="1">
      <c r="GQ59798" s="171"/>
    </row>
    <row r="59799" spans="199:199" ht="12" customHeight="1">
      <c r="GQ59799" s="171"/>
    </row>
    <row r="59800" spans="199:199" ht="12" customHeight="1">
      <c r="GQ59800" s="171"/>
    </row>
    <row r="59801" spans="199:199" ht="12" customHeight="1">
      <c r="GQ59801" s="171"/>
    </row>
    <row r="59802" spans="199:199" ht="12" customHeight="1">
      <c r="GQ59802" s="171"/>
    </row>
    <row r="59803" spans="199:199" ht="12" customHeight="1">
      <c r="GQ59803" s="171"/>
    </row>
    <row r="59804" spans="199:199" ht="12" customHeight="1">
      <c r="GQ59804" s="171"/>
    </row>
    <row r="59805" spans="199:199" ht="12" customHeight="1">
      <c r="GQ59805" s="171"/>
    </row>
    <row r="59806" spans="199:199" ht="12" customHeight="1">
      <c r="GQ59806" s="171"/>
    </row>
    <row r="59807" spans="199:199" ht="12" customHeight="1">
      <c r="GQ59807" s="171"/>
    </row>
    <row r="59808" spans="199:199" ht="12" customHeight="1">
      <c r="GQ59808" s="171"/>
    </row>
    <row r="59809" spans="199:199" ht="12" customHeight="1">
      <c r="GQ59809" s="171"/>
    </row>
    <row r="59810" spans="199:199" ht="12" customHeight="1">
      <c r="GQ59810" s="171"/>
    </row>
    <row r="59811" spans="199:199" ht="12" customHeight="1">
      <c r="GQ59811" s="171"/>
    </row>
    <row r="59812" spans="199:199" ht="12" customHeight="1">
      <c r="GQ59812" s="171"/>
    </row>
    <row r="59813" spans="199:199" ht="12" customHeight="1">
      <c r="GQ59813" s="171"/>
    </row>
    <row r="59814" spans="199:199" ht="12" customHeight="1">
      <c r="GQ59814" s="171"/>
    </row>
    <row r="59815" spans="199:199" ht="12" customHeight="1">
      <c r="GQ59815" s="171"/>
    </row>
    <row r="59816" spans="199:199" ht="12" customHeight="1">
      <c r="GQ59816" s="171"/>
    </row>
    <row r="59817" spans="199:199" ht="12" customHeight="1">
      <c r="GQ59817" s="171"/>
    </row>
    <row r="59818" spans="199:199" ht="12" customHeight="1">
      <c r="GQ59818" s="171"/>
    </row>
    <row r="59819" spans="199:199" ht="12" customHeight="1">
      <c r="GQ59819" s="171"/>
    </row>
    <row r="59820" spans="199:199" ht="12" customHeight="1">
      <c r="GQ59820" s="171"/>
    </row>
    <row r="59821" spans="199:199" ht="12" customHeight="1">
      <c r="GQ59821" s="171"/>
    </row>
    <row r="59822" spans="199:199" ht="12" customHeight="1">
      <c r="GQ59822" s="171"/>
    </row>
    <row r="59823" spans="199:199" ht="12" customHeight="1">
      <c r="GQ59823" s="171"/>
    </row>
    <row r="59824" spans="199:199" ht="12" customHeight="1">
      <c r="GQ59824" s="171"/>
    </row>
    <row r="59825" spans="199:199" ht="12" customHeight="1">
      <c r="GQ59825" s="171"/>
    </row>
    <row r="59826" spans="199:199" ht="12" customHeight="1">
      <c r="GQ59826" s="171"/>
    </row>
    <row r="59827" spans="199:199" ht="12" customHeight="1">
      <c r="GQ59827" s="171"/>
    </row>
    <row r="59828" spans="199:199" ht="12" customHeight="1">
      <c r="GQ59828" s="171"/>
    </row>
    <row r="59829" spans="199:199" ht="12" customHeight="1">
      <c r="GQ59829" s="171"/>
    </row>
    <row r="59830" spans="199:199" ht="12" customHeight="1">
      <c r="GQ59830" s="171"/>
    </row>
    <row r="59831" spans="199:199" ht="12" customHeight="1">
      <c r="GQ59831" s="171"/>
    </row>
    <row r="59832" spans="199:199" ht="12" customHeight="1">
      <c r="GQ59832" s="171"/>
    </row>
    <row r="59833" spans="199:199" ht="12" customHeight="1">
      <c r="GQ59833" s="171"/>
    </row>
    <row r="59834" spans="199:199" ht="12" customHeight="1">
      <c r="GQ59834" s="171"/>
    </row>
    <row r="59835" spans="199:199" ht="12" customHeight="1">
      <c r="GQ59835" s="171"/>
    </row>
    <row r="59836" spans="199:199" ht="12" customHeight="1">
      <c r="GQ59836" s="171"/>
    </row>
    <row r="59837" spans="199:199" ht="12" customHeight="1">
      <c r="GQ59837" s="171"/>
    </row>
    <row r="59838" spans="199:199" ht="12" customHeight="1">
      <c r="GQ59838" s="171"/>
    </row>
    <row r="59839" spans="199:199" ht="12" customHeight="1">
      <c r="GQ59839" s="171"/>
    </row>
    <row r="59840" spans="199:199" ht="12" customHeight="1">
      <c r="GQ59840" s="171"/>
    </row>
    <row r="59841" spans="199:199" ht="12" customHeight="1">
      <c r="GQ59841" s="171"/>
    </row>
    <row r="59842" spans="199:199" ht="12" customHeight="1">
      <c r="GQ59842" s="171"/>
    </row>
    <row r="59843" spans="199:199" ht="12" customHeight="1">
      <c r="GQ59843" s="171"/>
    </row>
    <row r="59844" spans="199:199" ht="12" customHeight="1">
      <c r="GQ59844" s="171"/>
    </row>
    <row r="59845" spans="199:199" ht="12" customHeight="1">
      <c r="GQ59845" s="171"/>
    </row>
    <row r="59846" spans="199:199" ht="12" customHeight="1">
      <c r="GQ59846" s="171"/>
    </row>
    <row r="59847" spans="199:199" ht="12" customHeight="1">
      <c r="GQ59847" s="171"/>
    </row>
    <row r="59848" spans="199:199" ht="12" customHeight="1">
      <c r="GQ59848" s="171"/>
    </row>
    <row r="59849" spans="199:199" ht="12" customHeight="1">
      <c r="GQ59849" s="171"/>
    </row>
    <row r="59850" spans="199:199" ht="12" customHeight="1">
      <c r="GQ59850" s="171"/>
    </row>
    <row r="59851" spans="199:199" ht="12" customHeight="1">
      <c r="GQ59851" s="171"/>
    </row>
    <row r="59852" spans="199:199" ht="12" customHeight="1">
      <c r="GQ59852" s="171"/>
    </row>
    <row r="59853" spans="199:199" ht="12" customHeight="1">
      <c r="GQ59853" s="171"/>
    </row>
    <row r="59854" spans="199:199" ht="12" customHeight="1">
      <c r="GQ59854" s="171"/>
    </row>
    <row r="59855" spans="199:199" ht="12" customHeight="1">
      <c r="GQ59855" s="171"/>
    </row>
    <row r="59856" spans="199:199" ht="12" customHeight="1">
      <c r="GQ59856" s="171"/>
    </row>
    <row r="59857" spans="199:199" ht="12" customHeight="1">
      <c r="GQ59857" s="171"/>
    </row>
    <row r="59858" spans="199:199" ht="12" customHeight="1">
      <c r="GQ59858" s="171"/>
    </row>
    <row r="59859" spans="199:199" ht="12" customHeight="1">
      <c r="GQ59859" s="171"/>
    </row>
    <row r="59860" spans="199:199" ht="12" customHeight="1">
      <c r="GQ59860" s="171"/>
    </row>
    <row r="59861" spans="199:199" ht="12" customHeight="1">
      <c r="GQ59861" s="171"/>
    </row>
    <row r="59862" spans="199:199" ht="12" customHeight="1">
      <c r="GQ59862" s="171"/>
    </row>
    <row r="59863" spans="199:199" ht="12" customHeight="1">
      <c r="GQ59863" s="171"/>
    </row>
    <row r="59864" spans="199:199" ht="12" customHeight="1">
      <c r="GQ59864" s="171"/>
    </row>
    <row r="59865" spans="199:199" ht="12" customHeight="1">
      <c r="GQ59865" s="171"/>
    </row>
    <row r="59866" spans="199:199" ht="12" customHeight="1">
      <c r="GQ59866" s="171"/>
    </row>
    <row r="59867" spans="199:199" ht="12" customHeight="1">
      <c r="GQ59867" s="171"/>
    </row>
    <row r="59868" spans="199:199" ht="12" customHeight="1">
      <c r="GQ59868" s="171"/>
    </row>
    <row r="59869" spans="199:199" ht="12" customHeight="1">
      <c r="GQ59869" s="171"/>
    </row>
    <row r="59870" spans="199:199" ht="12" customHeight="1">
      <c r="GQ59870" s="171"/>
    </row>
    <row r="59871" spans="199:199" ht="12" customHeight="1">
      <c r="GQ59871" s="171"/>
    </row>
    <row r="59872" spans="199:199" ht="12" customHeight="1">
      <c r="GQ59872" s="171"/>
    </row>
    <row r="59873" spans="199:199" ht="12" customHeight="1">
      <c r="GQ59873" s="171"/>
    </row>
    <row r="59874" spans="199:199" ht="12" customHeight="1">
      <c r="GQ59874" s="171"/>
    </row>
    <row r="59875" spans="199:199" ht="12" customHeight="1">
      <c r="GQ59875" s="171"/>
    </row>
    <row r="59876" spans="199:199" ht="12" customHeight="1">
      <c r="GQ59876" s="171"/>
    </row>
    <row r="59877" spans="199:199" ht="12" customHeight="1">
      <c r="GQ59877" s="171"/>
    </row>
    <row r="59878" spans="199:199" ht="12" customHeight="1">
      <c r="GQ59878" s="171"/>
    </row>
    <row r="59879" spans="199:199" ht="12" customHeight="1">
      <c r="GQ59879" s="171"/>
    </row>
    <row r="59880" spans="199:199" ht="12" customHeight="1">
      <c r="GQ59880" s="171"/>
    </row>
    <row r="59881" spans="199:199" ht="12" customHeight="1">
      <c r="GQ59881" s="171"/>
    </row>
    <row r="59882" spans="199:199" ht="12" customHeight="1">
      <c r="GQ59882" s="171"/>
    </row>
    <row r="59883" spans="199:199" ht="12" customHeight="1">
      <c r="GQ59883" s="171"/>
    </row>
    <row r="59884" spans="199:199" ht="12" customHeight="1">
      <c r="GQ59884" s="171"/>
    </row>
    <row r="59885" spans="199:199" ht="12" customHeight="1">
      <c r="GQ59885" s="171"/>
    </row>
    <row r="59886" spans="199:199" ht="12" customHeight="1">
      <c r="GQ59886" s="171"/>
    </row>
    <row r="59887" spans="199:199" ht="12" customHeight="1">
      <c r="GQ59887" s="171"/>
    </row>
    <row r="59888" spans="199:199" ht="12" customHeight="1">
      <c r="GQ59888" s="171"/>
    </row>
    <row r="59889" spans="199:199" ht="12" customHeight="1">
      <c r="GQ59889" s="171"/>
    </row>
    <row r="59890" spans="199:199" ht="12" customHeight="1">
      <c r="GQ59890" s="171"/>
    </row>
    <row r="59891" spans="199:199" ht="12" customHeight="1">
      <c r="GQ59891" s="171"/>
    </row>
    <row r="59892" spans="199:199" ht="12" customHeight="1">
      <c r="GQ59892" s="171"/>
    </row>
    <row r="59893" spans="199:199" ht="12" customHeight="1">
      <c r="GQ59893" s="171"/>
    </row>
    <row r="59894" spans="199:199" ht="12" customHeight="1">
      <c r="GQ59894" s="171"/>
    </row>
    <row r="59895" spans="199:199" ht="12" customHeight="1">
      <c r="GQ59895" s="171"/>
    </row>
    <row r="59896" spans="199:199" ht="12" customHeight="1">
      <c r="GQ59896" s="171"/>
    </row>
    <row r="59897" spans="199:199" ht="12" customHeight="1">
      <c r="GQ59897" s="171"/>
    </row>
    <row r="59898" spans="199:199" ht="12" customHeight="1">
      <c r="GQ59898" s="171"/>
    </row>
    <row r="59899" spans="199:199" ht="12" customHeight="1">
      <c r="GQ59899" s="171"/>
    </row>
    <row r="59900" spans="199:199" ht="12" customHeight="1">
      <c r="GQ59900" s="171"/>
    </row>
    <row r="59901" spans="199:199" ht="12" customHeight="1">
      <c r="GQ59901" s="171"/>
    </row>
    <row r="59902" spans="199:199" ht="12" customHeight="1">
      <c r="GQ59902" s="171"/>
    </row>
    <row r="59903" spans="199:199" ht="12" customHeight="1">
      <c r="GQ59903" s="171"/>
    </row>
    <row r="59904" spans="199:199" ht="12" customHeight="1">
      <c r="GQ59904" s="171"/>
    </row>
    <row r="59905" spans="199:199" ht="12" customHeight="1">
      <c r="GQ59905" s="171"/>
    </row>
    <row r="59906" spans="199:199" ht="12" customHeight="1">
      <c r="GQ59906" s="171"/>
    </row>
    <row r="59907" spans="199:199" ht="12" customHeight="1">
      <c r="GQ59907" s="171"/>
    </row>
    <row r="59908" spans="199:199" ht="12" customHeight="1">
      <c r="GQ59908" s="171"/>
    </row>
    <row r="59909" spans="199:199" ht="12" customHeight="1">
      <c r="GQ59909" s="171"/>
    </row>
    <row r="59910" spans="199:199" ht="12" customHeight="1">
      <c r="GQ59910" s="171"/>
    </row>
    <row r="59911" spans="199:199" ht="12" customHeight="1">
      <c r="GQ59911" s="171"/>
    </row>
    <row r="59912" spans="199:199" ht="12" customHeight="1">
      <c r="GQ59912" s="171"/>
    </row>
    <row r="59913" spans="199:199" ht="12" customHeight="1">
      <c r="GQ59913" s="171"/>
    </row>
    <row r="59914" spans="199:199" ht="12" customHeight="1">
      <c r="GQ59914" s="171"/>
    </row>
    <row r="59915" spans="199:199" ht="12" customHeight="1">
      <c r="GQ59915" s="171"/>
    </row>
    <row r="59916" spans="199:199" ht="12" customHeight="1">
      <c r="GQ59916" s="171"/>
    </row>
    <row r="59917" spans="199:199" ht="12" customHeight="1">
      <c r="GQ59917" s="171"/>
    </row>
    <row r="59918" spans="199:199" ht="12" customHeight="1">
      <c r="GQ59918" s="171"/>
    </row>
    <row r="59919" spans="199:199" ht="12" customHeight="1">
      <c r="GQ59919" s="171"/>
    </row>
    <row r="59920" spans="199:199" ht="12" customHeight="1">
      <c r="GQ59920" s="171"/>
    </row>
    <row r="59921" spans="199:199" ht="12" customHeight="1">
      <c r="GQ59921" s="171"/>
    </row>
    <row r="59922" spans="199:199" ht="12" customHeight="1">
      <c r="GQ59922" s="171"/>
    </row>
    <row r="59923" spans="199:199" ht="12" customHeight="1">
      <c r="GQ59923" s="171"/>
    </row>
    <row r="59924" spans="199:199" ht="12" customHeight="1">
      <c r="GQ59924" s="171"/>
    </row>
    <row r="59925" spans="199:199" ht="12" customHeight="1">
      <c r="GQ59925" s="171"/>
    </row>
    <row r="59926" spans="199:199" ht="12" customHeight="1">
      <c r="GQ59926" s="171"/>
    </row>
    <row r="59927" spans="199:199" ht="12" customHeight="1">
      <c r="GQ59927" s="171"/>
    </row>
    <row r="59928" spans="199:199" ht="12" customHeight="1">
      <c r="GQ59928" s="171"/>
    </row>
    <row r="59929" spans="199:199" ht="12" customHeight="1">
      <c r="GQ59929" s="171"/>
    </row>
    <row r="59930" spans="199:199" ht="12" customHeight="1">
      <c r="GQ59930" s="171"/>
    </row>
    <row r="59931" spans="199:199" ht="12" customHeight="1">
      <c r="GQ59931" s="171"/>
    </row>
    <row r="59932" spans="199:199" ht="12" customHeight="1">
      <c r="GQ59932" s="171"/>
    </row>
    <row r="59933" spans="199:199" ht="12" customHeight="1">
      <c r="GQ59933" s="171"/>
    </row>
    <row r="59934" spans="199:199" ht="12" customHeight="1">
      <c r="GQ59934" s="171"/>
    </row>
    <row r="59935" spans="199:199" ht="12" customHeight="1">
      <c r="GQ59935" s="171"/>
    </row>
    <row r="59936" spans="199:199" ht="12" customHeight="1">
      <c r="GQ59936" s="171"/>
    </row>
    <row r="59937" spans="199:199" ht="12" customHeight="1">
      <c r="GQ59937" s="171"/>
    </row>
    <row r="59938" spans="199:199" ht="12" customHeight="1">
      <c r="GQ59938" s="171"/>
    </row>
    <row r="59939" spans="199:199" ht="12" customHeight="1">
      <c r="GQ59939" s="171"/>
    </row>
    <row r="59940" spans="199:199" ht="12" customHeight="1">
      <c r="GQ59940" s="171"/>
    </row>
    <row r="59941" spans="199:199" ht="12" customHeight="1">
      <c r="GQ59941" s="171"/>
    </row>
    <row r="59942" spans="199:199" ht="12" customHeight="1">
      <c r="GQ59942" s="171"/>
    </row>
    <row r="59943" spans="199:199" ht="12" customHeight="1">
      <c r="GQ59943" s="171"/>
    </row>
    <row r="59944" spans="199:199" ht="12" customHeight="1">
      <c r="GQ59944" s="171"/>
    </row>
    <row r="59945" spans="199:199" ht="12" customHeight="1">
      <c r="GQ59945" s="171"/>
    </row>
    <row r="59946" spans="199:199" ht="12" customHeight="1">
      <c r="GQ59946" s="171"/>
    </row>
    <row r="59947" spans="199:199" ht="12" customHeight="1">
      <c r="GQ59947" s="171"/>
    </row>
    <row r="59948" spans="199:199" ht="12" customHeight="1">
      <c r="GQ59948" s="171"/>
    </row>
    <row r="59949" spans="199:199" ht="12" customHeight="1">
      <c r="GQ59949" s="171"/>
    </row>
    <row r="59950" spans="199:199" ht="12" customHeight="1">
      <c r="GQ59950" s="171"/>
    </row>
    <row r="59951" spans="199:199" ht="12" customHeight="1">
      <c r="GQ59951" s="171"/>
    </row>
    <row r="59952" spans="199:199" ht="12" customHeight="1">
      <c r="GQ59952" s="171"/>
    </row>
    <row r="59953" spans="199:199" ht="12" customHeight="1">
      <c r="GQ59953" s="171"/>
    </row>
    <row r="59954" spans="199:199" ht="12" customHeight="1">
      <c r="GQ59954" s="171"/>
    </row>
    <row r="59955" spans="199:199" ht="12" customHeight="1">
      <c r="GQ59955" s="171"/>
    </row>
    <row r="59956" spans="199:199" ht="12" customHeight="1">
      <c r="GQ59956" s="171"/>
    </row>
    <row r="59957" spans="199:199" ht="12" customHeight="1">
      <c r="GQ59957" s="171"/>
    </row>
    <row r="59958" spans="199:199" ht="12" customHeight="1">
      <c r="GQ59958" s="171"/>
    </row>
    <row r="59959" spans="199:199" ht="12" customHeight="1">
      <c r="GQ59959" s="171"/>
    </row>
    <row r="59960" spans="199:199" ht="12" customHeight="1">
      <c r="GQ59960" s="171"/>
    </row>
    <row r="59961" spans="199:199" ht="12" customHeight="1">
      <c r="GQ59961" s="171"/>
    </row>
    <row r="59962" spans="199:199" ht="12" customHeight="1">
      <c r="GQ59962" s="171"/>
    </row>
    <row r="59963" spans="199:199" ht="12" customHeight="1">
      <c r="GQ59963" s="171"/>
    </row>
    <row r="59964" spans="199:199" ht="12" customHeight="1">
      <c r="GQ59964" s="171"/>
    </row>
    <row r="59965" spans="199:199" ht="12" customHeight="1">
      <c r="GQ59965" s="171"/>
    </row>
    <row r="59966" spans="199:199" ht="12" customHeight="1">
      <c r="GQ59966" s="171"/>
    </row>
    <row r="59967" spans="199:199" ht="12" customHeight="1">
      <c r="GQ59967" s="171"/>
    </row>
    <row r="59968" spans="199:199" ht="12" customHeight="1">
      <c r="GQ59968" s="171"/>
    </row>
    <row r="59969" spans="199:199" ht="12" customHeight="1">
      <c r="GQ59969" s="171"/>
    </row>
    <row r="59970" spans="199:199" ht="12" customHeight="1">
      <c r="GQ59970" s="171"/>
    </row>
    <row r="59971" spans="199:199" ht="12" customHeight="1">
      <c r="GQ59971" s="171"/>
    </row>
    <row r="59972" spans="199:199" ht="12" customHeight="1">
      <c r="GQ59972" s="171"/>
    </row>
    <row r="59973" spans="199:199" ht="12" customHeight="1">
      <c r="GQ59973" s="171"/>
    </row>
    <row r="59974" spans="199:199" ht="12" customHeight="1">
      <c r="GQ59974" s="171"/>
    </row>
    <row r="59975" spans="199:199" ht="12" customHeight="1">
      <c r="GQ59975" s="171"/>
    </row>
    <row r="59976" spans="199:199" ht="12" customHeight="1">
      <c r="GQ59976" s="171"/>
    </row>
    <row r="59977" spans="199:199" ht="12" customHeight="1">
      <c r="GQ59977" s="171"/>
    </row>
    <row r="59978" spans="199:199" ht="12" customHeight="1">
      <c r="GQ59978" s="171"/>
    </row>
    <row r="59979" spans="199:199" ht="12" customHeight="1">
      <c r="GQ59979" s="171"/>
    </row>
    <row r="59980" spans="199:199" ht="12" customHeight="1">
      <c r="GQ59980" s="171"/>
    </row>
    <row r="59981" spans="199:199" ht="12" customHeight="1">
      <c r="GQ59981" s="171"/>
    </row>
    <row r="59982" spans="199:199" ht="12" customHeight="1">
      <c r="GQ59982" s="171"/>
    </row>
    <row r="59983" spans="199:199" ht="12" customHeight="1">
      <c r="GQ59983" s="171"/>
    </row>
    <row r="59984" spans="199:199" ht="12" customHeight="1">
      <c r="GQ59984" s="171"/>
    </row>
    <row r="59985" spans="199:199" ht="12" customHeight="1">
      <c r="GQ59985" s="171"/>
    </row>
    <row r="59986" spans="199:199" ht="12" customHeight="1">
      <c r="GQ59986" s="171"/>
    </row>
    <row r="59987" spans="199:199" ht="12" customHeight="1">
      <c r="GQ59987" s="171"/>
    </row>
    <row r="59988" spans="199:199" ht="12" customHeight="1">
      <c r="GQ59988" s="171"/>
    </row>
    <row r="59989" spans="199:199" ht="12" customHeight="1">
      <c r="GQ59989" s="171"/>
    </row>
    <row r="59990" spans="199:199" ht="12" customHeight="1">
      <c r="GQ59990" s="171"/>
    </row>
    <row r="59991" spans="199:199" ht="12" customHeight="1">
      <c r="GQ59991" s="171"/>
    </row>
    <row r="59992" spans="199:199" ht="12" customHeight="1">
      <c r="GQ59992" s="171"/>
    </row>
    <row r="59993" spans="199:199" ht="12" customHeight="1">
      <c r="GQ59993" s="171"/>
    </row>
    <row r="59994" spans="199:199" ht="12" customHeight="1">
      <c r="GQ59994" s="171"/>
    </row>
    <row r="59995" spans="199:199" ht="12" customHeight="1">
      <c r="GQ59995" s="171"/>
    </row>
    <row r="59996" spans="199:199" ht="12" customHeight="1">
      <c r="GQ59996" s="171"/>
    </row>
    <row r="59997" spans="199:199" ht="12" customHeight="1">
      <c r="GQ59997" s="171"/>
    </row>
    <row r="59998" spans="199:199" ht="12" customHeight="1">
      <c r="GQ59998" s="171"/>
    </row>
    <row r="59999" spans="199:199" ht="12" customHeight="1">
      <c r="GQ59999" s="171"/>
    </row>
    <row r="60000" spans="199:199" ht="12" customHeight="1">
      <c r="GQ60000" s="171"/>
    </row>
    <row r="60001" spans="199:199" ht="12" customHeight="1">
      <c r="GQ60001" s="171"/>
    </row>
    <row r="60002" spans="199:199" ht="12" customHeight="1">
      <c r="GQ60002" s="171"/>
    </row>
    <row r="60003" spans="199:199" ht="12" customHeight="1">
      <c r="GQ60003" s="171"/>
    </row>
    <row r="60004" spans="199:199" ht="12" customHeight="1">
      <c r="GQ60004" s="171"/>
    </row>
    <row r="60005" spans="199:199" ht="12" customHeight="1">
      <c r="GQ60005" s="171"/>
    </row>
    <row r="60006" spans="199:199" ht="12" customHeight="1">
      <c r="GQ60006" s="171"/>
    </row>
    <row r="60007" spans="199:199" ht="12" customHeight="1">
      <c r="GQ60007" s="171"/>
    </row>
    <row r="60008" spans="199:199" ht="12" customHeight="1">
      <c r="GQ60008" s="171"/>
    </row>
    <row r="60009" spans="199:199" ht="12" customHeight="1">
      <c r="GQ60009" s="171"/>
    </row>
    <row r="60010" spans="199:199" ht="12" customHeight="1">
      <c r="GQ60010" s="171"/>
    </row>
    <row r="60011" spans="199:199" ht="12" customHeight="1">
      <c r="GQ60011" s="171"/>
    </row>
    <row r="60012" spans="199:199" ht="12" customHeight="1">
      <c r="GQ60012" s="171"/>
    </row>
    <row r="60013" spans="199:199" ht="12" customHeight="1">
      <c r="GQ60013" s="171"/>
    </row>
    <row r="60014" spans="199:199" ht="12" customHeight="1">
      <c r="GQ60014" s="171"/>
    </row>
    <row r="60015" spans="199:199" ht="12" customHeight="1">
      <c r="GQ60015" s="171"/>
    </row>
    <row r="60016" spans="199:199" ht="12" customHeight="1">
      <c r="GQ60016" s="171"/>
    </row>
    <row r="60017" spans="199:199" ht="12" customHeight="1">
      <c r="GQ60017" s="171"/>
    </row>
    <row r="60018" spans="199:199" ht="12" customHeight="1">
      <c r="GQ60018" s="171"/>
    </row>
    <row r="60019" spans="199:199" ht="12" customHeight="1">
      <c r="GQ60019" s="171"/>
    </row>
    <row r="60020" spans="199:199" ht="12" customHeight="1">
      <c r="GQ60020" s="171"/>
    </row>
    <row r="60021" spans="199:199" ht="12" customHeight="1">
      <c r="GQ60021" s="171"/>
    </row>
    <row r="60022" spans="199:199" ht="12" customHeight="1">
      <c r="GQ60022" s="171"/>
    </row>
    <row r="60023" spans="199:199" ht="12" customHeight="1">
      <c r="GQ60023" s="171"/>
    </row>
    <row r="60024" spans="199:199" ht="12" customHeight="1">
      <c r="GQ60024" s="171"/>
    </row>
    <row r="60025" spans="199:199" ht="12" customHeight="1">
      <c r="GQ60025" s="171"/>
    </row>
    <row r="60026" spans="199:199" ht="12" customHeight="1">
      <c r="GQ60026" s="171"/>
    </row>
    <row r="60027" spans="199:199" ht="12" customHeight="1">
      <c r="GQ60027" s="171"/>
    </row>
    <row r="60028" spans="199:199" ht="12" customHeight="1">
      <c r="GQ60028" s="171"/>
    </row>
    <row r="60029" spans="199:199" ht="12" customHeight="1">
      <c r="GQ60029" s="171"/>
    </row>
    <row r="60030" spans="199:199" ht="12" customHeight="1">
      <c r="GQ60030" s="171"/>
    </row>
    <row r="60031" spans="199:199" ht="12" customHeight="1">
      <c r="GQ60031" s="171"/>
    </row>
    <row r="60032" spans="199:199" ht="12" customHeight="1">
      <c r="GQ60032" s="171"/>
    </row>
    <row r="60033" spans="199:199" ht="12" customHeight="1">
      <c r="GQ60033" s="171"/>
    </row>
    <row r="60034" spans="199:199" ht="12" customHeight="1">
      <c r="GQ60034" s="171"/>
    </row>
    <row r="60035" spans="199:199" ht="12" customHeight="1">
      <c r="GQ60035" s="171"/>
    </row>
    <row r="60036" spans="199:199" ht="12" customHeight="1">
      <c r="GQ60036" s="171"/>
    </row>
    <row r="60037" spans="199:199" ht="12" customHeight="1">
      <c r="GQ60037" s="171"/>
    </row>
    <row r="60038" spans="199:199" ht="12" customHeight="1">
      <c r="GQ60038" s="171"/>
    </row>
    <row r="60039" spans="199:199" ht="12" customHeight="1">
      <c r="GQ60039" s="171"/>
    </row>
    <row r="60040" spans="199:199" ht="12" customHeight="1">
      <c r="GQ60040" s="171"/>
    </row>
    <row r="60041" spans="199:199" ht="12" customHeight="1">
      <c r="GQ60041" s="171"/>
    </row>
    <row r="60042" spans="199:199" ht="12" customHeight="1">
      <c r="GQ60042" s="171"/>
    </row>
    <row r="60043" spans="199:199" ht="12" customHeight="1">
      <c r="GQ60043" s="171"/>
    </row>
    <row r="60044" spans="199:199" ht="12" customHeight="1">
      <c r="GQ60044" s="171"/>
    </row>
    <row r="60045" spans="199:199" ht="12" customHeight="1">
      <c r="GQ60045" s="171"/>
    </row>
    <row r="60046" spans="199:199" ht="12" customHeight="1">
      <c r="GQ60046" s="171"/>
    </row>
    <row r="60047" spans="199:199" ht="12" customHeight="1">
      <c r="GQ60047" s="171"/>
    </row>
    <row r="60048" spans="199:199" ht="12" customHeight="1">
      <c r="GQ60048" s="171"/>
    </row>
    <row r="60049" spans="199:199" ht="12" customHeight="1">
      <c r="GQ60049" s="171"/>
    </row>
    <row r="60050" spans="199:199" ht="12" customHeight="1">
      <c r="GQ60050" s="171"/>
    </row>
    <row r="60051" spans="199:199" ht="12" customHeight="1">
      <c r="GQ60051" s="171"/>
    </row>
    <row r="60052" spans="199:199" ht="12" customHeight="1">
      <c r="GQ60052" s="171"/>
    </row>
    <row r="60053" spans="199:199" ht="12" customHeight="1">
      <c r="GQ60053" s="171"/>
    </row>
    <row r="60054" spans="199:199" ht="12" customHeight="1">
      <c r="GQ60054" s="171"/>
    </row>
    <row r="60055" spans="199:199" ht="12" customHeight="1">
      <c r="GQ60055" s="171"/>
    </row>
    <row r="60056" spans="199:199" ht="12" customHeight="1">
      <c r="GQ60056" s="171"/>
    </row>
    <row r="60057" spans="199:199" ht="12" customHeight="1">
      <c r="GQ60057" s="171"/>
    </row>
    <row r="60058" spans="199:199" ht="12" customHeight="1">
      <c r="GQ60058" s="171"/>
    </row>
    <row r="60059" spans="199:199" ht="12" customHeight="1">
      <c r="GQ60059" s="171"/>
    </row>
    <row r="60060" spans="199:199" ht="12" customHeight="1">
      <c r="GQ60060" s="171"/>
    </row>
    <row r="60061" spans="199:199" ht="12" customHeight="1">
      <c r="GQ60061" s="171"/>
    </row>
    <row r="60062" spans="199:199" ht="12" customHeight="1">
      <c r="GQ60062" s="171"/>
    </row>
    <row r="60063" spans="199:199" ht="12" customHeight="1">
      <c r="GQ60063" s="171"/>
    </row>
    <row r="60064" spans="199:199" ht="12" customHeight="1">
      <c r="GQ60064" s="171"/>
    </row>
    <row r="60065" spans="199:199" ht="12" customHeight="1">
      <c r="GQ60065" s="171"/>
    </row>
    <row r="60066" spans="199:199" ht="12" customHeight="1">
      <c r="GQ60066" s="171"/>
    </row>
    <row r="60067" spans="199:199" ht="12" customHeight="1">
      <c r="GQ60067" s="171"/>
    </row>
    <row r="60068" spans="199:199" ht="12" customHeight="1">
      <c r="GQ60068" s="171"/>
    </row>
    <row r="60069" spans="199:199" ht="12" customHeight="1">
      <c r="GQ60069" s="171"/>
    </row>
    <row r="60070" spans="199:199" ht="12" customHeight="1">
      <c r="GQ60070" s="171"/>
    </row>
    <row r="60071" spans="199:199" ht="12" customHeight="1">
      <c r="GQ60071" s="171"/>
    </row>
    <row r="60072" spans="199:199" ht="12" customHeight="1">
      <c r="GQ60072" s="171"/>
    </row>
    <row r="60073" spans="199:199" ht="12" customHeight="1">
      <c r="GQ60073" s="171"/>
    </row>
    <row r="60074" spans="199:199" ht="12" customHeight="1">
      <c r="GQ60074" s="171"/>
    </row>
    <row r="60075" spans="199:199" ht="12" customHeight="1">
      <c r="GQ60075" s="171"/>
    </row>
    <row r="60076" spans="199:199" ht="12" customHeight="1">
      <c r="GQ60076" s="171"/>
    </row>
    <row r="60077" spans="199:199" ht="12" customHeight="1">
      <c r="GQ60077" s="171"/>
    </row>
    <row r="60078" spans="199:199" ht="12" customHeight="1">
      <c r="GQ60078" s="171"/>
    </row>
    <row r="60079" spans="199:199" ht="12" customHeight="1">
      <c r="GQ60079" s="171"/>
    </row>
    <row r="60080" spans="199:199" ht="12" customHeight="1">
      <c r="GQ60080" s="171"/>
    </row>
    <row r="60081" spans="199:199" ht="12" customHeight="1">
      <c r="GQ60081" s="171"/>
    </row>
    <row r="60082" spans="199:199" ht="12" customHeight="1">
      <c r="GQ60082" s="171"/>
    </row>
    <row r="60083" spans="199:199" ht="12" customHeight="1">
      <c r="GQ60083" s="171"/>
    </row>
    <row r="60084" spans="199:199" ht="12" customHeight="1">
      <c r="GQ60084" s="171"/>
    </row>
    <row r="60085" spans="199:199" ht="12" customHeight="1">
      <c r="GQ60085" s="171"/>
    </row>
    <row r="60086" spans="199:199" ht="12" customHeight="1">
      <c r="GQ60086" s="171"/>
    </row>
    <row r="60087" spans="199:199" ht="12" customHeight="1">
      <c r="GQ60087" s="171"/>
    </row>
    <row r="60088" spans="199:199" ht="12" customHeight="1">
      <c r="GQ60088" s="171"/>
    </row>
    <row r="60089" spans="199:199" ht="12" customHeight="1">
      <c r="GQ60089" s="171"/>
    </row>
    <row r="60090" spans="199:199" ht="12" customHeight="1">
      <c r="GQ60090" s="171"/>
    </row>
    <row r="60091" spans="199:199" ht="12" customHeight="1">
      <c r="GQ60091" s="171"/>
    </row>
    <row r="60092" spans="199:199" ht="12" customHeight="1">
      <c r="GQ60092" s="171"/>
    </row>
    <row r="60093" spans="199:199" ht="12" customHeight="1">
      <c r="GQ60093" s="171"/>
    </row>
    <row r="60094" spans="199:199" ht="12" customHeight="1">
      <c r="GQ60094" s="171"/>
    </row>
    <row r="60095" spans="199:199" ht="12" customHeight="1">
      <c r="GQ60095" s="171"/>
    </row>
    <row r="60096" spans="199:199" ht="12" customHeight="1">
      <c r="GQ60096" s="171"/>
    </row>
    <row r="60097" spans="199:199" ht="12" customHeight="1">
      <c r="GQ60097" s="171"/>
    </row>
    <row r="60098" spans="199:199" ht="12" customHeight="1">
      <c r="GQ60098" s="171"/>
    </row>
    <row r="60099" spans="199:199" ht="12" customHeight="1">
      <c r="GQ60099" s="171"/>
    </row>
    <row r="60100" spans="199:199" ht="12" customHeight="1">
      <c r="GQ60100" s="171"/>
    </row>
    <row r="60101" spans="199:199" ht="12" customHeight="1">
      <c r="GQ60101" s="171"/>
    </row>
    <row r="60102" spans="199:199" ht="12" customHeight="1">
      <c r="GQ60102" s="171"/>
    </row>
    <row r="60103" spans="199:199" ht="12" customHeight="1">
      <c r="GQ60103" s="171"/>
    </row>
    <row r="60104" spans="199:199" ht="12" customHeight="1">
      <c r="GQ60104" s="171"/>
    </row>
    <row r="60105" spans="199:199" ht="12" customHeight="1">
      <c r="GQ60105" s="171"/>
    </row>
    <row r="60106" spans="199:199" ht="12" customHeight="1">
      <c r="GQ60106" s="171"/>
    </row>
    <row r="60107" spans="199:199" ht="12" customHeight="1">
      <c r="GQ60107" s="171"/>
    </row>
    <row r="60108" spans="199:199" ht="12" customHeight="1">
      <c r="GQ60108" s="171"/>
    </row>
    <row r="60109" spans="199:199" ht="12" customHeight="1">
      <c r="GQ60109" s="171"/>
    </row>
    <row r="60110" spans="199:199" ht="12" customHeight="1">
      <c r="GQ60110" s="171"/>
    </row>
    <row r="60111" spans="199:199" ht="12" customHeight="1">
      <c r="GQ60111" s="171"/>
    </row>
    <row r="60112" spans="199:199" ht="12" customHeight="1">
      <c r="GQ60112" s="171"/>
    </row>
    <row r="60113" spans="199:199" ht="12" customHeight="1">
      <c r="GQ60113" s="171"/>
    </row>
    <row r="60114" spans="199:199" ht="12" customHeight="1">
      <c r="GQ60114" s="171"/>
    </row>
    <row r="60115" spans="199:199" ht="12" customHeight="1">
      <c r="GQ60115" s="171"/>
    </row>
    <row r="60116" spans="199:199" ht="12" customHeight="1">
      <c r="GQ60116" s="171"/>
    </row>
    <row r="60117" spans="199:199" ht="12" customHeight="1">
      <c r="GQ60117" s="171"/>
    </row>
    <row r="60118" spans="199:199" ht="12" customHeight="1">
      <c r="GQ60118" s="171"/>
    </row>
    <row r="60119" spans="199:199" ht="12" customHeight="1">
      <c r="GQ60119" s="171"/>
    </row>
    <row r="60120" spans="199:199" ht="12" customHeight="1">
      <c r="GQ60120" s="171"/>
    </row>
    <row r="60121" spans="199:199" ht="12" customHeight="1">
      <c r="GQ60121" s="171"/>
    </row>
    <row r="60122" spans="199:199" ht="12" customHeight="1">
      <c r="GQ60122" s="171"/>
    </row>
    <row r="60123" spans="199:199" ht="12" customHeight="1">
      <c r="GQ60123" s="171"/>
    </row>
    <row r="60124" spans="199:199" ht="12" customHeight="1">
      <c r="GQ60124" s="171"/>
    </row>
    <row r="60125" spans="199:199" ht="12" customHeight="1">
      <c r="GQ60125" s="171"/>
    </row>
    <row r="60126" spans="199:199" ht="12" customHeight="1">
      <c r="GQ60126" s="171"/>
    </row>
    <row r="60127" spans="199:199" ht="12" customHeight="1">
      <c r="GQ60127" s="171"/>
    </row>
    <row r="60128" spans="199:199" ht="12" customHeight="1">
      <c r="GQ60128" s="171"/>
    </row>
    <row r="60129" spans="199:199" ht="12" customHeight="1">
      <c r="GQ60129" s="171"/>
    </row>
    <row r="60130" spans="199:199" ht="12" customHeight="1">
      <c r="GQ60130" s="171"/>
    </row>
    <row r="60131" spans="199:199" ht="12" customHeight="1">
      <c r="GQ60131" s="171"/>
    </row>
    <row r="60132" spans="199:199" ht="12" customHeight="1">
      <c r="GQ60132" s="171"/>
    </row>
    <row r="60133" spans="199:199" ht="12" customHeight="1">
      <c r="GQ60133" s="171"/>
    </row>
    <row r="60134" spans="199:199" ht="12" customHeight="1">
      <c r="GQ60134" s="171"/>
    </row>
    <row r="60135" spans="199:199" ht="12" customHeight="1">
      <c r="GQ60135" s="171"/>
    </row>
    <row r="60136" spans="199:199" ht="12" customHeight="1">
      <c r="GQ60136" s="171"/>
    </row>
    <row r="60137" spans="199:199" ht="12" customHeight="1">
      <c r="GQ60137" s="171"/>
    </row>
    <row r="60138" spans="199:199" ht="12" customHeight="1">
      <c r="GQ60138" s="171"/>
    </row>
    <row r="60139" spans="199:199" ht="12" customHeight="1">
      <c r="GQ60139" s="171"/>
    </row>
    <row r="60140" spans="199:199" ht="12" customHeight="1">
      <c r="GQ60140" s="171"/>
    </row>
    <row r="60141" spans="199:199" ht="12" customHeight="1">
      <c r="GQ60141" s="171"/>
    </row>
    <row r="60142" spans="199:199" ht="12" customHeight="1">
      <c r="GQ60142" s="171"/>
    </row>
    <row r="60143" spans="199:199" ht="12" customHeight="1">
      <c r="GQ60143" s="171"/>
    </row>
    <row r="60144" spans="199:199" ht="12" customHeight="1">
      <c r="GQ60144" s="171"/>
    </row>
    <row r="60145" spans="199:199" ht="12" customHeight="1">
      <c r="GQ60145" s="171"/>
    </row>
    <row r="60146" spans="199:199" ht="12" customHeight="1">
      <c r="GQ60146" s="171"/>
    </row>
    <row r="60147" spans="199:199" ht="12" customHeight="1">
      <c r="GQ60147" s="171"/>
    </row>
    <row r="60148" spans="199:199" ht="12" customHeight="1">
      <c r="GQ60148" s="171"/>
    </row>
    <row r="60149" spans="199:199" ht="12" customHeight="1">
      <c r="GQ60149" s="171"/>
    </row>
    <row r="60150" spans="199:199" ht="12" customHeight="1">
      <c r="GQ60150" s="171"/>
    </row>
    <row r="60151" spans="199:199" ht="12" customHeight="1">
      <c r="GQ60151" s="171"/>
    </row>
    <row r="60152" spans="199:199" ht="12" customHeight="1">
      <c r="GQ60152" s="171"/>
    </row>
    <row r="60153" spans="199:199" ht="12" customHeight="1">
      <c r="GQ60153" s="171"/>
    </row>
    <row r="60154" spans="199:199" ht="12" customHeight="1">
      <c r="GQ60154" s="171"/>
    </row>
    <row r="60155" spans="199:199" ht="12" customHeight="1">
      <c r="GQ60155" s="171"/>
    </row>
    <row r="60156" spans="199:199" ht="12" customHeight="1">
      <c r="GQ60156" s="171"/>
    </row>
    <row r="60157" spans="199:199" ht="12" customHeight="1">
      <c r="GQ60157" s="171"/>
    </row>
    <row r="60158" spans="199:199" ht="12" customHeight="1">
      <c r="GQ60158" s="171"/>
    </row>
    <row r="60159" spans="199:199" ht="12" customHeight="1">
      <c r="GQ60159" s="171"/>
    </row>
    <row r="60160" spans="199:199" ht="12" customHeight="1">
      <c r="GQ60160" s="171"/>
    </row>
    <row r="60161" spans="199:199" ht="12" customHeight="1">
      <c r="GQ60161" s="171"/>
    </row>
    <row r="60162" spans="199:199" ht="12" customHeight="1">
      <c r="GQ60162" s="171"/>
    </row>
    <row r="60163" spans="199:199" ht="12" customHeight="1">
      <c r="GQ60163" s="171"/>
    </row>
    <row r="60164" spans="199:199" ht="12" customHeight="1">
      <c r="GQ60164" s="171"/>
    </row>
    <row r="60165" spans="199:199" ht="12" customHeight="1">
      <c r="GQ60165" s="171"/>
    </row>
    <row r="60166" spans="199:199" ht="12" customHeight="1">
      <c r="GQ60166" s="171"/>
    </row>
    <row r="60167" spans="199:199" ht="12" customHeight="1">
      <c r="GQ60167" s="171"/>
    </row>
    <row r="60168" spans="199:199" ht="12" customHeight="1">
      <c r="GQ60168" s="171"/>
    </row>
    <row r="60169" spans="199:199" ht="12" customHeight="1">
      <c r="GQ60169" s="171"/>
    </row>
    <row r="60170" spans="199:199" ht="12" customHeight="1">
      <c r="GQ60170" s="171"/>
    </row>
    <row r="60171" spans="199:199" ht="12" customHeight="1">
      <c r="GQ60171" s="171"/>
    </row>
    <row r="60172" spans="199:199" ht="12" customHeight="1">
      <c r="GQ60172" s="171"/>
    </row>
    <row r="60173" spans="199:199" ht="12" customHeight="1">
      <c r="GQ60173" s="171"/>
    </row>
    <row r="60174" spans="199:199" ht="12" customHeight="1">
      <c r="GQ60174" s="171"/>
    </row>
    <row r="60175" spans="199:199" ht="12" customHeight="1">
      <c r="GQ60175" s="171"/>
    </row>
    <row r="60176" spans="199:199" ht="12" customHeight="1">
      <c r="GQ60176" s="171"/>
    </row>
    <row r="60177" spans="199:199" ht="12" customHeight="1">
      <c r="GQ60177" s="171"/>
    </row>
    <row r="60178" spans="199:199" ht="12" customHeight="1">
      <c r="GQ60178" s="171"/>
    </row>
    <row r="60179" spans="199:199" ht="12" customHeight="1">
      <c r="GQ60179" s="171"/>
    </row>
    <row r="60180" spans="199:199" ht="12" customHeight="1">
      <c r="GQ60180" s="171"/>
    </row>
    <row r="60181" spans="199:199" ht="12" customHeight="1">
      <c r="GQ60181" s="171"/>
    </row>
    <row r="60182" spans="199:199" ht="12" customHeight="1">
      <c r="GQ60182" s="171"/>
    </row>
    <row r="60183" spans="199:199" ht="12" customHeight="1">
      <c r="GQ60183" s="171"/>
    </row>
    <row r="60184" spans="199:199" ht="12" customHeight="1">
      <c r="GQ60184" s="171"/>
    </row>
    <row r="60185" spans="199:199" ht="12" customHeight="1">
      <c r="GQ60185" s="171"/>
    </row>
    <row r="60186" spans="199:199" ht="12" customHeight="1">
      <c r="GQ60186" s="171"/>
    </row>
    <row r="60187" spans="199:199" ht="12" customHeight="1">
      <c r="GQ60187" s="171"/>
    </row>
    <row r="60188" spans="199:199" ht="12" customHeight="1">
      <c r="GQ60188" s="171"/>
    </row>
    <row r="60189" spans="199:199" ht="12" customHeight="1">
      <c r="GQ60189" s="171"/>
    </row>
    <row r="60190" spans="199:199" ht="12" customHeight="1">
      <c r="GQ60190" s="171"/>
    </row>
    <row r="60191" spans="199:199" ht="12" customHeight="1">
      <c r="GQ60191" s="171"/>
    </row>
    <row r="60192" spans="199:199" ht="12" customHeight="1">
      <c r="GQ60192" s="171"/>
    </row>
    <row r="60193" spans="199:199" ht="12" customHeight="1">
      <c r="GQ60193" s="171"/>
    </row>
    <row r="60194" spans="199:199" ht="12" customHeight="1">
      <c r="GQ60194" s="171"/>
    </row>
    <row r="60195" spans="199:199" ht="12" customHeight="1">
      <c r="GQ60195" s="171"/>
    </row>
    <row r="60196" spans="199:199" ht="12" customHeight="1">
      <c r="GQ60196" s="171"/>
    </row>
    <row r="60197" spans="199:199" ht="12" customHeight="1">
      <c r="GQ60197" s="171"/>
    </row>
    <row r="60198" spans="199:199" ht="12" customHeight="1">
      <c r="GQ60198" s="171"/>
    </row>
    <row r="60199" spans="199:199" ht="12" customHeight="1">
      <c r="GQ60199" s="171"/>
    </row>
    <row r="60200" spans="199:199" ht="12" customHeight="1">
      <c r="GQ60200" s="171"/>
    </row>
    <row r="60201" spans="199:199" ht="12" customHeight="1">
      <c r="GQ60201" s="171"/>
    </row>
    <row r="60202" spans="199:199" ht="12" customHeight="1">
      <c r="GQ60202" s="171"/>
    </row>
    <row r="60203" spans="199:199" ht="12" customHeight="1">
      <c r="GQ60203" s="171"/>
    </row>
    <row r="60204" spans="199:199" ht="12" customHeight="1">
      <c r="GQ60204" s="171"/>
    </row>
    <row r="60205" spans="199:199" ht="12" customHeight="1">
      <c r="GQ60205" s="171"/>
    </row>
    <row r="60206" spans="199:199" ht="12" customHeight="1">
      <c r="GQ60206" s="171"/>
    </row>
    <row r="60207" spans="199:199" ht="12" customHeight="1">
      <c r="GQ60207" s="171"/>
    </row>
    <row r="60208" spans="199:199" ht="12" customHeight="1">
      <c r="GQ60208" s="171"/>
    </row>
    <row r="60209" spans="199:199" ht="12" customHeight="1">
      <c r="GQ60209" s="171"/>
    </row>
    <row r="60210" spans="199:199" ht="12" customHeight="1">
      <c r="GQ60210" s="171"/>
    </row>
    <row r="60211" spans="199:199" ht="12" customHeight="1">
      <c r="GQ60211" s="171"/>
    </row>
    <row r="60212" spans="199:199" ht="12" customHeight="1">
      <c r="GQ60212" s="171"/>
    </row>
    <row r="60213" spans="199:199" ht="12" customHeight="1">
      <c r="GQ60213" s="171"/>
    </row>
    <row r="60214" spans="199:199" ht="12" customHeight="1">
      <c r="GQ60214" s="171"/>
    </row>
    <row r="60215" spans="199:199" ht="12" customHeight="1">
      <c r="GQ60215" s="171"/>
    </row>
    <row r="60216" spans="199:199" ht="12" customHeight="1">
      <c r="GQ60216" s="171"/>
    </row>
    <row r="60217" spans="199:199" ht="12" customHeight="1">
      <c r="GQ60217" s="171"/>
    </row>
    <row r="60218" spans="199:199" ht="12" customHeight="1">
      <c r="GQ60218" s="171"/>
    </row>
    <row r="60219" spans="199:199" ht="12" customHeight="1">
      <c r="GQ60219" s="171"/>
    </row>
    <row r="60220" spans="199:199" ht="12" customHeight="1">
      <c r="GQ60220" s="171"/>
    </row>
    <row r="60221" spans="199:199" ht="12" customHeight="1">
      <c r="GQ60221" s="171"/>
    </row>
    <row r="60222" spans="199:199" ht="12" customHeight="1">
      <c r="GQ60222" s="171"/>
    </row>
    <row r="60223" spans="199:199" ht="12" customHeight="1">
      <c r="GQ60223" s="171"/>
    </row>
    <row r="60224" spans="199:199" ht="12" customHeight="1">
      <c r="GQ60224" s="171"/>
    </row>
    <row r="60225" spans="199:199" ht="12" customHeight="1">
      <c r="GQ60225" s="171"/>
    </row>
    <row r="60226" spans="199:199" ht="12" customHeight="1">
      <c r="GQ60226" s="171"/>
    </row>
    <row r="60227" spans="199:199" ht="12" customHeight="1">
      <c r="GQ60227" s="171"/>
    </row>
    <row r="60228" spans="199:199" ht="12" customHeight="1">
      <c r="GQ60228" s="171"/>
    </row>
    <row r="60229" spans="199:199" ht="12" customHeight="1">
      <c r="GQ60229" s="171"/>
    </row>
    <row r="60230" spans="199:199" ht="12" customHeight="1">
      <c r="GQ60230" s="171"/>
    </row>
    <row r="60231" spans="199:199" ht="12" customHeight="1">
      <c r="GQ60231" s="171"/>
    </row>
    <row r="60232" spans="199:199" ht="12" customHeight="1">
      <c r="GQ60232" s="171"/>
    </row>
    <row r="60233" spans="199:199" ht="12" customHeight="1">
      <c r="GQ60233" s="171"/>
    </row>
    <row r="60234" spans="199:199" ht="12" customHeight="1">
      <c r="GQ60234" s="171"/>
    </row>
    <row r="60235" spans="199:199" ht="12" customHeight="1">
      <c r="GQ60235" s="171"/>
    </row>
    <row r="60236" spans="199:199" ht="12" customHeight="1">
      <c r="GQ60236" s="171"/>
    </row>
    <row r="60237" spans="199:199" ht="12" customHeight="1">
      <c r="GQ60237" s="171"/>
    </row>
    <row r="60238" spans="199:199" ht="12" customHeight="1">
      <c r="GQ60238" s="171"/>
    </row>
    <row r="60239" spans="199:199" ht="12" customHeight="1">
      <c r="GQ60239" s="171"/>
    </row>
    <row r="60240" spans="199:199" ht="12" customHeight="1">
      <c r="GQ60240" s="171"/>
    </row>
    <row r="60241" spans="199:199" ht="12" customHeight="1">
      <c r="GQ60241" s="171"/>
    </row>
    <row r="60242" spans="199:199" ht="12" customHeight="1">
      <c r="GQ60242" s="171"/>
    </row>
    <row r="60243" spans="199:199" ht="12" customHeight="1">
      <c r="GQ60243" s="171"/>
    </row>
    <row r="60244" spans="199:199" ht="12" customHeight="1">
      <c r="GQ60244" s="171"/>
    </row>
    <row r="60245" spans="199:199" ht="12" customHeight="1">
      <c r="GQ60245" s="171"/>
    </row>
    <row r="60246" spans="199:199" ht="12" customHeight="1">
      <c r="GQ60246" s="171"/>
    </row>
    <row r="60247" spans="199:199" ht="12" customHeight="1">
      <c r="GQ60247" s="171"/>
    </row>
    <row r="60248" spans="199:199" ht="12" customHeight="1">
      <c r="GQ60248" s="171"/>
    </row>
    <row r="60249" spans="199:199" ht="12" customHeight="1">
      <c r="GQ60249" s="171"/>
    </row>
    <row r="60250" spans="199:199" ht="12" customHeight="1">
      <c r="GQ60250" s="171"/>
    </row>
    <row r="60251" spans="199:199" ht="12" customHeight="1">
      <c r="GQ60251" s="171"/>
    </row>
    <row r="60252" spans="199:199" ht="12" customHeight="1">
      <c r="GQ60252" s="171"/>
    </row>
    <row r="60253" spans="199:199" ht="12" customHeight="1">
      <c r="GQ60253" s="171"/>
    </row>
    <row r="60254" spans="199:199" ht="12" customHeight="1">
      <c r="GQ60254" s="171"/>
    </row>
    <row r="60255" spans="199:199" ht="12" customHeight="1">
      <c r="GQ60255" s="171"/>
    </row>
    <row r="60256" spans="199:199" ht="12" customHeight="1">
      <c r="GQ60256" s="171"/>
    </row>
    <row r="60257" spans="199:199" ht="12" customHeight="1">
      <c r="GQ60257" s="171"/>
    </row>
    <row r="60258" spans="199:199" ht="12" customHeight="1">
      <c r="GQ60258" s="171"/>
    </row>
    <row r="60259" spans="199:199" ht="12" customHeight="1">
      <c r="GQ60259" s="171"/>
    </row>
    <row r="60260" spans="199:199" ht="12" customHeight="1">
      <c r="GQ60260" s="171"/>
    </row>
    <row r="60261" spans="199:199" ht="12" customHeight="1">
      <c r="GQ60261" s="171"/>
    </row>
    <row r="60262" spans="199:199" ht="12" customHeight="1">
      <c r="GQ60262" s="171"/>
    </row>
    <row r="60263" spans="199:199" ht="12" customHeight="1">
      <c r="GQ60263" s="171"/>
    </row>
    <row r="60264" spans="199:199" ht="12" customHeight="1">
      <c r="GQ60264" s="171"/>
    </row>
    <row r="60265" spans="199:199" ht="12" customHeight="1">
      <c r="GQ60265" s="171"/>
    </row>
    <row r="60266" spans="199:199" ht="12" customHeight="1">
      <c r="GQ60266" s="171"/>
    </row>
    <row r="60267" spans="199:199" ht="12" customHeight="1">
      <c r="GQ60267" s="171"/>
    </row>
    <row r="60268" spans="199:199" ht="12" customHeight="1">
      <c r="GQ60268" s="171"/>
    </row>
    <row r="60269" spans="199:199" ht="12" customHeight="1">
      <c r="GQ60269" s="171"/>
    </row>
    <row r="60270" spans="199:199" ht="12" customHeight="1">
      <c r="GQ60270" s="171"/>
    </row>
    <row r="60271" spans="199:199" ht="12" customHeight="1">
      <c r="GQ60271" s="171"/>
    </row>
    <row r="60272" spans="199:199" ht="12" customHeight="1">
      <c r="GQ60272" s="171"/>
    </row>
    <row r="60273" spans="199:199" ht="12" customHeight="1">
      <c r="GQ60273" s="171"/>
    </row>
    <row r="60274" spans="199:199" ht="12" customHeight="1">
      <c r="GQ60274" s="171"/>
    </row>
    <row r="60275" spans="199:199" ht="12" customHeight="1">
      <c r="GQ60275" s="171"/>
    </row>
    <row r="60276" spans="199:199" ht="12" customHeight="1">
      <c r="GQ60276" s="171"/>
    </row>
    <row r="60277" spans="199:199" ht="12" customHeight="1">
      <c r="GQ60277" s="171"/>
    </row>
    <row r="60278" spans="199:199" ht="12" customHeight="1">
      <c r="GQ60278" s="171"/>
    </row>
    <row r="60279" spans="199:199" ht="12" customHeight="1">
      <c r="GQ60279" s="171"/>
    </row>
    <row r="60280" spans="199:199" ht="12" customHeight="1">
      <c r="GQ60280" s="171"/>
    </row>
    <row r="60281" spans="199:199" ht="12" customHeight="1">
      <c r="GQ60281" s="171"/>
    </row>
    <row r="60282" spans="199:199" ht="12" customHeight="1">
      <c r="GQ60282" s="171"/>
    </row>
    <row r="60283" spans="199:199" ht="12" customHeight="1">
      <c r="GQ60283" s="171"/>
    </row>
    <row r="60284" spans="199:199" ht="12" customHeight="1">
      <c r="GQ60284" s="171"/>
    </row>
    <row r="60285" spans="199:199" ht="12" customHeight="1">
      <c r="GQ60285" s="171"/>
    </row>
    <row r="60286" spans="199:199" ht="12" customHeight="1">
      <c r="GQ60286" s="171"/>
    </row>
    <row r="60287" spans="199:199" ht="12" customHeight="1">
      <c r="GQ60287" s="171"/>
    </row>
    <row r="60288" spans="199:199" ht="12" customHeight="1">
      <c r="GQ60288" s="171"/>
    </row>
    <row r="60289" spans="199:199" ht="12" customHeight="1">
      <c r="GQ60289" s="171"/>
    </row>
    <row r="60290" spans="199:199" ht="12" customHeight="1">
      <c r="GQ60290" s="171"/>
    </row>
    <row r="60291" spans="199:199" ht="12" customHeight="1">
      <c r="GQ60291" s="171"/>
    </row>
    <row r="60292" spans="199:199" ht="12" customHeight="1">
      <c r="GQ60292" s="171"/>
    </row>
    <row r="60293" spans="199:199" ht="12" customHeight="1">
      <c r="GQ60293" s="171"/>
    </row>
    <row r="60294" spans="199:199" ht="12" customHeight="1">
      <c r="GQ60294" s="171"/>
    </row>
    <row r="60295" spans="199:199" ht="12" customHeight="1">
      <c r="GQ60295" s="171"/>
    </row>
    <row r="60296" spans="199:199" ht="12" customHeight="1">
      <c r="GQ60296" s="171"/>
    </row>
    <row r="60297" spans="199:199" ht="12" customHeight="1">
      <c r="GQ60297" s="171"/>
    </row>
    <row r="60298" spans="199:199" ht="12" customHeight="1">
      <c r="GQ60298" s="171"/>
    </row>
    <row r="60299" spans="199:199" ht="12" customHeight="1">
      <c r="GQ60299" s="171"/>
    </row>
    <row r="60300" spans="199:199" ht="12" customHeight="1">
      <c r="GQ60300" s="171"/>
    </row>
    <row r="60301" spans="199:199" ht="12" customHeight="1">
      <c r="GQ60301" s="171"/>
    </row>
    <row r="60302" spans="199:199" ht="12" customHeight="1">
      <c r="GQ60302" s="171"/>
    </row>
    <row r="60303" spans="199:199" ht="12" customHeight="1">
      <c r="GQ60303" s="171"/>
    </row>
    <row r="60304" spans="199:199" ht="12" customHeight="1">
      <c r="GQ60304" s="171"/>
    </row>
    <row r="60305" spans="199:199" ht="12" customHeight="1">
      <c r="GQ60305" s="171"/>
    </row>
    <row r="60306" spans="199:199" ht="12" customHeight="1">
      <c r="GQ60306" s="171"/>
    </row>
    <row r="60307" spans="199:199" ht="12" customHeight="1">
      <c r="GQ60307" s="171"/>
    </row>
    <row r="60308" spans="199:199" ht="12" customHeight="1">
      <c r="GQ60308" s="171"/>
    </row>
    <row r="60309" spans="199:199" ht="12" customHeight="1">
      <c r="GQ60309" s="171"/>
    </row>
    <row r="60310" spans="199:199" ht="12" customHeight="1">
      <c r="GQ60310" s="171"/>
    </row>
    <row r="60311" spans="199:199" ht="12" customHeight="1">
      <c r="GQ60311" s="171"/>
    </row>
    <row r="60312" spans="199:199" ht="12" customHeight="1">
      <c r="GQ60312" s="171"/>
    </row>
    <row r="60313" spans="199:199" ht="12" customHeight="1">
      <c r="GQ60313" s="171"/>
    </row>
    <row r="60314" spans="199:199" ht="12" customHeight="1">
      <c r="GQ60314" s="171"/>
    </row>
    <row r="60315" spans="199:199" ht="12" customHeight="1">
      <c r="GQ60315" s="171"/>
    </row>
    <row r="60316" spans="199:199" ht="12" customHeight="1">
      <c r="GQ60316" s="171"/>
    </row>
    <row r="60317" spans="199:199" ht="12" customHeight="1">
      <c r="GQ60317" s="171"/>
    </row>
    <row r="60318" spans="199:199" ht="12" customHeight="1">
      <c r="GQ60318" s="171"/>
    </row>
    <row r="60319" spans="199:199" ht="12" customHeight="1">
      <c r="GQ60319" s="171"/>
    </row>
    <row r="60320" spans="199:199" ht="12" customHeight="1">
      <c r="GQ60320" s="171"/>
    </row>
    <row r="60321" spans="199:199" ht="12" customHeight="1">
      <c r="GQ60321" s="171"/>
    </row>
    <row r="60322" spans="199:199" ht="12" customHeight="1">
      <c r="GQ60322" s="171"/>
    </row>
    <row r="60323" spans="199:199" ht="12" customHeight="1">
      <c r="GQ60323" s="171"/>
    </row>
    <row r="60324" spans="199:199" ht="12" customHeight="1">
      <c r="GQ60324" s="171"/>
    </row>
    <row r="60325" spans="199:199" ht="12" customHeight="1">
      <c r="GQ60325" s="171"/>
    </row>
    <row r="60326" spans="199:199" ht="12" customHeight="1">
      <c r="GQ60326" s="171"/>
    </row>
    <row r="60327" spans="199:199" ht="12" customHeight="1">
      <c r="GQ60327" s="171"/>
    </row>
    <row r="60328" spans="199:199" ht="12" customHeight="1">
      <c r="GQ60328" s="171"/>
    </row>
    <row r="60329" spans="199:199" ht="12" customHeight="1">
      <c r="GQ60329" s="171"/>
    </row>
    <row r="60330" spans="199:199" ht="12" customHeight="1">
      <c r="GQ60330" s="171"/>
    </row>
    <row r="60331" spans="199:199" ht="12" customHeight="1">
      <c r="GQ60331" s="171"/>
    </row>
    <row r="60332" spans="199:199" ht="12" customHeight="1">
      <c r="GQ60332" s="171"/>
    </row>
    <row r="60333" spans="199:199" ht="12" customHeight="1">
      <c r="GQ60333" s="171"/>
    </row>
    <row r="60334" spans="199:199" ht="12" customHeight="1">
      <c r="GQ60334" s="171"/>
    </row>
    <row r="60335" spans="199:199" ht="12" customHeight="1">
      <c r="GQ60335" s="171"/>
    </row>
    <row r="60336" spans="199:199" ht="12" customHeight="1">
      <c r="GQ60336" s="171"/>
    </row>
    <row r="60337" spans="199:199" ht="12" customHeight="1">
      <c r="GQ60337" s="171"/>
    </row>
    <row r="60338" spans="199:199" ht="12" customHeight="1">
      <c r="GQ60338" s="171"/>
    </row>
    <row r="60339" spans="199:199" ht="12" customHeight="1">
      <c r="GQ60339" s="171"/>
    </row>
    <row r="60340" spans="199:199" ht="12" customHeight="1">
      <c r="GQ60340" s="171"/>
    </row>
    <row r="60341" spans="199:199" ht="12" customHeight="1">
      <c r="GQ60341" s="171"/>
    </row>
    <row r="60342" spans="199:199" ht="12" customHeight="1">
      <c r="GQ60342" s="171"/>
    </row>
    <row r="60343" spans="199:199" ht="12" customHeight="1">
      <c r="GQ60343" s="171"/>
    </row>
    <row r="60344" spans="199:199" ht="12" customHeight="1">
      <c r="GQ60344" s="171"/>
    </row>
    <row r="60345" spans="199:199" ht="12" customHeight="1">
      <c r="GQ60345" s="171"/>
    </row>
    <row r="60346" spans="199:199" ht="12" customHeight="1">
      <c r="GQ60346" s="171"/>
    </row>
    <row r="60347" spans="199:199" ht="12" customHeight="1">
      <c r="GQ60347" s="171"/>
    </row>
    <row r="60348" spans="199:199" ht="12" customHeight="1">
      <c r="GQ60348" s="171"/>
    </row>
    <row r="60349" spans="199:199" ht="12" customHeight="1">
      <c r="GQ60349" s="171"/>
    </row>
    <row r="60350" spans="199:199" ht="12" customHeight="1">
      <c r="GQ60350" s="171"/>
    </row>
    <row r="60351" spans="199:199" ht="12" customHeight="1">
      <c r="GQ60351" s="171"/>
    </row>
    <row r="60352" spans="199:199" ht="12" customHeight="1">
      <c r="GQ60352" s="171"/>
    </row>
    <row r="60353" spans="199:199" ht="12" customHeight="1">
      <c r="GQ60353" s="171"/>
    </row>
    <row r="60354" spans="199:199" ht="12" customHeight="1">
      <c r="GQ60354" s="171"/>
    </row>
    <row r="60355" spans="199:199" ht="12" customHeight="1">
      <c r="GQ60355" s="171"/>
    </row>
    <row r="60356" spans="199:199" ht="12" customHeight="1">
      <c r="GQ60356" s="171"/>
    </row>
    <row r="60357" spans="199:199" ht="12" customHeight="1">
      <c r="GQ60357" s="171"/>
    </row>
    <row r="60358" spans="199:199" ht="12" customHeight="1">
      <c r="GQ60358" s="171"/>
    </row>
    <row r="60359" spans="199:199" ht="12" customHeight="1">
      <c r="GQ60359" s="171"/>
    </row>
    <row r="60360" spans="199:199" ht="12" customHeight="1">
      <c r="GQ60360" s="171"/>
    </row>
    <row r="60361" spans="199:199" ht="12" customHeight="1">
      <c r="GQ60361" s="171"/>
    </row>
    <row r="60362" spans="199:199" ht="12" customHeight="1">
      <c r="GQ60362" s="171"/>
    </row>
    <row r="60363" spans="199:199" ht="12" customHeight="1">
      <c r="GQ60363" s="171"/>
    </row>
    <row r="60364" spans="199:199" ht="12" customHeight="1">
      <c r="GQ60364" s="171"/>
    </row>
    <row r="60365" spans="199:199" ht="12" customHeight="1">
      <c r="GQ60365" s="171"/>
    </row>
    <row r="60366" spans="199:199" ht="12" customHeight="1">
      <c r="GQ60366" s="171"/>
    </row>
    <row r="60367" spans="199:199" ht="12" customHeight="1">
      <c r="GQ60367" s="171"/>
    </row>
    <row r="60368" spans="199:199" ht="12" customHeight="1">
      <c r="GQ60368" s="171"/>
    </row>
    <row r="60369" spans="199:199" ht="12" customHeight="1">
      <c r="GQ60369" s="171"/>
    </row>
    <row r="60370" spans="199:199" ht="12" customHeight="1">
      <c r="GQ60370" s="171"/>
    </row>
    <row r="60371" spans="199:199" ht="12" customHeight="1">
      <c r="GQ60371" s="171"/>
    </row>
    <row r="60372" spans="199:199" ht="12" customHeight="1">
      <c r="GQ60372" s="171"/>
    </row>
    <row r="60373" spans="199:199" ht="12" customHeight="1">
      <c r="GQ60373" s="171"/>
    </row>
    <row r="60374" spans="199:199" ht="12" customHeight="1">
      <c r="GQ60374" s="171"/>
    </row>
    <row r="60375" spans="199:199" ht="12" customHeight="1">
      <c r="GQ60375" s="171"/>
    </row>
    <row r="60376" spans="199:199" ht="12" customHeight="1">
      <c r="GQ60376" s="171"/>
    </row>
    <row r="60377" spans="199:199" ht="12" customHeight="1">
      <c r="GQ60377" s="171"/>
    </row>
    <row r="60378" spans="199:199" ht="12" customHeight="1">
      <c r="GQ60378" s="171"/>
    </row>
    <row r="60379" spans="199:199" ht="12" customHeight="1">
      <c r="GQ60379" s="171"/>
    </row>
    <row r="60380" spans="199:199" ht="12" customHeight="1">
      <c r="GQ60380" s="171"/>
    </row>
    <row r="60381" spans="199:199" ht="12" customHeight="1">
      <c r="GQ60381" s="171"/>
    </row>
    <row r="60382" spans="199:199" ht="12" customHeight="1">
      <c r="GQ60382" s="171"/>
    </row>
    <row r="60383" spans="199:199" ht="12" customHeight="1">
      <c r="GQ60383" s="171"/>
    </row>
    <row r="60384" spans="199:199" ht="12" customHeight="1">
      <c r="GQ60384" s="171"/>
    </row>
    <row r="60385" spans="199:199" ht="12" customHeight="1">
      <c r="GQ60385" s="171"/>
    </row>
    <row r="60386" spans="199:199" ht="12" customHeight="1">
      <c r="GQ60386" s="171"/>
    </row>
    <row r="60387" spans="199:199" ht="12" customHeight="1">
      <c r="GQ60387" s="171"/>
    </row>
    <row r="60388" spans="199:199" ht="12" customHeight="1">
      <c r="GQ60388" s="171"/>
    </row>
    <row r="60389" spans="199:199" ht="12" customHeight="1">
      <c r="GQ60389" s="171"/>
    </row>
    <row r="60390" spans="199:199" ht="12" customHeight="1">
      <c r="GQ60390" s="171"/>
    </row>
    <row r="60391" spans="199:199" ht="12" customHeight="1">
      <c r="GQ60391" s="171"/>
    </row>
    <row r="60392" spans="199:199" ht="12" customHeight="1">
      <c r="GQ60392" s="171"/>
    </row>
    <row r="60393" spans="199:199" ht="12" customHeight="1">
      <c r="GQ60393" s="171"/>
    </row>
    <row r="60394" spans="199:199" ht="12" customHeight="1">
      <c r="GQ60394" s="171"/>
    </row>
    <row r="60395" spans="199:199" ht="12" customHeight="1">
      <c r="GQ60395" s="171"/>
    </row>
    <row r="60396" spans="199:199" ht="12" customHeight="1">
      <c r="GQ60396" s="171"/>
    </row>
    <row r="60397" spans="199:199" ht="12" customHeight="1">
      <c r="GQ60397" s="171"/>
    </row>
    <row r="60398" spans="199:199" ht="12" customHeight="1">
      <c r="GQ60398" s="171"/>
    </row>
    <row r="60399" spans="199:199" ht="12" customHeight="1">
      <c r="GQ60399" s="171"/>
    </row>
    <row r="60400" spans="199:199" ht="12" customHeight="1">
      <c r="GQ60400" s="171"/>
    </row>
    <row r="60401" spans="199:199" ht="12" customHeight="1">
      <c r="GQ60401" s="171"/>
    </row>
    <row r="60402" spans="199:199" ht="12" customHeight="1">
      <c r="GQ60402" s="171"/>
    </row>
    <row r="60403" spans="199:199" ht="12" customHeight="1">
      <c r="GQ60403" s="171"/>
    </row>
    <row r="60404" spans="199:199" ht="12" customHeight="1">
      <c r="GQ60404" s="171"/>
    </row>
    <row r="60405" spans="199:199" ht="12" customHeight="1">
      <c r="GQ60405" s="171"/>
    </row>
    <row r="60406" spans="199:199" ht="12" customHeight="1">
      <c r="GQ60406" s="171"/>
    </row>
    <row r="60407" spans="199:199" ht="12" customHeight="1">
      <c r="GQ60407" s="171"/>
    </row>
    <row r="60408" spans="199:199" ht="12" customHeight="1">
      <c r="GQ60408" s="171"/>
    </row>
    <row r="60409" spans="199:199" ht="12" customHeight="1">
      <c r="GQ60409" s="171"/>
    </row>
    <row r="60410" spans="199:199" ht="12" customHeight="1">
      <c r="GQ60410" s="171"/>
    </row>
    <row r="60411" spans="199:199" ht="12" customHeight="1">
      <c r="GQ60411" s="171"/>
    </row>
    <row r="60412" spans="199:199" ht="12" customHeight="1">
      <c r="GQ60412" s="171"/>
    </row>
    <row r="60413" spans="199:199" ht="12" customHeight="1">
      <c r="GQ60413" s="171"/>
    </row>
    <row r="60414" spans="199:199" ht="12" customHeight="1">
      <c r="GQ60414" s="171"/>
    </row>
    <row r="60415" spans="199:199" ht="12" customHeight="1">
      <c r="GQ60415" s="171"/>
    </row>
    <row r="60416" spans="199:199" ht="12" customHeight="1">
      <c r="GQ60416" s="171"/>
    </row>
    <row r="60417" spans="199:199" ht="12" customHeight="1">
      <c r="GQ60417" s="171"/>
    </row>
    <row r="60418" spans="199:199" ht="12" customHeight="1">
      <c r="GQ60418" s="171"/>
    </row>
    <row r="60419" spans="199:199" ht="12" customHeight="1">
      <c r="GQ60419" s="171"/>
    </row>
    <row r="60420" spans="199:199" ht="12" customHeight="1">
      <c r="GQ60420" s="171"/>
    </row>
    <row r="60421" spans="199:199" ht="12" customHeight="1">
      <c r="GQ60421" s="171"/>
    </row>
    <row r="60422" spans="199:199" ht="12" customHeight="1">
      <c r="GQ60422" s="171"/>
    </row>
    <row r="60423" spans="199:199" ht="12" customHeight="1">
      <c r="GQ60423" s="171"/>
    </row>
    <row r="60424" spans="199:199" ht="12" customHeight="1">
      <c r="GQ60424" s="171"/>
    </row>
    <row r="60425" spans="199:199" ht="12" customHeight="1">
      <c r="GQ60425" s="171"/>
    </row>
    <row r="60426" spans="199:199" ht="12" customHeight="1">
      <c r="GQ60426" s="171"/>
    </row>
    <row r="60427" spans="199:199" ht="12" customHeight="1">
      <c r="GQ60427" s="171"/>
    </row>
    <row r="60428" spans="199:199" ht="12" customHeight="1">
      <c r="GQ60428" s="171"/>
    </row>
    <row r="60429" spans="199:199" ht="12" customHeight="1">
      <c r="GQ60429" s="171"/>
    </row>
    <row r="60430" spans="199:199" ht="12" customHeight="1">
      <c r="GQ60430" s="171"/>
    </row>
    <row r="60431" spans="199:199" ht="12" customHeight="1">
      <c r="GQ60431" s="171"/>
    </row>
    <row r="60432" spans="199:199" ht="12" customHeight="1">
      <c r="GQ60432" s="171"/>
    </row>
    <row r="60433" spans="199:199" ht="12" customHeight="1">
      <c r="GQ60433" s="171"/>
    </row>
    <row r="60434" spans="199:199" ht="12" customHeight="1">
      <c r="GQ60434" s="171"/>
    </row>
    <row r="60435" spans="199:199" ht="12" customHeight="1">
      <c r="GQ60435" s="171"/>
    </row>
    <row r="60436" spans="199:199" ht="12" customHeight="1">
      <c r="GQ60436" s="171"/>
    </row>
    <row r="60437" spans="199:199" ht="12" customHeight="1">
      <c r="GQ60437" s="171"/>
    </row>
    <row r="60438" spans="199:199" ht="12" customHeight="1">
      <c r="GQ60438" s="171"/>
    </row>
    <row r="60439" spans="199:199" ht="12" customHeight="1">
      <c r="GQ60439" s="171"/>
    </row>
    <row r="60440" spans="199:199" ht="12" customHeight="1">
      <c r="GQ60440" s="171"/>
    </row>
    <row r="60441" spans="199:199" ht="12" customHeight="1">
      <c r="GQ60441" s="171"/>
    </row>
    <row r="60442" spans="199:199" ht="12" customHeight="1">
      <c r="GQ60442" s="171"/>
    </row>
    <row r="60443" spans="199:199" ht="12" customHeight="1">
      <c r="GQ60443" s="171"/>
    </row>
    <row r="60444" spans="199:199" ht="12" customHeight="1">
      <c r="GQ60444" s="171"/>
    </row>
    <row r="60445" spans="199:199" ht="12" customHeight="1">
      <c r="GQ60445" s="171"/>
    </row>
    <row r="60446" spans="199:199" ht="12" customHeight="1">
      <c r="GQ60446" s="171"/>
    </row>
    <row r="60447" spans="199:199" ht="12" customHeight="1">
      <c r="GQ60447" s="171"/>
    </row>
    <row r="60448" spans="199:199" ht="12" customHeight="1">
      <c r="GQ60448" s="171"/>
    </row>
    <row r="60449" spans="199:199" ht="12" customHeight="1">
      <c r="GQ60449" s="171"/>
    </row>
    <row r="60450" spans="199:199" ht="12" customHeight="1">
      <c r="GQ60450" s="171"/>
    </row>
    <row r="60451" spans="199:199" ht="12" customHeight="1">
      <c r="GQ60451" s="171"/>
    </row>
    <row r="60452" spans="199:199" ht="12" customHeight="1">
      <c r="GQ60452" s="171"/>
    </row>
    <row r="60453" spans="199:199" ht="12" customHeight="1">
      <c r="GQ60453" s="171"/>
    </row>
    <row r="60454" spans="199:199" ht="12" customHeight="1">
      <c r="GQ60454" s="171"/>
    </row>
    <row r="60455" spans="199:199" ht="12" customHeight="1">
      <c r="GQ60455" s="171"/>
    </row>
    <row r="60456" spans="199:199" ht="12" customHeight="1">
      <c r="GQ60456" s="171"/>
    </row>
    <row r="60457" spans="199:199" ht="12" customHeight="1">
      <c r="GQ60457" s="171"/>
    </row>
    <row r="60458" spans="199:199" ht="12" customHeight="1">
      <c r="GQ60458" s="171"/>
    </row>
    <row r="60459" spans="199:199" ht="12" customHeight="1">
      <c r="GQ60459" s="171"/>
    </row>
    <row r="60460" spans="199:199" ht="12" customHeight="1">
      <c r="GQ60460" s="171"/>
    </row>
    <row r="60461" spans="199:199" ht="12" customHeight="1">
      <c r="GQ60461" s="171"/>
    </row>
    <row r="60462" spans="199:199" ht="12" customHeight="1">
      <c r="GQ60462" s="171"/>
    </row>
    <row r="60463" spans="199:199" ht="12" customHeight="1">
      <c r="GQ60463" s="171"/>
    </row>
    <row r="60464" spans="199:199" ht="12" customHeight="1">
      <c r="GQ60464" s="171"/>
    </row>
    <row r="60465" spans="199:199" ht="12" customHeight="1">
      <c r="GQ60465" s="171"/>
    </row>
    <row r="60466" spans="199:199" ht="12" customHeight="1">
      <c r="GQ60466" s="171"/>
    </row>
    <row r="60467" spans="199:199" ht="12" customHeight="1">
      <c r="GQ60467" s="171"/>
    </row>
    <row r="60468" spans="199:199" ht="12" customHeight="1">
      <c r="GQ60468" s="171"/>
    </row>
    <row r="60469" spans="199:199" ht="12" customHeight="1">
      <c r="GQ60469" s="171"/>
    </row>
    <row r="60470" spans="199:199" ht="12" customHeight="1">
      <c r="GQ60470" s="171"/>
    </row>
    <row r="60471" spans="199:199" ht="12" customHeight="1">
      <c r="GQ60471" s="171"/>
    </row>
    <row r="60472" spans="199:199" ht="12" customHeight="1">
      <c r="GQ60472" s="171"/>
    </row>
    <row r="60473" spans="199:199" ht="12" customHeight="1">
      <c r="GQ60473" s="171"/>
    </row>
    <row r="60474" spans="199:199" ht="12" customHeight="1">
      <c r="GQ60474" s="171"/>
    </row>
    <row r="60475" spans="199:199" ht="12" customHeight="1">
      <c r="GQ60475" s="171"/>
    </row>
    <row r="60476" spans="199:199" ht="12" customHeight="1">
      <c r="GQ60476" s="171"/>
    </row>
    <row r="60477" spans="199:199" ht="12" customHeight="1">
      <c r="GQ60477" s="171"/>
    </row>
    <row r="60478" spans="199:199" ht="12" customHeight="1">
      <c r="GQ60478" s="171"/>
    </row>
    <row r="60479" spans="199:199" ht="12" customHeight="1">
      <c r="GQ60479" s="171"/>
    </row>
    <row r="60480" spans="199:199" ht="12" customHeight="1">
      <c r="GQ60480" s="171"/>
    </row>
    <row r="60481" spans="199:199" ht="12" customHeight="1">
      <c r="GQ60481" s="171"/>
    </row>
    <row r="60482" spans="199:199" ht="12" customHeight="1">
      <c r="GQ60482" s="171"/>
    </row>
    <row r="60483" spans="199:199" ht="12" customHeight="1">
      <c r="GQ60483" s="171"/>
    </row>
    <row r="60484" spans="199:199" ht="12" customHeight="1">
      <c r="GQ60484" s="171"/>
    </row>
    <row r="60485" spans="199:199" ht="12" customHeight="1">
      <c r="GQ60485" s="171"/>
    </row>
    <row r="60486" spans="199:199" ht="12" customHeight="1">
      <c r="GQ60486" s="171"/>
    </row>
    <row r="60487" spans="199:199" ht="12" customHeight="1">
      <c r="GQ60487" s="171"/>
    </row>
    <row r="60488" spans="199:199" ht="12" customHeight="1">
      <c r="GQ60488" s="171"/>
    </row>
    <row r="60489" spans="199:199" ht="12" customHeight="1">
      <c r="GQ60489" s="171"/>
    </row>
    <row r="60490" spans="199:199" ht="12" customHeight="1">
      <c r="GQ60490" s="171"/>
    </row>
    <row r="60491" spans="199:199" ht="12" customHeight="1">
      <c r="GQ60491" s="171"/>
    </row>
    <row r="60492" spans="199:199" ht="12" customHeight="1">
      <c r="GQ60492" s="171"/>
    </row>
    <row r="60493" spans="199:199" ht="12" customHeight="1">
      <c r="GQ60493" s="171"/>
    </row>
    <row r="60494" spans="199:199" ht="12" customHeight="1">
      <c r="GQ60494" s="171"/>
    </row>
    <row r="60495" spans="199:199" ht="12" customHeight="1">
      <c r="GQ60495" s="171"/>
    </row>
    <row r="60496" spans="199:199" ht="12" customHeight="1">
      <c r="GQ60496" s="171"/>
    </row>
    <row r="60497" spans="199:199" ht="12" customHeight="1">
      <c r="GQ60497" s="171"/>
    </row>
    <row r="60498" spans="199:199" ht="12" customHeight="1">
      <c r="GQ60498" s="171"/>
    </row>
    <row r="60499" spans="199:199" ht="12" customHeight="1">
      <c r="GQ60499" s="171"/>
    </row>
    <row r="60500" spans="199:199" ht="12" customHeight="1">
      <c r="GQ60500" s="171"/>
    </row>
    <row r="60501" spans="199:199" ht="12" customHeight="1">
      <c r="GQ60501" s="171"/>
    </row>
    <row r="60502" spans="199:199" ht="12" customHeight="1">
      <c r="GQ60502" s="171"/>
    </row>
    <row r="60503" spans="199:199" ht="12" customHeight="1">
      <c r="GQ60503" s="171"/>
    </row>
    <row r="60504" spans="199:199" ht="12" customHeight="1">
      <c r="GQ60504" s="171"/>
    </row>
    <row r="60505" spans="199:199" ht="12" customHeight="1">
      <c r="GQ60505" s="171"/>
    </row>
    <row r="60506" spans="199:199" ht="12" customHeight="1">
      <c r="GQ60506" s="171"/>
    </row>
    <row r="60507" spans="199:199" ht="12" customHeight="1">
      <c r="GQ60507" s="171"/>
    </row>
    <row r="60508" spans="199:199" ht="12" customHeight="1">
      <c r="GQ60508" s="171"/>
    </row>
    <row r="60509" spans="199:199" ht="12" customHeight="1">
      <c r="GQ60509" s="171"/>
    </row>
    <row r="60510" spans="199:199" ht="12" customHeight="1">
      <c r="GQ60510" s="171"/>
    </row>
    <row r="60511" spans="199:199" ht="12" customHeight="1">
      <c r="GQ60511" s="171"/>
    </row>
    <row r="60512" spans="199:199" ht="12" customHeight="1">
      <c r="GQ60512" s="171"/>
    </row>
    <row r="60513" spans="199:199" ht="12" customHeight="1">
      <c r="GQ60513" s="171"/>
    </row>
    <row r="60514" spans="199:199" ht="12" customHeight="1">
      <c r="GQ60514" s="171"/>
    </row>
    <row r="60515" spans="199:199" ht="12" customHeight="1">
      <c r="GQ60515" s="171"/>
    </row>
    <row r="60516" spans="199:199" ht="12" customHeight="1">
      <c r="GQ60516" s="171"/>
    </row>
    <row r="60517" spans="199:199" ht="12" customHeight="1">
      <c r="GQ60517" s="171"/>
    </row>
    <row r="60518" spans="199:199" ht="12" customHeight="1">
      <c r="GQ60518" s="171"/>
    </row>
    <row r="60519" spans="199:199" ht="12" customHeight="1">
      <c r="GQ60519" s="171"/>
    </row>
    <row r="60520" spans="199:199" ht="12" customHeight="1">
      <c r="GQ60520" s="171"/>
    </row>
    <row r="60521" spans="199:199" ht="12" customHeight="1">
      <c r="GQ60521" s="171"/>
    </row>
    <row r="60522" spans="199:199" ht="12" customHeight="1">
      <c r="GQ60522" s="171"/>
    </row>
    <row r="60523" spans="199:199" ht="12" customHeight="1">
      <c r="GQ60523" s="171"/>
    </row>
    <row r="60524" spans="199:199" ht="12" customHeight="1">
      <c r="GQ60524" s="171"/>
    </row>
    <row r="60525" spans="199:199" ht="12" customHeight="1">
      <c r="GQ60525" s="171"/>
    </row>
    <row r="60526" spans="199:199" ht="12" customHeight="1">
      <c r="GQ60526" s="171"/>
    </row>
    <row r="60527" spans="199:199" ht="12" customHeight="1">
      <c r="GQ60527" s="171"/>
    </row>
    <row r="60528" spans="199:199" ht="12" customHeight="1">
      <c r="GQ60528" s="171"/>
    </row>
    <row r="60529" spans="199:199" ht="12" customHeight="1">
      <c r="GQ60529" s="171"/>
    </row>
    <row r="60530" spans="199:199" ht="12" customHeight="1">
      <c r="GQ60530" s="171"/>
    </row>
    <row r="60531" spans="199:199" ht="12" customHeight="1">
      <c r="GQ60531" s="171"/>
    </row>
    <row r="60532" spans="199:199" ht="12" customHeight="1">
      <c r="GQ60532" s="171"/>
    </row>
    <row r="60533" spans="199:199" ht="12" customHeight="1">
      <c r="GQ60533" s="171"/>
    </row>
    <row r="60534" spans="199:199" ht="12" customHeight="1">
      <c r="GQ60534" s="171"/>
    </row>
    <row r="60535" spans="199:199" ht="12" customHeight="1">
      <c r="GQ60535" s="171"/>
    </row>
    <row r="60536" spans="199:199" ht="12" customHeight="1">
      <c r="GQ60536" s="171"/>
    </row>
    <row r="60537" spans="199:199" ht="12" customHeight="1">
      <c r="GQ60537" s="171"/>
    </row>
    <row r="60538" spans="199:199" ht="12" customHeight="1">
      <c r="GQ60538" s="171"/>
    </row>
    <row r="60539" spans="199:199" ht="12" customHeight="1">
      <c r="GQ60539" s="171"/>
    </row>
    <row r="60540" spans="199:199" ht="12" customHeight="1">
      <c r="GQ60540" s="171"/>
    </row>
    <row r="60541" spans="199:199" ht="12" customHeight="1">
      <c r="GQ60541" s="171"/>
    </row>
    <row r="60542" spans="199:199" ht="12" customHeight="1">
      <c r="GQ60542" s="171"/>
    </row>
    <row r="60543" spans="199:199" ht="12" customHeight="1">
      <c r="GQ60543" s="171"/>
    </row>
    <row r="60544" spans="199:199" ht="12" customHeight="1">
      <c r="GQ60544" s="171"/>
    </row>
    <row r="60545" spans="199:199" ht="12" customHeight="1">
      <c r="GQ60545" s="171"/>
    </row>
    <row r="60546" spans="199:199" ht="12" customHeight="1">
      <c r="GQ60546" s="171"/>
    </row>
    <row r="60547" spans="199:199" ht="12" customHeight="1">
      <c r="GQ60547" s="171"/>
    </row>
    <row r="60548" spans="199:199" ht="12" customHeight="1">
      <c r="GQ60548" s="171"/>
    </row>
    <row r="60549" spans="199:199" ht="12" customHeight="1">
      <c r="GQ60549" s="171"/>
    </row>
    <row r="60550" spans="199:199" ht="12" customHeight="1">
      <c r="GQ60550" s="171"/>
    </row>
    <row r="60551" spans="199:199" ht="12" customHeight="1">
      <c r="GQ60551" s="171"/>
    </row>
    <row r="60552" spans="199:199" ht="12" customHeight="1">
      <c r="GQ60552" s="171"/>
    </row>
    <row r="60553" spans="199:199" ht="12" customHeight="1">
      <c r="GQ60553" s="171"/>
    </row>
    <row r="60554" spans="199:199" ht="12" customHeight="1">
      <c r="GQ60554" s="171"/>
    </row>
    <row r="60555" spans="199:199" ht="12" customHeight="1">
      <c r="GQ60555" s="171"/>
    </row>
    <row r="60556" spans="199:199" ht="12" customHeight="1">
      <c r="GQ60556" s="171"/>
    </row>
    <row r="60557" spans="199:199" ht="12" customHeight="1">
      <c r="GQ60557" s="171"/>
    </row>
    <row r="60558" spans="199:199" ht="12" customHeight="1">
      <c r="GQ60558" s="171"/>
    </row>
    <row r="60559" spans="199:199" ht="12" customHeight="1">
      <c r="GQ60559" s="171"/>
    </row>
    <row r="60560" spans="199:199" ht="12" customHeight="1">
      <c r="GQ60560" s="171"/>
    </row>
    <row r="60561" spans="199:199" ht="12" customHeight="1">
      <c r="GQ60561" s="171"/>
    </row>
    <row r="60562" spans="199:199" ht="12" customHeight="1">
      <c r="GQ60562" s="171"/>
    </row>
    <row r="60563" spans="199:199" ht="12" customHeight="1">
      <c r="GQ60563" s="171"/>
    </row>
    <row r="60564" spans="199:199" ht="12" customHeight="1">
      <c r="GQ60564" s="171"/>
    </row>
    <row r="60565" spans="199:199" ht="12" customHeight="1">
      <c r="GQ60565" s="171"/>
    </row>
    <row r="60566" spans="199:199" ht="12" customHeight="1">
      <c r="GQ60566" s="171"/>
    </row>
    <row r="60567" spans="199:199" ht="12" customHeight="1">
      <c r="GQ60567" s="171"/>
    </row>
    <row r="60568" spans="199:199" ht="12" customHeight="1">
      <c r="GQ60568" s="171"/>
    </row>
    <row r="60569" spans="199:199" ht="12" customHeight="1">
      <c r="GQ60569" s="171"/>
    </row>
    <row r="60570" spans="199:199" ht="12" customHeight="1">
      <c r="GQ60570" s="171"/>
    </row>
    <row r="60571" spans="199:199" ht="12" customHeight="1">
      <c r="GQ60571" s="171"/>
    </row>
    <row r="60572" spans="199:199" ht="12" customHeight="1">
      <c r="GQ60572" s="171"/>
    </row>
    <row r="60573" spans="199:199" ht="12" customHeight="1">
      <c r="GQ60573" s="171"/>
    </row>
    <row r="60574" spans="199:199" ht="12" customHeight="1">
      <c r="GQ60574" s="171"/>
    </row>
    <row r="60575" spans="199:199" ht="12" customHeight="1">
      <c r="GQ60575" s="171"/>
    </row>
    <row r="60576" spans="199:199" ht="12" customHeight="1">
      <c r="GQ60576" s="171"/>
    </row>
    <row r="60577" spans="199:199" ht="12" customHeight="1">
      <c r="GQ60577" s="171"/>
    </row>
    <row r="60578" spans="199:199" ht="12" customHeight="1">
      <c r="GQ60578" s="171"/>
    </row>
    <row r="60579" spans="199:199" ht="12" customHeight="1">
      <c r="GQ60579" s="171"/>
    </row>
    <row r="60580" spans="199:199" ht="12" customHeight="1">
      <c r="GQ60580" s="171"/>
    </row>
    <row r="60581" spans="199:199" ht="12" customHeight="1">
      <c r="GQ60581" s="171"/>
    </row>
    <row r="60582" spans="199:199" ht="12" customHeight="1">
      <c r="GQ60582" s="171"/>
    </row>
    <row r="60583" spans="199:199" ht="12" customHeight="1">
      <c r="GQ60583" s="171"/>
    </row>
    <row r="60584" spans="199:199" ht="12" customHeight="1">
      <c r="GQ60584" s="171"/>
    </row>
    <row r="60585" spans="199:199" ht="12" customHeight="1">
      <c r="GQ60585" s="171"/>
    </row>
    <row r="60586" spans="199:199" ht="12" customHeight="1">
      <c r="GQ60586" s="171"/>
    </row>
    <row r="60587" spans="199:199" ht="12" customHeight="1">
      <c r="GQ60587" s="171"/>
    </row>
    <row r="60588" spans="199:199" ht="12" customHeight="1">
      <c r="GQ60588" s="171"/>
    </row>
    <row r="60589" spans="199:199" ht="12" customHeight="1">
      <c r="GQ60589" s="171"/>
    </row>
    <row r="60590" spans="199:199" ht="12" customHeight="1">
      <c r="GQ60590" s="171"/>
    </row>
    <row r="60591" spans="199:199" ht="12" customHeight="1">
      <c r="GQ60591" s="171"/>
    </row>
    <row r="60592" spans="199:199" ht="12" customHeight="1">
      <c r="GQ60592" s="171"/>
    </row>
    <row r="60593" spans="199:199" ht="12" customHeight="1">
      <c r="GQ60593" s="171"/>
    </row>
    <row r="60594" spans="199:199" ht="12" customHeight="1">
      <c r="GQ60594" s="171"/>
    </row>
    <row r="60595" spans="199:199" ht="12" customHeight="1">
      <c r="GQ60595" s="171"/>
    </row>
    <row r="60596" spans="199:199" ht="12" customHeight="1">
      <c r="GQ60596" s="171"/>
    </row>
    <row r="60597" spans="199:199" ht="12" customHeight="1">
      <c r="GQ60597" s="171"/>
    </row>
    <row r="60598" spans="199:199" ht="12" customHeight="1">
      <c r="GQ60598" s="171"/>
    </row>
    <row r="60599" spans="199:199" ht="12" customHeight="1">
      <c r="GQ60599" s="171"/>
    </row>
    <row r="60600" spans="199:199" ht="12" customHeight="1">
      <c r="GQ60600" s="171"/>
    </row>
    <row r="60601" spans="199:199" ht="12" customHeight="1">
      <c r="GQ60601" s="171"/>
    </row>
    <row r="60602" spans="199:199" ht="12" customHeight="1">
      <c r="GQ60602" s="171"/>
    </row>
    <row r="60603" spans="199:199" ht="12" customHeight="1">
      <c r="GQ60603" s="171"/>
    </row>
    <row r="60604" spans="199:199" ht="12" customHeight="1">
      <c r="GQ60604" s="171"/>
    </row>
    <row r="60605" spans="199:199" ht="12" customHeight="1">
      <c r="GQ60605" s="171"/>
    </row>
    <row r="60606" spans="199:199" ht="12" customHeight="1">
      <c r="GQ60606" s="171"/>
    </row>
    <row r="60607" spans="199:199" ht="12" customHeight="1">
      <c r="GQ60607" s="171"/>
    </row>
    <row r="60608" spans="199:199" ht="12" customHeight="1">
      <c r="GQ60608" s="171"/>
    </row>
    <row r="60609" spans="199:199" ht="12" customHeight="1">
      <c r="GQ60609" s="171"/>
    </row>
    <row r="60610" spans="199:199" ht="12" customHeight="1">
      <c r="GQ60610" s="171"/>
    </row>
    <row r="60611" spans="199:199" ht="12" customHeight="1">
      <c r="GQ60611" s="171"/>
    </row>
    <row r="60612" spans="199:199" ht="12" customHeight="1">
      <c r="GQ60612" s="171"/>
    </row>
    <row r="60613" spans="199:199" ht="12" customHeight="1">
      <c r="GQ60613" s="171"/>
    </row>
    <row r="60614" spans="199:199" ht="12" customHeight="1">
      <c r="GQ60614" s="171"/>
    </row>
    <row r="60615" spans="199:199" ht="12" customHeight="1">
      <c r="GQ60615" s="171"/>
    </row>
    <row r="60616" spans="199:199" ht="12" customHeight="1">
      <c r="GQ60616" s="171"/>
    </row>
    <row r="60617" spans="199:199" ht="12" customHeight="1">
      <c r="GQ60617" s="171"/>
    </row>
    <row r="60618" spans="199:199" ht="12" customHeight="1">
      <c r="GQ60618" s="171"/>
    </row>
    <row r="60619" spans="199:199" ht="12" customHeight="1">
      <c r="GQ60619" s="171"/>
    </row>
    <row r="60620" spans="199:199" ht="12" customHeight="1">
      <c r="GQ60620" s="171"/>
    </row>
    <row r="60621" spans="199:199" ht="12" customHeight="1">
      <c r="GQ60621" s="171"/>
    </row>
    <row r="60622" spans="199:199" ht="12" customHeight="1">
      <c r="GQ60622" s="171"/>
    </row>
    <row r="60623" spans="199:199" ht="12" customHeight="1">
      <c r="GQ60623" s="171"/>
    </row>
    <row r="60624" spans="199:199" ht="12" customHeight="1">
      <c r="GQ60624" s="171"/>
    </row>
    <row r="60625" spans="199:199" ht="12" customHeight="1">
      <c r="GQ60625" s="171"/>
    </row>
    <row r="60626" spans="199:199" ht="12" customHeight="1">
      <c r="GQ60626" s="171"/>
    </row>
    <row r="60627" spans="199:199" ht="12" customHeight="1">
      <c r="GQ60627" s="171"/>
    </row>
    <row r="60628" spans="199:199" ht="12" customHeight="1">
      <c r="GQ60628" s="171"/>
    </row>
    <row r="60629" spans="199:199" ht="12" customHeight="1">
      <c r="GQ60629" s="171"/>
    </row>
    <row r="60630" spans="199:199" ht="12" customHeight="1">
      <c r="GQ60630" s="171"/>
    </row>
    <row r="60631" spans="199:199" ht="12" customHeight="1">
      <c r="GQ60631" s="171"/>
    </row>
    <row r="60632" spans="199:199" ht="12" customHeight="1">
      <c r="GQ60632" s="171"/>
    </row>
    <row r="60633" spans="199:199" ht="12" customHeight="1">
      <c r="GQ60633" s="171"/>
    </row>
    <row r="60634" spans="199:199" ht="12" customHeight="1">
      <c r="GQ60634" s="171"/>
    </row>
    <row r="60635" spans="199:199" ht="12" customHeight="1">
      <c r="GQ60635" s="171"/>
    </row>
    <row r="60636" spans="199:199" ht="12" customHeight="1">
      <c r="GQ60636" s="171"/>
    </row>
    <row r="60637" spans="199:199" ht="12" customHeight="1">
      <c r="GQ60637" s="171"/>
    </row>
    <row r="60638" spans="199:199" ht="12" customHeight="1">
      <c r="GQ60638" s="171"/>
    </row>
    <row r="60639" spans="199:199" ht="12" customHeight="1">
      <c r="GQ60639" s="171"/>
    </row>
    <row r="60640" spans="199:199" ht="12" customHeight="1">
      <c r="GQ60640" s="171"/>
    </row>
    <row r="60641" spans="199:199" ht="12" customHeight="1">
      <c r="GQ60641" s="171"/>
    </row>
    <row r="60642" spans="199:199" ht="12" customHeight="1">
      <c r="GQ60642" s="171"/>
    </row>
    <row r="60643" spans="199:199" ht="12" customHeight="1">
      <c r="GQ60643" s="171"/>
    </row>
    <row r="60644" spans="199:199" ht="12" customHeight="1">
      <c r="GQ60644" s="171"/>
    </row>
    <row r="60645" spans="199:199" ht="12" customHeight="1">
      <c r="GQ60645" s="171"/>
    </row>
    <row r="60646" spans="199:199" ht="12" customHeight="1">
      <c r="GQ60646" s="171"/>
    </row>
    <row r="60647" spans="199:199" ht="12" customHeight="1">
      <c r="GQ60647" s="171"/>
    </row>
    <row r="60648" spans="199:199" ht="12" customHeight="1">
      <c r="GQ60648" s="171"/>
    </row>
    <row r="60649" spans="199:199" ht="12" customHeight="1">
      <c r="GQ60649" s="171"/>
    </row>
    <row r="60650" spans="199:199" ht="12" customHeight="1">
      <c r="GQ60650" s="171"/>
    </row>
    <row r="60651" spans="199:199" ht="12" customHeight="1">
      <c r="GQ60651" s="171"/>
    </row>
    <row r="60652" spans="199:199" ht="12" customHeight="1">
      <c r="GQ60652" s="171"/>
    </row>
    <row r="60653" spans="199:199" ht="12" customHeight="1">
      <c r="GQ60653" s="171"/>
    </row>
    <row r="60654" spans="199:199" ht="12" customHeight="1">
      <c r="GQ60654" s="171"/>
    </row>
    <row r="60655" spans="199:199" ht="12" customHeight="1">
      <c r="GQ60655" s="171"/>
    </row>
    <row r="60656" spans="199:199" ht="12" customHeight="1">
      <c r="GQ60656" s="171"/>
    </row>
    <row r="60657" spans="199:199" ht="12" customHeight="1">
      <c r="GQ60657" s="171"/>
    </row>
    <row r="60658" spans="199:199" ht="12" customHeight="1">
      <c r="GQ60658" s="171"/>
    </row>
    <row r="60659" spans="199:199" ht="12" customHeight="1">
      <c r="GQ60659" s="171"/>
    </row>
    <row r="60660" spans="199:199" ht="12" customHeight="1">
      <c r="GQ60660" s="171"/>
    </row>
    <row r="60661" spans="199:199" ht="12" customHeight="1">
      <c r="GQ60661" s="171"/>
    </row>
    <row r="60662" spans="199:199" ht="12" customHeight="1">
      <c r="GQ60662" s="171"/>
    </row>
    <row r="60663" spans="199:199" ht="12" customHeight="1">
      <c r="GQ60663" s="171"/>
    </row>
    <row r="60664" spans="199:199" ht="12" customHeight="1">
      <c r="GQ60664" s="171"/>
    </row>
    <row r="60665" spans="199:199" ht="12" customHeight="1">
      <c r="GQ60665" s="171"/>
    </row>
    <row r="60666" spans="199:199" ht="12" customHeight="1">
      <c r="GQ60666" s="171"/>
    </row>
    <row r="60667" spans="199:199" ht="12" customHeight="1">
      <c r="GQ60667" s="171"/>
    </row>
    <row r="60668" spans="199:199" ht="12" customHeight="1">
      <c r="GQ60668" s="171"/>
    </row>
    <row r="60669" spans="199:199" ht="12" customHeight="1">
      <c r="GQ60669" s="171"/>
    </row>
    <row r="60670" spans="199:199" ht="12" customHeight="1">
      <c r="GQ60670" s="171"/>
    </row>
    <row r="60671" spans="199:199" ht="12" customHeight="1">
      <c r="GQ60671" s="171"/>
    </row>
    <row r="60672" spans="199:199" ht="12" customHeight="1">
      <c r="GQ60672" s="171"/>
    </row>
    <row r="60673" spans="199:199" ht="12" customHeight="1">
      <c r="GQ60673" s="171"/>
    </row>
    <row r="60674" spans="199:199" ht="12" customHeight="1">
      <c r="GQ60674" s="171"/>
    </row>
    <row r="60675" spans="199:199" ht="12" customHeight="1">
      <c r="GQ60675" s="171"/>
    </row>
    <row r="60676" spans="199:199" ht="12" customHeight="1">
      <c r="GQ60676" s="171"/>
    </row>
    <row r="60677" spans="199:199" ht="12" customHeight="1">
      <c r="GQ60677" s="171"/>
    </row>
    <row r="60678" spans="199:199" ht="12" customHeight="1">
      <c r="GQ60678" s="171"/>
    </row>
    <row r="60679" spans="199:199" ht="12" customHeight="1">
      <c r="GQ60679" s="171"/>
    </row>
    <row r="60680" spans="199:199" ht="12" customHeight="1">
      <c r="GQ60680" s="171"/>
    </row>
    <row r="60681" spans="199:199" ht="12" customHeight="1">
      <c r="GQ60681" s="171"/>
    </row>
    <row r="60682" spans="199:199" ht="12" customHeight="1">
      <c r="GQ60682" s="171"/>
    </row>
    <row r="60683" spans="199:199" ht="12" customHeight="1">
      <c r="GQ60683" s="171"/>
    </row>
    <row r="60684" spans="199:199" ht="12" customHeight="1">
      <c r="GQ60684" s="171"/>
    </row>
    <row r="60685" spans="199:199" ht="12" customHeight="1">
      <c r="GQ60685" s="171"/>
    </row>
    <row r="60686" spans="199:199" ht="12" customHeight="1">
      <c r="GQ60686" s="171"/>
    </row>
    <row r="60687" spans="199:199" ht="12" customHeight="1">
      <c r="GQ60687" s="171"/>
    </row>
    <row r="60688" spans="199:199" ht="12" customHeight="1">
      <c r="GQ60688" s="171"/>
    </row>
    <row r="60689" spans="199:199" ht="12" customHeight="1">
      <c r="GQ60689" s="171"/>
    </row>
    <row r="60690" spans="199:199" ht="12" customHeight="1">
      <c r="GQ60690" s="171"/>
    </row>
    <row r="60691" spans="199:199" ht="12" customHeight="1">
      <c r="GQ60691" s="171"/>
    </row>
    <row r="60692" spans="199:199" ht="12" customHeight="1">
      <c r="GQ60692" s="171"/>
    </row>
    <row r="60693" spans="199:199" ht="12" customHeight="1">
      <c r="GQ60693" s="171"/>
    </row>
    <row r="60694" spans="199:199" ht="12" customHeight="1">
      <c r="GQ60694" s="171"/>
    </row>
    <row r="60695" spans="199:199" ht="12" customHeight="1">
      <c r="GQ60695" s="171"/>
    </row>
    <row r="60696" spans="199:199" ht="12" customHeight="1">
      <c r="GQ60696" s="171"/>
    </row>
    <row r="60697" spans="199:199" ht="12" customHeight="1">
      <c r="GQ60697" s="171"/>
    </row>
    <row r="60698" spans="199:199" ht="12" customHeight="1">
      <c r="GQ60698" s="171"/>
    </row>
    <row r="60699" spans="199:199" ht="12" customHeight="1">
      <c r="GQ60699" s="171"/>
    </row>
    <row r="60700" spans="199:199" ht="12" customHeight="1">
      <c r="GQ60700" s="171"/>
    </row>
    <row r="60701" spans="199:199" ht="12" customHeight="1">
      <c r="GQ60701" s="171"/>
    </row>
    <row r="60702" spans="199:199" ht="12" customHeight="1">
      <c r="GQ60702" s="171"/>
    </row>
    <row r="60703" spans="199:199" ht="12" customHeight="1">
      <c r="GQ60703" s="171"/>
    </row>
    <row r="60704" spans="199:199" ht="12" customHeight="1">
      <c r="GQ60704" s="171"/>
    </row>
    <row r="60705" spans="199:199" ht="12" customHeight="1">
      <c r="GQ60705" s="171"/>
    </row>
    <row r="60706" spans="199:199" ht="12" customHeight="1">
      <c r="GQ60706" s="171"/>
    </row>
    <row r="60707" spans="199:199" ht="12" customHeight="1">
      <c r="GQ60707" s="171"/>
    </row>
    <row r="60708" spans="199:199" ht="12" customHeight="1">
      <c r="GQ60708" s="171"/>
    </row>
    <row r="60709" spans="199:199" ht="12" customHeight="1">
      <c r="GQ60709" s="171"/>
    </row>
    <row r="60710" spans="199:199" ht="12" customHeight="1">
      <c r="GQ60710" s="171"/>
    </row>
    <row r="60711" spans="199:199" ht="12" customHeight="1">
      <c r="GQ60711" s="171"/>
    </row>
    <row r="60712" spans="199:199" ht="12" customHeight="1">
      <c r="GQ60712" s="171"/>
    </row>
    <row r="60713" spans="199:199" ht="12" customHeight="1">
      <c r="GQ60713" s="171"/>
    </row>
    <row r="60714" spans="199:199" ht="12" customHeight="1">
      <c r="GQ60714" s="171"/>
    </row>
    <row r="60715" spans="199:199" ht="12" customHeight="1">
      <c r="GQ60715" s="171"/>
    </row>
    <row r="60716" spans="199:199" ht="12" customHeight="1">
      <c r="GQ60716" s="171"/>
    </row>
    <row r="60717" spans="199:199" ht="12" customHeight="1">
      <c r="GQ60717" s="171"/>
    </row>
    <row r="60718" spans="199:199" ht="12" customHeight="1">
      <c r="GQ60718" s="171"/>
    </row>
    <row r="60719" spans="199:199" ht="12" customHeight="1">
      <c r="GQ60719" s="171"/>
    </row>
    <row r="60720" spans="199:199" ht="12" customHeight="1">
      <c r="GQ60720" s="171"/>
    </row>
    <row r="60721" spans="199:199" ht="12" customHeight="1">
      <c r="GQ60721" s="171"/>
    </row>
    <row r="60722" spans="199:199" ht="12" customHeight="1">
      <c r="GQ60722" s="171"/>
    </row>
    <row r="60723" spans="199:199" ht="12" customHeight="1">
      <c r="GQ60723" s="171"/>
    </row>
    <row r="60724" spans="199:199" ht="12" customHeight="1">
      <c r="GQ60724" s="171"/>
    </row>
    <row r="60725" spans="199:199" ht="12" customHeight="1">
      <c r="GQ60725" s="171"/>
    </row>
    <row r="60726" spans="199:199" ht="12" customHeight="1">
      <c r="GQ60726" s="171"/>
    </row>
    <row r="60727" spans="199:199" ht="12" customHeight="1">
      <c r="GQ60727" s="171"/>
    </row>
    <row r="60728" spans="199:199" ht="12" customHeight="1">
      <c r="GQ60728" s="171"/>
    </row>
    <row r="60729" spans="199:199" ht="12" customHeight="1">
      <c r="GQ60729" s="171"/>
    </row>
    <row r="60730" spans="199:199" ht="12" customHeight="1">
      <c r="GQ60730" s="171"/>
    </row>
    <row r="60731" spans="199:199" ht="12" customHeight="1">
      <c r="GQ60731" s="171"/>
    </row>
    <row r="60732" spans="199:199" ht="12" customHeight="1">
      <c r="GQ60732" s="171"/>
    </row>
    <row r="60733" spans="199:199" ht="12" customHeight="1">
      <c r="GQ60733" s="171"/>
    </row>
    <row r="60734" spans="199:199" ht="12" customHeight="1">
      <c r="GQ60734" s="171"/>
    </row>
    <row r="60735" spans="199:199" ht="12" customHeight="1">
      <c r="GQ60735" s="171"/>
    </row>
    <row r="60736" spans="199:199" ht="12" customHeight="1">
      <c r="GQ60736" s="171"/>
    </row>
    <row r="60737" spans="199:199" ht="12" customHeight="1">
      <c r="GQ60737" s="171"/>
    </row>
    <row r="60738" spans="199:199" ht="12" customHeight="1">
      <c r="GQ60738" s="171"/>
    </row>
    <row r="60739" spans="199:199" ht="12" customHeight="1">
      <c r="GQ60739" s="171"/>
    </row>
    <row r="60740" spans="199:199" ht="12" customHeight="1">
      <c r="GQ60740" s="171"/>
    </row>
    <row r="60741" spans="199:199" ht="12" customHeight="1">
      <c r="GQ60741" s="171"/>
    </row>
    <row r="60742" spans="199:199" ht="12" customHeight="1">
      <c r="GQ60742" s="171"/>
    </row>
    <row r="60743" spans="199:199" ht="12" customHeight="1">
      <c r="GQ60743" s="171"/>
    </row>
    <row r="60744" spans="199:199" ht="12" customHeight="1">
      <c r="GQ60744" s="171"/>
    </row>
    <row r="60745" spans="199:199" ht="12" customHeight="1">
      <c r="GQ60745" s="171"/>
    </row>
    <row r="60746" spans="199:199" ht="12" customHeight="1">
      <c r="GQ60746" s="171"/>
    </row>
    <row r="60747" spans="199:199" ht="12" customHeight="1">
      <c r="GQ60747" s="171"/>
    </row>
    <row r="60748" spans="199:199" ht="12" customHeight="1">
      <c r="GQ60748" s="171"/>
    </row>
    <row r="60749" spans="199:199" ht="12" customHeight="1">
      <c r="GQ60749" s="171"/>
    </row>
    <row r="60750" spans="199:199" ht="12" customHeight="1">
      <c r="GQ60750" s="171"/>
    </row>
    <row r="60751" spans="199:199" ht="12" customHeight="1">
      <c r="GQ60751" s="171"/>
    </row>
    <row r="60752" spans="199:199" ht="12" customHeight="1">
      <c r="GQ60752" s="171"/>
    </row>
    <row r="60753" spans="199:199" ht="12" customHeight="1">
      <c r="GQ60753" s="171"/>
    </row>
    <row r="60754" spans="199:199" ht="12" customHeight="1">
      <c r="GQ60754" s="171"/>
    </row>
    <row r="60755" spans="199:199" ht="12" customHeight="1">
      <c r="GQ60755" s="171"/>
    </row>
    <row r="60756" spans="199:199" ht="12" customHeight="1">
      <c r="GQ60756" s="171"/>
    </row>
    <row r="60757" spans="199:199" ht="12" customHeight="1">
      <c r="GQ60757" s="171"/>
    </row>
    <row r="60758" spans="199:199" ht="12" customHeight="1">
      <c r="GQ60758" s="171"/>
    </row>
    <row r="60759" spans="199:199" ht="12" customHeight="1">
      <c r="GQ60759" s="171"/>
    </row>
    <row r="60760" spans="199:199" ht="12" customHeight="1">
      <c r="GQ60760" s="171"/>
    </row>
    <row r="60761" spans="199:199" ht="12" customHeight="1">
      <c r="GQ60761" s="171"/>
    </row>
    <row r="60762" spans="199:199" ht="12" customHeight="1">
      <c r="GQ60762" s="171"/>
    </row>
    <row r="60763" spans="199:199" ht="12" customHeight="1">
      <c r="GQ60763" s="171"/>
    </row>
    <row r="60764" spans="199:199" ht="12" customHeight="1">
      <c r="GQ60764" s="171"/>
    </row>
    <row r="60765" spans="199:199" ht="12" customHeight="1">
      <c r="GQ60765" s="171"/>
    </row>
    <row r="60766" spans="199:199" ht="12" customHeight="1">
      <c r="GQ60766" s="171"/>
    </row>
    <row r="60767" spans="199:199" ht="12" customHeight="1">
      <c r="GQ60767" s="171"/>
    </row>
    <row r="60768" spans="199:199" ht="12" customHeight="1">
      <c r="GQ60768" s="171"/>
    </row>
    <row r="60769" spans="199:199" ht="12" customHeight="1">
      <c r="GQ60769" s="171"/>
    </row>
    <row r="60770" spans="199:199" ht="12" customHeight="1">
      <c r="GQ60770" s="171"/>
    </row>
    <row r="60771" spans="199:199" ht="12" customHeight="1">
      <c r="GQ60771" s="171"/>
    </row>
    <row r="60772" spans="199:199" ht="12" customHeight="1">
      <c r="GQ60772" s="171"/>
    </row>
    <row r="60773" spans="199:199" ht="12" customHeight="1">
      <c r="GQ60773" s="171"/>
    </row>
    <row r="60774" spans="199:199" ht="12" customHeight="1">
      <c r="GQ60774" s="171"/>
    </row>
    <row r="60775" spans="199:199" ht="12" customHeight="1">
      <c r="GQ60775" s="171"/>
    </row>
    <row r="60776" spans="199:199" ht="12" customHeight="1">
      <c r="GQ60776" s="171"/>
    </row>
    <row r="60777" spans="199:199" ht="12" customHeight="1">
      <c r="GQ60777" s="171"/>
    </row>
    <row r="60778" spans="199:199" ht="12" customHeight="1">
      <c r="GQ60778" s="171"/>
    </row>
    <row r="60779" spans="199:199" ht="12" customHeight="1">
      <c r="GQ60779" s="171"/>
    </row>
    <row r="60780" spans="199:199" ht="12" customHeight="1">
      <c r="GQ60780" s="171"/>
    </row>
    <row r="60781" spans="199:199" ht="12" customHeight="1">
      <c r="GQ60781" s="171"/>
    </row>
    <row r="60782" spans="199:199" ht="12" customHeight="1">
      <c r="GQ60782" s="171"/>
    </row>
    <row r="60783" spans="199:199" ht="12" customHeight="1">
      <c r="GQ60783" s="171"/>
    </row>
    <row r="60784" spans="199:199" ht="12" customHeight="1">
      <c r="GQ60784" s="171"/>
    </row>
    <row r="60785" spans="199:199" ht="12" customHeight="1">
      <c r="GQ60785" s="171"/>
    </row>
    <row r="60786" spans="199:199" ht="12" customHeight="1">
      <c r="GQ60786" s="171"/>
    </row>
    <row r="60787" spans="199:199" ht="12" customHeight="1">
      <c r="GQ60787" s="171"/>
    </row>
    <row r="60788" spans="199:199" ht="12" customHeight="1">
      <c r="GQ60788" s="171"/>
    </row>
    <row r="60789" spans="199:199" ht="12" customHeight="1">
      <c r="GQ60789" s="171"/>
    </row>
    <row r="60790" spans="199:199" ht="12" customHeight="1">
      <c r="GQ60790" s="171"/>
    </row>
    <row r="60791" spans="199:199" ht="12" customHeight="1">
      <c r="GQ60791" s="171"/>
    </row>
    <row r="60792" spans="199:199" ht="12" customHeight="1">
      <c r="GQ60792" s="171"/>
    </row>
    <row r="60793" spans="199:199" ht="12" customHeight="1">
      <c r="GQ60793" s="171"/>
    </row>
    <row r="60794" spans="199:199" ht="12" customHeight="1">
      <c r="GQ60794" s="171"/>
    </row>
    <row r="60795" spans="199:199" ht="12" customHeight="1">
      <c r="GQ60795" s="171"/>
    </row>
    <row r="60796" spans="199:199" ht="12" customHeight="1">
      <c r="GQ60796" s="171"/>
    </row>
    <row r="60797" spans="199:199" ht="12" customHeight="1">
      <c r="GQ60797" s="171"/>
    </row>
    <row r="60798" spans="199:199" ht="12" customHeight="1">
      <c r="GQ60798" s="171"/>
    </row>
    <row r="60799" spans="199:199" ht="12" customHeight="1">
      <c r="GQ60799" s="171"/>
    </row>
    <row r="60800" spans="199:199" ht="12" customHeight="1">
      <c r="GQ60800" s="171"/>
    </row>
    <row r="60801" spans="199:199" ht="12" customHeight="1">
      <c r="GQ60801" s="171"/>
    </row>
    <row r="60802" spans="199:199" ht="12" customHeight="1">
      <c r="GQ60802" s="171"/>
    </row>
    <row r="60803" spans="199:199" ht="12" customHeight="1">
      <c r="GQ60803" s="171"/>
    </row>
    <row r="60804" spans="199:199" ht="12" customHeight="1">
      <c r="GQ60804" s="171"/>
    </row>
    <row r="60805" spans="199:199" ht="12" customHeight="1">
      <c r="GQ60805" s="171"/>
    </row>
    <row r="60806" spans="199:199" ht="12" customHeight="1">
      <c r="GQ60806" s="171"/>
    </row>
    <row r="60807" spans="199:199" ht="12" customHeight="1">
      <c r="GQ60807" s="171"/>
    </row>
    <row r="60808" spans="199:199" ht="12" customHeight="1">
      <c r="GQ60808" s="171"/>
    </row>
    <row r="60809" spans="199:199" ht="12" customHeight="1">
      <c r="GQ60809" s="171"/>
    </row>
    <row r="60810" spans="199:199" ht="12" customHeight="1">
      <c r="GQ60810" s="171"/>
    </row>
    <row r="60811" spans="199:199" ht="12" customHeight="1">
      <c r="GQ60811" s="171"/>
    </row>
    <row r="60812" spans="199:199" ht="12" customHeight="1">
      <c r="GQ60812" s="171"/>
    </row>
    <row r="60813" spans="199:199" ht="12" customHeight="1">
      <c r="GQ60813" s="171"/>
    </row>
    <row r="60814" spans="199:199" ht="12" customHeight="1">
      <c r="GQ60814" s="171"/>
    </row>
    <row r="60815" spans="199:199" ht="12" customHeight="1">
      <c r="GQ60815" s="171"/>
    </row>
    <row r="60816" spans="199:199" ht="12" customHeight="1">
      <c r="GQ60816" s="171"/>
    </row>
    <row r="60817" spans="199:199" ht="12" customHeight="1">
      <c r="GQ60817" s="171"/>
    </row>
    <row r="60818" spans="199:199" ht="12" customHeight="1">
      <c r="GQ60818" s="171"/>
    </row>
    <row r="60819" spans="199:199" ht="12" customHeight="1">
      <c r="GQ60819" s="171"/>
    </row>
    <row r="60820" spans="199:199" ht="12" customHeight="1">
      <c r="GQ60820" s="171"/>
    </row>
    <row r="60821" spans="199:199" ht="12" customHeight="1">
      <c r="GQ60821" s="171"/>
    </row>
    <row r="60822" spans="199:199" ht="12" customHeight="1">
      <c r="GQ60822" s="171"/>
    </row>
    <row r="60823" spans="199:199" ht="12" customHeight="1">
      <c r="GQ60823" s="171"/>
    </row>
    <row r="60824" spans="199:199" ht="12" customHeight="1">
      <c r="GQ60824" s="171"/>
    </row>
    <row r="60825" spans="199:199" ht="12" customHeight="1">
      <c r="GQ60825" s="171"/>
    </row>
    <row r="60826" spans="199:199" ht="12" customHeight="1">
      <c r="GQ60826" s="171"/>
    </row>
    <row r="60827" spans="199:199" ht="12" customHeight="1">
      <c r="GQ60827" s="171"/>
    </row>
    <row r="60828" spans="199:199" ht="12" customHeight="1">
      <c r="GQ60828" s="171"/>
    </row>
    <row r="60829" spans="199:199" ht="12" customHeight="1">
      <c r="GQ60829" s="171"/>
    </row>
    <row r="60830" spans="199:199" ht="12" customHeight="1">
      <c r="GQ60830" s="171"/>
    </row>
    <row r="60831" spans="199:199" ht="12" customHeight="1">
      <c r="GQ60831" s="171"/>
    </row>
    <row r="60832" spans="199:199" ht="12" customHeight="1">
      <c r="GQ60832" s="171"/>
    </row>
    <row r="60833" spans="199:199" ht="12" customHeight="1">
      <c r="GQ60833" s="171"/>
    </row>
    <row r="60834" spans="199:199" ht="12" customHeight="1">
      <c r="GQ60834" s="171"/>
    </row>
    <row r="60835" spans="199:199" ht="12" customHeight="1">
      <c r="GQ60835" s="171"/>
    </row>
    <row r="60836" spans="199:199" ht="12" customHeight="1">
      <c r="GQ60836" s="171"/>
    </row>
    <row r="60837" spans="199:199" ht="12" customHeight="1">
      <c r="GQ60837" s="171"/>
    </row>
    <row r="60838" spans="199:199" ht="12" customHeight="1">
      <c r="GQ60838" s="171"/>
    </row>
    <row r="60839" spans="199:199" ht="12" customHeight="1">
      <c r="GQ60839" s="171"/>
    </row>
    <row r="60840" spans="199:199" ht="12" customHeight="1">
      <c r="GQ60840" s="171"/>
    </row>
    <row r="60841" spans="199:199" ht="12" customHeight="1">
      <c r="GQ60841" s="171"/>
    </row>
    <row r="60842" spans="199:199" ht="12" customHeight="1">
      <c r="GQ60842" s="171"/>
    </row>
    <row r="60843" spans="199:199" ht="12" customHeight="1">
      <c r="GQ60843" s="171"/>
    </row>
    <row r="60844" spans="199:199" ht="12" customHeight="1">
      <c r="GQ60844" s="171"/>
    </row>
    <row r="60845" spans="199:199" ht="12" customHeight="1">
      <c r="GQ60845" s="171"/>
    </row>
    <row r="60846" spans="199:199" ht="12" customHeight="1">
      <c r="GQ60846" s="171"/>
    </row>
    <row r="60847" spans="199:199" ht="12" customHeight="1">
      <c r="GQ60847" s="171"/>
    </row>
    <row r="60848" spans="199:199" ht="12" customHeight="1">
      <c r="GQ60848" s="171"/>
    </row>
    <row r="60849" spans="199:199" ht="12" customHeight="1">
      <c r="GQ60849" s="171"/>
    </row>
    <row r="60850" spans="199:199" ht="12" customHeight="1">
      <c r="GQ60850" s="171"/>
    </row>
    <row r="60851" spans="199:199" ht="12" customHeight="1">
      <c r="GQ60851" s="171"/>
    </row>
    <row r="60852" spans="199:199" ht="12" customHeight="1">
      <c r="GQ60852" s="171"/>
    </row>
    <row r="60853" spans="199:199" ht="12" customHeight="1">
      <c r="GQ60853" s="171"/>
    </row>
    <row r="60854" spans="199:199" ht="12" customHeight="1">
      <c r="GQ60854" s="171"/>
    </row>
    <row r="60855" spans="199:199" ht="12" customHeight="1">
      <c r="GQ60855" s="171"/>
    </row>
    <row r="60856" spans="199:199" ht="12" customHeight="1">
      <c r="GQ60856" s="171"/>
    </row>
    <row r="60857" spans="199:199" ht="12" customHeight="1">
      <c r="GQ60857" s="171"/>
    </row>
    <row r="60858" spans="199:199" ht="12" customHeight="1">
      <c r="GQ60858" s="171"/>
    </row>
    <row r="60859" spans="199:199" ht="12" customHeight="1">
      <c r="GQ60859" s="171"/>
    </row>
    <row r="60860" spans="199:199" ht="12" customHeight="1">
      <c r="GQ60860" s="171"/>
    </row>
    <row r="60861" spans="199:199" ht="12" customHeight="1">
      <c r="GQ60861" s="171"/>
    </row>
    <row r="60862" spans="199:199" ht="12" customHeight="1">
      <c r="GQ60862" s="171"/>
    </row>
    <row r="60863" spans="199:199" ht="12" customHeight="1">
      <c r="GQ60863" s="171"/>
    </row>
    <row r="60864" spans="199:199" ht="12" customHeight="1">
      <c r="GQ60864" s="171"/>
    </row>
    <row r="60865" spans="199:199" ht="12" customHeight="1">
      <c r="GQ60865" s="171"/>
    </row>
    <row r="60866" spans="199:199" ht="12" customHeight="1">
      <c r="GQ60866" s="171"/>
    </row>
    <row r="60867" spans="199:199" ht="12" customHeight="1">
      <c r="GQ60867" s="171"/>
    </row>
    <row r="60868" spans="199:199" ht="12" customHeight="1">
      <c r="GQ60868" s="171"/>
    </row>
    <row r="60869" spans="199:199" ht="12" customHeight="1">
      <c r="GQ60869" s="171"/>
    </row>
    <row r="60870" spans="199:199" ht="12" customHeight="1">
      <c r="GQ60870" s="171"/>
    </row>
    <row r="60871" spans="199:199" ht="12" customHeight="1">
      <c r="GQ60871" s="171"/>
    </row>
    <row r="60872" spans="199:199" ht="12" customHeight="1">
      <c r="GQ60872" s="171"/>
    </row>
    <row r="60873" spans="199:199" ht="12" customHeight="1">
      <c r="GQ60873" s="171"/>
    </row>
    <row r="60874" spans="199:199" ht="12" customHeight="1">
      <c r="GQ60874" s="171"/>
    </row>
    <row r="60875" spans="199:199" ht="12" customHeight="1">
      <c r="GQ60875" s="171"/>
    </row>
    <row r="60876" spans="199:199" ht="12" customHeight="1">
      <c r="GQ60876" s="171"/>
    </row>
    <row r="60877" spans="199:199" ht="12" customHeight="1">
      <c r="GQ60877" s="171"/>
    </row>
    <row r="60878" spans="199:199" ht="12" customHeight="1">
      <c r="GQ60878" s="171"/>
    </row>
    <row r="60879" spans="199:199" ht="12" customHeight="1">
      <c r="GQ60879" s="171"/>
    </row>
    <row r="60880" spans="199:199" ht="12" customHeight="1">
      <c r="GQ60880" s="171"/>
    </row>
    <row r="60881" spans="199:199" ht="12" customHeight="1">
      <c r="GQ60881" s="171"/>
    </row>
    <row r="60882" spans="199:199" ht="12" customHeight="1">
      <c r="GQ60882" s="171"/>
    </row>
    <row r="60883" spans="199:199" ht="12" customHeight="1">
      <c r="GQ60883" s="171"/>
    </row>
    <row r="60884" spans="199:199" ht="12" customHeight="1">
      <c r="GQ60884" s="171"/>
    </row>
    <row r="60885" spans="199:199" ht="12" customHeight="1">
      <c r="GQ60885" s="171"/>
    </row>
    <row r="60886" spans="199:199" ht="12" customHeight="1">
      <c r="GQ60886" s="171"/>
    </row>
    <row r="60887" spans="199:199" ht="12" customHeight="1">
      <c r="GQ60887" s="171"/>
    </row>
    <row r="60888" spans="199:199" ht="12" customHeight="1">
      <c r="GQ60888" s="171"/>
    </row>
    <row r="60889" spans="199:199" ht="12" customHeight="1">
      <c r="GQ60889" s="171"/>
    </row>
    <row r="60890" spans="199:199" ht="12" customHeight="1">
      <c r="GQ60890" s="171"/>
    </row>
    <row r="60891" spans="199:199" ht="12" customHeight="1">
      <c r="GQ60891" s="171"/>
    </row>
    <row r="60892" spans="199:199" ht="12" customHeight="1">
      <c r="GQ60892" s="171"/>
    </row>
    <row r="60893" spans="199:199" ht="12" customHeight="1">
      <c r="GQ60893" s="171"/>
    </row>
    <row r="60894" spans="199:199" ht="12" customHeight="1">
      <c r="GQ60894" s="171"/>
    </row>
    <row r="60895" spans="199:199" ht="12" customHeight="1">
      <c r="GQ60895" s="171"/>
    </row>
    <row r="60896" spans="199:199" ht="12" customHeight="1">
      <c r="GQ60896" s="171"/>
    </row>
    <row r="60897" spans="199:199" ht="12" customHeight="1">
      <c r="GQ60897" s="171"/>
    </row>
    <row r="60898" spans="199:199" ht="12" customHeight="1">
      <c r="GQ60898" s="171"/>
    </row>
    <row r="60899" spans="199:199" ht="12" customHeight="1">
      <c r="GQ60899" s="171"/>
    </row>
    <row r="60900" spans="199:199" ht="12" customHeight="1">
      <c r="GQ60900" s="171"/>
    </row>
    <row r="60901" spans="199:199" ht="12" customHeight="1">
      <c r="GQ60901" s="171"/>
    </row>
    <row r="60902" spans="199:199" ht="12" customHeight="1">
      <c r="GQ60902" s="171"/>
    </row>
    <row r="60903" spans="199:199" ht="12" customHeight="1">
      <c r="GQ60903" s="171"/>
    </row>
    <row r="60904" spans="199:199" ht="12" customHeight="1">
      <c r="GQ60904" s="171"/>
    </row>
    <row r="60905" spans="199:199" ht="12" customHeight="1">
      <c r="GQ60905" s="171"/>
    </row>
    <row r="60906" spans="199:199" ht="12" customHeight="1">
      <c r="GQ60906" s="171"/>
    </row>
    <row r="60907" spans="199:199" ht="12" customHeight="1">
      <c r="GQ60907" s="171"/>
    </row>
    <row r="60908" spans="199:199" ht="12" customHeight="1">
      <c r="GQ60908" s="171"/>
    </row>
    <row r="60909" spans="199:199" ht="12" customHeight="1">
      <c r="GQ60909" s="171"/>
    </row>
    <row r="60910" spans="199:199" ht="12" customHeight="1">
      <c r="GQ60910" s="171"/>
    </row>
    <row r="60911" spans="199:199" ht="12" customHeight="1">
      <c r="GQ60911" s="171"/>
    </row>
    <row r="60912" spans="199:199" ht="12" customHeight="1">
      <c r="GQ60912" s="171"/>
    </row>
    <row r="60913" spans="199:199" ht="12" customHeight="1">
      <c r="GQ60913" s="171"/>
    </row>
    <row r="60914" spans="199:199" ht="12" customHeight="1">
      <c r="GQ60914" s="171"/>
    </row>
    <row r="60915" spans="199:199" ht="12" customHeight="1">
      <c r="GQ60915" s="171"/>
    </row>
    <row r="60916" spans="199:199" ht="12" customHeight="1">
      <c r="GQ60916" s="171"/>
    </row>
    <row r="60917" spans="199:199" ht="12" customHeight="1">
      <c r="GQ60917" s="171"/>
    </row>
    <row r="60918" spans="199:199" ht="12" customHeight="1">
      <c r="GQ60918" s="171"/>
    </row>
    <row r="60919" spans="199:199" ht="12" customHeight="1">
      <c r="GQ60919" s="171"/>
    </row>
    <row r="60920" spans="199:199" ht="12" customHeight="1">
      <c r="GQ60920" s="171"/>
    </row>
    <row r="60921" spans="199:199" ht="12" customHeight="1">
      <c r="GQ60921" s="171"/>
    </row>
    <row r="60922" spans="199:199" ht="12" customHeight="1">
      <c r="GQ60922" s="171"/>
    </row>
    <row r="60923" spans="199:199" ht="12" customHeight="1">
      <c r="GQ60923" s="171"/>
    </row>
    <row r="60924" spans="199:199" ht="12" customHeight="1">
      <c r="GQ60924" s="171"/>
    </row>
    <row r="60925" spans="199:199" ht="12" customHeight="1">
      <c r="GQ60925" s="171"/>
    </row>
    <row r="60926" spans="199:199" ht="12" customHeight="1">
      <c r="GQ60926" s="171"/>
    </row>
    <row r="60927" spans="199:199" ht="12" customHeight="1">
      <c r="GQ60927" s="171"/>
    </row>
    <row r="60928" spans="199:199" ht="12" customHeight="1">
      <c r="GQ60928" s="171"/>
    </row>
    <row r="60929" spans="199:199" ht="12" customHeight="1">
      <c r="GQ60929" s="171"/>
    </row>
    <row r="60930" spans="199:199" ht="12" customHeight="1">
      <c r="GQ60930" s="171"/>
    </row>
    <row r="60931" spans="199:199" ht="12" customHeight="1">
      <c r="GQ60931" s="171"/>
    </row>
    <row r="60932" spans="199:199" ht="12" customHeight="1">
      <c r="GQ60932" s="171"/>
    </row>
    <row r="60933" spans="199:199" ht="12" customHeight="1">
      <c r="GQ60933" s="171"/>
    </row>
    <row r="60934" spans="199:199" ht="12" customHeight="1">
      <c r="GQ60934" s="171"/>
    </row>
    <row r="60935" spans="199:199" ht="12" customHeight="1">
      <c r="GQ60935" s="171"/>
    </row>
    <row r="60936" spans="199:199" ht="12" customHeight="1">
      <c r="GQ60936" s="171"/>
    </row>
    <row r="60937" spans="199:199" ht="12" customHeight="1">
      <c r="GQ60937" s="171"/>
    </row>
    <row r="60938" spans="199:199" ht="12" customHeight="1">
      <c r="GQ60938" s="171"/>
    </row>
    <row r="60939" spans="199:199" ht="12" customHeight="1">
      <c r="GQ60939" s="171"/>
    </row>
    <row r="60940" spans="199:199" ht="12" customHeight="1">
      <c r="GQ60940" s="171"/>
    </row>
    <row r="60941" spans="199:199" ht="12" customHeight="1">
      <c r="GQ60941" s="171"/>
    </row>
    <row r="60942" spans="199:199" ht="12" customHeight="1">
      <c r="GQ60942" s="171"/>
    </row>
    <row r="60943" spans="199:199" ht="12" customHeight="1">
      <c r="GQ60943" s="171"/>
    </row>
    <row r="60944" spans="199:199" ht="12" customHeight="1">
      <c r="GQ60944" s="171"/>
    </row>
    <row r="60945" spans="199:199" ht="12" customHeight="1">
      <c r="GQ60945" s="171"/>
    </row>
    <row r="60946" spans="199:199" ht="12" customHeight="1">
      <c r="GQ60946" s="171"/>
    </row>
    <row r="60947" spans="199:199" ht="12" customHeight="1">
      <c r="GQ60947" s="171"/>
    </row>
    <row r="60948" spans="199:199" ht="12" customHeight="1">
      <c r="GQ60948" s="171"/>
    </row>
    <row r="60949" spans="199:199" ht="12" customHeight="1">
      <c r="GQ60949" s="171"/>
    </row>
    <row r="60950" spans="199:199" ht="12" customHeight="1">
      <c r="GQ60950" s="171"/>
    </row>
    <row r="60951" spans="199:199" ht="12" customHeight="1">
      <c r="GQ60951" s="171"/>
    </row>
    <row r="60952" spans="199:199" ht="12" customHeight="1">
      <c r="GQ60952" s="171"/>
    </row>
    <row r="60953" spans="199:199" ht="12" customHeight="1">
      <c r="GQ60953" s="171"/>
    </row>
    <row r="60954" spans="199:199" ht="12" customHeight="1">
      <c r="GQ60954" s="171"/>
    </row>
    <row r="60955" spans="199:199" ht="12" customHeight="1">
      <c r="GQ60955" s="171"/>
    </row>
    <row r="60956" spans="199:199" ht="12" customHeight="1">
      <c r="GQ60956" s="171"/>
    </row>
    <row r="60957" spans="199:199" ht="12" customHeight="1">
      <c r="GQ60957" s="171"/>
    </row>
    <row r="60958" spans="199:199" ht="12" customHeight="1">
      <c r="GQ60958" s="171"/>
    </row>
    <row r="60959" spans="199:199" ht="12" customHeight="1">
      <c r="GQ60959" s="171"/>
    </row>
    <row r="60960" spans="199:199" ht="12" customHeight="1">
      <c r="GQ60960" s="171"/>
    </row>
    <row r="60961" spans="199:199" ht="12" customHeight="1">
      <c r="GQ60961" s="171"/>
    </row>
    <row r="60962" spans="199:199" ht="12" customHeight="1">
      <c r="GQ60962" s="171"/>
    </row>
    <row r="60963" spans="199:199" ht="12" customHeight="1">
      <c r="GQ60963" s="171"/>
    </row>
    <row r="60964" spans="199:199" ht="12" customHeight="1">
      <c r="GQ60964" s="171"/>
    </row>
    <row r="60965" spans="199:199" ht="12" customHeight="1">
      <c r="GQ60965" s="171"/>
    </row>
    <row r="60966" spans="199:199" ht="12" customHeight="1">
      <c r="GQ60966" s="171"/>
    </row>
    <row r="60967" spans="199:199" ht="12" customHeight="1">
      <c r="GQ60967" s="171"/>
    </row>
    <row r="60968" spans="199:199" ht="12" customHeight="1">
      <c r="GQ60968" s="171"/>
    </row>
    <row r="60969" spans="199:199" ht="12" customHeight="1">
      <c r="GQ60969" s="171"/>
    </row>
    <row r="60970" spans="199:199" ht="12" customHeight="1">
      <c r="GQ60970" s="171"/>
    </row>
    <row r="60971" spans="199:199" ht="12" customHeight="1">
      <c r="GQ60971" s="171"/>
    </row>
    <row r="60972" spans="199:199" ht="12" customHeight="1">
      <c r="GQ60972" s="171"/>
    </row>
    <row r="60973" spans="199:199" ht="12" customHeight="1">
      <c r="GQ60973" s="171"/>
    </row>
    <row r="60974" spans="199:199" ht="12" customHeight="1">
      <c r="GQ60974" s="171"/>
    </row>
    <row r="60975" spans="199:199" ht="12" customHeight="1">
      <c r="GQ60975" s="171"/>
    </row>
    <row r="60976" spans="199:199" ht="12" customHeight="1">
      <c r="GQ60976" s="171"/>
    </row>
    <row r="60977" spans="199:199" ht="12" customHeight="1">
      <c r="GQ60977" s="171"/>
    </row>
    <row r="60978" spans="199:199" ht="12" customHeight="1">
      <c r="GQ60978" s="171"/>
    </row>
    <row r="60979" spans="199:199" ht="12" customHeight="1">
      <c r="GQ60979" s="171"/>
    </row>
    <row r="60980" spans="199:199" ht="12" customHeight="1">
      <c r="GQ60980" s="171"/>
    </row>
    <row r="60981" spans="199:199" ht="12" customHeight="1">
      <c r="GQ60981" s="171"/>
    </row>
    <row r="60982" spans="199:199" ht="12" customHeight="1">
      <c r="GQ60982" s="171"/>
    </row>
    <row r="60983" spans="199:199" ht="12" customHeight="1">
      <c r="GQ60983" s="171"/>
    </row>
    <row r="60984" spans="199:199" ht="12" customHeight="1">
      <c r="GQ60984" s="171"/>
    </row>
    <row r="60985" spans="199:199" ht="12" customHeight="1">
      <c r="GQ60985" s="171"/>
    </row>
    <row r="60986" spans="199:199" ht="12" customHeight="1">
      <c r="GQ60986" s="171"/>
    </row>
    <row r="60987" spans="199:199" ht="12" customHeight="1">
      <c r="GQ60987" s="171"/>
    </row>
    <row r="60988" spans="199:199" ht="12" customHeight="1">
      <c r="GQ60988" s="171"/>
    </row>
    <row r="60989" spans="199:199" ht="12" customHeight="1">
      <c r="GQ60989" s="171"/>
    </row>
    <row r="60990" spans="199:199" ht="12" customHeight="1">
      <c r="GQ60990" s="171"/>
    </row>
    <row r="60991" spans="199:199" ht="12" customHeight="1">
      <c r="GQ60991" s="171"/>
    </row>
    <row r="60992" spans="199:199" ht="12" customHeight="1">
      <c r="GQ60992" s="171"/>
    </row>
    <row r="60993" spans="199:199" ht="12" customHeight="1">
      <c r="GQ60993" s="171"/>
    </row>
    <row r="60994" spans="199:199" ht="12" customHeight="1">
      <c r="GQ60994" s="171"/>
    </row>
    <row r="60995" spans="199:199" ht="12" customHeight="1">
      <c r="GQ60995" s="171"/>
    </row>
    <row r="60996" spans="199:199" ht="12" customHeight="1">
      <c r="GQ60996" s="171"/>
    </row>
    <row r="60997" spans="199:199" ht="12" customHeight="1">
      <c r="GQ60997" s="171"/>
    </row>
    <row r="60998" spans="199:199" ht="12" customHeight="1">
      <c r="GQ60998" s="171"/>
    </row>
    <row r="60999" spans="199:199" ht="12" customHeight="1">
      <c r="GQ60999" s="171"/>
    </row>
    <row r="61000" spans="199:199" ht="12" customHeight="1">
      <c r="GQ61000" s="171"/>
    </row>
    <row r="61001" spans="199:199" ht="12" customHeight="1">
      <c r="GQ61001" s="171"/>
    </row>
    <row r="61002" spans="199:199" ht="12" customHeight="1">
      <c r="GQ61002" s="171"/>
    </row>
    <row r="61003" spans="199:199" ht="12" customHeight="1">
      <c r="GQ61003" s="171"/>
    </row>
    <row r="61004" spans="199:199" ht="12" customHeight="1">
      <c r="GQ61004" s="171"/>
    </row>
    <row r="61005" spans="199:199" ht="12" customHeight="1">
      <c r="GQ61005" s="171"/>
    </row>
    <row r="61006" spans="199:199" ht="12" customHeight="1">
      <c r="GQ61006" s="171"/>
    </row>
    <row r="61007" spans="199:199" ht="12" customHeight="1">
      <c r="GQ61007" s="171"/>
    </row>
    <row r="61008" spans="199:199" ht="12" customHeight="1">
      <c r="GQ61008" s="171"/>
    </row>
    <row r="61009" spans="199:199" ht="12" customHeight="1">
      <c r="GQ61009" s="171"/>
    </row>
    <row r="61010" spans="199:199" ht="12" customHeight="1">
      <c r="GQ61010" s="171"/>
    </row>
    <row r="61011" spans="199:199" ht="12" customHeight="1">
      <c r="GQ61011" s="171"/>
    </row>
    <row r="61012" spans="199:199" ht="12" customHeight="1">
      <c r="GQ61012" s="171"/>
    </row>
    <row r="61013" spans="199:199" ht="12" customHeight="1">
      <c r="GQ61013" s="171"/>
    </row>
    <row r="61014" spans="199:199" ht="12" customHeight="1">
      <c r="GQ61014" s="171"/>
    </row>
    <row r="61015" spans="199:199" ht="12" customHeight="1">
      <c r="GQ61015" s="171"/>
    </row>
    <row r="61016" spans="199:199" ht="12" customHeight="1">
      <c r="GQ61016" s="171"/>
    </row>
    <row r="61017" spans="199:199" ht="12" customHeight="1">
      <c r="GQ61017" s="171"/>
    </row>
    <row r="61018" spans="199:199" ht="12" customHeight="1">
      <c r="GQ61018" s="171"/>
    </row>
    <row r="61019" spans="199:199" ht="12" customHeight="1">
      <c r="GQ61019" s="171"/>
    </row>
    <row r="61020" spans="199:199" ht="12" customHeight="1">
      <c r="GQ61020" s="171"/>
    </row>
    <row r="61021" spans="199:199" ht="12" customHeight="1">
      <c r="GQ61021" s="171"/>
    </row>
    <row r="61022" spans="199:199" ht="12" customHeight="1">
      <c r="GQ61022" s="171"/>
    </row>
    <row r="61023" spans="199:199" ht="12" customHeight="1">
      <c r="GQ61023" s="171"/>
    </row>
    <row r="61024" spans="199:199" ht="12" customHeight="1">
      <c r="GQ61024" s="171"/>
    </row>
    <row r="61025" spans="199:199" ht="12" customHeight="1">
      <c r="GQ61025" s="171"/>
    </row>
    <row r="61026" spans="199:199" ht="12" customHeight="1">
      <c r="GQ61026" s="171"/>
    </row>
    <row r="61027" spans="199:199" ht="12" customHeight="1">
      <c r="GQ61027" s="171"/>
    </row>
    <row r="61028" spans="199:199" ht="12" customHeight="1">
      <c r="GQ61028" s="171"/>
    </row>
    <row r="61029" spans="199:199" ht="12" customHeight="1">
      <c r="GQ61029" s="171"/>
    </row>
    <row r="61030" spans="199:199" ht="12" customHeight="1">
      <c r="GQ61030" s="171"/>
    </row>
    <row r="61031" spans="199:199" ht="12" customHeight="1">
      <c r="GQ61031" s="171"/>
    </row>
    <row r="61032" spans="199:199" ht="12" customHeight="1">
      <c r="GQ61032" s="171"/>
    </row>
    <row r="61033" spans="199:199" ht="12" customHeight="1">
      <c r="GQ61033" s="171"/>
    </row>
    <row r="61034" spans="199:199" ht="12" customHeight="1">
      <c r="GQ61034" s="171"/>
    </row>
    <row r="61035" spans="199:199" ht="12" customHeight="1">
      <c r="GQ61035" s="171"/>
    </row>
    <row r="61036" spans="199:199" ht="12" customHeight="1">
      <c r="GQ61036" s="171"/>
    </row>
    <row r="61037" spans="199:199" ht="12" customHeight="1">
      <c r="GQ61037" s="171"/>
    </row>
    <row r="61038" spans="199:199" ht="12" customHeight="1">
      <c r="GQ61038" s="171"/>
    </row>
    <row r="61039" spans="199:199" ht="12" customHeight="1">
      <c r="GQ61039" s="171"/>
    </row>
    <row r="61040" spans="199:199" ht="12" customHeight="1">
      <c r="GQ61040" s="171"/>
    </row>
    <row r="61041" spans="199:199" ht="12" customHeight="1">
      <c r="GQ61041" s="171"/>
    </row>
    <row r="61042" spans="199:199" ht="12" customHeight="1">
      <c r="GQ61042" s="171"/>
    </row>
    <row r="61043" spans="199:199" ht="12" customHeight="1">
      <c r="GQ61043" s="171"/>
    </row>
    <row r="61044" spans="199:199" ht="12" customHeight="1">
      <c r="GQ61044" s="171"/>
    </row>
    <row r="61045" spans="199:199" ht="12" customHeight="1">
      <c r="GQ61045" s="171"/>
    </row>
    <row r="61046" spans="199:199" ht="12" customHeight="1">
      <c r="GQ61046" s="171"/>
    </row>
    <row r="61047" spans="199:199" ht="12" customHeight="1">
      <c r="GQ61047" s="171"/>
    </row>
    <row r="61048" spans="199:199" ht="12" customHeight="1">
      <c r="GQ61048" s="171"/>
    </row>
    <row r="61049" spans="199:199" ht="12" customHeight="1">
      <c r="GQ61049" s="171"/>
    </row>
    <row r="61050" spans="199:199" ht="12" customHeight="1">
      <c r="GQ61050" s="171"/>
    </row>
    <row r="61051" spans="199:199" ht="12" customHeight="1">
      <c r="GQ61051" s="171"/>
    </row>
    <row r="61052" spans="199:199" ht="12" customHeight="1">
      <c r="GQ61052" s="171"/>
    </row>
    <row r="61053" spans="199:199" ht="12" customHeight="1">
      <c r="GQ61053" s="171"/>
    </row>
    <row r="61054" spans="199:199" ht="12" customHeight="1">
      <c r="GQ61054" s="171"/>
    </row>
    <row r="61055" spans="199:199" ht="12" customHeight="1">
      <c r="GQ61055" s="171"/>
    </row>
    <row r="61056" spans="199:199" ht="12" customHeight="1">
      <c r="GQ61056" s="171"/>
    </row>
    <row r="61057" spans="199:199" ht="12" customHeight="1">
      <c r="GQ61057" s="171"/>
    </row>
    <row r="61058" spans="199:199" ht="12" customHeight="1">
      <c r="GQ61058" s="171"/>
    </row>
    <row r="61059" spans="199:199" ht="12" customHeight="1">
      <c r="GQ61059" s="171"/>
    </row>
    <row r="61060" spans="199:199" ht="12" customHeight="1">
      <c r="GQ61060" s="171"/>
    </row>
    <row r="61061" spans="199:199" ht="12" customHeight="1">
      <c r="GQ61061" s="171"/>
    </row>
    <row r="61062" spans="199:199" ht="12" customHeight="1">
      <c r="GQ61062" s="171"/>
    </row>
    <row r="61063" spans="199:199" ht="12" customHeight="1">
      <c r="GQ61063" s="171"/>
    </row>
    <row r="61064" spans="199:199" ht="12" customHeight="1">
      <c r="GQ61064" s="171"/>
    </row>
    <row r="61065" spans="199:199" ht="12" customHeight="1">
      <c r="GQ61065" s="171"/>
    </row>
    <row r="61066" spans="199:199" ht="12" customHeight="1">
      <c r="GQ61066" s="171"/>
    </row>
    <row r="61067" spans="199:199" ht="12" customHeight="1">
      <c r="GQ61067" s="171"/>
    </row>
    <row r="61068" spans="199:199" ht="12" customHeight="1">
      <c r="GQ61068" s="171"/>
    </row>
    <row r="61069" spans="199:199" ht="12" customHeight="1">
      <c r="GQ61069" s="171"/>
    </row>
    <row r="61070" spans="199:199" ht="12" customHeight="1">
      <c r="GQ61070" s="171"/>
    </row>
    <row r="61071" spans="199:199" ht="12" customHeight="1">
      <c r="GQ61071" s="171"/>
    </row>
    <row r="61072" spans="199:199" ht="12" customHeight="1">
      <c r="GQ61072" s="171"/>
    </row>
    <row r="61073" spans="199:199" ht="12" customHeight="1">
      <c r="GQ61073" s="171"/>
    </row>
    <row r="61074" spans="199:199" ht="12" customHeight="1">
      <c r="GQ61074" s="171"/>
    </row>
    <row r="61075" spans="199:199" ht="12" customHeight="1">
      <c r="GQ61075" s="171"/>
    </row>
    <row r="61076" spans="199:199" ht="12" customHeight="1">
      <c r="GQ61076" s="171"/>
    </row>
    <row r="61077" spans="199:199" ht="12" customHeight="1">
      <c r="GQ61077" s="171"/>
    </row>
    <row r="61078" spans="199:199" ht="12" customHeight="1">
      <c r="GQ61078" s="171"/>
    </row>
    <row r="61079" spans="199:199" ht="12" customHeight="1">
      <c r="GQ61079" s="171"/>
    </row>
    <row r="61080" spans="199:199" ht="12" customHeight="1">
      <c r="GQ61080" s="171"/>
    </row>
    <row r="61081" spans="199:199" ht="12" customHeight="1">
      <c r="GQ61081" s="171"/>
    </row>
    <row r="61082" spans="199:199" ht="12" customHeight="1">
      <c r="GQ61082" s="171"/>
    </row>
    <row r="61083" spans="199:199" ht="12" customHeight="1">
      <c r="GQ61083" s="171"/>
    </row>
    <row r="61084" spans="199:199" ht="12" customHeight="1">
      <c r="GQ61084" s="171"/>
    </row>
    <row r="61085" spans="199:199" ht="12" customHeight="1">
      <c r="GQ61085" s="171"/>
    </row>
    <row r="61086" spans="199:199" ht="12" customHeight="1">
      <c r="GQ61086" s="171"/>
    </row>
    <row r="61087" spans="199:199" ht="12" customHeight="1">
      <c r="GQ61087" s="171"/>
    </row>
    <row r="61088" spans="199:199" ht="12" customHeight="1">
      <c r="GQ61088" s="171"/>
    </row>
    <row r="61089" spans="199:199" ht="12" customHeight="1">
      <c r="GQ61089" s="171"/>
    </row>
    <row r="61090" spans="199:199" ht="12" customHeight="1">
      <c r="GQ61090" s="171"/>
    </row>
    <row r="61091" spans="199:199" ht="12" customHeight="1">
      <c r="GQ61091" s="171"/>
    </row>
    <row r="61092" spans="199:199" ht="12" customHeight="1">
      <c r="GQ61092" s="171"/>
    </row>
    <row r="61093" spans="199:199" ht="12" customHeight="1">
      <c r="GQ61093" s="171"/>
    </row>
    <row r="61094" spans="199:199" ht="12" customHeight="1">
      <c r="GQ61094" s="171"/>
    </row>
    <row r="61095" spans="199:199" ht="12" customHeight="1">
      <c r="GQ61095" s="171"/>
    </row>
    <row r="61096" spans="199:199" ht="12" customHeight="1">
      <c r="GQ61096" s="171"/>
    </row>
    <row r="61097" spans="199:199" ht="12" customHeight="1">
      <c r="GQ61097" s="171"/>
    </row>
    <row r="61098" spans="199:199" ht="12" customHeight="1">
      <c r="GQ61098" s="171"/>
    </row>
    <row r="61099" spans="199:199" ht="12" customHeight="1">
      <c r="GQ61099" s="171"/>
    </row>
    <row r="61100" spans="199:199" ht="12" customHeight="1">
      <c r="GQ61100" s="171"/>
    </row>
    <row r="61101" spans="199:199" ht="12" customHeight="1">
      <c r="GQ61101" s="171"/>
    </row>
    <row r="61102" spans="199:199" ht="12" customHeight="1">
      <c r="GQ61102" s="171"/>
    </row>
    <row r="61103" spans="199:199" ht="12" customHeight="1">
      <c r="GQ61103" s="171"/>
    </row>
    <row r="61104" spans="199:199" ht="12" customHeight="1">
      <c r="GQ61104" s="171"/>
    </row>
    <row r="61105" spans="199:199" ht="12" customHeight="1">
      <c r="GQ61105" s="171"/>
    </row>
    <row r="61106" spans="199:199" ht="12" customHeight="1">
      <c r="GQ61106" s="171"/>
    </row>
    <row r="61107" spans="199:199" ht="12" customHeight="1">
      <c r="GQ61107" s="171"/>
    </row>
    <row r="61108" spans="199:199" ht="12" customHeight="1">
      <c r="GQ61108" s="171"/>
    </row>
    <row r="61109" spans="199:199" ht="12" customHeight="1">
      <c r="GQ61109" s="171"/>
    </row>
    <row r="61110" spans="199:199" ht="12" customHeight="1">
      <c r="GQ61110" s="171"/>
    </row>
    <row r="61111" spans="199:199" ht="12" customHeight="1">
      <c r="GQ61111" s="171"/>
    </row>
    <row r="61112" spans="199:199" ht="12" customHeight="1">
      <c r="GQ61112" s="171"/>
    </row>
    <row r="61113" spans="199:199" ht="12" customHeight="1">
      <c r="GQ61113" s="171"/>
    </row>
    <row r="61114" spans="199:199" ht="12" customHeight="1">
      <c r="GQ61114" s="171"/>
    </row>
    <row r="61115" spans="199:199" ht="12" customHeight="1">
      <c r="GQ61115" s="171"/>
    </row>
    <row r="61116" spans="199:199" ht="12" customHeight="1">
      <c r="GQ61116" s="171"/>
    </row>
    <row r="61117" spans="199:199" ht="12" customHeight="1">
      <c r="GQ61117" s="171"/>
    </row>
    <row r="61118" spans="199:199" ht="12" customHeight="1">
      <c r="GQ61118" s="171"/>
    </row>
    <row r="61119" spans="199:199" ht="12" customHeight="1">
      <c r="GQ61119" s="171"/>
    </row>
    <row r="61120" spans="199:199" ht="12" customHeight="1">
      <c r="GQ61120" s="171"/>
    </row>
    <row r="61121" spans="199:199" ht="12" customHeight="1">
      <c r="GQ61121" s="171"/>
    </row>
    <row r="61122" spans="199:199" ht="12" customHeight="1">
      <c r="GQ61122" s="171"/>
    </row>
    <row r="61123" spans="199:199" ht="12" customHeight="1">
      <c r="GQ61123" s="171"/>
    </row>
    <row r="61124" spans="199:199" ht="12" customHeight="1">
      <c r="GQ61124" s="171"/>
    </row>
    <row r="61125" spans="199:199" ht="12" customHeight="1">
      <c r="GQ61125" s="171"/>
    </row>
    <row r="61126" spans="199:199" ht="12" customHeight="1">
      <c r="GQ61126" s="171"/>
    </row>
    <row r="61127" spans="199:199" ht="12" customHeight="1">
      <c r="GQ61127" s="171"/>
    </row>
    <row r="61128" spans="199:199" ht="12" customHeight="1">
      <c r="GQ61128" s="171"/>
    </row>
    <row r="61129" spans="199:199" ht="12" customHeight="1">
      <c r="GQ61129" s="171"/>
    </row>
    <row r="61130" spans="199:199" ht="12" customHeight="1">
      <c r="GQ61130" s="171"/>
    </row>
    <row r="61131" spans="199:199" ht="12" customHeight="1">
      <c r="GQ61131" s="171"/>
    </row>
    <row r="61132" spans="199:199" ht="12" customHeight="1">
      <c r="GQ61132" s="171"/>
    </row>
    <row r="61133" spans="199:199" ht="12" customHeight="1">
      <c r="GQ61133" s="171"/>
    </row>
    <row r="61134" spans="199:199" ht="12" customHeight="1">
      <c r="GQ61134" s="171"/>
    </row>
    <row r="61135" spans="199:199" ht="12" customHeight="1">
      <c r="GQ61135" s="171"/>
    </row>
    <row r="61136" spans="199:199" ht="12" customHeight="1">
      <c r="GQ61136" s="171"/>
    </row>
    <row r="61137" spans="199:199" ht="12" customHeight="1">
      <c r="GQ61137" s="171"/>
    </row>
    <row r="61138" spans="199:199" ht="12" customHeight="1">
      <c r="GQ61138" s="171"/>
    </row>
    <row r="61139" spans="199:199" ht="12" customHeight="1">
      <c r="GQ61139" s="171"/>
    </row>
    <row r="61140" spans="199:199" ht="12" customHeight="1">
      <c r="GQ61140" s="171"/>
    </row>
    <row r="61141" spans="199:199" ht="12" customHeight="1">
      <c r="GQ61141" s="171"/>
    </row>
    <row r="61142" spans="199:199" ht="12" customHeight="1">
      <c r="GQ61142" s="171"/>
    </row>
    <row r="61143" spans="199:199" ht="12" customHeight="1">
      <c r="GQ61143" s="171"/>
    </row>
    <row r="61144" spans="199:199" ht="12" customHeight="1">
      <c r="GQ61144" s="171"/>
    </row>
    <row r="61145" spans="199:199" ht="12" customHeight="1">
      <c r="GQ61145" s="171"/>
    </row>
    <row r="61146" spans="199:199" ht="12" customHeight="1">
      <c r="GQ61146" s="171"/>
    </row>
    <row r="61147" spans="199:199" ht="12" customHeight="1">
      <c r="GQ61147" s="171"/>
    </row>
    <row r="61148" spans="199:199" ht="12" customHeight="1">
      <c r="GQ61148" s="171"/>
    </row>
    <row r="61149" spans="199:199" ht="12" customHeight="1">
      <c r="GQ61149" s="171"/>
    </row>
    <row r="61150" spans="199:199" ht="12" customHeight="1">
      <c r="GQ61150" s="171"/>
    </row>
    <row r="61151" spans="199:199" ht="12" customHeight="1">
      <c r="GQ61151" s="171"/>
    </row>
    <row r="61152" spans="199:199" ht="12" customHeight="1">
      <c r="GQ61152" s="171"/>
    </row>
    <row r="61153" spans="199:199" ht="12" customHeight="1">
      <c r="GQ61153" s="171"/>
    </row>
    <row r="61154" spans="199:199" ht="12" customHeight="1">
      <c r="GQ61154" s="171"/>
    </row>
    <row r="61155" spans="199:199" ht="12" customHeight="1">
      <c r="GQ61155" s="171"/>
    </row>
    <row r="61156" spans="199:199" ht="12" customHeight="1">
      <c r="GQ61156" s="171"/>
    </row>
    <row r="61157" spans="199:199" ht="12" customHeight="1">
      <c r="GQ61157" s="171"/>
    </row>
    <row r="61158" spans="199:199" ht="12" customHeight="1">
      <c r="GQ61158" s="171"/>
    </row>
    <row r="61159" spans="199:199" ht="12" customHeight="1">
      <c r="GQ61159" s="171"/>
    </row>
    <row r="61160" spans="199:199" ht="12" customHeight="1">
      <c r="GQ61160" s="171"/>
    </row>
    <row r="61161" spans="199:199" ht="12" customHeight="1">
      <c r="GQ61161" s="171"/>
    </row>
    <row r="61162" spans="199:199" ht="12" customHeight="1">
      <c r="GQ61162" s="171"/>
    </row>
    <row r="61163" spans="199:199" ht="12" customHeight="1">
      <c r="GQ61163" s="171"/>
    </row>
    <row r="61164" spans="199:199" ht="12" customHeight="1">
      <c r="GQ61164" s="171"/>
    </row>
    <row r="61165" spans="199:199" ht="12" customHeight="1">
      <c r="GQ61165" s="171"/>
    </row>
    <row r="61166" spans="199:199" ht="12" customHeight="1">
      <c r="GQ61166" s="171"/>
    </row>
    <row r="61167" spans="199:199" ht="12" customHeight="1">
      <c r="GQ61167" s="171"/>
    </row>
    <row r="61168" spans="199:199" ht="12" customHeight="1">
      <c r="GQ61168" s="171"/>
    </row>
    <row r="61169" spans="199:199" ht="12" customHeight="1">
      <c r="GQ61169" s="171"/>
    </row>
    <row r="61170" spans="199:199" ht="12" customHeight="1">
      <c r="GQ61170" s="171"/>
    </row>
    <row r="61171" spans="199:199" ht="12" customHeight="1">
      <c r="GQ61171" s="171"/>
    </row>
    <row r="61172" spans="199:199" ht="12" customHeight="1">
      <c r="GQ61172" s="171"/>
    </row>
    <row r="61173" spans="199:199" ht="12" customHeight="1">
      <c r="GQ61173" s="171"/>
    </row>
    <row r="61174" spans="199:199" ht="12" customHeight="1">
      <c r="GQ61174" s="171"/>
    </row>
    <row r="61175" spans="199:199" ht="12" customHeight="1">
      <c r="GQ61175" s="171"/>
    </row>
    <row r="61176" spans="199:199" ht="12" customHeight="1">
      <c r="GQ61176" s="171"/>
    </row>
    <row r="61177" spans="199:199" ht="12" customHeight="1">
      <c r="GQ61177" s="171"/>
    </row>
    <row r="61178" spans="199:199" ht="12" customHeight="1">
      <c r="GQ61178" s="171"/>
    </row>
    <row r="61179" spans="199:199" ht="12" customHeight="1">
      <c r="GQ61179" s="171"/>
    </row>
    <row r="61180" spans="199:199" ht="12" customHeight="1">
      <c r="GQ61180" s="171"/>
    </row>
    <row r="61181" spans="199:199" ht="12" customHeight="1">
      <c r="GQ61181" s="171"/>
    </row>
    <row r="61182" spans="199:199" ht="12" customHeight="1">
      <c r="GQ61182" s="171"/>
    </row>
    <row r="61183" spans="199:199" ht="12" customHeight="1">
      <c r="GQ61183" s="171"/>
    </row>
    <row r="61184" spans="199:199" ht="12" customHeight="1">
      <c r="GQ61184" s="171"/>
    </row>
    <row r="61185" spans="199:199" ht="12" customHeight="1">
      <c r="GQ61185" s="171"/>
    </row>
    <row r="61186" spans="199:199" ht="12" customHeight="1">
      <c r="GQ61186" s="171"/>
    </row>
    <row r="61187" spans="199:199" ht="12" customHeight="1">
      <c r="GQ61187" s="171"/>
    </row>
    <row r="61188" spans="199:199" ht="12" customHeight="1">
      <c r="GQ61188" s="171"/>
    </row>
    <row r="61189" spans="199:199" ht="12" customHeight="1">
      <c r="GQ61189" s="171"/>
    </row>
    <row r="61190" spans="199:199" ht="12" customHeight="1">
      <c r="GQ61190" s="171"/>
    </row>
    <row r="61191" spans="199:199" ht="12" customHeight="1">
      <c r="GQ61191" s="171"/>
    </row>
    <row r="61192" spans="199:199" ht="12" customHeight="1">
      <c r="GQ61192" s="171"/>
    </row>
    <row r="61193" spans="199:199" ht="12" customHeight="1">
      <c r="GQ61193" s="171"/>
    </row>
    <row r="61194" spans="199:199" ht="12" customHeight="1">
      <c r="GQ61194" s="171"/>
    </row>
    <row r="61195" spans="199:199" ht="12" customHeight="1">
      <c r="GQ61195" s="171"/>
    </row>
    <row r="61196" spans="199:199" ht="12" customHeight="1">
      <c r="GQ61196" s="171"/>
    </row>
    <row r="61197" spans="199:199" ht="12" customHeight="1">
      <c r="GQ61197" s="171"/>
    </row>
    <row r="61198" spans="199:199" ht="12" customHeight="1">
      <c r="GQ61198" s="171"/>
    </row>
    <row r="61199" spans="199:199" ht="12" customHeight="1">
      <c r="GQ61199" s="171"/>
    </row>
    <row r="61200" spans="199:199" ht="12" customHeight="1">
      <c r="GQ61200" s="171"/>
    </row>
    <row r="61201" spans="199:199" ht="12" customHeight="1">
      <c r="GQ61201" s="171"/>
    </row>
    <row r="61202" spans="199:199" ht="12" customHeight="1">
      <c r="GQ61202" s="171"/>
    </row>
    <row r="61203" spans="199:199" ht="12" customHeight="1">
      <c r="GQ61203" s="171"/>
    </row>
    <row r="61204" spans="199:199" ht="12" customHeight="1">
      <c r="GQ61204" s="171"/>
    </row>
    <row r="61205" spans="199:199" ht="12" customHeight="1">
      <c r="GQ61205" s="171"/>
    </row>
    <row r="61206" spans="199:199" ht="12" customHeight="1">
      <c r="GQ61206" s="171"/>
    </row>
    <row r="61207" spans="199:199" ht="12" customHeight="1">
      <c r="GQ61207" s="171"/>
    </row>
    <row r="61208" spans="199:199" ht="12" customHeight="1">
      <c r="GQ61208" s="171"/>
    </row>
    <row r="61209" spans="199:199" ht="12" customHeight="1">
      <c r="GQ61209" s="171"/>
    </row>
    <row r="61210" spans="199:199" ht="12" customHeight="1">
      <c r="GQ61210" s="171"/>
    </row>
    <row r="61211" spans="199:199" ht="12" customHeight="1">
      <c r="GQ61211" s="171"/>
    </row>
    <row r="61212" spans="199:199" ht="12" customHeight="1">
      <c r="GQ61212" s="171"/>
    </row>
    <row r="61213" spans="199:199" ht="12" customHeight="1">
      <c r="GQ61213" s="171"/>
    </row>
    <row r="61214" spans="199:199" ht="12" customHeight="1">
      <c r="GQ61214" s="171"/>
    </row>
    <row r="61215" spans="199:199" ht="12" customHeight="1">
      <c r="GQ61215" s="171"/>
    </row>
    <row r="61216" spans="199:199" ht="12" customHeight="1">
      <c r="GQ61216" s="171"/>
    </row>
    <row r="61217" spans="199:199" ht="12" customHeight="1">
      <c r="GQ61217" s="171"/>
    </row>
    <row r="61218" spans="199:199" ht="12" customHeight="1">
      <c r="GQ61218" s="171"/>
    </row>
    <row r="61219" spans="199:199" ht="12" customHeight="1">
      <c r="GQ61219" s="171"/>
    </row>
    <row r="61220" spans="199:199" ht="12" customHeight="1">
      <c r="GQ61220" s="171"/>
    </row>
    <row r="61221" spans="199:199" ht="12" customHeight="1">
      <c r="GQ61221" s="171"/>
    </row>
    <row r="61222" spans="199:199" ht="12" customHeight="1">
      <c r="GQ61222" s="171"/>
    </row>
    <row r="61223" spans="199:199" ht="12" customHeight="1">
      <c r="GQ61223" s="171"/>
    </row>
    <row r="61224" spans="199:199" ht="12" customHeight="1">
      <c r="GQ61224" s="171"/>
    </row>
    <row r="61225" spans="199:199" ht="12" customHeight="1">
      <c r="GQ61225" s="171"/>
    </row>
    <row r="61226" spans="199:199" ht="12" customHeight="1">
      <c r="GQ61226" s="171"/>
    </row>
    <row r="61227" spans="199:199" ht="12" customHeight="1">
      <c r="GQ61227" s="171"/>
    </row>
    <row r="61228" spans="199:199" ht="12" customHeight="1">
      <c r="GQ61228" s="171"/>
    </row>
    <row r="61229" spans="199:199" ht="12" customHeight="1">
      <c r="GQ61229" s="171"/>
    </row>
    <row r="61230" spans="199:199" ht="12" customHeight="1">
      <c r="GQ61230" s="171"/>
    </row>
    <row r="61231" spans="199:199" ht="12" customHeight="1">
      <c r="GQ61231" s="171"/>
    </row>
    <row r="61232" spans="199:199" ht="12" customHeight="1">
      <c r="GQ61232" s="171"/>
    </row>
    <row r="61233" spans="199:199" ht="12" customHeight="1">
      <c r="GQ61233" s="171"/>
    </row>
    <row r="61234" spans="199:199" ht="12" customHeight="1">
      <c r="GQ61234" s="171"/>
    </row>
    <row r="61235" spans="199:199" ht="12" customHeight="1">
      <c r="GQ61235" s="171"/>
    </row>
    <row r="61236" spans="199:199" ht="12" customHeight="1">
      <c r="GQ61236" s="171"/>
    </row>
    <row r="61237" spans="199:199" ht="12" customHeight="1">
      <c r="GQ61237" s="171"/>
    </row>
    <row r="61238" spans="199:199" ht="12" customHeight="1">
      <c r="GQ61238" s="171"/>
    </row>
    <row r="61239" spans="199:199" ht="12" customHeight="1">
      <c r="GQ61239" s="171"/>
    </row>
    <row r="61240" spans="199:199" ht="12" customHeight="1">
      <c r="GQ61240" s="171"/>
    </row>
    <row r="61241" spans="199:199" ht="12" customHeight="1">
      <c r="GQ61241" s="171"/>
    </row>
    <row r="61242" spans="199:199" ht="12" customHeight="1">
      <c r="GQ61242" s="171"/>
    </row>
    <row r="61243" spans="199:199" ht="12" customHeight="1">
      <c r="GQ61243" s="171"/>
    </row>
    <row r="61244" spans="199:199" ht="12" customHeight="1">
      <c r="GQ61244" s="171"/>
    </row>
    <row r="61245" spans="199:199" ht="12" customHeight="1">
      <c r="GQ61245" s="171"/>
    </row>
    <row r="61246" spans="199:199" ht="12" customHeight="1">
      <c r="GQ61246" s="171"/>
    </row>
    <row r="61247" spans="199:199" ht="12" customHeight="1">
      <c r="GQ61247" s="171"/>
    </row>
    <row r="61248" spans="199:199" ht="12" customHeight="1">
      <c r="GQ61248" s="171"/>
    </row>
    <row r="61249" spans="199:199" ht="12" customHeight="1">
      <c r="GQ61249" s="171"/>
    </row>
    <row r="61250" spans="199:199" ht="12" customHeight="1">
      <c r="GQ61250" s="171"/>
    </row>
    <row r="61251" spans="199:199" ht="12" customHeight="1">
      <c r="GQ61251" s="171"/>
    </row>
    <row r="61252" spans="199:199" ht="12" customHeight="1">
      <c r="GQ61252" s="171"/>
    </row>
    <row r="61253" spans="199:199" ht="12" customHeight="1">
      <c r="GQ61253" s="171"/>
    </row>
    <row r="61254" spans="199:199" ht="12" customHeight="1">
      <c r="GQ61254" s="171"/>
    </row>
    <row r="61255" spans="199:199" ht="12" customHeight="1">
      <c r="GQ61255" s="171"/>
    </row>
    <row r="61256" spans="199:199" ht="12" customHeight="1">
      <c r="GQ61256" s="171"/>
    </row>
    <row r="61257" spans="199:199" ht="12" customHeight="1">
      <c r="GQ61257" s="171"/>
    </row>
    <row r="61258" spans="199:199" ht="12" customHeight="1">
      <c r="GQ61258" s="171"/>
    </row>
    <row r="61259" spans="199:199" ht="12" customHeight="1">
      <c r="GQ61259" s="171"/>
    </row>
    <row r="61260" spans="199:199" ht="12" customHeight="1">
      <c r="GQ61260" s="171"/>
    </row>
    <row r="61261" spans="199:199" ht="12" customHeight="1">
      <c r="GQ61261" s="171"/>
    </row>
    <row r="61262" spans="199:199" ht="12" customHeight="1">
      <c r="GQ61262" s="171"/>
    </row>
    <row r="61263" spans="199:199" ht="12" customHeight="1">
      <c r="GQ61263" s="171"/>
    </row>
    <row r="61264" spans="199:199" ht="12" customHeight="1">
      <c r="GQ61264" s="171"/>
    </row>
    <row r="61265" spans="199:199" ht="12" customHeight="1">
      <c r="GQ61265" s="171"/>
    </row>
    <row r="61266" spans="199:199" ht="12" customHeight="1">
      <c r="GQ61266" s="171"/>
    </row>
    <row r="61267" spans="199:199" ht="12" customHeight="1">
      <c r="GQ61267" s="171"/>
    </row>
    <row r="61268" spans="199:199" ht="12" customHeight="1">
      <c r="GQ61268" s="171"/>
    </row>
    <row r="61269" spans="199:199" ht="12" customHeight="1">
      <c r="GQ61269" s="171"/>
    </row>
    <row r="61270" spans="199:199" ht="12" customHeight="1">
      <c r="GQ61270" s="171"/>
    </row>
    <row r="61271" spans="199:199" ht="12" customHeight="1">
      <c r="GQ61271" s="171"/>
    </row>
    <row r="61272" spans="199:199" ht="12" customHeight="1">
      <c r="GQ61272" s="171"/>
    </row>
    <row r="61273" spans="199:199" ht="12" customHeight="1">
      <c r="GQ61273" s="171"/>
    </row>
    <row r="61274" spans="199:199" ht="12" customHeight="1">
      <c r="GQ61274" s="171"/>
    </row>
    <row r="61275" spans="199:199" ht="12" customHeight="1">
      <c r="GQ61275" s="171"/>
    </row>
    <row r="61276" spans="199:199" ht="12" customHeight="1">
      <c r="GQ61276" s="171"/>
    </row>
    <row r="61277" spans="199:199" ht="12" customHeight="1">
      <c r="GQ61277" s="171"/>
    </row>
    <row r="61278" spans="199:199" ht="12" customHeight="1">
      <c r="GQ61278" s="171"/>
    </row>
    <row r="61279" spans="199:199" ht="12" customHeight="1">
      <c r="GQ61279" s="171"/>
    </row>
    <row r="61280" spans="199:199" ht="12" customHeight="1">
      <c r="GQ61280" s="171"/>
    </row>
    <row r="61281" spans="199:199" ht="12" customHeight="1">
      <c r="GQ61281" s="171"/>
    </row>
    <row r="61282" spans="199:199" ht="12" customHeight="1">
      <c r="GQ61282" s="171"/>
    </row>
    <row r="61283" spans="199:199" ht="12" customHeight="1">
      <c r="GQ61283" s="171"/>
    </row>
    <row r="61284" spans="199:199" ht="12" customHeight="1">
      <c r="GQ61284" s="171"/>
    </row>
    <row r="61285" spans="199:199" ht="12" customHeight="1">
      <c r="GQ61285" s="171"/>
    </row>
    <row r="61286" spans="199:199" ht="12" customHeight="1">
      <c r="GQ61286" s="171"/>
    </row>
    <row r="61287" spans="199:199" ht="12" customHeight="1">
      <c r="GQ61287" s="171"/>
    </row>
    <row r="61288" spans="199:199" ht="12" customHeight="1">
      <c r="GQ61288" s="171"/>
    </row>
    <row r="61289" spans="199:199" ht="12" customHeight="1">
      <c r="GQ61289" s="171"/>
    </row>
    <row r="61290" spans="199:199" ht="12" customHeight="1">
      <c r="GQ61290" s="171"/>
    </row>
    <row r="61291" spans="199:199" ht="12" customHeight="1">
      <c r="GQ61291" s="171"/>
    </row>
    <row r="61292" spans="199:199" ht="12" customHeight="1">
      <c r="GQ61292" s="171"/>
    </row>
    <row r="61293" spans="199:199" ht="12" customHeight="1">
      <c r="GQ61293" s="171"/>
    </row>
    <row r="61294" spans="199:199" ht="12" customHeight="1">
      <c r="GQ61294" s="171"/>
    </row>
    <row r="61295" spans="199:199" ht="12" customHeight="1">
      <c r="GQ61295" s="171"/>
    </row>
    <row r="61296" spans="199:199" ht="12" customHeight="1">
      <c r="GQ61296" s="171"/>
    </row>
    <row r="61297" spans="199:199" ht="12" customHeight="1">
      <c r="GQ61297" s="171"/>
    </row>
    <row r="61298" spans="199:199" ht="12" customHeight="1">
      <c r="GQ61298" s="171"/>
    </row>
    <row r="61299" spans="199:199" ht="12" customHeight="1">
      <c r="GQ61299" s="171"/>
    </row>
    <row r="61300" spans="199:199" ht="12" customHeight="1">
      <c r="GQ61300" s="171"/>
    </row>
    <row r="61301" spans="199:199" ht="12" customHeight="1">
      <c r="GQ61301" s="171"/>
    </row>
    <row r="61302" spans="199:199" ht="12" customHeight="1">
      <c r="GQ61302" s="171"/>
    </row>
    <row r="61303" spans="199:199" ht="12" customHeight="1">
      <c r="GQ61303" s="171"/>
    </row>
    <row r="61304" spans="199:199" ht="12" customHeight="1">
      <c r="GQ61304" s="171"/>
    </row>
    <row r="61305" spans="199:199" ht="12" customHeight="1">
      <c r="GQ61305" s="171"/>
    </row>
    <row r="61306" spans="199:199" ht="12" customHeight="1">
      <c r="GQ61306" s="171"/>
    </row>
    <row r="61307" spans="199:199" ht="12" customHeight="1">
      <c r="GQ61307" s="171"/>
    </row>
    <row r="61308" spans="199:199" ht="12" customHeight="1">
      <c r="GQ61308" s="171"/>
    </row>
    <row r="61309" spans="199:199" ht="12" customHeight="1">
      <c r="GQ61309" s="171"/>
    </row>
    <row r="61310" spans="199:199" ht="12" customHeight="1">
      <c r="GQ61310" s="171"/>
    </row>
    <row r="61311" spans="199:199" ht="12" customHeight="1">
      <c r="GQ61311" s="171"/>
    </row>
    <row r="61312" spans="199:199" ht="12" customHeight="1">
      <c r="GQ61312" s="171"/>
    </row>
    <row r="61313" spans="199:199" ht="12" customHeight="1">
      <c r="GQ61313" s="171"/>
    </row>
    <row r="61314" spans="199:199" ht="12" customHeight="1">
      <c r="GQ61314" s="171"/>
    </row>
    <row r="61315" spans="199:199" ht="12" customHeight="1">
      <c r="GQ61315" s="171"/>
    </row>
    <row r="61316" spans="199:199" ht="12" customHeight="1">
      <c r="GQ61316" s="171"/>
    </row>
    <row r="61317" spans="199:199" ht="12" customHeight="1">
      <c r="GQ61317" s="171"/>
    </row>
    <row r="61318" spans="199:199" ht="12" customHeight="1">
      <c r="GQ61318" s="171"/>
    </row>
    <row r="61319" spans="199:199" ht="12" customHeight="1">
      <c r="GQ61319" s="171"/>
    </row>
    <row r="61320" spans="199:199" ht="12" customHeight="1">
      <c r="GQ61320" s="171"/>
    </row>
    <row r="61321" spans="199:199" ht="12" customHeight="1">
      <c r="GQ61321" s="171"/>
    </row>
    <row r="61322" spans="199:199" ht="12" customHeight="1">
      <c r="GQ61322" s="171"/>
    </row>
    <row r="61323" spans="199:199" ht="12" customHeight="1">
      <c r="GQ61323" s="171"/>
    </row>
    <row r="61324" spans="199:199" ht="12" customHeight="1">
      <c r="GQ61324" s="171"/>
    </row>
    <row r="61325" spans="199:199" ht="12" customHeight="1">
      <c r="GQ61325" s="171"/>
    </row>
    <row r="61326" spans="199:199" ht="12" customHeight="1">
      <c r="GQ61326" s="171"/>
    </row>
    <row r="61327" spans="199:199" ht="12" customHeight="1">
      <c r="GQ61327" s="171"/>
    </row>
    <row r="61328" spans="199:199" ht="12" customHeight="1">
      <c r="GQ61328" s="171"/>
    </row>
    <row r="61329" spans="199:199" ht="12" customHeight="1">
      <c r="GQ61329" s="171"/>
    </row>
    <row r="61330" spans="199:199" ht="12" customHeight="1">
      <c r="GQ61330" s="171"/>
    </row>
    <row r="61331" spans="199:199" ht="12" customHeight="1">
      <c r="GQ61331" s="171"/>
    </row>
    <row r="61332" spans="199:199" ht="12" customHeight="1">
      <c r="GQ61332" s="171"/>
    </row>
    <row r="61333" spans="199:199" ht="12" customHeight="1">
      <c r="GQ61333" s="171"/>
    </row>
    <row r="61334" spans="199:199" ht="12" customHeight="1">
      <c r="GQ61334" s="171"/>
    </row>
    <row r="61335" spans="199:199" ht="12" customHeight="1">
      <c r="GQ61335" s="171"/>
    </row>
    <row r="61336" spans="199:199" ht="12" customHeight="1">
      <c r="GQ61336" s="171"/>
    </row>
    <row r="61337" spans="199:199" ht="12" customHeight="1">
      <c r="GQ61337" s="171"/>
    </row>
    <row r="61338" spans="199:199" ht="12" customHeight="1">
      <c r="GQ61338" s="171"/>
    </row>
    <row r="61339" spans="199:199" ht="12" customHeight="1">
      <c r="GQ61339" s="171"/>
    </row>
    <row r="61340" spans="199:199" ht="12" customHeight="1">
      <c r="GQ61340" s="171"/>
    </row>
    <row r="61341" spans="199:199" ht="12" customHeight="1">
      <c r="GQ61341" s="171"/>
    </row>
    <row r="61342" spans="199:199" ht="12" customHeight="1">
      <c r="GQ61342" s="171"/>
    </row>
    <row r="61343" spans="199:199" ht="12" customHeight="1">
      <c r="GQ61343" s="171"/>
    </row>
    <row r="61344" spans="199:199" ht="12" customHeight="1">
      <c r="GQ61344" s="171"/>
    </row>
    <row r="61345" spans="199:199" ht="12" customHeight="1">
      <c r="GQ61345" s="171"/>
    </row>
    <row r="61346" spans="199:199" ht="12" customHeight="1">
      <c r="GQ61346" s="171"/>
    </row>
    <row r="61347" spans="199:199" ht="12" customHeight="1">
      <c r="GQ61347" s="171"/>
    </row>
    <row r="61348" spans="199:199" ht="12" customHeight="1">
      <c r="GQ61348" s="171"/>
    </row>
    <row r="61349" spans="199:199" ht="12" customHeight="1">
      <c r="GQ61349" s="171"/>
    </row>
    <row r="61350" spans="199:199" ht="12" customHeight="1">
      <c r="GQ61350" s="171"/>
    </row>
    <row r="61351" spans="199:199" ht="12" customHeight="1">
      <c r="GQ61351" s="171"/>
    </row>
    <row r="61352" spans="199:199" ht="12" customHeight="1">
      <c r="GQ61352" s="171"/>
    </row>
    <row r="61353" spans="199:199" ht="12" customHeight="1">
      <c r="GQ61353" s="171"/>
    </row>
    <row r="61354" spans="199:199" ht="12" customHeight="1">
      <c r="GQ61354" s="171"/>
    </row>
    <row r="61355" spans="199:199" ht="12" customHeight="1">
      <c r="GQ61355" s="171"/>
    </row>
    <row r="61356" spans="199:199" ht="12" customHeight="1">
      <c r="GQ61356" s="171"/>
    </row>
    <row r="61357" spans="199:199" ht="12" customHeight="1">
      <c r="GQ61357" s="171"/>
    </row>
    <row r="61358" spans="199:199" ht="12" customHeight="1">
      <c r="GQ61358" s="171"/>
    </row>
    <row r="61359" spans="199:199" ht="12" customHeight="1">
      <c r="GQ61359" s="171"/>
    </row>
    <row r="61360" spans="199:199" ht="12" customHeight="1">
      <c r="GQ61360" s="171"/>
    </row>
    <row r="61361" spans="199:199" ht="12" customHeight="1">
      <c r="GQ61361" s="171"/>
    </row>
    <row r="61362" spans="199:199" ht="12" customHeight="1">
      <c r="GQ61362" s="171"/>
    </row>
    <row r="61363" spans="199:199" ht="12" customHeight="1">
      <c r="GQ61363" s="171"/>
    </row>
    <row r="61364" spans="199:199" ht="12" customHeight="1">
      <c r="GQ61364" s="171"/>
    </row>
    <row r="61365" spans="199:199" ht="12" customHeight="1">
      <c r="GQ61365" s="171"/>
    </row>
    <row r="61366" spans="199:199" ht="12" customHeight="1">
      <c r="GQ61366" s="171"/>
    </row>
    <row r="61367" spans="199:199" ht="12" customHeight="1">
      <c r="GQ61367" s="171"/>
    </row>
    <row r="61368" spans="199:199" ht="12" customHeight="1">
      <c r="GQ61368" s="171"/>
    </row>
    <row r="61369" spans="199:199" ht="12" customHeight="1">
      <c r="GQ61369" s="171"/>
    </row>
    <row r="61370" spans="199:199" ht="12" customHeight="1">
      <c r="GQ61370" s="171"/>
    </row>
    <row r="61371" spans="199:199" ht="12" customHeight="1">
      <c r="GQ61371" s="171"/>
    </row>
    <row r="61372" spans="199:199" ht="12" customHeight="1">
      <c r="GQ61372" s="171"/>
    </row>
    <row r="61373" spans="199:199" ht="12" customHeight="1">
      <c r="GQ61373" s="171"/>
    </row>
    <row r="61374" spans="199:199" ht="12" customHeight="1">
      <c r="GQ61374" s="171"/>
    </row>
    <row r="61375" spans="199:199" ht="12" customHeight="1">
      <c r="GQ61375" s="171"/>
    </row>
    <row r="61376" spans="199:199" ht="12" customHeight="1">
      <c r="GQ61376" s="171"/>
    </row>
    <row r="61377" spans="199:199" ht="12" customHeight="1">
      <c r="GQ61377" s="171"/>
    </row>
    <row r="61378" spans="199:199" ht="12" customHeight="1">
      <c r="GQ61378" s="171"/>
    </row>
    <row r="61379" spans="199:199" ht="12" customHeight="1">
      <c r="GQ61379" s="171"/>
    </row>
    <row r="61380" spans="199:199" ht="12" customHeight="1">
      <c r="GQ61380" s="171"/>
    </row>
    <row r="61381" spans="199:199" ht="12" customHeight="1">
      <c r="GQ61381" s="171"/>
    </row>
    <row r="61382" spans="199:199" ht="12" customHeight="1">
      <c r="GQ61382" s="171"/>
    </row>
    <row r="61383" spans="199:199" ht="12" customHeight="1">
      <c r="GQ61383" s="171"/>
    </row>
    <row r="61384" spans="199:199" ht="12" customHeight="1">
      <c r="GQ61384" s="171"/>
    </row>
    <row r="61385" spans="199:199" ht="12" customHeight="1">
      <c r="GQ61385" s="171"/>
    </row>
    <row r="61386" spans="199:199" ht="12" customHeight="1">
      <c r="GQ61386" s="171"/>
    </row>
    <row r="61387" spans="199:199" ht="12" customHeight="1">
      <c r="GQ61387" s="171"/>
    </row>
    <row r="61388" spans="199:199" ht="12" customHeight="1">
      <c r="GQ61388" s="171"/>
    </row>
    <row r="61389" spans="199:199" ht="12" customHeight="1">
      <c r="GQ61389" s="171"/>
    </row>
    <row r="61390" spans="199:199" ht="12" customHeight="1">
      <c r="GQ61390" s="171"/>
    </row>
    <row r="61391" spans="199:199" ht="12" customHeight="1">
      <c r="GQ61391" s="171"/>
    </row>
    <row r="61392" spans="199:199" ht="12" customHeight="1">
      <c r="GQ61392" s="171"/>
    </row>
    <row r="61393" spans="199:199" ht="12" customHeight="1">
      <c r="GQ61393" s="171"/>
    </row>
    <row r="61394" spans="199:199" ht="12" customHeight="1">
      <c r="GQ61394" s="171"/>
    </row>
    <row r="61395" spans="199:199" ht="12" customHeight="1">
      <c r="GQ61395" s="171"/>
    </row>
    <row r="61396" spans="199:199" ht="12" customHeight="1">
      <c r="GQ61396" s="171"/>
    </row>
    <row r="61397" spans="199:199" ht="12" customHeight="1">
      <c r="GQ61397" s="171"/>
    </row>
    <row r="61398" spans="199:199" ht="12" customHeight="1">
      <c r="GQ61398" s="171"/>
    </row>
    <row r="61399" spans="199:199" ht="12" customHeight="1">
      <c r="GQ61399" s="171"/>
    </row>
    <row r="61400" spans="199:199" ht="12" customHeight="1">
      <c r="GQ61400" s="171"/>
    </row>
    <row r="61401" spans="199:199" ht="12" customHeight="1">
      <c r="GQ61401" s="171"/>
    </row>
    <row r="61402" spans="199:199" ht="12" customHeight="1">
      <c r="GQ61402" s="171"/>
    </row>
    <row r="61403" spans="199:199" ht="12" customHeight="1">
      <c r="GQ61403" s="171"/>
    </row>
    <row r="61404" spans="199:199" ht="12" customHeight="1">
      <c r="GQ61404" s="171"/>
    </row>
    <row r="61405" spans="199:199" ht="12" customHeight="1">
      <c r="GQ61405" s="171"/>
    </row>
    <row r="61406" spans="199:199" ht="12" customHeight="1">
      <c r="GQ61406" s="171"/>
    </row>
    <row r="61407" spans="199:199" ht="12" customHeight="1">
      <c r="GQ61407" s="171"/>
    </row>
    <row r="61408" spans="199:199" ht="12" customHeight="1">
      <c r="GQ61408" s="171"/>
    </row>
    <row r="61409" spans="199:199" ht="12" customHeight="1">
      <c r="GQ61409" s="171"/>
    </row>
    <row r="61410" spans="199:199" ht="12" customHeight="1">
      <c r="GQ61410" s="171"/>
    </row>
    <row r="61411" spans="199:199" ht="12" customHeight="1">
      <c r="GQ61411" s="171"/>
    </row>
    <row r="61412" spans="199:199" ht="12" customHeight="1">
      <c r="GQ61412" s="171"/>
    </row>
    <row r="61413" spans="199:199" ht="12" customHeight="1">
      <c r="GQ61413" s="171"/>
    </row>
    <row r="61414" spans="199:199" ht="12" customHeight="1">
      <c r="GQ61414" s="171"/>
    </row>
    <row r="61415" spans="199:199" ht="12" customHeight="1">
      <c r="GQ61415" s="171"/>
    </row>
    <row r="61416" spans="199:199" ht="12" customHeight="1">
      <c r="GQ61416" s="171"/>
    </row>
    <row r="61417" spans="199:199" ht="12" customHeight="1">
      <c r="GQ61417" s="171"/>
    </row>
    <row r="61418" spans="199:199" ht="12" customHeight="1">
      <c r="GQ61418" s="171"/>
    </row>
    <row r="61419" spans="199:199" ht="12" customHeight="1">
      <c r="GQ61419" s="171"/>
    </row>
    <row r="61420" spans="199:199" ht="12" customHeight="1">
      <c r="GQ61420" s="171"/>
    </row>
    <row r="61421" spans="199:199" ht="12" customHeight="1">
      <c r="GQ61421" s="171"/>
    </row>
    <row r="61422" spans="199:199" ht="12" customHeight="1">
      <c r="GQ61422" s="171"/>
    </row>
    <row r="61423" spans="199:199" ht="12" customHeight="1">
      <c r="GQ61423" s="171"/>
    </row>
    <row r="61424" spans="199:199" ht="12" customHeight="1">
      <c r="GQ61424" s="171"/>
    </row>
    <row r="61425" spans="199:199" ht="12" customHeight="1">
      <c r="GQ61425" s="171"/>
    </row>
    <row r="61426" spans="199:199" ht="12" customHeight="1">
      <c r="GQ61426" s="171"/>
    </row>
    <row r="61427" spans="199:199" ht="12" customHeight="1">
      <c r="GQ61427" s="171"/>
    </row>
    <row r="61428" spans="199:199" ht="12" customHeight="1">
      <c r="GQ61428" s="171"/>
    </row>
    <row r="61429" spans="199:199" ht="12" customHeight="1">
      <c r="GQ61429" s="171"/>
    </row>
    <row r="61430" spans="199:199" ht="12" customHeight="1">
      <c r="GQ61430" s="171"/>
    </row>
    <row r="61431" spans="199:199" ht="12" customHeight="1">
      <c r="GQ61431" s="171"/>
    </row>
    <row r="61432" spans="199:199" ht="12" customHeight="1">
      <c r="GQ61432" s="171"/>
    </row>
    <row r="61433" spans="199:199" ht="12" customHeight="1">
      <c r="GQ61433" s="171"/>
    </row>
    <row r="61434" spans="199:199" ht="12" customHeight="1">
      <c r="GQ61434" s="171"/>
    </row>
    <row r="61435" spans="199:199" ht="12" customHeight="1">
      <c r="GQ61435" s="171"/>
    </row>
    <row r="61436" spans="199:199" ht="12" customHeight="1">
      <c r="GQ61436" s="171"/>
    </row>
    <row r="61437" spans="199:199" ht="12" customHeight="1">
      <c r="GQ61437" s="171"/>
    </row>
    <row r="61438" spans="199:199" ht="12" customHeight="1">
      <c r="GQ61438" s="171"/>
    </row>
    <row r="61439" spans="199:199" ht="12" customHeight="1">
      <c r="GQ61439" s="171"/>
    </row>
    <row r="61440" spans="199:199" ht="12" customHeight="1">
      <c r="GQ61440" s="171"/>
    </row>
    <row r="61441" spans="199:199" ht="12" customHeight="1">
      <c r="GQ61441" s="171"/>
    </row>
    <row r="61442" spans="199:199" ht="12" customHeight="1">
      <c r="GQ61442" s="171"/>
    </row>
    <row r="61443" spans="199:199" ht="12" customHeight="1">
      <c r="GQ61443" s="171"/>
    </row>
    <row r="61444" spans="199:199" ht="12" customHeight="1">
      <c r="GQ61444" s="171"/>
    </row>
    <row r="61445" spans="199:199" ht="12" customHeight="1">
      <c r="GQ61445" s="171"/>
    </row>
    <row r="61446" spans="199:199" ht="12" customHeight="1">
      <c r="GQ61446" s="171"/>
    </row>
    <row r="61447" spans="199:199" ht="12" customHeight="1">
      <c r="GQ61447" s="171"/>
    </row>
    <row r="61448" spans="199:199" ht="12" customHeight="1">
      <c r="GQ61448" s="171"/>
    </row>
    <row r="61449" spans="199:199" ht="12" customHeight="1">
      <c r="GQ61449" s="171"/>
    </row>
    <row r="61450" spans="199:199" ht="12" customHeight="1">
      <c r="GQ61450" s="171"/>
    </row>
    <row r="61451" spans="199:199" ht="12" customHeight="1">
      <c r="GQ61451" s="171"/>
    </row>
    <row r="61452" spans="199:199" ht="12" customHeight="1">
      <c r="GQ61452" s="171"/>
    </row>
    <row r="61453" spans="199:199" ht="12" customHeight="1">
      <c r="GQ61453" s="171"/>
    </row>
    <row r="61454" spans="199:199" ht="12" customHeight="1">
      <c r="GQ61454" s="171"/>
    </row>
    <row r="61455" spans="199:199" ht="12" customHeight="1">
      <c r="GQ61455" s="171"/>
    </row>
    <row r="61456" spans="199:199" ht="12" customHeight="1">
      <c r="GQ61456" s="171"/>
    </row>
    <row r="61457" spans="199:199" ht="12" customHeight="1">
      <c r="GQ61457" s="171"/>
    </row>
    <row r="61458" spans="199:199" ht="12" customHeight="1">
      <c r="GQ61458" s="171"/>
    </row>
    <row r="61459" spans="199:199" ht="12" customHeight="1">
      <c r="GQ61459" s="171"/>
    </row>
    <row r="61460" spans="199:199" ht="12" customHeight="1">
      <c r="GQ61460" s="171"/>
    </row>
    <row r="61461" spans="199:199" ht="12" customHeight="1">
      <c r="GQ61461" s="171"/>
    </row>
    <row r="61462" spans="199:199" ht="12" customHeight="1">
      <c r="GQ61462" s="171"/>
    </row>
    <row r="61463" spans="199:199" ht="12" customHeight="1">
      <c r="GQ61463" s="171"/>
    </row>
    <row r="61464" spans="199:199" ht="12" customHeight="1">
      <c r="GQ61464" s="171"/>
    </row>
    <row r="61465" spans="199:199" ht="12" customHeight="1">
      <c r="GQ61465" s="171"/>
    </row>
    <row r="61466" spans="199:199" ht="12" customHeight="1">
      <c r="GQ61466" s="171"/>
    </row>
    <row r="61467" spans="199:199" ht="12" customHeight="1">
      <c r="GQ61467" s="171"/>
    </row>
    <row r="61468" spans="199:199" ht="12" customHeight="1">
      <c r="GQ61468" s="171"/>
    </row>
    <row r="61469" spans="199:199" ht="12" customHeight="1">
      <c r="GQ61469" s="171"/>
    </row>
    <row r="61470" spans="199:199" ht="12" customHeight="1">
      <c r="GQ61470" s="171"/>
    </row>
    <row r="61471" spans="199:199" ht="12" customHeight="1">
      <c r="GQ61471" s="171"/>
    </row>
    <row r="61472" spans="199:199" ht="12" customHeight="1">
      <c r="GQ61472" s="171"/>
    </row>
    <row r="61473" spans="199:199" ht="12" customHeight="1">
      <c r="GQ61473" s="171"/>
    </row>
    <row r="61474" spans="199:199" ht="12" customHeight="1">
      <c r="GQ61474" s="171"/>
    </row>
    <row r="61475" spans="199:199" ht="12" customHeight="1">
      <c r="GQ61475" s="171"/>
    </row>
    <row r="61476" spans="199:199" ht="12" customHeight="1">
      <c r="GQ61476" s="171"/>
    </row>
    <row r="61477" spans="199:199" ht="12" customHeight="1">
      <c r="GQ61477" s="171"/>
    </row>
    <row r="61478" spans="199:199" ht="12" customHeight="1">
      <c r="GQ61478" s="171"/>
    </row>
    <row r="61479" spans="199:199" ht="12" customHeight="1">
      <c r="GQ61479" s="171"/>
    </row>
    <row r="61480" spans="199:199" ht="12" customHeight="1">
      <c r="GQ61480" s="171"/>
    </row>
    <row r="61481" spans="199:199" ht="12" customHeight="1">
      <c r="GQ61481" s="171"/>
    </row>
    <row r="61482" spans="199:199" ht="12" customHeight="1">
      <c r="GQ61482" s="171"/>
    </row>
    <row r="61483" spans="199:199" ht="12" customHeight="1">
      <c r="GQ61483" s="171"/>
    </row>
    <row r="61484" spans="199:199" ht="12" customHeight="1">
      <c r="GQ61484" s="171"/>
    </row>
    <row r="61485" spans="199:199" ht="12" customHeight="1">
      <c r="GQ61485" s="171"/>
    </row>
    <row r="61486" spans="199:199" ht="12" customHeight="1">
      <c r="GQ61486" s="171"/>
    </row>
    <row r="61487" spans="199:199" ht="12" customHeight="1">
      <c r="GQ61487" s="171"/>
    </row>
    <row r="61488" spans="199:199" ht="12" customHeight="1">
      <c r="GQ61488" s="171"/>
    </row>
    <row r="61489" spans="199:199" ht="12" customHeight="1">
      <c r="GQ61489" s="171"/>
    </row>
    <row r="61490" spans="199:199" ht="12" customHeight="1">
      <c r="GQ61490" s="171"/>
    </row>
    <row r="61491" spans="199:199" ht="12" customHeight="1">
      <c r="GQ61491" s="171"/>
    </row>
    <row r="61492" spans="199:199" ht="12" customHeight="1">
      <c r="GQ61492" s="171"/>
    </row>
    <row r="61493" spans="199:199" ht="12" customHeight="1">
      <c r="GQ61493" s="171"/>
    </row>
    <row r="61494" spans="199:199" ht="12" customHeight="1">
      <c r="GQ61494" s="171"/>
    </row>
    <row r="61495" spans="199:199" ht="12" customHeight="1">
      <c r="GQ61495" s="171"/>
    </row>
    <row r="61496" spans="199:199" ht="12" customHeight="1">
      <c r="GQ61496" s="171"/>
    </row>
    <row r="61497" spans="199:199" ht="12" customHeight="1">
      <c r="GQ61497" s="171"/>
    </row>
    <row r="61498" spans="199:199" ht="12" customHeight="1">
      <c r="GQ61498" s="171"/>
    </row>
    <row r="61499" spans="199:199" ht="12" customHeight="1">
      <c r="GQ61499" s="171"/>
    </row>
    <row r="61500" spans="199:199" ht="12" customHeight="1">
      <c r="GQ61500" s="171"/>
    </row>
    <row r="61501" spans="199:199" ht="12" customHeight="1">
      <c r="GQ61501" s="171"/>
    </row>
    <row r="61502" spans="199:199" ht="12" customHeight="1">
      <c r="GQ61502" s="171"/>
    </row>
    <row r="61503" spans="199:199" ht="12" customHeight="1">
      <c r="GQ61503" s="171"/>
    </row>
    <row r="61504" spans="199:199" ht="12" customHeight="1">
      <c r="GQ61504" s="171"/>
    </row>
    <row r="61505" spans="199:199" ht="12" customHeight="1">
      <c r="GQ61505" s="171"/>
    </row>
    <row r="61506" spans="199:199" ht="12" customHeight="1">
      <c r="GQ61506" s="171"/>
    </row>
    <row r="61507" spans="199:199" ht="12" customHeight="1">
      <c r="GQ61507" s="171"/>
    </row>
    <row r="61508" spans="199:199" ht="12" customHeight="1">
      <c r="GQ61508" s="171"/>
    </row>
    <row r="61509" spans="199:199" ht="12" customHeight="1">
      <c r="GQ61509" s="171"/>
    </row>
    <row r="61510" spans="199:199" ht="12" customHeight="1">
      <c r="GQ61510" s="171"/>
    </row>
    <row r="61511" spans="199:199" ht="12" customHeight="1">
      <c r="GQ61511" s="171"/>
    </row>
    <row r="61512" spans="199:199" ht="12" customHeight="1">
      <c r="GQ61512" s="171"/>
    </row>
    <row r="61513" spans="199:199" ht="12" customHeight="1">
      <c r="GQ61513" s="171"/>
    </row>
    <row r="61514" spans="199:199" ht="12" customHeight="1">
      <c r="GQ61514" s="171"/>
    </row>
    <row r="61515" spans="199:199" ht="12" customHeight="1">
      <c r="GQ61515" s="171"/>
    </row>
    <row r="61516" spans="199:199" ht="12" customHeight="1">
      <c r="GQ61516" s="171"/>
    </row>
    <row r="61517" spans="199:199" ht="12" customHeight="1">
      <c r="GQ61517" s="171"/>
    </row>
    <row r="61518" spans="199:199" ht="12" customHeight="1">
      <c r="GQ61518" s="171"/>
    </row>
    <row r="61519" spans="199:199" ht="12" customHeight="1">
      <c r="GQ61519" s="171"/>
    </row>
    <row r="61520" spans="199:199" ht="12" customHeight="1">
      <c r="GQ61520" s="171"/>
    </row>
    <row r="61521" spans="199:199" ht="12" customHeight="1">
      <c r="GQ61521" s="171"/>
    </row>
    <row r="61522" spans="199:199" ht="12" customHeight="1">
      <c r="GQ61522" s="171"/>
    </row>
    <row r="61523" spans="199:199" ht="12" customHeight="1">
      <c r="GQ61523" s="171"/>
    </row>
    <row r="61524" spans="199:199" ht="12" customHeight="1">
      <c r="GQ61524" s="171"/>
    </row>
    <row r="61525" spans="199:199" ht="12" customHeight="1">
      <c r="GQ61525" s="171"/>
    </row>
    <row r="61526" spans="199:199" ht="12" customHeight="1">
      <c r="GQ61526" s="171"/>
    </row>
    <row r="61527" spans="199:199" ht="12" customHeight="1">
      <c r="GQ61527" s="171"/>
    </row>
    <row r="61528" spans="199:199" ht="12" customHeight="1">
      <c r="GQ61528" s="171"/>
    </row>
    <row r="61529" spans="199:199" ht="12" customHeight="1">
      <c r="GQ61529" s="171"/>
    </row>
    <row r="61530" spans="199:199" ht="12" customHeight="1">
      <c r="GQ61530" s="171"/>
    </row>
    <row r="61531" spans="199:199" ht="12" customHeight="1">
      <c r="GQ61531" s="171"/>
    </row>
    <row r="61532" spans="199:199" ht="12" customHeight="1">
      <c r="GQ61532" s="171"/>
    </row>
    <row r="61533" spans="199:199" ht="12" customHeight="1">
      <c r="GQ61533" s="171"/>
    </row>
    <row r="61534" spans="199:199" ht="12" customHeight="1">
      <c r="GQ61534" s="171"/>
    </row>
    <row r="61535" spans="199:199" ht="12" customHeight="1">
      <c r="GQ61535" s="171"/>
    </row>
    <row r="61536" spans="199:199" ht="12" customHeight="1">
      <c r="GQ61536" s="171"/>
    </row>
    <row r="61537" spans="199:199" ht="12" customHeight="1">
      <c r="GQ61537" s="171"/>
    </row>
    <row r="61538" spans="199:199" ht="12" customHeight="1">
      <c r="GQ61538" s="171"/>
    </row>
    <row r="61539" spans="199:199" ht="12" customHeight="1">
      <c r="GQ61539" s="171"/>
    </row>
    <row r="61540" spans="199:199" ht="12" customHeight="1">
      <c r="GQ61540" s="171"/>
    </row>
    <row r="61541" spans="199:199" ht="12" customHeight="1">
      <c r="GQ61541" s="171"/>
    </row>
    <row r="61542" spans="199:199" ht="12" customHeight="1">
      <c r="GQ61542" s="171"/>
    </row>
    <row r="61543" spans="199:199" ht="12" customHeight="1">
      <c r="GQ61543" s="171"/>
    </row>
    <row r="61544" spans="199:199" ht="12" customHeight="1">
      <c r="GQ61544" s="171"/>
    </row>
    <row r="61545" spans="199:199" ht="12" customHeight="1">
      <c r="GQ61545" s="171"/>
    </row>
    <row r="61546" spans="199:199" ht="12" customHeight="1">
      <c r="GQ61546" s="171"/>
    </row>
    <row r="61547" spans="199:199" ht="12" customHeight="1">
      <c r="GQ61547" s="171"/>
    </row>
    <row r="61548" spans="199:199" ht="12" customHeight="1">
      <c r="GQ61548" s="171"/>
    </row>
    <row r="61549" spans="199:199" ht="12" customHeight="1">
      <c r="GQ61549" s="171"/>
    </row>
    <row r="61550" spans="199:199" ht="12" customHeight="1">
      <c r="GQ61550" s="171"/>
    </row>
    <row r="61551" spans="199:199" ht="12" customHeight="1">
      <c r="GQ61551" s="171"/>
    </row>
    <row r="61552" spans="199:199" ht="12" customHeight="1">
      <c r="GQ61552" s="171"/>
    </row>
    <row r="61553" spans="199:199" ht="12" customHeight="1">
      <c r="GQ61553" s="171"/>
    </row>
    <row r="61554" spans="199:199" ht="12" customHeight="1">
      <c r="GQ61554" s="171"/>
    </row>
    <row r="61555" spans="199:199" ht="12" customHeight="1">
      <c r="GQ61555" s="171"/>
    </row>
    <row r="61556" spans="199:199" ht="12" customHeight="1">
      <c r="GQ61556" s="171"/>
    </row>
    <row r="61557" spans="199:199" ht="12" customHeight="1">
      <c r="GQ61557" s="171"/>
    </row>
    <row r="61558" spans="199:199" ht="12" customHeight="1">
      <c r="GQ61558" s="171"/>
    </row>
    <row r="61559" spans="199:199" ht="12" customHeight="1">
      <c r="GQ61559" s="171"/>
    </row>
    <row r="61560" spans="199:199" ht="12" customHeight="1">
      <c r="GQ61560" s="171"/>
    </row>
    <row r="61561" spans="199:199" ht="12" customHeight="1">
      <c r="GQ61561" s="171"/>
    </row>
    <row r="61562" spans="199:199" ht="12" customHeight="1">
      <c r="GQ61562" s="171"/>
    </row>
    <row r="61563" spans="199:199" ht="12" customHeight="1">
      <c r="GQ61563" s="171"/>
    </row>
    <row r="61564" spans="199:199" ht="12" customHeight="1">
      <c r="GQ61564" s="171"/>
    </row>
    <row r="61565" spans="199:199" ht="12" customHeight="1">
      <c r="GQ61565" s="171"/>
    </row>
    <row r="61566" spans="199:199" ht="12" customHeight="1">
      <c r="GQ61566" s="171"/>
    </row>
    <row r="61567" spans="199:199" ht="12" customHeight="1">
      <c r="GQ61567" s="171"/>
    </row>
    <row r="61568" spans="199:199" ht="12" customHeight="1">
      <c r="GQ61568" s="171"/>
    </row>
    <row r="61569" spans="199:199" ht="12" customHeight="1">
      <c r="GQ61569" s="171"/>
    </row>
    <row r="61570" spans="199:199" ht="12" customHeight="1">
      <c r="GQ61570" s="171"/>
    </row>
    <row r="61571" spans="199:199" ht="12" customHeight="1">
      <c r="GQ61571" s="171"/>
    </row>
    <row r="61572" spans="199:199" ht="12" customHeight="1">
      <c r="GQ61572" s="171"/>
    </row>
    <row r="61573" spans="199:199" ht="12" customHeight="1">
      <c r="GQ61573" s="171"/>
    </row>
    <row r="61574" spans="199:199" ht="12" customHeight="1">
      <c r="GQ61574" s="171"/>
    </row>
    <row r="61575" spans="199:199" ht="12" customHeight="1">
      <c r="GQ61575" s="171"/>
    </row>
    <row r="61576" spans="199:199" ht="12" customHeight="1">
      <c r="GQ61576" s="171"/>
    </row>
    <row r="61577" spans="199:199" ht="12" customHeight="1">
      <c r="GQ61577" s="171"/>
    </row>
    <row r="61578" spans="199:199" ht="12" customHeight="1">
      <c r="GQ61578" s="171"/>
    </row>
    <row r="61579" spans="199:199" ht="12" customHeight="1">
      <c r="GQ61579" s="171"/>
    </row>
    <row r="61580" spans="199:199" ht="12" customHeight="1">
      <c r="GQ61580" s="171"/>
    </row>
    <row r="61581" spans="199:199" ht="12" customHeight="1">
      <c r="GQ61581" s="171"/>
    </row>
    <row r="61582" spans="199:199" ht="12" customHeight="1">
      <c r="GQ61582" s="171"/>
    </row>
    <row r="61583" spans="199:199" ht="12" customHeight="1">
      <c r="GQ61583" s="171"/>
    </row>
    <row r="61584" spans="199:199" ht="12" customHeight="1">
      <c r="GQ61584" s="171"/>
    </row>
    <row r="61585" spans="199:199" ht="12" customHeight="1">
      <c r="GQ61585" s="171"/>
    </row>
    <row r="61586" spans="199:199" ht="12" customHeight="1">
      <c r="GQ61586" s="171"/>
    </row>
    <row r="61587" spans="199:199" ht="12" customHeight="1">
      <c r="GQ61587" s="171"/>
    </row>
    <row r="61588" spans="199:199" ht="12" customHeight="1">
      <c r="GQ61588" s="171"/>
    </row>
    <row r="61589" spans="199:199" ht="12" customHeight="1">
      <c r="GQ61589" s="171"/>
    </row>
    <row r="61590" spans="199:199" ht="12" customHeight="1">
      <c r="GQ61590" s="171"/>
    </row>
    <row r="61591" spans="199:199" ht="12" customHeight="1">
      <c r="GQ61591" s="171"/>
    </row>
    <row r="61592" spans="199:199" ht="12" customHeight="1">
      <c r="GQ61592" s="171"/>
    </row>
    <row r="61593" spans="199:199" ht="12" customHeight="1">
      <c r="GQ61593" s="171"/>
    </row>
    <row r="61594" spans="199:199" ht="12" customHeight="1">
      <c r="GQ61594" s="171"/>
    </row>
    <row r="61595" spans="199:199" ht="12" customHeight="1">
      <c r="GQ61595" s="171"/>
    </row>
    <row r="61596" spans="199:199" ht="12" customHeight="1">
      <c r="GQ61596" s="171"/>
    </row>
    <row r="61597" spans="199:199" ht="12" customHeight="1">
      <c r="GQ61597" s="171"/>
    </row>
    <row r="61598" spans="199:199" ht="12" customHeight="1">
      <c r="GQ61598" s="171"/>
    </row>
    <row r="61599" spans="199:199" ht="12" customHeight="1">
      <c r="GQ61599" s="171"/>
    </row>
    <row r="61600" spans="199:199" ht="12" customHeight="1">
      <c r="GQ61600" s="171"/>
    </row>
    <row r="61601" spans="199:199" ht="12" customHeight="1">
      <c r="GQ61601" s="171"/>
    </row>
    <row r="61602" spans="199:199" ht="12" customHeight="1">
      <c r="GQ61602" s="171"/>
    </row>
    <row r="61603" spans="199:199" ht="12" customHeight="1">
      <c r="GQ61603" s="171"/>
    </row>
    <row r="61604" spans="199:199" ht="12" customHeight="1">
      <c r="GQ61604" s="171"/>
    </row>
    <row r="61605" spans="199:199" ht="12" customHeight="1">
      <c r="GQ61605" s="171"/>
    </row>
    <row r="61606" spans="199:199" ht="12" customHeight="1">
      <c r="GQ61606" s="171"/>
    </row>
    <row r="61607" spans="199:199" ht="12" customHeight="1">
      <c r="GQ61607" s="171"/>
    </row>
    <row r="61608" spans="199:199" ht="12" customHeight="1">
      <c r="GQ61608" s="171"/>
    </row>
    <row r="61609" spans="199:199" ht="12" customHeight="1">
      <c r="GQ61609" s="171"/>
    </row>
    <row r="61610" spans="199:199" ht="12" customHeight="1">
      <c r="GQ61610" s="171"/>
    </row>
    <row r="61611" spans="199:199" ht="12" customHeight="1">
      <c r="GQ61611" s="171"/>
    </row>
    <row r="61612" spans="199:199" ht="12" customHeight="1">
      <c r="GQ61612" s="171"/>
    </row>
    <row r="61613" spans="199:199" ht="12" customHeight="1">
      <c r="GQ61613" s="171"/>
    </row>
    <row r="61614" spans="199:199" ht="12" customHeight="1">
      <c r="GQ61614" s="171"/>
    </row>
    <row r="61615" spans="199:199" ht="12" customHeight="1">
      <c r="GQ61615" s="171"/>
    </row>
    <row r="61616" spans="199:199" ht="12" customHeight="1">
      <c r="GQ61616" s="171"/>
    </row>
    <row r="61617" spans="199:199" ht="12" customHeight="1">
      <c r="GQ61617" s="171"/>
    </row>
    <row r="61618" spans="199:199" ht="12" customHeight="1">
      <c r="GQ61618" s="171"/>
    </row>
    <row r="61619" spans="199:199" ht="12" customHeight="1">
      <c r="GQ61619" s="171"/>
    </row>
    <row r="61620" spans="199:199" ht="12" customHeight="1">
      <c r="GQ61620" s="171"/>
    </row>
    <row r="61621" spans="199:199" ht="12" customHeight="1">
      <c r="GQ61621" s="171"/>
    </row>
    <row r="61622" spans="199:199" ht="12" customHeight="1">
      <c r="GQ61622" s="171"/>
    </row>
    <row r="61623" spans="199:199" ht="12" customHeight="1">
      <c r="GQ61623" s="171"/>
    </row>
    <row r="61624" spans="199:199" ht="12" customHeight="1">
      <c r="GQ61624" s="171"/>
    </row>
    <row r="61625" spans="199:199" ht="12" customHeight="1">
      <c r="GQ61625" s="171"/>
    </row>
    <row r="61626" spans="199:199" ht="12" customHeight="1">
      <c r="GQ61626" s="171"/>
    </row>
    <row r="61627" spans="199:199" ht="12" customHeight="1">
      <c r="GQ61627" s="171"/>
    </row>
    <row r="61628" spans="199:199" ht="12" customHeight="1">
      <c r="GQ61628" s="171"/>
    </row>
    <row r="61629" spans="199:199" ht="12" customHeight="1">
      <c r="GQ61629" s="171"/>
    </row>
    <row r="61630" spans="199:199" ht="12" customHeight="1">
      <c r="GQ61630" s="171"/>
    </row>
    <row r="61631" spans="199:199" ht="12" customHeight="1">
      <c r="GQ61631" s="171"/>
    </row>
    <row r="61632" spans="199:199" ht="12" customHeight="1">
      <c r="GQ61632" s="171"/>
    </row>
    <row r="61633" spans="199:199" ht="12" customHeight="1">
      <c r="GQ61633" s="171"/>
    </row>
    <row r="61634" spans="199:199" ht="12" customHeight="1">
      <c r="GQ61634" s="171"/>
    </row>
    <row r="61635" spans="199:199" ht="12" customHeight="1">
      <c r="GQ61635" s="171"/>
    </row>
    <row r="61636" spans="199:199" ht="12" customHeight="1">
      <c r="GQ61636" s="171"/>
    </row>
    <row r="61637" spans="199:199" ht="12" customHeight="1">
      <c r="GQ61637" s="171"/>
    </row>
    <row r="61638" spans="199:199" ht="12" customHeight="1">
      <c r="GQ61638" s="171"/>
    </row>
    <row r="61639" spans="199:199" ht="12" customHeight="1">
      <c r="GQ61639" s="171"/>
    </row>
    <row r="61640" spans="199:199" ht="12" customHeight="1">
      <c r="GQ61640" s="171"/>
    </row>
    <row r="61641" spans="199:199" ht="12" customHeight="1">
      <c r="GQ61641" s="171"/>
    </row>
    <row r="61642" spans="199:199" ht="12" customHeight="1">
      <c r="GQ61642" s="171"/>
    </row>
    <row r="61643" spans="199:199" ht="12" customHeight="1">
      <c r="GQ61643" s="171"/>
    </row>
    <row r="61644" spans="199:199" ht="12" customHeight="1">
      <c r="GQ61644" s="171"/>
    </row>
    <row r="61645" spans="199:199" ht="12" customHeight="1">
      <c r="GQ61645" s="171"/>
    </row>
    <row r="61646" spans="199:199" ht="12" customHeight="1">
      <c r="GQ61646" s="171"/>
    </row>
    <row r="61647" spans="199:199" ht="12" customHeight="1">
      <c r="GQ61647" s="171"/>
    </row>
    <row r="61648" spans="199:199" ht="12" customHeight="1">
      <c r="GQ61648" s="171"/>
    </row>
    <row r="61649" spans="199:199" ht="12" customHeight="1">
      <c r="GQ61649" s="171"/>
    </row>
    <row r="61650" spans="199:199" ht="12" customHeight="1">
      <c r="GQ61650" s="171"/>
    </row>
    <row r="61651" spans="199:199" ht="12" customHeight="1">
      <c r="GQ61651" s="171"/>
    </row>
    <row r="61652" spans="199:199" ht="12" customHeight="1">
      <c r="GQ61652" s="171"/>
    </row>
    <row r="61653" spans="199:199" ht="12" customHeight="1">
      <c r="GQ61653" s="171"/>
    </row>
    <row r="61654" spans="199:199" ht="12" customHeight="1">
      <c r="GQ61654" s="171"/>
    </row>
    <row r="61655" spans="199:199" ht="12" customHeight="1">
      <c r="GQ61655" s="171"/>
    </row>
    <row r="61656" spans="199:199" ht="12" customHeight="1">
      <c r="GQ61656" s="171"/>
    </row>
    <row r="61657" spans="199:199" ht="12" customHeight="1">
      <c r="GQ61657" s="171"/>
    </row>
    <row r="61658" spans="199:199" ht="12" customHeight="1">
      <c r="GQ61658" s="171"/>
    </row>
    <row r="61659" spans="199:199" ht="12" customHeight="1">
      <c r="GQ61659" s="171"/>
    </row>
    <row r="61660" spans="199:199" ht="12" customHeight="1">
      <c r="GQ61660" s="171"/>
    </row>
    <row r="61661" spans="199:199" ht="12" customHeight="1">
      <c r="GQ61661" s="171"/>
    </row>
    <row r="61662" spans="199:199" ht="12" customHeight="1">
      <c r="GQ61662" s="171"/>
    </row>
    <row r="61663" spans="199:199" ht="12" customHeight="1">
      <c r="GQ61663" s="171"/>
    </row>
    <row r="61664" spans="199:199" ht="12" customHeight="1">
      <c r="GQ61664" s="171"/>
    </row>
    <row r="61665" spans="199:199" ht="12" customHeight="1">
      <c r="GQ61665" s="171"/>
    </row>
    <row r="61666" spans="199:199" ht="12" customHeight="1">
      <c r="GQ61666" s="171"/>
    </row>
    <row r="61667" spans="199:199" ht="12" customHeight="1">
      <c r="GQ61667" s="171"/>
    </row>
    <row r="61668" spans="199:199" ht="12" customHeight="1">
      <c r="GQ61668" s="171"/>
    </row>
    <row r="61669" spans="199:199" ht="12" customHeight="1">
      <c r="GQ61669" s="171"/>
    </row>
    <row r="61670" spans="199:199" ht="12" customHeight="1">
      <c r="GQ61670" s="171"/>
    </row>
    <row r="61671" spans="199:199" ht="12" customHeight="1">
      <c r="GQ61671" s="171"/>
    </row>
    <row r="61672" spans="199:199" ht="12" customHeight="1">
      <c r="GQ61672" s="171"/>
    </row>
    <row r="61673" spans="199:199" ht="12" customHeight="1">
      <c r="GQ61673" s="171"/>
    </row>
    <row r="61674" spans="199:199" ht="12" customHeight="1">
      <c r="GQ61674" s="171"/>
    </row>
    <row r="61675" spans="199:199" ht="12" customHeight="1">
      <c r="GQ61675" s="171"/>
    </row>
    <row r="61676" spans="199:199" ht="12" customHeight="1">
      <c r="GQ61676" s="171"/>
    </row>
    <row r="61677" spans="199:199" ht="12" customHeight="1">
      <c r="GQ61677" s="171"/>
    </row>
    <row r="61678" spans="199:199" ht="12" customHeight="1">
      <c r="GQ61678" s="171"/>
    </row>
    <row r="61679" spans="199:199" ht="12" customHeight="1">
      <c r="GQ61679" s="171"/>
    </row>
    <row r="61680" spans="199:199" ht="12" customHeight="1">
      <c r="GQ61680" s="171"/>
    </row>
    <row r="61681" spans="199:199" ht="12" customHeight="1">
      <c r="GQ61681" s="171"/>
    </row>
    <row r="61682" spans="199:199" ht="12" customHeight="1">
      <c r="GQ61682" s="171"/>
    </row>
    <row r="61683" spans="199:199" ht="12" customHeight="1">
      <c r="GQ61683" s="171"/>
    </row>
    <row r="61684" spans="199:199" ht="12" customHeight="1">
      <c r="GQ61684" s="171"/>
    </row>
    <row r="61685" spans="199:199" ht="12" customHeight="1">
      <c r="GQ61685" s="171"/>
    </row>
    <row r="61686" spans="199:199" ht="12" customHeight="1">
      <c r="GQ61686" s="171"/>
    </row>
    <row r="61687" spans="199:199" ht="12" customHeight="1">
      <c r="GQ61687" s="171"/>
    </row>
    <row r="61688" spans="199:199" ht="12" customHeight="1">
      <c r="GQ61688" s="171"/>
    </row>
    <row r="61689" spans="199:199" ht="12" customHeight="1">
      <c r="GQ61689" s="171"/>
    </row>
    <row r="61690" spans="199:199" ht="12" customHeight="1">
      <c r="GQ61690" s="171"/>
    </row>
    <row r="61691" spans="199:199" ht="12" customHeight="1">
      <c r="GQ61691" s="171"/>
    </row>
    <row r="61692" spans="199:199" ht="12" customHeight="1">
      <c r="GQ61692" s="171"/>
    </row>
    <row r="61693" spans="199:199" ht="12" customHeight="1">
      <c r="GQ61693" s="171"/>
    </row>
    <row r="61694" spans="199:199" ht="12" customHeight="1">
      <c r="GQ61694" s="171"/>
    </row>
    <row r="61695" spans="199:199" ht="12" customHeight="1">
      <c r="GQ61695" s="171"/>
    </row>
    <row r="61696" spans="199:199" ht="12" customHeight="1">
      <c r="GQ61696" s="171"/>
    </row>
    <row r="61697" spans="199:199" ht="12" customHeight="1">
      <c r="GQ61697" s="171"/>
    </row>
    <row r="61698" spans="199:199" ht="12" customHeight="1">
      <c r="GQ61698" s="171"/>
    </row>
    <row r="61699" spans="199:199" ht="12" customHeight="1">
      <c r="GQ61699" s="171"/>
    </row>
    <row r="61700" spans="199:199" ht="12" customHeight="1">
      <c r="GQ61700" s="171"/>
    </row>
    <row r="61701" spans="199:199" ht="12" customHeight="1">
      <c r="GQ61701" s="171"/>
    </row>
    <row r="61702" spans="199:199" ht="12" customHeight="1">
      <c r="GQ61702" s="171"/>
    </row>
    <row r="61703" spans="199:199" ht="12" customHeight="1">
      <c r="GQ61703" s="171"/>
    </row>
    <row r="61704" spans="199:199" ht="12" customHeight="1">
      <c r="GQ61704" s="171"/>
    </row>
    <row r="61705" spans="199:199" ht="12" customHeight="1">
      <c r="GQ61705" s="171"/>
    </row>
    <row r="61706" spans="199:199" ht="12" customHeight="1">
      <c r="GQ61706" s="171"/>
    </row>
    <row r="61707" spans="199:199" ht="12" customHeight="1">
      <c r="GQ61707" s="171"/>
    </row>
    <row r="61708" spans="199:199" ht="12" customHeight="1">
      <c r="GQ61708" s="171"/>
    </row>
    <row r="61709" spans="199:199" ht="12" customHeight="1">
      <c r="GQ61709" s="171"/>
    </row>
    <row r="61710" spans="199:199" ht="12" customHeight="1">
      <c r="GQ61710" s="171"/>
    </row>
    <row r="61711" spans="199:199" ht="12" customHeight="1">
      <c r="GQ61711" s="171"/>
    </row>
    <row r="61712" spans="199:199" ht="12" customHeight="1">
      <c r="GQ61712" s="171"/>
    </row>
    <row r="61713" spans="199:199" ht="12" customHeight="1">
      <c r="GQ61713" s="171"/>
    </row>
    <row r="61714" spans="199:199" ht="12" customHeight="1">
      <c r="GQ61714" s="171"/>
    </row>
    <row r="61715" spans="199:199" ht="12" customHeight="1">
      <c r="GQ61715" s="171"/>
    </row>
    <row r="61716" spans="199:199" ht="12" customHeight="1">
      <c r="GQ61716" s="171"/>
    </row>
    <row r="61717" spans="199:199" ht="12" customHeight="1">
      <c r="GQ61717" s="171"/>
    </row>
    <row r="61718" spans="199:199" ht="12" customHeight="1">
      <c r="GQ61718" s="171"/>
    </row>
    <row r="61719" spans="199:199" ht="12" customHeight="1">
      <c r="GQ61719" s="171"/>
    </row>
    <row r="61720" spans="199:199" ht="12" customHeight="1">
      <c r="GQ61720" s="171"/>
    </row>
    <row r="61721" spans="199:199" ht="12" customHeight="1">
      <c r="GQ61721" s="171"/>
    </row>
    <row r="61722" spans="199:199" ht="12" customHeight="1">
      <c r="GQ61722" s="171"/>
    </row>
    <row r="61723" spans="199:199" ht="12" customHeight="1">
      <c r="GQ61723" s="171"/>
    </row>
    <row r="61724" spans="199:199" ht="12" customHeight="1">
      <c r="GQ61724" s="171"/>
    </row>
    <row r="61725" spans="199:199" ht="12" customHeight="1">
      <c r="GQ61725" s="171"/>
    </row>
    <row r="61726" spans="199:199" ht="12" customHeight="1">
      <c r="GQ61726" s="171"/>
    </row>
    <row r="61727" spans="199:199" ht="12" customHeight="1">
      <c r="GQ61727" s="171"/>
    </row>
    <row r="61728" spans="199:199" ht="12" customHeight="1">
      <c r="GQ61728" s="171"/>
    </row>
    <row r="61729" spans="199:199" ht="12" customHeight="1">
      <c r="GQ61729" s="171"/>
    </row>
    <row r="61730" spans="199:199" ht="12" customHeight="1">
      <c r="GQ61730" s="171"/>
    </row>
    <row r="61731" spans="199:199" ht="12" customHeight="1">
      <c r="GQ61731" s="171"/>
    </row>
    <row r="61732" spans="199:199" ht="12" customHeight="1">
      <c r="GQ61732" s="171"/>
    </row>
    <row r="61733" spans="199:199" ht="12" customHeight="1">
      <c r="GQ61733" s="171"/>
    </row>
    <row r="61734" spans="199:199" ht="12" customHeight="1">
      <c r="GQ61734" s="171"/>
    </row>
    <row r="61735" spans="199:199" ht="12" customHeight="1">
      <c r="GQ61735" s="171"/>
    </row>
    <row r="61736" spans="199:199" ht="12" customHeight="1">
      <c r="GQ61736" s="171"/>
    </row>
    <row r="61737" spans="199:199" ht="12" customHeight="1">
      <c r="GQ61737" s="171"/>
    </row>
    <row r="61738" spans="199:199" ht="12" customHeight="1">
      <c r="GQ61738" s="171"/>
    </row>
    <row r="61739" spans="199:199" ht="12" customHeight="1">
      <c r="GQ61739" s="171"/>
    </row>
    <row r="61740" spans="199:199" ht="12" customHeight="1">
      <c r="GQ61740" s="171"/>
    </row>
    <row r="61741" spans="199:199" ht="12" customHeight="1">
      <c r="GQ61741" s="171"/>
    </row>
    <row r="61742" spans="199:199" ht="12" customHeight="1">
      <c r="GQ61742" s="171"/>
    </row>
    <row r="61743" spans="199:199" ht="12" customHeight="1">
      <c r="GQ61743" s="171"/>
    </row>
    <row r="61744" spans="199:199" ht="12" customHeight="1">
      <c r="GQ61744" s="171"/>
    </row>
    <row r="61745" spans="199:199" ht="12" customHeight="1">
      <c r="GQ61745" s="171"/>
    </row>
    <row r="61746" spans="199:199" ht="12" customHeight="1">
      <c r="GQ61746" s="171"/>
    </row>
    <row r="61747" spans="199:199" ht="12" customHeight="1">
      <c r="GQ61747" s="171"/>
    </row>
    <row r="61748" spans="199:199" ht="12" customHeight="1">
      <c r="GQ61748" s="171"/>
    </row>
    <row r="61749" spans="199:199" ht="12" customHeight="1">
      <c r="GQ61749" s="171"/>
    </row>
    <row r="61750" spans="199:199" ht="12" customHeight="1">
      <c r="GQ61750" s="171"/>
    </row>
    <row r="61751" spans="199:199" ht="12" customHeight="1">
      <c r="GQ61751" s="171"/>
    </row>
    <row r="61752" spans="199:199" ht="12" customHeight="1">
      <c r="GQ61752" s="171"/>
    </row>
    <row r="61753" spans="199:199" ht="12" customHeight="1">
      <c r="GQ61753" s="171"/>
    </row>
    <row r="61754" spans="199:199" ht="12" customHeight="1">
      <c r="GQ61754" s="171"/>
    </row>
    <row r="61755" spans="199:199" ht="12" customHeight="1">
      <c r="GQ61755" s="171"/>
    </row>
    <row r="61756" spans="199:199" ht="12" customHeight="1">
      <c r="GQ61756" s="171"/>
    </row>
    <row r="61757" spans="199:199" ht="12" customHeight="1">
      <c r="GQ61757" s="171"/>
    </row>
    <row r="61758" spans="199:199" ht="12" customHeight="1">
      <c r="GQ61758" s="171"/>
    </row>
    <row r="61759" spans="199:199" ht="12" customHeight="1">
      <c r="GQ61759" s="171"/>
    </row>
    <row r="61760" spans="199:199" ht="12" customHeight="1">
      <c r="GQ61760" s="171"/>
    </row>
    <row r="61761" spans="199:199" ht="12" customHeight="1">
      <c r="GQ61761" s="171"/>
    </row>
    <row r="61762" spans="199:199" ht="12" customHeight="1">
      <c r="GQ61762" s="171"/>
    </row>
    <row r="61763" spans="199:199" ht="12" customHeight="1">
      <c r="GQ61763" s="171"/>
    </row>
    <row r="61764" spans="199:199" ht="12" customHeight="1">
      <c r="GQ61764" s="171"/>
    </row>
    <row r="61765" spans="199:199" ht="12" customHeight="1">
      <c r="GQ61765" s="171"/>
    </row>
    <row r="61766" spans="199:199" ht="12" customHeight="1">
      <c r="GQ61766" s="171"/>
    </row>
    <row r="61767" spans="199:199" ht="12" customHeight="1">
      <c r="GQ61767" s="171"/>
    </row>
    <row r="61768" spans="199:199" ht="12" customHeight="1">
      <c r="GQ61768" s="171"/>
    </row>
    <row r="61769" spans="199:199" ht="12" customHeight="1">
      <c r="GQ61769" s="171"/>
    </row>
    <row r="61770" spans="199:199" ht="12" customHeight="1">
      <c r="GQ61770" s="171"/>
    </row>
    <row r="61771" spans="199:199" ht="12" customHeight="1">
      <c r="GQ61771" s="171"/>
    </row>
    <row r="61772" spans="199:199" ht="12" customHeight="1">
      <c r="GQ61772" s="171"/>
    </row>
    <row r="61773" spans="199:199" ht="12" customHeight="1">
      <c r="GQ61773" s="171"/>
    </row>
    <row r="61774" spans="199:199" ht="12" customHeight="1">
      <c r="GQ61774" s="171"/>
    </row>
    <row r="61775" spans="199:199" ht="12" customHeight="1">
      <c r="GQ61775" s="171"/>
    </row>
    <row r="61776" spans="199:199" ht="12" customHeight="1">
      <c r="GQ61776" s="171"/>
    </row>
    <row r="61777" spans="199:199" ht="12" customHeight="1">
      <c r="GQ61777" s="171"/>
    </row>
    <row r="61778" spans="199:199" ht="12" customHeight="1">
      <c r="GQ61778" s="171"/>
    </row>
    <row r="61779" spans="199:199" ht="12" customHeight="1">
      <c r="GQ61779" s="171"/>
    </row>
    <row r="61780" spans="199:199" ht="12" customHeight="1">
      <c r="GQ61780" s="171"/>
    </row>
    <row r="61781" spans="199:199" ht="12" customHeight="1">
      <c r="GQ61781" s="171"/>
    </row>
    <row r="61782" spans="199:199" ht="12" customHeight="1">
      <c r="GQ61782" s="171"/>
    </row>
    <row r="61783" spans="199:199" ht="12" customHeight="1">
      <c r="GQ61783" s="171"/>
    </row>
    <row r="61784" spans="199:199" ht="12" customHeight="1">
      <c r="GQ61784" s="171"/>
    </row>
    <row r="61785" spans="199:199" ht="12" customHeight="1">
      <c r="GQ61785" s="171"/>
    </row>
    <row r="61786" spans="199:199" ht="12" customHeight="1">
      <c r="GQ61786" s="171"/>
    </row>
    <row r="61787" spans="199:199" ht="12" customHeight="1">
      <c r="GQ61787" s="171"/>
    </row>
    <row r="61788" spans="199:199" ht="12" customHeight="1">
      <c r="GQ61788" s="171"/>
    </row>
    <row r="61789" spans="199:199" ht="12" customHeight="1">
      <c r="GQ61789" s="171"/>
    </row>
    <row r="61790" spans="199:199" ht="12" customHeight="1">
      <c r="GQ61790" s="171"/>
    </row>
    <row r="61791" spans="199:199" ht="12" customHeight="1">
      <c r="GQ61791" s="171"/>
    </row>
    <row r="61792" spans="199:199" ht="12" customHeight="1">
      <c r="GQ61792" s="171"/>
    </row>
    <row r="61793" spans="199:199" ht="12" customHeight="1">
      <c r="GQ61793" s="171"/>
    </row>
    <row r="61794" spans="199:199" ht="12" customHeight="1">
      <c r="GQ61794" s="171"/>
    </row>
    <row r="61795" spans="199:199" ht="12" customHeight="1">
      <c r="GQ61795" s="171"/>
    </row>
    <row r="61796" spans="199:199" ht="12" customHeight="1">
      <c r="GQ61796" s="171"/>
    </row>
    <row r="61797" spans="199:199" ht="12" customHeight="1">
      <c r="GQ61797" s="171"/>
    </row>
    <row r="61798" spans="199:199" ht="12" customHeight="1">
      <c r="GQ61798" s="171"/>
    </row>
    <row r="61799" spans="199:199" ht="12" customHeight="1">
      <c r="GQ61799" s="171"/>
    </row>
    <row r="61800" spans="199:199" ht="12" customHeight="1">
      <c r="GQ61800" s="171"/>
    </row>
    <row r="61801" spans="199:199" ht="12" customHeight="1">
      <c r="GQ61801" s="171"/>
    </row>
    <row r="61802" spans="199:199" ht="12" customHeight="1">
      <c r="GQ61802" s="171"/>
    </row>
    <row r="61803" spans="199:199" ht="12" customHeight="1">
      <c r="GQ61803" s="171"/>
    </row>
    <row r="61804" spans="199:199" ht="12" customHeight="1">
      <c r="GQ61804" s="171"/>
    </row>
    <row r="61805" spans="199:199" ht="12" customHeight="1">
      <c r="GQ61805" s="171"/>
    </row>
    <row r="61806" spans="199:199" ht="12" customHeight="1">
      <c r="GQ61806" s="171"/>
    </row>
    <row r="61807" spans="199:199" ht="12" customHeight="1">
      <c r="GQ61807" s="171"/>
    </row>
    <row r="61808" spans="199:199" ht="12" customHeight="1">
      <c r="GQ61808" s="171"/>
    </row>
    <row r="61809" spans="199:199" ht="12" customHeight="1">
      <c r="GQ61809" s="171"/>
    </row>
    <row r="61810" spans="199:199" ht="12" customHeight="1">
      <c r="GQ61810" s="171"/>
    </row>
    <row r="61811" spans="199:199" ht="12" customHeight="1">
      <c r="GQ61811" s="171"/>
    </row>
    <row r="61812" spans="199:199" ht="12" customHeight="1">
      <c r="GQ61812" s="171"/>
    </row>
    <row r="61813" spans="199:199" ht="12" customHeight="1">
      <c r="GQ61813" s="171"/>
    </row>
    <row r="61814" spans="199:199" ht="12" customHeight="1">
      <c r="GQ61814" s="171"/>
    </row>
    <row r="61815" spans="199:199" ht="12" customHeight="1">
      <c r="GQ61815" s="171"/>
    </row>
    <row r="61816" spans="199:199" ht="12" customHeight="1">
      <c r="GQ61816" s="171"/>
    </row>
    <row r="61817" spans="199:199" ht="12" customHeight="1">
      <c r="GQ61817" s="171"/>
    </row>
    <row r="61818" spans="199:199" ht="12" customHeight="1">
      <c r="GQ61818" s="171"/>
    </row>
    <row r="61819" spans="199:199" ht="12" customHeight="1">
      <c r="GQ61819" s="171"/>
    </row>
    <row r="61820" spans="199:199" ht="12" customHeight="1">
      <c r="GQ61820" s="171"/>
    </row>
    <row r="61821" spans="199:199" ht="12" customHeight="1">
      <c r="GQ61821" s="171"/>
    </row>
    <row r="61822" spans="199:199" ht="12" customHeight="1">
      <c r="GQ61822" s="171"/>
    </row>
    <row r="61823" spans="199:199" ht="12" customHeight="1">
      <c r="GQ61823" s="171"/>
    </row>
    <row r="61824" spans="199:199" ht="12" customHeight="1">
      <c r="GQ61824" s="171"/>
    </row>
    <row r="61825" spans="199:199" ht="12" customHeight="1">
      <c r="GQ61825" s="171"/>
    </row>
    <row r="61826" spans="199:199" ht="12" customHeight="1">
      <c r="GQ61826" s="171"/>
    </row>
    <row r="61827" spans="199:199" ht="12" customHeight="1">
      <c r="GQ61827" s="171"/>
    </row>
    <row r="61828" spans="199:199" ht="12" customHeight="1">
      <c r="GQ61828" s="171"/>
    </row>
    <row r="61829" spans="199:199" ht="12" customHeight="1">
      <c r="GQ61829" s="171"/>
    </row>
    <row r="61830" spans="199:199" ht="12" customHeight="1">
      <c r="GQ61830" s="171"/>
    </row>
    <row r="61831" spans="199:199" ht="12" customHeight="1">
      <c r="GQ61831" s="171"/>
    </row>
    <row r="61832" spans="199:199" ht="12" customHeight="1">
      <c r="GQ61832" s="171"/>
    </row>
    <row r="61833" spans="199:199" ht="12" customHeight="1">
      <c r="GQ61833" s="171"/>
    </row>
    <row r="61834" spans="199:199" ht="12" customHeight="1">
      <c r="GQ61834" s="171"/>
    </row>
    <row r="61835" spans="199:199" ht="12" customHeight="1">
      <c r="GQ61835" s="171"/>
    </row>
    <row r="61836" spans="199:199" ht="12" customHeight="1">
      <c r="GQ61836" s="171"/>
    </row>
    <row r="61837" spans="199:199" ht="12" customHeight="1">
      <c r="GQ61837" s="171"/>
    </row>
    <row r="61838" spans="199:199" ht="12" customHeight="1">
      <c r="GQ61838" s="171"/>
    </row>
    <row r="61839" spans="199:199" ht="12" customHeight="1">
      <c r="GQ61839" s="171"/>
    </row>
    <row r="61840" spans="199:199" ht="12" customHeight="1">
      <c r="GQ61840" s="171"/>
    </row>
    <row r="61841" spans="199:199" ht="12" customHeight="1">
      <c r="GQ61841" s="171"/>
    </row>
    <row r="61842" spans="199:199" ht="12" customHeight="1">
      <c r="GQ61842" s="171"/>
    </row>
    <row r="61843" spans="199:199" ht="12" customHeight="1">
      <c r="GQ61843" s="171"/>
    </row>
    <row r="61844" spans="199:199" ht="12" customHeight="1">
      <c r="GQ61844" s="171"/>
    </row>
    <row r="61845" spans="199:199" ht="12" customHeight="1">
      <c r="GQ61845" s="171"/>
    </row>
    <row r="61846" spans="199:199" ht="12" customHeight="1">
      <c r="GQ61846" s="171"/>
    </row>
    <row r="61847" spans="199:199" ht="12" customHeight="1">
      <c r="GQ61847" s="171"/>
    </row>
    <row r="61848" spans="199:199" ht="12" customHeight="1">
      <c r="GQ61848" s="171"/>
    </row>
    <row r="61849" spans="199:199" ht="12" customHeight="1">
      <c r="GQ61849" s="171"/>
    </row>
    <row r="61850" spans="199:199" ht="12" customHeight="1">
      <c r="GQ61850" s="171"/>
    </row>
    <row r="61851" spans="199:199" ht="12" customHeight="1">
      <c r="GQ61851" s="171"/>
    </row>
    <row r="61852" spans="199:199" ht="12" customHeight="1">
      <c r="GQ61852" s="171"/>
    </row>
    <row r="61853" spans="199:199" ht="12" customHeight="1">
      <c r="GQ61853" s="171"/>
    </row>
    <row r="61854" spans="199:199" ht="12" customHeight="1">
      <c r="GQ61854" s="171"/>
    </row>
    <row r="61855" spans="199:199" ht="12" customHeight="1">
      <c r="GQ61855" s="171"/>
    </row>
    <row r="61856" spans="199:199" ht="12" customHeight="1">
      <c r="GQ61856" s="171"/>
    </row>
    <row r="61857" spans="199:199" ht="12" customHeight="1">
      <c r="GQ61857" s="171"/>
    </row>
    <row r="61858" spans="199:199" ht="12" customHeight="1">
      <c r="GQ61858" s="171"/>
    </row>
    <row r="61859" spans="199:199" ht="12" customHeight="1">
      <c r="GQ61859" s="171"/>
    </row>
    <row r="61860" spans="199:199" ht="12" customHeight="1">
      <c r="GQ61860" s="171"/>
    </row>
    <row r="61861" spans="199:199" ht="12" customHeight="1">
      <c r="GQ61861" s="171"/>
    </row>
    <row r="61862" spans="199:199" ht="12" customHeight="1">
      <c r="GQ61862" s="171"/>
    </row>
    <row r="61863" spans="199:199" ht="12" customHeight="1">
      <c r="GQ61863" s="171"/>
    </row>
    <row r="61864" spans="199:199" ht="12" customHeight="1">
      <c r="GQ61864" s="171"/>
    </row>
    <row r="61865" spans="199:199" ht="12" customHeight="1">
      <c r="GQ61865" s="171"/>
    </row>
    <row r="61866" spans="199:199" ht="12" customHeight="1">
      <c r="GQ61866" s="171"/>
    </row>
    <row r="61867" spans="199:199" ht="12" customHeight="1">
      <c r="GQ61867" s="171"/>
    </row>
    <row r="61868" spans="199:199" ht="12" customHeight="1">
      <c r="GQ61868" s="171"/>
    </row>
    <row r="61869" spans="199:199" ht="12" customHeight="1">
      <c r="GQ61869" s="171"/>
    </row>
    <row r="61870" spans="199:199" ht="12" customHeight="1">
      <c r="GQ61870" s="171"/>
    </row>
    <row r="61871" spans="199:199" ht="12" customHeight="1">
      <c r="GQ61871" s="171"/>
    </row>
    <row r="61872" spans="199:199" ht="12" customHeight="1">
      <c r="GQ61872" s="171"/>
    </row>
    <row r="61873" spans="199:199" ht="12" customHeight="1">
      <c r="GQ61873" s="171"/>
    </row>
    <row r="61874" spans="199:199" ht="12" customHeight="1">
      <c r="GQ61874" s="171"/>
    </row>
    <row r="61875" spans="199:199" ht="12" customHeight="1">
      <c r="GQ61875" s="171"/>
    </row>
    <row r="61876" spans="199:199" ht="12" customHeight="1">
      <c r="GQ61876" s="171"/>
    </row>
    <row r="61877" spans="199:199" ht="12" customHeight="1">
      <c r="GQ61877" s="171"/>
    </row>
    <row r="61878" spans="199:199" ht="12" customHeight="1">
      <c r="GQ61878" s="171"/>
    </row>
    <row r="61879" spans="199:199" ht="12" customHeight="1">
      <c r="GQ61879" s="171"/>
    </row>
    <row r="61880" spans="199:199" ht="12" customHeight="1">
      <c r="GQ61880" s="171"/>
    </row>
    <row r="61881" spans="199:199" ht="12" customHeight="1">
      <c r="GQ61881" s="171"/>
    </row>
    <row r="61882" spans="199:199" ht="12" customHeight="1">
      <c r="GQ61882" s="171"/>
    </row>
    <row r="61883" spans="199:199" ht="12" customHeight="1">
      <c r="GQ61883" s="171"/>
    </row>
    <row r="61884" spans="199:199" ht="12" customHeight="1">
      <c r="GQ61884" s="171"/>
    </row>
    <row r="61885" spans="199:199" ht="12" customHeight="1">
      <c r="GQ61885" s="171"/>
    </row>
    <row r="61886" spans="199:199" ht="12" customHeight="1">
      <c r="GQ61886" s="171"/>
    </row>
    <row r="61887" spans="199:199" ht="12" customHeight="1">
      <c r="GQ61887" s="171"/>
    </row>
    <row r="61888" spans="199:199" ht="12" customHeight="1">
      <c r="GQ61888" s="171"/>
    </row>
    <row r="61889" spans="199:199" ht="12" customHeight="1">
      <c r="GQ61889" s="171"/>
    </row>
    <row r="61890" spans="199:199" ht="12" customHeight="1">
      <c r="GQ61890" s="171"/>
    </row>
    <row r="61891" spans="199:199" ht="12" customHeight="1">
      <c r="GQ61891" s="171"/>
    </row>
    <row r="61892" spans="199:199" ht="12" customHeight="1">
      <c r="GQ61892" s="171"/>
    </row>
    <row r="61893" spans="199:199" ht="12" customHeight="1">
      <c r="GQ61893" s="171"/>
    </row>
    <row r="61894" spans="199:199" ht="12" customHeight="1">
      <c r="GQ61894" s="171"/>
    </row>
    <row r="61895" spans="199:199" ht="12" customHeight="1">
      <c r="GQ61895" s="171"/>
    </row>
    <row r="61896" spans="199:199" ht="12" customHeight="1">
      <c r="GQ61896" s="171"/>
    </row>
    <row r="61897" spans="199:199" ht="12" customHeight="1">
      <c r="GQ61897" s="171"/>
    </row>
    <row r="61898" spans="199:199" ht="12" customHeight="1">
      <c r="GQ61898" s="171"/>
    </row>
    <row r="61899" spans="199:199" ht="12" customHeight="1">
      <c r="GQ61899" s="171"/>
    </row>
    <row r="61900" spans="199:199" ht="12" customHeight="1">
      <c r="GQ61900" s="171"/>
    </row>
    <row r="61901" spans="199:199" ht="12" customHeight="1">
      <c r="GQ61901" s="171"/>
    </row>
    <row r="61902" spans="199:199" ht="12" customHeight="1">
      <c r="GQ61902" s="171"/>
    </row>
    <row r="61903" spans="199:199" ht="12" customHeight="1">
      <c r="GQ61903" s="171"/>
    </row>
    <row r="61904" spans="199:199" ht="12" customHeight="1">
      <c r="GQ61904" s="171"/>
    </row>
    <row r="61905" spans="199:199" ht="12" customHeight="1">
      <c r="GQ61905" s="171"/>
    </row>
    <row r="61906" spans="199:199" ht="12" customHeight="1">
      <c r="GQ61906" s="171"/>
    </row>
    <row r="61907" spans="199:199" ht="12" customHeight="1">
      <c r="GQ61907" s="171"/>
    </row>
    <row r="61908" spans="199:199" ht="12" customHeight="1">
      <c r="GQ61908" s="171"/>
    </row>
    <row r="61909" spans="199:199" ht="12" customHeight="1">
      <c r="GQ61909" s="171"/>
    </row>
    <row r="61910" spans="199:199" ht="12" customHeight="1">
      <c r="GQ61910" s="171"/>
    </row>
    <row r="61911" spans="199:199" ht="12" customHeight="1">
      <c r="GQ61911" s="171"/>
    </row>
    <row r="61912" spans="199:199" ht="12" customHeight="1">
      <c r="GQ61912" s="171"/>
    </row>
    <row r="61913" spans="199:199" ht="12" customHeight="1">
      <c r="GQ61913" s="171"/>
    </row>
    <row r="61914" spans="199:199" ht="12" customHeight="1">
      <c r="GQ61914" s="171"/>
    </row>
    <row r="61915" spans="199:199" ht="12" customHeight="1">
      <c r="GQ61915" s="171"/>
    </row>
    <row r="61916" spans="199:199" ht="12" customHeight="1">
      <c r="GQ61916" s="171"/>
    </row>
    <row r="61917" spans="199:199" ht="12" customHeight="1">
      <c r="GQ61917" s="171"/>
    </row>
    <row r="61918" spans="199:199" ht="12" customHeight="1">
      <c r="GQ61918" s="171"/>
    </row>
    <row r="61919" spans="199:199" ht="12" customHeight="1">
      <c r="GQ61919" s="171"/>
    </row>
    <row r="61920" spans="199:199" ht="12" customHeight="1">
      <c r="GQ61920" s="171"/>
    </row>
    <row r="61921" spans="199:199" ht="12" customHeight="1">
      <c r="GQ61921" s="171"/>
    </row>
    <row r="61922" spans="199:199" ht="12" customHeight="1">
      <c r="GQ61922" s="171"/>
    </row>
    <row r="61923" spans="199:199" ht="12" customHeight="1">
      <c r="GQ61923" s="171"/>
    </row>
    <row r="61924" spans="199:199" ht="12" customHeight="1">
      <c r="GQ61924" s="171"/>
    </row>
    <row r="61925" spans="199:199" ht="12" customHeight="1">
      <c r="GQ61925" s="171"/>
    </row>
    <row r="61926" spans="199:199" ht="12" customHeight="1">
      <c r="GQ61926" s="171"/>
    </row>
    <row r="61927" spans="199:199" ht="12" customHeight="1">
      <c r="GQ61927" s="171"/>
    </row>
    <row r="61928" spans="199:199" ht="12" customHeight="1">
      <c r="GQ61928" s="171"/>
    </row>
    <row r="61929" spans="199:199" ht="12" customHeight="1">
      <c r="GQ61929" s="171"/>
    </row>
    <row r="61930" spans="199:199" ht="12" customHeight="1">
      <c r="GQ61930" s="171"/>
    </row>
    <row r="61931" spans="199:199" ht="12" customHeight="1">
      <c r="GQ61931" s="171"/>
    </row>
    <row r="61932" spans="199:199" ht="12" customHeight="1">
      <c r="GQ61932" s="171"/>
    </row>
    <row r="61933" spans="199:199" ht="12" customHeight="1">
      <c r="GQ61933" s="171"/>
    </row>
    <row r="61934" spans="199:199" ht="12" customHeight="1">
      <c r="GQ61934" s="171"/>
    </row>
    <row r="61935" spans="199:199" ht="12" customHeight="1">
      <c r="GQ61935" s="171"/>
    </row>
    <row r="61936" spans="199:199" ht="12" customHeight="1">
      <c r="GQ61936" s="171"/>
    </row>
    <row r="61937" spans="199:199" ht="12" customHeight="1">
      <c r="GQ61937" s="171"/>
    </row>
    <row r="61938" spans="199:199" ht="12" customHeight="1">
      <c r="GQ61938" s="171"/>
    </row>
    <row r="61939" spans="199:199" ht="12" customHeight="1">
      <c r="GQ61939" s="171"/>
    </row>
    <row r="61940" spans="199:199" ht="12" customHeight="1">
      <c r="GQ61940" s="171"/>
    </row>
    <row r="61941" spans="199:199" ht="12" customHeight="1">
      <c r="GQ61941" s="171"/>
    </row>
    <row r="61942" spans="199:199" ht="12" customHeight="1">
      <c r="GQ61942" s="171"/>
    </row>
    <row r="61943" spans="199:199" ht="12" customHeight="1">
      <c r="GQ61943" s="171"/>
    </row>
    <row r="61944" spans="199:199" ht="12" customHeight="1">
      <c r="GQ61944" s="171"/>
    </row>
    <row r="61945" spans="199:199" ht="12" customHeight="1">
      <c r="GQ61945" s="171"/>
    </row>
    <row r="61946" spans="199:199" ht="12" customHeight="1">
      <c r="GQ61946" s="171"/>
    </row>
    <row r="61947" spans="199:199" ht="12" customHeight="1">
      <c r="GQ61947" s="171"/>
    </row>
    <row r="61948" spans="199:199" ht="12" customHeight="1">
      <c r="GQ61948" s="171"/>
    </row>
    <row r="61949" spans="199:199" ht="12" customHeight="1">
      <c r="GQ61949" s="171"/>
    </row>
    <row r="61950" spans="199:199" ht="12" customHeight="1">
      <c r="GQ61950" s="171"/>
    </row>
    <row r="61951" spans="199:199" ht="12" customHeight="1">
      <c r="GQ61951" s="171"/>
    </row>
    <row r="61952" spans="199:199" ht="12" customHeight="1">
      <c r="GQ61952" s="171"/>
    </row>
    <row r="61953" spans="199:199" ht="12" customHeight="1">
      <c r="GQ61953" s="171"/>
    </row>
    <row r="61954" spans="199:199" ht="12" customHeight="1">
      <c r="GQ61954" s="171"/>
    </row>
    <row r="61955" spans="199:199" ht="12" customHeight="1">
      <c r="GQ61955" s="171"/>
    </row>
    <row r="61956" spans="199:199" ht="12" customHeight="1">
      <c r="GQ61956" s="171"/>
    </row>
    <row r="61957" spans="199:199" ht="12" customHeight="1">
      <c r="GQ61957" s="171"/>
    </row>
    <row r="61958" spans="199:199" ht="12" customHeight="1">
      <c r="GQ61958" s="171"/>
    </row>
    <row r="61959" spans="199:199" ht="12" customHeight="1">
      <c r="GQ61959" s="171"/>
    </row>
    <row r="61960" spans="199:199" ht="12" customHeight="1">
      <c r="GQ61960" s="171"/>
    </row>
    <row r="61961" spans="199:199" ht="12" customHeight="1">
      <c r="GQ61961" s="171"/>
    </row>
    <row r="61962" spans="199:199" ht="12" customHeight="1">
      <c r="GQ61962" s="171"/>
    </row>
    <row r="61963" spans="199:199" ht="12" customHeight="1">
      <c r="GQ61963" s="171"/>
    </row>
    <row r="61964" spans="199:199" ht="12" customHeight="1">
      <c r="GQ61964" s="171"/>
    </row>
    <row r="61965" spans="199:199" ht="12" customHeight="1">
      <c r="GQ61965" s="171"/>
    </row>
    <row r="61966" spans="199:199" ht="12" customHeight="1">
      <c r="GQ61966" s="171"/>
    </row>
    <row r="61967" spans="199:199" ht="12" customHeight="1">
      <c r="GQ61967" s="171"/>
    </row>
    <row r="61968" spans="199:199" ht="12" customHeight="1">
      <c r="GQ61968" s="171"/>
    </row>
    <row r="61969" spans="199:199" ht="12" customHeight="1">
      <c r="GQ61969" s="171"/>
    </row>
    <row r="61970" spans="199:199" ht="12" customHeight="1">
      <c r="GQ61970" s="171"/>
    </row>
    <row r="61971" spans="199:199" ht="12" customHeight="1">
      <c r="GQ61971" s="171"/>
    </row>
    <row r="61972" spans="199:199" ht="12" customHeight="1">
      <c r="GQ61972" s="171"/>
    </row>
    <row r="61973" spans="199:199" ht="12" customHeight="1">
      <c r="GQ61973" s="171"/>
    </row>
    <row r="61974" spans="199:199" ht="12" customHeight="1">
      <c r="GQ61974" s="171"/>
    </row>
    <row r="61975" spans="199:199" ht="12" customHeight="1">
      <c r="GQ61975" s="171"/>
    </row>
    <row r="61976" spans="199:199" ht="12" customHeight="1">
      <c r="GQ61976" s="171"/>
    </row>
    <row r="61977" spans="199:199" ht="12" customHeight="1">
      <c r="GQ61977" s="171"/>
    </row>
    <row r="61978" spans="199:199" ht="12" customHeight="1">
      <c r="GQ61978" s="171"/>
    </row>
    <row r="61979" spans="199:199" ht="12" customHeight="1">
      <c r="GQ61979" s="171"/>
    </row>
    <row r="61980" spans="199:199" ht="12" customHeight="1">
      <c r="GQ61980" s="171"/>
    </row>
    <row r="61981" spans="199:199" ht="12" customHeight="1">
      <c r="GQ61981" s="171"/>
    </row>
    <row r="61982" spans="199:199" ht="12" customHeight="1">
      <c r="GQ61982" s="171"/>
    </row>
    <row r="61983" spans="199:199" ht="12" customHeight="1">
      <c r="GQ61983" s="171"/>
    </row>
    <row r="61984" spans="199:199" ht="12" customHeight="1">
      <c r="GQ61984" s="171"/>
    </row>
    <row r="61985" spans="199:199" ht="12" customHeight="1">
      <c r="GQ61985" s="171"/>
    </row>
    <row r="61986" spans="199:199" ht="12" customHeight="1">
      <c r="GQ61986" s="171"/>
    </row>
    <row r="61987" spans="199:199" ht="12" customHeight="1">
      <c r="GQ61987" s="171"/>
    </row>
    <row r="61988" spans="199:199" ht="12" customHeight="1">
      <c r="GQ61988" s="171"/>
    </row>
    <row r="61989" spans="199:199" ht="12" customHeight="1">
      <c r="GQ61989" s="171"/>
    </row>
    <row r="61990" spans="199:199" ht="12" customHeight="1">
      <c r="GQ61990" s="171"/>
    </row>
    <row r="61991" spans="199:199" ht="12" customHeight="1">
      <c r="GQ61991" s="171"/>
    </row>
    <row r="61992" spans="199:199" ht="12" customHeight="1">
      <c r="GQ61992" s="171"/>
    </row>
    <row r="61993" spans="199:199" ht="12" customHeight="1">
      <c r="GQ61993" s="171"/>
    </row>
    <row r="61994" spans="199:199" ht="12" customHeight="1">
      <c r="GQ61994" s="171"/>
    </row>
    <row r="61995" spans="199:199" ht="12" customHeight="1">
      <c r="GQ61995" s="171"/>
    </row>
    <row r="61996" spans="199:199" ht="12" customHeight="1">
      <c r="GQ61996" s="171"/>
    </row>
    <row r="61997" spans="199:199" ht="12" customHeight="1">
      <c r="GQ61997" s="171"/>
    </row>
    <row r="61998" spans="199:199" ht="12" customHeight="1">
      <c r="GQ61998" s="171"/>
    </row>
    <row r="61999" spans="199:199" ht="12" customHeight="1">
      <c r="GQ61999" s="171"/>
    </row>
    <row r="62000" spans="199:199" ht="12" customHeight="1">
      <c r="GQ62000" s="171"/>
    </row>
    <row r="62001" spans="199:199" ht="12" customHeight="1">
      <c r="GQ62001" s="171"/>
    </row>
    <row r="62002" spans="199:199" ht="12" customHeight="1">
      <c r="GQ62002" s="171"/>
    </row>
    <row r="62003" spans="199:199" ht="12" customHeight="1">
      <c r="GQ62003" s="171"/>
    </row>
    <row r="62004" spans="199:199" ht="12" customHeight="1">
      <c r="GQ62004" s="171"/>
    </row>
    <row r="62005" spans="199:199" ht="12" customHeight="1">
      <c r="GQ62005" s="171"/>
    </row>
    <row r="62006" spans="199:199" ht="12" customHeight="1">
      <c r="GQ62006" s="171"/>
    </row>
    <row r="62007" spans="199:199" ht="12" customHeight="1">
      <c r="GQ62007" s="171"/>
    </row>
    <row r="62008" spans="199:199" ht="12" customHeight="1">
      <c r="GQ62008" s="171"/>
    </row>
    <row r="62009" spans="199:199" ht="12" customHeight="1">
      <c r="GQ62009" s="171"/>
    </row>
    <row r="62010" spans="199:199" ht="12" customHeight="1">
      <c r="GQ62010" s="171"/>
    </row>
    <row r="62011" spans="199:199" ht="12" customHeight="1">
      <c r="GQ62011" s="171"/>
    </row>
    <row r="62012" spans="199:199" ht="12" customHeight="1">
      <c r="GQ62012" s="171"/>
    </row>
    <row r="62013" spans="199:199" ht="12" customHeight="1">
      <c r="GQ62013" s="171"/>
    </row>
    <row r="62014" spans="199:199" ht="12" customHeight="1">
      <c r="GQ62014" s="171"/>
    </row>
    <row r="62015" spans="199:199" ht="12" customHeight="1">
      <c r="GQ62015" s="171"/>
    </row>
    <row r="62016" spans="199:199" ht="12" customHeight="1">
      <c r="GQ62016" s="171"/>
    </row>
    <row r="62017" spans="199:199" ht="12" customHeight="1">
      <c r="GQ62017" s="171"/>
    </row>
    <row r="62018" spans="199:199" ht="12" customHeight="1">
      <c r="GQ62018" s="171"/>
    </row>
    <row r="62019" spans="199:199" ht="12" customHeight="1">
      <c r="GQ62019" s="171"/>
    </row>
    <row r="62020" spans="199:199" ht="12" customHeight="1">
      <c r="GQ62020" s="171"/>
    </row>
    <row r="62021" spans="199:199" ht="12" customHeight="1">
      <c r="GQ62021" s="171"/>
    </row>
    <row r="62022" spans="199:199" ht="12" customHeight="1">
      <c r="GQ62022" s="171"/>
    </row>
    <row r="62023" spans="199:199" ht="12" customHeight="1">
      <c r="GQ62023" s="171"/>
    </row>
    <row r="62024" spans="199:199" ht="12" customHeight="1">
      <c r="GQ62024" s="171"/>
    </row>
    <row r="62025" spans="199:199" ht="12" customHeight="1">
      <c r="GQ62025" s="171"/>
    </row>
    <row r="62026" spans="199:199" ht="12" customHeight="1">
      <c r="GQ62026" s="171"/>
    </row>
    <row r="62027" spans="199:199" ht="12" customHeight="1">
      <c r="GQ62027" s="171"/>
    </row>
    <row r="62028" spans="199:199" ht="12" customHeight="1">
      <c r="GQ62028" s="171"/>
    </row>
    <row r="62029" spans="199:199" ht="12" customHeight="1">
      <c r="GQ62029" s="171"/>
    </row>
    <row r="62030" spans="199:199" ht="12" customHeight="1">
      <c r="GQ62030" s="171"/>
    </row>
    <row r="62031" spans="199:199" ht="12" customHeight="1">
      <c r="GQ62031" s="171"/>
    </row>
    <row r="62032" spans="199:199" ht="12" customHeight="1">
      <c r="GQ62032" s="171"/>
    </row>
    <row r="62033" spans="199:199" ht="12" customHeight="1">
      <c r="GQ62033" s="171"/>
    </row>
    <row r="62034" spans="199:199" ht="12" customHeight="1">
      <c r="GQ62034" s="171"/>
    </row>
    <row r="62035" spans="199:199" ht="12" customHeight="1">
      <c r="GQ62035" s="171"/>
    </row>
    <row r="62036" spans="199:199" ht="12" customHeight="1">
      <c r="GQ62036" s="171"/>
    </row>
    <row r="62037" spans="199:199" ht="12" customHeight="1">
      <c r="GQ62037" s="171"/>
    </row>
    <row r="62038" spans="199:199" ht="12" customHeight="1">
      <c r="GQ62038" s="171"/>
    </row>
    <row r="62039" spans="199:199" ht="12" customHeight="1">
      <c r="GQ62039" s="171"/>
    </row>
    <row r="62040" spans="199:199" ht="12" customHeight="1">
      <c r="GQ62040" s="171"/>
    </row>
    <row r="62041" spans="199:199" ht="12" customHeight="1">
      <c r="GQ62041" s="171"/>
    </row>
    <row r="62042" spans="199:199" ht="12" customHeight="1">
      <c r="GQ62042" s="171"/>
    </row>
    <row r="62043" spans="199:199" ht="12" customHeight="1">
      <c r="GQ62043" s="171"/>
    </row>
    <row r="62044" spans="199:199" ht="12" customHeight="1">
      <c r="GQ62044" s="171"/>
    </row>
    <row r="62045" spans="199:199" ht="12" customHeight="1">
      <c r="GQ62045" s="171"/>
    </row>
    <row r="62046" spans="199:199" ht="12" customHeight="1">
      <c r="GQ62046" s="171"/>
    </row>
    <row r="62047" spans="199:199" ht="12" customHeight="1">
      <c r="GQ62047" s="171"/>
    </row>
    <row r="62048" spans="199:199" ht="12" customHeight="1">
      <c r="GQ62048" s="171"/>
    </row>
    <row r="62049" spans="199:199" ht="12" customHeight="1">
      <c r="GQ62049" s="171"/>
    </row>
    <row r="62050" spans="199:199" ht="12" customHeight="1">
      <c r="GQ62050" s="171"/>
    </row>
    <row r="62051" spans="199:199" ht="12" customHeight="1">
      <c r="GQ62051" s="171"/>
    </row>
    <row r="62052" spans="199:199" ht="12" customHeight="1">
      <c r="GQ62052" s="171"/>
    </row>
    <row r="62053" spans="199:199" ht="12" customHeight="1">
      <c r="GQ62053" s="171"/>
    </row>
    <row r="62054" spans="199:199" ht="12" customHeight="1">
      <c r="GQ62054" s="171"/>
    </row>
    <row r="62055" spans="199:199" ht="12" customHeight="1">
      <c r="GQ62055" s="171"/>
    </row>
    <row r="62056" spans="199:199" ht="12" customHeight="1">
      <c r="GQ62056" s="171"/>
    </row>
    <row r="62057" spans="199:199" ht="12" customHeight="1">
      <c r="GQ62057" s="171"/>
    </row>
    <row r="62058" spans="199:199" ht="12" customHeight="1">
      <c r="GQ62058" s="171"/>
    </row>
    <row r="62059" spans="199:199" ht="12" customHeight="1">
      <c r="GQ62059" s="171"/>
    </row>
    <row r="62060" spans="199:199" ht="12" customHeight="1">
      <c r="GQ62060" s="171"/>
    </row>
    <row r="62061" spans="199:199" ht="12" customHeight="1">
      <c r="GQ62061" s="171"/>
    </row>
    <row r="62062" spans="199:199" ht="12" customHeight="1">
      <c r="GQ62062" s="171"/>
    </row>
    <row r="62063" spans="199:199" ht="12" customHeight="1">
      <c r="GQ62063" s="171"/>
    </row>
    <row r="62064" spans="199:199" ht="12" customHeight="1">
      <c r="GQ62064" s="171"/>
    </row>
    <row r="62065" spans="199:199" ht="12" customHeight="1">
      <c r="GQ62065" s="171"/>
    </row>
    <row r="62066" spans="199:199" ht="12" customHeight="1">
      <c r="GQ62066" s="171"/>
    </row>
    <row r="62067" spans="199:199" ht="12" customHeight="1">
      <c r="GQ62067" s="171"/>
    </row>
    <row r="62068" spans="199:199" ht="12" customHeight="1">
      <c r="GQ62068" s="171"/>
    </row>
    <row r="62069" spans="199:199" ht="12" customHeight="1">
      <c r="GQ62069" s="171"/>
    </row>
    <row r="62070" spans="199:199" ht="12" customHeight="1">
      <c r="GQ62070" s="171"/>
    </row>
    <row r="62071" spans="199:199" ht="12" customHeight="1">
      <c r="GQ62071" s="171"/>
    </row>
    <row r="62072" spans="199:199" ht="12" customHeight="1">
      <c r="GQ62072" s="171"/>
    </row>
    <row r="62073" spans="199:199" ht="12" customHeight="1">
      <c r="GQ62073" s="171"/>
    </row>
    <row r="62074" spans="199:199" ht="12" customHeight="1">
      <c r="GQ62074" s="171"/>
    </row>
    <row r="62075" spans="199:199" ht="12" customHeight="1">
      <c r="GQ62075" s="171"/>
    </row>
    <row r="62076" spans="199:199" ht="12" customHeight="1">
      <c r="GQ62076" s="171"/>
    </row>
    <row r="62077" spans="199:199" ht="12" customHeight="1">
      <c r="GQ62077" s="171"/>
    </row>
    <row r="62078" spans="199:199" ht="12" customHeight="1">
      <c r="GQ62078" s="171"/>
    </row>
    <row r="62079" spans="199:199" ht="12" customHeight="1">
      <c r="GQ62079" s="171"/>
    </row>
    <row r="62080" spans="199:199" ht="12" customHeight="1">
      <c r="GQ62080" s="171"/>
    </row>
    <row r="62081" spans="199:199" ht="12" customHeight="1">
      <c r="GQ62081" s="171"/>
    </row>
    <row r="62082" spans="199:199" ht="12" customHeight="1">
      <c r="GQ62082" s="171"/>
    </row>
    <row r="62083" spans="199:199" ht="12" customHeight="1">
      <c r="GQ62083" s="171"/>
    </row>
    <row r="62084" spans="199:199" ht="12" customHeight="1">
      <c r="GQ62084" s="171"/>
    </row>
    <row r="62085" spans="199:199" ht="12" customHeight="1">
      <c r="GQ62085" s="171"/>
    </row>
    <row r="62086" spans="199:199" ht="12" customHeight="1">
      <c r="GQ62086" s="171"/>
    </row>
    <row r="62087" spans="199:199" ht="12" customHeight="1">
      <c r="GQ62087" s="171"/>
    </row>
    <row r="62088" spans="199:199" ht="12" customHeight="1">
      <c r="GQ62088" s="171"/>
    </row>
    <row r="62089" spans="199:199" ht="12" customHeight="1">
      <c r="GQ62089" s="171"/>
    </row>
    <row r="62090" spans="199:199" ht="12" customHeight="1">
      <c r="GQ62090" s="171"/>
    </row>
    <row r="62091" spans="199:199" ht="12" customHeight="1">
      <c r="GQ62091" s="171"/>
    </row>
    <row r="62092" spans="199:199" ht="12" customHeight="1">
      <c r="GQ62092" s="171"/>
    </row>
    <row r="62093" spans="199:199" ht="12" customHeight="1">
      <c r="GQ62093" s="171"/>
    </row>
    <row r="62094" spans="199:199" ht="12" customHeight="1">
      <c r="GQ62094" s="171"/>
    </row>
    <row r="62095" spans="199:199" ht="12" customHeight="1">
      <c r="GQ62095" s="171"/>
    </row>
    <row r="62096" spans="199:199" ht="12" customHeight="1">
      <c r="GQ62096" s="171"/>
    </row>
    <row r="62097" spans="199:199" ht="12" customHeight="1">
      <c r="GQ62097" s="171"/>
    </row>
    <row r="62098" spans="199:199" ht="12" customHeight="1">
      <c r="GQ62098" s="171"/>
    </row>
    <row r="62099" spans="199:199" ht="12" customHeight="1">
      <c r="GQ62099" s="171"/>
    </row>
    <row r="62100" spans="199:199" ht="12" customHeight="1">
      <c r="GQ62100" s="171"/>
    </row>
    <row r="62101" spans="199:199" ht="12" customHeight="1">
      <c r="GQ62101" s="171"/>
    </row>
    <row r="62102" spans="199:199" ht="12" customHeight="1">
      <c r="GQ62102" s="171"/>
    </row>
    <row r="62103" spans="199:199" ht="12" customHeight="1">
      <c r="GQ62103" s="171"/>
    </row>
    <row r="62104" spans="199:199" ht="12" customHeight="1">
      <c r="GQ62104" s="171"/>
    </row>
    <row r="62105" spans="199:199" ht="12" customHeight="1">
      <c r="GQ62105" s="171"/>
    </row>
    <row r="62106" spans="199:199" ht="12" customHeight="1">
      <c r="GQ62106" s="171"/>
    </row>
    <row r="62107" spans="199:199" ht="12" customHeight="1">
      <c r="GQ62107" s="171"/>
    </row>
    <row r="62108" spans="199:199" ht="12" customHeight="1">
      <c r="GQ62108" s="171"/>
    </row>
    <row r="62109" spans="199:199" ht="12" customHeight="1">
      <c r="GQ62109" s="171"/>
    </row>
    <row r="62110" spans="199:199" ht="12" customHeight="1">
      <c r="GQ62110" s="171"/>
    </row>
    <row r="62111" spans="199:199" ht="12" customHeight="1">
      <c r="GQ62111" s="171"/>
    </row>
    <row r="62112" spans="199:199" ht="12" customHeight="1">
      <c r="GQ62112" s="171"/>
    </row>
    <row r="62113" spans="199:199" ht="12" customHeight="1">
      <c r="GQ62113" s="171"/>
    </row>
    <row r="62114" spans="199:199" ht="12" customHeight="1">
      <c r="GQ62114" s="171"/>
    </row>
    <row r="62115" spans="199:199" ht="12" customHeight="1">
      <c r="GQ62115" s="171"/>
    </row>
    <row r="62116" spans="199:199" ht="12" customHeight="1">
      <c r="GQ62116" s="171"/>
    </row>
    <row r="62117" spans="199:199" ht="12" customHeight="1">
      <c r="GQ62117" s="171"/>
    </row>
    <row r="62118" spans="199:199" ht="12" customHeight="1">
      <c r="GQ62118" s="171"/>
    </row>
    <row r="62119" spans="199:199" ht="12" customHeight="1">
      <c r="GQ62119" s="171"/>
    </row>
    <row r="62120" spans="199:199" ht="12" customHeight="1">
      <c r="GQ62120" s="171"/>
    </row>
    <row r="62121" spans="199:199" ht="12" customHeight="1">
      <c r="GQ62121" s="171"/>
    </row>
    <row r="62122" spans="199:199" ht="12" customHeight="1">
      <c r="GQ62122" s="171"/>
    </row>
    <row r="62123" spans="199:199" ht="12" customHeight="1">
      <c r="GQ62123" s="171"/>
    </row>
    <row r="62124" spans="199:199" ht="12" customHeight="1">
      <c r="GQ62124" s="171"/>
    </row>
    <row r="62125" spans="199:199" ht="12" customHeight="1">
      <c r="GQ62125" s="171"/>
    </row>
    <row r="62126" spans="199:199" ht="12" customHeight="1">
      <c r="GQ62126" s="171"/>
    </row>
    <row r="62127" spans="199:199" ht="12" customHeight="1">
      <c r="GQ62127" s="171"/>
    </row>
    <row r="62128" spans="199:199" ht="12" customHeight="1">
      <c r="GQ62128" s="171"/>
    </row>
    <row r="62129" spans="199:199" ht="12" customHeight="1">
      <c r="GQ62129" s="171"/>
    </row>
    <row r="62130" spans="199:199" ht="12" customHeight="1">
      <c r="GQ62130" s="171"/>
    </row>
    <row r="62131" spans="199:199" ht="12" customHeight="1">
      <c r="GQ62131" s="171"/>
    </row>
    <row r="62132" spans="199:199" ht="12" customHeight="1">
      <c r="GQ62132" s="171"/>
    </row>
    <row r="62133" spans="199:199" ht="12" customHeight="1">
      <c r="GQ62133" s="171"/>
    </row>
    <row r="62134" spans="199:199" ht="12" customHeight="1">
      <c r="GQ62134" s="171"/>
    </row>
    <row r="62135" spans="199:199" ht="12" customHeight="1">
      <c r="GQ62135" s="171"/>
    </row>
    <row r="62136" spans="199:199" ht="12" customHeight="1">
      <c r="GQ62136" s="171"/>
    </row>
    <row r="62137" spans="199:199" ht="12" customHeight="1">
      <c r="GQ62137" s="171"/>
    </row>
    <row r="62138" spans="199:199" ht="12" customHeight="1">
      <c r="GQ62138" s="171"/>
    </row>
    <row r="62139" spans="199:199" ht="12" customHeight="1">
      <c r="GQ62139" s="171"/>
    </row>
    <row r="62140" spans="199:199" ht="12" customHeight="1">
      <c r="GQ62140" s="171"/>
    </row>
    <row r="62141" spans="199:199" ht="12" customHeight="1">
      <c r="GQ62141" s="171"/>
    </row>
    <row r="62142" spans="199:199" ht="12" customHeight="1">
      <c r="GQ62142" s="171"/>
    </row>
    <row r="62143" spans="199:199" ht="12" customHeight="1">
      <c r="GQ62143" s="171"/>
    </row>
    <row r="62144" spans="199:199" ht="12" customHeight="1">
      <c r="GQ62144" s="171"/>
    </row>
    <row r="62145" spans="199:199" ht="12" customHeight="1">
      <c r="GQ62145" s="171"/>
    </row>
    <row r="62146" spans="199:199" ht="12" customHeight="1">
      <c r="GQ62146" s="171"/>
    </row>
    <row r="62147" spans="199:199" ht="12" customHeight="1">
      <c r="GQ62147" s="171"/>
    </row>
    <row r="62148" spans="199:199" ht="12" customHeight="1">
      <c r="GQ62148" s="171"/>
    </row>
    <row r="62149" spans="199:199" ht="12" customHeight="1">
      <c r="GQ62149" s="171"/>
    </row>
    <row r="62150" spans="199:199" ht="12" customHeight="1">
      <c r="GQ62150" s="171"/>
    </row>
    <row r="62151" spans="199:199" ht="12" customHeight="1">
      <c r="GQ62151" s="171"/>
    </row>
    <row r="62152" spans="199:199" ht="12" customHeight="1">
      <c r="GQ62152" s="171"/>
    </row>
    <row r="62153" spans="199:199" ht="12" customHeight="1">
      <c r="GQ62153" s="171"/>
    </row>
    <row r="62154" spans="199:199" ht="12" customHeight="1">
      <c r="GQ62154" s="171"/>
    </row>
    <row r="62155" spans="199:199" ht="12" customHeight="1">
      <c r="GQ62155" s="171"/>
    </row>
    <row r="62156" spans="199:199" ht="12" customHeight="1">
      <c r="GQ62156" s="171"/>
    </row>
    <row r="62157" spans="199:199" ht="12" customHeight="1">
      <c r="GQ62157" s="171"/>
    </row>
    <row r="62158" spans="199:199" ht="12" customHeight="1">
      <c r="GQ62158" s="171"/>
    </row>
    <row r="62159" spans="199:199" ht="12" customHeight="1">
      <c r="GQ62159" s="171"/>
    </row>
    <row r="62160" spans="199:199" ht="12" customHeight="1">
      <c r="GQ62160" s="171"/>
    </row>
    <row r="62161" spans="199:199" ht="12" customHeight="1">
      <c r="GQ62161" s="171"/>
    </row>
    <row r="62162" spans="199:199" ht="12" customHeight="1">
      <c r="GQ62162" s="171"/>
    </row>
    <row r="62163" spans="199:199" ht="12" customHeight="1">
      <c r="GQ62163" s="171"/>
    </row>
    <row r="62164" spans="199:199" ht="12" customHeight="1">
      <c r="GQ62164" s="171"/>
    </row>
    <row r="62165" spans="199:199" ht="12" customHeight="1">
      <c r="GQ62165" s="171"/>
    </row>
    <row r="62166" spans="199:199" ht="12" customHeight="1">
      <c r="GQ62166" s="171"/>
    </row>
    <row r="62167" spans="199:199" ht="12" customHeight="1">
      <c r="GQ62167" s="171"/>
    </row>
    <row r="62168" spans="199:199" ht="12" customHeight="1">
      <c r="GQ62168" s="171"/>
    </row>
    <row r="62169" spans="199:199" ht="12" customHeight="1">
      <c r="GQ62169" s="171"/>
    </row>
    <row r="62170" spans="199:199" ht="12" customHeight="1">
      <c r="GQ62170" s="171"/>
    </row>
    <row r="62171" spans="199:199" ht="12" customHeight="1">
      <c r="GQ62171" s="171"/>
    </row>
    <row r="62172" spans="199:199" ht="12" customHeight="1">
      <c r="GQ62172" s="171"/>
    </row>
    <row r="62173" spans="199:199" ht="12" customHeight="1">
      <c r="GQ62173" s="171"/>
    </row>
    <row r="62174" spans="199:199" ht="12" customHeight="1">
      <c r="GQ62174" s="171"/>
    </row>
    <row r="62175" spans="199:199" ht="12" customHeight="1">
      <c r="GQ62175" s="171"/>
    </row>
    <row r="62176" spans="199:199" ht="12" customHeight="1">
      <c r="GQ62176" s="171"/>
    </row>
    <row r="62177" spans="199:199" ht="12" customHeight="1">
      <c r="GQ62177" s="171"/>
    </row>
    <row r="62178" spans="199:199" ht="12" customHeight="1">
      <c r="GQ62178" s="171"/>
    </row>
    <row r="62179" spans="199:199" ht="12" customHeight="1">
      <c r="GQ62179" s="171"/>
    </row>
    <row r="62180" spans="199:199" ht="12" customHeight="1">
      <c r="GQ62180" s="171"/>
    </row>
    <row r="62181" spans="199:199" ht="12" customHeight="1">
      <c r="GQ62181" s="171"/>
    </row>
    <row r="62182" spans="199:199" ht="12" customHeight="1">
      <c r="GQ62182" s="171"/>
    </row>
    <row r="62183" spans="199:199" ht="12" customHeight="1">
      <c r="GQ62183" s="171"/>
    </row>
    <row r="62184" spans="199:199" ht="12" customHeight="1">
      <c r="GQ62184" s="171"/>
    </row>
    <row r="62185" spans="199:199" ht="12" customHeight="1">
      <c r="GQ62185" s="171"/>
    </row>
    <row r="62186" spans="199:199" ht="12" customHeight="1">
      <c r="GQ62186" s="171"/>
    </row>
    <row r="62187" spans="199:199" ht="12" customHeight="1">
      <c r="GQ62187" s="171"/>
    </row>
    <row r="62188" spans="199:199" ht="12" customHeight="1">
      <c r="GQ62188" s="171"/>
    </row>
    <row r="62189" spans="199:199" ht="12" customHeight="1">
      <c r="GQ62189" s="171"/>
    </row>
    <row r="62190" spans="199:199" ht="12" customHeight="1">
      <c r="GQ62190" s="171"/>
    </row>
    <row r="62191" spans="199:199" ht="12" customHeight="1">
      <c r="GQ62191" s="171"/>
    </row>
    <row r="62192" spans="199:199" ht="12" customHeight="1">
      <c r="GQ62192" s="171"/>
    </row>
    <row r="62193" spans="199:199" ht="12" customHeight="1">
      <c r="GQ62193" s="171"/>
    </row>
    <row r="62194" spans="199:199" ht="12" customHeight="1">
      <c r="GQ62194" s="171"/>
    </row>
    <row r="62195" spans="199:199" ht="12" customHeight="1">
      <c r="GQ62195" s="171"/>
    </row>
    <row r="62196" spans="199:199" ht="12" customHeight="1">
      <c r="GQ62196" s="171"/>
    </row>
    <row r="62197" spans="199:199" ht="12" customHeight="1">
      <c r="GQ62197" s="171"/>
    </row>
    <row r="62198" spans="199:199" ht="12" customHeight="1">
      <c r="GQ62198" s="171"/>
    </row>
    <row r="62199" spans="199:199" ht="12" customHeight="1">
      <c r="GQ62199" s="171"/>
    </row>
    <row r="62200" spans="199:199" ht="12" customHeight="1">
      <c r="GQ62200" s="171"/>
    </row>
    <row r="62201" spans="199:199" ht="12" customHeight="1">
      <c r="GQ62201" s="171"/>
    </row>
    <row r="62202" spans="199:199" ht="12" customHeight="1">
      <c r="GQ62202" s="171"/>
    </row>
    <row r="62203" spans="199:199" ht="12" customHeight="1">
      <c r="GQ62203" s="171"/>
    </row>
    <row r="62204" spans="199:199" ht="12" customHeight="1">
      <c r="GQ62204" s="171"/>
    </row>
    <row r="62205" spans="199:199" ht="12" customHeight="1">
      <c r="GQ62205" s="171"/>
    </row>
    <row r="62206" spans="199:199" ht="12" customHeight="1">
      <c r="GQ62206" s="171"/>
    </row>
    <row r="62207" spans="199:199" ht="12" customHeight="1">
      <c r="GQ62207" s="171"/>
    </row>
    <row r="62208" spans="199:199" ht="12" customHeight="1">
      <c r="GQ62208" s="171"/>
    </row>
    <row r="62209" spans="199:199" ht="12" customHeight="1">
      <c r="GQ62209" s="171"/>
    </row>
    <row r="62210" spans="199:199" ht="12" customHeight="1">
      <c r="GQ62210" s="171"/>
    </row>
    <row r="62211" spans="199:199" ht="12" customHeight="1">
      <c r="GQ62211" s="171"/>
    </row>
    <row r="62212" spans="199:199" ht="12" customHeight="1">
      <c r="GQ62212" s="171"/>
    </row>
    <row r="62213" spans="199:199" ht="12" customHeight="1">
      <c r="GQ62213" s="171"/>
    </row>
    <row r="62214" spans="199:199" ht="12" customHeight="1">
      <c r="GQ62214" s="171"/>
    </row>
    <row r="62215" spans="199:199" ht="12" customHeight="1">
      <c r="GQ62215" s="171"/>
    </row>
    <row r="62216" spans="199:199" ht="12" customHeight="1">
      <c r="GQ62216" s="171"/>
    </row>
    <row r="62217" spans="199:199" ht="12" customHeight="1">
      <c r="GQ62217" s="171"/>
    </row>
    <row r="62218" spans="199:199" ht="12" customHeight="1">
      <c r="GQ62218" s="171"/>
    </row>
    <row r="62219" spans="199:199" ht="12" customHeight="1">
      <c r="GQ62219" s="171"/>
    </row>
    <row r="62220" spans="199:199" ht="12" customHeight="1">
      <c r="GQ62220" s="171"/>
    </row>
    <row r="62221" spans="199:199" ht="12" customHeight="1">
      <c r="GQ62221" s="171"/>
    </row>
    <row r="62222" spans="199:199" ht="12" customHeight="1">
      <c r="GQ62222" s="171"/>
    </row>
    <row r="62223" spans="199:199" ht="12" customHeight="1">
      <c r="GQ62223" s="171"/>
    </row>
    <row r="62224" spans="199:199" ht="12" customHeight="1">
      <c r="GQ62224" s="171"/>
    </row>
    <row r="62225" spans="199:199" ht="12" customHeight="1">
      <c r="GQ62225" s="171"/>
    </row>
    <row r="62226" spans="199:199" ht="12" customHeight="1">
      <c r="GQ62226" s="171"/>
    </row>
    <row r="62227" spans="199:199" ht="12" customHeight="1">
      <c r="GQ62227" s="171"/>
    </row>
    <row r="62228" spans="199:199" ht="12" customHeight="1">
      <c r="GQ62228" s="171"/>
    </row>
    <row r="62229" spans="199:199" ht="12" customHeight="1">
      <c r="GQ62229" s="171"/>
    </row>
    <row r="62230" spans="199:199" ht="12" customHeight="1">
      <c r="GQ62230" s="171"/>
    </row>
    <row r="62231" spans="199:199" ht="12" customHeight="1">
      <c r="GQ62231" s="171"/>
    </row>
    <row r="62232" spans="199:199" ht="12" customHeight="1">
      <c r="GQ62232" s="171"/>
    </row>
    <row r="62233" spans="199:199" ht="12" customHeight="1">
      <c r="GQ62233" s="171"/>
    </row>
    <row r="62234" spans="199:199" ht="12" customHeight="1">
      <c r="GQ62234" s="171"/>
    </row>
    <row r="62235" spans="199:199" ht="12" customHeight="1">
      <c r="GQ62235" s="171"/>
    </row>
    <row r="62236" spans="199:199" ht="12" customHeight="1">
      <c r="GQ62236" s="171"/>
    </row>
    <row r="62237" spans="199:199" ht="12" customHeight="1">
      <c r="GQ62237" s="171"/>
    </row>
    <row r="62238" spans="199:199" ht="12" customHeight="1">
      <c r="GQ62238" s="171"/>
    </row>
    <row r="62239" spans="199:199" ht="12" customHeight="1">
      <c r="GQ62239" s="171"/>
    </row>
    <row r="62240" spans="199:199" ht="12" customHeight="1">
      <c r="GQ62240" s="171"/>
    </row>
    <row r="62241" spans="199:199" ht="12" customHeight="1">
      <c r="GQ62241" s="171"/>
    </row>
    <row r="62242" spans="199:199" ht="12" customHeight="1">
      <c r="GQ62242" s="171"/>
    </row>
    <row r="62243" spans="199:199" ht="12" customHeight="1">
      <c r="GQ62243" s="171"/>
    </row>
    <row r="62244" spans="199:199" ht="12" customHeight="1">
      <c r="GQ62244" s="171"/>
    </row>
    <row r="62245" spans="199:199" ht="12" customHeight="1">
      <c r="GQ62245" s="171"/>
    </row>
    <row r="62246" spans="199:199" ht="12" customHeight="1">
      <c r="GQ62246" s="171"/>
    </row>
    <row r="62247" spans="199:199" ht="12" customHeight="1">
      <c r="GQ62247" s="171"/>
    </row>
    <row r="62248" spans="199:199" ht="12" customHeight="1">
      <c r="GQ62248" s="171"/>
    </row>
    <row r="62249" spans="199:199" ht="12" customHeight="1">
      <c r="GQ62249" s="171"/>
    </row>
    <row r="62250" spans="199:199" ht="12" customHeight="1">
      <c r="GQ62250" s="171"/>
    </row>
    <row r="62251" spans="199:199" ht="12" customHeight="1">
      <c r="GQ62251" s="171"/>
    </row>
    <row r="62252" spans="199:199" ht="12" customHeight="1">
      <c r="GQ62252" s="171"/>
    </row>
    <row r="62253" spans="199:199" ht="12" customHeight="1">
      <c r="GQ62253" s="171"/>
    </row>
    <row r="62254" spans="199:199" ht="12" customHeight="1">
      <c r="GQ62254" s="171"/>
    </row>
    <row r="62255" spans="199:199" ht="12" customHeight="1">
      <c r="GQ62255" s="171"/>
    </row>
    <row r="62256" spans="199:199" ht="12" customHeight="1">
      <c r="GQ62256" s="171"/>
    </row>
    <row r="62257" spans="199:199" ht="12" customHeight="1">
      <c r="GQ62257" s="171"/>
    </row>
    <row r="62258" spans="199:199" ht="12" customHeight="1">
      <c r="GQ62258" s="171"/>
    </row>
    <row r="62259" spans="199:199" ht="12" customHeight="1">
      <c r="GQ62259" s="171"/>
    </row>
    <row r="62260" spans="199:199" ht="12" customHeight="1">
      <c r="GQ62260" s="171"/>
    </row>
    <row r="62261" spans="199:199" ht="12" customHeight="1">
      <c r="GQ62261" s="171"/>
    </row>
    <row r="62262" spans="199:199" ht="12" customHeight="1">
      <c r="GQ62262" s="171"/>
    </row>
    <row r="62263" spans="199:199" ht="12" customHeight="1">
      <c r="GQ62263" s="171"/>
    </row>
    <row r="62264" spans="199:199" ht="12" customHeight="1">
      <c r="GQ62264" s="171"/>
    </row>
    <row r="62265" spans="199:199" ht="12" customHeight="1">
      <c r="GQ62265" s="171"/>
    </row>
    <row r="62266" spans="199:199" ht="12" customHeight="1">
      <c r="GQ62266" s="171"/>
    </row>
    <row r="62267" spans="199:199" ht="12" customHeight="1">
      <c r="GQ62267" s="171"/>
    </row>
    <row r="62268" spans="199:199" ht="12" customHeight="1">
      <c r="GQ62268" s="171"/>
    </row>
    <row r="62269" spans="199:199" ht="12" customHeight="1">
      <c r="GQ62269" s="171"/>
    </row>
    <row r="62270" spans="199:199" ht="12" customHeight="1">
      <c r="GQ62270" s="171"/>
    </row>
    <row r="62271" spans="199:199" ht="12" customHeight="1">
      <c r="GQ62271" s="171"/>
    </row>
    <row r="62272" spans="199:199" ht="12" customHeight="1">
      <c r="GQ62272" s="171"/>
    </row>
    <row r="62273" spans="199:199" ht="12" customHeight="1">
      <c r="GQ62273" s="171"/>
    </row>
    <row r="62274" spans="199:199" ht="12" customHeight="1">
      <c r="GQ62274" s="171"/>
    </row>
    <row r="62275" spans="199:199" ht="12" customHeight="1">
      <c r="GQ62275" s="171"/>
    </row>
    <row r="62276" spans="199:199" ht="12" customHeight="1">
      <c r="GQ62276" s="171"/>
    </row>
    <row r="62277" spans="199:199" ht="12" customHeight="1">
      <c r="GQ62277" s="171"/>
    </row>
    <row r="62278" spans="199:199" ht="12" customHeight="1">
      <c r="GQ62278" s="171"/>
    </row>
    <row r="62279" spans="199:199" ht="12" customHeight="1">
      <c r="GQ62279" s="171"/>
    </row>
    <row r="62280" spans="199:199" ht="12" customHeight="1">
      <c r="GQ62280" s="171"/>
    </row>
    <row r="62281" spans="199:199" ht="12" customHeight="1">
      <c r="GQ62281" s="171"/>
    </row>
    <row r="62282" spans="199:199" ht="12" customHeight="1">
      <c r="GQ62282" s="171"/>
    </row>
    <row r="62283" spans="199:199" ht="12" customHeight="1">
      <c r="GQ62283" s="171"/>
    </row>
    <row r="62284" spans="199:199" ht="12" customHeight="1">
      <c r="GQ62284" s="171"/>
    </row>
    <row r="62285" spans="199:199" ht="12" customHeight="1">
      <c r="GQ62285" s="171"/>
    </row>
    <row r="62286" spans="199:199" ht="12" customHeight="1">
      <c r="GQ62286" s="171"/>
    </row>
    <row r="62287" spans="199:199" ht="12" customHeight="1">
      <c r="GQ62287" s="171"/>
    </row>
    <row r="62288" spans="199:199" ht="12" customHeight="1">
      <c r="GQ62288" s="171"/>
    </row>
    <row r="62289" spans="199:199" ht="12" customHeight="1">
      <c r="GQ62289" s="171"/>
    </row>
    <row r="62290" spans="199:199" ht="12" customHeight="1">
      <c r="GQ62290" s="171"/>
    </row>
    <row r="62291" spans="199:199" ht="12" customHeight="1">
      <c r="GQ62291" s="171"/>
    </row>
    <row r="62292" spans="199:199" ht="12" customHeight="1">
      <c r="GQ62292" s="171"/>
    </row>
    <row r="62293" spans="199:199" ht="12" customHeight="1">
      <c r="GQ62293" s="171"/>
    </row>
    <row r="62294" spans="199:199" ht="12" customHeight="1">
      <c r="GQ62294" s="171"/>
    </row>
    <row r="62295" spans="199:199" ht="12" customHeight="1">
      <c r="GQ62295" s="171"/>
    </row>
    <row r="62296" spans="199:199" ht="12" customHeight="1">
      <c r="GQ62296" s="171"/>
    </row>
    <row r="62297" spans="199:199" ht="12" customHeight="1">
      <c r="GQ62297" s="171"/>
    </row>
    <row r="62298" spans="199:199" ht="12" customHeight="1">
      <c r="GQ62298" s="171"/>
    </row>
    <row r="62299" spans="199:199" ht="12" customHeight="1">
      <c r="GQ62299" s="171"/>
    </row>
    <row r="62300" spans="199:199" ht="12" customHeight="1">
      <c r="GQ62300" s="171"/>
    </row>
    <row r="62301" spans="199:199" ht="12" customHeight="1">
      <c r="GQ62301" s="171"/>
    </row>
    <row r="62302" spans="199:199" ht="12" customHeight="1">
      <c r="GQ62302" s="171"/>
    </row>
    <row r="62303" spans="199:199" ht="12" customHeight="1">
      <c r="GQ62303" s="171"/>
    </row>
    <row r="62304" spans="199:199" ht="12" customHeight="1">
      <c r="GQ62304" s="171"/>
    </row>
    <row r="62305" spans="199:199" ht="12" customHeight="1">
      <c r="GQ62305" s="171"/>
    </row>
    <row r="62306" spans="199:199" ht="12" customHeight="1">
      <c r="GQ62306" s="171"/>
    </row>
    <row r="62307" spans="199:199" ht="12" customHeight="1">
      <c r="GQ62307" s="171"/>
    </row>
    <row r="62308" spans="199:199" ht="12" customHeight="1">
      <c r="GQ62308" s="171"/>
    </row>
    <row r="62309" spans="199:199" ht="12" customHeight="1">
      <c r="GQ62309" s="171"/>
    </row>
    <row r="62310" spans="199:199" ht="12" customHeight="1">
      <c r="GQ62310" s="171"/>
    </row>
    <row r="62311" spans="199:199" ht="12" customHeight="1">
      <c r="GQ62311" s="171"/>
    </row>
    <row r="62312" spans="199:199" ht="12" customHeight="1">
      <c r="GQ62312" s="171"/>
    </row>
    <row r="62313" spans="199:199" ht="12" customHeight="1">
      <c r="GQ62313" s="171"/>
    </row>
    <row r="62314" spans="199:199" ht="12" customHeight="1">
      <c r="GQ62314" s="171"/>
    </row>
    <row r="62315" spans="199:199" ht="12" customHeight="1">
      <c r="GQ62315" s="171"/>
    </row>
    <row r="62316" spans="199:199" ht="12" customHeight="1">
      <c r="GQ62316" s="171"/>
    </row>
    <row r="62317" spans="199:199" ht="12" customHeight="1">
      <c r="GQ62317" s="171"/>
    </row>
    <row r="62318" spans="199:199" ht="12" customHeight="1">
      <c r="GQ62318" s="171"/>
    </row>
    <row r="62319" spans="199:199" ht="12" customHeight="1">
      <c r="GQ62319" s="171"/>
    </row>
    <row r="62320" spans="199:199" ht="12" customHeight="1">
      <c r="GQ62320" s="171"/>
    </row>
    <row r="62321" spans="199:199" ht="12" customHeight="1">
      <c r="GQ62321" s="171"/>
    </row>
    <row r="62322" spans="199:199" ht="12" customHeight="1">
      <c r="GQ62322" s="171"/>
    </row>
    <row r="62323" spans="199:199" ht="12" customHeight="1">
      <c r="GQ62323" s="171"/>
    </row>
    <row r="62324" spans="199:199" ht="12" customHeight="1">
      <c r="GQ62324" s="171"/>
    </row>
    <row r="62325" spans="199:199" ht="12" customHeight="1">
      <c r="GQ62325" s="171"/>
    </row>
    <row r="62326" spans="199:199" ht="12" customHeight="1">
      <c r="GQ62326" s="171"/>
    </row>
    <row r="62327" spans="199:199" ht="12" customHeight="1">
      <c r="GQ62327" s="171"/>
    </row>
    <row r="62328" spans="199:199" ht="12" customHeight="1">
      <c r="GQ62328" s="171"/>
    </row>
    <row r="62329" spans="199:199" ht="12" customHeight="1">
      <c r="GQ62329" s="171"/>
    </row>
    <row r="62330" spans="199:199" ht="12" customHeight="1">
      <c r="GQ62330" s="171"/>
    </row>
    <row r="62331" spans="199:199" ht="12" customHeight="1">
      <c r="GQ62331" s="171"/>
    </row>
    <row r="62332" spans="199:199" ht="12" customHeight="1">
      <c r="GQ62332" s="171"/>
    </row>
    <row r="62333" spans="199:199" ht="12" customHeight="1">
      <c r="GQ62333" s="171"/>
    </row>
    <row r="62334" spans="199:199" ht="12" customHeight="1">
      <c r="GQ62334" s="171"/>
    </row>
    <row r="62335" spans="199:199" ht="12" customHeight="1">
      <c r="GQ62335" s="171"/>
    </row>
    <row r="62336" spans="199:199" ht="12" customHeight="1">
      <c r="GQ62336" s="171"/>
    </row>
    <row r="62337" spans="199:199" ht="12" customHeight="1">
      <c r="GQ62337" s="171"/>
    </row>
    <row r="62338" spans="199:199" ht="12" customHeight="1">
      <c r="GQ62338" s="171"/>
    </row>
    <row r="62339" spans="199:199" ht="12" customHeight="1">
      <c r="GQ62339" s="171"/>
    </row>
    <row r="62340" spans="199:199" ht="12" customHeight="1">
      <c r="GQ62340" s="171"/>
    </row>
    <row r="62341" spans="199:199" ht="12" customHeight="1">
      <c r="GQ62341" s="171"/>
    </row>
    <row r="62342" spans="199:199" ht="12" customHeight="1">
      <c r="GQ62342" s="171"/>
    </row>
    <row r="62343" spans="199:199" ht="12" customHeight="1">
      <c r="GQ62343" s="171"/>
    </row>
    <row r="62344" spans="199:199" ht="12" customHeight="1">
      <c r="GQ62344" s="171"/>
    </row>
    <row r="62345" spans="199:199" ht="12" customHeight="1">
      <c r="GQ62345" s="171"/>
    </row>
    <row r="62346" spans="199:199" ht="12" customHeight="1">
      <c r="GQ62346" s="171"/>
    </row>
    <row r="62347" spans="199:199" ht="12" customHeight="1">
      <c r="GQ62347" s="171"/>
    </row>
    <row r="62348" spans="199:199" ht="12" customHeight="1">
      <c r="GQ62348" s="171"/>
    </row>
    <row r="62349" spans="199:199" ht="12" customHeight="1">
      <c r="GQ62349" s="171"/>
    </row>
    <row r="62350" spans="199:199" ht="12" customHeight="1">
      <c r="GQ62350" s="171"/>
    </row>
    <row r="62351" spans="199:199" ht="12" customHeight="1">
      <c r="GQ62351" s="171"/>
    </row>
    <row r="62352" spans="199:199" ht="12" customHeight="1">
      <c r="GQ62352" s="171"/>
    </row>
    <row r="62353" spans="199:199" ht="12" customHeight="1">
      <c r="GQ62353" s="171"/>
    </row>
    <row r="62354" spans="199:199" ht="12" customHeight="1">
      <c r="GQ62354" s="171"/>
    </row>
    <row r="62355" spans="199:199" ht="12" customHeight="1">
      <c r="GQ62355" s="171"/>
    </row>
    <row r="62356" spans="199:199" ht="12" customHeight="1">
      <c r="GQ62356" s="171"/>
    </row>
    <row r="62357" spans="199:199" ht="12" customHeight="1">
      <c r="GQ62357" s="171"/>
    </row>
    <row r="62358" spans="199:199" ht="12" customHeight="1">
      <c r="GQ62358" s="171"/>
    </row>
    <row r="62359" spans="199:199" ht="12" customHeight="1">
      <c r="GQ62359" s="171"/>
    </row>
    <row r="62360" spans="199:199" ht="12" customHeight="1">
      <c r="GQ62360" s="171"/>
    </row>
    <row r="62361" spans="199:199" ht="12" customHeight="1">
      <c r="GQ62361" s="171"/>
    </row>
    <row r="62362" spans="199:199" ht="12" customHeight="1">
      <c r="GQ62362" s="171"/>
    </row>
    <row r="62363" spans="199:199" ht="12" customHeight="1">
      <c r="GQ62363" s="171"/>
    </row>
    <row r="62364" spans="199:199" ht="12" customHeight="1">
      <c r="GQ62364" s="171"/>
    </row>
    <row r="62365" spans="199:199" ht="12" customHeight="1">
      <c r="GQ62365" s="171"/>
    </row>
    <row r="62366" spans="199:199" ht="12" customHeight="1">
      <c r="GQ62366" s="171"/>
    </row>
    <row r="62367" spans="199:199" ht="12" customHeight="1">
      <c r="GQ62367" s="171"/>
    </row>
    <row r="62368" spans="199:199" ht="12" customHeight="1">
      <c r="GQ62368" s="171"/>
    </row>
    <row r="62369" spans="199:199" ht="12" customHeight="1">
      <c r="GQ62369" s="171"/>
    </row>
    <row r="62370" spans="199:199" ht="12" customHeight="1">
      <c r="GQ62370" s="171"/>
    </row>
    <row r="62371" spans="199:199" ht="12" customHeight="1">
      <c r="GQ62371" s="171"/>
    </row>
    <row r="62372" spans="199:199" ht="12" customHeight="1">
      <c r="GQ62372" s="171"/>
    </row>
    <row r="62373" spans="199:199" ht="12" customHeight="1">
      <c r="GQ62373" s="171"/>
    </row>
    <row r="62374" spans="199:199" ht="12" customHeight="1">
      <c r="GQ62374" s="171"/>
    </row>
    <row r="62375" spans="199:199" ht="12" customHeight="1">
      <c r="GQ62375" s="171"/>
    </row>
    <row r="62376" spans="199:199" ht="12" customHeight="1">
      <c r="GQ62376" s="171"/>
    </row>
    <row r="62377" spans="199:199" ht="12" customHeight="1">
      <c r="GQ62377" s="171"/>
    </row>
    <row r="62378" spans="199:199" ht="12" customHeight="1">
      <c r="GQ62378" s="171"/>
    </row>
    <row r="62379" spans="199:199" ht="12" customHeight="1">
      <c r="GQ62379" s="171"/>
    </row>
    <row r="62380" spans="199:199" ht="12" customHeight="1">
      <c r="GQ62380" s="171"/>
    </row>
    <row r="62381" spans="199:199" ht="12" customHeight="1">
      <c r="GQ62381" s="171"/>
    </row>
    <row r="62382" spans="199:199" ht="12" customHeight="1">
      <c r="GQ62382" s="171"/>
    </row>
    <row r="62383" spans="199:199" ht="12" customHeight="1">
      <c r="GQ62383" s="171"/>
    </row>
    <row r="62384" spans="199:199" ht="12" customHeight="1">
      <c r="GQ62384" s="171"/>
    </row>
    <row r="62385" spans="199:199" ht="12" customHeight="1">
      <c r="GQ62385" s="171"/>
    </row>
    <row r="62386" spans="199:199" ht="12" customHeight="1">
      <c r="GQ62386" s="171"/>
    </row>
    <row r="62387" spans="199:199" ht="12" customHeight="1">
      <c r="GQ62387" s="171"/>
    </row>
    <row r="62388" spans="199:199" ht="12" customHeight="1">
      <c r="GQ62388" s="171"/>
    </row>
    <row r="62389" spans="199:199" ht="12" customHeight="1">
      <c r="GQ62389" s="171"/>
    </row>
    <row r="62390" spans="199:199" ht="12" customHeight="1">
      <c r="GQ62390" s="171"/>
    </row>
    <row r="62391" spans="199:199" ht="12" customHeight="1">
      <c r="GQ62391" s="171"/>
    </row>
    <row r="62392" spans="199:199" ht="12" customHeight="1">
      <c r="GQ62392" s="171"/>
    </row>
    <row r="62393" spans="199:199" ht="12" customHeight="1">
      <c r="GQ62393" s="171"/>
    </row>
    <row r="62394" spans="199:199" ht="12" customHeight="1">
      <c r="GQ62394" s="171"/>
    </row>
    <row r="62395" spans="199:199" ht="12" customHeight="1">
      <c r="GQ62395" s="171"/>
    </row>
    <row r="62396" spans="199:199" ht="12" customHeight="1">
      <c r="GQ62396" s="171"/>
    </row>
    <row r="62397" spans="199:199" ht="12" customHeight="1">
      <c r="GQ62397" s="171"/>
    </row>
    <row r="62398" spans="199:199" ht="12" customHeight="1">
      <c r="GQ62398" s="171"/>
    </row>
    <row r="62399" spans="199:199" ht="12" customHeight="1">
      <c r="GQ62399" s="171"/>
    </row>
    <row r="62400" spans="199:199" ht="12" customHeight="1">
      <c r="GQ62400" s="171"/>
    </row>
    <row r="62401" spans="199:199" ht="12" customHeight="1">
      <c r="GQ62401" s="171"/>
    </row>
    <row r="62402" spans="199:199" ht="12" customHeight="1">
      <c r="GQ62402" s="171"/>
    </row>
    <row r="62403" spans="199:199" ht="12" customHeight="1">
      <c r="GQ62403" s="171"/>
    </row>
    <row r="62404" spans="199:199" ht="12" customHeight="1">
      <c r="GQ62404" s="171"/>
    </row>
    <row r="62405" spans="199:199" ht="12" customHeight="1">
      <c r="GQ62405" s="171"/>
    </row>
    <row r="62406" spans="199:199" ht="12" customHeight="1">
      <c r="GQ62406" s="171"/>
    </row>
    <row r="62407" spans="199:199" ht="12" customHeight="1">
      <c r="GQ62407" s="171"/>
    </row>
    <row r="62408" spans="199:199" ht="12" customHeight="1">
      <c r="GQ62408" s="171"/>
    </row>
    <row r="62409" spans="199:199" ht="12" customHeight="1">
      <c r="GQ62409" s="171"/>
    </row>
    <row r="62410" spans="199:199" ht="12" customHeight="1">
      <c r="GQ62410" s="171"/>
    </row>
    <row r="62411" spans="199:199" ht="12" customHeight="1">
      <c r="GQ62411" s="171"/>
    </row>
    <row r="62412" spans="199:199" ht="12" customHeight="1">
      <c r="GQ62412" s="171"/>
    </row>
    <row r="62413" spans="199:199" ht="12" customHeight="1">
      <c r="GQ62413" s="171"/>
    </row>
    <row r="62414" spans="199:199" ht="12" customHeight="1">
      <c r="GQ62414" s="171"/>
    </row>
    <row r="62415" spans="199:199" ht="12" customHeight="1">
      <c r="GQ62415" s="171"/>
    </row>
    <row r="62416" spans="199:199" ht="12" customHeight="1">
      <c r="GQ62416" s="171"/>
    </row>
    <row r="62417" spans="199:199" ht="12" customHeight="1">
      <c r="GQ62417" s="171"/>
    </row>
    <row r="62418" spans="199:199" ht="12" customHeight="1">
      <c r="GQ62418" s="171"/>
    </row>
    <row r="62419" spans="199:199" ht="12" customHeight="1">
      <c r="GQ62419" s="171"/>
    </row>
    <row r="62420" spans="199:199" ht="12" customHeight="1">
      <c r="GQ62420" s="171"/>
    </row>
    <row r="62421" spans="199:199" ht="12" customHeight="1">
      <c r="GQ62421" s="171"/>
    </row>
    <row r="62422" spans="199:199" ht="12" customHeight="1">
      <c r="GQ62422" s="171"/>
    </row>
    <row r="62423" spans="199:199" ht="12" customHeight="1">
      <c r="GQ62423" s="171"/>
    </row>
    <row r="62424" spans="199:199" ht="12" customHeight="1">
      <c r="GQ62424" s="171"/>
    </row>
    <row r="62425" spans="199:199" ht="12" customHeight="1">
      <c r="GQ62425" s="171"/>
    </row>
    <row r="62426" spans="199:199" ht="12" customHeight="1">
      <c r="GQ62426" s="171"/>
    </row>
    <row r="62427" spans="199:199" ht="12" customHeight="1">
      <c r="GQ62427" s="171"/>
    </row>
    <row r="62428" spans="199:199" ht="12" customHeight="1">
      <c r="GQ62428" s="171"/>
    </row>
    <row r="62429" spans="199:199" ht="12" customHeight="1">
      <c r="GQ62429" s="171"/>
    </row>
    <row r="62430" spans="199:199" ht="12" customHeight="1">
      <c r="GQ62430" s="171"/>
    </row>
    <row r="62431" spans="199:199" ht="12" customHeight="1">
      <c r="GQ62431" s="171"/>
    </row>
    <row r="62432" spans="199:199" ht="12" customHeight="1">
      <c r="GQ62432" s="171"/>
    </row>
    <row r="62433" spans="199:199" ht="12" customHeight="1">
      <c r="GQ62433" s="171"/>
    </row>
    <row r="62434" spans="199:199" ht="12" customHeight="1">
      <c r="GQ62434" s="171"/>
    </row>
    <row r="62435" spans="199:199" ht="12" customHeight="1">
      <c r="GQ62435" s="171"/>
    </row>
    <row r="62436" spans="199:199" ht="12" customHeight="1">
      <c r="GQ62436" s="171"/>
    </row>
    <row r="62437" spans="199:199" ht="12" customHeight="1">
      <c r="GQ62437" s="171"/>
    </row>
    <row r="62438" spans="199:199" ht="12" customHeight="1">
      <c r="GQ62438" s="171"/>
    </row>
    <row r="62439" spans="199:199" ht="12" customHeight="1">
      <c r="GQ62439" s="171"/>
    </row>
    <row r="62440" spans="199:199" ht="12" customHeight="1">
      <c r="GQ62440" s="171"/>
    </row>
    <row r="62441" spans="199:199" ht="12" customHeight="1">
      <c r="GQ62441" s="171"/>
    </row>
    <row r="62442" spans="199:199" ht="12" customHeight="1">
      <c r="GQ62442" s="171"/>
    </row>
    <row r="62443" spans="199:199" ht="12" customHeight="1">
      <c r="GQ62443" s="171"/>
    </row>
    <row r="62444" spans="199:199" ht="12" customHeight="1">
      <c r="GQ62444" s="171"/>
    </row>
    <row r="62445" spans="199:199" ht="12" customHeight="1">
      <c r="GQ62445" s="171"/>
    </row>
    <row r="62446" spans="199:199" ht="12" customHeight="1">
      <c r="GQ62446" s="171"/>
    </row>
    <row r="62447" spans="199:199" ht="12" customHeight="1">
      <c r="GQ62447" s="171"/>
    </row>
    <row r="62448" spans="199:199" ht="12" customHeight="1">
      <c r="GQ62448" s="171"/>
    </row>
    <row r="62449" spans="199:199" ht="12" customHeight="1">
      <c r="GQ62449" s="171"/>
    </row>
    <row r="62450" spans="199:199" ht="12" customHeight="1">
      <c r="GQ62450" s="171"/>
    </row>
    <row r="62451" spans="199:199" ht="12" customHeight="1">
      <c r="GQ62451" s="171"/>
    </row>
    <row r="62452" spans="199:199" ht="12" customHeight="1">
      <c r="GQ62452" s="171"/>
    </row>
    <row r="62453" spans="199:199" ht="12" customHeight="1">
      <c r="GQ62453" s="171"/>
    </row>
    <row r="62454" spans="199:199" ht="12" customHeight="1">
      <c r="GQ62454" s="171"/>
    </row>
    <row r="62455" spans="199:199" ht="12" customHeight="1">
      <c r="GQ62455" s="171"/>
    </row>
    <row r="62456" spans="199:199" ht="12" customHeight="1">
      <c r="GQ62456" s="171"/>
    </row>
    <row r="62457" spans="199:199" ht="12" customHeight="1">
      <c r="GQ62457" s="171"/>
    </row>
    <row r="62458" spans="199:199" ht="12" customHeight="1">
      <c r="GQ62458" s="171"/>
    </row>
    <row r="62459" spans="199:199" ht="12" customHeight="1">
      <c r="GQ62459" s="171"/>
    </row>
    <row r="62460" spans="199:199" ht="12" customHeight="1">
      <c r="GQ62460" s="171"/>
    </row>
    <row r="62461" spans="199:199" ht="12" customHeight="1">
      <c r="GQ62461" s="171"/>
    </row>
    <row r="62462" spans="199:199" ht="12" customHeight="1">
      <c r="GQ62462" s="171"/>
    </row>
    <row r="62463" spans="199:199" ht="12" customHeight="1">
      <c r="GQ62463" s="171"/>
    </row>
    <row r="62464" spans="199:199" ht="12" customHeight="1">
      <c r="GQ62464" s="171"/>
    </row>
    <row r="62465" spans="199:199" ht="12" customHeight="1">
      <c r="GQ62465" s="171"/>
    </row>
    <row r="62466" spans="199:199" ht="12" customHeight="1">
      <c r="GQ62466" s="171"/>
    </row>
    <row r="62467" spans="199:199" ht="12" customHeight="1">
      <c r="GQ62467" s="171"/>
    </row>
    <row r="62468" spans="199:199" ht="12" customHeight="1">
      <c r="GQ62468" s="171"/>
    </row>
    <row r="62469" spans="199:199" ht="12" customHeight="1">
      <c r="GQ62469" s="171"/>
    </row>
    <row r="62470" spans="199:199" ht="12" customHeight="1">
      <c r="GQ62470" s="171"/>
    </row>
    <row r="62471" spans="199:199" ht="12" customHeight="1">
      <c r="GQ62471" s="171"/>
    </row>
    <row r="62472" spans="199:199" ht="12" customHeight="1">
      <c r="GQ62472" s="171"/>
    </row>
    <row r="62473" spans="199:199" ht="12" customHeight="1">
      <c r="GQ62473" s="171"/>
    </row>
    <row r="62474" spans="199:199" ht="12" customHeight="1">
      <c r="GQ62474" s="171"/>
    </row>
    <row r="62475" spans="199:199" ht="12" customHeight="1">
      <c r="GQ62475" s="171"/>
    </row>
    <row r="62476" spans="199:199" ht="12" customHeight="1">
      <c r="GQ62476" s="171"/>
    </row>
    <row r="62477" spans="199:199" ht="12" customHeight="1">
      <c r="GQ62477" s="171"/>
    </row>
    <row r="62478" spans="199:199" ht="12" customHeight="1">
      <c r="GQ62478" s="171"/>
    </row>
    <row r="62479" spans="199:199" ht="12" customHeight="1">
      <c r="GQ62479" s="171"/>
    </row>
    <row r="62480" spans="199:199" ht="12" customHeight="1">
      <c r="GQ62480" s="171"/>
    </row>
    <row r="62481" spans="199:199" ht="12" customHeight="1">
      <c r="GQ62481" s="171"/>
    </row>
    <row r="62482" spans="199:199" ht="12" customHeight="1">
      <c r="GQ62482" s="171"/>
    </row>
    <row r="62483" spans="199:199" ht="12" customHeight="1">
      <c r="GQ62483" s="171"/>
    </row>
    <row r="62484" spans="199:199" ht="12" customHeight="1">
      <c r="GQ62484" s="171"/>
    </row>
    <row r="62485" spans="199:199" ht="12" customHeight="1">
      <c r="GQ62485" s="171"/>
    </row>
    <row r="62486" spans="199:199" ht="12" customHeight="1">
      <c r="GQ62486" s="171"/>
    </row>
    <row r="62487" spans="199:199" ht="12" customHeight="1">
      <c r="GQ62487" s="171"/>
    </row>
    <row r="62488" spans="199:199" ht="12" customHeight="1">
      <c r="GQ62488" s="171"/>
    </row>
    <row r="62489" spans="199:199" ht="12" customHeight="1">
      <c r="GQ62489" s="171"/>
    </row>
    <row r="62490" spans="199:199" ht="12" customHeight="1">
      <c r="GQ62490" s="171"/>
    </row>
    <row r="62491" spans="199:199" ht="12" customHeight="1">
      <c r="GQ62491" s="171"/>
    </row>
    <row r="62492" spans="199:199" ht="12" customHeight="1">
      <c r="GQ62492" s="171"/>
    </row>
    <row r="62493" spans="199:199" ht="12" customHeight="1">
      <c r="GQ62493" s="171"/>
    </row>
    <row r="62494" spans="199:199" ht="12" customHeight="1">
      <c r="GQ62494" s="171"/>
    </row>
    <row r="62495" spans="199:199" ht="12" customHeight="1">
      <c r="GQ62495" s="171"/>
    </row>
    <row r="62496" spans="199:199" ht="12" customHeight="1">
      <c r="GQ62496" s="171"/>
    </row>
    <row r="62497" spans="199:199" ht="12" customHeight="1">
      <c r="GQ62497" s="171"/>
    </row>
    <row r="62498" spans="199:199" ht="12" customHeight="1">
      <c r="GQ62498" s="171"/>
    </row>
    <row r="62499" spans="199:199" ht="12" customHeight="1">
      <c r="GQ62499" s="171"/>
    </row>
    <row r="62500" spans="199:199" ht="12" customHeight="1">
      <c r="GQ62500" s="171"/>
    </row>
    <row r="62501" spans="199:199" ht="12" customHeight="1">
      <c r="GQ62501" s="171"/>
    </row>
    <row r="62502" spans="199:199" ht="12" customHeight="1">
      <c r="GQ62502" s="171"/>
    </row>
    <row r="62503" spans="199:199" ht="12" customHeight="1">
      <c r="GQ62503" s="171"/>
    </row>
    <row r="62504" spans="199:199" ht="12" customHeight="1">
      <c r="GQ62504" s="171"/>
    </row>
    <row r="62505" spans="199:199" ht="12" customHeight="1">
      <c r="GQ62505" s="171"/>
    </row>
    <row r="62506" spans="199:199" ht="12" customHeight="1">
      <c r="GQ62506" s="171"/>
    </row>
    <row r="62507" spans="199:199" ht="12" customHeight="1">
      <c r="GQ62507" s="171"/>
    </row>
    <row r="62508" spans="199:199" ht="12" customHeight="1">
      <c r="GQ62508" s="171"/>
    </row>
    <row r="62509" spans="199:199" ht="12" customHeight="1">
      <c r="GQ62509" s="171"/>
    </row>
    <row r="62510" spans="199:199" ht="12" customHeight="1">
      <c r="GQ62510" s="171"/>
    </row>
    <row r="62511" spans="199:199" ht="12" customHeight="1">
      <c r="GQ62511" s="171"/>
    </row>
    <row r="62512" spans="199:199" ht="12" customHeight="1">
      <c r="GQ62512" s="171"/>
    </row>
    <row r="62513" spans="199:199" ht="12" customHeight="1">
      <c r="GQ62513" s="171"/>
    </row>
    <row r="62514" spans="199:199" ht="12" customHeight="1">
      <c r="GQ62514" s="171"/>
    </row>
    <row r="62515" spans="199:199" ht="12" customHeight="1">
      <c r="GQ62515" s="171"/>
    </row>
    <row r="62516" spans="199:199" ht="12" customHeight="1">
      <c r="GQ62516" s="171"/>
    </row>
    <row r="62517" spans="199:199" ht="12" customHeight="1">
      <c r="GQ62517" s="171"/>
    </row>
    <row r="62518" spans="199:199" ht="12" customHeight="1">
      <c r="GQ62518" s="171"/>
    </row>
    <row r="62519" spans="199:199" ht="12" customHeight="1">
      <c r="GQ62519" s="171"/>
    </row>
    <row r="62520" spans="199:199" ht="12" customHeight="1">
      <c r="GQ62520" s="171"/>
    </row>
    <row r="62521" spans="199:199" ht="12" customHeight="1">
      <c r="GQ62521" s="171"/>
    </row>
    <row r="62522" spans="199:199" ht="12" customHeight="1">
      <c r="GQ62522" s="171"/>
    </row>
    <row r="62523" spans="199:199" ht="12" customHeight="1">
      <c r="GQ62523" s="171"/>
    </row>
    <row r="62524" spans="199:199" ht="12" customHeight="1">
      <c r="GQ62524" s="171"/>
    </row>
    <row r="62525" spans="199:199" ht="12" customHeight="1">
      <c r="GQ62525" s="171"/>
    </row>
    <row r="62526" spans="199:199" ht="12" customHeight="1">
      <c r="GQ62526" s="171"/>
    </row>
    <row r="62527" spans="199:199" ht="12" customHeight="1">
      <c r="GQ62527" s="171"/>
    </row>
    <row r="62528" spans="199:199" ht="12" customHeight="1">
      <c r="GQ62528" s="171"/>
    </row>
    <row r="62529" spans="199:199" ht="12" customHeight="1">
      <c r="GQ62529" s="171"/>
    </row>
    <row r="62530" spans="199:199" ht="12" customHeight="1">
      <c r="GQ62530" s="171"/>
    </row>
    <row r="62531" spans="199:199" ht="12" customHeight="1">
      <c r="GQ62531" s="171"/>
    </row>
    <row r="62532" spans="199:199" ht="12" customHeight="1">
      <c r="GQ62532" s="171"/>
    </row>
    <row r="62533" spans="199:199" ht="12" customHeight="1">
      <c r="GQ62533" s="171"/>
    </row>
    <row r="62534" spans="199:199" ht="12" customHeight="1">
      <c r="GQ62534" s="171"/>
    </row>
    <row r="62535" spans="199:199" ht="12" customHeight="1">
      <c r="GQ62535" s="171"/>
    </row>
    <row r="62536" spans="199:199" ht="12" customHeight="1">
      <c r="GQ62536" s="171"/>
    </row>
    <row r="62537" spans="199:199" ht="12" customHeight="1">
      <c r="GQ62537" s="171"/>
    </row>
    <row r="62538" spans="199:199" ht="12" customHeight="1">
      <c r="GQ62538" s="171"/>
    </row>
    <row r="62539" spans="199:199" ht="12" customHeight="1">
      <c r="GQ62539" s="171"/>
    </row>
    <row r="62540" spans="199:199" ht="12" customHeight="1">
      <c r="GQ62540" s="171"/>
    </row>
    <row r="62541" spans="199:199" ht="12" customHeight="1">
      <c r="GQ62541" s="171"/>
    </row>
    <row r="62542" spans="199:199" ht="12" customHeight="1">
      <c r="GQ62542" s="171"/>
    </row>
    <row r="62543" spans="199:199" ht="12" customHeight="1">
      <c r="GQ62543" s="171"/>
    </row>
    <row r="62544" spans="199:199" ht="12" customHeight="1">
      <c r="GQ62544" s="171"/>
    </row>
    <row r="62545" spans="199:199" ht="12" customHeight="1">
      <c r="GQ62545" s="171"/>
    </row>
    <row r="62546" spans="199:199" ht="12" customHeight="1">
      <c r="GQ62546" s="171"/>
    </row>
    <row r="62547" spans="199:199" ht="12" customHeight="1">
      <c r="GQ62547" s="171"/>
    </row>
    <row r="62548" spans="199:199" ht="12" customHeight="1">
      <c r="GQ62548" s="171"/>
    </row>
    <row r="62549" spans="199:199" ht="12" customHeight="1">
      <c r="GQ62549" s="171"/>
    </row>
    <row r="62550" spans="199:199" ht="12" customHeight="1">
      <c r="GQ62550" s="171"/>
    </row>
    <row r="62551" spans="199:199" ht="12" customHeight="1">
      <c r="GQ62551" s="171"/>
    </row>
    <row r="62552" spans="199:199" ht="12" customHeight="1">
      <c r="GQ62552" s="171"/>
    </row>
    <row r="62553" spans="199:199" ht="12" customHeight="1">
      <c r="GQ62553" s="171"/>
    </row>
    <row r="62554" spans="199:199" ht="12" customHeight="1">
      <c r="GQ62554" s="171"/>
    </row>
    <row r="62555" spans="199:199" ht="12" customHeight="1">
      <c r="GQ62555" s="171"/>
    </row>
    <row r="62556" spans="199:199" ht="12" customHeight="1">
      <c r="GQ62556" s="171"/>
    </row>
    <row r="62557" spans="199:199" ht="12" customHeight="1">
      <c r="GQ62557" s="171"/>
    </row>
    <row r="62558" spans="199:199" ht="12" customHeight="1">
      <c r="GQ62558" s="171"/>
    </row>
    <row r="62559" spans="199:199" ht="12" customHeight="1">
      <c r="GQ62559" s="171"/>
    </row>
    <row r="62560" spans="199:199" ht="12" customHeight="1">
      <c r="GQ62560" s="171"/>
    </row>
    <row r="62561" spans="199:199" ht="12" customHeight="1">
      <c r="GQ62561" s="171"/>
    </row>
    <row r="62562" spans="199:199" ht="12" customHeight="1">
      <c r="GQ62562" s="171"/>
    </row>
    <row r="62563" spans="199:199" ht="12" customHeight="1">
      <c r="GQ62563" s="171"/>
    </row>
    <row r="62564" spans="199:199" ht="12" customHeight="1">
      <c r="GQ62564" s="171"/>
    </row>
    <row r="62565" spans="199:199" ht="12" customHeight="1">
      <c r="GQ62565" s="171"/>
    </row>
    <row r="62566" spans="199:199" ht="12" customHeight="1">
      <c r="GQ62566" s="171"/>
    </row>
    <row r="62567" spans="199:199" ht="12" customHeight="1">
      <c r="GQ62567" s="171"/>
    </row>
    <row r="62568" spans="199:199" ht="12" customHeight="1">
      <c r="GQ62568" s="171"/>
    </row>
    <row r="62569" spans="199:199" ht="12" customHeight="1">
      <c r="GQ62569" s="171"/>
    </row>
    <row r="62570" spans="199:199" ht="12" customHeight="1">
      <c r="GQ62570" s="171"/>
    </row>
    <row r="62571" spans="199:199" ht="12" customHeight="1">
      <c r="GQ62571" s="171"/>
    </row>
    <row r="62572" spans="199:199" ht="12" customHeight="1">
      <c r="GQ62572" s="171"/>
    </row>
    <row r="62573" spans="199:199" ht="12" customHeight="1">
      <c r="GQ62573" s="171"/>
    </row>
    <row r="62574" spans="199:199" ht="12" customHeight="1">
      <c r="GQ62574" s="171"/>
    </row>
    <row r="62575" spans="199:199" ht="12" customHeight="1">
      <c r="GQ62575" s="171"/>
    </row>
    <row r="62576" spans="199:199" ht="12" customHeight="1">
      <c r="GQ62576" s="171"/>
    </row>
    <row r="62577" spans="199:199" ht="12" customHeight="1">
      <c r="GQ62577" s="171"/>
    </row>
    <row r="62578" spans="199:199" ht="12" customHeight="1">
      <c r="GQ62578" s="171"/>
    </row>
    <row r="62579" spans="199:199" ht="12" customHeight="1">
      <c r="GQ62579" s="171"/>
    </row>
    <row r="62580" spans="199:199" ht="12" customHeight="1">
      <c r="GQ62580" s="171"/>
    </row>
    <row r="62581" spans="199:199" ht="12" customHeight="1">
      <c r="GQ62581" s="171"/>
    </row>
    <row r="62582" spans="199:199" ht="12" customHeight="1">
      <c r="GQ62582" s="171"/>
    </row>
    <row r="62583" spans="199:199" ht="12" customHeight="1">
      <c r="GQ62583" s="171"/>
    </row>
    <row r="62584" spans="199:199" ht="12" customHeight="1">
      <c r="GQ62584" s="171"/>
    </row>
    <row r="62585" spans="199:199" ht="12" customHeight="1">
      <c r="GQ62585" s="171"/>
    </row>
    <row r="62586" spans="199:199" ht="12" customHeight="1">
      <c r="GQ62586" s="171"/>
    </row>
    <row r="62587" spans="199:199" ht="12" customHeight="1">
      <c r="GQ62587" s="171"/>
    </row>
    <row r="62588" spans="199:199" ht="12" customHeight="1">
      <c r="GQ62588" s="171"/>
    </row>
    <row r="62589" spans="199:199" ht="12" customHeight="1">
      <c r="GQ62589" s="171"/>
    </row>
    <row r="62590" spans="199:199" ht="12" customHeight="1">
      <c r="GQ62590" s="171"/>
    </row>
    <row r="62591" spans="199:199" ht="12" customHeight="1">
      <c r="GQ62591" s="171"/>
    </row>
    <row r="62592" spans="199:199" ht="12" customHeight="1">
      <c r="GQ62592" s="171"/>
    </row>
    <row r="62593" spans="199:199" ht="12" customHeight="1">
      <c r="GQ62593" s="171"/>
    </row>
    <row r="62594" spans="199:199" ht="12" customHeight="1">
      <c r="GQ62594" s="171"/>
    </row>
    <row r="62595" spans="199:199" ht="12" customHeight="1">
      <c r="GQ62595" s="171"/>
    </row>
    <row r="62596" spans="199:199" ht="12" customHeight="1">
      <c r="GQ62596" s="171"/>
    </row>
    <row r="62597" spans="199:199" ht="12" customHeight="1">
      <c r="GQ62597" s="171"/>
    </row>
    <row r="62598" spans="199:199" ht="12" customHeight="1">
      <c r="GQ62598" s="171"/>
    </row>
    <row r="62599" spans="199:199" ht="12" customHeight="1">
      <c r="GQ62599" s="171"/>
    </row>
    <row r="62600" spans="199:199" ht="12" customHeight="1">
      <c r="GQ62600" s="171"/>
    </row>
    <row r="62601" spans="199:199" ht="12" customHeight="1">
      <c r="GQ62601" s="171"/>
    </row>
    <row r="62602" spans="199:199" ht="12" customHeight="1">
      <c r="GQ62602" s="171"/>
    </row>
    <row r="62603" spans="199:199" ht="12" customHeight="1">
      <c r="GQ62603" s="171"/>
    </row>
    <row r="62604" spans="199:199" ht="12" customHeight="1">
      <c r="GQ62604" s="171"/>
    </row>
    <row r="62605" spans="199:199" ht="12" customHeight="1">
      <c r="GQ62605" s="171"/>
    </row>
    <row r="62606" spans="199:199" ht="12" customHeight="1">
      <c r="GQ62606" s="171"/>
    </row>
    <row r="62607" spans="199:199" ht="12" customHeight="1">
      <c r="GQ62607" s="171"/>
    </row>
    <row r="62608" spans="199:199" ht="12" customHeight="1">
      <c r="GQ62608" s="171"/>
    </row>
    <row r="62609" spans="199:199" ht="12" customHeight="1">
      <c r="GQ62609" s="171"/>
    </row>
    <row r="62610" spans="199:199" ht="12" customHeight="1">
      <c r="GQ62610" s="171"/>
    </row>
    <row r="62611" spans="199:199" ht="12" customHeight="1">
      <c r="GQ62611" s="171"/>
    </row>
    <row r="62612" spans="199:199" ht="12" customHeight="1">
      <c r="GQ62612" s="171"/>
    </row>
    <row r="62613" spans="199:199" ht="12" customHeight="1">
      <c r="GQ62613" s="171"/>
    </row>
    <row r="62614" spans="199:199" ht="12" customHeight="1">
      <c r="GQ62614" s="171"/>
    </row>
    <row r="62615" spans="199:199" ht="12" customHeight="1">
      <c r="GQ62615" s="171"/>
    </row>
    <row r="62616" spans="199:199" ht="12" customHeight="1">
      <c r="GQ62616" s="171"/>
    </row>
    <row r="62617" spans="199:199" ht="12" customHeight="1">
      <c r="GQ62617" s="171"/>
    </row>
    <row r="62618" spans="199:199" ht="12" customHeight="1">
      <c r="GQ62618" s="171"/>
    </row>
    <row r="62619" spans="199:199" ht="12" customHeight="1">
      <c r="GQ62619" s="171"/>
    </row>
    <row r="62620" spans="199:199" ht="12" customHeight="1">
      <c r="GQ62620" s="171"/>
    </row>
    <row r="62621" spans="199:199" ht="12" customHeight="1">
      <c r="GQ62621" s="171"/>
    </row>
    <row r="62622" spans="199:199" ht="12" customHeight="1">
      <c r="GQ62622" s="171"/>
    </row>
    <row r="62623" spans="199:199" ht="12" customHeight="1">
      <c r="GQ62623" s="171"/>
    </row>
    <row r="62624" spans="199:199" ht="12" customHeight="1">
      <c r="GQ62624" s="171"/>
    </row>
    <row r="62625" spans="199:199" ht="12" customHeight="1">
      <c r="GQ62625" s="171"/>
    </row>
    <row r="62626" spans="199:199" ht="12" customHeight="1">
      <c r="GQ62626" s="171"/>
    </row>
    <row r="62627" spans="199:199" ht="12" customHeight="1">
      <c r="GQ62627" s="171"/>
    </row>
    <row r="62628" spans="199:199" ht="12" customHeight="1">
      <c r="GQ62628" s="171"/>
    </row>
    <row r="62629" spans="199:199" ht="12" customHeight="1">
      <c r="GQ62629" s="171"/>
    </row>
    <row r="62630" spans="199:199" ht="12" customHeight="1">
      <c r="GQ62630" s="171"/>
    </row>
    <row r="62631" spans="199:199" ht="12" customHeight="1">
      <c r="GQ62631" s="171"/>
    </row>
    <row r="62632" spans="199:199" ht="12" customHeight="1">
      <c r="GQ62632" s="171"/>
    </row>
    <row r="62633" spans="199:199" ht="12" customHeight="1">
      <c r="GQ62633" s="171"/>
    </row>
    <row r="62634" spans="199:199" ht="12" customHeight="1">
      <c r="GQ62634" s="171"/>
    </row>
    <row r="62635" spans="199:199" ht="12" customHeight="1">
      <c r="GQ62635" s="171"/>
    </row>
    <row r="62636" spans="199:199" ht="12" customHeight="1">
      <c r="GQ62636" s="171"/>
    </row>
    <row r="62637" spans="199:199" ht="12" customHeight="1">
      <c r="GQ62637" s="171"/>
    </row>
    <row r="62638" spans="199:199" ht="12" customHeight="1">
      <c r="GQ62638" s="171"/>
    </row>
    <row r="62639" spans="199:199" ht="12" customHeight="1">
      <c r="GQ62639" s="171"/>
    </row>
    <row r="62640" spans="199:199" ht="12" customHeight="1">
      <c r="GQ62640" s="171"/>
    </row>
    <row r="62641" spans="199:199" ht="12" customHeight="1">
      <c r="GQ62641" s="171"/>
    </row>
    <row r="62642" spans="199:199" ht="12" customHeight="1">
      <c r="GQ62642" s="171"/>
    </row>
    <row r="62643" spans="199:199" ht="12" customHeight="1">
      <c r="GQ62643" s="171"/>
    </row>
    <row r="62644" spans="199:199" ht="12" customHeight="1">
      <c r="GQ62644" s="171"/>
    </row>
    <row r="62645" spans="199:199" ht="12" customHeight="1">
      <c r="GQ62645" s="171"/>
    </row>
    <row r="62646" spans="199:199" ht="12" customHeight="1">
      <c r="GQ62646" s="171"/>
    </row>
    <row r="62647" spans="199:199" ht="12" customHeight="1">
      <c r="GQ62647" s="171"/>
    </row>
    <row r="62648" spans="199:199" ht="12" customHeight="1">
      <c r="GQ62648" s="171"/>
    </row>
    <row r="62649" spans="199:199" ht="12" customHeight="1">
      <c r="GQ62649" s="171"/>
    </row>
    <row r="62650" spans="199:199" ht="12" customHeight="1">
      <c r="GQ62650" s="171"/>
    </row>
    <row r="62651" spans="199:199" ht="12" customHeight="1">
      <c r="GQ62651" s="171"/>
    </row>
    <row r="62652" spans="199:199" ht="12" customHeight="1">
      <c r="GQ62652" s="171"/>
    </row>
    <row r="62653" spans="199:199" ht="12" customHeight="1">
      <c r="GQ62653" s="171"/>
    </row>
    <row r="62654" spans="199:199" ht="12" customHeight="1">
      <c r="GQ62654" s="171"/>
    </row>
    <row r="62655" spans="199:199" ht="12" customHeight="1">
      <c r="GQ62655" s="171"/>
    </row>
    <row r="62656" spans="199:199" ht="12" customHeight="1">
      <c r="GQ62656" s="171"/>
    </row>
    <row r="62657" spans="199:199" ht="12" customHeight="1">
      <c r="GQ62657" s="171"/>
    </row>
    <row r="62658" spans="199:199" ht="12" customHeight="1">
      <c r="GQ62658" s="171"/>
    </row>
    <row r="62659" spans="199:199" ht="12" customHeight="1">
      <c r="GQ62659" s="171"/>
    </row>
    <row r="62660" spans="199:199" ht="12" customHeight="1">
      <c r="GQ62660" s="171"/>
    </row>
    <row r="62661" spans="199:199" ht="12" customHeight="1">
      <c r="GQ62661" s="171"/>
    </row>
    <row r="62662" spans="199:199" ht="12" customHeight="1">
      <c r="GQ62662" s="171"/>
    </row>
    <row r="62663" spans="199:199" ht="12" customHeight="1">
      <c r="GQ62663" s="171"/>
    </row>
    <row r="62664" spans="199:199" ht="12" customHeight="1">
      <c r="GQ62664" s="171"/>
    </row>
    <row r="62665" spans="199:199" ht="12" customHeight="1">
      <c r="GQ62665" s="171"/>
    </row>
    <row r="62666" spans="199:199" ht="12" customHeight="1">
      <c r="GQ62666" s="171"/>
    </row>
    <row r="62667" spans="199:199" ht="12" customHeight="1">
      <c r="GQ62667" s="171"/>
    </row>
    <row r="62668" spans="199:199" ht="12" customHeight="1">
      <c r="GQ62668" s="171"/>
    </row>
    <row r="62669" spans="199:199" ht="12" customHeight="1">
      <c r="GQ62669" s="171"/>
    </row>
    <row r="62670" spans="199:199" ht="12" customHeight="1">
      <c r="GQ62670" s="171"/>
    </row>
    <row r="62671" spans="199:199" ht="12" customHeight="1">
      <c r="GQ62671" s="171"/>
    </row>
    <row r="62672" spans="199:199" ht="12" customHeight="1">
      <c r="GQ62672" s="171"/>
    </row>
    <row r="62673" spans="199:199" ht="12" customHeight="1">
      <c r="GQ62673" s="171"/>
    </row>
    <row r="62674" spans="199:199" ht="12" customHeight="1">
      <c r="GQ62674" s="171"/>
    </row>
    <row r="62675" spans="199:199" ht="12" customHeight="1">
      <c r="GQ62675" s="171"/>
    </row>
    <row r="62676" spans="199:199" ht="12" customHeight="1">
      <c r="GQ62676" s="171"/>
    </row>
    <row r="62677" spans="199:199" ht="12" customHeight="1">
      <c r="GQ62677" s="171"/>
    </row>
    <row r="62678" spans="199:199" ht="12" customHeight="1">
      <c r="GQ62678" s="171"/>
    </row>
    <row r="62679" spans="199:199" ht="12" customHeight="1">
      <c r="GQ62679" s="171"/>
    </row>
    <row r="62680" spans="199:199" ht="12" customHeight="1">
      <c r="GQ62680" s="171"/>
    </row>
    <row r="62681" spans="199:199" ht="12" customHeight="1">
      <c r="GQ62681" s="171"/>
    </row>
    <row r="62682" spans="199:199" ht="12" customHeight="1">
      <c r="GQ62682" s="171"/>
    </row>
    <row r="62683" spans="199:199" ht="12" customHeight="1">
      <c r="GQ62683" s="171"/>
    </row>
    <row r="62684" spans="199:199" ht="12" customHeight="1">
      <c r="GQ62684" s="171"/>
    </row>
    <row r="62685" spans="199:199" ht="12" customHeight="1">
      <c r="GQ62685" s="171"/>
    </row>
    <row r="62686" spans="199:199" ht="12" customHeight="1">
      <c r="GQ62686" s="171"/>
    </row>
    <row r="62687" spans="199:199" ht="12" customHeight="1">
      <c r="GQ62687" s="171"/>
    </row>
    <row r="62688" spans="199:199" ht="12" customHeight="1">
      <c r="GQ62688" s="171"/>
    </row>
    <row r="62689" spans="199:199" ht="12" customHeight="1">
      <c r="GQ62689" s="171"/>
    </row>
    <row r="62690" spans="199:199" ht="12" customHeight="1">
      <c r="GQ62690" s="171"/>
    </row>
    <row r="62691" spans="199:199" ht="12" customHeight="1">
      <c r="GQ62691" s="171"/>
    </row>
    <row r="62692" spans="199:199" ht="12" customHeight="1">
      <c r="GQ62692" s="171"/>
    </row>
    <row r="62693" spans="199:199" ht="12" customHeight="1">
      <c r="GQ62693" s="171"/>
    </row>
    <row r="62694" spans="199:199" ht="12" customHeight="1">
      <c r="GQ62694" s="171"/>
    </row>
    <row r="62695" spans="199:199" ht="12" customHeight="1">
      <c r="GQ62695" s="171"/>
    </row>
    <row r="62696" spans="199:199" ht="12" customHeight="1">
      <c r="GQ62696" s="171"/>
    </row>
    <row r="62697" spans="199:199" ht="12" customHeight="1">
      <c r="GQ62697" s="171"/>
    </row>
    <row r="62698" spans="199:199" ht="12" customHeight="1">
      <c r="GQ62698" s="171"/>
    </row>
    <row r="62699" spans="199:199" ht="12" customHeight="1">
      <c r="GQ62699" s="171"/>
    </row>
    <row r="62700" spans="199:199" ht="12" customHeight="1">
      <c r="GQ62700" s="171"/>
    </row>
    <row r="62701" spans="199:199" ht="12" customHeight="1">
      <c r="GQ62701" s="171"/>
    </row>
    <row r="62702" spans="199:199" ht="12" customHeight="1">
      <c r="GQ62702" s="171"/>
    </row>
    <row r="62703" spans="199:199" ht="12" customHeight="1">
      <c r="GQ62703" s="171"/>
    </row>
    <row r="62704" spans="199:199" ht="12" customHeight="1">
      <c r="GQ62704" s="171"/>
    </row>
    <row r="62705" spans="199:199" ht="12" customHeight="1">
      <c r="GQ62705" s="171"/>
    </row>
    <row r="62706" spans="199:199" ht="12" customHeight="1">
      <c r="GQ62706" s="171"/>
    </row>
    <row r="62707" spans="199:199" ht="12" customHeight="1">
      <c r="GQ62707" s="171"/>
    </row>
    <row r="62708" spans="199:199" ht="12" customHeight="1">
      <c r="GQ62708" s="171"/>
    </row>
    <row r="62709" spans="199:199" ht="12" customHeight="1">
      <c r="GQ62709" s="171"/>
    </row>
    <row r="62710" spans="199:199" ht="12" customHeight="1">
      <c r="GQ62710" s="171"/>
    </row>
    <row r="62711" spans="199:199" ht="12" customHeight="1">
      <c r="GQ62711" s="171"/>
    </row>
    <row r="62712" spans="199:199" ht="12" customHeight="1">
      <c r="GQ62712" s="171"/>
    </row>
    <row r="62713" spans="199:199" ht="12" customHeight="1">
      <c r="GQ62713" s="171"/>
    </row>
    <row r="62714" spans="199:199" ht="12" customHeight="1">
      <c r="GQ62714" s="171"/>
    </row>
    <row r="62715" spans="199:199" ht="12" customHeight="1">
      <c r="GQ62715" s="171"/>
    </row>
    <row r="62716" spans="199:199" ht="12" customHeight="1">
      <c r="GQ62716" s="171"/>
    </row>
    <row r="62717" spans="199:199" ht="12" customHeight="1">
      <c r="GQ62717" s="171"/>
    </row>
    <row r="62718" spans="199:199" ht="12" customHeight="1">
      <c r="GQ62718" s="171"/>
    </row>
    <row r="62719" spans="199:199" ht="12" customHeight="1">
      <c r="GQ62719" s="171"/>
    </row>
    <row r="62720" spans="199:199" ht="12" customHeight="1">
      <c r="GQ62720" s="171"/>
    </row>
    <row r="62721" spans="199:199" ht="12" customHeight="1">
      <c r="GQ62721" s="171"/>
    </row>
    <row r="62722" spans="199:199" ht="12" customHeight="1">
      <c r="GQ62722" s="171"/>
    </row>
    <row r="62723" spans="199:199" ht="12" customHeight="1">
      <c r="GQ62723" s="171"/>
    </row>
    <row r="62724" spans="199:199" ht="12" customHeight="1">
      <c r="GQ62724" s="171"/>
    </row>
    <row r="62725" spans="199:199" ht="12" customHeight="1">
      <c r="GQ62725" s="171"/>
    </row>
    <row r="62726" spans="199:199" ht="12" customHeight="1">
      <c r="GQ62726" s="171"/>
    </row>
    <row r="62727" spans="199:199" ht="12" customHeight="1">
      <c r="GQ62727" s="171"/>
    </row>
    <row r="62728" spans="199:199" ht="12" customHeight="1">
      <c r="GQ62728" s="171"/>
    </row>
    <row r="62729" spans="199:199" ht="12" customHeight="1">
      <c r="GQ62729" s="171"/>
    </row>
    <row r="62730" spans="199:199" ht="12" customHeight="1">
      <c r="GQ62730" s="171"/>
    </row>
    <row r="62731" spans="199:199" ht="12" customHeight="1">
      <c r="GQ62731" s="171"/>
    </row>
    <row r="62732" spans="199:199" ht="12" customHeight="1">
      <c r="GQ62732" s="171"/>
    </row>
    <row r="62733" spans="199:199" ht="12" customHeight="1">
      <c r="GQ62733" s="171"/>
    </row>
    <row r="62734" spans="199:199" ht="12" customHeight="1">
      <c r="GQ62734" s="171"/>
    </row>
    <row r="62735" spans="199:199" ht="12" customHeight="1">
      <c r="GQ62735" s="171"/>
    </row>
    <row r="62736" spans="199:199" ht="12" customHeight="1">
      <c r="GQ62736" s="171"/>
    </row>
    <row r="62737" spans="199:199" ht="12" customHeight="1">
      <c r="GQ62737" s="171"/>
    </row>
    <row r="62738" spans="199:199" ht="12" customHeight="1">
      <c r="GQ62738" s="171"/>
    </row>
    <row r="62739" spans="199:199" ht="12" customHeight="1">
      <c r="GQ62739" s="171"/>
    </row>
    <row r="62740" spans="199:199" ht="12" customHeight="1">
      <c r="GQ62740" s="171"/>
    </row>
    <row r="62741" spans="199:199" ht="12" customHeight="1">
      <c r="GQ62741" s="171"/>
    </row>
    <row r="62742" spans="199:199" ht="12" customHeight="1">
      <c r="GQ62742" s="171"/>
    </row>
    <row r="62743" spans="199:199" ht="12" customHeight="1">
      <c r="GQ62743" s="171"/>
    </row>
    <row r="62744" spans="199:199" ht="12" customHeight="1">
      <c r="GQ62744" s="171"/>
    </row>
    <row r="62745" spans="199:199" ht="12" customHeight="1">
      <c r="GQ62745" s="171"/>
    </row>
    <row r="62746" spans="199:199" ht="12" customHeight="1">
      <c r="GQ62746" s="171"/>
    </row>
    <row r="62747" spans="199:199" ht="12" customHeight="1">
      <c r="GQ62747" s="171"/>
    </row>
    <row r="62748" spans="199:199" ht="12" customHeight="1">
      <c r="GQ62748" s="171"/>
    </row>
    <row r="62749" spans="199:199" ht="12" customHeight="1">
      <c r="GQ62749" s="171"/>
    </row>
    <row r="62750" spans="199:199" ht="12" customHeight="1">
      <c r="GQ62750" s="171"/>
    </row>
    <row r="62751" spans="199:199" ht="12" customHeight="1">
      <c r="GQ62751" s="171"/>
    </row>
    <row r="62752" spans="199:199" ht="12" customHeight="1">
      <c r="GQ62752" s="171"/>
    </row>
    <row r="62753" spans="199:199" ht="12" customHeight="1">
      <c r="GQ62753" s="171"/>
    </row>
    <row r="62754" spans="199:199" ht="12" customHeight="1">
      <c r="GQ62754" s="171"/>
    </row>
    <row r="62755" spans="199:199" ht="12" customHeight="1">
      <c r="GQ62755" s="171"/>
    </row>
    <row r="62756" spans="199:199" ht="12" customHeight="1">
      <c r="GQ62756" s="171"/>
    </row>
    <row r="62757" spans="199:199" ht="12" customHeight="1">
      <c r="GQ62757" s="171"/>
    </row>
    <row r="62758" spans="199:199" ht="12" customHeight="1">
      <c r="GQ62758" s="171"/>
    </row>
    <row r="62759" spans="199:199" ht="12" customHeight="1">
      <c r="GQ62759" s="171"/>
    </row>
    <row r="62760" spans="199:199" ht="12" customHeight="1">
      <c r="GQ62760" s="171"/>
    </row>
    <row r="62761" spans="199:199" ht="12" customHeight="1">
      <c r="GQ62761" s="171"/>
    </row>
    <row r="62762" spans="199:199" ht="12" customHeight="1">
      <c r="GQ62762" s="171"/>
    </row>
    <row r="62763" spans="199:199" ht="12" customHeight="1">
      <c r="GQ62763" s="171"/>
    </row>
    <row r="62764" spans="199:199" ht="12" customHeight="1">
      <c r="GQ62764" s="171"/>
    </row>
    <row r="62765" spans="199:199" ht="12" customHeight="1">
      <c r="GQ62765" s="171"/>
    </row>
    <row r="62766" spans="199:199" ht="12" customHeight="1">
      <c r="GQ62766" s="171"/>
    </row>
    <row r="62767" spans="199:199" ht="12" customHeight="1">
      <c r="GQ62767" s="171"/>
    </row>
    <row r="62768" spans="199:199" ht="12" customHeight="1">
      <c r="GQ62768" s="171"/>
    </row>
    <row r="62769" spans="199:199" ht="12" customHeight="1">
      <c r="GQ62769" s="171"/>
    </row>
    <row r="62770" spans="199:199" ht="12" customHeight="1">
      <c r="GQ62770" s="171"/>
    </row>
    <row r="62771" spans="199:199" ht="12" customHeight="1">
      <c r="GQ62771" s="171"/>
    </row>
    <row r="62772" spans="199:199" ht="12" customHeight="1">
      <c r="GQ62772" s="171"/>
    </row>
    <row r="62773" spans="199:199" ht="12" customHeight="1">
      <c r="GQ62773" s="171"/>
    </row>
    <row r="62774" spans="199:199" ht="12" customHeight="1">
      <c r="GQ62774" s="171"/>
    </row>
    <row r="62775" spans="199:199" ht="12" customHeight="1">
      <c r="GQ62775" s="171"/>
    </row>
    <row r="62776" spans="199:199" ht="12" customHeight="1">
      <c r="GQ62776" s="171"/>
    </row>
    <row r="62777" spans="199:199" ht="12" customHeight="1">
      <c r="GQ62777" s="171"/>
    </row>
    <row r="62778" spans="199:199" ht="12" customHeight="1">
      <c r="GQ62778" s="171"/>
    </row>
    <row r="62779" spans="199:199" ht="12" customHeight="1">
      <c r="GQ62779" s="171"/>
    </row>
    <row r="62780" spans="199:199" ht="12" customHeight="1">
      <c r="GQ62780" s="171"/>
    </row>
    <row r="62781" spans="199:199" ht="12" customHeight="1">
      <c r="GQ62781" s="171"/>
    </row>
    <row r="62782" spans="199:199" ht="12" customHeight="1">
      <c r="GQ62782" s="171"/>
    </row>
    <row r="62783" spans="199:199" ht="12" customHeight="1">
      <c r="GQ62783" s="171"/>
    </row>
    <row r="62784" spans="199:199" ht="12" customHeight="1">
      <c r="GQ62784" s="171"/>
    </row>
    <row r="62785" spans="199:199" ht="12" customHeight="1">
      <c r="GQ62785" s="171"/>
    </row>
    <row r="62786" spans="199:199" ht="12" customHeight="1">
      <c r="GQ62786" s="171"/>
    </row>
    <row r="62787" spans="199:199" ht="12" customHeight="1">
      <c r="GQ62787" s="171"/>
    </row>
    <row r="62788" spans="199:199" ht="12" customHeight="1">
      <c r="GQ62788" s="171"/>
    </row>
    <row r="62789" spans="199:199" ht="12" customHeight="1">
      <c r="GQ62789" s="171"/>
    </row>
    <row r="62790" spans="199:199" ht="12" customHeight="1">
      <c r="GQ62790" s="171"/>
    </row>
    <row r="62791" spans="199:199" ht="12" customHeight="1">
      <c r="GQ62791" s="171"/>
    </row>
    <row r="62792" spans="199:199" ht="12" customHeight="1">
      <c r="GQ62792" s="171"/>
    </row>
    <row r="62793" spans="199:199" ht="12" customHeight="1">
      <c r="GQ62793" s="171"/>
    </row>
    <row r="62794" spans="199:199" ht="12" customHeight="1">
      <c r="GQ62794" s="171"/>
    </row>
    <row r="62795" spans="199:199" ht="12" customHeight="1">
      <c r="GQ62795" s="171"/>
    </row>
    <row r="62796" spans="199:199" ht="12" customHeight="1">
      <c r="GQ62796" s="171"/>
    </row>
    <row r="62797" spans="199:199" ht="12" customHeight="1">
      <c r="GQ62797" s="171"/>
    </row>
    <row r="62798" spans="199:199" ht="12" customHeight="1">
      <c r="GQ62798" s="171"/>
    </row>
    <row r="62799" spans="199:199" ht="12" customHeight="1">
      <c r="GQ62799" s="171"/>
    </row>
    <row r="62800" spans="199:199" ht="12" customHeight="1">
      <c r="GQ62800" s="171"/>
    </row>
    <row r="62801" spans="199:199" ht="12" customHeight="1">
      <c r="GQ62801" s="171"/>
    </row>
    <row r="62802" spans="199:199" ht="12" customHeight="1">
      <c r="GQ62802" s="171"/>
    </row>
    <row r="62803" spans="199:199" ht="12" customHeight="1">
      <c r="GQ62803" s="171"/>
    </row>
    <row r="62804" spans="199:199" ht="12" customHeight="1">
      <c r="GQ62804" s="171"/>
    </row>
    <row r="62805" spans="199:199" ht="12" customHeight="1">
      <c r="GQ62805" s="171"/>
    </row>
    <row r="62806" spans="199:199" ht="12" customHeight="1">
      <c r="GQ62806" s="171"/>
    </row>
    <row r="62807" spans="199:199" ht="12" customHeight="1">
      <c r="GQ62807" s="171"/>
    </row>
    <row r="62808" spans="199:199" ht="12" customHeight="1">
      <c r="GQ62808" s="171"/>
    </row>
    <row r="62809" spans="199:199" ht="12" customHeight="1">
      <c r="GQ62809" s="171"/>
    </row>
    <row r="62810" spans="199:199" ht="12" customHeight="1">
      <c r="GQ62810" s="171"/>
    </row>
    <row r="62811" spans="199:199" ht="12" customHeight="1">
      <c r="GQ62811" s="171"/>
    </row>
    <row r="62812" spans="199:199" ht="12" customHeight="1">
      <c r="GQ62812" s="171"/>
    </row>
    <row r="62813" spans="199:199" ht="12" customHeight="1">
      <c r="GQ62813" s="171"/>
    </row>
    <row r="62814" spans="199:199" ht="12" customHeight="1">
      <c r="GQ62814" s="171"/>
    </row>
    <row r="62815" spans="199:199" ht="12" customHeight="1">
      <c r="GQ62815" s="171"/>
    </row>
    <row r="62816" spans="199:199" ht="12" customHeight="1">
      <c r="GQ62816" s="171"/>
    </row>
    <row r="62817" spans="199:199" ht="12" customHeight="1">
      <c r="GQ62817" s="171"/>
    </row>
    <row r="62818" spans="199:199" ht="12" customHeight="1">
      <c r="GQ62818" s="171"/>
    </row>
    <row r="62819" spans="199:199" ht="12" customHeight="1">
      <c r="GQ62819" s="171"/>
    </row>
    <row r="62820" spans="199:199" ht="12" customHeight="1">
      <c r="GQ62820" s="171"/>
    </row>
    <row r="62821" spans="199:199" ht="12" customHeight="1">
      <c r="GQ62821" s="171"/>
    </row>
    <row r="62822" spans="199:199" ht="12" customHeight="1">
      <c r="GQ62822" s="171"/>
    </row>
    <row r="62823" spans="199:199" ht="12" customHeight="1">
      <c r="GQ62823" s="171"/>
    </row>
    <row r="62824" spans="199:199" ht="12" customHeight="1">
      <c r="GQ62824" s="171"/>
    </row>
    <row r="62825" spans="199:199" ht="12" customHeight="1">
      <c r="GQ62825" s="171"/>
    </row>
    <row r="62826" spans="199:199" ht="12" customHeight="1">
      <c r="GQ62826" s="171"/>
    </row>
    <row r="62827" spans="199:199" ht="12" customHeight="1">
      <c r="GQ62827" s="171"/>
    </row>
    <row r="62828" spans="199:199" ht="12" customHeight="1">
      <c r="GQ62828" s="171"/>
    </row>
    <row r="62829" spans="199:199" ht="12" customHeight="1">
      <c r="GQ62829" s="171"/>
    </row>
    <row r="62830" spans="199:199" ht="12" customHeight="1">
      <c r="GQ62830" s="171"/>
    </row>
    <row r="62831" spans="199:199" ht="12" customHeight="1">
      <c r="GQ62831" s="171"/>
    </row>
    <row r="62832" spans="199:199" ht="12" customHeight="1">
      <c r="GQ62832" s="171"/>
    </row>
    <row r="62833" spans="199:199" ht="12" customHeight="1">
      <c r="GQ62833" s="171"/>
    </row>
    <row r="62834" spans="199:199" ht="12" customHeight="1">
      <c r="GQ62834" s="171"/>
    </row>
    <row r="62835" spans="199:199" ht="12" customHeight="1">
      <c r="GQ62835" s="171"/>
    </row>
    <row r="62836" spans="199:199" ht="12" customHeight="1">
      <c r="GQ62836" s="171"/>
    </row>
    <row r="62837" spans="199:199" ht="12" customHeight="1">
      <c r="GQ62837" s="171"/>
    </row>
    <row r="62838" spans="199:199" ht="12" customHeight="1">
      <c r="GQ62838" s="171"/>
    </row>
    <row r="62839" spans="199:199" ht="12" customHeight="1">
      <c r="GQ62839" s="171"/>
    </row>
    <row r="62840" spans="199:199" ht="12" customHeight="1">
      <c r="GQ62840" s="171"/>
    </row>
    <row r="62841" spans="199:199" ht="12" customHeight="1">
      <c r="GQ62841" s="171"/>
    </row>
    <row r="62842" spans="199:199" ht="12" customHeight="1">
      <c r="GQ62842" s="171"/>
    </row>
    <row r="62843" spans="199:199" ht="12" customHeight="1">
      <c r="GQ62843" s="171"/>
    </row>
    <row r="62844" spans="199:199" ht="12" customHeight="1">
      <c r="GQ62844" s="171"/>
    </row>
    <row r="62845" spans="199:199" ht="12" customHeight="1">
      <c r="GQ62845" s="171"/>
    </row>
    <row r="62846" spans="199:199" ht="12" customHeight="1">
      <c r="GQ62846" s="171"/>
    </row>
    <row r="62847" spans="199:199" ht="12" customHeight="1">
      <c r="GQ62847" s="171"/>
    </row>
    <row r="62848" spans="199:199" ht="12" customHeight="1">
      <c r="GQ62848" s="171"/>
    </row>
    <row r="62849" spans="199:199" ht="12" customHeight="1">
      <c r="GQ62849" s="171"/>
    </row>
    <row r="62850" spans="199:199" ht="12" customHeight="1">
      <c r="GQ62850" s="171"/>
    </row>
    <row r="62851" spans="199:199" ht="12" customHeight="1">
      <c r="GQ62851" s="171"/>
    </row>
    <row r="62852" spans="199:199" ht="12" customHeight="1">
      <c r="GQ62852" s="171"/>
    </row>
    <row r="62853" spans="199:199" ht="12" customHeight="1">
      <c r="GQ62853" s="171"/>
    </row>
    <row r="62854" spans="199:199" ht="12" customHeight="1">
      <c r="GQ62854" s="171"/>
    </row>
    <row r="62855" spans="199:199" ht="12" customHeight="1">
      <c r="GQ62855" s="171"/>
    </row>
    <row r="62856" spans="199:199" ht="12" customHeight="1">
      <c r="GQ62856" s="171"/>
    </row>
    <row r="62857" spans="199:199" ht="12" customHeight="1">
      <c r="GQ62857" s="171"/>
    </row>
    <row r="62858" spans="199:199" ht="12" customHeight="1">
      <c r="GQ62858" s="171"/>
    </row>
    <row r="62859" spans="199:199" ht="12" customHeight="1">
      <c r="GQ62859" s="171"/>
    </row>
    <row r="62860" spans="199:199" ht="12" customHeight="1">
      <c r="GQ62860" s="171"/>
    </row>
    <row r="62861" spans="199:199" ht="12" customHeight="1">
      <c r="GQ62861" s="171"/>
    </row>
    <row r="62862" spans="199:199" ht="12" customHeight="1">
      <c r="GQ62862" s="171"/>
    </row>
    <row r="62863" spans="199:199" ht="12" customHeight="1">
      <c r="GQ62863" s="171"/>
    </row>
    <row r="62864" spans="199:199" ht="12" customHeight="1">
      <c r="GQ62864" s="171"/>
    </row>
    <row r="62865" spans="199:199" ht="12" customHeight="1">
      <c r="GQ62865" s="171"/>
    </row>
    <row r="62866" spans="199:199" ht="12" customHeight="1">
      <c r="GQ62866" s="171"/>
    </row>
    <row r="62867" spans="199:199" ht="12" customHeight="1">
      <c r="GQ62867" s="171"/>
    </row>
    <row r="62868" spans="199:199" ht="12" customHeight="1">
      <c r="GQ62868" s="171"/>
    </row>
    <row r="62869" spans="199:199" ht="12" customHeight="1">
      <c r="GQ62869" s="171"/>
    </row>
    <row r="62870" spans="199:199" ht="12" customHeight="1">
      <c r="GQ62870" s="171"/>
    </row>
    <row r="62871" spans="199:199" ht="12" customHeight="1">
      <c r="GQ62871" s="171"/>
    </row>
    <row r="62872" spans="199:199" ht="12" customHeight="1">
      <c r="GQ62872" s="171"/>
    </row>
    <row r="62873" spans="199:199" ht="12" customHeight="1">
      <c r="GQ62873" s="171"/>
    </row>
    <row r="62874" spans="199:199" ht="12" customHeight="1">
      <c r="GQ62874" s="171"/>
    </row>
    <row r="62875" spans="199:199" ht="12" customHeight="1">
      <c r="GQ62875" s="171"/>
    </row>
    <row r="62876" spans="199:199" ht="12" customHeight="1">
      <c r="GQ62876" s="171"/>
    </row>
    <row r="62877" spans="199:199" ht="12" customHeight="1">
      <c r="GQ62877" s="171"/>
    </row>
    <row r="62878" spans="199:199" ht="12" customHeight="1">
      <c r="GQ62878" s="171"/>
    </row>
    <row r="62879" spans="199:199" ht="12" customHeight="1">
      <c r="GQ62879" s="171"/>
    </row>
    <row r="62880" spans="199:199" ht="12" customHeight="1">
      <c r="GQ62880" s="171"/>
    </row>
    <row r="62881" spans="199:199" ht="12" customHeight="1">
      <c r="GQ62881" s="171"/>
    </row>
    <row r="62882" spans="199:199" ht="12" customHeight="1">
      <c r="GQ62882" s="171"/>
    </row>
    <row r="62883" spans="199:199" ht="12" customHeight="1">
      <c r="GQ62883" s="171"/>
    </row>
    <row r="62884" spans="199:199" ht="12" customHeight="1">
      <c r="GQ62884" s="171"/>
    </row>
    <row r="62885" spans="199:199" ht="12" customHeight="1">
      <c r="GQ62885" s="171"/>
    </row>
    <row r="62886" spans="199:199" ht="12" customHeight="1">
      <c r="GQ62886" s="171"/>
    </row>
    <row r="62887" spans="199:199" ht="12" customHeight="1">
      <c r="GQ62887" s="171"/>
    </row>
    <row r="62888" spans="199:199" ht="12" customHeight="1">
      <c r="GQ62888" s="171"/>
    </row>
    <row r="62889" spans="199:199" ht="12" customHeight="1">
      <c r="GQ62889" s="171"/>
    </row>
    <row r="62890" spans="199:199" ht="12" customHeight="1">
      <c r="GQ62890" s="171"/>
    </row>
    <row r="62891" spans="199:199" ht="12" customHeight="1">
      <c r="GQ62891" s="171"/>
    </row>
    <row r="62892" spans="199:199" ht="12" customHeight="1">
      <c r="GQ62892" s="171"/>
    </row>
    <row r="62893" spans="199:199" ht="12" customHeight="1">
      <c r="GQ62893" s="171"/>
    </row>
    <row r="62894" spans="199:199" ht="12" customHeight="1">
      <c r="GQ62894" s="171"/>
    </row>
    <row r="62895" spans="199:199" ht="12" customHeight="1">
      <c r="GQ62895" s="171"/>
    </row>
    <row r="62896" spans="199:199" ht="12" customHeight="1">
      <c r="GQ62896" s="171"/>
    </row>
    <row r="62897" spans="199:199" ht="12" customHeight="1">
      <c r="GQ62897" s="171"/>
    </row>
    <row r="62898" spans="199:199" ht="12" customHeight="1">
      <c r="GQ62898" s="171"/>
    </row>
    <row r="62899" spans="199:199" ht="12" customHeight="1">
      <c r="GQ62899" s="171"/>
    </row>
    <row r="62900" spans="199:199" ht="12" customHeight="1">
      <c r="GQ62900" s="171"/>
    </row>
    <row r="62901" spans="199:199" ht="12" customHeight="1">
      <c r="GQ62901" s="171"/>
    </row>
    <row r="62902" spans="199:199" ht="12" customHeight="1">
      <c r="GQ62902" s="171"/>
    </row>
    <row r="62903" spans="199:199" ht="12" customHeight="1">
      <c r="GQ62903" s="171"/>
    </row>
    <row r="62904" spans="199:199" ht="12" customHeight="1">
      <c r="GQ62904" s="171"/>
    </row>
    <row r="62905" spans="199:199" ht="12" customHeight="1">
      <c r="GQ62905" s="171"/>
    </row>
    <row r="62906" spans="199:199" ht="12" customHeight="1">
      <c r="GQ62906" s="171"/>
    </row>
    <row r="62907" spans="199:199" ht="12" customHeight="1">
      <c r="GQ62907" s="171"/>
    </row>
    <row r="62908" spans="199:199" ht="12" customHeight="1">
      <c r="GQ62908" s="171"/>
    </row>
    <row r="62909" spans="199:199" ht="12" customHeight="1">
      <c r="GQ62909" s="171"/>
    </row>
    <row r="62910" spans="199:199" ht="12" customHeight="1">
      <c r="GQ62910" s="171"/>
    </row>
    <row r="62911" spans="199:199" ht="12" customHeight="1">
      <c r="GQ62911" s="171"/>
    </row>
    <row r="62912" spans="199:199" ht="12" customHeight="1">
      <c r="GQ62912" s="171"/>
    </row>
    <row r="62913" spans="199:199" ht="12" customHeight="1">
      <c r="GQ62913" s="171"/>
    </row>
    <row r="62914" spans="199:199" ht="12" customHeight="1">
      <c r="GQ62914" s="171"/>
    </row>
    <row r="62915" spans="199:199" ht="12" customHeight="1">
      <c r="GQ62915" s="171"/>
    </row>
    <row r="62916" spans="199:199" ht="12" customHeight="1">
      <c r="GQ62916" s="171"/>
    </row>
    <row r="62917" spans="199:199" ht="12" customHeight="1">
      <c r="GQ62917" s="171"/>
    </row>
    <row r="62918" spans="199:199" ht="12" customHeight="1">
      <c r="GQ62918" s="171"/>
    </row>
    <row r="62919" spans="199:199" ht="12" customHeight="1">
      <c r="GQ62919" s="171"/>
    </row>
    <row r="62920" spans="199:199" ht="12" customHeight="1">
      <c r="GQ62920" s="171"/>
    </row>
    <row r="62921" spans="199:199" ht="12" customHeight="1">
      <c r="GQ62921" s="171"/>
    </row>
    <row r="62922" spans="199:199" ht="12" customHeight="1">
      <c r="GQ62922" s="171"/>
    </row>
    <row r="62923" spans="199:199" ht="12" customHeight="1">
      <c r="GQ62923" s="171"/>
    </row>
    <row r="62924" spans="199:199" ht="12" customHeight="1">
      <c r="GQ62924" s="171"/>
    </row>
    <row r="62925" spans="199:199" ht="12" customHeight="1">
      <c r="GQ62925" s="171"/>
    </row>
    <row r="62926" spans="199:199" ht="12" customHeight="1">
      <c r="GQ62926" s="171"/>
    </row>
    <row r="62927" spans="199:199" ht="12" customHeight="1">
      <c r="GQ62927" s="171"/>
    </row>
    <row r="62928" spans="199:199" ht="12" customHeight="1">
      <c r="GQ62928" s="171"/>
    </row>
    <row r="62929" spans="199:199" ht="12" customHeight="1">
      <c r="GQ62929" s="171"/>
    </row>
    <row r="62930" spans="199:199" ht="12" customHeight="1">
      <c r="GQ62930" s="171"/>
    </row>
    <row r="62931" spans="199:199" ht="12" customHeight="1">
      <c r="GQ62931" s="171"/>
    </row>
    <row r="62932" spans="199:199" ht="12" customHeight="1">
      <c r="GQ62932" s="171"/>
    </row>
    <row r="62933" spans="199:199" ht="12" customHeight="1">
      <c r="GQ62933" s="171"/>
    </row>
    <row r="62934" spans="199:199" ht="12" customHeight="1">
      <c r="GQ62934" s="171"/>
    </row>
    <row r="62935" spans="199:199" ht="12" customHeight="1">
      <c r="GQ62935" s="171"/>
    </row>
    <row r="62936" spans="199:199" ht="12" customHeight="1">
      <c r="GQ62936" s="171"/>
    </row>
    <row r="62937" spans="199:199" ht="12" customHeight="1">
      <c r="GQ62937" s="171"/>
    </row>
    <row r="62938" spans="199:199" ht="12" customHeight="1">
      <c r="GQ62938" s="171"/>
    </row>
    <row r="62939" spans="199:199" ht="12" customHeight="1">
      <c r="GQ62939" s="171"/>
    </row>
    <row r="62940" spans="199:199" ht="12" customHeight="1">
      <c r="GQ62940" s="171"/>
    </row>
    <row r="62941" spans="199:199" ht="12" customHeight="1">
      <c r="GQ62941" s="171"/>
    </row>
    <row r="62942" spans="199:199" ht="12" customHeight="1">
      <c r="GQ62942" s="171"/>
    </row>
    <row r="62943" spans="199:199" ht="12" customHeight="1">
      <c r="GQ62943" s="171"/>
    </row>
    <row r="62944" spans="199:199" ht="12" customHeight="1">
      <c r="GQ62944" s="171"/>
    </row>
    <row r="62945" spans="199:199" ht="12" customHeight="1">
      <c r="GQ62945" s="171"/>
    </row>
    <row r="62946" spans="199:199" ht="12" customHeight="1">
      <c r="GQ62946" s="171"/>
    </row>
    <row r="62947" spans="199:199" ht="12" customHeight="1">
      <c r="GQ62947" s="171"/>
    </row>
    <row r="62948" spans="199:199" ht="12" customHeight="1">
      <c r="GQ62948" s="171"/>
    </row>
    <row r="62949" spans="199:199" ht="12" customHeight="1">
      <c r="GQ62949" s="171"/>
    </row>
    <row r="62950" spans="199:199" ht="12" customHeight="1">
      <c r="GQ62950" s="171"/>
    </row>
    <row r="62951" spans="199:199" ht="12" customHeight="1">
      <c r="GQ62951" s="171"/>
    </row>
    <row r="62952" spans="199:199" ht="12" customHeight="1">
      <c r="GQ62952" s="171"/>
    </row>
    <row r="62953" spans="199:199" ht="12" customHeight="1">
      <c r="GQ62953" s="171"/>
    </row>
    <row r="62954" spans="199:199" ht="12" customHeight="1">
      <c r="GQ62954" s="171"/>
    </row>
    <row r="62955" spans="199:199" ht="12" customHeight="1">
      <c r="GQ62955" s="171"/>
    </row>
    <row r="62956" spans="199:199" ht="12" customHeight="1">
      <c r="GQ62956" s="171"/>
    </row>
    <row r="62957" spans="199:199" ht="12" customHeight="1">
      <c r="GQ62957" s="171"/>
    </row>
    <row r="62958" spans="199:199" ht="12" customHeight="1">
      <c r="GQ62958" s="171"/>
    </row>
    <row r="62959" spans="199:199" ht="12" customHeight="1">
      <c r="GQ62959" s="171"/>
    </row>
    <row r="62960" spans="199:199" ht="12" customHeight="1">
      <c r="GQ62960" s="171"/>
    </row>
    <row r="62961" spans="199:199" ht="12" customHeight="1">
      <c r="GQ62961" s="171"/>
    </row>
    <row r="62962" spans="199:199" ht="12" customHeight="1">
      <c r="GQ62962" s="171"/>
    </row>
    <row r="62963" spans="199:199" ht="12" customHeight="1">
      <c r="GQ62963" s="171"/>
    </row>
    <row r="62964" spans="199:199" ht="12" customHeight="1">
      <c r="GQ62964" s="171"/>
    </row>
    <row r="62965" spans="199:199" ht="12" customHeight="1">
      <c r="GQ62965" s="171"/>
    </row>
    <row r="62966" spans="199:199" ht="12" customHeight="1">
      <c r="GQ62966" s="171"/>
    </row>
    <row r="62967" spans="199:199" ht="12" customHeight="1">
      <c r="GQ62967" s="171"/>
    </row>
    <row r="62968" spans="199:199" ht="12" customHeight="1">
      <c r="GQ62968" s="171"/>
    </row>
    <row r="62969" spans="199:199" ht="12" customHeight="1">
      <c r="GQ62969" s="171"/>
    </row>
    <row r="62970" spans="199:199" ht="12" customHeight="1">
      <c r="GQ62970" s="171"/>
    </row>
    <row r="62971" spans="199:199" ht="12" customHeight="1">
      <c r="GQ62971" s="171"/>
    </row>
    <row r="62972" spans="199:199" ht="12" customHeight="1">
      <c r="GQ62972" s="171"/>
    </row>
    <row r="62973" spans="199:199" ht="12" customHeight="1">
      <c r="GQ62973" s="171"/>
    </row>
    <row r="62974" spans="199:199" ht="12" customHeight="1">
      <c r="GQ62974" s="171"/>
    </row>
    <row r="62975" spans="199:199" ht="12" customHeight="1">
      <c r="GQ62975" s="171"/>
    </row>
    <row r="62976" spans="199:199" ht="12" customHeight="1">
      <c r="GQ62976" s="171"/>
    </row>
    <row r="62977" spans="199:199" ht="12" customHeight="1">
      <c r="GQ62977" s="171"/>
    </row>
    <row r="62978" spans="199:199" ht="12" customHeight="1">
      <c r="GQ62978" s="171"/>
    </row>
    <row r="62979" spans="199:199" ht="12" customHeight="1">
      <c r="GQ62979" s="171"/>
    </row>
    <row r="62980" spans="199:199" ht="12" customHeight="1">
      <c r="GQ62980" s="171"/>
    </row>
    <row r="62981" spans="199:199" ht="12" customHeight="1">
      <c r="GQ62981" s="171"/>
    </row>
    <row r="62982" spans="199:199" ht="12" customHeight="1">
      <c r="GQ62982" s="171"/>
    </row>
    <row r="62983" spans="199:199" ht="12" customHeight="1">
      <c r="GQ62983" s="171"/>
    </row>
    <row r="62984" spans="199:199" ht="12" customHeight="1">
      <c r="GQ62984" s="171"/>
    </row>
    <row r="62985" spans="199:199" ht="12" customHeight="1">
      <c r="GQ62985" s="171"/>
    </row>
    <row r="62986" spans="199:199" ht="12" customHeight="1">
      <c r="GQ62986" s="171"/>
    </row>
    <row r="62987" spans="199:199" ht="12" customHeight="1">
      <c r="GQ62987" s="171"/>
    </row>
    <row r="62988" spans="199:199" ht="12" customHeight="1">
      <c r="GQ62988" s="171"/>
    </row>
    <row r="62989" spans="199:199" ht="12" customHeight="1">
      <c r="GQ62989" s="171"/>
    </row>
    <row r="62990" spans="199:199" ht="12" customHeight="1">
      <c r="GQ62990" s="171"/>
    </row>
    <row r="62991" spans="199:199" ht="12" customHeight="1">
      <c r="GQ62991" s="171"/>
    </row>
    <row r="62992" spans="199:199" ht="12" customHeight="1">
      <c r="GQ62992" s="171"/>
    </row>
    <row r="62993" spans="199:199" ht="12" customHeight="1">
      <c r="GQ62993" s="171"/>
    </row>
    <row r="62994" spans="199:199" ht="12" customHeight="1">
      <c r="GQ62994" s="171"/>
    </row>
    <row r="62995" spans="199:199" ht="12" customHeight="1">
      <c r="GQ62995" s="171"/>
    </row>
    <row r="62996" spans="199:199" ht="12" customHeight="1">
      <c r="GQ62996" s="171"/>
    </row>
    <row r="62997" spans="199:199" ht="12" customHeight="1">
      <c r="GQ62997" s="171"/>
    </row>
    <row r="62998" spans="199:199" ht="12" customHeight="1">
      <c r="GQ62998" s="171"/>
    </row>
    <row r="62999" spans="199:199" ht="12" customHeight="1">
      <c r="GQ62999" s="171"/>
    </row>
    <row r="63000" spans="199:199" ht="12" customHeight="1">
      <c r="GQ63000" s="171"/>
    </row>
    <row r="63001" spans="199:199" ht="12" customHeight="1">
      <c r="GQ63001" s="171"/>
    </row>
    <row r="63002" spans="199:199" ht="12" customHeight="1">
      <c r="GQ63002" s="171"/>
    </row>
    <row r="63003" spans="199:199" ht="12" customHeight="1">
      <c r="GQ63003" s="171"/>
    </row>
    <row r="63004" spans="199:199" ht="12" customHeight="1">
      <c r="GQ63004" s="171"/>
    </row>
    <row r="63005" spans="199:199" ht="12" customHeight="1">
      <c r="GQ63005" s="171"/>
    </row>
    <row r="63006" spans="199:199" ht="12" customHeight="1">
      <c r="GQ63006" s="171"/>
    </row>
    <row r="63007" spans="199:199" ht="12" customHeight="1">
      <c r="GQ63007" s="171"/>
    </row>
    <row r="63008" spans="199:199" ht="12" customHeight="1">
      <c r="GQ63008" s="171"/>
    </row>
    <row r="63009" spans="199:199" ht="12" customHeight="1">
      <c r="GQ63009" s="171"/>
    </row>
    <row r="63010" spans="199:199" ht="12" customHeight="1">
      <c r="GQ63010" s="171"/>
    </row>
    <row r="63011" spans="199:199" ht="12" customHeight="1">
      <c r="GQ63011" s="171"/>
    </row>
    <row r="63012" spans="199:199" ht="12" customHeight="1">
      <c r="GQ63012" s="171"/>
    </row>
    <row r="63013" spans="199:199" ht="12" customHeight="1">
      <c r="GQ63013" s="171"/>
    </row>
    <row r="63014" spans="199:199" ht="12" customHeight="1">
      <c r="GQ63014" s="171"/>
    </row>
    <row r="63015" spans="199:199" ht="12" customHeight="1">
      <c r="GQ63015" s="171"/>
    </row>
    <row r="63016" spans="199:199" ht="12" customHeight="1">
      <c r="GQ63016" s="171"/>
    </row>
    <row r="63017" spans="199:199" ht="12" customHeight="1">
      <c r="GQ63017" s="171"/>
    </row>
    <row r="63018" spans="199:199" ht="12" customHeight="1">
      <c r="GQ63018" s="171"/>
    </row>
    <row r="63019" spans="199:199" ht="12" customHeight="1">
      <c r="GQ63019" s="171"/>
    </row>
    <row r="63020" spans="199:199" ht="12" customHeight="1">
      <c r="GQ63020" s="171"/>
    </row>
    <row r="63021" spans="199:199" ht="12" customHeight="1">
      <c r="GQ63021" s="171"/>
    </row>
    <row r="63022" spans="199:199" ht="12" customHeight="1">
      <c r="GQ63022" s="171"/>
    </row>
    <row r="63023" spans="199:199" ht="12" customHeight="1">
      <c r="GQ63023" s="171"/>
    </row>
    <row r="63024" spans="199:199" ht="12" customHeight="1">
      <c r="GQ63024" s="171"/>
    </row>
    <row r="63025" spans="199:199" ht="12" customHeight="1">
      <c r="GQ63025" s="171"/>
    </row>
    <row r="63026" spans="199:199" ht="12" customHeight="1">
      <c r="GQ63026" s="171"/>
    </row>
    <row r="63027" spans="199:199" ht="12" customHeight="1">
      <c r="GQ63027" s="171"/>
    </row>
    <row r="63028" spans="199:199" ht="12" customHeight="1">
      <c r="GQ63028" s="171"/>
    </row>
    <row r="63029" spans="199:199" ht="12" customHeight="1">
      <c r="GQ63029" s="171"/>
    </row>
    <row r="63030" spans="199:199" ht="12" customHeight="1">
      <c r="GQ63030" s="171"/>
    </row>
    <row r="63031" spans="199:199" ht="12" customHeight="1">
      <c r="GQ63031" s="171"/>
    </row>
    <row r="63032" spans="199:199" ht="12" customHeight="1">
      <c r="GQ63032" s="171"/>
    </row>
    <row r="63033" spans="199:199" ht="12" customHeight="1">
      <c r="GQ63033" s="171"/>
    </row>
    <row r="63034" spans="199:199" ht="12" customHeight="1">
      <c r="GQ63034" s="171"/>
    </row>
    <row r="63035" spans="199:199" ht="12" customHeight="1">
      <c r="GQ63035" s="171"/>
    </row>
    <row r="63036" spans="199:199" ht="12" customHeight="1">
      <c r="GQ63036" s="171"/>
    </row>
    <row r="63037" spans="199:199" ht="12" customHeight="1">
      <c r="GQ63037" s="171"/>
    </row>
    <row r="63038" spans="199:199" ht="12" customHeight="1">
      <c r="GQ63038" s="171"/>
    </row>
    <row r="63039" spans="199:199" ht="12" customHeight="1">
      <c r="GQ63039" s="171"/>
    </row>
    <row r="63040" spans="199:199" ht="12" customHeight="1">
      <c r="GQ63040" s="171"/>
    </row>
    <row r="63041" spans="199:199" ht="12" customHeight="1">
      <c r="GQ63041" s="171"/>
    </row>
    <row r="63042" spans="199:199" ht="12" customHeight="1">
      <c r="GQ63042" s="171"/>
    </row>
    <row r="63043" spans="199:199" ht="12" customHeight="1">
      <c r="GQ63043" s="171"/>
    </row>
    <row r="63044" spans="199:199" ht="12" customHeight="1">
      <c r="GQ63044" s="171"/>
    </row>
    <row r="63045" spans="199:199" ht="12" customHeight="1">
      <c r="GQ63045" s="171"/>
    </row>
    <row r="63046" spans="199:199" ht="12" customHeight="1">
      <c r="GQ63046" s="171"/>
    </row>
    <row r="63047" spans="199:199" ht="12" customHeight="1">
      <c r="GQ63047" s="171"/>
    </row>
    <row r="63048" spans="199:199" ht="12" customHeight="1">
      <c r="GQ63048" s="171"/>
    </row>
    <row r="63049" spans="199:199" ht="12" customHeight="1">
      <c r="GQ63049" s="171"/>
    </row>
    <row r="63050" spans="199:199" ht="12" customHeight="1">
      <c r="GQ63050" s="171"/>
    </row>
    <row r="63051" spans="199:199" ht="12" customHeight="1">
      <c r="GQ63051" s="171"/>
    </row>
    <row r="63052" spans="199:199" ht="12" customHeight="1">
      <c r="GQ63052" s="171"/>
    </row>
    <row r="63053" spans="199:199" ht="12" customHeight="1">
      <c r="GQ63053" s="171"/>
    </row>
    <row r="63054" spans="199:199" ht="12" customHeight="1">
      <c r="GQ63054" s="171"/>
    </row>
    <row r="63055" spans="199:199" ht="12" customHeight="1">
      <c r="GQ63055" s="171"/>
    </row>
    <row r="63056" spans="199:199" ht="12" customHeight="1">
      <c r="GQ63056" s="171"/>
    </row>
    <row r="63057" spans="199:199" ht="12" customHeight="1">
      <c r="GQ63057" s="171"/>
    </row>
    <row r="63058" spans="199:199" ht="12" customHeight="1">
      <c r="GQ63058" s="171"/>
    </row>
    <row r="63059" spans="199:199" ht="12" customHeight="1">
      <c r="GQ63059" s="171"/>
    </row>
    <row r="63060" spans="199:199" ht="12" customHeight="1">
      <c r="GQ63060" s="171"/>
    </row>
    <row r="63061" spans="199:199" ht="12" customHeight="1">
      <c r="GQ63061" s="171"/>
    </row>
    <row r="63062" spans="199:199" ht="12" customHeight="1">
      <c r="GQ63062" s="171"/>
    </row>
    <row r="63063" spans="199:199" ht="12" customHeight="1">
      <c r="GQ63063" s="171"/>
    </row>
    <row r="63064" spans="199:199" ht="12" customHeight="1">
      <c r="GQ63064" s="171"/>
    </row>
    <row r="63065" spans="199:199" ht="12" customHeight="1">
      <c r="GQ63065" s="171"/>
    </row>
    <row r="63066" spans="199:199" ht="12" customHeight="1">
      <c r="GQ63066" s="171"/>
    </row>
    <row r="63067" spans="199:199" ht="12" customHeight="1">
      <c r="GQ63067" s="171"/>
    </row>
    <row r="63068" spans="199:199" ht="12" customHeight="1">
      <c r="GQ63068" s="171"/>
    </row>
    <row r="63069" spans="199:199" ht="12" customHeight="1">
      <c r="GQ63069" s="171"/>
    </row>
    <row r="63070" spans="199:199" ht="12" customHeight="1">
      <c r="GQ63070" s="171"/>
    </row>
    <row r="63071" spans="199:199" ht="12" customHeight="1">
      <c r="GQ63071" s="171"/>
    </row>
    <row r="63072" spans="199:199" ht="12" customHeight="1">
      <c r="GQ63072" s="171"/>
    </row>
    <row r="63073" spans="199:199" ht="12" customHeight="1">
      <c r="GQ63073" s="171"/>
    </row>
    <row r="63074" spans="199:199" ht="12" customHeight="1">
      <c r="GQ63074" s="171"/>
    </row>
    <row r="63075" spans="199:199" ht="12" customHeight="1">
      <c r="GQ63075" s="171"/>
    </row>
    <row r="63076" spans="199:199" ht="12" customHeight="1">
      <c r="GQ63076" s="171"/>
    </row>
    <row r="63077" spans="199:199" ht="12" customHeight="1">
      <c r="GQ63077" s="171"/>
    </row>
    <row r="63078" spans="199:199" ht="12" customHeight="1">
      <c r="GQ63078" s="171"/>
    </row>
    <row r="63079" spans="199:199" ht="12" customHeight="1">
      <c r="GQ63079" s="171"/>
    </row>
    <row r="63080" spans="199:199" ht="12" customHeight="1">
      <c r="GQ63080" s="171"/>
    </row>
    <row r="63081" spans="199:199" ht="12" customHeight="1">
      <c r="GQ63081" s="171"/>
    </row>
    <row r="63082" spans="199:199" ht="12" customHeight="1">
      <c r="GQ63082" s="171"/>
    </row>
    <row r="63083" spans="199:199" ht="12" customHeight="1">
      <c r="GQ63083" s="171"/>
    </row>
    <row r="63084" spans="199:199" ht="12" customHeight="1">
      <c r="GQ63084" s="171"/>
    </row>
    <row r="63085" spans="199:199" ht="12" customHeight="1">
      <c r="GQ63085" s="171"/>
    </row>
    <row r="63086" spans="199:199" ht="12" customHeight="1">
      <c r="GQ63086" s="171"/>
    </row>
    <row r="63087" spans="199:199" ht="12" customHeight="1">
      <c r="GQ63087" s="171"/>
    </row>
    <row r="63088" spans="199:199" ht="12" customHeight="1">
      <c r="GQ63088" s="171"/>
    </row>
    <row r="63089" spans="199:199" ht="12" customHeight="1">
      <c r="GQ63089" s="171"/>
    </row>
    <row r="63090" spans="199:199" ht="12" customHeight="1">
      <c r="GQ63090" s="171"/>
    </row>
    <row r="63091" spans="199:199" ht="12" customHeight="1">
      <c r="GQ63091" s="171"/>
    </row>
    <row r="63092" spans="199:199" ht="12" customHeight="1">
      <c r="GQ63092" s="171"/>
    </row>
    <row r="63093" spans="199:199" ht="12" customHeight="1">
      <c r="GQ63093" s="171"/>
    </row>
    <row r="63094" spans="199:199" ht="12" customHeight="1">
      <c r="GQ63094" s="171"/>
    </row>
    <row r="63095" spans="199:199" ht="12" customHeight="1">
      <c r="GQ63095" s="171"/>
    </row>
    <row r="63096" spans="199:199" ht="12" customHeight="1">
      <c r="GQ63096" s="171"/>
    </row>
    <row r="63097" spans="199:199" ht="12" customHeight="1">
      <c r="GQ63097" s="171"/>
    </row>
    <row r="63098" spans="199:199" ht="12" customHeight="1">
      <c r="GQ63098" s="171"/>
    </row>
    <row r="63099" spans="199:199" ht="12" customHeight="1">
      <c r="GQ63099" s="171"/>
    </row>
    <row r="63100" spans="199:199" ht="12" customHeight="1">
      <c r="GQ63100" s="171"/>
    </row>
    <row r="63101" spans="199:199" ht="12" customHeight="1">
      <c r="GQ63101" s="171"/>
    </row>
    <row r="63102" spans="199:199" ht="12" customHeight="1">
      <c r="GQ63102" s="171"/>
    </row>
    <row r="63103" spans="199:199" ht="12" customHeight="1">
      <c r="GQ63103" s="171"/>
    </row>
    <row r="63104" spans="199:199" ht="12" customHeight="1">
      <c r="GQ63104" s="171"/>
    </row>
    <row r="63105" spans="199:199" ht="12" customHeight="1">
      <c r="GQ63105" s="171"/>
    </row>
    <row r="63106" spans="199:199" ht="12" customHeight="1">
      <c r="GQ63106" s="171"/>
    </row>
    <row r="63107" spans="199:199" ht="12" customHeight="1">
      <c r="GQ63107" s="171"/>
    </row>
    <row r="63108" spans="199:199" ht="12" customHeight="1">
      <c r="GQ63108" s="171"/>
    </row>
    <row r="63109" spans="199:199" ht="12" customHeight="1">
      <c r="GQ63109" s="171"/>
    </row>
    <row r="63110" spans="199:199" ht="12" customHeight="1">
      <c r="GQ63110" s="171"/>
    </row>
    <row r="63111" spans="199:199" ht="12" customHeight="1">
      <c r="GQ63111" s="171"/>
    </row>
    <row r="63112" spans="199:199" ht="12" customHeight="1">
      <c r="GQ63112" s="171"/>
    </row>
    <row r="63113" spans="199:199" ht="12" customHeight="1">
      <c r="GQ63113" s="171"/>
    </row>
    <row r="63114" spans="199:199" ht="12" customHeight="1">
      <c r="GQ63114" s="171"/>
    </row>
    <row r="63115" spans="199:199" ht="12" customHeight="1">
      <c r="GQ63115" s="171"/>
    </row>
    <row r="63116" spans="199:199" ht="12" customHeight="1">
      <c r="GQ63116" s="171"/>
    </row>
    <row r="63117" spans="199:199" ht="12" customHeight="1">
      <c r="GQ63117" s="171"/>
    </row>
    <row r="63118" spans="199:199" ht="12" customHeight="1">
      <c r="GQ63118" s="171"/>
    </row>
    <row r="63119" spans="199:199" ht="12" customHeight="1">
      <c r="GQ63119" s="171"/>
    </row>
    <row r="63120" spans="199:199" ht="12" customHeight="1">
      <c r="GQ63120" s="171"/>
    </row>
    <row r="63121" spans="199:199" ht="12" customHeight="1">
      <c r="GQ63121" s="171"/>
    </row>
    <row r="63122" spans="199:199" ht="12" customHeight="1">
      <c r="GQ63122" s="171"/>
    </row>
    <row r="63123" spans="199:199" ht="12" customHeight="1">
      <c r="GQ63123" s="171"/>
    </row>
    <row r="63124" spans="199:199" ht="12" customHeight="1">
      <c r="GQ63124" s="171"/>
    </row>
    <row r="63125" spans="199:199" ht="12" customHeight="1">
      <c r="GQ63125" s="171"/>
    </row>
    <row r="63126" spans="199:199" ht="12" customHeight="1">
      <c r="GQ63126" s="171"/>
    </row>
    <row r="63127" spans="199:199" ht="12" customHeight="1">
      <c r="GQ63127" s="171"/>
    </row>
    <row r="63128" spans="199:199" ht="12" customHeight="1">
      <c r="GQ63128" s="171"/>
    </row>
    <row r="63129" spans="199:199" ht="12" customHeight="1">
      <c r="GQ63129" s="171"/>
    </row>
    <row r="63130" spans="199:199" ht="12" customHeight="1">
      <c r="GQ63130" s="171"/>
    </row>
    <row r="63131" spans="199:199" ht="12" customHeight="1">
      <c r="GQ63131" s="171"/>
    </row>
    <row r="63132" spans="199:199" ht="12" customHeight="1">
      <c r="GQ63132" s="171"/>
    </row>
    <row r="63133" spans="199:199" ht="12" customHeight="1">
      <c r="GQ63133" s="171"/>
    </row>
    <row r="63134" spans="199:199" ht="12" customHeight="1">
      <c r="GQ63134" s="171"/>
    </row>
    <row r="63135" spans="199:199" ht="12" customHeight="1">
      <c r="GQ63135" s="171"/>
    </row>
    <row r="63136" spans="199:199" ht="12" customHeight="1">
      <c r="GQ63136" s="171"/>
    </row>
    <row r="63137" spans="199:199" ht="12" customHeight="1">
      <c r="GQ63137" s="171"/>
    </row>
    <row r="63138" spans="199:199" ht="12" customHeight="1">
      <c r="GQ63138" s="171"/>
    </row>
    <row r="63139" spans="199:199" ht="12" customHeight="1">
      <c r="GQ63139" s="171"/>
    </row>
    <row r="63140" spans="199:199" ht="12" customHeight="1">
      <c r="GQ63140" s="171"/>
    </row>
    <row r="63141" spans="199:199" ht="12" customHeight="1">
      <c r="GQ63141" s="171"/>
    </row>
    <row r="63142" spans="199:199" ht="12" customHeight="1">
      <c r="GQ63142" s="171"/>
    </row>
    <row r="63143" spans="199:199" ht="12" customHeight="1">
      <c r="GQ63143" s="171"/>
    </row>
    <row r="63144" spans="199:199" ht="12" customHeight="1">
      <c r="GQ63144" s="171"/>
    </row>
    <row r="63145" spans="199:199" ht="12" customHeight="1">
      <c r="GQ63145" s="171"/>
    </row>
    <row r="63146" spans="199:199" ht="12" customHeight="1">
      <c r="GQ63146" s="171"/>
    </row>
    <row r="63147" spans="199:199" ht="12" customHeight="1">
      <c r="GQ63147" s="171"/>
    </row>
    <row r="63148" spans="199:199" ht="12" customHeight="1">
      <c r="GQ63148" s="171"/>
    </row>
    <row r="63149" spans="199:199" ht="12" customHeight="1">
      <c r="GQ63149" s="171"/>
    </row>
    <row r="63150" spans="199:199" ht="12" customHeight="1">
      <c r="GQ63150" s="171"/>
    </row>
    <row r="63151" spans="199:199" ht="12" customHeight="1">
      <c r="GQ63151" s="171"/>
    </row>
    <row r="63152" spans="199:199" ht="12" customHeight="1">
      <c r="GQ63152" s="171"/>
    </row>
    <row r="63153" spans="199:199" ht="12" customHeight="1">
      <c r="GQ63153" s="171"/>
    </row>
    <row r="63154" spans="199:199" ht="12" customHeight="1">
      <c r="GQ63154" s="171"/>
    </row>
    <row r="63155" spans="199:199" ht="12" customHeight="1">
      <c r="GQ63155" s="171"/>
    </row>
    <row r="63156" spans="199:199" ht="12" customHeight="1">
      <c r="GQ63156" s="171"/>
    </row>
    <row r="63157" spans="199:199" ht="12" customHeight="1">
      <c r="GQ63157" s="171"/>
    </row>
    <row r="63158" spans="199:199" ht="12" customHeight="1">
      <c r="GQ63158" s="171"/>
    </row>
    <row r="63159" spans="199:199" ht="12" customHeight="1">
      <c r="GQ63159" s="171"/>
    </row>
    <row r="63160" spans="199:199" ht="12" customHeight="1">
      <c r="GQ63160" s="171"/>
    </row>
    <row r="63161" spans="199:199" ht="12" customHeight="1">
      <c r="GQ63161" s="171"/>
    </row>
    <row r="63162" spans="199:199" ht="12" customHeight="1">
      <c r="GQ63162" s="171"/>
    </row>
    <row r="63163" spans="199:199" ht="12" customHeight="1">
      <c r="GQ63163" s="171"/>
    </row>
    <row r="63164" spans="199:199" ht="12" customHeight="1">
      <c r="GQ63164" s="171"/>
    </row>
    <row r="63165" spans="199:199" ht="12" customHeight="1">
      <c r="GQ63165" s="171"/>
    </row>
    <row r="63166" spans="199:199" ht="12" customHeight="1">
      <c r="GQ63166" s="171"/>
    </row>
    <row r="63167" spans="199:199" ht="12" customHeight="1">
      <c r="GQ63167" s="171"/>
    </row>
    <row r="63168" spans="199:199" ht="12" customHeight="1">
      <c r="GQ63168" s="171"/>
    </row>
    <row r="63169" spans="199:199" ht="12" customHeight="1">
      <c r="GQ63169" s="171"/>
    </row>
    <row r="63170" spans="199:199" ht="12" customHeight="1">
      <c r="GQ63170" s="171"/>
    </row>
    <row r="63171" spans="199:199" ht="12" customHeight="1">
      <c r="GQ63171" s="171"/>
    </row>
    <row r="63172" spans="199:199" ht="12" customHeight="1">
      <c r="GQ63172" s="171"/>
    </row>
    <row r="63173" spans="199:199" ht="12" customHeight="1">
      <c r="GQ63173" s="171"/>
    </row>
    <row r="63174" spans="199:199" ht="12" customHeight="1">
      <c r="GQ63174" s="171"/>
    </row>
    <row r="63175" spans="199:199" ht="12" customHeight="1">
      <c r="GQ63175" s="171"/>
    </row>
    <row r="63176" spans="199:199" ht="12" customHeight="1">
      <c r="GQ63176" s="171"/>
    </row>
    <row r="63177" spans="199:199" ht="12" customHeight="1">
      <c r="GQ63177" s="171"/>
    </row>
    <row r="63178" spans="199:199" ht="12" customHeight="1">
      <c r="GQ63178" s="171"/>
    </row>
    <row r="63179" spans="199:199" ht="12" customHeight="1">
      <c r="GQ63179" s="171"/>
    </row>
    <row r="63180" spans="199:199" ht="12" customHeight="1">
      <c r="GQ63180" s="171"/>
    </row>
    <row r="63181" spans="199:199" ht="12" customHeight="1">
      <c r="GQ63181" s="171"/>
    </row>
    <row r="63182" spans="199:199" ht="12" customHeight="1">
      <c r="GQ63182" s="171"/>
    </row>
    <row r="63183" spans="199:199" ht="12" customHeight="1">
      <c r="GQ63183" s="171"/>
    </row>
    <row r="63184" spans="199:199" ht="12" customHeight="1">
      <c r="GQ63184" s="171"/>
    </row>
    <row r="63185" spans="199:199" ht="12" customHeight="1">
      <c r="GQ63185" s="171"/>
    </row>
    <row r="63186" spans="199:199" ht="12" customHeight="1">
      <c r="GQ63186" s="171"/>
    </row>
    <row r="63187" spans="199:199" ht="12" customHeight="1">
      <c r="GQ63187" s="171"/>
    </row>
    <row r="63188" spans="199:199" ht="12" customHeight="1">
      <c r="GQ63188" s="171"/>
    </row>
    <row r="63189" spans="199:199" ht="12" customHeight="1">
      <c r="GQ63189" s="171"/>
    </row>
    <row r="63190" spans="199:199" ht="12" customHeight="1">
      <c r="GQ63190" s="171"/>
    </row>
    <row r="63191" spans="199:199" ht="12" customHeight="1">
      <c r="GQ63191" s="171"/>
    </row>
    <row r="63192" spans="199:199" ht="12" customHeight="1">
      <c r="GQ63192" s="171"/>
    </row>
    <row r="63193" spans="199:199" ht="12" customHeight="1">
      <c r="GQ63193" s="171"/>
    </row>
    <row r="63194" spans="199:199" ht="12" customHeight="1">
      <c r="GQ63194" s="171"/>
    </row>
    <row r="63195" spans="199:199" ht="12" customHeight="1">
      <c r="GQ63195" s="171"/>
    </row>
    <row r="63196" spans="199:199" ht="12" customHeight="1">
      <c r="GQ63196" s="171"/>
    </row>
    <row r="63197" spans="199:199" ht="12" customHeight="1">
      <c r="GQ63197" s="171"/>
    </row>
    <row r="63198" spans="199:199" ht="12" customHeight="1">
      <c r="GQ63198" s="171"/>
    </row>
    <row r="63199" spans="199:199" ht="12" customHeight="1">
      <c r="GQ63199" s="171"/>
    </row>
    <row r="63200" spans="199:199" ht="12" customHeight="1">
      <c r="GQ63200" s="171"/>
    </row>
    <row r="63201" spans="199:199" ht="12" customHeight="1">
      <c r="GQ63201" s="171"/>
    </row>
    <row r="63202" spans="199:199" ht="12" customHeight="1">
      <c r="GQ63202" s="171"/>
    </row>
    <row r="63203" spans="199:199" ht="12" customHeight="1">
      <c r="GQ63203" s="171"/>
    </row>
    <row r="63204" spans="199:199" ht="12" customHeight="1">
      <c r="GQ63204" s="171"/>
    </row>
    <row r="63205" spans="199:199" ht="12" customHeight="1">
      <c r="GQ63205" s="171"/>
    </row>
    <row r="63206" spans="199:199" ht="12" customHeight="1">
      <c r="GQ63206" s="171"/>
    </row>
    <row r="63207" spans="199:199" ht="12" customHeight="1">
      <c r="GQ63207" s="171"/>
    </row>
    <row r="63208" spans="199:199" ht="12" customHeight="1">
      <c r="GQ63208" s="171"/>
    </row>
    <row r="63209" spans="199:199" ht="12" customHeight="1">
      <c r="GQ63209" s="171"/>
    </row>
    <row r="63210" spans="199:199" ht="12" customHeight="1">
      <c r="GQ63210" s="171"/>
    </row>
    <row r="63211" spans="199:199" ht="12" customHeight="1">
      <c r="GQ63211" s="171"/>
    </row>
    <row r="63212" spans="199:199" ht="12" customHeight="1">
      <c r="GQ63212" s="171"/>
    </row>
    <row r="63213" spans="199:199" ht="12" customHeight="1">
      <c r="GQ63213" s="171"/>
    </row>
    <row r="63214" spans="199:199" ht="12" customHeight="1">
      <c r="GQ63214" s="171"/>
    </row>
    <row r="63215" spans="199:199" ht="12" customHeight="1">
      <c r="GQ63215" s="171"/>
    </row>
    <row r="63216" spans="199:199" ht="12" customHeight="1">
      <c r="GQ63216" s="171"/>
    </row>
    <row r="63217" spans="199:199" ht="12" customHeight="1">
      <c r="GQ63217" s="171"/>
    </row>
    <row r="63218" spans="199:199" ht="12" customHeight="1">
      <c r="GQ63218" s="171"/>
    </row>
    <row r="63219" spans="199:199" ht="12" customHeight="1">
      <c r="GQ63219" s="171"/>
    </row>
    <row r="63220" spans="199:199" ht="12" customHeight="1">
      <c r="GQ63220" s="171"/>
    </row>
    <row r="63221" spans="199:199" ht="12" customHeight="1">
      <c r="GQ63221" s="171"/>
    </row>
    <row r="63222" spans="199:199" ht="12" customHeight="1">
      <c r="GQ63222" s="171"/>
    </row>
    <row r="63223" spans="199:199" ht="12" customHeight="1">
      <c r="GQ63223" s="171"/>
    </row>
    <row r="63224" spans="199:199" ht="12" customHeight="1">
      <c r="GQ63224" s="171"/>
    </row>
    <row r="63225" spans="199:199" ht="12" customHeight="1">
      <c r="GQ63225" s="171"/>
    </row>
    <row r="63226" spans="199:199" ht="12" customHeight="1">
      <c r="GQ63226" s="171"/>
    </row>
    <row r="63227" spans="199:199" ht="12" customHeight="1">
      <c r="GQ63227" s="171"/>
    </row>
    <row r="63228" spans="199:199" ht="12" customHeight="1">
      <c r="GQ63228" s="171"/>
    </row>
    <row r="63229" spans="199:199" ht="12" customHeight="1">
      <c r="GQ63229" s="171"/>
    </row>
    <row r="63230" spans="199:199" ht="12" customHeight="1">
      <c r="GQ63230" s="171"/>
    </row>
    <row r="63231" spans="199:199" ht="12" customHeight="1">
      <c r="GQ63231" s="171"/>
    </row>
    <row r="63232" spans="199:199" ht="12" customHeight="1">
      <c r="GQ63232" s="171"/>
    </row>
    <row r="63233" spans="199:199" ht="12" customHeight="1">
      <c r="GQ63233" s="171"/>
    </row>
    <row r="63234" spans="199:199" ht="12" customHeight="1">
      <c r="GQ63234" s="171"/>
    </row>
    <row r="63235" spans="199:199" ht="12" customHeight="1">
      <c r="GQ63235" s="171"/>
    </row>
    <row r="63236" spans="199:199" ht="12" customHeight="1">
      <c r="GQ63236" s="171"/>
    </row>
    <row r="63237" spans="199:199" ht="12" customHeight="1">
      <c r="GQ63237" s="171"/>
    </row>
    <row r="63238" spans="199:199" ht="12" customHeight="1">
      <c r="GQ63238" s="171"/>
    </row>
    <row r="63239" spans="199:199" ht="12" customHeight="1">
      <c r="GQ63239" s="171"/>
    </row>
    <row r="63240" spans="199:199" ht="12" customHeight="1">
      <c r="GQ63240" s="171"/>
    </row>
    <row r="63241" spans="199:199" ht="12" customHeight="1">
      <c r="GQ63241" s="171"/>
    </row>
    <row r="63242" spans="199:199" ht="12" customHeight="1">
      <c r="GQ63242" s="171"/>
    </row>
    <row r="63243" spans="199:199" ht="12" customHeight="1">
      <c r="GQ63243" s="171"/>
    </row>
    <row r="63244" spans="199:199" ht="12" customHeight="1">
      <c r="GQ63244" s="171"/>
    </row>
    <row r="63245" spans="199:199" ht="12" customHeight="1">
      <c r="GQ63245" s="171"/>
    </row>
    <row r="63246" spans="199:199" ht="12" customHeight="1">
      <c r="GQ63246" s="171"/>
    </row>
    <row r="63247" spans="199:199" ht="12" customHeight="1">
      <c r="GQ63247" s="171"/>
    </row>
    <row r="63248" spans="199:199" ht="12" customHeight="1">
      <c r="GQ63248" s="171"/>
    </row>
    <row r="63249" spans="199:199" ht="12" customHeight="1">
      <c r="GQ63249" s="171"/>
    </row>
    <row r="63250" spans="199:199" ht="12" customHeight="1">
      <c r="GQ63250" s="171"/>
    </row>
    <row r="63251" spans="199:199" ht="12" customHeight="1">
      <c r="GQ63251" s="171"/>
    </row>
    <row r="63252" spans="199:199" ht="12" customHeight="1">
      <c r="GQ63252" s="171"/>
    </row>
    <row r="63253" spans="199:199" ht="12" customHeight="1">
      <c r="GQ63253" s="171"/>
    </row>
    <row r="63254" spans="199:199" ht="12" customHeight="1">
      <c r="GQ63254" s="171"/>
    </row>
    <row r="63255" spans="199:199" ht="12" customHeight="1">
      <c r="GQ63255" s="171"/>
    </row>
    <row r="63256" spans="199:199" ht="12" customHeight="1">
      <c r="GQ63256" s="171"/>
    </row>
    <row r="63257" spans="199:199" ht="12" customHeight="1">
      <c r="GQ63257" s="171"/>
    </row>
    <row r="63258" spans="199:199" ht="12" customHeight="1">
      <c r="GQ63258" s="171"/>
    </row>
    <row r="63259" spans="199:199" ht="12" customHeight="1">
      <c r="GQ63259" s="171"/>
    </row>
    <row r="63260" spans="199:199" ht="12" customHeight="1">
      <c r="GQ63260" s="171"/>
    </row>
    <row r="63261" spans="199:199" ht="12" customHeight="1">
      <c r="GQ63261" s="171"/>
    </row>
    <row r="63262" spans="199:199" ht="12" customHeight="1">
      <c r="GQ63262" s="171"/>
    </row>
    <row r="63263" spans="199:199" ht="12" customHeight="1">
      <c r="GQ63263" s="171"/>
    </row>
    <row r="63264" spans="199:199" ht="12" customHeight="1">
      <c r="GQ63264" s="171"/>
    </row>
    <row r="63265" spans="199:199" ht="12" customHeight="1">
      <c r="GQ63265" s="171"/>
    </row>
    <row r="63266" spans="199:199" ht="12" customHeight="1">
      <c r="GQ63266" s="171"/>
    </row>
    <row r="63267" spans="199:199" ht="12" customHeight="1">
      <c r="GQ63267" s="171"/>
    </row>
    <row r="63268" spans="199:199" ht="12" customHeight="1">
      <c r="GQ63268" s="171"/>
    </row>
    <row r="63269" spans="199:199" ht="12" customHeight="1">
      <c r="GQ63269" s="171"/>
    </row>
    <row r="63270" spans="199:199" ht="12" customHeight="1">
      <c r="GQ63270" s="171"/>
    </row>
    <row r="63271" spans="199:199" ht="12" customHeight="1">
      <c r="GQ63271" s="171"/>
    </row>
    <row r="63272" spans="199:199" ht="12" customHeight="1">
      <c r="GQ63272" s="171"/>
    </row>
    <row r="63273" spans="199:199" ht="12" customHeight="1">
      <c r="GQ63273" s="171"/>
    </row>
    <row r="63274" spans="199:199" ht="12" customHeight="1">
      <c r="GQ63274" s="171"/>
    </row>
    <row r="63275" spans="199:199" ht="12" customHeight="1">
      <c r="GQ63275" s="171"/>
    </row>
    <row r="63276" spans="199:199" ht="12" customHeight="1">
      <c r="GQ63276" s="171"/>
    </row>
    <row r="63277" spans="199:199" ht="12" customHeight="1">
      <c r="GQ63277" s="171"/>
    </row>
    <row r="63278" spans="199:199" ht="12" customHeight="1">
      <c r="GQ63278" s="171"/>
    </row>
    <row r="63279" spans="199:199" ht="12" customHeight="1">
      <c r="GQ63279" s="171"/>
    </row>
    <row r="63280" spans="199:199" ht="12" customHeight="1">
      <c r="GQ63280" s="171"/>
    </row>
    <row r="63281" spans="199:199" ht="12" customHeight="1">
      <c r="GQ63281" s="171"/>
    </row>
    <row r="63282" spans="199:199" ht="12" customHeight="1">
      <c r="GQ63282" s="171"/>
    </row>
    <row r="63283" spans="199:199" ht="12" customHeight="1">
      <c r="GQ63283" s="171"/>
    </row>
    <row r="63284" spans="199:199" ht="12" customHeight="1">
      <c r="GQ63284" s="171"/>
    </row>
    <row r="63285" spans="199:199" ht="12" customHeight="1">
      <c r="GQ63285" s="171"/>
    </row>
    <row r="63286" spans="199:199" ht="12" customHeight="1">
      <c r="GQ63286" s="171"/>
    </row>
    <row r="63287" spans="199:199" ht="12" customHeight="1">
      <c r="GQ63287" s="171"/>
    </row>
    <row r="63288" spans="199:199" ht="12" customHeight="1">
      <c r="GQ63288" s="171"/>
    </row>
    <row r="63289" spans="199:199" ht="12" customHeight="1">
      <c r="GQ63289" s="171"/>
    </row>
    <row r="63290" spans="199:199" ht="12" customHeight="1">
      <c r="GQ63290" s="171"/>
    </row>
    <row r="63291" spans="199:199" ht="12" customHeight="1">
      <c r="GQ63291" s="171"/>
    </row>
    <row r="63292" spans="199:199" ht="12" customHeight="1">
      <c r="GQ63292" s="171"/>
    </row>
    <row r="63293" spans="199:199" ht="12" customHeight="1">
      <c r="GQ63293" s="171"/>
    </row>
    <row r="63294" spans="199:199" ht="12" customHeight="1">
      <c r="GQ63294" s="171"/>
    </row>
    <row r="63295" spans="199:199" ht="12" customHeight="1">
      <c r="GQ63295" s="171"/>
    </row>
    <row r="63296" spans="199:199" ht="12" customHeight="1">
      <c r="GQ63296" s="171"/>
    </row>
    <row r="63297" spans="199:199" ht="12" customHeight="1">
      <c r="GQ63297" s="171"/>
    </row>
    <row r="63298" spans="199:199" ht="12" customHeight="1">
      <c r="GQ63298" s="171"/>
    </row>
    <row r="63299" spans="199:199" ht="12" customHeight="1">
      <c r="GQ63299" s="171"/>
    </row>
    <row r="63300" spans="199:199" ht="12" customHeight="1">
      <c r="GQ63300" s="171"/>
    </row>
    <row r="63301" spans="199:199" ht="12" customHeight="1">
      <c r="GQ63301" s="171"/>
    </row>
    <row r="63302" spans="199:199" ht="12" customHeight="1">
      <c r="GQ63302" s="171"/>
    </row>
    <row r="63303" spans="199:199" ht="12" customHeight="1">
      <c r="GQ63303" s="171"/>
    </row>
    <row r="63304" spans="199:199" ht="12" customHeight="1">
      <c r="GQ63304" s="171"/>
    </row>
    <row r="63305" spans="199:199" ht="12" customHeight="1">
      <c r="GQ63305" s="171"/>
    </row>
    <row r="63306" spans="199:199" ht="12" customHeight="1">
      <c r="GQ63306" s="171"/>
    </row>
    <row r="63307" spans="199:199" ht="12" customHeight="1">
      <c r="GQ63307" s="171"/>
    </row>
    <row r="63308" spans="199:199" ht="12" customHeight="1">
      <c r="GQ63308" s="171"/>
    </row>
    <row r="63309" spans="199:199" ht="12" customHeight="1">
      <c r="GQ63309" s="171"/>
    </row>
    <row r="63310" spans="199:199" ht="12" customHeight="1">
      <c r="GQ63310" s="171"/>
    </row>
    <row r="63311" spans="199:199" ht="12" customHeight="1">
      <c r="GQ63311" s="171"/>
    </row>
    <row r="63312" spans="199:199" ht="12" customHeight="1">
      <c r="GQ63312" s="171"/>
    </row>
    <row r="63313" spans="199:199" ht="12" customHeight="1">
      <c r="GQ63313" s="171"/>
    </row>
    <row r="63314" spans="199:199" ht="12" customHeight="1">
      <c r="GQ63314" s="171"/>
    </row>
    <row r="63315" spans="199:199" ht="12" customHeight="1">
      <c r="GQ63315" s="171"/>
    </row>
    <row r="63316" spans="199:199" ht="12" customHeight="1">
      <c r="GQ63316" s="171"/>
    </row>
    <row r="63317" spans="199:199" ht="12" customHeight="1">
      <c r="GQ63317" s="171"/>
    </row>
    <row r="63318" spans="199:199" ht="12" customHeight="1">
      <c r="GQ63318" s="171"/>
    </row>
    <row r="63319" spans="199:199" ht="12" customHeight="1">
      <c r="GQ63319" s="171"/>
    </row>
    <row r="63320" spans="199:199" ht="12" customHeight="1">
      <c r="GQ63320" s="171"/>
    </row>
    <row r="63321" spans="199:199" ht="12" customHeight="1">
      <c r="GQ63321" s="171"/>
    </row>
    <row r="63322" spans="199:199" ht="12" customHeight="1">
      <c r="GQ63322" s="171"/>
    </row>
    <row r="63323" spans="199:199" ht="12" customHeight="1">
      <c r="GQ63323" s="171"/>
    </row>
    <row r="63324" spans="199:199" ht="12" customHeight="1">
      <c r="GQ63324" s="171"/>
    </row>
    <row r="63325" spans="199:199" ht="12" customHeight="1">
      <c r="GQ63325" s="171"/>
    </row>
    <row r="63326" spans="199:199" ht="12" customHeight="1">
      <c r="GQ63326" s="171"/>
    </row>
    <row r="63327" spans="199:199" ht="12" customHeight="1">
      <c r="GQ63327" s="171"/>
    </row>
    <row r="63328" spans="199:199" ht="12" customHeight="1">
      <c r="GQ63328" s="171"/>
    </row>
    <row r="63329" spans="199:199" ht="12" customHeight="1">
      <c r="GQ63329" s="171"/>
    </row>
    <row r="63330" spans="199:199" ht="12" customHeight="1">
      <c r="GQ63330" s="171"/>
    </row>
    <row r="63331" spans="199:199" ht="12" customHeight="1">
      <c r="GQ63331" s="171"/>
    </row>
    <row r="63332" spans="199:199" ht="12" customHeight="1">
      <c r="GQ63332" s="171"/>
    </row>
    <row r="63333" spans="199:199" ht="12" customHeight="1">
      <c r="GQ63333" s="171"/>
    </row>
    <row r="63334" spans="199:199" ht="12" customHeight="1">
      <c r="GQ63334" s="171"/>
    </row>
    <row r="63335" spans="199:199" ht="12" customHeight="1">
      <c r="GQ63335" s="171"/>
    </row>
    <row r="63336" spans="199:199" ht="12" customHeight="1">
      <c r="GQ63336" s="171"/>
    </row>
    <row r="63337" spans="199:199" ht="12" customHeight="1">
      <c r="GQ63337" s="171"/>
    </row>
    <row r="63338" spans="199:199" ht="12" customHeight="1">
      <c r="GQ63338" s="171"/>
    </row>
    <row r="63339" spans="199:199" ht="12" customHeight="1">
      <c r="GQ63339" s="171"/>
    </row>
    <row r="63340" spans="199:199" ht="12" customHeight="1">
      <c r="GQ63340" s="171"/>
    </row>
    <row r="63341" spans="199:199" ht="12" customHeight="1">
      <c r="GQ63341" s="171"/>
    </row>
    <row r="63342" spans="199:199" ht="12" customHeight="1">
      <c r="GQ63342" s="171"/>
    </row>
    <row r="63343" spans="199:199" ht="12" customHeight="1">
      <c r="GQ63343" s="171"/>
    </row>
    <row r="63344" spans="199:199" ht="12" customHeight="1">
      <c r="GQ63344" s="171"/>
    </row>
    <row r="63345" spans="199:199" ht="12" customHeight="1">
      <c r="GQ63345" s="171"/>
    </row>
    <row r="63346" spans="199:199" ht="12" customHeight="1">
      <c r="GQ63346" s="171"/>
    </row>
    <row r="63347" spans="199:199" ht="12" customHeight="1">
      <c r="GQ63347" s="171"/>
    </row>
    <row r="63348" spans="199:199" ht="12" customHeight="1">
      <c r="GQ63348" s="171"/>
    </row>
    <row r="63349" spans="199:199" ht="12" customHeight="1">
      <c r="GQ63349" s="171"/>
    </row>
    <row r="63350" spans="199:199" ht="12" customHeight="1">
      <c r="GQ63350" s="171"/>
    </row>
    <row r="63351" spans="199:199" ht="12" customHeight="1">
      <c r="GQ63351" s="171"/>
    </row>
    <row r="63352" spans="199:199" ht="12" customHeight="1">
      <c r="GQ63352" s="171"/>
    </row>
    <row r="63353" spans="199:199" ht="12" customHeight="1">
      <c r="GQ63353" s="171"/>
    </row>
    <row r="63354" spans="199:199" ht="12" customHeight="1">
      <c r="GQ63354" s="171"/>
    </row>
    <row r="63355" spans="199:199" ht="12" customHeight="1">
      <c r="GQ63355" s="171"/>
    </row>
    <row r="63356" spans="199:199" ht="12" customHeight="1">
      <c r="GQ63356" s="171"/>
    </row>
    <row r="63357" spans="199:199" ht="12" customHeight="1">
      <c r="GQ63357" s="171"/>
    </row>
    <row r="63358" spans="199:199" ht="12" customHeight="1">
      <c r="GQ63358" s="171"/>
    </row>
    <row r="63359" spans="199:199" ht="12" customHeight="1">
      <c r="GQ63359" s="171"/>
    </row>
    <row r="63360" spans="199:199" ht="12" customHeight="1">
      <c r="GQ63360" s="171"/>
    </row>
    <row r="63361" spans="199:199" ht="12" customHeight="1">
      <c r="GQ63361" s="171"/>
    </row>
    <row r="63362" spans="199:199" ht="12" customHeight="1">
      <c r="GQ63362" s="171"/>
    </row>
    <row r="63363" spans="199:199" ht="12" customHeight="1">
      <c r="GQ63363" s="171"/>
    </row>
    <row r="63364" spans="199:199" ht="12" customHeight="1">
      <c r="GQ63364" s="171"/>
    </row>
    <row r="63365" spans="199:199" ht="12" customHeight="1">
      <c r="GQ63365" s="171"/>
    </row>
    <row r="63366" spans="199:199" ht="12" customHeight="1">
      <c r="GQ63366" s="171"/>
    </row>
    <row r="63367" spans="199:199" ht="12" customHeight="1">
      <c r="GQ63367" s="171"/>
    </row>
    <row r="63368" spans="199:199" ht="12" customHeight="1">
      <c r="GQ63368" s="171"/>
    </row>
    <row r="63369" spans="199:199" ht="12" customHeight="1">
      <c r="GQ63369" s="171"/>
    </row>
    <row r="63370" spans="199:199" ht="12" customHeight="1">
      <c r="GQ63370" s="171"/>
    </row>
    <row r="63371" spans="199:199" ht="12" customHeight="1">
      <c r="GQ63371" s="171"/>
    </row>
    <row r="63372" spans="199:199" ht="12" customHeight="1">
      <c r="GQ63372" s="171"/>
    </row>
    <row r="63373" spans="199:199" ht="12" customHeight="1">
      <c r="GQ63373" s="171"/>
    </row>
    <row r="63374" spans="199:199" ht="12" customHeight="1">
      <c r="GQ63374" s="171"/>
    </row>
    <row r="63375" spans="199:199" ht="12" customHeight="1">
      <c r="GQ63375" s="171"/>
    </row>
    <row r="63376" spans="199:199" ht="12" customHeight="1">
      <c r="GQ63376" s="171"/>
    </row>
    <row r="63377" spans="199:199" ht="12" customHeight="1">
      <c r="GQ63377" s="171"/>
    </row>
    <row r="63378" spans="199:199" ht="12" customHeight="1">
      <c r="GQ63378" s="171"/>
    </row>
    <row r="63379" spans="199:199" ht="12" customHeight="1">
      <c r="GQ63379" s="171"/>
    </row>
    <row r="63380" spans="199:199" ht="12" customHeight="1">
      <c r="GQ63380" s="171"/>
    </row>
    <row r="63381" spans="199:199" ht="12" customHeight="1">
      <c r="GQ63381" s="171"/>
    </row>
    <row r="63382" spans="199:199" ht="12" customHeight="1">
      <c r="GQ63382" s="171"/>
    </row>
    <row r="63383" spans="199:199" ht="12" customHeight="1">
      <c r="GQ63383" s="171"/>
    </row>
    <row r="63384" spans="199:199" ht="12" customHeight="1">
      <c r="GQ63384" s="171"/>
    </row>
    <row r="63385" spans="199:199" ht="12" customHeight="1">
      <c r="GQ63385" s="171"/>
    </row>
    <row r="63386" spans="199:199" ht="12" customHeight="1">
      <c r="GQ63386" s="171"/>
    </row>
    <row r="63387" spans="199:199" ht="12" customHeight="1">
      <c r="GQ63387" s="171"/>
    </row>
    <row r="63388" spans="199:199" ht="12" customHeight="1">
      <c r="GQ63388" s="171"/>
    </row>
    <row r="63389" spans="199:199" ht="12" customHeight="1">
      <c r="GQ63389" s="171"/>
    </row>
    <row r="63390" spans="199:199" ht="12" customHeight="1">
      <c r="GQ63390" s="171"/>
    </row>
    <row r="63391" spans="199:199" ht="12" customHeight="1">
      <c r="GQ63391" s="171"/>
    </row>
    <row r="63392" spans="199:199" ht="12" customHeight="1">
      <c r="GQ63392" s="171"/>
    </row>
    <row r="63393" spans="199:199" ht="12" customHeight="1">
      <c r="GQ63393" s="171"/>
    </row>
    <row r="63394" spans="199:199" ht="12" customHeight="1">
      <c r="GQ63394" s="171"/>
    </row>
    <row r="63395" spans="199:199" ht="12" customHeight="1">
      <c r="GQ63395" s="171"/>
    </row>
    <row r="63396" spans="199:199" ht="12" customHeight="1">
      <c r="GQ63396" s="171"/>
    </row>
    <row r="63397" spans="199:199" ht="12" customHeight="1">
      <c r="GQ63397" s="171"/>
    </row>
    <row r="63398" spans="199:199" ht="12" customHeight="1">
      <c r="GQ63398" s="171"/>
    </row>
    <row r="63399" spans="199:199" ht="12" customHeight="1">
      <c r="GQ63399" s="171"/>
    </row>
    <row r="63400" spans="199:199" ht="12" customHeight="1">
      <c r="GQ63400" s="171"/>
    </row>
    <row r="63401" spans="199:199" ht="12" customHeight="1">
      <c r="GQ63401" s="171"/>
    </row>
    <row r="63402" spans="199:199" ht="12" customHeight="1">
      <c r="GQ63402" s="171"/>
    </row>
    <row r="63403" spans="199:199" ht="12" customHeight="1">
      <c r="GQ63403" s="171"/>
    </row>
    <row r="63404" spans="199:199" ht="12" customHeight="1">
      <c r="GQ63404" s="171"/>
    </row>
    <row r="63405" spans="199:199" ht="12" customHeight="1">
      <c r="GQ63405" s="171"/>
    </row>
    <row r="63406" spans="199:199" ht="12" customHeight="1">
      <c r="GQ63406" s="171"/>
    </row>
    <row r="63407" spans="199:199" ht="12" customHeight="1">
      <c r="GQ63407" s="171"/>
    </row>
    <row r="63408" spans="199:199" ht="12" customHeight="1">
      <c r="GQ63408" s="171"/>
    </row>
    <row r="63409" spans="199:199" ht="12" customHeight="1">
      <c r="GQ63409" s="171"/>
    </row>
    <row r="63410" spans="199:199" ht="12" customHeight="1">
      <c r="GQ63410" s="171"/>
    </row>
    <row r="63411" spans="199:199" ht="12" customHeight="1">
      <c r="GQ63411" s="171"/>
    </row>
    <row r="63412" spans="199:199" ht="12" customHeight="1">
      <c r="GQ63412" s="171"/>
    </row>
    <row r="63413" spans="199:199" ht="12" customHeight="1">
      <c r="GQ63413" s="171"/>
    </row>
    <row r="63414" spans="199:199" ht="12" customHeight="1">
      <c r="GQ63414" s="171"/>
    </row>
    <row r="63415" spans="199:199" ht="12" customHeight="1">
      <c r="GQ63415" s="171"/>
    </row>
    <row r="63416" spans="199:199" ht="12" customHeight="1">
      <c r="GQ63416" s="171"/>
    </row>
    <row r="63417" spans="199:199" ht="12" customHeight="1">
      <c r="GQ63417" s="171"/>
    </row>
    <row r="63418" spans="199:199" ht="12" customHeight="1">
      <c r="GQ63418" s="171"/>
    </row>
    <row r="63419" spans="199:199" ht="12" customHeight="1">
      <c r="GQ63419" s="171"/>
    </row>
    <row r="63420" spans="199:199" ht="12" customHeight="1">
      <c r="GQ63420" s="171"/>
    </row>
    <row r="63421" spans="199:199" ht="12" customHeight="1">
      <c r="GQ63421" s="171"/>
    </row>
    <row r="63422" spans="199:199" ht="12" customHeight="1">
      <c r="GQ63422" s="171"/>
    </row>
    <row r="63423" spans="199:199" ht="12" customHeight="1">
      <c r="GQ63423" s="171"/>
    </row>
    <row r="63424" spans="199:199" ht="12" customHeight="1">
      <c r="GQ63424" s="171"/>
    </row>
    <row r="63425" spans="199:199" ht="12" customHeight="1">
      <c r="GQ63425" s="171"/>
    </row>
    <row r="63426" spans="199:199" ht="12" customHeight="1">
      <c r="GQ63426" s="171"/>
    </row>
    <row r="63427" spans="199:199" ht="12" customHeight="1">
      <c r="GQ63427" s="171"/>
    </row>
    <row r="63428" spans="199:199" ht="12" customHeight="1">
      <c r="GQ63428" s="171"/>
    </row>
    <row r="63429" spans="199:199" ht="12" customHeight="1">
      <c r="GQ63429" s="171"/>
    </row>
    <row r="63430" spans="199:199" ht="12" customHeight="1">
      <c r="GQ63430" s="171"/>
    </row>
    <row r="63431" spans="199:199" ht="12" customHeight="1">
      <c r="GQ63431" s="171"/>
    </row>
    <row r="63432" spans="199:199" ht="12" customHeight="1">
      <c r="GQ63432" s="171"/>
    </row>
    <row r="63433" spans="199:199" ht="12" customHeight="1">
      <c r="GQ63433" s="171"/>
    </row>
    <row r="63434" spans="199:199" ht="12" customHeight="1">
      <c r="GQ63434" s="171"/>
    </row>
    <row r="63435" spans="199:199" ht="12" customHeight="1">
      <c r="GQ63435" s="171"/>
    </row>
    <row r="63436" spans="199:199" ht="12" customHeight="1">
      <c r="GQ63436" s="171"/>
    </row>
    <row r="63437" spans="199:199" ht="12" customHeight="1">
      <c r="GQ63437" s="171"/>
    </row>
    <row r="63438" spans="199:199" ht="12" customHeight="1">
      <c r="GQ63438" s="171"/>
    </row>
    <row r="63439" spans="199:199" ht="12" customHeight="1">
      <c r="GQ63439" s="171"/>
    </row>
    <row r="63440" spans="199:199" ht="12" customHeight="1">
      <c r="GQ63440" s="171"/>
    </row>
    <row r="63441" spans="199:199" ht="12" customHeight="1">
      <c r="GQ63441" s="171"/>
    </row>
    <row r="63442" spans="199:199" ht="12" customHeight="1">
      <c r="GQ63442" s="171"/>
    </row>
    <row r="63443" spans="199:199" ht="12" customHeight="1">
      <c r="GQ63443" s="171"/>
    </row>
    <row r="63444" spans="199:199" ht="12" customHeight="1">
      <c r="GQ63444" s="171"/>
    </row>
    <row r="63445" spans="199:199" ht="12" customHeight="1">
      <c r="GQ63445" s="171"/>
    </row>
    <row r="63446" spans="199:199" ht="12" customHeight="1">
      <c r="GQ63446" s="171"/>
    </row>
    <row r="63447" spans="199:199" ht="12" customHeight="1">
      <c r="GQ63447" s="171"/>
    </row>
    <row r="63448" spans="199:199" ht="12" customHeight="1">
      <c r="GQ63448" s="171"/>
    </row>
    <row r="63449" spans="199:199" ht="12" customHeight="1">
      <c r="GQ63449" s="171"/>
    </row>
    <row r="63450" spans="199:199" ht="12" customHeight="1">
      <c r="GQ63450" s="171"/>
    </row>
    <row r="63451" spans="199:199" ht="12" customHeight="1">
      <c r="GQ63451" s="171"/>
    </row>
    <row r="63452" spans="199:199" ht="12" customHeight="1">
      <c r="GQ63452" s="171"/>
    </row>
    <row r="63453" spans="199:199" ht="12" customHeight="1">
      <c r="GQ63453" s="171"/>
    </row>
    <row r="63454" spans="199:199" ht="12" customHeight="1">
      <c r="GQ63454" s="171"/>
    </row>
    <row r="63455" spans="199:199" ht="12" customHeight="1">
      <c r="GQ63455" s="171"/>
    </row>
    <row r="63456" spans="199:199" ht="12" customHeight="1">
      <c r="GQ63456" s="171"/>
    </row>
    <row r="63457" spans="199:199" ht="12" customHeight="1">
      <c r="GQ63457" s="171"/>
    </row>
    <row r="63458" spans="199:199" ht="12" customHeight="1">
      <c r="GQ63458" s="171"/>
    </row>
    <row r="63459" spans="199:199" ht="12" customHeight="1">
      <c r="GQ63459" s="171"/>
    </row>
    <row r="63460" spans="199:199" ht="12" customHeight="1">
      <c r="GQ63460" s="171"/>
    </row>
    <row r="63461" spans="199:199" ht="12" customHeight="1">
      <c r="GQ63461" s="171"/>
    </row>
    <row r="63462" spans="199:199" ht="12" customHeight="1">
      <c r="GQ63462" s="171"/>
    </row>
    <row r="63463" spans="199:199" ht="12" customHeight="1">
      <c r="GQ63463" s="171"/>
    </row>
    <row r="63464" spans="199:199" ht="12" customHeight="1">
      <c r="GQ63464" s="171"/>
    </row>
    <row r="63465" spans="199:199" ht="12" customHeight="1">
      <c r="GQ63465" s="171"/>
    </row>
    <row r="63466" spans="199:199" ht="12" customHeight="1">
      <c r="GQ63466" s="171"/>
    </row>
    <row r="63467" spans="199:199" ht="12" customHeight="1">
      <c r="GQ63467" s="171"/>
    </row>
    <row r="63468" spans="199:199" ht="12" customHeight="1">
      <c r="GQ63468" s="171"/>
    </row>
    <row r="63469" spans="199:199" ht="12" customHeight="1">
      <c r="GQ63469" s="171"/>
    </row>
    <row r="63470" spans="199:199" ht="12" customHeight="1">
      <c r="GQ63470" s="171"/>
    </row>
    <row r="63471" spans="199:199" ht="12" customHeight="1">
      <c r="GQ63471" s="171"/>
    </row>
    <row r="63472" spans="199:199" ht="12" customHeight="1">
      <c r="GQ63472" s="171"/>
    </row>
    <row r="63473" spans="199:199" ht="12" customHeight="1">
      <c r="GQ63473" s="171"/>
    </row>
    <row r="63474" spans="199:199" ht="12" customHeight="1">
      <c r="GQ63474" s="171"/>
    </row>
    <row r="63475" spans="199:199" ht="12" customHeight="1">
      <c r="GQ63475" s="171"/>
    </row>
    <row r="63476" spans="199:199" ht="12" customHeight="1">
      <c r="GQ63476" s="171"/>
    </row>
    <row r="63477" spans="199:199" ht="12" customHeight="1">
      <c r="GQ63477" s="171"/>
    </row>
    <row r="63478" spans="199:199" ht="12" customHeight="1">
      <c r="GQ63478" s="171"/>
    </row>
    <row r="63479" spans="199:199" ht="12" customHeight="1">
      <c r="GQ63479" s="171"/>
    </row>
    <row r="63480" spans="199:199" ht="12" customHeight="1">
      <c r="GQ63480" s="171"/>
    </row>
    <row r="63481" spans="199:199" ht="12" customHeight="1">
      <c r="GQ63481" s="171"/>
    </row>
    <row r="63482" spans="199:199" ht="12" customHeight="1">
      <c r="GQ63482" s="171"/>
    </row>
    <row r="63483" spans="199:199" ht="12" customHeight="1">
      <c r="GQ63483" s="171"/>
    </row>
    <row r="63484" spans="199:199" ht="12" customHeight="1">
      <c r="GQ63484" s="171"/>
    </row>
    <row r="63485" spans="199:199" ht="12" customHeight="1">
      <c r="GQ63485" s="171"/>
    </row>
    <row r="63486" spans="199:199" ht="12" customHeight="1">
      <c r="GQ63486" s="171"/>
    </row>
    <row r="63487" spans="199:199" ht="12" customHeight="1">
      <c r="GQ63487" s="171"/>
    </row>
    <row r="63488" spans="199:199" ht="12" customHeight="1">
      <c r="GQ63488" s="171"/>
    </row>
    <row r="63489" spans="199:199" ht="12" customHeight="1">
      <c r="GQ63489" s="171"/>
    </row>
    <row r="63490" spans="199:199" ht="12" customHeight="1">
      <c r="GQ63490" s="171"/>
    </row>
    <row r="63491" spans="199:199" ht="12" customHeight="1">
      <c r="GQ63491" s="171"/>
    </row>
    <row r="63492" spans="199:199" ht="12" customHeight="1">
      <c r="GQ63492" s="171"/>
    </row>
    <row r="63493" spans="199:199" ht="12" customHeight="1">
      <c r="GQ63493" s="171"/>
    </row>
    <row r="63494" spans="199:199" ht="12" customHeight="1">
      <c r="GQ63494" s="171"/>
    </row>
    <row r="63495" spans="199:199" ht="12" customHeight="1">
      <c r="GQ63495" s="171"/>
    </row>
    <row r="63496" spans="199:199" ht="12" customHeight="1">
      <c r="GQ63496" s="171"/>
    </row>
    <row r="63497" spans="199:199" ht="12" customHeight="1">
      <c r="GQ63497" s="171"/>
    </row>
    <row r="63498" spans="199:199" ht="12" customHeight="1">
      <c r="GQ63498" s="171"/>
    </row>
    <row r="63499" spans="199:199" ht="12" customHeight="1">
      <c r="GQ63499" s="171"/>
    </row>
    <row r="63500" spans="199:199" ht="12" customHeight="1">
      <c r="GQ63500" s="171"/>
    </row>
    <row r="63501" spans="199:199" ht="12" customHeight="1">
      <c r="GQ63501" s="171"/>
    </row>
    <row r="63502" spans="199:199" ht="12" customHeight="1">
      <c r="GQ63502" s="171"/>
    </row>
    <row r="63503" spans="199:199" ht="12" customHeight="1">
      <c r="GQ63503" s="171"/>
    </row>
    <row r="63504" spans="199:199" ht="12" customHeight="1">
      <c r="GQ63504" s="171"/>
    </row>
    <row r="63505" spans="199:199" ht="12" customHeight="1">
      <c r="GQ63505" s="171"/>
    </row>
    <row r="63506" spans="199:199" ht="12" customHeight="1">
      <c r="GQ63506" s="171"/>
    </row>
    <row r="63507" spans="199:199" ht="12" customHeight="1">
      <c r="GQ63507" s="171"/>
    </row>
    <row r="63508" spans="199:199" ht="12" customHeight="1">
      <c r="GQ63508" s="171"/>
    </row>
    <row r="63509" spans="199:199" ht="12" customHeight="1">
      <c r="GQ63509" s="171"/>
    </row>
    <row r="63510" spans="199:199" ht="12" customHeight="1">
      <c r="GQ63510" s="171"/>
    </row>
    <row r="63511" spans="199:199" ht="12" customHeight="1">
      <c r="GQ63511" s="171"/>
    </row>
    <row r="63512" spans="199:199" ht="12" customHeight="1">
      <c r="GQ63512" s="171"/>
    </row>
    <row r="63513" spans="199:199" ht="12" customHeight="1">
      <c r="GQ63513" s="171"/>
    </row>
    <row r="63514" spans="199:199" ht="12" customHeight="1">
      <c r="GQ63514" s="171"/>
    </row>
    <row r="63515" spans="199:199" ht="12" customHeight="1">
      <c r="GQ63515" s="171"/>
    </row>
    <row r="63516" spans="199:199" ht="12" customHeight="1">
      <c r="GQ63516" s="171"/>
    </row>
    <row r="63517" spans="199:199" ht="12" customHeight="1">
      <c r="GQ63517" s="171"/>
    </row>
    <row r="63518" spans="199:199" ht="12" customHeight="1">
      <c r="GQ63518" s="171"/>
    </row>
    <row r="63519" spans="199:199" ht="12" customHeight="1">
      <c r="GQ63519" s="171"/>
    </row>
    <row r="63520" spans="199:199" ht="12" customHeight="1">
      <c r="GQ63520" s="171"/>
    </row>
    <row r="63521" spans="199:199" ht="12" customHeight="1">
      <c r="GQ63521" s="171"/>
    </row>
    <row r="63522" spans="199:199" ht="12" customHeight="1">
      <c r="GQ63522" s="171"/>
    </row>
    <row r="63523" spans="199:199" ht="12" customHeight="1">
      <c r="GQ63523" s="171"/>
    </row>
    <row r="63524" spans="199:199" ht="12" customHeight="1">
      <c r="GQ63524" s="171"/>
    </row>
    <row r="63525" spans="199:199" ht="12" customHeight="1">
      <c r="GQ63525" s="171"/>
    </row>
    <row r="63526" spans="199:199" ht="12" customHeight="1">
      <c r="GQ63526" s="171"/>
    </row>
    <row r="63527" spans="199:199" ht="12" customHeight="1">
      <c r="GQ63527" s="171"/>
    </row>
    <row r="63528" spans="199:199" ht="12" customHeight="1">
      <c r="GQ63528" s="171"/>
    </row>
    <row r="63529" spans="199:199" ht="12" customHeight="1">
      <c r="GQ63529" s="171"/>
    </row>
    <row r="63530" spans="199:199" ht="12" customHeight="1">
      <c r="GQ63530" s="171"/>
    </row>
    <row r="63531" spans="199:199" ht="12" customHeight="1">
      <c r="GQ63531" s="171"/>
    </row>
    <row r="63532" spans="199:199" ht="12" customHeight="1">
      <c r="GQ63532" s="171"/>
    </row>
    <row r="63533" spans="199:199" ht="12" customHeight="1">
      <c r="GQ63533" s="171"/>
    </row>
    <row r="63534" spans="199:199" ht="12" customHeight="1">
      <c r="GQ63534" s="171"/>
    </row>
    <row r="63535" spans="199:199" ht="12" customHeight="1">
      <c r="GQ63535" s="171"/>
    </row>
    <row r="63536" spans="199:199" ht="12" customHeight="1">
      <c r="GQ63536" s="171"/>
    </row>
    <row r="63537" spans="199:199" ht="12" customHeight="1">
      <c r="GQ63537" s="171"/>
    </row>
    <row r="63538" spans="199:199" ht="12" customHeight="1">
      <c r="GQ63538" s="171"/>
    </row>
    <row r="63539" spans="199:199" ht="12" customHeight="1">
      <c r="GQ63539" s="171"/>
    </row>
    <row r="63540" spans="199:199" ht="12" customHeight="1">
      <c r="GQ63540" s="171"/>
    </row>
    <row r="63541" spans="199:199" ht="12" customHeight="1">
      <c r="GQ63541" s="171"/>
    </row>
    <row r="63542" spans="199:199" ht="12" customHeight="1">
      <c r="GQ63542" s="171"/>
    </row>
    <row r="63543" spans="199:199" ht="12" customHeight="1">
      <c r="GQ63543" s="171"/>
    </row>
    <row r="63544" spans="199:199" ht="12" customHeight="1">
      <c r="GQ63544" s="171"/>
    </row>
    <row r="63545" spans="199:199" ht="12" customHeight="1">
      <c r="GQ63545" s="171"/>
    </row>
    <row r="63546" spans="199:199" ht="12" customHeight="1">
      <c r="GQ63546" s="171"/>
    </row>
    <row r="63547" spans="199:199" ht="12" customHeight="1">
      <c r="GQ63547" s="171"/>
    </row>
    <row r="63548" spans="199:199" ht="12" customHeight="1">
      <c r="GQ63548" s="171"/>
    </row>
    <row r="63549" spans="199:199" ht="12" customHeight="1">
      <c r="GQ63549" s="171"/>
    </row>
    <row r="63550" spans="199:199" ht="12" customHeight="1">
      <c r="GQ63550" s="171"/>
    </row>
    <row r="63551" spans="199:199" ht="12" customHeight="1">
      <c r="GQ63551" s="171"/>
    </row>
    <row r="63552" spans="199:199" ht="12" customHeight="1">
      <c r="GQ63552" s="171"/>
    </row>
    <row r="63553" spans="199:199" ht="12" customHeight="1">
      <c r="GQ63553" s="171"/>
    </row>
    <row r="63554" spans="199:199" ht="12" customHeight="1">
      <c r="GQ63554" s="171"/>
    </row>
    <row r="63555" spans="199:199" ht="12" customHeight="1">
      <c r="GQ63555" s="171"/>
    </row>
    <row r="63556" spans="199:199" ht="12" customHeight="1">
      <c r="GQ63556" s="171"/>
    </row>
    <row r="63557" spans="199:199" ht="12" customHeight="1">
      <c r="GQ63557" s="171"/>
    </row>
    <row r="63558" spans="199:199" ht="12" customHeight="1">
      <c r="GQ63558" s="171"/>
    </row>
    <row r="63559" spans="199:199" ht="12" customHeight="1">
      <c r="GQ63559" s="171"/>
    </row>
    <row r="63560" spans="199:199" ht="12" customHeight="1">
      <c r="GQ63560" s="171"/>
    </row>
    <row r="63561" spans="199:199" ht="12" customHeight="1">
      <c r="GQ63561" s="171"/>
    </row>
    <row r="63562" spans="199:199" ht="12" customHeight="1">
      <c r="GQ63562" s="171"/>
    </row>
    <row r="63563" spans="199:199" ht="12" customHeight="1">
      <c r="GQ63563" s="171"/>
    </row>
    <row r="63564" spans="199:199" ht="12" customHeight="1">
      <c r="GQ63564" s="171"/>
    </row>
    <row r="63565" spans="199:199" ht="12" customHeight="1">
      <c r="GQ63565" s="171"/>
    </row>
    <row r="63566" spans="199:199" ht="12" customHeight="1">
      <c r="GQ63566" s="171"/>
    </row>
    <row r="63567" spans="199:199" ht="12" customHeight="1">
      <c r="GQ63567" s="171"/>
    </row>
    <row r="63568" spans="199:199" ht="12" customHeight="1">
      <c r="GQ63568" s="171"/>
    </row>
    <row r="63569" spans="199:199" ht="12" customHeight="1">
      <c r="GQ63569" s="171"/>
    </row>
    <row r="63570" spans="199:199" ht="12" customHeight="1">
      <c r="GQ63570" s="171"/>
    </row>
    <row r="63571" spans="199:199" ht="12" customHeight="1">
      <c r="GQ63571" s="171"/>
    </row>
    <row r="63572" spans="199:199" ht="12" customHeight="1">
      <c r="GQ63572" s="171"/>
    </row>
    <row r="63573" spans="199:199" ht="12" customHeight="1">
      <c r="GQ63573" s="171"/>
    </row>
    <row r="63574" spans="199:199" ht="12" customHeight="1">
      <c r="GQ63574" s="171"/>
    </row>
    <row r="63575" spans="199:199" ht="12" customHeight="1">
      <c r="GQ63575" s="171"/>
    </row>
    <row r="63576" spans="199:199" ht="12" customHeight="1">
      <c r="GQ63576" s="171"/>
    </row>
    <row r="63577" spans="199:199" ht="12" customHeight="1">
      <c r="GQ63577" s="171"/>
    </row>
    <row r="63578" spans="199:199" ht="12" customHeight="1">
      <c r="GQ63578" s="171"/>
    </row>
    <row r="63579" spans="199:199" ht="12" customHeight="1">
      <c r="GQ63579" s="171"/>
    </row>
    <row r="63580" spans="199:199" ht="12" customHeight="1">
      <c r="GQ63580" s="171"/>
    </row>
    <row r="63581" spans="199:199" ht="12" customHeight="1">
      <c r="GQ63581" s="171"/>
    </row>
    <row r="63582" spans="199:199" ht="12" customHeight="1">
      <c r="GQ63582" s="171"/>
    </row>
    <row r="63583" spans="199:199" ht="12" customHeight="1">
      <c r="GQ63583" s="171"/>
    </row>
    <row r="63584" spans="199:199" ht="12" customHeight="1">
      <c r="GQ63584" s="171"/>
    </row>
    <row r="63585" spans="199:199" ht="12" customHeight="1">
      <c r="GQ63585" s="171"/>
    </row>
    <row r="63586" spans="199:199" ht="12" customHeight="1">
      <c r="GQ63586" s="171"/>
    </row>
    <row r="63587" spans="199:199" ht="12" customHeight="1">
      <c r="GQ63587" s="171"/>
    </row>
    <row r="63588" spans="199:199" ht="12" customHeight="1">
      <c r="GQ63588" s="171"/>
    </row>
    <row r="63589" spans="199:199" ht="12" customHeight="1">
      <c r="GQ63589" s="171"/>
    </row>
    <row r="63590" spans="199:199" ht="12" customHeight="1">
      <c r="GQ63590" s="171"/>
    </row>
    <row r="63591" spans="199:199" ht="12" customHeight="1">
      <c r="GQ63591" s="171"/>
    </row>
    <row r="63592" spans="199:199" ht="12" customHeight="1">
      <c r="GQ63592" s="171"/>
    </row>
    <row r="63593" spans="199:199" ht="12" customHeight="1">
      <c r="GQ63593" s="171"/>
    </row>
    <row r="63594" spans="199:199" ht="12" customHeight="1">
      <c r="GQ63594" s="171"/>
    </row>
    <row r="63595" spans="199:199" ht="12" customHeight="1">
      <c r="GQ63595" s="171"/>
    </row>
    <row r="63596" spans="199:199" ht="12" customHeight="1">
      <c r="GQ63596" s="171"/>
    </row>
    <row r="63597" spans="199:199" ht="12" customHeight="1">
      <c r="GQ63597" s="171"/>
    </row>
    <row r="63598" spans="199:199" ht="12" customHeight="1">
      <c r="GQ63598" s="171"/>
    </row>
    <row r="63599" spans="199:199" ht="12" customHeight="1">
      <c r="GQ63599" s="171"/>
    </row>
    <row r="63600" spans="199:199" ht="12" customHeight="1">
      <c r="GQ63600" s="171"/>
    </row>
    <row r="63601" spans="199:199" ht="12" customHeight="1">
      <c r="GQ63601" s="171"/>
    </row>
    <row r="63602" spans="199:199" ht="12" customHeight="1">
      <c r="GQ63602" s="171"/>
    </row>
    <row r="63603" spans="199:199" ht="12" customHeight="1">
      <c r="GQ63603" s="171"/>
    </row>
    <row r="63604" spans="199:199" ht="12" customHeight="1">
      <c r="GQ63604" s="171"/>
    </row>
    <row r="63605" spans="199:199" ht="12" customHeight="1">
      <c r="GQ63605" s="171"/>
    </row>
    <row r="63606" spans="199:199" ht="12" customHeight="1">
      <c r="GQ63606" s="171"/>
    </row>
    <row r="63607" spans="199:199" ht="12" customHeight="1">
      <c r="GQ63607" s="171"/>
    </row>
    <row r="63608" spans="199:199" ht="12" customHeight="1">
      <c r="GQ63608" s="171"/>
    </row>
    <row r="63609" spans="199:199" ht="12" customHeight="1">
      <c r="GQ63609" s="171"/>
    </row>
    <row r="63610" spans="199:199" ht="12" customHeight="1">
      <c r="GQ63610" s="171"/>
    </row>
    <row r="63611" spans="199:199" ht="12" customHeight="1">
      <c r="GQ63611" s="171"/>
    </row>
    <row r="63612" spans="199:199" ht="12" customHeight="1">
      <c r="GQ63612" s="171"/>
    </row>
    <row r="63613" spans="199:199" ht="12" customHeight="1">
      <c r="GQ63613" s="171"/>
    </row>
    <row r="63614" spans="199:199" ht="12" customHeight="1">
      <c r="GQ63614" s="171"/>
    </row>
    <row r="63615" spans="199:199" ht="12" customHeight="1">
      <c r="GQ63615" s="171"/>
    </row>
    <row r="63616" spans="199:199" ht="12" customHeight="1">
      <c r="GQ63616" s="171"/>
    </row>
    <row r="63617" spans="199:199" ht="12" customHeight="1">
      <c r="GQ63617" s="171"/>
    </row>
    <row r="63618" spans="199:199" ht="12" customHeight="1">
      <c r="GQ63618" s="171"/>
    </row>
    <row r="63619" spans="199:199" ht="12" customHeight="1">
      <c r="GQ63619" s="171"/>
    </row>
    <row r="63620" spans="199:199" ht="12" customHeight="1">
      <c r="GQ63620" s="171"/>
    </row>
    <row r="63621" spans="199:199" ht="12" customHeight="1">
      <c r="GQ63621" s="171"/>
    </row>
    <row r="63622" spans="199:199" ht="12" customHeight="1">
      <c r="GQ63622" s="171"/>
    </row>
    <row r="63623" spans="199:199" ht="12" customHeight="1">
      <c r="GQ63623" s="171"/>
    </row>
    <row r="63624" spans="199:199" ht="12" customHeight="1">
      <c r="GQ63624" s="171"/>
    </row>
    <row r="63625" spans="199:199" ht="12" customHeight="1">
      <c r="GQ63625" s="171"/>
    </row>
    <row r="63626" spans="199:199" ht="12" customHeight="1">
      <c r="GQ63626" s="171"/>
    </row>
    <row r="63627" spans="199:199" ht="12" customHeight="1">
      <c r="GQ63627" s="171"/>
    </row>
    <row r="63628" spans="199:199" ht="12" customHeight="1">
      <c r="GQ63628" s="171"/>
    </row>
    <row r="63629" spans="199:199" ht="12" customHeight="1">
      <c r="GQ63629" s="171"/>
    </row>
    <row r="63630" spans="199:199" ht="12" customHeight="1">
      <c r="GQ63630" s="171"/>
    </row>
    <row r="63631" spans="199:199" ht="12" customHeight="1">
      <c r="GQ63631" s="171"/>
    </row>
    <row r="63632" spans="199:199" ht="12" customHeight="1">
      <c r="GQ63632" s="171"/>
    </row>
    <row r="63633" spans="199:199" ht="12" customHeight="1">
      <c r="GQ63633" s="171"/>
    </row>
    <row r="63634" spans="199:199" ht="12" customHeight="1">
      <c r="GQ63634" s="171"/>
    </row>
    <row r="63635" spans="199:199" ht="12" customHeight="1">
      <c r="GQ63635" s="171"/>
    </row>
    <row r="63636" spans="199:199" ht="12" customHeight="1">
      <c r="GQ63636" s="171"/>
    </row>
    <row r="63637" spans="199:199" ht="12" customHeight="1">
      <c r="GQ63637" s="171"/>
    </row>
    <row r="63638" spans="199:199" ht="12" customHeight="1">
      <c r="GQ63638" s="171"/>
    </row>
    <row r="63639" spans="199:199" ht="12" customHeight="1">
      <c r="GQ63639" s="171"/>
    </row>
    <row r="63640" spans="199:199" ht="12" customHeight="1">
      <c r="GQ63640" s="171"/>
    </row>
    <row r="63641" spans="199:199" ht="12" customHeight="1">
      <c r="GQ63641" s="171"/>
    </row>
    <row r="63642" spans="199:199" ht="12" customHeight="1">
      <c r="GQ63642" s="171"/>
    </row>
    <row r="63643" spans="199:199" ht="12" customHeight="1">
      <c r="GQ63643" s="171"/>
    </row>
    <row r="63644" spans="199:199" ht="12" customHeight="1">
      <c r="GQ63644" s="171"/>
    </row>
    <row r="63645" spans="199:199" ht="12" customHeight="1">
      <c r="GQ63645" s="171"/>
    </row>
    <row r="63646" spans="199:199" ht="12" customHeight="1">
      <c r="GQ63646" s="171"/>
    </row>
    <row r="63647" spans="199:199" ht="12" customHeight="1">
      <c r="GQ63647" s="171"/>
    </row>
    <row r="63648" spans="199:199" ht="12" customHeight="1">
      <c r="GQ63648" s="171"/>
    </row>
    <row r="63649" spans="199:199" ht="12" customHeight="1">
      <c r="GQ63649" s="171"/>
    </row>
    <row r="63650" spans="199:199" ht="12" customHeight="1">
      <c r="GQ63650" s="171"/>
    </row>
    <row r="63651" spans="199:199" ht="12" customHeight="1">
      <c r="GQ63651" s="171"/>
    </row>
    <row r="63652" spans="199:199" ht="12" customHeight="1">
      <c r="GQ63652" s="171"/>
    </row>
    <row r="63653" spans="199:199" ht="12" customHeight="1">
      <c r="GQ63653" s="171"/>
    </row>
    <row r="63654" spans="199:199" ht="12" customHeight="1">
      <c r="GQ63654" s="171"/>
    </row>
    <row r="63655" spans="199:199" ht="12" customHeight="1">
      <c r="GQ63655" s="171"/>
    </row>
    <row r="63656" spans="199:199" ht="12" customHeight="1">
      <c r="GQ63656" s="171"/>
    </row>
    <row r="63657" spans="199:199" ht="12" customHeight="1">
      <c r="GQ63657" s="171"/>
    </row>
    <row r="63658" spans="199:199" ht="12" customHeight="1">
      <c r="GQ63658" s="171"/>
    </row>
    <row r="63659" spans="199:199" ht="12" customHeight="1">
      <c r="GQ63659" s="171"/>
    </row>
    <row r="63660" spans="199:199" ht="12" customHeight="1">
      <c r="GQ63660" s="171"/>
    </row>
    <row r="63661" spans="199:199" ht="12" customHeight="1">
      <c r="GQ63661" s="171"/>
    </row>
    <row r="63662" spans="199:199" ht="12" customHeight="1">
      <c r="GQ63662" s="171"/>
    </row>
    <row r="63663" spans="199:199" ht="12" customHeight="1">
      <c r="GQ63663" s="171"/>
    </row>
    <row r="63664" spans="199:199" ht="12" customHeight="1">
      <c r="GQ63664" s="171"/>
    </row>
    <row r="63665" spans="199:199" ht="12" customHeight="1">
      <c r="GQ63665" s="171"/>
    </row>
    <row r="63666" spans="199:199" ht="12" customHeight="1">
      <c r="GQ63666" s="171"/>
    </row>
    <row r="63667" spans="199:199" ht="12" customHeight="1">
      <c r="GQ63667" s="171"/>
    </row>
    <row r="63668" spans="199:199" ht="12" customHeight="1">
      <c r="GQ63668" s="171"/>
    </row>
    <row r="63669" spans="199:199" ht="12" customHeight="1">
      <c r="GQ63669" s="171"/>
    </row>
    <row r="63670" spans="199:199" ht="12" customHeight="1">
      <c r="GQ63670" s="171"/>
    </row>
    <row r="63671" spans="199:199" ht="12" customHeight="1">
      <c r="GQ63671" s="171"/>
    </row>
    <row r="63672" spans="199:199" ht="12" customHeight="1">
      <c r="GQ63672" s="171"/>
    </row>
    <row r="63673" spans="199:199" ht="12" customHeight="1">
      <c r="GQ63673" s="171"/>
    </row>
    <row r="63674" spans="199:199" ht="12" customHeight="1">
      <c r="GQ63674" s="171"/>
    </row>
    <row r="63675" spans="199:199" ht="12" customHeight="1">
      <c r="GQ63675" s="171"/>
    </row>
    <row r="63676" spans="199:199" ht="12" customHeight="1">
      <c r="GQ63676" s="171"/>
    </row>
    <row r="63677" spans="199:199" ht="12" customHeight="1">
      <c r="GQ63677" s="171"/>
    </row>
    <row r="63678" spans="199:199" ht="12" customHeight="1">
      <c r="GQ63678" s="171"/>
    </row>
    <row r="63679" spans="199:199" ht="12" customHeight="1">
      <c r="GQ63679" s="171"/>
    </row>
    <row r="63680" spans="199:199" ht="12" customHeight="1">
      <c r="GQ63680" s="171"/>
    </row>
    <row r="63681" spans="199:199" ht="12" customHeight="1">
      <c r="GQ63681" s="171"/>
    </row>
    <row r="63682" spans="199:199" ht="12" customHeight="1">
      <c r="GQ63682" s="171"/>
    </row>
    <row r="63683" spans="199:199" ht="12" customHeight="1">
      <c r="GQ63683" s="171"/>
    </row>
    <row r="63684" spans="199:199" ht="12" customHeight="1">
      <c r="GQ63684" s="171"/>
    </row>
    <row r="63685" spans="199:199" ht="12" customHeight="1">
      <c r="GQ63685" s="171"/>
    </row>
    <row r="63686" spans="199:199" ht="12" customHeight="1">
      <c r="GQ63686" s="171"/>
    </row>
    <row r="63687" spans="199:199" ht="12" customHeight="1">
      <c r="GQ63687" s="171"/>
    </row>
    <row r="63688" spans="199:199" ht="12" customHeight="1">
      <c r="GQ63688" s="171"/>
    </row>
    <row r="63689" spans="199:199" ht="12" customHeight="1">
      <c r="GQ63689" s="171"/>
    </row>
    <row r="63690" spans="199:199" ht="12" customHeight="1">
      <c r="GQ63690" s="171"/>
    </row>
    <row r="63691" spans="199:199" ht="12" customHeight="1">
      <c r="GQ63691" s="171"/>
    </row>
    <row r="63692" spans="199:199" ht="12" customHeight="1">
      <c r="GQ63692" s="171"/>
    </row>
    <row r="63693" spans="199:199" ht="12" customHeight="1">
      <c r="GQ63693" s="171"/>
    </row>
    <row r="63694" spans="199:199" ht="12" customHeight="1">
      <c r="GQ63694" s="171"/>
    </row>
    <row r="63695" spans="199:199" ht="12" customHeight="1">
      <c r="GQ63695" s="171"/>
    </row>
    <row r="63696" spans="199:199" ht="12" customHeight="1">
      <c r="GQ63696" s="171"/>
    </row>
    <row r="63697" spans="199:199" ht="12" customHeight="1">
      <c r="GQ63697" s="171"/>
    </row>
    <row r="63698" spans="199:199" ht="12" customHeight="1">
      <c r="GQ63698" s="171"/>
    </row>
    <row r="63699" spans="199:199" ht="12" customHeight="1">
      <c r="GQ63699" s="171"/>
    </row>
    <row r="63700" spans="199:199" ht="12" customHeight="1">
      <c r="GQ63700" s="171"/>
    </row>
    <row r="63701" spans="199:199" ht="12" customHeight="1">
      <c r="GQ63701" s="171"/>
    </row>
    <row r="63702" spans="199:199" ht="12" customHeight="1">
      <c r="GQ63702" s="171"/>
    </row>
    <row r="63703" spans="199:199" ht="12" customHeight="1">
      <c r="GQ63703" s="171"/>
    </row>
    <row r="63704" spans="199:199" ht="12" customHeight="1">
      <c r="GQ63704" s="171"/>
    </row>
    <row r="63705" spans="199:199" ht="12" customHeight="1">
      <c r="GQ63705" s="171"/>
    </row>
    <row r="63706" spans="199:199" ht="12" customHeight="1">
      <c r="GQ63706" s="171"/>
    </row>
    <row r="63707" spans="199:199" ht="12" customHeight="1">
      <c r="GQ63707" s="171"/>
    </row>
    <row r="63708" spans="199:199" ht="12" customHeight="1">
      <c r="GQ63708" s="171"/>
    </row>
    <row r="63709" spans="199:199" ht="12" customHeight="1">
      <c r="GQ63709" s="171"/>
    </row>
    <row r="63710" spans="199:199" ht="12" customHeight="1">
      <c r="GQ63710" s="171"/>
    </row>
    <row r="63711" spans="199:199" ht="12" customHeight="1">
      <c r="GQ63711" s="171"/>
    </row>
    <row r="63712" spans="199:199" ht="12" customHeight="1">
      <c r="GQ63712" s="171"/>
    </row>
    <row r="63713" spans="199:199" ht="12" customHeight="1">
      <c r="GQ63713" s="171"/>
    </row>
    <row r="63714" spans="199:199" ht="12" customHeight="1">
      <c r="GQ63714" s="171"/>
    </row>
    <row r="63715" spans="199:199" ht="12" customHeight="1">
      <c r="GQ63715" s="171"/>
    </row>
    <row r="63716" spans="199:199" ht="12" customHeight="1">
      <c r="GQ63716" s="171"/>
    </row>
    <row r="63717" spans="199:199" ht="12" customHeight="1">
      <c r="GQ63717" s="171"/>
    </row>
    <row r="63718" spans="199:199" ht="12" customHeight="1">
      <c r="GQ63718" s="171"/>
    </row>
    <row r="63719" spans="199:199" ht="12" customHeight="1">
      <c r="GQ63719" s="171"/>
    </row>
    <row r="63720" spans="199:199" ht="12" customHeight="1">
      <c r="GQ63720" s="171"/>
    </row>
    <row r="63721" spans="199:199" ht="12" customHeight="1">
      <c r="GQ63721" s="171"/>
    </row>
    <row r="63722" spans="199:199" ht="12" customHeight="1">
      <c r="GQ63722" s="171"/>
    </row>
    <row r="63723" spans="199:199" ht="12" customHeight="1">
      <c r="GQ63723" s="171"/>
    </row>
    <row r="63724" spans="199:199" ht="12" customHeight="1">
      <c r="GQ63724" s="171"/>
    </row>
    <row r="63725" spans="199:199" ht="12" customHeight="1">
      <c r="GQ63725" s="171"/>
    </row>
    <row r="63726" spans="199:199" ht="12" customHeight="1">
      <c r="GQ63726" s="171"/>
    </row>
    <row r="63727" spans="199:199" ht="12" customHeight="1">
      <c r="GQ63727" s="171"/>
    </row>
    <row r="63728" spans="199:199" ht="12" customHeight="1">
      <c r="GQ63728" s="171"/>
    </row>
    <row r="63729" spans="199:199" ht="12" customHeight="1">
      <c r="GQ63729" s="171"/>
    </row>
    <row r="63730" spans="199:199" ht="12" customHeight="1">
      <c r="GQ63730" s="171"/>
    </row>
    <row r="63731" spans="199:199" ht="12" customHeight="1">
      <c r="GQ63731" s="171"/>
    </row>
    <row r="63732" spans="199:199" ht="12" customHeight="1">
      <c r="GQ63732" s="171"/>
    </row>
    <row r="63733" spans="199:199" ht="12" customHeight="1">
      <c r="GQ63733" s="171"/>
    </row>
    <row r="63734" spans="199:199" ht="12" customHeight="1">
      <c r="GQ63734" s="171"/>
    </row>
    <row r="63735" spans="199:199" ht="12" customHeight="1">
      <c r="GQ63735" s="171"/>
    </row>
    <row r="63736" spans="199:199" ht="12" customHeight="1">
      <c r="GQ63736" s="171"/>
    </row>
    <row r="63737" spans="199:199" ht="12" customHeight="1">
      <c r="GQ63737" s="171"/>
    </row>
    <row r="63738" spans="199:199" ht="12" customHeight="1">
      <c r="GQ63738" s="171"/>
    </row>
    <row r="63739" spans="199:199" ht="12" customHeight="1">
      <c r="GQ63739" s="171"/>
    </row>
    <row r="63740" spans="199:199" ht="12" customHeight="1">
      <c r="GQ63740" s="171"/>
    </row>
    <row r="63741" spans="199:199" ht="12" customHeight="1">
      <c r="GQ63741" s="171"/>
    </row>
    <row r="63742" spans="199:199" ht="12" customHeight="1">
      <c r="GQ63742" s="171"/>
    </row>
    <row r="63743" spans="199:199" ht="12" customHeight="1">
      <c r="GQ63743" s="171"/>
    </row>
    <row r="63744" spans="199:199" ht="12" customHeight="1">
      <c r="GQ63744" s="171"/>
    </row>
    <row r="63745" spans="199:199" ht="12" customHeight="1">
      <c r="GQ63745" s="171"/>
    </row>
    <row r="63746" spans="199:199" ht="12" customHeight="1">
      <c r="GQ63746" s="171"/>
    </row>
    <row r="63747" spans="199:199" ht="12" customHeight="1">
      <c r="GQ63747" s="171"/>
    </row>
    <row r="63748" spans="199:199" ht="12" customHeight="1">
      <c r="GQ63748" s="171"/>
    </row>
    <row r="63749" spans="199:199" ht="12" customHeight="1">
      <c r="GQ63749" s="171"/>
    </row>
    <row r="63750" spans="199:199" ht="12" customHeight="1">
      <c r="GQ63750" s="171"/>
    </row>
    <row r="63751" spans="199:199" ht="12" customHeight="1">
      <c r="GQ63751" s="171"/>
    </row>
    <row r="63752" spans="199:199" ht="12" customHeight="1">
      <c r="GQ63752" s="171"/>
    </row>
    <row r="63753" spans="199:199" ht="12" customHeight="1">
      <c r="GQ63753" s="171"/>
    </row>
    <row r="63754" spans="199:199" ht="12" customHeight="1">
      <c r="GQ63754" s="171"/>
    </row>
    <row r="63755" spans="199:199" ht="12" customHeight="1">
      <c r="GQ63755" s="171"/>
    </row>
    <row r="63756" spans="199:199" ht="12" customHeight="1">
      <c r="GQ63756" s="171"/>
    </row>
    <row r="63757" spans="199:199" ht="12" customHeight="1">
      <c r="GQ63757" s="171"/>
    </row>
    <row r="63758" spans="199:199" ht="12" customHeight="1">
      <c r="GQ63758" s="171"/>
    </row>
    <row r="63759" spans="199:199" ht="12" customHeight="1">
      <c r="GQ63759" s="171"/>
    </row>
    <row r="63760" spans="199:199" ht="12" customHeight="1">
      <c r="GQ63760" s="171"/>
    </row>
    <row r="63761" spans="199:199" ht="12" customHeight="1">
      <c r="GQ63761" s="171"/>
    </row>
    <row r="63762" spans="199:199" ht="12" customHeight="1">
      <c r="GQ63762" s="171"/>
    </row>
    <row r="63763" spans="199:199" ht="12" customHeight="1">
      <c r="GQ63763" s="171"/>
    </row>
    <row r="63764" spans="199:199" ht="12" customHeight="1">
      <c r="GQ63764" s="171"/>
    </row>
    <row r="63765" spans="199:199" ht="12" customHeight="1">
      <c r="GQ63765" s="171"/>
    </row>
    <row r="63766" spans="199:199" ht="12" customHeight="1">
      <c r="GQ63766" s="171"/>
    </row>
    <row r="63767" spans="199:199" ht="12" customHeight="1">
      <c r="GQ63767" s="171"/>
    </row>
    <row r="63768" spans="199:199" ht="12" customHeight="1">
      <c r="GQ63768" s="171"/>
    </row>
    <row r="63769" spans="199:199" ht="12" customHeight="1">
      <c r="GQ63769" s="171"/>
    </row>
    <row r="63770" spans="199:199" ht="12" customHeight="1">
      <c r="GQ63770" s="171"/>
    </row>
    <row r="63771" spans="199:199" ht="12" customHeight="1">
      <c r="GQ63771" s="171"/>
    </row>
    <row r="63772" spans="199:199" ht="12" customHeight="1">
      <c r="GQ63772" s="171"/>
    </row>
    <row r="63773" spans="199:199" ht="12" customHeight="1">
      <c r="GQ63773" s="171"/>
    </row>
    <row r="63774" spans="199:199" ht="12" customHeight="1">
      <c r="GQ63774" s="171"/>
    </row>
    <row r="63775" spans="199:199" ht="12" customHeight="1">
      <c r="GQ63775" s="171"/>
    </row>
    <row r="63776" spans="199:199" ht="12" customHeight="1">
      <c r="GQ63776" s="171"/>
    </row>
    <row r="63777" spans="199:199" ht="12" customHeight="1">
      <c r="GQ63777" s="171"/>
    </row>
    <row r="63778" spans="199:199" ht="12" customHeight="1">
      <c r="GQ63778" s="171"/>
    </row>
    <row r="63779" spans="199:199" ht="12" customHeight="1">
      <c r="GQ63779" s="171"/>
    </row>
    <row r="63780" spans="199:199" ht="12" customHeight="1">
      <c r="GQ63780" s="171"/>
    </row>
    <row r="63781" spans="199:199" ht="12" customHeight="1">
      <c r="GQ63781" s="171"/>
    </row>
    <row r="63782" spans="199:199" ht="12" customHeight="1">
      <c r="GQ63782" s="171"/>
    </row>
    <row r="63783" spans="199:199" ht="12" customHeight="1">
      <c r="GQ63783" s="171"/>
    </row>
    <row r="63784" spans="199:199" ht="12" customHeight="1">
      <c r="GQ63784" s="171"/>
    </row>
    <row r="63785" spans="199:199" ht="12" customHeight="1">
      <c r="GQ63785" s="171"/>
    </row>
    <row r="63786" spans="199:199" ht="12" customHeight="1">
      <c r="GQ63786" s="171"/>
    </row>
    <row r="63787" spans="199:199" ht="12" customHeight="1">
      <c r="GQ63787" s="171"/>
    </row>
    <row r="63788" spans="199:199" ht="12" customHeight="1">
      <c r="GQ63788" s="171"/>
    </row>
    <row r="63789" spans="199:199" ht="12" customHeight="1">
      <c r="GQ63789" s="171"/>
    </row>
    <row r="63790" spans="199:199" ht="12" customHeight="1">
      <c r="GQ63790" s="171"/>
    </row>
    <row r="63791" spans="199:199" ht="12" customHeight="1">
      <c r="GQ63791" s="171"/>
    </row>
    <row r="63792" spans="199:199" ht="12" customHeight="1">
      <c r="GQ63792" s="171"/>
    </row>
    <row r="63793" spans="199:199" ht="12" customHeight="1">
      <c r="GQ63793" s="171"/>
    </row>
    <row r="63794" spans="199:199" ht="12" customHeight="1">
      <c r="GQ63794" s="171"/>
    </row>
    <row r="63795" spans="199:199" ht="12" customHeight="1">
      <c r="GQ63795" s="171"/>
    </row>
    <row r="63796" spans="199:199" ht="12" customHeight="1">
      <c r="GQ63796" s="171"/>
    </row>
    <row r="63797" spans="199:199" ht="12" customHeight="1">
      <c r="GQ63797" s="171"/>
    </row>
    <row r="63798" spans="199:199" ht="12" customHeight="1">
      <c r="GQ63798" s="171"/>
    </row>
    <row r="63799" spans="199:199" ht="12" customHeight="1">
      <c r="GQ63799" s="171"/>
    </row>
    <row r="63800" spans="199:199" ht="12" customHeight="1">
      <c r="GQ63800" s="171"/>
    </row>
    <row r="63801" spans="199:199" ht="12" customHeight="1">
      <c r="GQ63801" s="171"/>
    </row>
    <row r="63802" spans="199:199" ht="12" customHeight="1">
      <c r="GQ63802" s="171"/>
    </row>
    <row r="63803" spans="199:199" ht="12" customHeight="1">
      <c r="GQ63803" s="171"/>
    </row>
    <row r="63804" spans="199:199" ht="12" customHeight="1">
      <c r="GQ63804" s="171"/>
    </row>
    <row r="63805" spans="199:199" ht="12" customHeight="1">
      <c r="GQ63805" s="171"/>
    </row>
    <row r="63806" spans="199:199" ht="12" customHeight="1">
      <c r="GQ63806" s="171"/>
    </row>
    <row r="63807" spans="199:199" ht="12" customHeight="1">
      <c r="GQ63807" s="171"/>
    </row>
    <row r="63808" spans="199:199" ht="12" customHeight="1">
      <c r="GQ63808" s="171"/>
    </row>
    <row r="63809" spans="199:199" ht="12" customHeight="1">
      <c r="GQ63809" s="171"/>
    </row>
    <row r="63810" spans="199:199" ht="12" customHeight="1">
      <c r="GQ63810" s="171"/>
    </row>
    <row r="63811" spans="199:199" ht="12" customHeight="1">
      <c r="GQ63811" s="171"/>
    </row>
    <row r="63812" spans="199:199" ht="12" customHeight="1">
      <c r="GQ63812" s="171"/>
    </row>
    <row r="63813" spans="199:199" ht="12" customHeight="1">
      <c r="GQ63813" s="171"/>
    </row>
    <row r="63814" spans="199:199" ht="12" customHeight="1">
      <c r="GQ63814" s="171"/>
    </row>
    <row r="63815" spans="199:199" ht="12" customHeight="1">
      <c r="GQ63815" s="171"/>
    </row>
    <row r="63816" spans="199:199" ht="12" customHeight="1">
      <c r="GQ63816" s="171"/>
    </row>
    <row r="63817" spans="199:199" ht="12" customHeight="1">
      <c r="GQ63817" s="171"/>
    </row>
    <row r="63818" spans="199:199" ht="12" customHeight="1">
      <c r="GQ63818" s="171"/>
    </row>
    <row r="63819" spans="199:199" ht="12" customHeight="1">
      <c r="GQ63819" s="171"/>
    </row>
    <row r="63820" spans="199:199" ht="12" customHeight="1">
      <c r="GQ63820" s="171"/>
    </row>
    <row r="63821" spans="199:199" ht="12" customHeight="1">
      <c r="GQ63821" s="171"/>
    </row>
    <row r="63822" spans="199:199" ht="12" customHeight="1">
      <c r="GQ63822" s="171"/>
    </row>
    <row r="63823" spans="199:199" ht="12" customHeight="1">
      <c r="GQ63823" s="171"/>
    </row>
    <row r="63824" spans="199:199" ht="12" customHeight="1">
      <c r="GQ63824" s="171"/>
    </row>
    <row r="63825" spans="199:199" ht="12" customHeight="1">
      <c r="GQ63825" s="171"/>
    </row>
    <row r="63826" spans="199:199" ht="12" customHeight="1">
      <c r="GQ63826" s="171"/>
    </row>
    <row r="63827" spans="199:199" ht="12" customHeight="1">
      <c r="GQ63827" s="171"/>
    </row>
    <row r="63828" spans="199:199" ht="12" customHeight="1">
      <c r="GQ63828" s="171"/>
    </row>
    <row r="63829" spans="199:199" ht="12" customHeight="1">
      <c r="GQ63829" s="171"/>
    </row>
    <row r="63830" spans="199:199" ht="12" customHeight="1">
      <c r="GQ63830" s="171"/>
    </row>
    <row r="63831" spans="199:199" ht="12" customHeight="1">
      <c r="GQ63831" s="171"/>
    </row>
    <row r="63832" spans="199:199" ht="12" customHeight="1">
      <c r="GQ63832" s="171"/>
    </row>
    <row r="63833" spans="199:199" ht="12" customHeight="1">
      <c r="GQ63833" s="171"/>
    </row>
    <row r="63834" spans="199:199" ht="12" customHeight="1">
      <c r="GQ63834" s="171"/>
    </row>
    <row r="63835" spans="199:199" ht="12" customHeight="1">
      <c r="GQ63835" s="171"/>
    </row>
    <row r="63836" spans="199:199" ht="12" customHeight="1">
      <c r="GQ63836" s="171"/>
    </row>
    <row r="63837" spans="199:199" ht="12" customHeight="1">
      <c r="GQ63837" s="171"/>
    </row>
    <row r="63838" spans="199:199" ht="12" customHeight="1">
      <c r="GQ63838" s="171"/>
    </row>
    <row r="63839" spans="199:199" ht="12" customHeight="1">
      <c r="GQ63839" s="171"/>
    </row>
    <row r="63840" spans="199:199" ht="12" customHeight="1">
      <c r="GQ63840" s="171"/>
    </row>
    <row r="63841" spans="199:199" ht="12" customHeight="1">
      <c r="GQ63841" s="171"/>
    </row>
    <row r="63842" spans="199:199" ht="12" customHeight="1">
      <c r="GQ63842" s="171"/>
    </row>
    <row r="63843" spans="199:199" ht="12" customHeight="1">
      <c r="GQ63843" s="171"/>
    </row>
    <row r="63844" spans="199:199" ht="12" customHeight="1">
      <c r="GQ63844" s="171"/>
    </row>
    <row r="63845" spans="199:199" ht="12" customHeight="1">
      <c r="GQ63845" s="171"/>
    </row>
    <row r="63846" spans="199:199" ht="12" customHeight="1">
      <c r="GQ63846" s="171"/>
    </row>
    <row r="63847" spans="199:199" ht="12" customHeight="1">
      <c r="GQ63847" s="171"/>
    </row>
    <row r="63848" spans="199:199" ht="12" customHeight="1">
      <c r="GQ63848" s="171"/>
    </row>
    <row r="63849" spans="199:199" ht="12" customHeight="1">
      <c r="GQ63849" s="171"/>
    </row>
    <row r="63850" spans="199:199" ht="12" customHeight="1">
      <c r="GQ63850" s="171"/>
    </row>
    <row r="63851" spans="199:199" ht="12" customHeight="1">
      <c r="GQ63851" s="171"/>
    </row>
    <row r="63852" spans="199:199" ht="12" customHeight="1">
      <c r="GQ63852" s="171"/>
    </row>
    <row r="63853" spans="199:199" ht="12" customHeight="1">
      <c r="GQ63853" s="171"/>
    </row>
    <row r="63854" spans="199:199" ht="12" customHeight="1">
      <c r="GQ63854" s="171"/>
    </row>
    <row r="63855" spans="199:199" ht="12" customHeight="1">
      <c r="GQ63855" s="171"/>
    </row>
    <row r="63856" spans="199:199" ht="12" customHeight="1">
      <c r="GQ63856" s="171"/>
    </row>
    <row r="63857" spans="199:199" ht="12" customHeight="1">
      <c r="GQ63857" s="171"/>
    </row>
    <row r="63858" spans="199:199" ht="12" customHeight="1">
      <c r="GQ63858" s="171"/>
    </row>
    <row r="63859" spans="199:199" ht="12" customHeight="1">
      <c r="GQ63859" s="171"/>
    </row>
    <row r="63860" spans="199:199" ht="12" customHeight="1">
      <c r="GQ63860" s="171"/>
    </row>
    <row r="63861" spans="199:199" ht="12" customHeight="1">
      <c r="GQ63861" s="171"/>
    </row>
    <row r="63862" spans="199:199" ht="12" customHeight="1">
      <c r="GQ63862" s="171"/>
    </row>
    <row r="63863" spans="199:199" ht="12" customHeight="1">
      <c r="GQ63863" s="171"/>
    </row>
    <row r="63864" spans="199:199" ht="12" customHeight="1">
      <c r="GQ63864" s="171"/>
    </row>
    <row r="63865" spans="199:199" ht="12" customHeight="1">
      <c r="GQ63865" s="171"/>
    </row>
    <row r="63866" spans="199:199" ht="12" customHeight="1">
      <c r="GQ63866" s="171"/>
    </row>
    <row r="63867" spans="199:199" ht="12" customHeight="1">
      <c r="GQ63867" s="171"/>
    </row>
    <row r="63868" spans="199:199" ht="12" customHeight="1">
      <c r="GQ63868" s="171"/>
    </row>
    <row r="63869" spans="199:199" ht="12" customHeight="1">
      <c r="GQ63869" s="171"/>
    </row>
    <row r="63870" spans="199:199" ht="12" customHeight="1">
      <c r="GQ63870" s="171"/>
    </row>
    <row r="63871" spans="199:199" ht="12" customHeight="1">
      <c r="GQ63871" s="171"/>
    </row>
    <row r="63872" spans="199:199" ht="12" customHeight="1">
      <c r="GQ63872" s="171"/>
    </row>
    <row r="63873" spans="199:199" ht="12" customHeight="1">
      <c r="GQ63873" s="171"/>
    </row>
    <row r="63874" spans="199:199" ht="12" customHeight="1">
      <c r="GQ63874" s="171"/>
    </row>
    <row r="63875" spans="199:199" ht="12" customHeight="1">
      <c r="GQ63875" s="171"/>
    </row>
    <row r="63876" spans="199:199" ht="12" customHeight="1">
      <c r="GQ63876" s="171"/>
    </row>
    <row r="63877" spans="199:199" ht="12" customHeight="1">
      <c r="GQ63877" s="171"/>
    </row>
    <row r="63878" spans="199:199" ht="12" customHeight="1">
      <c r="GQ63878" s="171"/>
    </row>
    <row r="63879" spans="199:199" ht="12" customHeight="1">
      <c r="GQ63879" s="171"/>
    </row>
    <row r="63880" spans="199:199" ht="12" customHeight="1">
      <c r="GQ63880" s="171"/>
    </row>
    <row r="63881" spans="199:199" ht="12" customHeight="1">
      <c r="GQ63881" s="171"/>
    </row>
    <row r="63882" spans="199:199" ht="12" customHeight="1">
      <c r="GQ63882" s="171"/>
    </row>
    <row r="63883" spans="199:199" ht="12" customHeight="1">
      <c r="GQ63883" s="171"/>
    </row>
    <row r="63884" spans="199:199" ht="12" customHeight="1">
      <c r="GQ63884" s="171"/>
    </row>
    <row r="63885" spans="199:199" ht="12" customHeight="1">
      <c r="GQ63885" s="171"/>
    </row>
    <row r="63886" spans="199:199" ht="12" customHeight="1">
      <c r="GQ63886" s="171"/>
    </row>
    <row r="63887" spans="199:199" ht="12" customHeight="1">
      <c r="GQ63887" s="171"/>
    </row>
    <row r="63888" spans="199:199" ht="12" customHeight="1">
      <c r="GQ63888" s="171"/>
    </row>
    <row r="63889" spans="199:199" ht="12" customHeight="1">
      <c r="GQ63889" s="171"/>
    </row>
    <row r="63890" spans="199:199" ht="12" customHeight="1">
      <c r="GQ63890" s="171"/>
    </row>
    <row r="63891" spans="199:199" ht="12" customHeight="1">
      <c r="GQ63891" s="171"/>
    </row>
    <row r="63892" spans="199:199" ht="12" customHeight="1">
      <c r="GQ63892" s="171"/>
    </row>
    <row r="63893" spans="199:199" ht="12" customHeight="1">
      <c r="GQ63893" s="171"/>
    </row>
    <row r="63894" spans="199:199" ht="12" customHeight="1">
      <c r="GQ63894" s="171"/>
    </row>
    <row r="63895" spans="199:199" ht="12" customHeight="1">
      <c r="GQ63895" s="171"/>
    </row>
    <row r="63896" spans="199:199" ht="12" customHeight="1">
      <c r="GQ63896" s="171"/>
    </row>
    <row r="63897" spans="199:199" ht="12" customHeight="1">
      <c r="GQ63897" s="171"/>
    </row>
    <row r="63898" spans="199:199" ht="12" customHeight="1">
      <c r="GQ63898" s="171"/>
    </row>
    <row r="63899" spans="199:199" ht="12" customHeight="1">
      <c r="GQ63899" s="171"/>
    </row>
    <row r="63900" spans="199:199" ht="12" customHeight="1">
      <c r="GQ63900" s="171"/>
    </row>
    <row r="63901" spans="199:199" ht="12" customHeight="1">
      <c r="GQ63901" s="171"/>
    </row>
    <row r="63902" spans="199:199" ht="12" customHeight="1">
      <c r="GQ63902" s="171"/>
    </row>
    <row r="63903" spans="199:199" ht="12" customHeight="1">
      <c r="GQ63903" s="171"/>
    </row>
    <row r="63904" spans="199:199" ht="12" customHeight="1">
      <c r="GQ63904" s="171"/>
    </row>
    <row r="63905" spans="199:199" ht="12" customHeight="1">
      <c r="GQ63905" s="171"/>
    </row>
    <row r="63906" spans="199:199" ht="12" customHeight="1">
      <c r="GQ63906" s="171"/>
    </row>
    <row r="63907" spans="199:199" ht="12" customHeight="1">
      <c r="GQ63907" s="171"/>
    </row>
    <row r="63908" spans="199:199" ht="12" customHeight="1">
      <c r="GQ63908" s="171"/>
    </row>
    <row r="63909" spans="199:199" ht="12" customHeight="1">
      <c r="GQ63909" s="171"/>
    </row>
    <row r="63910" spans="199:199" ht="12" customHeight="1">
      <c r="GQ63910" s="171"/>
    </row>
    <row r="63911" spans="199:199" ht="12" customHeight="1">
      <c r="GQ63911" s="171"/>
    </row>
    <row r="63912" spans="199:199" ht="12" customHeight="1">
      <c r="GQ63912" s="171"/>
    </row>
    <row r="63913" spans="199:199" ht="12" customHeight="1">
      <c r="GQ63913" s="171"/>
    </row>
    <row r="63914" spans="199:199" ht="12" customHeight="1">
      <c r="GQ63914" s="171"/>
    </row>
    <row r="63915" spans="199:199" ht="12" customHeight="1">
      <c r="GQ63915" s="171"/>
    </row>
    <row r="63916" spans="199:199" ht="12" customHeight="1">
      <c r="GQ63916" s="171"/>
    </row>
    <row r="63917" spans="199:199" ht="12" customHeight="1">
      <c r="GQ63917" s="171"/>
    </row>
    <row r="63918" spans="199:199" ht="12" customHeight="1">
      <c r="GQ63918" s="171"/>
    </row>
    <row r="63919" spans="199:199" ht="12" customHeight="1">
      <c r="GQ63919" s="171"/>
    </row>
    <row r="63920" spans="199:199" ht="12" customHeight="1">
      <c r="GQ63920" s="171"/>
    </row>
    <row r="63921" spans="199:199" ht="12" customHeight="1">
      <c r="GQ63921" s="171"/>
    </row>
    <row r="63922" spans="199:199" ht="12" customHeight="1">
      <c r="GQ63922" s="171"/>
    </row>
    <row r="63923" spans="199:199" ht="12" customHeight="1">
      <c r="GQ63923" s="171"/>
    </row>
    <row r="63924" spans="199:199" ht="12" customHeight="1">
      <c r="GQ63924" s="171"/>
    </row>
    <row r="63925" spans="199:199" ht="12" customHeight="1">
      <c r="GQ63925" s="171"/>
    </row>
    <row r="63926" spans="199:199" ht="12" customHeight="1">
      <c r="GQ63926" s="171"/>
    </row>
    <row r="63927" spans="199:199" ht="12" customHeight="1">
      <c r="GQ63927" s="171"/>
    </row>
    <row r="63928" spans="199:199" ht="12" customHeight="1">
      <c r="GQ63928" s="171"/>
    </row>
    <row r="63929" spans="199:199" ht="12" customHeight="1">
      <c r="GQ63929" s="171"/>
    </row>
    <row r="63930" spans="199:199" ht="12" customHeight="1">
      <c r="GQ63930" s="171"/>
    </row>
    <row r="63931" spans="199:199" ht="12" customHeight="1">
      <c r="GQ63931" s="171"/>
    </row>
    <row r="63932" spans="199:199" ht="12" customHeight="1">
      <c r="GQ63932" s="171"/>
    </row>
    <row r="63933" spans="199:199" ht="12" customHeight="1">
      <c r="GQ63933" s="171"/>
    </row>
    <row r="63934" spans="199:199" ht="12" customHeight="1">
      <c r="GQ63934" s="171"/>
    </row>
    <row r="63935" spans="199:199" ht="12" customHeight="1">
      <c r="GQ63935" s="171"/>
    </row>
    <row r="63936" spans="199:199" ht="12" customHeight="1">
      <c r="GQ63936" s="171"/>
    </row>
    <row r="63937" spans="199:199" ht="12" customHeight="1">
      <c r="GQ63937" s="171"/>
    </row>
    <row r="63938" spans="199:199" ht="12" customHeight="1">
      <c r="GQ63938" s="171"/>
    </row>
    <row r="63939" spans="199:199" ht="12" customHeight="1">
      <c r="GQ63939" s="171"/>
    </row>
    <row r="63940" spans="199:199" ht="12" customHeight="1">
      <c r="GQ63940" s="171"/>
    </row>
    <row r="63941" spans="199:199" ht="12" customHeight="1">
      <c r="GQ63941" s="171"/>
    </row>
    <row r="63942" spans="199:199" ht="12" customHeight="1">
      <c r="GQ63942" s="171"/>
    </row>
    <row r="63943" spans="199:199" ht="12" customHeight="1">
      <c r="GQ63943" s="171"/>
    </row>
    <row r="63944" spans="199:199" ht="12" customHeight="1">
      <c r="GQ63944" s="171"/>
    </row>
    <row r="63945" spans="199:199" ht="12" customHeight="1">
      <c r="GQ63945" s="171"/>
    </row>
    <row r="63946" spans="199:199" ht="12" customHeight="1">
      <c r="GQ63946" s="171"/>
    </row>
    <row r="63947" spans="199:199" ht="12" customHeight="1">
      <c r="GQ63947" s="171"/>
    </row>
    <row r="63948" spans="199:199" ht="12" customHeight="1">
      <c r="GQ63948" s="171"/>
    </row>
    <row r="63949" spans="199:199" ht="12" customHeight="1">
      <c r="GQ63949" s="171"/>
    </row>
    <row r="63950" spans="199:199" ht="12" customHeight="1">
      <c r="GQ63950" s="171"/>
    </row>
    <row r="63951" spans="199:199" ht="12" customHeight="1">
      <c r="GQ63951" s="171"/>
    </row>
    <row r="63952" spans="199:199" ht="12" customHeight="1">
      <c r="GQ63952" s="171"/>
    </row>
    <row r="63953" spans="199:199" ht="12" customHeight="1">
      <c r="GQ63953" s="171"/>
    </row>
    <row r="63954" spans="199:199" ht="12" customHeight="1">
      <c r="GQ63954" s="171"/>
    </row>
    <row r="63955" spans="199:199" ht="12" customHeight="1">
      <c r="GQ63955" s="171"/>
    </row>
    <row r="63956" spans="199:199" ht="12" customHeight="1">
      <c r="GQ63956" s="171"/>
    </row>
    <row r="63957" spans="199:199" ht="12" customHeight="1">
      <c r="GQ63957" s="171"/>
    </row>
    <row r="63958" spans="199:199" ht="12" customHeight="1">
      <c r="GQ63958" s="171"/>
    </row>
    <row r="63959" spans="199:199" ht="12" customHeight="1">
      <c r="GQ63959" s="171"/>
    </row>
    <row r="63960" spans="199:199" ht="12" customHeight="1">
      <c r="GQ63960" s="171"/>
    </row>
    <row r="63961" spans="199:199" ht="12" customHeight="1">
      <c r="GQ63961" s="171"/>
    </row>
    <row r="63962" spans="199:199" ht="12" customHeight="1">
      <c r="GQ63962" s="171"/>
    </row>
    <row r="63963" spans="199:199" ht="12" customHeight="1">
      <c r="GQ63963" s="171"/>
    </row>
    <row r="63964" spans="199:199" ht="12" customHeight="1">
      <c r="GQ63964" s="171"/>
    </row>
    <row r="63965" spans="199:199" ht="12" customHeight="1">
      <c r="GQ63965" s="171"/>
    </row>
    <row r="63966" spans="199:199" ht="12" customHeight="1">
      <c r="GQ63966" s="171"/>
    </row>
    <row r="63967" spans="199:199" ht="12" customHeight="1">
      <c r="GQ63967" s="171"/>
    </row>
    <row r="63968" spans="199:199" ht="12" customHeight="1">
      <c r="GQ63968" s="171"/>
    </row>
    <row r="63969" spans="199:199" ht="12" customHeight="1">
      <c r="GQ63969" s="171"/>
    </row>
    <row r="63970" spans="199:199" ht="12" customHeight="1">
      <c r="GQ63970" s="171"/>
    </row>
    <row r="63971" spans="199:199" ht="12" customHeight="1">
      <c r="GQ63971" s="171"/>
    </row>
    <row r="63972" spans="199:199" ht="12" customHeight="1">
      <c r="GQ63972" s="171"/>
    </row>
    <row r="63973" spans="199:199" ht="12" customHeight="1">
      <c r="GQ63973" s="171"/>
    </row>
    <row r="63974" spans="199:199" ht="12" customHeight="1">
      <c r="GQ63974" s="171"/>
    </row>
    <row r="63975" spans="199:199" ht="12" customHeight="1">
      <c r="GQ63975" s="171"/>
    </row>
    <row r="63976" spans="199:199" ht="12" customHeight="1">
      <c r="GQ63976" s="171"/>
    </row>
    <row r="63977" spans="199:199" ht="12" customHeight="1">
      <c r="GQ63977" s="171"/>
    </row>
    <row r="63978" spans="199:199" ht="12" customHeight="1">
      <c r="GQ63978" s="171"/>
    </row>
    <row r="63979" spans="199:199" ht="12" customHeight="1">
      <c r="GQ63979" s="171"/>
    </row>
    <row r="63980" spans="199:199" ht="12" customHeight="1">
      <c r="GQ63980" s="171"/>
    </row>
    <row r="63981" spans="199:199" ht="12" customHeight="1">
      <c r="GQ63981" s="171"/>
    </row>
    <row r="63982" spans="199:199" ht="12" customHeight="1">
      <c r="GQ63982" s="171"/>
    </row>
    <row r="63983" spans="199:199" ht="12" customHeight="1">
      <c r="GQ63983" s="171"/>
    </row>
    <row r="63984" spans="199:199" ht="12" customHeight="1">
      <c r="GQ63984" s="171"/>
    </row>
    <row r="63985" spans="199:199" ht="12" customHeight="1">
      <c r="GQ63985" s="171"/>
    </row>
    <row r="63986" spans="199:199" ht="12" customHeight="1">
      <c r="GQ63986" s="171"/>
    </row>
    <row r="63987" spans="199:199" ht="12" customHeight="1">
      <c r="GQ63987" s="171"/>
    </row>
    <row r="63988" spans="199:199" ht="12" customHeight="1">
      <c r="GQ63988" s="171"/>
    </row>
    <row r="63989" spans="199:199" ht="12" customHeight="1">
      <c r="GQ63989" s="171"/>
    </row>
    <row r="63990" spans="199:199" ht="12" customHeight="1">
      <c r="GQ63990" s="171"/>
    </row>
    <row r="63991" spans="199:199" ht="12" customHeight="1">
      <c r="GQ63991" s="171"/>
    </row>
    <row r="63992" spans="199:199" ht="12" customHeight="1">
      <c r="GQ63992" s="171"/>
    </row>
    <row r="63993" spans="199:199" ht="12" customHeight="1">
      <c r="GQ63993" s="171"/>
    </row>
    <row r="63994" spans="199:199" ht="12" customHeight="1">
      <c r="GQ63994" s="171"/>
    </row>
    <row r="63995" spans="199:199" ht="12" customHeight="1">
      <c r="GQ63995" s="171"/>
    </row>
    <row r="63996" spans="199:199" ht="12" customHeight="1">
      <c r="GQ63996" s="171"/>
    </row>
    <row r="63997" spans="199:199" ht="12" customHeight="1">
      <c r="GQ63997" s="171"/>
    </row>
    <row r="63998" spans="199:199" ht="12" customHeight="1">
      <c r="GQ63998" s="171"/>
    </row>
    <row r="63999" spans="199:199" ht="12" customHeight="1">
      <c r="GQ63999" s="171"/>
    </row>
    <row r="64000" spans="199:199" ht="12" customHeight="1">
      <c r="GQ64000" s="171"/>
    </row>
    <row r="64001" spans="199:199" ht="12" customHeight="1">
      <c r="GQ64001" s="171"/>
    </row>
    <row r="64002" spans="199:199" ht="12" customHeight="1">
      <c r="GQ64002" s="171"/>
    </row>
    <row r="64003" spans="199:199" ht="12" customHeight="1">
      <c r="GQ64003" s="171"/>
    </row>
    <row r="64004" spans="199:199" ht="12" customHeight="1">
      <c r="GQ64004" s="171"/>
    </row>
    <row r="64005" spans="199:199" ht="12" customHeight="1">
      <c r="GQ64005" s="171"/>
    </row>
    <row r="64006" spans="199:199" ht="12" customHeight="1">
      <c r="GQ64006" s="171"/>
    </row>
    <row r="64007" spans="199:199" ht="12" customHeight="1">
      <c r="GQ64007" s="171"/>
    </row>
    <row r="64008" spans="199:199" ht="12" customHeight="1">
      <c r="GQ64008" s="171"/>
    </row>
    <row r="64009" spans="199:199" ht="12" customHeight="1">
      <c r="GQ64009" s="171"/>
    </row>
    <row r="64010" spans="199:199" ht="12" customHeight="1">
      <c r="GQ64010" s="171"/>
    </row>
    <row r="64011" spans="199:199" ht="12" customHeight="1">
      <c r="GQ64011" s="171"/>
    </row>
    <row r="64012" spans="199:199" ht="12" customHeight="1">
      <c r="GQ64012" s="171"/>
    </row>
    <row r="64013" spans="199:199" ht="12" customHeight="1">
      <c r="GQ64013" s="171"/>
    </row>
    <row r="64014" spans="199:199" ht="12" customHeight="1">
      <c r="GQ64014" s="171"/>
    </row>
    <row r="64015" spans="199:199" ht="12" customHeight="1">
      <c r="GQ64015" s="171"/>
    </row>
    <row r="64016" spans="199:199" ht="12" customHeight="1">
      <c r="GQ64016" s="171"/>
    </row>
    <row r="64017" spans="199:199" ht="12" customHeight="1">
      <c r="GQ64017" s="171"/>
    </row>
    <row r="64018" spans="199:199" ht="12" customHeight="1">
      <c r="GQ64018" s="171"/>
    </row>
    <row r="64019" spans="199:199" ht="12" customHeight="1">
      <c r="GQ64019" s="171"/>
    </row>
    <row r="64020" spans="199:199" ht="12" customHeight="1">
      <c r="GQ64020" s="171"/>
    </row>
    <row r="64021" spans="199:199" ht="12" customHeight="1">
      <c r="GQ64021" s="171"/>
    </row>
    <row r="64022" spans="199:199" ht="12" customHeight="1">
      <c r="GQ64022" s="171"/>
    </row>
    <row r="64023" spans="199:199" ht="12" customHeight="1">
      <c r="GQ64023" s="171"/>
    </row>
    <row r="64024" spans="199:199" ht="12" customHeight="1">
      <c r="GQ64024" s="171"/>
    </row>
    <row r="64025" spans="199:199" ht="12" customHeight="1">
      <c r="GQ64025" s="171"/>
    </row>
    <row r="64026" spans="199:199" ht="12" customHeight="1">
      <c r="GQ64026" s="171"/>
    </row>
    <row r="64027" spans="199:199" ht="12" customHeight="1">
      <c r="GQ64027" s="171"/>
    </row>
    <row r="64028" spans="199:199" ht="12" customHeight="1">
      <c r="GQ64028" s="171"/>
    </row>
    <row r="64029" spans="199:199" ht="12" customHeight="1">
      <c r="GQ64029" s="171"/>
    </row>
    <row r="64030" spans="199:199" ht="12" customHeight="1">
      <c r="GQ64030" s="171"/>
    </row>
    <row r="64031" spans="199:199" ht="12" customHeight="1">
      <c r="GQ64031" s="171"/>
    </row>
    <row r="64032" spans="199:199" ht="12" customHeight="1">
      <c r="GQ64032" s="171"/>
    </row>
    <row r="64033" spans="199:199" ht="12" customHeight="1">
      <c r="GQ64033" s="171"/>
    </row>
    <row r="64034" spans="199:199" ht="12" customHeight="1">
      <c r="GQ64034" s="171"/>
    </row>
    <row r="64035" spans="199:199" ht="12" customHeight="1">
      <c r="GQ64035" s="171"/>
    </row>
    <row r="64036" spans="199:199" ht="12" customHeight="1">
      <c r="GQ64036" s="171"/>
    </row>
    <row r="64037" spans="199:199" ht="12" customHeight="1">
      <c r="GQ64037" s="171"/>
    </row>
    <row r="64038" spans="199:199" ht="12" customHeight="1">
      <c r="GQ64038" s="171"/>
    </row>
    <row r="64039" spans="199:199" ht="12" customHeight="1">
      <c r="GQ64039" s="171"/>
    </row>
    <row r="64040" spans="199:199" ht="12" customHeight="1">
      <c r="GQ64040" s="171"/>
    </row>
    <row r="64041" spans="199:199" ht="12" customHeight="1">
      <c r="GQ64041" s="171"/>
    </row>
    <row r="64042" spans="199:199" ht="12" customHeight="1">
      <c r="GQ64042" s="171"/>
    </row>
    <row r="64043" spans="199:199" ht="12" customHeight="1">
      <c r="GQ64043" s="171"/>
    </row>
    <row r="64044" spans="199:199" ht="12" customHeight="1">
      <c r="GQ64044" s="171"/>
    </row>
    <row r="64045" spans="199:199" ht="12" customHeight="1">
      <c r="GQ64045" s="171"/>
    </row>
    <row r="64046" spans="199:199" ht="12" customHeight="1">
      <c r="GQ64046" s="171"/>
    </row>
    <row r="64047" spans="199:199" ht="12" customHeight="1">
      <c r="GQ64047" s="171"/>
    </row>
    <row r="64048" spans="199:199" ht="12" customHeight="1">
      <c r="GQ64048" s="171"/>
    </row>
    <row r="64049" spans="199:199" ht="12" customHeight="1">
      <c r="GQ64049" s="171"/>
    </row>
    <row r="64050" spans="199:199" ht="12" customHeight="1">
      <c r="GQ64050" s="171"/>
    </row>
    <row r="64051" spans="199:199" ht="12" customHeight="1">
      <c r="GQ64051" s="171"/>
    </row>
    <row r="64052" spans="199:199" ht="12" customHeight="1">
      <c r="GQ64052" s="171"/>
    </row>
    <row r="64053" spans="199:199" ht="12" customHeight="1">
      <c r="GQ64053" s="171"/>
    </row>
    <row r="64054" spans="199:199" ht="12" customHeight="1">
      <c r="GQ64054" s="171"/>
    </row>
    <row r="64055" spans="199:199" ht="12" customHeight="1">
      <c r="GQ64055" s="171"/>
    </row>
    <row r="64056" spans="199:199" ht="12" customHeight="1">
      <c r="GQ64056" s="171"/>
    </row>
    <row r="64057" spans="199:199" ht="12" customHeight="1">
      <c r="GQ64057" s="171"/>
    </row>
    <row r="64058" spans="199:199" ht="12" customHeight="1">
      <c r="GQ64058" s="171"/>
    </row>
    <row r="64059" spans="199:199" ht="12" customHeight="1">
      <c r="GQ64059" s="171"/>
    </row>
    <row r="64060" spans="199:199" ht="12" customHeight="1">
      <c r="GQ64060" s="171"/>
    </row>
    <row r="64061" spans="199:199" ht="12" customHeight="1">
      <c r="GQ64061" s="171"/>
    </row>
    <row r="64062" spans="199:199" ht="12" customHeight="1">
      <c r="GQ64062" s="171"/>
    </row>
    <row r="64063" spans="199:199" ht="12" customHeight="1">
      <c r="GQ64063" s="171"/>
    </row>
    <row r="64064" spans="199:199" ht="12" customHeight="1">
      <c r="GQ64064" s="171"/>
    </row>
    <row r="64065" spans="199:199" ht="12" customHeight="1">
      <c r="GQ64065" s="171"/>
    </row>
    <row r="64066" spans="199:199" ht="12" customHeight="1">
      <c r="GQ64066" s="171"/>
    </row>
    <row r="64067" spans="199:199" ht="12" customHeight="1">
      <c r="GQ64067" s="171"/>
    </row>
    <row r="64068" spans="199:199" ht="12" customHeight="1">
      <c r="GQ64068" s="171"/>
    </row>
    <row r="64069" spans="199:199" ht="12" customHeight="1">
      <c r="GQ64069" s="171"/>
    </row>
    <row r="64070" spans="199:199" ht="12" customHeight="1">
      <c r="GQ64070" s="171"/>
    </row>
    <row r="64071" spans="199:199" ht="12" customHeight="1">
      <c r="GQ64071" s="171"/>
    </row>
    <row r="64072" spans="199:199" ht="12" customHeight="1">
      <c r="GQ64072" s="171"/>
    </row>
    <row r="64073" spans="199:199" ht="12" customHeight="1">
      <c r="GQ64073" s="171"/>
    </row>
    <row r="64074" spans="199:199" ht="12" customHeight="1">
      <c r="GQ64074" s="171"/>
    </row>
    <row r="64075" spans="199:199" ht="12" customHeight="1">
      <c r="GQ64075" s="171"/>
    </row>
    <row r="64076" spans="199:199" ht="12" customHeight="1">
      <c r="GQ64076" s="171"/>
    </row>
    <row r="64077" spans="199:199" ht="12" customHeight="1">
      <c r="GQ64077" s="171"/>
    </row>
    <row r="64078" spans="199:199" ht="12" customHeight="1">
      <c r="GQ64078" s="171"/>
    </row>
    <row r="64079" spans="199:199" ht="12" customHeight="1">
      <c r="GQ64079" s="171"/>
    </row>
    <row r="64080" spans="199:199" ht="12" customHeight="1">
      <c r="GQ64080" s="171"/>
    </row>
    <row r="64081" spans="199:199" ht="12" customHeight="1">
      <c r="GQ64081" s="171"/>
    </row>
    <row r="64082" spans="199:199" ht="12" customHeight="1">
      <c r="GQ64082" s="171"/>
    </row>
    <row r="64083" spans="199:199" ht="12" customHeight="1">
      <c r="GQ64083" s="171"/>
    </row>
    <row r="64084" spans="199:199" ht="12" customHeight="1">
      <c r="GQ64084" s="171"/>
    </row>
    <row r="64085" spans="199:199" ht="12" customHeight="1">
      <c r="GQ64085" s="171"/>
    </row>
    <row r="64086" spans="199:199" ht="12" customHeight="1">
      <c r="GQ64086" s="171"/>
    </row>
    <row r="64087" spans="199:199" ht="12" customHeight="1">
      <c r="GQ64087" s="171"/>
    </row>
    <row r="64088" spans="199:199" ht="12" customHeight="1">
      <c r="GQ64088" s="171"/>
    </row>
    <row r="64089" spans="199:199" ht="12" customHeight="1">
      <c r="GQ64089" s="171"/>
    </row>
    <row r="64090" spans="199:199" ht="12" customHeight="1">
      <c r="GQ64090" s="171"/>
    </row>
    <row r="64091" spans="199:199" ht="12" customHeight="1">
      <c r="GQ64091" s="171"/>
    </row>
    <row r="64092" spans="199:199" ht="12" customHeight="1">
      <c r="GQ64092" s="171"/>
    </row>
    <row r="64093" spans="199:199" ht="12" customHeight="1">
      <c r="GQ64093" s="171"/>
    </row>
    <row r="64094" spans="199:199" ht="12" customHeight="1">
      <c r="GQ64094" s="171"/>
    </row>
    <row r="64095" spans="199:199" ht="12" customHeight="1">
      <c r="GQ64095" s="171"/>
    </row>
    <row r="64096" spans="199:199" ht="12" customHeight="1">
      <c r="GQ64096" s="171"/>
    </row>
    <row r="64097" spans="199:199" ht="12" customHeight="1">
      <c r="GQ64097" s="171"/>
    </row>
    <row r="64098" spans="199:199" ht="12" customHeight="1">
      <c r="GQ64098" s="171"/>
    </row>
    <row r="64099" spans="199:199" ht="12" customHeight="1">
      <c r="GQ64099" s="171"/>
    </row>
    <row r="64100" spans="199:199" ht="12" customHeight="1">
      <c r="GQ64100" s="171"/>
    </row>
    <row r="64101" spans="199:199" ht="12" customHeight="1">
      <c r="GQ64101" s="171"/>
    </row>
    <row r="64102" spans="199:199" ht="12" customHeight="1">
      <c r="GQ64102" s="171"/>
    </row>
    <row r="64103" spans="199:199" ht="12" customHeight="1">
      <c r="GQ64103" s="171"/>
    </row>
    <row r="64104" spans="199:199" ht="12" customHeight="1">
      <c r="GQ64104" s="171"/>
    </row>
    <row r="64105" spans="199:199" ht="12" customHeight="1">
      <c r="GQ64105" s="171"/>
    </row>
    <row r="64106" spans="199:199" ht="12" customHeight="1">
      <c r="GQ64106" s="171"/>
    </row>
    <row r="64107" spans="199:199" ht="12" customHeight="1">
      <c r="GQ64107" s="171"/>
    </row>
    <row r="64108" spans="199:199" ht="12" customHeight="1">
      <c r="GQ64108" s="171"/>
    </row>
    <row r="64109" spans="199:199" ht="12" customHeight="1">
      <c r="GQ64109" s="171"/>
    </row>
    <row r="64110" spans="199:199" ht="12" customHeight="1">
      <c r="GQ64110" s="171"/>
    </row>
    <row r="64111" spans="199:199" ht="12" customHeight="1">
      <c r="GQ64111" s="171"/>
    </row>
    <row r="64112" spans="199:199" ht="12" customHeight="1">
      <c r="GQ64112" s="171"/>
    </row>
    <row r="64113" spans="199:199" ht="12" customHeight="1">
      <c r="GQ64113" s="171"/>
    </row>
    <row r="64114" spans="199:199" ht="12" customHeight="1">
      <c r="GQ64114" s="171"/>
    </row>
    <row r="64115" spans="199:199" ht="12" customHeight="1">
      <c r="GQ64115" s="171"/>
    </row>
    <row r="64116" spans="199:199" ht="12" customHeight="1">
      <c r="GQ64116" s="171"/>
    </row>
    <row r="64117" spans="199:199" ht="12" customHeight="1">
      <c r="GQ64117" s="171"/>
    </row>
    <row r="64118" spans="199:199" ht="12" customHeight="1">
      <c r="GQ64118" s="171"/>
    </row>
    <row r="64119" spans="199:199" ht="12" customHeight="1">
      <c r="GQ64119" s="171"/>
    </row>
    <row r="64120" spans="199:199" ht="12" customHeight="1">
      <c r="GQ64120" s="171"/>
    </row>
    <row r="64121" spans="199:199" ht="12" customHeight="1">
      <c r="GQ64121" s="171"/>
    </row>
    <row r="64122" spans="199:199" ht="12" customHeight="1">
      <c r="GQ64122" s="171"/>
    </row>
    <row r="64123" spans="199:199" ht="12" customHeight="1">
      <c r="GQ64123" s="171"/>
    </row>
    <row r="64124" spans="199:199" ht="12" customHeight="1">
      <c r="GQ64124" s="171"/>
    </row>
    <row r="64125" spans="199:199" ht="12" customHeight="1">
      <c r="GQ64125" s="171"/>
    </row>
    <row r="64126" spans="199:199" ht="12" customHeight="1">
      <c r="GQ64126" s="171"/>
    </row>
    <row r="64127" spans="199:199" ht="12" customHeight="1">
      <c r="GQ64127" s="171"/>
    </row>
    <row r="64128" spans="199:199" ht="12" customHeight="1">
      <c r="GQ64128" s="171"/>
    </row>
    <row r="64129" spans="199:199" ht="12" customHeight="1">
      <c r="GQ64129" s="171"/>
    </row>
    <row r="64130" spans="199:199" ht="12" customHeight="1">
      <c r="GQ64130" s="171"/>
    </row>
    <row r="64131" spans="199:199" ht="12" customHeight="1">
      <c r="GQ64131" s="171"/>
    </row>
    <row r="64132" spans="199:199" ht="12" customHeight="1">
      <c r="GQ64132" s="171"/>
    </row>
    <row r="64133" spans="199:199" ht="12" customHeight="1">
      <c r="GQ64133" s="171"/>
    </row>
    <row r="64134" spans="199:199" ht="12" customHeight="1">
      <c r="GQ64134" s="171"/>
    </row>
    <row r="64135" spans="199:199" ht="12" customHeight="1">
      <c r="GQ64135" s="171"/>
    </row>
    <row r="64136" spans="199:199" ht="12" customHeight="1">
      <c r="GQ64136" s="171"/>
    </row>
    <row r="64137" spans="199:199" ht="12" customHeight="1">
      <c r="GQ64137" s="171"/>
    </row>
    <row r="64138" spans="199:199" ht="12" customHeight="1">
      <c r="GQ64138" s="171"/>
    </row>
    <row r="64139" spans="199:199" ht="12" customHeight="1">
      <c r="GQ64139" s="171"/>
    </row>
    <row r="64140" spans="199:199" ht="12" customHeight="1">
      <c r="GQ64140" s="171"/>
    </row>
    <row r="64141" spans="199:199" ht="12" customHeight="1">
      <c r="GQ64141" s="171"/>
    </row>
    <row r="64142" spans="199:199" ht="12" customHeight="1">
      <c r="GQ64142" s="171"/>
    </row>
    <row r="64143" spans="199:199" ht="12" customHeight="1">
      <c r="GQ64143" s="171"/>
    </row>
    <row r="64144" spans="199:199" ht="12" customHeight="1">
      <c r="GQ64144" s="171"/>
    </row>
    <row r="64145" spans="199:199" ht="12" customHeight="1">
      <c r="GQ64145" s="171"/>
    </row>
    <row r="64146" spans="199:199" ht="12" customHeight="1">
      <c r="GQ64146" s="171"/>
    </row>
    <row r="64147" spans="199:199" ht="12" customHeight="1">
      <c r="GQ64147" s="171"/>
    </row>
    <row r="64148" spans="199:199" ht="12" customHeight="1">
      <c r="GQ64148" s="171"/>
    </row>
    <row r="64149" spans="199:199" ht="12" customHeight="1">
      <c r="GQ64149" s="171"/>
    </row>
    <row r="64150" spans="199:199" ht="12" customHeight="1">
      <c r="GQ64150" s="171"/>
    </row>
    <row r="64151" spans="199:199" ht="12" customHeight="1">
      <c r="GQ64151" s="171"/>
    </row>
    <row r="64152" spans="199:199" ht="12" customHeight="1">
      <c r="GQ64152" s="171"/>
    </row>
    <row r="64153" spans="199:199" ht="12" customHeight="1">
      <c r="GQ64153" s="171"/>
    </row>
    <row r="64154" spans="199:199" ht="12" customHeight="1">
      <c r="GQ64154" s="171"/>
    </row>
    <row r="64155" spans="199:199" ht="12" customHeight="1">
      <c r="GQ64155" s="171"/>
    </row>
    <row r="64156" spans="199:199" ht="12" customHeight="1">
      <c r="GQ64156" s="171"/>
    </row>
    <row r="64157" spans="199:199" ht="12" customHeight="1">
      <c r="GQ64157" s="171"/>
    </row>
    <row r="64158" spans="199:199" ht="12" customHeight="1">
      <c r="GQ64158" s="171"/>
    </row>
    <row r="64159" spans="199:199" ht="12" customHeight="1">
      <c r="GQ64159" s="171"/>
    </row>
    <row r="64160" spans="199:199" ht="12" customHeight="1">
      <c r="GQ64160" s="171"/>
    </row>
    <row r="64161" spans="199:199" ht="12" customHeight="1">
      <c r="GQ64161" s="171"/>
    </row>
    <row r="64162" spans="199:199" ht="12" customHeight="1">
      <c r="GQ64162" s="171"/>
    </row>
    <row r="64163" spans="199:199" ht="12" customHeight="1">
      <c r="GQ64163" s="171"/>
    </row>
    <row r="64164" spans="199:199" ht="12" customHeight="1">
      <c r="GQ64164" s="171"/>
    </row>
    <row r="64165" spans="199:199" ht="12" customHeight="1">
      <c r="GQ64165" s="171"/>
    </row>
    <row r="64166" spans="199:199" ht="12" customHeight="1">
      <c r="GQ64166" s="171"/>
    </row>
    <row r="64167" spans="199:199" ht="12" customHeight="1">
      <c r="GQ64167" s="171"/>
    </row>
    <row r="64168" spans="199:199" ht="12" customHeight="1">
      <c r="GQ64168" s="171"/>
    </row>
    <row r="64169" spans="199:199" ht="12" customHeight="1">
      <c r="GQ64169" s="171"/>
    </row>
    <row r="64170" spans="199:199" ht="12" customHeight="1">
      <c r="GQ64170" s="171"/>
    </row>
    <row r="64171" spans="199:199" ht="12" customHeight="1">
      <c r="GQ64171" s="171"/>
    </row>
    <row r="64172" spans="199:199" ht="12" customHeight="1">
      <c r="GQ64172" s="171"/>
    </row>
    <row r="64173" spans="199:199" ht="12" customHeight="1">
      <c r="GQ64173" s="171"/>
    </row>
    <row r="64174" spans="199:199" ht="12" customHeight="1">
      <c r="GQ64174" s="171"/>
    </row>
    <row r="64175" spans="199:199" ht="12" customHeight="1">
      <c r="GQ64175" s="171"/>
    </row>
    <row r="64176" spans="199:199" ht="12" customHeight="1">
      <c r="GQ64176" s="171"/>
    </row>
    <row r="64177" spans="199:199" ht="12" customHeight="1">
      <c r="GQ64177" s="171"/>
    </row>
    <row r="64178" spans="199:199" ht="12" customHeight="1">
      <c r="GQ64178" s="171"/>
    </row>
    <row r="64179" spans="199:199" ht="12" customHeight="1">
      <c r="GQ64179" s="171"/>
    </row>
    <row r="64180" spans="199:199" ht="12" customHeight="1">
      <c r="GQ64180" s="171"/>
    </row>
    <row r="64181" spans="199:199" ht="12" customHeight="1">
      <c r="GQ64181" s="171"/>
    </row>
    <row r="64182" spans="199:199" ht="12" customHeight="1">
      <c r="GQ64182" s="171"/>
    </row>
    <row r="64183" spans="199:199" ht="12" customHeight="1">
      <c r="GQ64183" s="171"/>
    </row>
    <row r="64184" spans="199:199" ht="12" customHeight="1">
      <c r="GQ64184" s="171"/>
    </row>
    <row r="64185" spans="199:199" ht="12" customHeight="1">
      <c r="GQ64185" s="171"/>
    </row>
    <row r="64186" spans="199:199" ht="12" customHeight="1">
      <c r="GQ64186" s="171"/>
    </row>
    <row r="64187" spans="199:199" ht="12" customHeight="1">
      <c r="GQ64187" s="171"/>
    </row>
    <row r="64188" spans="199:199" ht="12" customHeight="1">
      <c r="GQ64188" s="171"/>
    </row>
    <row r="64189" spans="199:199" ht="12" customHeight="1">
      <c r="GQ64189" s="171"/>
    </row>
    <row r="64190" spans="199:199" ht="12" customHeight="1">
      <c r="GQ64190" s="171"/>
    </row>
    <row r="64191" spans="199:199" ht="12" customHeight="1">
      <c r="GQ64191" s="171"/>
    </row>
    <row r="64192" spans="199:199" ht="12" customHeight="1">
      <c r="GQ64192" s="171"/>
    </row>
    <row r="64193" spans="199:199" ht="12" customHeight="1">
      <c r="GQ64193" s="171"/>
    </row>
    <row r="64194" spans="199:199" ht="12" customHeight="1">
      <c r="GQ64194" s="171"/>
    </row>
    <row r="64195" spans="199:199" ht="12" customHeight="1">
      <c r="GQ64195" s="171"/>
    </row>
    <row r="64196" spans="199:199" ht="12" customHeight="1">
      <c r="GQ64196" s="171"/>
    </row>
    <row r="64197" spans="199:199" ht="12" customHeight="1">
      <c r="GQ64197" s="171"/>
    </row>
    <row r="64198" spans="199:199" ht="12" customHeight="1">
      <c r="GQ64198" s="171"/>
    </row>
    <row r="64199" spans="199:199" ht="12" customHeight="1">
      <c r="GQ64199" s="171"/>
    </row>
    <row r="64200" spans="199:199" ht="12" customHeight="1">
      <c r="GQ64200" s="171"/>
    </row>
    <row r="64201" spans="199:199" ht="12" customHeight="1">
      <c r="GQ64201" s="171"/>
    </row>
    <row r="64202" spans="199:199" ht="12" customHeight="1">
      <c r="GQ64202" s="171"/>
    </row>
    <row r="64203" spans="199:199" ht="12" customHeight="1">
      <c r="GQ64203" s="171"/>
    </row>
    <row r="64204" spans="199:199" ht="12" customHeight="1">
      <c r="GQ64204" s="171"/>
    </row>
    <row r="64205" spans="199:199" ht="12" customHeight="1">
      <c r="GQ64205" s="171"/>
    </row>
    <row r="64206" spans="199:199" ht="12" customHeight="1">
      <c r="GQ64206" s="171"/>
    </row>
    <row r="64207" spans="199:199" ht="12" customHeight="1">
      <c r="GQ64207" s="171"/>
    </row>
    <row r="64208" spans="199:199" ht="12" customHeight="1">
      <c r="GQ64208" s="171"/>
    </row>
    <row r="64209" spans="199:199" ht="12" customHeight="1">
      <c r="GQ64209" s="171"/>
    </row>
    <row r="64210" spans="199:199" ht="12" customHeight="1">
      <c r="GQ64210" s="171"/>
    </row>
    <row r="64211" spans="199:199" ht="12" customHeight="1">
      <c r="GQ64211" s="171"/>
    </row>
    <row r="64212" spans="199:199" ht="12" customHeight="1">
      <c r="GQ64212" s="171"/>
    </row>
    <row r="64213" spans="199:199" ht="12" customHeight="1">
      <c r="GQ64213" s="171"/>
    </row>
    <row r="64214" spans="199:199" ht="12" customHeight="1">
      <c r="GQ64214" s="171"/>
    </row>
    <row r="64215" spans="199:199" ht="12" customHeight="1">
      <c r="GQ64215" s="171"/>
    </row>
    <row r="64216" spans="199:199" ht="12" customHeight="1">
      <c r="GQ64216" s="171"/>
    </row>
    <row r="64217" spans="199:199" ht="12" customHeight="1">
      <c r="GQ64217" s="171"/>
    </row>
    <row r="64218" spans="199:199" ht="12" customHeight="1">
      <c r="GQ64218" s="171"/>
    </row>
    <row r="64219" spans="199:199" ht="12" customHeight="1">
      <c r="GQ64219" s="171"/>
    </row>
    <row r="64220" spans="199:199" ht="12" customHeight="1">
      <c r="GQ64220" s="171"/>
    </row>
    <row r="64221" spans="199:199" ht="12" customHeight="1">
      <c r="GQ64221" s="171"/>
    </row>
    <row r="64222" spans="199:199" ht="12" customHeight="1">
      <c r="GQ64222" s="171"/>
    </row>
    <row r="64223" spans="199:199" ht="12" customHeight="1">
      <c r="GQ64223" s="171"/>
    </row>
    <row r="64224" spans="199:199" ht="12" customHeight="1">
      <c r="GQ64224" s="171"/>
    </row>
    <row r="64225" spans="199:199" ht="12" customHeight="1">
      <c r="GQ64225" s="171"/>
    </row>
    <row r="64226" spans="199:199" ht="12" customHeight="1">
      <c r="GQ64226" s="171"/>
    </row>
    <row r="64227" spans="199:199" ht="12" customHeight="1">
      <c r="GQ64227" s="171"/>
    </row>
    <row r="64228" spans="199:199" ht="12" customHeight="1">
      <c r="GQ64228" s="171"/>
    </row>
    <row r="64229" spans="199:199" ht="12" customHeight="1">
      <c r="GQ64229" s="171"/>
    </row>
    <row r="64230" spans="199:199" ht="12" customHeight="1">
      <c r="GQ64230" s="171"/>
    </row>
    <row r="64231" spans="199:199" ht="12" customHeight="1">
      <c r="GQ64231" s="171"/>
    </row>
    <row r="64232" spans="199:199" ht="12" customHeight="1">
      <c r="GQ64232" s="171"/>
    </row>
    <row r="64233" spans="199:199" ht="12" customHeight="1">
      <c r="GQ64233" s="171"/>
    </row>
    <row r="64234" spans="199:199" ht="12" customHeight="1">
      <c r="GQ64234" s="171"/>
    </row>
    <row r="64235" spans="199:199" ht="12" customHeight="1">
      <c r="GQ64235" s="171"/>
    </row>
    <row r="64236" spans="199:199" ht="12" customHeight="1">
      <c r="GQ64236" s="171"/>
    </row>
    <row r="64237" spans="199:199" ht="12" customHeight="1">
      <c r="GQ64237" s="171"/>
    </row>
    <row r="64238" spans="199:199" ht="12" customHeight="1">
      <c r="GQ64238" s="171"/>
    </row>
    <row r="64239" spans="199:199" ht="12" customHeight="1">
      <c r="GQ64239" s="171"/>
    </row>
    <row r="64240" spans="199:199" ht="12" customHeight="1">
      <c r="GQ64240" s="171"/>
    </row>
    <row r="64241" spans="199:199" ht="12" customHeight="1">
      <c r="GQ64241" s="171"/>
    </row>
    <row r="64242" spans="199:199" ht="12" customHeight="1">
      <c r="GQ64242" s="171"/>
    </row>
    <row r="64243" spans="199:199" ht="12" customHeight="1">
      <c r="GQ64243" s="171"/>
    </row>
    <row r="64244" spans="199:199" ht="12" customHeight="1">
      <c r="GQ64244" s="171"/>
    </row>
    <row r="64245" spans="199:199" ht="12" customHeight="1">
      <c r="GQ64245" s="171"/>
    </row>
    <row r="64246" spans="199:199" ht="12" customHeight="1">
      <c r="GQ64246" s="171"/>
    </row>
    <row r="64247" spans="199:199" ht="12" customHeight="1">
      <c r="GQ64247" s="171"/>
    </row>
    <row r="64248" spans="199:199" ht="12" customHeight="1">
      <c r="GQ64248" s="171"/>
    </row>
    <row r="64249" spans="199:199" ht="12" customHeight="1">
      <c r="GQ64249" s="171"/>
    </row>
    <row r="64250" spans="199:199" ht="12" customHeight="1">
      <c r="GQ64250" s="171"/>
    </row>
    <row r="64251" spans="199:199" ht="12" customHeight="1">
      <c r="GQ64251" s="171"/>
    </row>
    <row r="64252" spans="199:199" ht="12" customHeight="1">
      <c r="GQ64252" s="171"/>
    </row>
    <row r="64253" spans="199:199" ht="12" customHeight="1">
      <c r="GQ64253" s="171"/>
    </row>
    <row r="64254" spans="199:199" ht="12" customHeight="1">
      <c r="GQ64254" s="171"/>
    </row>
    <row r="64255" spans="199:199" ht="12" customHeight="1">
      <c r="GQ64255" s="171"/>
    </row>
    <row r="64256" spans="199:199" ht="12" customHeight="1">
      <c r="GQ64256" s="171"/>
    </row>
    <row r="64257" spans="199:199" ht="12" customHeight="1">
      <c r="GQ64257" s="171"/>
    </row>
    <row r="64258" spans="199:199" ht="12" customHeight="1">
      <c r="GQ64258" s="171"/>
    </row>
    <row r="64259" spans="199:199" ht="12" customHeight="1">
      <c r="GQ64259" s="171"/>
    </row>
    <row r="64260" spans="199:199" ht="12" customHeight="1">
      <c r="GQ64260" s="171"/>
    </row>
    <row r="64261" spans="199:199" ht="12" customHeight="1">
      <c r="GQ64261" s="171"/>
    </row>
    <row r="64262" spans="199:199" ht="12" customHeight="1">
      <c r="GQ64262" s="171"/>
    </row>
    <row r="64263" spans="199:199" ht="12" customHeight="1">
      <c r="GQ64263" s="171"/>
    </row>
    <row r="64264" spans="199:199" ht="12" customHeight="1">
      <c r="GQ64264" s="171"/>
    </row>
    <row r="64265" spans="199:199" ht="12" customHeight="1">
      <c r="GQ64265" s="171"/>
    </row>
    <row r="64266" spans="199:199" ht="12" customHeight="1">
      <c r="GQ64266" s="171"/>
    </row>
    <row r="64267" spans="199:199" ht="12" customHeight="1">
      <c r="GQ64267" s="171"/>
    </row>
    <row r="64268" spans="199:199" ht="12" customHeight="1">
      <c r="GQ64268" s="171"/>
    </row>
    <row r="64269" spans="199:199" ht="12" customHeight="1">
      <c r="GQ64269" s="171"/>
    </row>
    <row r="64270" spans="199:199" ht="12" customHeight="1">
      <c r="GQ64270" s="171"/>
    </row>
    <row r="64271" spans="199:199" ht="12" customHeight="1">
      <c r="GQ64271" s="171"/>
    </row>
    <row r="64272" spans="199:199" ht="12" customHeight="1">
      <c r="GQ64272" s="171"/>
    </row>
    <row r="64273" spans="199:199" ht="12" customHeight="1">
      <c r="GQ64273" s="171"/>
    </row>
    <row r="64274" spans="199:199" ht="12" customHeight="1">
      <c r="GQ64274" s="171"/>
    </row>
    <row r="64275" spans="199:199" ht="12" customHeight="1">
      <c r="GQ64275" s="171"/>
    </row>
    <row r="64276" spans="199:199" ht="12" customHeight="1">
      <c r="GQ64276" s="171"/>
    </row>
    <row r="64277" spans="199:199" ht="12" customHeight="1">
      <c r="GQ64277" s="171"/>
    </row>
    <row r="64278" spans="199:199" ht="12" customHeight="1">
      <c r="GQ64278" s="171"/>
    </row>
    <row r="64279" spans="199:199" ht="12" customHeight="1">
      <c r="GQ64279" s="171"/>
    </row>
    <row r="64280" spans="199:199" ht="12" customHeight="1">
      <c r="GQ64280" s="171"/>
    </row>
    <row r="64281" spans="199:199" ht="12" customHeight="1">
      <c r="GQ64281" s="171"/>
    </row>
    <row r="64282" spans="199:199" ht="12" customHeight="1">
      <c r="GQ64282" s="171"/>
    </row>
    <row r="64283" spans="199:199" ht="12" customHeight="1">
      <c r="GQ64283" s="171"/>
    </row>
    <row r="64284" spans="199:199" ht="12" customHeight="1">
      <c r="GQ64284" s="171"/>
    </row>
    <row r="64285" spans="199:199" ht="12" customHeight="1">
      <c r="GQ64285" s="171"/>
    </row>
    <row r="64286" spans="199:199" ht="12" customHeight="1">
      <c r="GQ64286" s="171"/>
    </row>
    <row r="64287" spans="199:199" ht="12" customHeight="1">
      <c r="GQ64287" s="171"/>
    </row>
    <row r="64288" spans="199:199" ht="12" customHeight="1">
      <c r="GQ64288" s="171"/>
    </row>
    <row r="64289" spans="199:199" ht="12" customHeight="1">
      <c r="GQ64289" s="171"/>
    </row>
    <row r="64290" spans="199:199" ht="12" customHeight="1">
      <c r="GQ64290" s="171"/>
    </row>
    <row r="64291" spans="199:199" ht="12" customHeight="1">
      <c r="GQ64291" s="171"/>
    </row>
    <row r="64292" spans="199:199" ht="12" customHeight="1">
      <c r="GQ64292" s="171"/>
    </row>
    <row r="64293" spans="199:199" ht="12" customHeight="1">
      <c r="GQ64293" s="171"/>
    </row>
    <row r="64294" spans="199:199" ht="12" customHeight="1">
      <c r="GQ64294" s="171"/>
    </row>
    <row r="64295" spans="199:199" ht="12" customHeight="1">
      <c r="GQ64295" s="171"/>
    </row>
    <row r="64296" spans="199:199" ht="12" customHeight="1">
      <c r="GQ64296" s="171"/>
    </row>
    <row r="64297" spans="199:199" ht="12" customHeight="1">
      <c r="GQ64297" s="171"/>
    </row>
    <row r="64298" spans="199:199" ht="12" customHeight="1">
      <c r="GQ64298" s="171"/>
    </row>
    <row r="64299" spans="199:199" ht="12" customHeight="1">
      <c r="GQ64299" s="171"/>
    </row>
    <row r="64300" spans="199:199" ht="12" customHeight="1">
      <c r="GQ64300" s="171"/>
    </row>
    <row r="64301" spans="199:199" ht="12" customHeight="1">
      <c r="GQ64301" s="171"/>
    </row>
    <row r="64302" spans="199:199" ht="12" customHeight="1">
      <c r="GQ64302" s="171"/>
    </row>
    <row r="64303" spans="199:199" ht="12" customHeight="1">
      <c r="GQ64303" s="171"/>
    </row>
    <row r="64304" spans="199:199" ht="12" customHeight="1">
      <c r="GQ64304" s="171"/>
    </row>
    <row r="64305" spans="199:199" ht="12" customHeight="1">
      <c r="GQ64305" s="171"/>
    </row>
    <row r="64306" spans="199:199" ht="12" customHeight="1">
      <c r="GQ64306" s="171"/>
    </row>
    <row r="64307" spans="199:199" ht="12" customHeight="1">
      <c r="GQ64307" s="171"/>
    </row>
    <row r="64308" spans="199:199" ht="12" customHeight="1">
      <c r="GQ64308" s="171"/>
    </row>
    <row r="64309" spans="199:199" ht="12" customHeight="1">
      <c r="GQ64309" s="171"/>
    </row>
    <row r="64310" spans="199:199" ht="12" customHeight="1">
      <c r="GQ64310" s="171"/>
    </row>
    <row r="64311" spans="199:199" ht="12" customHeight="1">
      <c r="GQ64311" s="171"/>
    </row>
    <row r="64312" spans="199:199" ht="12" customHeight="1">
      <c r="GQ64312" s="171"/>
    </row>
    <row r="64313" spans="199:199" ht="12" customHeight="1">
      <c r="GQ64313" s="171"/>
    </row>
    <row r="64314" spans="199:199" ht="12" customHeight="1">
      <c r="GQ64314" s="171"/>
    </row>
    <row r="64315" spans="199:199" ht="12" customHeight="1">
      <c r="GQ64315" s="171"/>
    </row>
    <row r="64316" spans="199:199" ht="12" customHeight="1">
      <c r="GQ64316" s="171"/>
    </row>
    <row r="64317" spans="199:199" ht="12" customHeight="1">
      <c r="GQ64317" s="171"/>
    </row>
    <row r="64318" spans="199:199" ht="12" customHeight="1">
      <c r="GQ64318" s="171"/>
    </row>
    <row r="64319" spans="199:199" ht="12" customHeight="1">
      <c r="GQ64319" s="171"/>
    </row>
    <row r="64320" spans="199:199" ht="12" customHeight="1">
      <c r="GQ64320" s="171"/>
    </row>
    <row r="64321" spans="199:199" ht="12" customHeight="1">
      <c r="GQ64321" s="171"/>
    </row>
    <row r="64322" spans="199:199" ht="12" customHeight="1">
      <c r="GQ64322" s="171"/>
    </row>
    <row r="64323" spans="199:199" ht="12" customHeight="1">
      <c r="GQ64323" s="171"/>
    </row>
    <row r="64324" spans="199:199" ht="12" customHeight="1">
      <c r="GQ64324" s="171"/>
    </row>
    <row r="64325" spans="199:199" ht="12" customHeight="1">
      <c r="GQ64325" s="171"/>
    </row>
    <row r="64326" spans="199:199" ht="12" customHeight="1">
      <c r="GQ64326" s="171"/>
    </row>
    <row r="64327" spans="199:199" ht="12" customHeight="1">
      <c r="GQ64327" s="171"/>
    </row>
    <row r="64328" spans="199:199" ht="12" customHeight="1">
      <c r="GQ64328" s="171"/>
    </row>
    <row r="64329" spans="199:199" ht="12" customHeight="1">
      <c r="GQ64329" s="171"/>
    </row>
    <row r="64330" spans="199:199" ht="12" customHeight="1">
      <c r="GQ64330" s="171"/>
    </row>
    <row r="64331" spans="199:199" ht="12" customHeight="1">
      <c r="GQ64331" s="171"/>
    </row>
    <row r="64332" spans="199:199" ht="12" customHeight="1">
      <c r="GQ64332" s="171"/>
    </row>
    <row r="64333" spans="199:199" ht="12" customHeight="1">
      <c r="GQ64333" s="171"/>
    </row>
    <row r="64334" spans="199:199" ht="12" customHeight="1">
      <c r="GQ64334" s="171"/>
    </row>
    <row r="64335" spans="199:199" ht="12" customHeight="1">
      <c r="GQ64335" s="171"/>
    </row>
    <row r="64336" spans="199:199" ht="12" customHeight="1">
      <c r="GQ64336" s="171"/>
    </row>
    <row r="64337" spans="199:199" ht="12" customHeight="1">
      <c r="GQ64337" s="171"/>
    </row>
    <row r="64338" spans="199:199" ht="12" customHeight="1">
      <c r="GQ64338" s="171"/>
    </row>
    <row r="64339" spans="199:199" ht="12" customHeight="1">
      <c r="GQ64339" s="171"/>
    </row>
    <row r="64340" spans="199:199" ht="12" customHeight="1">
      <c r="GQ64340" s="171"/>
    </row>
    <row r="64341" spans="199:199" ht="12" customHeight="1">
      <c r="GQ64341" s="171"/>
    </row>
    <row r="64342" spans="199:199" ht="12" customHeight="1">
      <c r="GQ64342" s="171"/>
    </row>
    <row r="64343" spans="199:199" ht="12" customHeight="1">
      <c r="GQ64343" s="171"/>
    </row>
    <row r="64344" spans="199:199" ht="12" customHeight="1">
      <c r="GQ64344" s="171"/>
    </row>
    <row r="64345" spans="199:199" ht="12" customHeight="1">
      <c r="GQ64345" s="171"/>
    </row>
    <row r="64346" spans="199:199" ht="12" customHeight="1">
      <c r="GQ64346" s="171"/>
    </row>
    <row r="64347" spans="199:199" ht="12" customHeight="1">
      <c r="GQ64347" s="171"/>
    </row>
    <row r="64348" spans="199:199" ht="12" customHeight="1">
      <c r="GQ64348" s="171"/>
    </row>
    <row r="64349" spans="199:199" ht="12" customHeight="1">
      <c r="GQ64349" s="171"/>
    </row>
    <row r="64350" spans="199:199" ht="12" customHeight="1">
      <c r="GQ64350" s="171"/>
    </row>
    <row r="64351" spans="199:199" ht="12" customHeight="1">
      <c r="GQ64351" s="171"/>
    </row>
    <row r="64352" spans="199:199" ht="12" customHeight="1">
      <c r="GQ64352" s="171"/>
    </row>
    <row r="64353" spans="199:199" ht="12" customHeight="1">
      <c r="GQ64353" s="171"/>
    </row>
    <row r="64354" spans="199:199" ht="12" customHeight="1">
      <c r="GQ64354" s="171"/>
    </row>
    <row r="64355" spans="199:199" ht="12" customHeight="1">
      <c r="GQ64355" s="171"/>
    </row>
    <row r="64356" spans="199:199" ht="12" customHeight="1">
      <c r="GQ64356" s="171"/>
    </row>
    <row r="64357" spans="199:199" ht="12" customHeight="1">
      <c r="GQ64357" s="171"/>
    </row>
    <row r="64358" spans="199:199" ht="12" customHeight="1">
      <c r="GQ64358" s="171"/>
    </row>
    <row r="64359" spans="199:199" ht="12" customHeight="1">
      <c r="GQ64359" s="171"/>
    </row>
    <row r="64360" spans="199:199" ht="12" customHeight="1">
      <c r="GQ64360" s="171"/>
    </row>
    <row r="64361" spans="199:199" ht="12" customHeight="1">
      <c r="GQ64361" s="171"/>
    </row>
    <row r="64362" spans="199:199" ht="12" customHeight="1">
      <c r="GQ64362" s="171"/>
    </row>
    <row r="64363" spans="199:199" ht="12" customHeight="1">
      <c r="GQ64363" s="171"/>
    </row>
    <row r="64364" spans="199:199" ht="12" customHeight="1">
      <c r="GQ64364" s="171"/>
    </row>
    <row r="64365" spans="199:199" ht="12" customHeight="1">
      <c r="GQ64365" s="171"/>
    </row>
    <row r="64366" spans="199:199" ht="12" customHeight="1">
      <c r="GQ64366" s="171"/>
    </row>
    <row r="64367" spans="199:199" ht="12" customHeight="1">
      <c r="GQ64367" s="171"/>
    </row>
    <row r="64368" spans="199:199" ht="12" customHeight="1">
      <c r="GQ64368" s="171"/>
    </row>
    <row r="64369" spans="199:199" ht="12" customHeight="1">
      <c r="GQ64369" s="171"/>
    </row>
    <row r="64370" spans="199:199" ht="12" customHeight="1">
      <c r="GQ64370" s="171"/>
    </row>
    <row r="64371" spans="199:199" ht="12" customHeight="1">
      <c r="GQ64371" s="171"/>
    </row>
    <row r="64372" spans="199:199" ht="12" customHeight="1">
      <c r="GQ64372" s="171"/>
    </row>
    <row r="64373" spans="199:199" ht="12" customHeight="1">
      <c r="GQ64373" s="171"/>
    </row>
    <row r="64374" spans="199:199" ht="12" customHeight="1">
      <c r="GQ64374" s="171"/>
    </row>
    <row r="64375" spans="199:199" ht="12" customHeight="1">
      <c r="GQ64375" s="171"/>
    </row>
    <row r="64376" spans="199:199" ht="12" customHeight="1">
      <c r="GQ64376" s="171"/>
    </row>
    <row r="64377" spans="199:199" ht="12" customHeight="1">
      <c r="GQ64377" s="171"/>
    </row>
    <row r="64378" spans="199:199" ht="12" customHeight="1">
      <c r="GQ64378" s="171"/>
    </row>
    <row r="64379" spans="199:199" ht="12" customHeight="1">
      <c r="GQ64379" s="171"/>
    </row>
    <row r="64380" spans="199:199" ht="12" customHeight="1">
      <c r="GQ64380" s="171"/>
    </row>
    <row r="64381" spans="199:199" ht="12" customHeight="1">
      <c r="GQ64381" s="171"/>
    </row>
    <row r="64382" spans="199:199" ht="12" customHeight="1">
      <c r="GQ64382" s="171"/>
    </row>
    <row r="64383" spans="199:199" ht="12" customHeight="1">
      <c r="GQ64383" s="171"/>
    </row>
    <row r="64384" spans="199:199" ht="12" customHeight="1">
      <c r="GQ64384" s="171"/>
    </row>
    <row r="64385" spans="199:199" ht="12" customHeight="1">
      <c r="GQ64385" s="171"/>
    </row>
    <row r="64386" spans="199:199" ht="12" customHeight="1">
      <c r="GQ64386" s="171"/>
    </row>
    <row r="64387" spans="199:199" ht="12" customHeight="1">
      <c r="GQ64387" s="171"/>
    </row>
    <row r="64388" spans="199:199" ht="12" customHeight="1">
      <c r="GQ64388" s="171"/>
    </row>
    <row r="64389" spans="199:199" ht="12" customHeight="1">
      <c r="GQ64389" s="171"/>
    </row>
    <row r="64390" spans="199:199" ht="12" customHeight="1">
      <c r="GQ64390" s="171"/>
    </row>
    <row r="64391" spans="199:199" ht="12" customHeight="1">
      <c r="GQ64391" s="171"/>
    </row>
    <row r="64392" spans="199:199" ht="12" customHeight="1">
      <c r="GQ64392" s="171"/>
    </row>
    <row r="64393" spans="199:199" ht="12" customHeight="1">
      <c r="GQ64393" s="171"/>
    </row>
    <row r="64394" spans="199:199" ht="12" customHeight="1">
      <c r="GQ64394" s="171"/>
    </row>
    <row r="64395" spans="199:199" ht="12" customHeight="1">
      <c r="GQ64395" s="171"/>
    </row>
    <row r="64396" spans="199:199" ht="12" customHeight="1">
      <c r="GQ64396" s="171"/>
    </row>
    <row r="64397" spans="199:199" ht="12" customHeight="1">
      <c r="GQ64397" s="171"/>
    </row>
    <row r="64398" spans="199:199" ht="12" customHeight="1">
      <c r="GQ64398" s="171"/>
    </row>
    <row r="64399" spans="199:199" ht="12" customHeight="1">
      <c r="GQ64399" s="171"/>
    </row>
    <row r="64400" spans="199:199" ht="12" customHeight="1">
      <c r="GQ64400" s="171"/>
    </row>
    <row r="64401" spans="199:199" ht="12" customHeight="1">
      <c r="GQ64401" s="171"/>
    </row>
    <row r="64402" spans="199:199" ht="12" customHeight="1">
      <c r="GQ64402" s="171"/>
    </row>
    <row r="64403" spans="199:199" ht="12" customHeight="1">
      <c r="GQ64403" s="171"/>
    </row>
    <row r="64404" spans="199:199" ht="12" customHeight="1">
      <c r="GQ64404" s="171"/>
    </row>
    <row r="64405" spans="199:199" ht="12" customHeight="1">
      <c r="GQ64405" s="171"/>
    </row>
    <row r="64406" spans="199:199" ht="12" customHeight="1">
      <c r="GQ64406" s="171"/>
    </row>
    <row r="64407" spans="199:199" ht="12" customHeight="1">
      <c r="GQ64407" s="171"/>
    </row>
    <row r="64408" spans="199:199" ht="12" customHeight="1">
      <c r="GQ64408" s="171"/>
    </row>
    <row r="64409" spans="199:199" ht="12" customHeight="1">
      <c r="GQ64409" s="171"/>
    </row>
    <row r="64410" spans="199:199" ht="12" customHeight="1">
      <c r="GQ64410" s="171"/>
    </row>
    <row r="64411" spans="199:199" ht="12" customHeight="1">
      <c r="GQ64411" s="171"/>
    </row>
    <row r="64412" spans="199:199" ht="12" customHeight="1">
      <c r="GQ64412" s="171"/>
    </row>
    <row r="64413" spans="199:199" ht="12" customHeight="1">
      <c r="GQ64413" s="171"/>
    </row>
    <row r="64414" spans="199:199" ht="12" customHeight="1">
      <c r="GQ64414" s="171"/>
    </row>
    <row r="64415" spans="199:199" ht="12" customHeight="1">
      <c r="GQ64415" s="171"/>
    </row>
    <row r="64416" spans="199:199" ht="12" customHeight="1">
      <c r="GQ64416" s="171"/>
    </row>
    <row r="64417" spans="199:199" ht="12" customHeight="1">
      <c r="GQ64417" s="171"/>
    </row>
    <row r="64418" spans="199:199" ht="12" customHeight="1">
      <c r="GQ64418" s="171"/>
    </row>
    <row r="64419" spans="199:199" ht="12" customHeight="1">
      <c r="GQ64419" s="171"/>
    </row>
    <row r="64420" spans="199:199" ht="12" customHeight="1">
      <c r="GQ64420" s="171"/>
    </row>
    <row r="64421" spans="199:199" ht="12" customHeight="1">
      <c r="GQ64421" s="171"/>
    </row>
    <row r="64422" spans="199:199" ht="12" customHeight="1">
      <c r="GQ64422" s="171"/>
    </row>
    <row r="64423" spans="199:199" ht="12" customHeight="1">
      <c r="GQ64423" s="171"/>
    </row>
    <row r="64424" spans="199:199" ht="12" customHeight="1">
      <c r="GQ64424" s="171"/>
    </row>
    <row r="64425" spans="199:199" ht="12" customHeight="1">
      <c r="GQ64425" s="171"/>
    </row>
    <row r="64426" spans="199:199" ht="12" customHeight="1">
      <c r="GQ64426" s="171"/>
    </row>
    <row r="64427" spans="199:199" ht="12" customHeight="1">
      <c r="GQ64427" s="171"/>
    </row>
    <row r="64428" spans="199:199" ht="12" customHeight="1">
      <c r="GQ64428" s="171"/>
    </row>
    <row r="64429" spans="199:199" ht="12" customHeight="1">
      <c r="GQ64429" s="171"/>
    </row>
    <row r="64430" spans="199:199" ht="12" customHeight="1">
      <c r="GQ64430" s="171"/>
    </row>
    <row r="64431" spans="199:199" ht="12" customHeight="1">
      <c r="GQ64431" s="171"/>
    </row>
    <row r="64432" spans="199:199" ht="12" customHeight="1">
      <c r="GQ64432" s="171"/>
    </row>
    <row r="64433" spans="199:199" ht="12" customHeight="1">
      <c r="GQ64433" s="171"/>
    </row>
    <row r="64434" spans="199:199" ht="12" customHeight="1">
      <c r="GQ64434" s="171"/>
    </row>
    <row r="64435" spans="199:199" ht="12" customHeight="1">
      <c r="GQ64435" s="171"/>
    </row>
    <row r="64436" spans="199:199" ht="12" customHeight="1">
      <c r="GQ64436" s="171"/>
    </row>
    <row r="64437" spans="199:199" ht="12" customHeight="1">
      <c r="GQ64437" s="171"/>
    </row>
    <row r="64438" spans="199:199" ht="12" customHeight="1">
      <c r="GQ64438" s="171"/>
    </row>
    <row r="64439" spans="199:199" ht="12" customHeight="1">
      <c r="GQ64439" s="171"/>
    </row>
    <row r="64440" spans="199:199" ht="12" customHeight="1">
      <c r="GQ64440" s="171"/>
    </row>
    <row r="64441" spans="199:199" ht="12" customHeight="1">
      <c r="GQ64441" s="171"/>
    </row>
    <row r="64442" spans="199:199" ht="12" customHeight="1">
      <c r="GQ64442" s="171"/>
    </row>
    <row r="64443" spans="199:199" ht="12" customHeight="1">
      <c r="GQ64443" s="171"/>
    </row>
    <row r="64444" spans="199:199" ht="12" customHeight="1">
      <c r="GQ64444" s="171"/>
    </row>
    <row r="64445" spans="199:199" ht="12" customHeight="1">
      <c r="GQ64445" s="171"/>
    </row>
    <row r="64446" spans="199:199" ht="12" customHeight="1">
      <c r="GQ64446" s="171"/>
    </row>
    <row r="64447" spans="199:199" ht="12" customHeight="1">
      <c r="GQ64447" s="171"/>
    </row>
    <row r="64448" spans="199:199" ht="12" customHeight="1">
      <c r="GQ64448" s="171"/>
    </row>
    <row r="64449" spans="199:199" ht="12" customHeight="1">
      <c r="GQ64449" s="171"/>
    </row>
    <row r="64450" spans="199:199" ht="12" customHeight="1">
      <c r="GQ64450" s="171"/>
    </row>
    <row r="64451" spans="199:199" ht="12" customHeight="1">
      <c r="GQ64451" s="171"/>
    </row>
    <row r="64452" spans="199:199" ht="12" customHeight="1">
      <c r="GQ64452" s="171"/>
    </row>
    <row r="64453" spans="199:199" ht="12" customHeight="1">
      <c r="GQ64453" s="171"/>
    </row>
    <row r="64454" spans="199:199" ht="12" customHeight="1">
      <c r="GQ64454" s="171"/>
    </row>
    <row r="64455" spans="199:199" ht="12" customHeight="1">
      <c r="GQ64455" s="171"/>
    </row>
    <row r="64456" spans="199:199" ht="12" customHeight="1">
      <c r="GQ64456" s="171"/>
    </row>
    <row r="64457" spans="199:199" ht="12" customHeight="1">
      <c r="GQ64457" s="171"/>
    </row>
    <row r="64458" spans="199:199" ht="12" customHeight="1">
      <c r="GQ64458" s="171"/>
    </row>
    <row r="64459" spans="199:199" ht="12" customHeight="1">
      <c r="GQ64459" s="171"/>
    </row>
    <row r="64460" spans="199:199" ht="12" customHeight="1">
      <c r="GQ64460" s="171"/>
    </row>
    <row r="64461" spans="199:199" ht="12" customHeight="1">
      <c r="GQ64461" s="171"/>
    </row>
    <row r="64462" spans="199:199" ht="12" customHeight="1">
      <c r="GQ64462" s="171"/>
    </row>
    <row r="64463" spans="199:199" ht="12" customHeight="1">
      <c r="GQ64463" s="171"/>
    </row>
    <row r="64464" spans="199:199" ht="12" customHeight="1">
      <c r="GQ64464" s="171"/>
    </row>
    <row r="64465" spans="199:199" ht="12" customHeight="1">
      <c r="GQ64465" s="171"/>
    </row>
    <row r="64466" spans="199:199" ht="12" customHeight="1">
      <c r="GQ64466" s="171"/>
    </row>
    <row r="64467" spans="199:199" ht="12" customHeight="1">
      <c r="GQ64467" s="171"/>
    </row>
    <row r="64468" spans="199:199" ht="12" customHeight="1">
      <c r="GQ64468" s="171"/>
    </row>
    <row r="64469" spans="199:199" ht="12" customHeight="1">
      <c r="GQ64469" s="171"/>
    </row>
    <row r="64470" spans="199:199" ht="12" customHeight="1">
      <c r="GQ64470" s="171"/>
    </row>
    <row r="64471" spans="199:199" ht="12" customHeight="1">
      <c r="GQ64471" s="171"/>
    </row>
    <row r="64472" spans="199:199" ht="12" customHeight="1">
      <c r="GQ64472" s="171"/>
    </row>
    <row r="64473" spans="199:199" ht="12" customHeight="1">
      <c r="GQ64473" s="171"/>
    </row>
    <row r="64474" spans="199:199" ht="12" customHeight="1">
      <c r="GQ64474" s="171"/>
    </row>
    <row r="64475" spans="199:199" ht="12" customHeight="1">
      <c r="GQ64475" s="171"/>
    </row>
    <row r="64476" spans="199:199" ht="12" customHeight="1">
      <c r="GQ64476" s="171"/>
    </row>
    <row r="64477" spans="199:199" ht="12" customHeight="1">
      <c r="GQ64477" s="171"/>
    </row>
    <row r="64478" spans="199:199" ht="12" customHeight="1">
      <c r="GQ64478" s="171"/>
    </row>
    <row r="64479" spans="199:199" ht="12" customHeight="1">
      <c r="GQ64479" s="171"/>
    </row>
    <row r="64480" spans="199:199" ht="12" customHeight="1">
      <c r="GQ64480" s="171"/>
    </row>
    <row r="64481" spans="199:199" ht="12" customHeight="1">
      <c r="GQ64481" s="171"/>
    </row>
    <row r="64482" spans="199:199" ht="12" customHeight="1">
      <c r="GQ64482" s="171"/>
    </row>
    <row r="64483" spans="199:199" ht="12" customHeight="1">
      <c r="GQ64483" s="171"/>
    </row>
    <row r="64484" spans="199:199" ht="12" customHeight="1">
      <c r="GQ64484" s="171"/>
    </row>
    <row r="64485" spans="199:199" ht="12" customHeight="1">
      <c r="GQ64485" s="171"/>
    </row>
    <row r="64486" spans="199:199" ht="12" customHeight="1">
      <c r="GQ64486" s="171"/>
    </row>
    <row r="64487" spans="199:199" ht="12" customHeight="1">
      <c r="GQ64487" s="171"/>
    </row>
    <row r="64488" spans="199:199" ht="12" customHeight="1">
      <c r="GQ64488" s="171"/>
    </row>
    <row r="64489" spans="199:199" ht="12" customHeight="1">
      <c r="GQ64489" s="171"/>
    </row>
    <row r="64490" spans="199:199" ht="12" customHeight="1">
      <c r="GQ64490" s="171"/>
    </row>
    <row r="64491" spans="199:199" ht="12" customHeight="1">
      <c r="GQ64491" s="171"/>
    </row>
    <row r="64492" spans="199:199" ht="12" customHeight="1">
      <c r="GQ64492" s="171"/>
    </row>
    <row r="64493" spans="199:199" ht="12" customHeight="1">
      <c r="GQ64493" s="171"/>
    </row>
    <row r="64494" spans="199:199" ht="12" customHeight="1">
      <c r="GQ64494" s="171"/>
    </row>
    <row r="64495" spans="199:199" ht="12" customHeight="1">
      <c r="GQ64495" s="171"/>
    </row>
    <row r="64496" spans="199:199" ht="12" customHeight="1">
      <c r="GQ64496" s="171"/>
    </row>
    <row r="64497" spans="199:199" ht="12" customHeight="1">
      <c r="GQ64497" s="171"/>
    </row>
    <row r="64498" spans="199:199" ht="12" customHeight="1">
      <c r="GQ64498" s="171"/>
    </row>
    <row r="64499" spans="199:199" ht="12" customHeight="1">
      <c r="GQ64499" s="171"/>
    </row>
    <row r="64500" spans="199:199" ht="12" customHeight="1">
      <c r="GQ64500" s="171"/>
    </row>
    <row r="64501" spans="199:199" ht="12" customHeight="1">
      <c r="GQ64501" s="171"/>
    </row>
    <row r="64502" spans="199:199" ht="12" customHeight="1">
      <c r="GQ64502" s="171"/>
    </row>
    <row r="64503" spans="199:199" ht="12" customHeight="1">
      <c r="GQ64503" s="171"/>
    </row>
    <row r="64504" spans="199:199" ht="12" customHeight="1">
      <c r="GQ64504" s="171"/>
    </row>
    <row r="64505" spans="199:199" ht="12" customHeight="1">
      <c r="GQ64505" s="171"/>
    </row>
    <row r="64506" spans="199:199" ht="12" customHeight="1">
      <c r="GQ64506" s="171"/>
    </row>
    <row r="64507" spans="199:199" ht="12" customHeight="1">
      <c r="GQ64507" s="171"/>
    </row>
    <row r="64508" spans="199:199" ht="12" customHeight="1">
      <c r="GQ64508" s="171"/>
    </row>
    <row r="64509" spans="199:199" ht="12" customHeight="1">
      <c r="GQ64509" s="171"/>
    </row>
    <row r="64510" spans="199:199" ht="12" customHeight="1">
      <c r="GQ64510" s="171"/>
    </row>
    <row r="64511" spans="199:199" ht="12" customHeight="1">
      <c r="GQ64511" s="171"/>
    </row>
    <row r="64512" spans="199:199" ht="12" customHeight="1">
      <c r="GQ64512" s="171"/>
    </row>
    <row r="64513" spans="199:199" ht="12" customHeight="1">
      <c r="GQ64513" s="171"/>
    </row>
    <row r="64514" spans="199:199" ht="12" customHeight="1">
      <c r="GQ64514" s="171"/>
    </row>
    <row r="64515" spans="199:199" ht="12" customHeight="1">
      <c r="GQ64515" s="171"/>
    </row>
    <row r="64516" spans="199:199" ht="12" customHeight="1">
      <c r="GQ64516" s="171"/>
    </row>
    <row r="64517" spans="199:199" ht="12" customHeight="1">
      <c r="GQ64517" s="171"/>
    </row>
    <row r="64518" spans="199:199" ht="12" customHeight="1">
      <c r="GQ64518" s="171"/>
    </row>
    <row r="64519" spans="199:199" ht="12" customHeight="1">
      <c r="GQ64519" s="171"/>
    </row>
    <row r="64520" spans="199:199" ht="12" customHeight="1">
      <c r="GQ64520" s="171"/>
    </row>
    <row r="64521" spans="199:199" ht="12" customHeight="1">
      <c r="GQ64521" s="171"/>
    </row>
    <row r="64522" spans="199:199" ht="12" customHeight="1">
      <c r="GQ64522" s="171"/>
    </row>
    <row r="64523" spans="199:199" ht="12" customHeight="1">
      <c r="GQ64523" s="171"/>
    </row>
    <row r="64524" spans="199:199" ht="12" customHeight="1">
      <c r="GQ64524" s="171"/>
    </row>
    <row r="64525" spans="199:199" ht="12" customHeight="1">
      <c r="GQ64525" s="171"/>
    </row>
    <row r="64526" spans="199:199" ht="12" customHeight="1">
      <c r="GQ64526" s="171"/>
    </row>
    <row r="64527" spans="199:199" ht="12" customHeight="1">
      <c r="GQ64527" s="171"/>
    </row>
    <row r="64528" spans="199:199" ht="12" customHeight="1">
      <c r="GQ64528" s="171"/>
    </row>
    <row r="64529" spans="199:199" ht="12" customHeight="1">
      <c r="GQ64529" s="171"/>
    </row>
    <row r="64530" spans="199:199" ht="12" customHeight="1">
      <c r="GQ64530" s="171"/>
    </row>
    <row r="64531" spans="199:199" ht="12" customHeight="1">
      <c r="GQ64531" s="171"/>
    </row>
    <row r="64532" spans="199:199" ht="12" customHeight="1">
      <c r="GQ64532" s="171"/>
    </row>
    <row r="64533" spans="199:199" ht="12" customHeight="1">
      <c r="GQ64533" s="171"/>
    </row>
    <row r="64534" spans="199:199" ht="12" customHeight="1">
      <c r="GQ64534" s="171"/>
    </row>
    <row r="64535" spans="199:199" ht="12" customHeight="1">
      <c r="GQ64535" s="171"/>
    </row>
    <row r="64536" spans="199:199" ht="12" customHeight="1">
      <c r="GQ64536" s="171"/>
    </row>
    <row r="64537" spans="199:199" ht="12" customHeight="1">
      <c r="GQ64537" s="171"/>
    </row>
    <row r="64538" spans="199:199" ht="12" customHeight="1">
      <c r="GQ64538" s="171"/>
    </row>
    <row r="64539" spans="199:199" ht="12" customHeight="1">
      <c r="GQ64539" s="171"/>
    </row>
    <row r="64540" spans="199:199" ht="12" customHeight="1">
      <c r="GQ64540" s="171"/>
    </row>
    <row r="64541" spans="199:199" ht="12" customHeight="1">
      <c r="GQ64541" s="171"/>
    </row>
    <row r="64542" spans="199:199" ht="12" customHeight="1">
      <c r="GQ64542" s="171"/>
    </row>
    <row r="64543" spans="199:199" ht="12" customHeight="1">
      <c r="GQ64543" s="171"/>
    </row>
    <row r="64544" spans="199:199" ht="12" customHeight="1">
      <c r="GQ64544" s="171"/>
    </row>
    <row r="64545" spans="199:199" ht="12" customHeight="1">
      <c r="GQ64545" s="171"/>
    </row>
    <row r="64546" spans="199:199" ht="12" customHeight="1">
      <c r="GQ64546" s="171"/>
    </row>
    <row r="64547" spans="199:199" ht="12" customHeight="1">
      <c r="GQ64547" s="171"/>
    </row>
    <row r="64548" spans="199:199" ht="12" customHeight="1">
      <c r="GQ64548" s="171"/>
    </row>
    <row r="64549" spans="199:199" ht="12" customHeight="1">
      <c r="GQ64549" s="171"/>
    </row>
    <row r="64550" spans="199:199" ht="12" customHeight="1">
      <c r="GQ64550" s="171"/>
    </row>
    <row r="64551" spans="199:199" ht="12" customHeight="1">
      <c r="GQ64551" s="171"/>
    </row>
    <row r="64552" spans="199:199" ht="12" customHeight="1">
      <c r="GQ64552" s="171"/>
    </row>
    <row r="64553" spans="199:199" ht="12" customHeight="1">
      <c r="GQ64553" s="171"/>
    </row>
    <row r="64554" spans="199:199" ht="12" customHeight="1">
      <c r="GQ64554" s="171"/>
    </row>
    <row r="64555" spans="199:199" ht="12" customHeight="1">
      <c r="GQ64555" s="171"/>
    </row>
    <row r="64556" spans="199:199" ht="12" customHeight="1">
      <c r="GQ64556" s="171"/>
    </row>
    <row r="64557" spans="199:199" ht="12" customHeight="1">
      <c r="GQ64557" s="171"/>
    </row>
    <row r="64558" spans="199:199" ht="12" customHeight="1">
      <c r="GQ64558" s="171"/>
    </row>
    <row r="64559" spans="199:199" ht="12" customHeight="1">
      <c r="GQ64559" s="171"/>
    </row>
    <row r="64560" spans="199:199" ht="12" customHeight="1">
      <c r="GQ64560" s="171"/>
    </row>
    <row r="64561" spans="199:199" ht="12" customHeight="1">
      <c r="GQ64561" s="171"/>
    </row>
    <row r="64562" spans="199:199" ht="12" customHeight="1">
      <c r="GQ64562" s="171"/>
    </row>
    <row r="64563" spans="199:199" ht="12" customHeight="1">
      <c r="GQ64563" s="171"/>
    </row>
    <row r="64564" spans="199:199" ht="12" customHeight="1">
      <c r="GQ64564" s="171"/>
    </row>
    <row r="64565" spans="199:199" ht="12" customHeight="1">
      <c r="GQ64565" s="171"/>
    </row>
    <row r="64566" spans="199:199" ht="12" customHeight="1">
      <c r="GQ64566" s="171"/>
    </row>
    <row r="64567" spans="199:199" ht="12" customHeight="1">
      <c r="GQ64567" s="171"/>
    </row>
    <row r="64568" spans="199:199" ht="12" customHeight="1">
      <c r="GQ64568" s="171"/>
    </row>
    <row r="64569" spans="199:199" ht="12" customHeight="1">
      <c r="GQ64569" s="171"/>
    </row>
    <row r="64570" spans="199:199" ht="12" customHeight="1">
      <c r="GQ64570" s="171"/>
    </row>
    <row r="64571" spans="199:199" ht="12" customHeight="1">
      <c r="GQ64571" s="171"/>
    </row>
    <row r="64572" spans="199:199" ht="12" customHeight="1">
      <c r="GQ64572" s="171"/>
    </row>
    <row r="64573" spans="199:199" ht="12" customHeight="1">
      <c r="GQ64573" s="171"/>
    </row>
    <row r="64574" spans="199:199" ht="12" customHeight="1">
      <c r="GQ64574" s="171"/>
    </row>
    <row r="64575" spans="199:199" ht="12" customHeight="1">
      <c r="GQ64575" s="171"/>
    </row>
    <row r="64576" spans="199:199" ht="12" customHeight="1">
      <c r="GQ64576" s="171"/>
    </row>
    <row r="64577" spans="199:199" ht="12" customHeight="1">
      <c r="GQ64577" s="171"/>
    </row>
    <row r="64578" spans="199:199" ht="12" customHeight="1">
      <c r="GQ64578" s="171"/>
    </row>
    <row r="64579" spans="199:199" ht="12" customHeight="1">
      <c r="GQ64579" s="171"/>
    </row>
    <row r="64580" spans="199:199" ht="12" customHeight="1">
      <c r="GQ64580" s="171"/>
    </row>
    <row r="64581" spans="199:199" ht="12" customHeight="1">
      <c r="GQ64581" s="171"/>
    </row>
    <row r="64582" spans="199:199" ht="12" customHeight="1">
      <c r="GQ64582" s="171"/>
    </row>
    <row r="64583" spans="199:199" ht="12" customHeight="1">
      <c r="GQ64583" s="171"/>
    </row>
    <row r="64584" spans="199:199" ht="12" customHeight="1">
      <c r="GQ64584" s="171"/>
    </row>
    <row r="64585" spans="199:199" ht="12" customHeight="1">
      <c r="GQ64585" s="171"/>
    </row>
    <row r="64586" spans="199:199" ht="12" customHeight="1">
      <c r="GQ64586" s="171"/>
    </row>
    <row r="64587" spans="199:199" ht="12" customHeight="1">
      <c r="GQ64587" s="171"/>
    </row>
    <row r="64588" spans="199:199" ht="12" customHeight="1">
      <c r="GQ64588" s="171"/>
    </row>
    <row r="64589" spans="199:199" ht="12" customHeight="1">
      <c r="GQ64589" s="171"/>
    </row>
    <row r="64590" spans="199:199" ht="12" customHeight="1">
      <c r="GQ64590" s="171"/>
    </row>
    <row r="64591" spans="199:199" ht="12" customHeight="1">
      <c r="GQ64591" s="171"/>
    </row>
    <row r="64592" spans="199:199" ht="12" customHeight="1">
      <c r="GQ64592" s="171"/>
    </row>
    <row r="64593" spans="199:199" ht="12" customHeight="1">
      <c r="GQ64593" s="171"/>
    </row>
    <row r="64594" spans="199:199" ht="12" customHeight="1">
      <c r="GQ64594" s="171"/>
    </row>
    <row r="64595" spans="199:199" ht="12" customHeight="1">
      <c r="GQ64595" s="171"/>
    </row>
    <row r="64596" spans="199:199" ht="12" customHeight="1">
      <c r="GQ64596" s="171"/>
    </row>
    <row r="64597" spans="199:199" ht="12" customHeight="1">
      <c r="GQ64597" s="171"/>
    </row>
    <row r="64598" spans="199:199" ht="12" customHeight="1">
      <c r="GQ64598" s="171"/>
    </row>
    <row r="64599" spans="199:199" ht="12" customHeight="1">
      <c r="GQ64599" s="171"/>
    </row>
    <row r="64600" spans="199:199" ht="12" customHeight="1">
      <c r="GQ64600" s="171"/>
    </row>
    <row r="64601" spans="199:199" ht="12" customHeight="1">
      <c r="GQ64601" s="171"/>
    </row>
    <row r="64602" spans="199:199" ht="12" customHeight="1">
      <c r="GQ64602" s="171"/>
    </row>
    <row r="64603" spans="199:199" ht="12" customHeight="1">
      <c r="GQ64603" s="171"/>
    </row>
    <row r="64604" spans="199:199" ht="12" customHeight="1">
      <c r="GQ64604" s="171"/>
    </row>
    <row r="64605" spans="199:199" ht="12" customHeight="1">
      <c r="GQ64605" s="171"/>
    </row>
    <row r="64606" spans="199:199" ht="12" customHeight="1">
      <c r="GQ64606" s="171"/>
    </row>
    <row r="64607" spans="199:199" ht="12" customHeight="1">
      <c r="GQ64607" s="171"/>
    </row>
    <row r="64608" spans="199:199" ht="12" customHeight="1">
      <c r="GQ64608" s="171"/>
    </row>
    <row r="64609" spans="199:199" ht="12" customHeight="1">
      <c r="GQ64609" s="171"/>
    </row>
    <row r="64610" spans="199:199" ht="12" customHeight="1">
      <c r="GQ64610" s="171"/>
    </row>
    <row r="64611" spans="199:199" ht="12" customHeight="1">
      <c r="GQ64611" s="171"/>
    </row>
    <row r="64612" spans="199:199" ht="12" customHeight="1">
      <c r="GQ64612" s="171"/>
    </row>
    <row r="64613" spans="199:199" ht="12" customHeight="1">
      <c r="GQ64613" s="171"/>
    </row>
    <row r="64614" spans="199:199" ht="12" customHeight="1">
      <c r="GQ64614" s="171"/>
    </row>
    <row r="64615" spans="199:199" ht="12" customHeight="1">
      <c r="GQ64615" s="171"/>
    </row>
    <row r="64616" spans="199:199" ht="12" customHeight="1">
      <c r="GQ64616" s="171"/>
    </row>
    <row r="64617" spans="199:199" ht="12" customHeight="1">
      <c r="GQ64617" s="171"/>
    </row>
    <row r="64618" spans="199:199" ht="12" customHeight="1">
      <c r="GQ64618" s="171"/>
    </row>
    <row r="64619" spans="199:199" ht="12" customHeight="1">
      <c r="GQ64619" s="171"/>
    </row>
    <row r="64620" spans="199:199" ht="12" customHeight="1">
      <c r="GQ64620" s="171"/>
    </row>
    <row r="64621" spans="199:199" ht="12" customHeight="1">
      <c r="GQ64621" s="171"/>
    </row>
    <row r="64622" spans="199:199" ht="12" customHeight="1">
      <c r="GQ64622" s="171"/>
    </row>
    <row r="64623" spans="199:199" ht="12" customHeight="1">
      <c r="GQ64623" s="171"/>
    </row>
    <row r="64624" spans="199:199" ht="12" customHeight="1">
      <c r="GQ64624" s="171"/>
    </row>
    <row r="64625" spans="199:199" ht="12" customHeight="1">
      <c r="GQ64625" s="171"/>
    </row>
    <row r="64626" spans="199:199" ht="12" customHeight="1">
      <c r="GQ64626" s="171"/>
    </row>
    <row r="64627" spans="199:199" ht="12" customHeight="1">
      <c r="GQ64627" s="171"/>
    </row>
    <row r="64628" spans="199:199" ht="12" customHeight="1">
      <c r="GQ64628" s="171"/>
    </row>
    <row r="64629" spans="199:199" ht="12" customHeight="1">
      <c r="GQ64629" s="171"/>
    </row>
    <row r="64630" spans="199:199" ht="12" customHeight="1">
      <c r="GQ64630" s="171"/>
    </row>
    <row r="64631" spans="199:199" ht="12" customHeight="1">
      <c r="GQ64631" s="171"/>
    </row>
    <row r="64632" spans="199:199" ht="12" customHeight="1">
      <c r="GQ64632" s="171"/>
    </row>
    <row r="64633" spans="199:199" ht="12" customHeight="1">
      <c r="GQ64633" s="171"/>
    </row>
    <row r="64634" spans="199:199" ht="12" customHeight="1">
      <c r="GQ64634" s="171"/>
    </row>
    <row r="64635" spans="199:199" ht="12" customHeight="1">
      <c r="GQ64635" s="171"/>
    </row>
    <row r="64636" spans="199:199" ht="12" customHeight="1">
      <c r="GQ64636" s="171"/>
    </row>
    <row r="64637" spans="199:199" ht="12" customHeight="1">
      <c r="GQ64637" s="171"/>
    </row>
    <row r="64638" spans="199:199" ht="12" customHeight="1">
      <c r="GQ64638" s="171"/>
    </row>
    <row r="64639" spans="199:199" ht="12" customHeight="1">
      <c r="GQ64639" s="171"/>
    </row>
    <row r="64640" spans="199:199" ht="12" customHeight="1">
      <c r="GQ64640" s="171"/>
    </row>
    <row r="64641" spans="199:199" ht="12" customHeight="1">
      <c r="GQ64641" s="171"/>
    </row>
    <row r="64642" spans="199:199" ht="12" customHeight="1">
      <c r="GQ64642" s="171"/>
    </row>
    <row r="64643" spans="199:199" ht="12" customHeight="1">
      <c r="GQ64643" s="171"/>
    </row>
    <row r="64644" spans="199:199" ht="12" customHeight="1">
      <c r="GQ64644" s="171"/>
    </row>
    <row r="64645" spans="199:199" ht="12" customHeight="1">
      <c r="GQ64645" s="171"/>
    </row>
    <row r="64646" spans="199:199" ht="12" customHeight="1">
      <c r="GQ64646" s="171"/>
    </row>
    <row r="64647" spans="199:199" ht="12" customHeight="1">
      <c r="GQ64647" s="171"/>
    </row>
    <row r="64648" spans="199:199" ht="12" customHeight="1">
      <c r="GQ64648" s="171"/>
    </row>
    <row r="64649" spans="199:199" ht="12" customHeight="1">
      <c r="GQ64649" s="171"/>
    </row>
    <row r="64650" spans="199:199" ht="12" customHeight="1">
      <c r="GQ64650" s="171"/>
    </row>
    <row r="64651" spans="199:199" ht="12" customHeight="1">
      <c r="GQ64651" s="171"/>
    </row>
    <row r="64652" spans="199:199" ht="12" customHeight="1">
      <c r="GQ64652" s="171"/>
    </row>
    <row r="64653" spans="199:199" ht="12" customHeight="1">
      <c r="GQ64653" s="171"/>
    </row>
    <row r="64654" spans="199:199" ht="12" customHeight="1">
      <c r="GQ64654" s="171"/>
    </row>
    <row r="64655" spans="199:199" ht="12" customHeight="1">
      <c r="GQ64655" s="171"/>
    </row>
    <row r="64656" spans="199:199" ht="12" customHeight="1">
      <c r="GQ64656" s="171"/>
    </row>
    <row r="64657" spans="199:199" ht="12" customHeight="1">
      <c r="GQ64657" s="171"/>
    </row>
    <row r="64658" spans="199:199" ht="12" customHeight="1">
      <c r="GQ64658" s="171"/>
    </row>
    <row r="64659" spans="199:199" ht="12" customHeight="1">
      <c r="GQ64659" s="171"/>
    </row>
    <row r="64660" spans="199:199" ht="12" customHeight="1">
      <c r="GQ64660" s="171"/>
    </row>
    <row r="64661" spans="199:199" ht="12" customHeight="1">
      <c r="GQ64661" s="171"/>
    </row>
    <row r="64662" spans="199:199" ht="12" customHeight="1">
      <c r="GQ64662" s="171"/>
    </row>
    <row r="64663" spans="199:199" ht="12" customHeight="1">
      <c r="GQ64663" s="171"/>
    </row>
    <row r="64664" spans="199:199" ht="12" customHeight="1">
      <c r="GQ64664" s="171"/>
    </row>
    <row r="64665" spans="199:199" ht="12" customHeight="1">
      <c r="GQ64665" s="171"/>
    </row>
    <row r="64666" spans="199:199" ht="12" customHeight="1">
      <c r="GQ64666" s="171"/>
    </row>
    <row r="64667" spans="199:199" ht="12" customHeight="1">
      <c r="GQ64667" s="171"/>
    </row>
    <row r="64668" spans="199:199" ht="12" customHeight="1">
      <c r="GQ64668" s="171"/>
    </row>
    <row r="64669" spans="199:199" ht="12" customHeight="1">
      <c r="GQ64669" s="171"/>
    </row>
    <row r="64670" spans="199:199" ht="12" customHeight="1">
      <c r="GQ64670" s="171"/>
    </row>
    <row r="64671" spans="199:199" ht="12" customHeight="1">
      <c r="GQ64671" s="171"/>
    </row>
    <row r="64672" spans="199:199" ht="12" customHeight="1">
      <c r="GQ64672" s="171"/>
    </row>
    <row r="64673" spans="199:199" ht="12" customHeight="1">
      <c r="GQ64673" s="171"/>
    </row>
    <row r="64674" spans="199:199" ht="12" customHeight="1">
      <c r="GQ64674" s="171"/>
    </row>
    <row r="64675" spans="199:199" ht="12" customHeight="1">
      <c r="GQ64675" s="171"/>
    </row>
    <row r="64676" spans="199:199" ht="12" customHeight="1">
      <c r="GQ64676" s="171"/>
    </row>
    <row r="64677" spans="199:199" ht="12" customHeight="1">
      <c r="GQ64677" s="171"/>
    </row>
    <row r="64678" spans="199:199" ht="12" customHeight="1">
      <c r="GQ64678" s="171"/>
    </row>
    <row r="64679" spans="199:199" ht="12" customHeight="1">
      <c r="GQ64679" s="171"/>
    </row>
    <row r="64680" spans="199:199" ht="12" customHeight="1">
      <c r="GQ64680" s="171"/>
    </row>
    <row r="64681" spans="199:199" ht="12" customHeight="1">
      <c r="GQ64681" s="171"/>
    </row>
    <row r="64682" spans="199:199" ht="12" customHeight="1">
      <c r="GQ64682" s="171"/>
    </row>
    <row r="64683" spans="199:199" ht="12" customHeight="1">
      <c r="GQ64683" s="171"/>
    </row>
    <row r="64684" spans="199:199" ht="12" customHeight="1">
      <c r="GQ64684" s="171"/>
    </row>
    <row r="64685" spans="199:199" ht="12" customHeight="1">
      <c r="GQ64685" s="171"/>
    </row>
    <row r="64686" spans="199:199" ht="12" customHeight="1">
      <c r="GQ64686" s="171"/>
    </row>
    <row r="64687" spans="199:199" ht="12" customHeight="1">
      <c r="GQ64687" s="171"/>
    </row>
    <row r="64688" spans="199:199" ht="12" customHeight="1">
      <c r="GQ64688" s="171"/>
    </row>
    <row r="64689" spans="199:199" ht="12" customHeight="1">
      <c r="GQ64689" s="171"/>
    </row>
    <row r="64690" spans="199:199" ht="12" customHeight="1">
      <c r="GQ64690" s="171"/>
    </row>
    <row r="64691" spans="199:199" ht="12" customHeight="1">
      <c r="GQ64691" s="171"/>
    </row>
    <row r="64692" spans="199:199" ht="12" customHeight="1">
      <c r="GQ64692" s="171"/>
    </row>
    <row r="64693" spans="199:199" ht="12" customHeight="1">
      <c r="GQ64693" s="171"/>
    </row>
    <row r="64694" spans="199:199" ht="12" customHeight="1">
      <c r="GQ64694" s="171"/>
    </row>
    <row r="64695" spans="199:199" ht="12" customHeight="1">
      <c r="GQ64695" s="171"/>
    </row>
    <row r="64696" spans="199:199" ht="12" customHeight="1">
      <c r="GQ64696" s="171"/>
    </row>
    <row r="64697" spans="199:199" ht="12" customHeight="1">
      <c r="GQ64697" s="171"/>
    </row>
    <row r="64698" spans="199:199" ht="12" customHeight="1">
      <c r="GQ64698" s="171"/>
    </row>
    <row r="64699" spans="199:199" ht="12" customHeight="1">
      <c r="GQ64699" s="171"/>
    </row>
    <row r="64700" spans="199:199" ht="12" customHeight="1">
      <c r="GQ64700" s="171"/>
    </row>
    <row r="64701" spans="199:199" ht="12" customHeight="1">
      <c r="GQ64701" s="171"/>
    </row>
    <row r="64702" spans="199:199" ht="12" customHeight="1">
      <c r="GQ64702" s="171"/>
    </row>
    <row r="64703" spans="199:199" ht="12" customHeight="1">
      <c r="GQ64703" s="171"/>
    </row>
    <row r="64704" spans="199:199" ht="12" customHeight="1">
      <c r="GQ64704" s="171"/>
    </row>
    <row r="64705" spans="199:199" ht="12" customHeight="1">
      <c r="GQ64705" s="171"/>
    </row>
    <row r="64706" spans="199:199" ht="12" customHeight="1">
      <c r="GQ64706" s="171"/>
    </row>
    <row r="64707" spans="199:199" ht="12" customHeight="1">
      <c r="GQ64707" s="171"/>
    </row>
    <row r="64708" spans="199:199" ht="12" customHeight="1">
      <c r="GQ64708" s="171"/>
    </row>
    <row r="64709" spans="199:199" ht="12" customHeight="1">
      <c r="GQ64709" s="171"/>
    </row>
    <row r="64710" spans="199:199" ht="12" customHeight="1">
      <c r="GQ64710" s="171"/>
    </row>
    <row r="64711" spans="199:199" ht="12" customHeight="1">
      <c r="GQ64711" s="171"/>
    </row>
    <row r="64712" spans="199:199" ht="12" customHeight="1">
      <c r="GQ64712" s="171"/>
    </row>
    <row r="64713" spans="199:199" ht="12" customHeight="1">
      <c r="GQ64713" s="171"/>
    </row>
    <row r="64714" spans="199:199" ht="12" customHeight="1">
      <c r="GQ64714" s="171"/>
    </row>
    <row r="64715" spans="199:199" ht="12" customHeight="1">
      <c r="GQ64715" s="171"/>
    </row>
    <row r="64716" spans="199:199" ht="12" customHeight="1">
      <c r="GQ64716" s="171"/>
    </row>
    <row r="64717" spans="199:199" ht="12" customHeight="1">
      <c r="GQ64717" s="171"/>
    </row>
    <row r="64718" spans="199:199" ht="12" customHeight="1">
      <c r="GQ64718" s="171"/>
    </row>
    <row r="64719" spans="199:199" ht="12" customHeight="1">
      <c r="GQ64719" s="171"/>
    </row>
    <row r="64720" spans="199:199" ht="12" customHeight="1">
      <c r="GQ64720" s="171"/>
    </row>
    <row r="64721" spans="199:199" ht="12" customHeight="1">
      <c r="GQ64721" s="171"/>
    </row>
    <row r="64722" spans="199:199" ht="12" customHeight="1">
      <c r="GQ64722" s="171"/>
    </row>
    <row r="64723" spans="199:199" ht="12" customHeight="1">
      <c r="GQ64723" s="171"/>
    </row>
    <row r="64724" spans="199:199" ht="12" customHeight="1">
      <c r="GQ64724" s="171"/>
    </row>
    <row r="64725" spans="199:199" ht="12" customHeight="1">
      <c r="GQ64725" s="171"/>
    </row>
    <row r="64726" spans="199:199" ht="12" customHeight="1">
      <c r="GQ64726" s="171"/>
    </row>
    <row r="64727" spans="199:199" ht="12" customHeight="1">
      <c r="GQ64727" s="171"/>
    </row>
    <row r="64728" spans="199:199" ht="12" customHeight="1">
      <c r="GQ64728" s="171"/>
    </row>
    <row r="64729" spans="199:199" ht="12" customHeight="1">
      <c r="GQ64729" s="171"/>
    </row>
    <row r="64730" spans="199:199" ht="12" customHeight="1">
      <c r="GQ64730" s="171"/>
    </row>
    <row r="64731" spans="199:199" ht="12" customHeight="1">
      <c r="GQ64731" s="171"/>
    </row>
    <row r="64732" spans="199:199" ht="12" customHeight="1">
      <c r="GQ64732" s="171"/>
    </row>
    <row r="64733" spans="199:199" ht="12" customHeight="1">
      <c r="GQ64733" s="171"/>
    </row>
    <row r="64734" spans="199:199" ht="12" customHeight="1">
      <c r="GQ64734" s="171"/>
    </row>
    <row r="64735" spans="199:199" ht="12" customHeight="1">
      <c r="GQ64735" s="171"/>
    </row>
    <row r="64736" spans="199:199" ht="12" customHeight="1">
      <c r="GQ64736" s="171"/>
    </row>
    <row r="64737" spans="199:199" ht="12" customHeight="1">
      <c r="GQ64737" s="171"/>
    </row>
    <row r="64738" spans="199:199" ht="12" customHeight="1">
      <c r="GQ64738" s="171"/>
    </row>
    <row r="64739" spans="199:199" ht="12" customHeight="1">
      <c r="GQ64739" s="171"/>
    </row>
    <row r="64740" spans="199:199" ht="12" customHeight="1">
      <c r="GQ64740" s="171"/>
    </row>
    <row r="64741" spans="199:199" ht="12" customHeight="1">
      <c r="GQ64741" s="171"/>
    </row>
    <row r="64742" spans="199:199" ht="12" customHeight="1">
      <c r="GQ64742" s="171"/>
    </row>
    <row r="64743" spans="199:199" ht="12" customHeight="1">
      <c r="GQ64743" s="171"/>
    </row>
    <row r="64744" spans="199:199" ht="12" customHeight="1">
      <c r="GQ64744" s="171"/>
    </row>
    <row r="64745" spans="199:199" ht="12" customHeight="1">
      <c r="GQ64745" s="171"/>
    </row>
    <row r="64746" spans="199:199" ht="12" customHeight="1">
      <c r="GQ64746" s="171"/>
    </row>
    <row r="64747" spans="199:199" ht="12" customHeight="1">
      <c r="GQ64747" s="171"/>
    </row>
    <row r="64748" spans="199:199" ht="12" customHeight="1">
      <c r="GQ64748" s="171"/>
    </row>
    <row r="64749" spans="199:199" ht="12" customHeight="1">
      <c r="GQ64749" s="171"/>
    </row>
    <row r="64750" spans="199:199" ht="12" customHeight="1">
      <c r="GQ64750" s="171"/>
    </row>
    <row r="64751" spans="199:199" ht="12" customHeight="1">
      <c r="GQ64751" s="171"/>
    </row>
    <row r="64752" spans="199:199" ht="12" customHeight="1">
      <c r="GQ64752" s="171"/>
    </row>
    <row r="64753" spans="199:199" ht="12" customHeight="1">
      <c r="GQ64753" s="171"/>
    </row>
    <row r="64754" spans="199:199" ht="12" customHeight="1">
      <c r="GQ64754" s="171"/>
    </row>
    <row r="64755" spans="199:199" ht="12" customHeight="1">
      <c r="GQ64755" s="171"/>
    </row>
    <row r="64756" spans="199:199" ht="12" customHeight="1">
      <c r="GQ64756" s="171"/>
    </row>
    <row r="64757" spans="199:199" ht="12" customHeight="1">
      <c r="GQ64757" s="171"/>
    </row>
    <row r="64758" spans="199:199" ht="12" customHeight="1">
      <c r="GQ64758" s="171"/>
    </row>
    <row r="64759" spans="199:199" ht="12" customHeight="1">
      <c r="GQ64759" s="171"/>
    </row>
    <row r="64760" spans="199:199" ht="12" customHeight="1">
      <c r="GQ64760" s="171"/>
    </row>
    <row r="64761" spans="199:199" ht="12" customHeight="1">
      <c r="GQ64761" s="171"/>
    </row>
    <row r="64762" spans="199:199" ht="12" customHeight="1">
      <c r="GQ64762" s="171"/>
    </row>
    <row r="64763" spans="199:199" ht="12" customHeight="1">
      <c r="GQ64763" s="171"/>
    </row>
    <row r="64764" spans="199:199" ht="12" customHeight="1">
      <c r="GQ64764" s="171"/>
    </row>
    <row r="64765" spans="199:199" ht="12" customHeight="1">
      <c r="GQ64765" s="171"/>
    </row>
    <row r="64766" spans="199:199" ht="12" customHeight="1">
      <c r="GQ64766" s="171"/>
    </row>
    <row r="64767" spans="199:199" ht="12" customHeight="1">
      <c r="GQ64767" s="171"/>
    </row>
    <row r="64768" spans="199:199" ht="12" customHeight="1">
      <c r="GQ64768" s="171"/>
    </row>
    <row r="64769" spans="199:199" ht="12" customHeight="1">
      <c r="GQ64769" s="171"/>
    </row>
    <row r="64770" spans="199:199" ht="12" customHeight="1">
      <c r="GQ64770" s="171"/>
    </row>
    <row r="64771" spans="199:199" ht="12" customHeight="1">
      <c r="GQ64771" s="171"/>
    </row>
    <row r="64772" spans="199:199" ht="12" customHeight="1">
      <c r="GQ64772" s="171"/>
    </row>
    <row r="64773" spans="199:199" ht="12" customHeight="1">
      <c r="GQ64773" s="171"/>
    </row>
    <row r="64774" spans="199:199" ht="12" customHeight="1">
      <c r="GQ64774" s="171"/>
    </row>
    <row r="64775" spans="199:199" ht="12" customHeight="1">
      <c r="GQ64775" s="171"/>
    </row>
    <row r="64776" spans="199:199" ht="12" customHeight="1">
      <c r="GQ64776" s="171"/>
    </row>
    <row r="64777" spans="199:199" ht="12" customHeight="1">
      <c r="GQ64777" s="171"/>
    </row>
    <row r="64778" spans="199:199" ht="12" customHeight="1">
      <c r="GQ64778" s="171"/>
    </row>
    <row r="64779" spans="199:199" ht="12" customHeight="1">
      <c r="GQ64779" s="171"/>
    </row>
    <row r="64780" spans="199:199" ht="12" customHeight="1">
      <c r="GQ64780" s="171"/>
    </row>
    <row r="64781" spans="199:199" ht="12" customHeight="1">
      <c r="GQ64781" s="171"/>
    </row>
    <row r="64782" spans="199:199" ht="12" customHeight="1">
      <c r="GQ64782" s="171"/>
    </row>
    <row r="64783" spans="199:199" ht="12" customHeight="1">
      <c r="GQ64783" s="171"/>
    </row>
    <row r="64784" spans="199:199" ht="12" customHeight="1">
      <c r="GQ64784" s="171"/>
    </row>
    <row r="64785" spans="199:199" ht="12" customHeight="1">
      <c r="GQ64785" s="171"/>
    </row>
    <row r="64786" spans="199:199" ht="12" customHeight="1">
      <c r="GQ64786" s="171"/>
    </row>
    <row r="64787" spans="199:199" ht="12" customHeight="1">
      <c r="GQ64787" s="171"/>
    </row>
    <row r="64788" spans="199:199" ht="12" customHeight="1">
      <c r="GQ64788" s="171"/>
    </row>
    <row r="64789" spans="199:199" ht="12" customHeight="1">
      <c r="GQ64789" s="171"/>
    </row>
    <row r="64790" spans="199:199" ht="12" customHeight="1">
      <c r="GQ64790" s="171"/>
    </row>
    <row r="64791" spans="199:199" ht="12" customHeight="1">
      <c r="GQ64791" s="171"/>
    </row>
    <row r="64792" spans="199:199" ht="12" customHeight="1">
      <c r="GQ64792" s="171"/>
    </row>
    <row r="64793" spans="199:199" ht="12" customHeight="1">
      <c r="GQ64793" s="171"/>
    </row>
    <row r="64794" spans="199:199" ht="12" customHeight="1">
      <c r="GQ64794" s="171"/>
    </row>
    <row r="64795" spans="199:199" ht="12" customHeight="1">
      <c r="GQ64795" s="171"/>
    </row>
    <row r="64796" spans="199:199" ht="12" customHeight="1">
      <c r="GQ64796" s="171"/>
    </row>
    <row r="64797" spans="199:199" ht="12" customHeight="1">
      <c r="GQ64797" s="171"/>
    </row>
    <row r="64798" spans="199:199" ht="12" customHeight="1">
      <c r="GQ64798" s="171"/>
    </row>
    <row r="64799" spans="199:199" ht="12" customHeight="1">
      <c r="GQ64799" s="171"/>
    </row>
    <row r="64800" spans="199:199" ht="12" customHeight="1">
      <c r="GQ64800" s="171"/>
    </row>
    <row r="64801" spans="199:199" ht="12" customHeight="1">
      <c r="GQ64801" s="171"/>
    </row>
    <row r="64802" spans="199:199" ht="12" customHeight="1">
      <c r="GQ64802" s="171"/>
    </row>
    <row r="64803" spans="199:199" ht="12" customHeight="1">
      <c r="GQ64803" s="171"/>
    </row>
    <row r="64804" spans="199:199" ht="12" customHeight="1">
      <c r="GQ64804" s="171"/>
    </row>
    <row r="64805" spans="199:199" ht="12" customHeight="1">
      <c r="GQ64805" s="171"/>
    </row>
    <row r="64806" spans="199:199" ht="12" customHeight="1">
      <c r="GQ64806" s="171"/>
    </row>
    <row r="64807" spans="199:199" ht="12" customHeight="1">
      <c r="GQ64807" s="171"/>
    </row>
    <row r="64808" spans="199:199" ht="12" customHeight="1">
      <c r="GQ64808" s="171"/>
    </row>
    <row r="64809" spans="199:199" ht="12" customHeight="1">
      <c r="GQ64809" s="171"/>
    </row>
    <row r="64810" spans="199:199" ht="12" customHeight="1">
      <c r="GQ64810" s="171"/>
    </row>
    <row r="64811" spans="199:199" ht="12" customHeight="1">
      <c r="GQ64811" s="171"/>
    </row>
    <row r="64812" spans="199:199" ht="12" customHeight="1">
      <c r="GQ64812" s="171"/>
    </row>
    <row r="64813" spans="199:199" ht="12" customHeight="1">
      <c r="GQ64813" s="171"/>
    </row>
    <row r="64814" spans="199:199" ht="12" customHeight="1">
      <c r="GQ64814" s="171"/>
    </row>
    <row r="64815" spans="199:199" ht="12" customHeight="1">
      <c r="GQ64815" s="171"/>
    </row>
    <row r="64816" spans="199:199" ht="12" customHeight="1">
      <c r="GQ64816" s="171"/>
    </row>
    <row r="64817" spans="199:199" ht="12" customHeight="1">
      <c r="GQ64817" s="171"/>
    </row>
    <row r="64818" spans="199:199" ht="12" customHeight="1">
      <c r="GQ64818" s="171"/>
    </row>
    <row r="64819" spans="199:199" ht="12" customHeight="1">
      <c r="GQ64819" s="171"/>
    </row>
    <row r="64820" spans="199:199" ht="12" customHeight="1">
      <c r="GQ64820" s="171"/>
    </row>
    <row r="64821" spans="199:199" ht="12" customHeight="1">
      <c r="GQ64821" s="171"/>
    </row>
    <row r="64822" spans="199:199" ht="12" customHeight="1">
      <c r="GQ64822" s="171"/>
    </row>
    <row r="64823" spans="199:199" ht="12" customHeight="1">
      <c r="GQ64823" s="171"/>
    </row>
    <row r="64824" spans="199:199" ht="12" customHeight="1">
      <c r="GQ64824" s="171"/>
    </row>
    <row r="64825" spans="199:199" ht="12" customHeight="1">
      <c r="GQ64825" s="171"/>
    </row>
    <row r="64826" spans="199:199" ht="12" customHeight="1">
      <c r="GQ64826" s="171"/>
    </row>
    <row r="64827" spans="199:199" ht="12" customHeight="1">
      <c r="GQ64827" s="171"/>
    </row>
    <row r="64828" spans="199:199" ht="12" customHeight="1">
      <c r="GQ64828" s="171"/>
    </row>
    <row r="64829" spans="199:199" ht="12" customHeight="1">
      <c r="GQ64829" s="171"/>
    </row>
    <row r="64830" spans="199:199" ht="12" customHeight="1">
      <c r="GQ64830" s="171"/>
    </row>
    <row r="64831" spans="199:199" ht="12" customHeight="1">
      <c r="GQ64831" s="171"/>
    </row>
    <row r="64832" spans="199:199" ht="12" customHeight="1">
      <c r="GQ64832" s="171"/>
    </row>
    <row r="64833" spans="199:199" ht="12" customHeight="1">
      <c r="GQ64833" s="171"/>
    </row>
    <row r="64834" spans="199:199" ht="12" customHeight="1">
      <c r="GQ64834" s="171"/>
    </row>
    <row r="64835" spans="199:199" ht="12" customHeight="1">
      <c r="GQ64835" s="171"/>
    </row>
    <row r="64836" spans="199:199" ht="12" customHeight="1">
      <c r="GQ64836" s="171"/>
    </row>
    <row r="64837" spans="199:199" ht="12" customHeight="1">
      <c r="GQ64837" s="171"/>
    </row>
    <row r="64838" spans="199:199" ht="12" customHeight="1">
      <c r="GQ64838" s="171"/>
    </row>
    <row r="64839" spans="199:199" ht="12" customHeight="1">
      <c r="GQ64839" s="171"/>
    </row>
    <row r="64840" spans="199:199" ht="12" customHeight="1">
      <c r="GQ64840" s="171"/>
    </row>
    <row r="64841" spans="199:199" ht="12" customHeight="1">
      <c r="GQ64841" s="171"/>
    </row>
    <row r="64842" spans="199:199" ht="12" customHeight="1">
      <c r="GQ64842" s="171"/>
    </row>
    <row r="64843" spans="199:199" ht="12" customHeight="1">
      <c r="GQ64843" s="171"/>
    </row>
    <row r="64844" spans="199:199" ht="12" customHeight="1">
      <c r="GQ64844" s="171"/>
    </row>
    <row r="64845" spans="199:199" ht="12" customHeight="1">
      <c r="GQ64845" s="171"/>
    </row>
    <row r="64846" spans="199:199" ht="12" customHeight="1">
      <c r="GQ64846" s="171"/>
    </row>
    <row r="64847" spans="199:199" ht="12" customHeight="1">
      <c r="GQ64847" s="171"/>
    </row>
    <row r="64848" spans="199:199" ht="12" customHeight="1">
      <c r="GQ64848" s="171"/>
    </row>
    <row r="64849" spans="199:199" ht="12" customHeight="1">
      <c r="GQ64849" s="171"/>
    </row>
    <row r="64850" spans="199:199" ht="12" customHeight="1">
      <c r="GQ64850" s="171"/>
    </row>
    <row r="64851" spans="199:199" ht="12" customHeight="1">
      <c r="GQ64851" s="171"/>
    </row>
    <row r="64852" spans="199:199" ht="12" customHeight="1">
      <c r="GQ64852" s="171"/>
    </row>
    <row r="64853" spans="199:199" ht="12" customHeight="1">
      <c r="GQ64853" s="171"/>
    </row>
    <row r="64854" spans="199:199" ht="12" customHeight="1">
      <c r="GQ64854" s="171"/>
    </row>
    <row r="64855" spans="199:199" ht="12" customHeight="1">
      <c r="GQ64855" s="171"/>
    </row>
    <row r="64856" spans="199:199" ht="12" customHeight="1">
      <c r="GQ64856" s="171"/>
    </row>
    <row r="64857" spans="199:199" ht="12" customHeight="1">
      <c r="GQ64857" s="171"/>
    </row>
    <row r="64858" spans="199:199" ht="12" customHeight="1">
      <c r="GQ64858" s="171"/>
    </row>
    <row r="64859" spans="199:199" ht="12" customHeight="1">
      <c r="GQ64859" s="171"/>
    </row>
    <row r="64860" spans="199:199" ht="12" customHeight="1">
      <c r="GQ64860" s="171"/>
    </row>
    <row r="64861" spans="199:199" ht="12" customHeight="1">
      <c r="GQ64861" s="171"/>
    </row>
    <row r="64862" spans="199:199" ht="12" customHeight="1">
      <c r="GQ64862" s="171"/>
    </row>
    <row r="64863" spans="199:199" ht="12" customHeight="1">
      <c r="GQ64863" s="171"/>
    </row>
    <row r="64864" spans="199:199" ht="12" customHeight="1">
      <c r="GQ64864" s="171"/>
    </row>
    <row r="64865" spans="199:199" ht="12" customHeight="1">
      <c r="GQ64865" s="171"/>
    </row>
    <row r="64866" spans="199:199" ht="12" customHeight="1">
      <c r="GQ64866" s="171"/>
    </row>
    <row r="64867" spans="199:199" ht="12" customHeight="1">
      <c r="GQ64867" s="171"/>
    </row>
    <row r="64868" spans="199:199" ht="12" customHeight="1">
      <c r="GQ64868" s="171"/>
    </row>
    <row r="64869" spans="199:199" ht="12" customHeight="1">
      <c r="GQ64869" s="171"/>
    </row>
    <row r="64870" spans="199:199" ht="12" customHeight="1">
      <c r="GQ64870" s="171"/>
    </row>
    <row r="64871" spans="199:199" ht="12" customHeight="1">
      <c r="GQ64871" s="171"/>
    </row>
    <row r="64872" spans="199:199" ht="12" customHeight="1">
      <c r="GQ64872" s="171"/>
    </row>
    <row r="64873" spans="199:199" ht="12" customHeight="1">
      <c r="GQ64873" s="171"/>
    </row>
    <row r="64874" spans="199:199" ht="12" customHeight="1">
      <c r="GQ64874" s="171"/>
    </row>
    <row r="64875" spans="199:199" ht="12" customHeight="1">
      <c r="GQ64875" s="171"/>
    </row>
    <row r="64876" spans="199:199" ht="12" customHeight="1">
      <c r="GQ64876" s="171"/>
    </row>
    <row r="64877" spans="199:199" ht="12" customHeight="1">
      <c r="GQ64877" s="171"/>
    </row>
    <row r="64878" spans="199:199" ht="12" customHeight="1">
      <c r="GQ64878" s="171"/>
    </row>
    <row r="64879" spans="199:199" ht="12" customHeight="1">
      <c r="GQ64879" s="171"/>
    </row>
    <row r="64880" spans="199:199" ht="12" customHeight="1">
      <c r="GQ64880" s="171"/>
    </row>
    <row r="64881" spans="199:199" ht="12" customHeight="1">
      <c r="GQ64881" s="171"/>
    </row>
    <row r="64882" spans="199:199" ht="12" customHeight="1">
      <c r="GQ64882" s="171"/>
    </row>
    <row r="64883" spans="199:199" ht="12" customHeight="1">
      <c r="GQ64883" s="171"/>
    </row>
    <row r="64884" spans="199:199" ht="12" customHeight="1">
      <c r="GQ64884" s="171"/>
    </row>
    <row r="64885" spans="199:199" ht="12" customHeight="1">
      <c r="GQ64885" s="171"/>
    </row>
    <row r="64886" spans="199:199" ht="12" customHeight="1">
      <c r="GQ64886" s="171"/>
    </row>
    <row r="64887" spans="199:199" ht="12" customHeight="1">
      <c r="GQ64887" s="171"/>
    </row>
    <row r="64888" spans="199:199" ht="12" customHeight="1">
      <c r="GQ64888" s="171"/>
    </row>
    <row r="64889" spans="199:199" ht="12" customHeight="1">
      <c r="GQ64889" s="171"/>
    </row>
    <row r="64890" spans="199:199" ht="12" customHeight="1">
      <c r="GQ64890" s="171"/>
    </row>
    <row r="64891" spans="199:199" ht="12" customHeight="1">
      <c r="GQ64891" s="171"/>
    </row>
    <row r="64892" spans="199:199" ht="12" customHeight="1">
      <c r="GQ64892" s="171"/>
    </row>
    <row r="64893" spans="199:199" ht="12" customHeight="1">
      <c r="GQ64893" s="171"/>
    </row>
    <row r="64894" spans="199:199" ht="12" customHeight="1">
      <c r="GQ64894" s="171"/>
    </row>
    <row r="64895" spans="199:199" ht="12" customHeight="1">
      <c r="GQ64895" s="171"/>
    </row>
    <row r="64896" spans="199:199" ht="12" customHeight="1">
      <c r="GQ64896" s="171"/>
    </row>
    <row r="64897" spans="199:199" ht="12" customHeight="1">
      <c r="GQ64897" s="171"/>
    </row>
    <row r="64898" spans="199:199" ht="12" customHeight="1">
      <c r="GQ64898" s="171"/>
    </row>
    <row r="64899" spans="199:199" ht="12" customHeight="1">
      <c r="GQ64899" s="171"/>
    </row>
    <row r="64900" spans="199:199" ht="12" customHeight="1">
      <c r="GQ64900" s="171"/>
    </row>
    <row r="64901" spans="199:199" ht="12" customHeight="1">
      <c r="GQ64901" s="171"/>
    </row>
    <row r="64902" spans="199:199" ht="12" customHeight="1">
      <c r="GQ64902" s="171"/>
    </row>
    <row r="64903" spans="199:199" ht="12" customHeight="1">
      <c r="GQ64903" s="171"/>
    </row>
    <row r="64904" spans="199:199" ht="12" customHeight="1">
      <c r="GQ64904" s="171"/>
    </row>
    <row r="64905" spans="199:199" ht="12" customHeight="1">
      <c r="GQ64905" s="171"/>
    </row>
    <row r="64906" spans="199:199" ht="12" customHeight="1">
      <c r="GQ64906" s="171"/>
    </row>
    <row r="64907" spans="199:199" ht="12" customHeight="1">
      <c r="GQ64907" s="171"/>
    </row>
    <row r="64908" spans="199:199" ht="12" customHeight="1">
      <c r="GQ64908" s="171"/>
    </row>
    <row r="64909" spans="199:199" ht="12" customHeight="1">
      <c r="GQ64909" s="171"/>
    </row>
    <row r="64910" spans="199:199" ht="12" customHeight="1">
      <c r="GQ64910" s="171"/>
    </row>
    <row r="64911" spans="199:199" ht="12" customHeight="1">
      <c r="GQ64911" s="171"/>
    </row>
    <row r="64912" spans="199:199" ht="12" customHeight="1">
      <c r="GQ64912" s="171"/>
    </row>
    <row r="64913" spans="199:199" ht="12" customHeight="1">
      <c r="GQ64913" s="171"/>
    </row>
    <row r="64914" spans="199:199" ht="12" customHeight="1">
      <c r="GQ64914" s="171"/>
    </row>
    <row r="64915" spans="199:199" ht="12" customHeight="1">
      <c r="GQ64915" s="171"/>
    </row>
    <row r="64916" spans="199:199" ht="12" customHeight="1">
      <c r="GQ64916" s="171"/>
    </row>
    <row r="64917" spans="199:199" ht="12" customHeight="1">
      <c r="GQ64917" s="171"/>
    </row>
    <row r="64918" spans="199:199" ht="12" customHeight="1">
      <c r="GQ64918" s="171"/>
    </row>
    <row r="64919" spans="199:199" ht="12" customHeight="1">
      <c r="GQ64919" s="171"/>
    </row>
    <row r="64920" spans="199:199" ht="12" customHeight="1">
      <c r="GQ64920" s="171"/>
    </row>
    <row r="64921" spans="199:199" ht="12" customHeight="1">
      <c r="GQ64921" s="171"/>
    </row>
    <row r="64922" spans="199:199" ht="12" customHeight="1">
      <c r="GQ64922" s="171"/>
    </row>
    <row r="64923" spans="199:199" ht="12" customHeight="1">
      <c r="GQ64923" s="171"/>
    </row>
    <row r="64924" spans="199:199" ht="12" customHeight="1">
      <c r="GQ64924" s="171"/>
    </row>
    <row r="64925" spans="199:199" ht="12" customHeight="1">
      <c r="GQ64925" s="171"/>
    </row>
    <row r="64926" spans="199:199" ht="12" customHeight="1">
      <c r="GQ64926" s="171"/>
    </row>
    <row r="64927" spans="199:199" ht="12" customHeight="1">
      <c r="GQ64927" s="171"/>
    </row>
    <row r="64928" spans="199:199" ht="12" customHeight="1">
      <c r="GQ64928" s="171"/>
    </row>
    <row r="64929" spans="199:199" ht="12" customHeight="1">
      <c r="GQ64929" s="171"/>
    </row>
    <row r="64930" spans="199:199" ht="12" customHeight="1">
      <c r="GQ64930" s="171"/>
    </row>
    <row r="64931" spans="199:199" ht="12" customHeight="1">
      <c r="GQ64931" s="171"/>
    </row>
    <row r="64932" spans="199:199" ht="12" customHeight="1">
      <c r="GQ64932" s="171"/>
    </row>
    <row r="64933" spans="199:199" ht="12" customHeight="1">
      <c r="GQ64933" s="171"/>
    </row>
    <row r="64934" spans="199:199" ht="12" customHeight="1">
      <c r="GQ64934" s="171"/>
    </row>
    <row r="64935" spans="199:199" ht="12" customHeight="1">
      <c r="GQ64935" s="171"/>
    </row>
    <row r="64936" spans="199:199" ht="12" customHeight="1">
      <c r="GQ64936" s="171"/>
    </row>
    <row r="64937" spans="199:199" ht="12" customHeight="1">
      <c r="GQ64937" s="171"/>
    </row>
    <row r="64938" spans="199:199" ht="12" customHeight="1">
      <c r="GQ64938" s="171"/>
    </row>
    <row r="64939" spans="199:199" ht="12" customHeight="1">
      <c r="GQ64939" s="171"/>
    </row>
    <row r="64940" spans="199:199" ht="12" customHeight="1">
      <c r="GQ64940" s="171"/>
    </row>
    <row r="64941" spans="199:199" ht="12" customHeight="1">
      <c r="GQ64941" s="171"/>
    </row>
    <row r="64942" spans="199:199" ht="12" customHeight="1">
      <c r="GQ64942" s="171"/>
    </row>
    <row r="64943" spans="199:199" ht="12" customHeight="1">
      <c r="GQ64943" s="171"/>
    </row>
    <row r="64944" spans="199:199" ht="12" customHeight="1">
      <c r="GQ64944" s="171"/>
    </row>
    <row r="64945" spans="199:199" ht="12" customHeight="1">
      <c r="GQ64945" s="171"/>
    </row>
    <row r="64946" spans="199:199" ht="12" customHeight="1">
      <c r="GQ64946" s="171"/>
    </row>
    <row r="64947" spans="199:199" ht="12" customHeight="1">
      <c r="GQ64947" s="171"/>
    </row>
    <row r="64948" spans="199:199" ht="12" customHeight="1">
      <c r="GQ64948" s="171"/>
    </row>
    <row r="64949" spans="199:199" ht="12" customHeight="1">
      <c r="GQ64949" s="171"/>
    </row>
    <row r="64950" spans="199:199" ht="12" customHeight="1">
      <c r="GQ64950" s="171"/>
    </row>
    <row r="64951" spans="199:199" ht="12" customHeight="1">
      <c r="GQ64951" s="171"/>
    </row>
    <row r="64952" spans="199:199" ht="12" customHeight="1">
      <c r="GQ64952" s="171"/>
    </row>
    <row r="64953" spans="199:199" ht="12" customHeight="1">
      <c r="GQ64953" s="171"/>
    </row>
    <row r="64954" spans="199:199" ht="12" customHeight="1">
      <c r="GQ64954" s="171"/>
    </row>
    <row r="64955" spans="199:199" ht="12" customHeight="1">
      <c r="GQ64955" s="171"/>
    </row>
    <row r="64956" spans="199:199" ht="12" customHeight="1">
      <c r="GQ64956" s="171"/>
    </row>
    <row r="64957" spans="199:199" ht="12" customHeight="1">
      <c r="GQ64957" s="171"/>
    </row>
    <row r="64958" spans="199:199" ht="12" customHeight="1">
      <c r="GQ64958" s="171"/>
    </row>
    <row r="64959" spans="199:199" ht="12" customHeight="1">
      <c r="GQ64959" s="171"/>
    </row>
    <row r="64960" spans="199:199" ht="12" customHeight="1">
      <c r="GQ64960" s="171"/>
    </row>
    <row r="64961" spans="199:199" ht="12" customHeight="1">
      <c r="GQ64961" s="171"/>
    </row>
    <row r="64962" spans="199:199" ht="12" customHeight="1">
      <c r="GQ64962" s="171"/>
    </row>
    <row r="64963" spans="199:199" ht="12" customHeight="1">
      <c r="GQ64963" s="171"/>
    </row>
    <row r="64964" spans="199:199" ht="12" customHeight="1">
      <c r="GQ64964" s="171"/>
    </row>
    <row r="64965" spans="199:199" ht="12" customHeight="1">
      <c r="GQ64965" s="171"/>
    </row>
    <row r="64966" spans="199:199" ht="12" customHeight="1">
      <c r="GQ64966" s="171"/>
    </row>
    <row r="64967" spans="199:199" ht="12" customHeight="1">
      <c r="GQ64967" s="171"/>
    </row>
    <row r="64968" spans="199:199" ht="12" customHeight="1">
      <c r="GQ64968" s="171"/>
    </row>
    <row r="64969" spans="199:199" ht="12" customHeight="1">
      <c r="GQ64969" s="171"/>
    </row>
    <row r="64970" spans="199:199" ht="12" customHeight="1">
      <c r="GQ64970" s="171"/>
    </row>
    <row r="64971" spans="199:199" ht="12" customHeight="1">
      <c r="GQ64971" s="171"/>
    </row>
    <row r="64972" spans="199:199" ht="12" customHeight="1">
      <c r="GQ64972" s="171"/>
    </row>
    <row r="64973" spans="199:199" ht="12" customHeight="1">
      <c r="GQ64973" s="171"/>
    </row>
    <row r="64974" spans="199:199" ht="12" customHeight="1">
      <c r="GQ64974" s="171"/>
    </row>
    <row r="64975" spans="199:199" ht="12" customHeight="1">
      <c r="GQ64975" s="171"/>
    </row>
    <row r="64976" spans="199:199" ht="12" customHeight="1">
      <c r="GQ64976" s="171"/>
    </row>
    <row r="64977" spans="199:199" ht="12" customHeight="1">
      <c r="GQ64977" s="171"/>
    </row>
    <row r="64978" spans="199:199" ht="12" customHeight="1">
      <c r="GQ64978" s="171"/>
    </row>
    <row r="64979" spans="199:199" ht="12" customHeight="1">
      <c r="GQ64979" s="171"/>
    </row>
    <row r="64980" spans="199:199" ht="12" customHeight="1">
      <c r="GQ64980" s="171"/>
    </row>
    <row r="64981" spans="199:199" ht="12" customHeight="1">
      <c r="GQ64981" s="171"/>
    </row>
    <row r="64982" spans="199:199" ht="12" customHeight="1">
      <c r="GQ64982" s="171"/>
    </row>
    <row r="64983" spans="199:199" ht="12" customHeight="1">
      <c r="GQ64983" s="171"/>
    </row>
    <row r="64984" spans="199:199" ht="12" customHeight="1">
      <c r="GQ64984" s="171"/>
    </row>
    <row r="64985" spans="199:199" ht="12" customHeight="1">
      <c r="GQ64985" s="171"/>
    </row>
    <row r="64986" spans="199:199" ht="12" customHeight="1">
      <c r="GQ64986" s="171"/>
    </row>
    <row r="64987" spans="199:199" ht="12" customHeight="1">
      <c r="GQ64987" s="171"/>
    </row>
    <row r="64988" spans="199:199" ht="12" customHeight="1">
      <c r="GQ64988" s="171"/>
    </row>
    <row r="64989" spans="199:199" ht="12" customHeight="1">
      <c r="GQ64989" s="171"/>
    </row>
    <row r="64990" spans="199:199" ht="12" customHeight="1">
      <c r="GQ64990" s="171"/>
    </row>
    <row r="64991" spans="199:199" ht="12" customHeight="1">
      <c r="GQ64991" s="171"/>
    </row>
    <row r="64992" spans="199:199" ht="12" customHeight="1">
      <c r="GQ64992" s="171"/>
    </row>
    <row r="64993" spans="199:199" ht="12" customHeight="1">
      <c r="GQ64993" s="171"/>
    </row>
    <row r="64994" spans="199:199" ht="12" customHeight="1">
      <c r="GQ64994" s="171"/>
    </row>
    <row r="64995" spans="199:199" ht="12" customHeight="1">
      <c r="GQ64995" s="171"/>
    </row>
    <row r="64996" spans="199:199" ht="12" customHeight="1">
      <c r="GQ64996" s="171"/>
    </row>
    <row r="64997" spans="199:199" ht="12" customHeight="1">
      <c r="GQ64997" s="171"/>
    </row>
    <row r="64998" spans="199:199" ht="12" customHeight="1">
      <c r="GQ64998" s="171"/>
    </row>
    <row r="64999" spans="199:199" ht="12" customHeight="1">
      <c r="GQ64999" s="171"/>
    </row>
    <row r="65000" spans="199:199" ht="12" customHeight="1">
      <c r="GQ65000" s="171"/>
    </row>
    <row r="65001" spans="199:199" ht="12" customHeight="1">
      <c r="GQ65001" s="171"/>
    </row>
    <row r="65002" spans="199:199" ht="12" customHeight="1">
      <c r="GQ65002" s="171"/>
    </row>
    <row r="65003" spans="199:199" ht="12" customHeight="1">
      <c r="GQ65003" s="171"/>
    </row>
    <row r="65004" spans="199:199" ht="12" customHeight="1">
      <c r="GQ65004" s="171"/>
    </row>
    <row r="65005" spans="199:199" ht="12" customHeight="1">
      <c r="GQ65005" s="171"/>
    </row>
    <row r="65006" spans="199:199" ht="12" customHeight="1">
      <c r="GQ65006" s="171"/>
    </row>
    <row r="65007" spans="199:199" ht="12" customHeight="1">
      <c r="GQ65007" s="171"/>
    </row>
    <row r="65008" spans="199:199" ht="12" customHeight="1">
      <c r="GQ65008" s="171"/>
    </row>
    <row r="65009" spans="199:199" ht="12" customHeight="1">
      <c r="GQ65009" s="171"/>
    </row>
    <row r="65010" spans="199:199" ht="12" customHeight="1">
      <c r="GQ65010" s="171"/>
    </row>
    <row r="65011" spans="199:199" ht="12" customHeight="1">
      <c r="GQ65011" s="171"/>
    </row>
    <row r="65012" spans="199:199" ht="12" customHeight="1">
      <c r="GQ65012" s="171"/>
    </row>
    <row r="65013" spans="199:199" ht="12" customHeight="1">
      <c r="GQ65013" s="171"/>
    </row>
    <row r="65014" spans="199:199" ht="12" customHeight="1">
      <c r="GQ65014" s="171"/>
    </row>
    <row r="65015" spans="199:199" ht="12" customHeight="1">
      <c r="GQ65015" s="171"/>
    </row>
    <row r="65016" spans="199:199" ht="12" customHeight="1">
      <c r="GQ65016" s="171"/>
    </row>
    <row r="65017" spans="199:199" ht="12" customHeight="1">
      <c r="GQ65017" s="171"/>
    </row>
    <row r="65018" spans="199:199" ht="12" customHeight="1">
      <c r="GQ65018" s="171"/>
    </row>
    <row r="65019" spans="199:199" ht="12" customHeight="1">
      <c r="GQ65019" s="171"/>
    </row>
    <row r="65020" spans="199:199" ht="12" customHeight="1">
      <c r="GQ65020" s="171"/>
    </row>
    <row r="65021" spans="199:199" ht="12" customHeight="1">
      <c r="GQ65021" s="171"/>
    </row>
    <row r="65022" spans="199:199" ht="12" customHeight="1">
      <c r="GQ65022" s="171"/>
    </row>
    <row r="65023" spans="199:199" ht="12" customHeight="1">
      <c r="GQ65023" s="171"/>
    </row>
    <row r="65024" spans="199:199" ht="12" customHeight="1">
      <c r="GQ65024" s="171"/>
    </row>
    <row r="65025" spans="199:199" ht="12" customHeight="1">
      <c r="GQ65025" s="171"/>
    </row>
    <row r="65026" spans="199:199" ht="12" customHeight="1">
      <c r="GQ65026" s="171"/>
    </row>
    <row r="65027" spans="199:199" ht="12" customHeight="1">
      <c r="GQ65027" s="171"/>
    </row>
    <row r="65028" spans="199:199" ht="12" customHeight="1">
      <c r="GQ65028" s="171"/>
    </row>
    <row r="65029" spans="199:199" ht="12" customHeight="1">
      <c r="GQ65029" s="171"/>
    </row>
    <row r="65030" spans="199:199" ht="12" customHeight="1">
      <c r="GQ65030" s="171"/>
    </row>
    <row r="65031" spans="199:199" ht="12" customHeight="1">
      <c r="GQ65031" s="171"/>
    </row>
    <row r="65032" spans="199:199" ht="12" customHeight="1">
      <c r="GQ65032" s="171"/>
    </row>
    <row r="65033" spans="199:199" ht="12" customHeight="1">
      <c r="GQ65033" s="171"/>
    </row>
    <row r="65034" spans="199:199" ht="12" customHeight="1">
      <c r="GQ65034" s="171"/>
    </row>
    <row r="65035" spans="199:199" ht="12" customHeight="1">
      <c r="GQ65035" s="171"/>
    </row>
    <row r="65036" spans="199:199" ht="12" customHeight="1">
      <c r="GQ65036" s="171"/>
    </row>
    <row r="65037" spans="199:199" ht="12" customHeight="1">
      <c r="GQ65037" s="171"/>
    </row>
    <row r="65038" spans="199:199" ht="12" customHeight="1">
      <c r="GQ65038" s="171"/>
    </row>
    <row r="65039" spans="199:199" ht="12" customHeight="1">
      <c r="GQ65039" s="171"/>
    </row>
    <row r="65040" spans="199:199" ht="12" customHeight="1">
      <c r="GQ65040" s="171"/>
    </row>
    <row r="65041" spans="199:199" ht="12" customHeight="1">
      <c r="GQ65041" s="171"/>
    </row>
    <row r="65042" spans="199:199" ht="12" customHeight="1">
      <c r="GQ65042" s="171"/>
    </row>
    <row r="65043" spans="199:199" ht="12" customHeight="1">
      <c r="GQ65043" s="171"/>
    </row>
    <row r="65044" spans="199:199" ht="12" customHeight="1">
      <c r="GQ65044" s="171"/>
    </row>
    <row r="65045" spans="199:199" ht="12" customHeight="1">
      <c r="GQ65045" s="171"/>
    </row>
    <row r="65046" spans="199:199" ht="12" customHeight="1">
      <c r="GQ65046" s="171"/>
    </row>
    <row r="65047" spans="199:199" ht="12" customHeight="1">
      <c r="GQ65047" s="171"/>
    </row>
    <row r="65048" spans="199:199" ht="12" customHeight="1">
      <c r="GQ65048" s="171"/>
    </row>
    <row r="65049" spans="199:199" ht="12" customHeight="1">
      <c r="GQ65049" s="171"/>
    </row>
    <row r="65050" spans="199:199" ht="12" customHeight="1">
      <c r="GQ65050" s="171"/>
    </row>
    <row r="65051" spans="199:199" ht="12" customHeight="1">
      <c r="GQ65051" s="171"/>
    </row>
    <row r="65052" spans="199:199" ht="12" customHeight="1">
      <c r="GQ65052" s="171"/>
    </row>
    <row r="65053" spans="199:199" ht="12" customHeight="1">
      <c r="GQ65053" s="171"/>
    </row>
    <row r="65054" spans="199:199" ht="12" customHeight="1">
      <c r="GQ65054" s="171"/>
    </row>
    <row r="65055" spans="199:199" ht="12" customHeight="1">
      <c r="GQ65055" s="171"/>
    </row>
    <row r="65056" spans="199:199" ht="12" customHeight="1">
      <c r="GQ65056" s="171"/>
    </row>
    <row r="65057" spans="199:199" ht="12" customHeight="1">
      <c r="GQ65057" s="171"/>
    </row>
    <row r="65058" spans="199:199" ht="12" customHeight="1">
      <c r="GQ65058" s="171"/>
    </row>
    <row r="65059" spans="199:199" ht="12" customHeight="1">
      <c r="GQ65059" s="171"/>
    </row>
    <row r="65060" spans="199:199" ht="12" customHeight="1">
      <c r="GQ65060" s="171"/>
    </row>
    <row r="65061" spans="199:199" ht="12" customHeight="1">
      <c r="GQ65061" s="171"/>
    </row>
    <row r="65062" spans="199:199" ht="12" customHeight="1">
      <c r="GQ65062" s="171"/>
    </row>
    <row r="65063" spans="199:199" ht="12" customHeight="1">
      <c r="GQ65063" s="171"/>
    </row>
    <row r="65064" spans="199:199" ht="12" customHeight="1">
      <c r="GQ65064" s="171"/>
    </row>
    <row r="65065" spans="199:199" ht="12" customHeight="1">
      <c r="GQ65065" s="171"/>
    </row>
    <row r="65066" spans="199:199" ht="12" customHeight="1">
      <c r="GQ65066" s="171"/>
    </row>
    <row r="65067" spans="199:199" ht="12" customHeight="1">
      <c r="GQ65067" s="171"/>
    </row>
    <row r="65068" spans="199:199" ht="12" customHeight="1">
      <c r="GQ65068" s="171"/>
    </row>
    <row r="65069" spans="199:199" ht="12" customHeight="1">
      <c r="GQ65069" s="171"/>
    </row>
    <row r="65070" spans="199:199" ht="12" customHeight="1">
      <c r="GQ65070" s="171"/>
    </row>
    <row r="65071" spans="199:199" ht="12" customHeight="1">
      <c r="GQ65071" s="171"/>
    </row>
    <row r="65072" spans="199:199" ht="12" customHeight="1">
      <c r="GQ65072" s="171"/>
    </row>
    <row r="65073" spans="199:199" ht="12" customHeight="1">
      <c r="GQ65073" s="171"/>
    </row>
    <row r="65074" spans="199:199" ht="12" customHeight="1">
      <c r="GQ65074" s="171"/>
    </row>
    <row r="65075" spans="199:199" ht="12" customHeight="1">
      <c r="GQ65075" s="171"/>
    </row>
    <row r="65076" spans="199:199" ht="12" customHeight="1">
      <c r="GQ65076" s="171"/>
    </row>
    <row r="65077" spans="199:199" ht="12" customHeight="1">
      <c r="GQ65077" s="171"/>
    </row>
    <row r="65078" spans="199:199" ht="12" customHeight="1">
      <c r="GQ65078" s="171"/>
    </row>
    <row r="65079" spans="199:199" ht="12" customHeight="1">
      <c r="GQ65079" s="171"/>
    </row>
    <row r="65080" spans="199:199" ht="12" customHeight="1">
      <c r="GQ65080" s="171"/>
    </row>
    <row r="65081" spans="199:199" ht="12" customHeight="1">
      <c r="GQ65081" s="171"/>
    </row>
    <row r="65082" spans="199:199" ht="12" customHeight="1">
      <c r="GQ65082" s="171"/>
    </row>
    <row r="65083" spans="199:199" ht="12" customHeight="1">
      <c r="GQ65083" s="171"/>
    </row>
    <row r="65084" spans="199:199" ht="12" customHeight="1">
      <c r="GQ65084" s="171"/>
    </row>
    <row r="65085" spans="199:199" ht="12" customHeight="1">
      <c r="GQ65085" s="171"/>
    </row>
    <row r="65086" spans="199:199" ht="12" customHeight="1">
      <c r="GQ65086" s="171"/>
    </row>
    <row r="65087" spans="199:199" ht="12" customHeight="1">
      <c r="GQ65087" s="171"/>
    </row>
    <row r="65088" spans="199:199" ht="12" customHeight="1">
      <c r="GQ65088" s="171"/>
    </row>
    <row r="65089" spans="199:199" ht="12" customHeight="1">
      <c r="GQ65089" s="171"/>
    </row>
    <row r="65090" spans="199:199" ht="12" customHeight="1">
      <c r="GQ65090" s="171"/>
    </row>
    <row r="65091" spans="199:199" ht="12" customHeight="1">
      <c r="GQ65091" s="171"/>
    </row>
    <row r="65092" spans="199:199" ht="12" customHeight="1">
      <c r="GQ65092" s="171"/>
    </row>
    <row r="65093" spans="199:199" ht="12" customHeight="1">
      <c r="GQ65093" s="171"/>
    </row>
    <row r="65094" spans="199:199" ht="12" customHeight="1">
      <c r="GQ65094" s="171"/>
    </row>
    <row r="65095" spans="199:199" ht="12" customHeight="1">
      <c r="GQ65095" s="171"/>
    </row>
    <row r="65096" spans="199:199" ht="12" customHeight="1">
      <c r="GQ65096" s="171"/>
    </row>
    <row r="65097" spans="199:199" ht="12" customHeight="1">
      <c r="GQ65097" s="171"/>
    </row>
    <row r="65098" spans="199:199" ht="12" customHeight="1">
      <c r="GQ65098" s="171"/>
    </row>
    <row r="65099" spans="199:199" ht="12" customHeight="1">
      <c r="GQ65099" s="171"/>
    </row>
    <row r="65100" spans="199:199" ht="12" customHeight="1">
      <c r="GQ65100" s="171"/>
    </row>
    <row r="65101" spans="199:199" ht="12" customHeight="1">
      <c r="GQ65101" s="171"/>
    </row>
    <row r="65102" spans="199:199" ht="12" customHeight="1">
      <c r="GQ65102" s="171"/>
    </row>
    <row r="65103" spans="199:199" ht="12" customHeight="1">
      <c r="GQ65103" s="171"/>
    </row>
    <row r="65104" spans="199:199" ht="12" customHeight="1">
      <c r="GQ65104" s="171"/>
    </row>
    <row r="65105" spans="199:199" ht="12" customHeight="1">
      <c r="GQ65105" s="171"/>
    </row>
    <row r="65106" spans="199:199" ht="12" customHeight="1">
      <c r="GQ65106" s="171"/>
    </row>
    <row r="65107" spans="199:199" ht="12" customHeight="1">
      <c r="GQ65107" s="171"/>
    </row>
    <row r="65108" spans="199:199" ht="12" customHeight="1">
      <c r="GQ65108" s="171"/>
    </row>
    <row r="65109" spans="199:199" ht="12" customHeight="1">
      <c r="GQ65109" s="171"/>
    </row>
    <row r="65110" spans="199:199" ht="12" customHeight="1">
      <c r="GQ65110" s="171"/>
    </row>
    <row r="65111" spans="199:199" ht="12" customHeight="1">
      <c r="GQ65111" s="171"/>
    </row>
    <row r="65112" spans="199:199" ht="12" customHeight="1">
      <c r="GQ65112" s="171"/>
    </row>
    <row r="65113" spans="199:199" ht="12" customHeight="1">
      <c r="GQ65113" s="171"/>
    </row>
    <row r="65114" spans="199:199" ht="12" customHeight="1">
      <c r="GQ65114" s="171"/>
    </row>
    <row r="65115" spans="199:199" ht="12" customHeight="1">
      <c r="GQ65115" s="171"/>
    </row>
    <row r="65116" spans="199:199" ht="12" customHeight="1">
      <c r="GQ65116" s="171"/>
    </row>
    <row r="65117" spans="199:199" ht="12" customHeight="1">
      <c r="GQ65117" s="171"/>
    </row>
    <row r="65118" spans="199:199" ht="12" customHeight="1">
      <c r="GQ65118" s="171"/>
    </row>
    <row r="65119" spans="199:199" ht="12" customHeight="1">
      <c r="GQ65119" s="171"/>
    </row>
    <row r="65120" spans="199:199" ht="12" customHeight="1">
      <c r="GQ65120" s="171"/>
    </row>
    <row r="65121" spans="199:199" ht="12" customHeight="1">
      <c r="GQ65121" s="171"/>
    </row>
    <row r="65122" spans="199:199" ht="12" customHeight="1">
      <c r="GQ65122" s="171"/>
    </row>
    <row r="65123" spans="199:199" ht="12" customHeight="1">
      <c r="GQ65123" s="171"/>
    </row>
    <row r="65124" spans="199:199" ht="12" customHeight="1">
      <c r="GQ65124" s="171"/>
    </row>
    <row r="65125" spans="199:199" ht="12" customHeight="1">
      <c r="GQ65125" s="171"/>
    </row>
    <row r="65126" spans="199:199" ht="12" customHeight="1">
      <c r="GQ65126" s="171"/>
    </row>
    <row r="65127" spans="199:199" ht="12" customHeight="1">
      <c r="GQ65127" s="171"/>
    </row>
    <row r="65128" spans="199:199" ht="12" customHeight="1">
      <c r="GQ65128" s="171"/>
    </row>
    <row r="65129" spans="199:199" ht="12" customHeight="1">
      <c r="GQ65129" s="171"/>
    </row>
    <row r="65130" spans="199:199" ht="12" customHeight="1">
      <c r="GQ65130" s="171"/>
    </row>
    <row r="65131" spans="199:199" ht="12" customHeight="1">
      <c r="GQ65131" s="171"/>
    </row>
    <row r="65132" spans="199:199" ht="12" customHeight="1">
      <c r="GQ65132" s="171"/>
    </row>
    <row r="65133" spans="199:199" ht="12" customHeight="1">
      <c r="GQ65133" s="171"/>
    </row>
    <row r="65134" spans="199:199" ht="12" customHeight="1">
      <c r="GQ65134" s="171"/>
    </row>
    <row r="65135" spans="199:199" ht="12" customHeight="1">
      <c r="GQ65135" s="171"/>
    </row>
    <row r="65136" spans="199:199" ht="12" customHeight="1">
      <c r="GQ65136" s="171"/>
    </row>
    <row r="65137" spans="199:199" ht="12" customHeight="1">
      <c r="GQ65137" s="171"/>
    </row>
    <row r="65138" spans="199:199" ht="12" customHeight="1">
      <c r="GQ65138" s="171"/>
    </row>
    <row r="65139" spans="199:199" ht="12" customHeight="1">
      <c r="GQ65139" s="171"/>
    </row>
    <row r="65140" spans="199:199" ht="12" customHeight="1">
      <c r="GQ65140" s="171"/>
    </row>
    <row r="65141" spans="199:199" ht="12" customHeight="1">
      <c r="GQ65141" s="171"/>
    </row>
    <row r="65142" spans="199:199" ht="12" customHeight="1">
      <c r="GQ65142" s="171"/>
    </row>
    <row r="65143" spans="199:199" ht="12" customHeight="1">
      <c r="GQ65143" s="171"/>
    </row>
    <row r="65144" spans="199:199" ht="12" customHeight="1">
      <c r="GQ65144" s="171"/>
    </row>
    <row r="65145" spans="199:199" ht="12" customHeight="1">
      <c r="GQ65145" s="171"/>
    </row>
    <row r="65146" spans="199:199" ht="12" customHeight="1">
      <c r="GQ65146" s="171"/>
    </row>
    <row r="65147" spans="199:199" ht="12" customHeight="1">
      <c r="GQ65147" s="171"/>
    </row>
    <row r="65148" spans="199:199" ht="12" customHeight="1">
      <c r="GQ65148" s="171"/>
    </row>
    <row r="65149" spans="199:199" ht="12" customHeight="1">
      <c r="GQ65149" s="171"/>
    </row>
    <row r="65150" spans="199:199" ht="12" customHeight="1">
      <c r="GQ65150" s="171"/>
    </row>
    <row r="65151" spans="199:199" ht="12" customHeight="1">
      <c r="GQ65151" s="171"/>
    </row>
    <row r="65152" spans="199:199" ht="12" customHeight="1">
      <c r="GQ65152" s="171"/>
    </row>
    <row r="65153" spans="199:199" ht="12" customHeight="1">
      <c r="GQ65153" s="171"/>
    </row>
    <row r="65154" spans="199:199" ht="12" customHeight="1">
      <c r="GQ65154" s="171"/>
    </row>
    <row r="65155" spans="199:199" ht="12" customHeight="1">
      <c r="GQ65155" s="171"/>
    </row>
    <row r="65156" spans="199:199" ht="12" customHeight="1">
      <c r="GQ65156" s="171"/>
    </row>
    <row r="65157" spans="199:199" ht="12" customHeight="1">
      <c r="GQ65157" s="171"/>
    </row>
    <row r="65158" spans="199:199" ht="12" customHeight="1">
      <c r="GQ65158" s="171"/>
    </row>
    <row r="65159" spans="199:199" ht="12" customHeight="1">
      <c r="GQ65159" s="171"/>
    </row>
    <row r="65160" spans="199:199" ht="12" customHeight="1">
      <c r="GQ65160" s="171"/>
    </row>
    <row r="65161" spans="199:199" ht="12" customHeight="1">
      <c r="GQ65161" s="171"/>
    </row>
    <row r="65162" spans="199:199" ht="12" customHeight="1">
      <c r="GQ65162" s="171"/>
    </row>
    <row r="65163" spans="199:199" ht="12" customHeight="1">
      <c r="GQ65163" s="171"/>
    </row>
    <row r="65164" spans="199:199" ht="12" customHeight="1">
      <c r="GQ65164" s="171"/>
    </row>
    <row r="65165" spans="199:199" ht="12" customHeight="1">
      <c r="GQ65165" s="171"/>
    </row>
    <row r="65166" spans="199:199" ht="12" customHeight="1">
      <c r="GQ65166" s="171"/>
    </row>
    <row r="65167" spans="199:199" ht="12" customHeight="1">
      <c r="GQ65167" s="171"/>
    </row>
    <row r="65168" spans="199:199" ht="12" customHeight="1">
      <c r="GQ65168" s="171"/>
    </row>
    <row r="65169" spans="199:199" ht="12" customHeight="1">
      <c r="GQ65169" s="171"/>
    </row>
    <row r="65170" spans="199:199" ht="12" customHeight="1">
      <c r="GQ65170" s="171"/>
    </row>
    <row r="65171" spans="199:199" ht="12" customHeight="1">
      <c r="GQ65171" s="171"/>
    </row>
    <row r="65172" spans="199:199" ht="12" customHeight="1">
      <c r="GQ65172" s="171"/>
    </row>
    <row r="65173" spans="199:199" ht="12" customHeight="1">
      <c r="GQ65173" s="171"/>
    </row>
    <row r="65174" spans="199:199" ht="12" customHeight="1">
      <c r="GQ65174" s="171"/>
    </row>
    <row r="65175" spans="199:199" ht="12" customHeight="1">
      <c r="GQ65175" s="171"/>
    </row>
    <row r="65176" spans="199:199" ht="12" customHeight="1">
      <c r="GQ65176" s="171"/>
    </row>
    <row r="65177" spans="199:199" ht="12" customHeight="1">
      <c r="GQ65177" s="171"/>
    </row>
    <row r="65178" spans="199:199" ht="12" customHeight="1">
      <c r="GQ65178" s="171"/>
    </row>
    <row r="65179" spans="199:199" ht="12" customHeight="1">
      <c r="GQ65179" s="171"/>
    </row>
    <row r="65180" spans="199:199" ht="12" customHeight="1">
      <c r="GQ65180" s="171"/>
    </row>
    <row r="65181" spans="199:199" ht="12" customHeight="1">
      <c r="GQ65181" s="171"/>
    </row>
    <row r="65182" spans="199:199" ht="12" customHeight="1">
      <c r="GQ65182" s="171"/>
    </row>
    <row r="65183" spans="199:199" ht="12" customHeight="1">
      <c r="GQ65183" s="171"/>
    </row>
    <row r="65184" spans="199:199" ht="12" customHeight="1">
      <c r="GQ65184" s="171"/>
    </row>
    <row r="65185" spans="199:199" ht="12" customHeight="1">
      <c r="GQ65185" s="171"/>
    </row>
    <row r="65186" spans="199:199" ht="12" customHeight="1">
      <c r="GQ65186" s="171"/>
    </row>
    <row r="65187" spans="199:199" ht="12" customHeight="1">
      <c r="GQ65187" s="171"/>
    </row>
    <row r="65188" spans="199:199" ht="12" customHeight="1">
      <c r="GQ65188" s="171"/>
    </row>
    <row r="65189" spans="199:199" ht="12" customHeight="1">
      <c r="GQ65189" s="171"/>
    </row>
    <row r="65190" spans="199:199" ht="12" customHeight="1">
      <c r="GQ65190" s="171"/>
    </row>
    <row r="65191" spans="199:199" ht="12" customHeight="1">
      <c r="GQ65191" s="171"/>
    </row>
    <row r="65192" spans="199:199" ht="12" customHeight="1">
      <c r="GQ65192" s="171"/>
    </row>
    <row r="65193" spans="199:199" ht="12" customHeight="1">
      <c r="GQ65193" s="171"/>
    </row>
    <row r="65194" spans="199:199" ht="12" customHeight="1">
      <c r="GQ65194" s="171"/>
    </row>
    <row r="65195" spans="199:199" ht="12" customHeight="1">
      <c r="GQ65195" s="171"/>
    </row>
    <row r="65196" spans="199:199" ht="12" customHeight="1">
      <c r="GQ65196" s="171"/>
    </row>
    <row r="65197" spans="199:199" ht="12" customHeight="1">
      <c r="GQ65197" s="171"/>
    </row>
    <row r="65198" spans="199:199" ht="12" customHeight="1">
      <c r="GQ65198" s="171"/>
    </row>
    <row r="65199" spans="199:199" ht="12" customHeight="1">
      <c r="GQ65199" s="171"/>
    </row>
    <row r="65200" spans="199:199" ht="12" customHeight="1">
      <c r="GQ65200" s="171"/>
    </row>
    <row r="65201" spans="199:199" ht="12" customHeight="1">
      <c r="GQ65201" s="171"/>
    </row>
    <row r="65202" spans="199:199" ht="12" customHeight="1">
      <c r="GQ65202" s="171"/>
    </row>
    <row r="65203" spans="199:199" ht="12" customHeight="1">
      <c r="GQ65203" s="171"/>
    </row>
    <row r="65204" spans="199:199" ht="12" customHeight="1">
      <c r="GQ65204" s="171"/>
    </row>
    <row r="65205" spans="199:199" ht="12" customHeight="1">
      <c r="GQ65205" s="171"/>
    </row>
    <row r="65206" spans="199:199" ht="12" customHeight="1">
      <c r="GQ65206" s="171"/>
    </row>
    <row r="65207" spans="199:199" ht="12" customHeight="1">
      <c r="GQ65207" s="171"/>
    </row>
    <row r="65208" spans="199:199" ht="12" customHeight="1">
      <c r="GQ65208" s="171"/>
    </row>
    <row r="65209" spans="199:199" ht="12" customHeight="1">
      <c r="GQ65209" s="171"/>
    </row>
    <row r="65210" spans="199:199" ht="12" customHeight="1">
      <c r="GQ65210" s="171"/>
    </row>
    <row r="65211" spans="199:199" ht="12" customHeight="1">
      <c r="GQ65211" s="171"/>
    </row>
    <row r="65212" spans="199:199" ht="12" customHeight="1">
      <c r="GQ65212" s="171"/>
    </row>
    <row r="65213" spans="199:199" ht="12" customHeight="1">
      <c r="GQ65213" s="171"/>
    </row>
    <row r="65214" spans="199:199" ht="12" customHeight="1">
      <c r="GQ65214" s="171"/>
    </row>
    <row r="65215" spans="199:199" ht="12" customHeight="1">
      <c r="GQ65215" s="171"/>
    </row>
    <row r="65216" spans="199:199" ht="12" customHeight="1">
      <c r="GQ65216" s="171"/>
    </row>
    <row r="65217" spans="199:199" ht="12" customHeight="1">
      <c r="GQ65217" s="171"/>
    </row>
    <row r="65218" spans="199:199" ht="12" customHeight="1">
      <c r="GQ65218" s="171"/>
    </row>
    <row r="65219" spans="199:199" ht="12" customHeight="1">
      <c r="GQ65219" s="171"/>
    </row>
    <row r="65220" spans="199:199" ht="12" customHeight="1">
      <c r="GQ65220" s="171"/>
    </row>
    <row r="65221" spans="199:199" ht="12" customHeight="1">
      <c r="GQ65221" s="171"/>
    </row>
    <row r="65222" spans="199:199" ht="12" customHeight="1">
      <c r="GQ65222" s="171"/>
    </row>
    <row r="65223" spans="199:199" ht="12" customHeight="1">
      <c r="GQ65223" s="171"/>
    </row>
    <row r="65224" spans="199:199" ht="12" customHeight="1">
      <c r="GQ65224" s="171"/>
    </row>
    <row r="65225" spans="199:199" ht="12" customHeight="1">
      <c r="GQ65225" s="171"/>
    </row>
    <row r="65226" spans="199:199" ht="12" customHeight="1">
      <c r="GQ65226" s="171"/>
    </row>
    <row r="65227" spans="199:199" ht="12" customHeight="1">
      <c r="GQ65227" s="171"/>
    </row>
    <row r="65228" spans="199:199" ht="12" customHeight="1">
      <c r="GQ65228" s="171"/>
    </row>
    <row r="65229" spans="199:199" ht="12" customHeight="1">
      <c r="GQ65229" s="171"/>
    </row>
    <row r="65230" spans="199:199" ht="12" customHeight="1">
      <c r="GQ65230" s="171"/>
    </row>
    <row r="65231" spans="199:199" ht="12" customHeight="1">
      <c r="GQ65231" s="171"/>
    </row>
    <row r="65232" spans="199:199" ht="12" customHeight="1">
      <c r="GQ65232" s="171"/>
    </row>
    <row r="65233" spans="199:199" ht="12" customHeight="1">
      <c r="GQ65233" s="171"/>
    </row>
    <row r="65234" spans="199:199" ht="12" customHeight="1">
      <c r="GQ65234" s="171"/>
    </row>
    <row r="65235" spans="199:199" ht="12" customHeight="1">
      <c r="GQ65235" s="171"/>
    </row>
    <row r="65236" spans="199:199" ht="12" customHeight="1">
      <c r="GQ65236" s="171"/>
    </row>
    <row r="65237" spans="199:199" ht="12" customHeight="1">
      <c r="GQ65237" s="171"/>
    </row>
    <row r="65238" spans="199:199" ht="12" customHeight="1">
      <c r="GQ65238" s="171"/>
    </row>
    <row r="65239" spans="199:199" ht="12" customHeight="1">
      <c r="GQ65239" s="171"/>
    </row>
    <row r="65240" spans="199:199" ht="12" customHeight="1">
      <c r="GQ65240" s="171"/>
    </row>
    <row r="65241" spans="199:199" ht="12" customHeight="1">
      <c r="GQ65241" s="171"/>
    </row>
    <row r="65242" spans="199:199" ht="12" customHeight="1">
      <c r="GQ65242" s="171"/>
    </row>
    <row r="65243" spans="199:199" ht="12" customHeight="1">
      <c r="GQ65243" s="171"/>
    </row>
    <row r="65244" spans="199:199" ht="12" customHeight="1">
      <c r="GQ65244" s="171"/>
    </row>
    <row r="65245" spans="199:199" ht="12" customHeight="1">
      <c r="GQ65245" s="171"/>
    </row>
    <row r="65246" spans="199:199" ht="12" customHeight="1">
      <c r="GQ65246" s="171"/>
    </row>
    <row r="65247" spans="199:199" ht="12" customHeight="1">
      <c r="GQ65247" s="171"/>
    </row>
    <row r="65248" spans="199:199" ht="12" customHeight="1">
      <c r="GQ65248" s="171"/>
    </row>
    <row r="65249" spans="199:199" ht="12" customHeight="1">
      <c r="GQ65249" s="171"/>
    </row>
    <row r="65250" spans="199:199" ht="12" customHeight="1">
      <c r="GQ65250" s="171"/>
    </row>
    <row r="65251" spans="199:199" ht="12" customHeight="1">
      <c r="GQ65251" s="171"/>
    </row>
    <row r="65252" spans="199:199" ht="12" customHeight="1">
      <c r="GQ65252" s="171"/>
    </row>
    <row r="65253" spans="199:199" ht="12" customHeight="1">
      <c r="GQ65253" s="171"/>
    </row>
    <row r="65254" spans="199:199" ht="12" customHeight="1">
      <c r="GQ65254" s="171"/>
    </row>
    <row r="65255" spans="199:199" ht="12" customHeight="1">
      <c r="GQ65255" s="171"/>
    </row>
    <row r="65256" spans="199:199" ht="12" customHeight="1">
      <c r="GQ65256" s="171"/>
    </row>
    <row r="65257" spans="199:199" ht="12" customHeight="1">
      <c r="GQ65257" s="171"/>
    </row>
    <row r="65258" spans="199:199" ht="12" customHeight="1">
      <c r="GQ65258" s="171"/>
    </row>
    <row r="65259" spans="199:199" ht="12" customHeight="1">
      <c r="GQ65259" s="171"/>
    </row>
    <row r="65260" spans="199:199" ht="12" customHeight="1">
      <c r="GQ65260" s="171"/>
    </row>
    <row r="65261" spans="199:199" ht="12" customHeight="1">
      <c r="GQ65261" s="171"/>
    </row>
    <row r="65262" spans="199:199" ht="12" customHeight="1">
      <c r="GQ65262" s="171"/>
    </row>
    <row r="65263" spans="199:199" ht="12" customHeight="1">
      <c r="GQ65263" s="171"/>
    </row>
    <row r="65264" spans="199:199" ht="12" customHeight="1">
      <c r="GQ65264" s="171"/>
    </row>
    <row r="65265" spans="199:199" ht="12" customHeight="1">
      <c r="GQ65265" s="171"/>
    </row>
    <row r="65266" spans="199:199" ht="12" customHeight="1">
      <c r="GQ65266" s="171"/>
    </row>
    <row r="65267" spans="199:199" ht="12" customHeight="1">
      <c r="GQ65267" s="171"/>
    </row>
    <row r="65268" spans="199:199" ht="12" customHeight="1">
      <c r="GQ65268" s="171"/>
    </row>
    <row r="65269" spans="199:199" ht="12" customHeight="1">
      <c r="GQ65269" s="171"/>
    </row>
    <row r="65270" spans="199:199" ht="12" customHeight="1">
      <c r="GQ65270" s="171"/>
    </row>
    <row r="65271" spans="199:199" ht="12" customHeight="1">
      <c r="GQ65271" s="171"/>
    </row>
    <row r="65272" spans="199:199" ht="12" customHeight="1">
      <c r="GQ65272" s="171"/>
    </row>
    <row r="65273" spans="199:199" ht="12" customHeight="1">
      <c r="GQ65273" s="171"/>
    </row>
    <row r="65274" spans="199:199" ht="12" customHeight="1">
      <c r="GQ65274" s="171"/>
    </row>
    <row r="65275" spans="199:199" ht="12" customHeight="1">
      <c r="GQ65275" s="171"/>
    </row>
    <row r="65276" spans="199:199" ht="12" customHeight="1">
      <c r="GQ65276" s="171"/>
    </row>
    <row r="65277" spans="199:199" ht="12" customHeight="1">
      <c r="GQ65277" s="171"/>
    </row>
    <row r="65278" spans="199:199" ht="12" customHeight="1">
      <c r="GQ65278" s="171"/>
    </row>
    <row r="65279" spans="199:199" ht="12" customHeight="1">
      <c r="GQ65279" s="171"/>
    </row>
    <row r="65280" spans="199:199" ht="12" customHeight="1">
      <c r="GQ65280" s="171"/>
    </row>
    <row r="65281" spans="199:199" ht="12" customHeight="1">
      <c r="GQ65281" s="171"/>
    </row>
    <row r="65282" spans="199:199" ht="12" customHeight="1">
      <c r="GQ65282" s="171"/>
    </row>
    <row r="65283" spans="199:199" ht="12" customHeight="1">
      <c r="GQ65283" s="171"/>
    </row>
    <row r="65284" spans="199:199" ht="12" customHeight="1">
      <c r="GQ65284" s="171"/>
    </row>
    <row r="65285" spans="199:199" ht="12" customHeight="1">
      <c r="GQ65285" s="171"/>
    </row>
    <row r="65286" spans="199:199" ht="12" customHeight="1">
      <c r="GQ65286" s="171"/>
    </row>
    <row r="65287" spans="199:199" ht="12" customHeight="1">
      <c r="GQ65287" s="171"/>
    </row>
    <row r="65288" spans="199:199" ht="12" customHeight="1">
      <c r="GQ65288" s="171"/>
    </row>
    <row r="65289" spans="199:199" ht="12" customHeight="1">
      <c r="GQ65289" s="171"/>
    </row>
    <row r="65290" spans="199:199" ht="12" customHeight="1">
      <c r="GQ65290" s="171"/>
    </row>
    <row r="65291" spans="199:199" ht="12" customHeight="1">
      <c r="GQ65291" s="171"/>
    </row>
    <row r="65292" spans="199:199" ht="12" customHeight="1">
      <c r="GQ65292" s="171"/>
    </row>
    <row r="65293" spans="199:199" ht="12" customHeight="1">
      <c r="GQ65293" s="171"/>
    </row>
    <row r="65294" spans="199:199" ht="12" customHeight="1">
      <c r="GQ65294" s="171"/>
    </row>
    <row r="65295" spans="199:199" ht="12" customHeight="1">
      <c r="GQ65295" s="171"/>
    </row>
    <row r="65296" spans="199:199" ht="12" customHeight="1">
      <c r="GQ65296" s="171"/>
    </row>
    <row r="65297" spans="199:199" ht="12" customHeight="1">
      <c r="GQ65297" s="171"/>
    </row>
    <row r="65298" spans="199:199" ht="12" customHeight="1">
      <c r="GQ65298" s="171"/>
    </row>
    <row r="65299" spans="199:199" ht="12" customHeight="1">
      <c r="GQ65299" s="171"/>
    </row>
    <row r="65300" spans="199:199" ht="12" customHeight="1">
      <c r="GQ65300" s="171"/>
    </row>
    <row r="65301" spans="199:199" ht="12" customHeight="1">
      <c r="GQ65301" s="171"/>
    </row>
    <row r="65302" spans="199:199" ht="12" customHeight="1">
      <c r="GQ65302" s="171"/>
    </row>
    <row r="65303" spans="199:199" ht="12" customHeight="1">
      <c r="GQ65303" s="171"/>
    </row>
    <row r="65304" spans="199:199" ht="12" customHeight="1">
      <c r="GQ65304" s="171"/>
    </row>
    <row r="65305" spans="199:199" ht="12" customHeight="1">
      <c r="GQ65305" s="171"/>
    </row>
    <row r="65306" spans="199:199" ht="12" customHeight="1">
      <c r="GQ65306" s="171"/>
    </row>
    <row r="65307" spans="199:199" ht="12" customHeight="1">
      <c r="GQ65307" s="171"/>
    </row>
    <row r="65308" spans="199:199" ht="12" customHeight="1">
      <c r="GQ65308" s="171"/>
    </row>
    <row r="65309" spans="199:199" ht="12" customHeight="1">
      <c r="GQ65309" s="171"/>
    </row>
    <row r="65310" spans="199:199" ht="12" customHeight="1">
      <c r="GQ65310" s="171"/>
    </row>
    <row r="65311" spans="199:199" ht="12" customHeight="1">
      <c r="GQ65311" s="171"/>
    </row>
    <row r="65312" spans="199:199" ht="12" customHeight="1">
      <c r="GQ65312" s="171"/>
    </row>
    <row r="65313" spans="199:199" ht="12" customHeight="1">
      <c r="GQ65313" s="171"/>
    </row>
    <row r="65314" spans="199:199" ht="12" customHeight="1">
      <c r="GQ65314" s="171"/>
    </row>
    <row r="65315" spans="199:199" ht="12" customHeight="1">
      <c r="GQ65315" s="171"/>
    </row>
    <row r="65316" spans="199:199" ht="12" customHeight="1">
      <c r="GQ65316" s="171"/>
    </row>
    <row r="65317" spans="199:199" ht="12" customHeight="1">
      <c r="GQ65317" s="171"/>
    </row>
    <row r="65318" spans="199:199" ht="12" customHeight="1">
      <c r="GQ65318" s="171"/>
    </row>
    <row r="65319" spans="199:199" ht="12" customHeight="1">
      <c r="GQ65319" s="171"/>
    </row>
    <row r="65320" spans="199:199" ht="12" customHeight="1">
      <c r="GQ65320" s="171"/>
    </row>
    <row r="65321" spans="199:199" ht="12" customHeight="1">
      <c r="GQ65321" s="171"/>
    </row>
    <row r="65322" spans="199:199" ht="12" customHeight="1">
      <c r="GQ65322" s="171"/>
    </row>
    <row r="65323" spans="199:199" ht="12" customHeight="1">
      <c r="GQ65323" s="171"/>
    </row>
    <row r="65324" spans="199:199" ht="12" customHeight="1">
      <c r="GQ65324" s="171"/>
    </row>
    <row r="65325" spans="199:199" ht="12" customHeight="1">
      <c r="GQ65325" s="171"/>
    </row>
    <row r="65326" spans="199:199" ht="12" customHeight="1">
      <c r="GQ65326" s="171"/>
    </row>
    <row r="65327" spans="199:199" ht="12" customHeight="1">
      <c r="GQ65327" s="171"/>
    </row>
    <row r="65328" spans="199:199" ht="12" customHeight="1">
      <c r="GQ65328" s="171"/>
    </row>
    <row r="65329" spans="199:199" ht="12" customHeight="1">
      <c r="GQ65329" s="171"/>
    </row>
    <row r="65330" spans="199:199" ht="12" customHeight="1">
      <c r="GQ65330" s="171"/>
    </row>
    <row r="65331" spans="199:199" ht="12" customHeight="1">
      <c r="GQ65331" s="171"/>
    </row>
    <row r="65332" spans="199:199" ht="12" customHeight="1">
      <c r="GQ65332" s="171"/>
    </row>
    <row r="65333" spans="199:199" ht="12" customHeight="1">
      <c r="GQ65333" s="171"/>
    </row>
    <row r="65334" spans="199:199" ht="12" customHeight="1">
      <c r="GQ65334" s="171"/>
    </row>
    <row r="65335" spans="199:199" ht="12" customHeight="1">
      <c r="GQ65335" s="171"/>
    </row>
    <row r="65336" spans="199:199" ht="12" customHeight="1">
      <c r="GQ65336" s="171"/>
    </row>
    <row r="65337" spans="199:199" ht="12" customHeight="1">
      <c r="GQ65337" s="171"/>
    </row>
    <row r="65338" spans="199:199" ht="12" customHeight="1">
      <c r="GQ65338" s="171"/>
    </row>
    <row r="65339" spans="199:199" ht="12" customHeight="1">
      <c r="GQ65339" s="171"/>
    </row>
    <row r="65340" spans="199:199" ht="12" customHeight="1">
      <c r="GQ65340" s="171"/>
    </row>
    <row r="65341" spans="199:199" ht="12" customHeight="1">
      <c r="GQ65341" s="171"/>
    </row>
    <row r="65342" spans="199:199" ht="12" customHeight="1">
      <c r="GQ65342" s="171"/>
    </row>
    <row r="65343" spans="199:199" ht="12" customHeight="1">
      <c r="GQ65343" s="171"/>
    </row>
    <row r="65344" spans="199:199" ht="12" customHeight="1">
      <c r="GQ65344" s="171"/>
    </row>
    <row r="65345" spans="199:199" ht="12" customHeight="1">
      <c r="GQ65345" s="171"/>
    </row>
    <row r="65346" spans="199:199" ht="12" customHeight="1">
      <c r="GQ65346" s="171"/>
    </row>
    <row r="65347" spans="199:199" ht="12" customHeight="1">
      <c r="GQ65347" s="171"/>
    </row>
    <row r="65348" spans="199:199" ht="12" customHeight="1">
      <c r="GQ65348" s="171"/>
    </row>
    <row r="65349" spans="199:199" ht="12" customHeight="1">
      <c r="GQ65349" s="171"/>
    </row>
    <row r="65350" spans="199:199" ht="12" customHeight="1">
      <c r="GQ65350" s="171"/>
    </row>
    <row r="65351" spans="199:199" ht="12" customHeight="1">
      <c r="GQ65351" s="171"/>
    </row>
    <row r="65352" spans="199:199" ht="12" customHeight="1">
      <c r="GQ65352" s="171"/>
    </row>
    <row r="65353" spans="199:199" ht="12" customHeight="1">
      <c r="GQ65353" s="171"/>
    </row>
    <row r="65354" spans="199:199" ht="12" customHeight="1">
      <c r="GQ65354" s="171"/>
    </row>
    <row r="65355" spans="199:199" ht="12" customHeight="1">
      <c r="GQ65355" s="171"/>
    </row>
    <row r="65356" spans="199:199" ht="12" customHeight="1">
      <c r="GQ65356" s="171"/>
    </row>
    <row r="65357" spans="199:199" ht="12" customHeight="1">
      <c r="GQ65357" s="171"/>
    </row>
    <row r="65358" spans="199:199" ht="12" customHeight="1">
      <c r="GQ65358" s="171"/>
    </row>
    <row r="65359" spans="199:199" ht="12" customHeight="1">
      <c r="GQ65359" s="171"/>
    </row>
    <row r="65360" spans="199:199" ht="12" customHeight="1">
      <c r="GQ65360" s="171"/>
    </row>
    <row r="65361" spans="199:199" ht="12" customHeight="1">
      <c r="GQ65361" s="171"/>
    </row>
    <row r="65362" spans="199:199" ht="12" customHeight="1">
      <c r="GQ65362" s="171"/>
    </row>
    <row r="65363" spans="199:199" ht="12" customHeight="1">
      <c r="GQ65363" s="171"/>
    </row>
    <row r="65364" spans="199:199" ht="12" customHeight="1">
      <c r="GQ65364" s="171"/>
    </row>
    <row r="65365" spans="199:199" ht="12" customHeight="1">
      <c r="GQ65365" s="171"/>
    </row>
    <row r="65366" spans="199:199" ht="12" customHeight="1">
      <c r="GQ65366" s="171"/>
    </row>
    <row r="65367" spans="199:199" ht="12" customHeight="1">
      <c r="GQ65367" s="171"/>
    </row>
    <row r="65368" spans="199:199" ht="12" customHeight="1">
      <c r="GQ65368" s="171"/>
    </row>
    <row r="65369" spans="199:199" ht="12" customHeight="1">
      <c r="GQ65369" s="171"/>
    </row>
    <row r="65370" spans="199:199" ht="12" customHeight="1">
      <c r="GQ65370" s="171"/>
    </row>
    <row r="65371" spans="199:199" ht="12" customHeight="1">
      <c r="GQ65371" s="171"/>
    </row>
    <row r="65372" spans="199:199" ht="12" customHeight="1">
      <c r="GQ65372" s="171"/>
    </row>
    <row r="65373" spans="199:199" ht="12" customHeight="1">
      <c r="GQ65373" s="171"/>
    </row>
    <row r="65374" spans="199:199" ht="12" customHeight="1">
      <c r="GQ65374" s="171"/>
    </row>
    <row r="65375" spans="199:199" ht="12" customHeight="1">
      <c r="GQ65375" s="171"/>
    </row>
    <row r="65376" spans="199:199" ht="12" customHeight="1">
      <c r="GQ65376" s="171"/>
    </row>
    <row r="65377" spans="199:199" ht="12" customHeight="1">
      <c r="GQ65377" s="171"/>
    </row>
    <row r="65378" spans="199:199" ht="12" customHeight="1">
      <c r="GQ65378" s="171"/>
    </row>
    <row r="65379" spans="199:199" ht="12" customHeight="1">
      <c r="GQ65379" s="171"/>
    </row>
    <row r="65380" spans="199:199" ht="12" customHeight="1">
      <c r="GQ65380" s="171"/>
    </row>
    <row r="65381" spans="199:199" ht="12" customHeight="1">
      <c r="GQ65381" s="171"/>
    </row>
    <row r="65382" spans="199:199" ht="12" customHeight="1">
      <c r="GQ65382" s="171"/>
    </row>
    <row r="65383" spans="199:199" ht="12" customHeight="1">
      <c r="GQ65383" s="171"/>
    </row>
    <row r="65384" spans="199:199" ht="12" customHeight="1">
      <c r="GQ65384" s="171"/>
    </row>
    <row r="65385" spans="199:199" ht="12" customHeight="1">
      <c r="GQ65385" s="171"/>
    </row>
    <row r="65386" spans="199:199" ht="12" customHeight="1">
      <c r="GQ65386" s="171"/>
    </row>
    <row r="65387" spans="199:199" ht="12" customHeight="1">
      <c r="GQ65387" s="171"/>
    </row>
    <row r="65388" spans="199:199" ht="12" customHeight="1">
      <c r="GQ65388" s="171"/>
    </row>
    <row r="65389" spans="199:199" ht="12" customHeight="1">
      <c r="GQ65389" s="171"/>
    </row>
    <row r="65390" spans="199:199" ht="12" customHeight="1">
      <c r="GQ65390" s="171"/>
    </row>
    <row r="65391" spans="199:199" ht="12" customHeight="1">
      <c r="GQ65391" s="171"/>
    </row>
    <row r="65392" spans="199:199" ht="12" customHeight="1">
      <c r="GQ65392" s="171"/>
    </row>
    <row r="65393" spans="199:199" ht="12" customHeight="1">
      <c r="GQ65393" s="171"/>
    </row>
    <row r="65394" spans="199:199" ht="12" customHeight="1">
      <c r="GQ65394" s="171"/>
    </row>
    <row r="65395" spans="199:199" ht="12" customHeight="1">
      <c r="GQ65395" s="171"/>
    </row>
    <row r="65396" spans="199:199" ht="12" customHeight="1">
      <c r="GQ65396" s="171"/>
    </row>
    <row r="65397" spans="199:199" ht="12" customHeight="1">
      <c r="GQ65397" s="171"/>
    </row>
    <row r="65398" spans="199:199" ht="12" customHeight="1">
      <c r="GQ65398" s="171"/>
    </row>
    <row r="65399" spans="199:199" ht="12" customHeight="1">
      <c r="GQ65399" s="171"/>
    </row>
    <row r="65400" spans="199:199" ht="12" customHeight="1">
      <c r="GQ65400" s="171"/>
    </row>
    <row r="65401" spans="199:199" ht="12" customHeight="1">
      <c r="GQ65401" s="171"/>
    </row>
    <row r="65402" spans="199:199" ht="12" customHeight="1">
      <c r="GQ65402" s="171"/>
    </row>
    <row r="65403" spans="199:199" ht="12" customHeight="1">
      <c r="GQ65403" s="171"/>
    </row>
    <row r="65404" spans="199:199" ht="12" customHeight="1">
      <c r="GQ65404" s="171"/>
    </row>
    <row r="65405" spans="199:199" ht="12" customHeight="1">
      <c r="GQ65405" s="171"/>
    </row>
    <row r="65406" spans="199:199" ht="12" customHeight="1">
      <c r="GQ65406" s="171"/>
    </row>
    <row r="65407" spans="199:199" ht="12" customHeight="1">
      <c r="GQ65407" s="171"/>
    </row>
    <row r="65408" spans="199:199" ht="12" customHeight="1">
      <c r="GQ65408" s="171"/>
    </row>
    <row r="65409" spans="199:199" ht="12" customHeight="1">
      <c r="GQ65409" s="171"/>
    </row>
    <row r="65410" spans="199:199" ht="12" customHeight="1">
      <c r="GQ65410" s="171"/>
    </row>
    <row r="65411" spans="199:199" ht="12" customHeight="1">
      <c r="GQ65411" s="171"/>
    </row>
    <row r="65412" spans="199:199" ht="12" customHeight="1">
      <c r="GQ65412" s="171"/>
    </row>
    <row r="65413" spans="199:199" ht="12" customHeight="1">
      <c r="GQ65413" s="171"/>
    </row>
    <row r="65414" spans="199:199" ht="12" customHeight="1">
      <c r="GQ65414" s="171"/>
    </row>
    <row r="65415" spans="199:199" ht="12" customHeight="1">
      <c r="GQ65415" s="171"/>
    </row>
    <row r="65416" spans="199:199" ht="12" customHeight="1">
      <c r="GQ65416" s="171"/>
    </row>
    <row r="65417" spans="199:199" ht="12" customHeight="1">
      <c r="GQ65417" s="171"/>
    </row>
    <row r="65418" spans="199:199" ht="12" customHeight="1">
      <c r="GQ65418" s="171"/>
    </row>
    <row r="65419" spans="199:199" ht="12" customHeight="1">
      <c r="GQ65419" s="171"/>
    </row>
    <row r="65420" spans="199:199" ht="12" customHeight="1">
      <c r="GQ65420" s="171"/>
    </row>
    <row r="65421" spans="199:199" ht="12" customHeight="1">
      <c r="GQ65421" s="171"/>
    </row>
    <row r="65422" spans="199:199" ht="12" customHeight="1">
      <c r="GQ65422" s="171"/>
    </row>
    <row r="65423" spans="199:199" ht="12" customHeight="1">
      <c r="GQ65423" s="171"/>
    </row>
    <row r="65424" spans="199:199" ht="12" customHeight="1">
      <c r="GQ65424" s="171"/>
    </row>
    <row r="65425" spans="199:199" ht="12" customHeight="1">
      <c r="GQ65425" s="171"/>
    </row>
    <row r="65426" spans="199:199" ht="12" customHeight="1">
      <c r="GQ65426" s="171"/>
    </row>
    <row r="65427" spans="199:199" ht="12" customHeight="1">
      <c r="GQ65427" s="171"/>
    </row>
    <row r="65428" spans="199:199" ht="12" customHeight="1">
      <c r="GQ65428" s="171"/>
    </row>
    <row r="65429" spans="199:199" ht="12" customHeight="1">
      <c r="GQ65429" s="171"/>
    </row>
    <row r="65430" spans="199:199" ht="12" customHeight="1">
      <c r="GQ65430" s="171"/>
    </row>
    <row r="65431" spans="199:199" ht="12" customHeight="1">
      <c r="GQ65431" s="171"/>
    </row>
    <row r="65432" spans="199:199" ht="12" customHeight="1">
      <c r="GQ65432" s="171"/>
    </row>
    <row r="65433" spans="199:199" ht="12" customHeight="1">
      <c r="GQ65433" s="171"/>
    </row>
    <row r="65434" spans="199:199" ht="12" customHeight="1">
      <c r="GQ65434" s="171"/>
    </row>
    <row r="65435" spans="199:199" ht="12" customHeight="1">
      <c r="GQ65435" s="171"/>
    </row>
    <row r="65436" spans="199:199" ht="12" customHeight="1">
      <c r="GQ65436" s="171"/>
    </row>
    <row r="65437" spans="199:199" ht="12" customHeight="1">
      <c r="GQ65437" s="171"/>
    </row>
    <row r="65438" spans="199:199" ht="12" customHeight="1">
      <c r="GQ65438" s="171"/>
    </row>
    <row r="65439" spans="199:199" ht="12" customHeight="1">
      <c r="GQ65439" s="171"/>
    </row>
    <row r="65440" spans="199:199" ht="12" customHeight="1">
      <c r="GQ65440" s="171"/>
    </row>
    <row r="65441" spans="199:199" ht="12" customHeight="1">
      <c r="GQ65441" s="171"/>
    </row>
    <row r="65442" spans="199:199" ht="12" customHeight="1">
      <c r="GQ65442" s="171"/>
    </row>
    <row r="65443" spans="199:199" ht="12" customHeight="1">
      <c r="GQ65443" s="171"/>
    </row>
    <row r="65444" spans="199:199" ht="12" customHeight="1">
      <c r="GQ65444" s="171"/>
    </row>
    <row r="65445" spans="199:199" ht="12" customHeight="1">
      <c r="GQ65445" s="171"/>
    </row>
    <row r="65446" spans="199:199" ht="12" customHeight="1">
      <c r="GQ65446" s="171"/>
    </row>
    <row r="65447" spans="199:199" ht="12" customHeight="1">
      <c r="GQ65447" s="171"/>
    </row>
    <row r="65448" spans="199:199" ht="12" customHeight="1">
      <c r="GQ65448" s="171"/>
    </row>
    <row r="65449" spans="199:199" ht="12" customHeight="1">
      <c r="GQ65449" s="171"/>
    </row>
    <row r="65450" spans="199:199" ht="12" customHeight="1">
      <c r="GQ65450" s="171"/>
    </row>
    <row r="65451" spans="199:199" ht="12" customHeight="1">
      <c r="GQ65451" s="171"/>
    </row>
    <row r="65452" spans="199:199" ht="12" customHeight="1">
      <c r="GQ65452" s="171"/>
    </row>
    <row r="65453" spans="199:199" ht="12" customHeight="1">
      <c r="GQ65453" s="171"/>
    </row>
    <row r="65454" spans="199:199" ht="12" customHeight="1">
      <c r="GQ65454" s="171"/>
    </row>
    <row r="65455" spans="199:199" ht="12" customHeight="1">
      <c r="GQ65455" s="171"/>
    </row>
    <row r="65456" spans="199:199" ht="12" customHeight="1">
      <c r="GQ65456" s="171"/>
    </row>
    <row r="65457" spans="199:199" ht="12" customHeight="1">
      <c r="GQ65457" s="171"/>
    </row>
    <row r="65458" spans="199:199" ht="12" customHeight="1">
      <c r="GQ65458" s="171"/>
    </row>
    <row r="65459" spans="199:199" ht="12" customHeight="1">
      <c r="GQ65459" s="171"/>
    </row>
    <row r="65460" spans="199:199" ht="12" customHeight="1">
      <c r="GQ65460" s="171"/>
    </row>
    <row r="65461" spans="199:199" ht="12" customHeight="1">
      <c r="GQ65461" s="171"/>
    </row>
    <row r="65462" spans="199:199" ht="12" customHeight="1">
      <c r="GQ65462" s="171"/>
    </row>
    <row r="65463" spans="199:199" ht="12" customHeight="1">
      <c r="GQ65463" s="171"/>
    </row>
    <row r="65464" spans="199:199" ht="12" customHeight="1">
      <c r="GQ65464" s="171"/>
    </row>
    <row r="65465" spans="199:199" ht="12" customHeight="1">
      <c r="GQ65465" s="171"/>
    </row>
    <row r="65466" spans="199:199" ht="12" customHeight="1">
      <c r="GQ65466" s="171"/>
    </row>
    <row r="65467" spans="199:199" ht="12" customHeight="1">
      <c r="GQ65467" s="171"/>
    </row>
    <row r="65468" spans="199:199" ht="12" customHeight="1">
      <c r="GQ65468" s="171"/>
    </row>
    <row r="65469" spans="199:199" ht="12" customHeight="1">
      <c r="GQ65469" s="171"/>
    </row>
    <row r="65470" spans="199:199" ht="12" customHeight="1">
      <c r="GQ65470" s="171"/>
    </row>
    <row r="65471" spans="199:199" ht="12" customHeight="1">
      <c r="GQ65471" s="171"/>
    </row>
    <row r="65472" spans="199:199" ht="12" customHeight="1">
      <c r="GQ65472" s="171"/>
    </row>
    <row r="65473" spans="199:199" ht="12" customHeight="1">
      <c r="GQ65473" s="171"/>
    </row>
    <row r="65474" spans="199:199" ht="12" customHeight="1">
      <c r="GQ65474" s="171"/>
    </row>
    <row r="65475" spans="199:199" ht="12" customHeight="1">
      <c r="GQ65475" s="171"/>
    </row>
    <row r="65476" spans="199:199" ht="12" customHeight="1">
      <c r="GQ65476" s="171"/>
    </row>
    <row r="65477" spans="199:199" ht="12" customHeight="1">
      <c r="GQ65477" s="171"/>
    </row>
    <row r="65478" spans="199:199" ht="12" customHeight="1">
      <c r="GQ65478" s="171"/>
    </row>
    <row r="65479" spans="199:199" ht="12" customHeight="1">
      <c r="GQ65479" s="171"/>
    </row>
    <row r="65480" spans="199:199" ht="12" customHeight="1">
      <c r="GQ65480" s="171"/>
    </row>
    <row r="65481" spans="199:199" ht="12" customHeight="1">
      <c r="GQ65481" s="171"/>
    </row>
    <row r="65482" spans="199:199" ht="12" customHeight="1">
      <c r="GQ65482" s="171"/>
    </row>
    <row r="65483" spans="199:199" ht="12" customHeight="1">
      <c r="GQ65483" s="171"/>
    </row>
    <row r="65484" spans="199:199" ht="12" customHeight="1">
      <c r="GQ65484" s="171"/>
    </row>
    <row r="65485" spans="199:199" ht="12" customHeight="1">
      <c r="GQ65485" s="171"/>
    </row>
    <row r="65486" spans="199:199" ht="12" customHeight="1">
      <c r="GQ65486" s="171"/>
    </row>
    <row r="65487" spans="199:199" ht="12" customHeight="1">
      <c r="GQ65487" s="171"/>
    </row>
    <row r="65488" spans="199:199" ht="12" customHeight="1">
      <c r="GQ65488" s="171"/>
    </row>
    <row r="65489" spans="199:199" ht="12" customHeight="1">
      <c r="GQ65489" s="171"/>
    </row>
    <row r="65490" spans="199:199" ht="12" customHeight="1">
      <c r="GQ65490" s="171"/>
    </row>
    <row r="65491" spans="199:199" ht="12" customHeight="1">
      <c r="GQ65491" s="171"/>
    </row>
    <row r="65492" spans="199:199" ht="12" customHeight="1">
      <c r="GQ65492" s="171"/>
    </row>
    <row r="65493" spans="199:199" ht="12" customHeight="1">
      <c r="GQ65493" s="171"/>
    </row>
    <row r="65494" spans="199:199" ht="12" customHeight="1">
      <c r="GQ65494" s="171"/>
    </row>
    <row r="65495" spans="199:199" ht="12" customHeight="1">
      <c r="GQ65495" s="171"/>
    </row>
    <row r="65496" spans="199:199" ht="12" customHeight="1">
      <c r="GQ65496" s="171"/>
    </row>
    <row r="65497" spans="199:199" ht="12" customHeight="1">
      <c r="GQ65497" s="171"/>
    </row>
    <row r="65498" spans="199:199" ht="12" customHeight="1">
      <c r="GQ65498" s="171"/>
    </row>
    <row r="65499" spans="199:199" ht="12" customHeight="1">
      <c r="GQ65499" s="171"/>
    </row>
    <row r="65500" spans="199:199" ht="12" customHeight="1">
      <c r="GQ65500" s="171"/>
    </row>
    <row r="65501" spans="199:199" ht="12" customHeight="1">
      <c r="GQ65501" s="171"/>
    </row>
    <row r="65502" spans="199:199" ht="12" customHeight="1">
      <c r="GQ65502" s="171"/>
    </row>
    <row r="65503" spans="199:199" ht="12" customHeight="1">
      <c r="GQ65503" s="171"/>
    </row>
    <row r="65504" spans="199:199" ht="12" customHeight="1">
      <c r="GQ65504" s="171"/>
    </row>
    <row r="65505" spans="199:199" ht="12" customHeight="1">
      <c r="GQ65505" s="171"/>
    </row>
    <row r="65506" spans="199:199" ht="12" customHeight="1">
      <c r="GQ65506" s="171"/>
    </row>
    <row r="65507" spans="199:199" ht="12" customHeight="1">
      <c r="GQ65507" s="171"/>
    </row>
    <row r="65508" spans="199:199" ht="12" customHeight="1">
      <c r="GQ65508" s="171"/>
    </row>
    <row r="65509" spans="199:199" ht="12" customHeight="1">
      <c r="GQ65509" s="171"/>
    </row>
    <row r="65510" spans="199:199" ht="12" customHeight="1">
      <c r="GQ65510" s="171"/>
    </row>
    <row r="65511" spans="199:199" ht="12" customHeight="1">
      <c r="GQ65511" s="171"/>
    </row>
    <row r="65512" spans="199:199" ht="12" customHeight="1">
      <c r="GQ65512" s="171"/>
    </row>
    <row r="65513" spans="199:199" ht="12" customHeight="1">
      <c r="GQ65513" s="171"/>
    </row>
    <row r="65514" spans="199:199" ht="12" customHeight="1">
      <c r="GQ65514" s="171"/>
    </row>
    <row r="65515" spans="199:199" ht="12" customHeight="1">
      <c r="GQ65515" s="171"/>
    </row>
    <row r="65516" spans="199:199" ht="12" customHeight="1">
      <c r="GQ65516" s="171"/>
    </row>
    <row r="65517" spans="199:199" ht="12" customHeight="1">
      <c r="GQ65517" s="171"/>
    </row>
    <row r="65518" spans="199:199" ht="12" customHeight="1">
      <c r="GQ65518" s="171"/>
    </row>
    <row r="65519" spans="199:199" ht="12" customHeight="1">
      <c r="GQ65519" s="171"/>
    </row>
    <row r="65520" spans="199:199" ht="12" customHeight="1">
      <c r="GQ65520" s="171"/>
    </row>
    <row r="65521" spans="199:199" ht="12" customHeight="1">
      <c r="GQ65521" s="171"/>
    </row>
    <row r="65522" spans="199:199" ht="12" customHeight="1">
      <c r="GQ65522" s="171"/>
    </row>
    <row r="65523" spans="199:199" ht="12" customHeight="1">
      <c r="GQ65523" s="171"/>
    </row>
    <row r="65524" spans="199:199" ht="12" customHeight="1">
      <c r="GQ65524" s="171"/>
    </row>
    <row r="65525" spans="199:199" ht="12" customHeight="1">
      <c r="GQ65525" s="171"/>
    </row>
    <row r="65526" spans="199:199" ht="12" customHeight="1">
      <c r="GQ65526" s="171"/>
    </row>
    <row r="65527" spans="199:199" ht="12" customHeight="1">
      <c r="GQ65527" s="171"/>
    </row>
    <row r="65528" spans="199:199" ht="12" customHeight="1">
      <c r="GQ65528" s="171"/>
    </row>
    <row r="65529" spans="199:199" ht="12" customHeight="1">
      <c r="GQ65529" s="171"/>
    </row>
    <row r="65530" spans="199:199" ht="12" customHeight="1">
      <c r="GQ65530" s="171"/>
    </row>
    <row r="65531" spans="199:199" ht="12" customHeight="1">
      <c r="GQ65531" s="171"/>
    </row>
    <row r="65532" spans="199:199" ht="12" customHeight="1">
      <c r="GQ65532" s="171"/>
    </row>
    <row r="65533" spans="199:199" ht="12" customHeight="1">
      <c r="GQ65533" s="171"/>
    </row>
    <row r="65534" spans="199:199" ht="12" customHeight="1">
      <c r="GQ65534" s="171"/>
    </row>
    <row r="65535" spans="199:199" ht="12" customHeight="1">
      <c r="GQ65535" s="171"/>
    </row>
    <row r="65536" spans="199:199" ht="12" customHeight="1">
      <c r="GQ65536" s="171"/>
    </row>
  </sheetData>
  <sortState xmlns:xlrd2="http://schemas.microsoft.com/office/spreadsheetml/2017/richdata2" columnSort="1" ref="CQ5:CU6">
    <sortCondition ref="CQ5:CU5"/>
  </sortState>
  <dataConsolidate/>
  <mergeCells count="104">
    <mergeCell ref="GN5:GO5"/>
    <mergeCell ref="CB4:CL4"/>
    <mergeCell ref="CN4:CU4"/>
    <mergeCell ref="DB5:DB6"/>
    <mergeCell ref="CW4:DB4"/>
    <mergeCell ref="CW5:CW6"/>
    <mergeCell ref="DY5:DZ5"/>
    <mergeCell ref="CX5:CX6"/>
    <mergeCell ref="DA5:DA6"/>
    <mergeCell ref="EQ6:ER6"/>
    <mergeCell ref="EA5:EH5"/>
    <mergeCell ref="EC6:ED6"/>
    <mergeCell ref="EG6:EH6"/>
    <mergeCell ref="DY6:DZ6"/>
    <mergeCell ref="EA6:EB6"/>
    <mergeCell ref="EE6:EF6"/>
    <mergeCell ref="EK6:EL6"/>
    <mergeCell ref="ES6:ET6"/>
    <mergeCell ref="FK5:FL6"/>
    <mergeCell ref="FI5:FJ5"/>
    <mergeCell ref="FG6:FH6"/>
    <mergeCell ref="FP5:FQ5"/>
    <mergeCell ref="FM5:FM6"/>
    <mergeCell ref="GL5:GM5"/>
    <mergeCell ref="A4:A6"/>
    <mergeCell ref="K4:S4"/>
    <mergeCell ref="B4:I4"/>
    <mergeCell ref="J4:J6"/>
    <mergeCell ref="T4:T6"/>
    <mergeCell ref="FC40:FD40"/>
    <mergeCell ref="U4:Z4"/>
    <mergeCell ref="AA4:AA6"/>
    <mergeCell ref="DY39:DZ39"/>
    <mergeCell ref="EQ39:ER39"/>
    <mergeCell ref="FC6:FD6"/>
    <mergeCell ref="EY6:EZ6"/>
    <mergeCell ref="AC4:AR4"/>
    <mergeCell ref="BQ4:BZ4"/>
    <mergeCell ref="DD4:DU4"/>
    <mergeCell ref="CZ5:CZ6"/>
    <mergeCell ref="DW4:DW6"/>
    <mergeCell ref="AT4:BC4"/>
    <mergeCell ref="EO6:EP6"/>
    <mergeCell ref="EI6:EJ6"/>
    <mergeCell ref="EY40:EZ40"/>
    <mergeCell ref="EY39:EZ39"/>
    <mergeCell ref="FA39:FB39"/>
    <mergeCell ref="EY5:EZ5"/>
    <mergeCell ref="EU42:EV42"/>
    <mergeCell ref="EU40:EV40"/>
    <mergeCell ref="EU6:EV6"/>
    <mergeCell ref="EC39:ED39"/>
    <mergeCell ref="EM6:EN6"/>
    <mergeCell ref="BE4:BO4"/>
    <mergeCell ref="EU39:EX39"/>
    <mergeCell ref="EG39:EH39"/>
    <mergeCell ref="DY40:DZ40"/>
    <mergeCell ref="EA39:EB39"/>
    <mergeCell ref="EW6:EX6"/>
    <mergeCell ref="EA40:ED40"/>
    <mergeCell ref="EE39:EF39"/>
    <mergeCell ref="ES40:ET40"/>
    <mergeCell ref="EQ40:ER40"/>
    <mergeCell ref="EW40:EX40"/>
    <mergeCell ref="ES39:ET39"/>
    <mergeCell ref="EM39:EN39"/>
    <mergeCell ref="EI39:EJ39"/>
    <mergeCell ref="EE40:EH40"/>
    <mergeCell ref="EI40:EP40"/>
    <mergeCell ref="EI5:ER5"/>
    <mergeCell ref="ES5:ET5"/>
    <mergeCell ref="EU5:EV5"/>
    <mergeCell ref="GH5:GI5"/>
    <mergeCell ref="FN39:FO39"/>
    <mergeCell ref="FN5:FO5"/>
    <mergeCell ref="GJ5:GK5"/>
    <mergeCell ref="GD39:GE39"/>
    <mergeCell ref="FX39:FY39"/>
    <mergeCell ref="FZ39:GA39"/>
    <mergeCell ref="FP39:FQ39"/>
    <mergeCell ref="FV5:FW5"/>
    <mergeCell ref="FT5:FU5"/>
    <mergeCell ref="FV39:FW39"/>
    <mergeCell ref="FT39:FU39"/>
    <mergeCell ref="FR5:FS5"/>
    <mergeCell ref="EW5:EX5"/>
    <mergeCell ref="CY5:CY6"/>
    <mergeCell ref="FK40:FL40"/>
    <mergeCell ref="FE40:FF40"/>
    <mergeCell ref="GD5:GE5"/>
    <mergeCell ref="FX5:FY5"/>
    <mergeCell ref="FZ5:GA5"/>
    <mergeCell ref="FC5:FD5"/>
    <mergeCell ref="GB5:GC5"/>
    <mergeCell ref="FE5:FH5"/>
    <mergeCell ref="FA6:FB6"/>
    <mergeCell ref="FC39:FD39"/>
    <mergeCell ref="FE6:FF6"/>
    <mergeCell ref="FI6:FJ6"/>
    <mergeCell ref="FI40:FJ40"/>
    <mergeCell ref="FI39:FJ39"/>
    <mergeCell ref="FG40:FH40"/>
    <mergeCell ref="FA40:FB40"/>
    <mergeCell ref="FA5:FB5"/>
  </mergeCells>
  <phoneticPr fontId="21" type="noConversion"/>
  <conditionalFormatting sqref="F25">
    <cfRule type="expression" dxfId="22318" priority="36193" stopIfTrue="1">
      <formula>WEEKDAY($A25)=1</formula>
    </cfRule>
  </conditionalFormatting>
  <conditionalFormatting sqref="B12:C12 F12:P12">
    <cfRule type="expression" dxfId="22317" priority="36036" stopIfTrue="1">
      <formula>WEEKDAY($A12)=1</formula>
    </cfRule>
  </conditionalFormatting>
  <conditionalFormatting sqref="B28:B29">
    <cfRule type="expression" dxfId="22316" priority="35963" stopIfTrue="1">
      <formula>WEEKDAY($A28)=1</formula>
    </cfRule>
  </conditionalFormatting>
  <conditionalFormatting sqref="K28:S28 K33:S33 K8:S8 BE7:BO37 BQ7:BZ37 A7:C12 F7:P12 M13:P13 A14:C37 A13:B13 C9:D9 K18:S18 DI7:DX8 DI9:DV37 M17:Q17 R7:Z37 AC7:AR37 DI7:DU37 DX37:DZ37 ES37:ET37 FC37:FD37 FG37:FJ37 EE37:EF37 AC30:CM30 AB31:CM37 AB7:CM29 EF32 FG32:FJ32 FC32:FD32 ES32:ET32 FG8:FJ9 FC8:FD9 DX9:DZ11 EE10:EH11 DX12:DX36 F14:P37 CV7:DG37">
    <cfRule type="expression" dxfId="22315" priority="35660" stopIfTrue="1">
      <formula>WEEKDAY($A7)=1</formula>
    </cfRule>
  </conditionalFormatting>
  <conditionalFormatting sqref="Q7:Q39">
    <cfRule type="expression" dxfId="22314" priority="35623" stopIfTrue="1">
      <formula>WEEKDAY($A7)=1</formula>
    </cfRule>
  </conditionalFormatting>
  <conditionalFormatting sqref="AA7:AA37">
    <cfRule type="expression" dxfId="22313" priority="35621" stopIfTrue="1">
      <formula>WEEKDAY($A7)=1</formula>
    </cfRule>
  </conditionalFormatting>
  <conditionalFormatting sqref="AB30">
    <cfRule type="expression" dxfId="22312" priority="35620" stopIfTrue="1">
      <formula>WEEKDAY($A30)=1</formula>
    </cfRule>
  </conditionalFormatting>
  <conditionalFormatting sqref="AA30">
    <cfRule type="expression" dxfId="22311" priority="35619" stopIfTrue="1">
      <formula>WEEKDAY($A30)=1</formula>
    </cfRule>
  </conditionalFormatting>
  <conditionalFormatting sqref="E12">
    <cfRule type="expression" dxfId="22310" priority="35613" stopIfTrue="1">
      <formula>WEEKDAY($A12)=1</formula>
    </cfRule>
  </conditionalFormatting>
  <conditionalFormatting sqref="E31">
    <cfRule type="expression" dxfId="22309" priority="35612" stopIfTrue="1">
      <formula>WEEKDAY($A31)=1</formula>
    </cfRule>
  </conditionalFormatting>
  <conditionalFormatting sqref="E7:E12 E14:E37">
    <cfRule type="expression" dxfId="22308" priority="35611" stopIfTrue="1">
      <formula>WEEKDAY($A7)=1</formula>
    </cfRule>
  </conditionalFormatting>
  <conditionalFormatting sqref="D12">
    <cfRule type="expression" dxfId="22307" priority="35610" stopIfTrue="1">
      <formula>WEEKDAY($A12)=1</formula>
    </cfRule>
  </conditionalFormatting>
  <conditionalFormatting sqref="D7:D12 D14:D37">
    <cfRule type="expression" dxfId="22306" priority="35609" stopIfTrue="1">
      <formula>WEEKDAY($A7)=1</formula>
    </cfRule>
  </conditionalFormatting>
  <conditionalFormatting sqref="DE7:DE37">
    <cfRule type="expression" dxfId="22305" priority="35599" stopIfTrue="1">
      <formula>WEEKDAY($A7)=1</formula>
    </cfRule>
  </conditionalFormatting>
  <conditionalFormatting sqref="EQ37:ER37 EQ10">
    <cfRule type="expression" dxfId="22304" priority="35597" stopIfTrue="1">
      <formula>WEEKDAY($A10)=1</formula>
    </cfRule>
  </conditionalFormatting>
  <conditionalFormatting sqref="CW8:CW37">
    <cfRule type="expression" dxfId="22303" priority="35590" stopIfTrue="1">
      <formula>WEEKDAY($A8)=1</formula>
    </cfRule>
  </conditionalFormatting>
  <conditionalFormatting sqref="EW37:EX37">
    <cfRule type="expression" dxfId="22302" priority="35553" stopIfTrue="1">
      <formula>WEEKDAY($A37)=1</formula>
    </cfRule>
  </conditionalFormatting>
  <conditionalFormatting sqref="EM37:ET37 EM11:EO11">
    <cfRule type="expression" dxfId="22301" priority="35492" stopIfTrue="1">
      <formula>WEEKDAY($A11)=1</formula>
    </cfRule>
  </conditionalFormatting>
  <conditionalFormatting sqref="EE37:EF37 EC11:EH11">
    <cfRule type="expression" dxfId="22300" priority="35489" stopIfTrue="1">
      <formula>WEEKDAY($A11)=1</formula>
    </cfRule>
  </conditionalFormatting>
  <conditionalFormatting sqref="EA37:EB37">
    <cfRule type="expression" dxfId="22299" priority="35486" stopIfTrue="1">
      <formula>WEEKDAY($A37)=1</formula>
    </cfRule>
  </conditionalFormatting>
  <conditionalFormatting sqref="EI37:EL37 EI32:EL32 EI11:EL11">
    <cfRule type="expression" dxfId="22298" priority="35483" stopIfTrue="1">
      <formula>WEEKDAY($A11)=1</formula>
    </cfRule>
  </conditionalFormatting>
  <conditionalFormatting sqref="EI37:EL37 EI11:EL11">
    <cfRule type="expression" dxfId="22297" priority="35482" stopIfTrue="1">
      <formula>WEEKDAY($A11)=1</formula>
    </cfRule>
  </conditionalFormatting>
  <conditionalFormatting sqref="FE37:FF37">
    <cfRule type="expression" dxfId="22296" priority="35478" stopIfTrue="1">
      <formula>WEEKDAY($A37)=1</formula>
    </cfRule>
  </conditionalFormatting>
  <conditionalFormatting sqref="FE37:FF37">
    <cfRule type="expression" dxfId="22295" priority="35475" stopIfTrue="1">
      <formula>WEEKDAY($A37)=1</formula>
    </cfRule>
  </conditionalFormatting>
  <conditionalFormatting sqref="EQ11">
    <cfRule type="expression" dxfId="22294" priority="32944" stopIfTrue="1">
      <formula>WEEKDAY($A11)=1</formula>
    </cfRule>
  </conditionalFormatting>
  <conditionalFormatting sqref="ES11:ET11">
    <cfRule type="expression" dxfId="22293" priority="32940" stopIfTrue="1">
      <formula>WEEKDAY($A11)=1</formula>
    </cfRule>
  </conditionalFormatting>
  <conditionalFormatting sqref="ER10:ER11">
    <cfRule type="expression" dxfId="22292" priority="32939" stopIfTrue="1">
      <formula>WEEKDAY($A10)=1</formula>
    </cfRule>
  </conditionalFormatting>
  <conditionalFormatting sqref="ER11:ET11">
    <cfRule type="expression" dxfId="22291" priority="32937" stopIfTrue="1">
      <formula>WEEKDAY($A11)=1</formula>
    </cfRule>
  </conditionalFormatting>
  <conditionalFormatting sqref="FK7">
    <cfRule type="expression" dxfId="22290" priority="31947" stopIfTrue="1">
      <formula>WEEKDAY($A7)=1</formula>
    </cfRule>
  </conditionalFormatting>
  <conditionalFormatting sqref="FK7">
    <cfRule type="expression" dxfId="22289" priority="31946" stopIfTrue="1">
      <formula>WEEKDAY($A7)=1</formula>
    </cfRule>
  </conditionalFormatting>
  <conditionalFormatting sqref="FK7">
    <cfRule type="expression" dxfId="22288" priority="31942" stopIfTrue="1">
      <formula>WEEKDAY($A7)=1</formula>
    </cfRule>
  </conditionalFormatting>
  <conditionalFormatting sqref="FK7">
    <cfRule type="expression" dxfId="22287" priority="31945" stopIfTrue="1">
      <formula>WEEKDAY($A7)=1</formula>
    </cfRule>
  </conditionalFormatting>
  <conditionalFormatting sqref="FK7">
    <cfRule type="expression" dxfId="22286" priority="31944" stopIfTrue="1">
      <formula>WEEKDAY($A7)=1</formula>
    </cfRule>
  </conditionalFormatting>
  <conditionalFormatting sqref="FK7">
    <cfRule type="expression" dxfId="22285" priority="31943" stopIfTrue="1">
      <formula>WEEKDAY($A7)=1</formula>
    </cfRule>
  </conditionalFormatting>
  <conditionalFormatting sqref="FK7">
    <cfRule type="expression" dxfId="22284" priority="31941" stopIfTrue="1">
      <formula>WEEKDAY($A7)=1</formula>
    </cfRule>
  </conditionalFormatting>
  <conditionalFormatting sqref="FK7">
    <cfRule type="expression" dxfId="22283" priority="31940" stopIfTrue="1">
      <formula>WEEKDAY($A7)=1</formula>
    </cfRule>
  </conditionalFormatting>
  <conditionalFormatting sqref="FK7">
    <cfRule type="expression" dxfId="22282" priority="31939" stopIfTrue="1">
      <formula>WEEKDAY($A7)=1</formula>
    </cfRule>
  </conditionalFormatting>
  <conditionalFormatting sqref="FK7">
    <cfRule type="expression" dxfId="22281" priority="31938" stopIfTrue="1">
      <formula>WEEKDAY($A7)=1</formula>
    </cfRule>
  </conditionalFormatting>
  <conditionalFormatting sqref="FK7">
    <cfRule type="expression" dxfId="22280" priority="31891" stopIfTrue="1">
      <formula>WEEKDAY($A7)=1</formula>
    </cfRule>
  </conditionalFormatting>
  <conditionalFormatting sqref="FK7">
    <cfRule type="expression" dxfId="22279" priority="31937" stopIfTrue="1">
      <formula>WEEKDAY($A7)=1</formula>
    </cfRule>
  </conditionalFormatting>
  <conditionalFormatting sqref="FK7">
    <cfRule type="expression" dxfId="22278" priority="31936" stopIfTrue="1">
      <formula>WEEKDAY($A7)=1</formula>
    </cfRule>
  </conditionalFormatting>
  <conditionalFormatting sqref="FK7">
    <cfRule type="expression" dxfId="22277" priority="31935" stopIfTrue="1">
      <formula>WEEKDAY($A7)=1</formula>
    </cfRule>
  </conditionalFormatting>
  <conditionalFormatting sqref="FK7">
    <cfRule type="expression" dxfId="22276" priority="31934" stopIfTrue="1">
      <formula>WEEKDAY($A7)=1</formula>
    </cfRule>
  </conditionalFormatting>
  <conditionalFormatting sqref="FK7">
    <cfRule type="expression" dxfId="22275" priority="31933" stopIfTrue="1">
      <formula>WEEKDAY($A7)=1</formula>
    </cfRule>
  </conditionalFormatting>
  <conditionalFormatting sqref="FK7">
    <cfRule type="expression" dxfId="22274" priority="31932" stopIfTrue="1">
      <formula>WEEKDAY($A7)=1</formula>
    </cfRule>
  </conditionalFormatting>
  <conditionalFormatting sqref="FK7">
    <cfRule type="expression" dxfId="22273" priority="31931" stopIfTrue="1">
      <formula>WEEKDAY($A7)=1</formula>
    </cfRule>
  </conditionalFormatting>
  <conditionalFormatting sqref="FK7">
    <cfRule type="expression" dxfId="22272" priority="31930" stopIfTrue="1">
      <formula>WEEKDAY($A7)=1</formula>
    </cfRule>
  </conditionalFormatting>
  <conditionalFormatting sqref="FK7">
    <cfRule type="expression" dxfId="22271" priority="31929" stopIfTrue="1">
      <formula>WEEKDAY($A7)=1</formula>
    </cfRule>
  </conditionalFormatting>
  <conditionalFormatting sqref="FK7">
    <cfRule type="expression" dxfId="22270" priority="31928" stopIfTrue="1">
      <formula>WEEKDAY($A7)=1</formula>
    </cfRule>
  </conditionalFormatting>
  <conditionalFormatting sqref="FK7">
    <cfRule type="expression" dxfId="22269" priority="31927" stopIfTrue="1">
      <formula>WEEKDAY($A7)=1</formula>
    </cfRule>
  </conditionalFormatting>
  <conditionalFormatting sqref="FK7">
    <cfRule type="expression" dxfId="22268" priority="31926" stopIfTrue="1">
      <formula>WEEKDAY($A7)=1</formula>
    </cfRule>
  </conditionalFormatting>
  <conditionalFormatting sqref="FK7">
    <cfRule type="expression" dxfId="22267" priority="31925" stopIfTrue="1">
      <formula>WEEKDAY($A7)=1</formula>
    </cfRule>
  </conditionalFormatting>
  <conditionalFormatting sqref="FK7">
    <cfRule type="expression" dxfId="22266" priority="31924" stopIfTrue="1">
      <formula>WEEKDAY($A7)=1</formula>
    </cfRule>
  </conditionalFormatting>
  <conditionalFormatting sqref="FK7">
    <cfRule type="expression" dxfId="22265" priority="31923" stopIfTrue="1">
      <formula>WEEKDAY($A7)=1</formula>
    </cfRule>
  </conditionalFormatting>
  <conditionalFormatting sqref="FK7">
    <cfRule type="expression" dxfId="22264" priority="31922" stopIfTrue="1">
      <formula>WEEKDAY($A7)=1</formula>
    </cfRule>
  </conditionalFormatting>
  <conditionalFormatting sqref="FK7">
    <cfRule type="expression" dxfId="22263" priority="31921" stopIfTrue="1">
      <formula>WEEKDAY($A7)=1</formula>
    </cfRule>
  </conditionalFormatting>
  <conditionalFormatting sqref="FK7">
    <cfRule type="expression" dxfId="22262" priority="31920" stopIfTrue="1">
      <formula>WEEKDAY($A7)=1</formula>
    </cfRule>
  </conditionalFormatting>
  <conditionalFormatting sqref="FK7">
    <cfRule type="expression" dxfId="22261" priority="31919" stopIfTrue="1">
      <formula>WEEKDAY($A7)=1</formula>
    </cfRule>
  </conditionalFormatting>
  <conditionalFormatting sqref="FK7">
    <cfRule type="expression" dxfId="22260" priority="31918" stopIfTrue="1">
      <formula>WEEKDAY($A7)=1</formula>
    </cfRule>
  </conditionalFormatting>
  <conditionalFormatting sqref="FK7">
    <cfRule type="expression" dxfId="22259" priority="31917" stopIfTrue="1">
      <formula>WEEKDAY($A7)=1</formula>
    </cfRule>
  </conditionalFormatting>
  <conditionalFormatting sqref="FK7">
    <cfRule type="expression" dxfId="22258" priority="31916" stopIfTrue="1">
      <formula>WEEKDAY($A7)=1</formula>
    </cfRule>
  </conditionalFormatting>
  <conditionalFormatting sqref="FK7">
    <cfRule type="expression" dxfId="22257" priority="31915" stopIfTrue="1">
      <formula>WEEKDAY($A7)=1</formula>
    </cfRule>
  </conditionalFormatting>
  <conditionalFormatting sqref="FK7">
    <cfRule type="expression" dxfId="22256" priority="31914" stopIfTrue="1">
      <formula>WEEKDAY($A7)=1</formula>
    </cfRule>
  </conditionalFormatting>
  <conditionalFormatting sqref="FK7">
    <cfRule type="expression" dxfId="22255" priority="31913" stopIfTrue="1">
      <formula>WEEKDAY($A7)=1</formula>
    </cfRule>
  </conditionalFormatting>
  <conditionalFormatting sqref="FK7">
    <cfRule type="expression" dxfId="22254" priority="31912" stopIfTrue="1">
      <formula>WEEKDAY($A7)=1</formula>
    </cfRule>
  </conditionalFormatting>
  <conditionalFormatting sqref="FK7">
    <cfRule type="expression" dxfId="22253" priority="31911" stopIfTrue="1">
      <formula>WEEKDAY($A7)=1</formula>
    </cfRule>
  </conditionalFormatting>
  <conditionalFormatting sqref="FK7">
    <cfRule type="expression" dxfId="22252" priority="31910" stopIfTrue="1">
      <formula>WEEKDAY($A7)=1</formula>
    </cfRule>
  </conditionalFormatting>
  <conditionalFormatting sqref="FK7">
    <cfRule type="expression" dxfId="22251" priority="31909" stopIfTrue="1">
      <formula>WEEKDAY($A7)=1</formula>
    </cfRule>
  </conditionalFormatting>
  <conditionalFormatting sqref="FK7">
    <cfRule type="expression" dxfId="22250" priority="31908" stopIfTrue="1">
      <formula>WEEKDAY($A7)=1</formula>
    </cfRule>
  </conditionalFormatting>
  <conditionalFormatting sqref="FK7">
    <cfRule type="expression" dxfId="22249" priority="31907" stopIfTrue="1">
      <formula>WEEKDAY($A7)=1</formula>
    </cfRule>
  </conditionalFormatting>
  <conditionalFormatting sqref="FK7">
    <cfRule type="expression" dxfId="22248" priority="31906" stopIfTrue="1">
      <formula>WEEKDAY($A7)=1</formula>
    </cfRule>
  </conditionalFormatting>
  <conditionalFormatting sqref="FK7">
    <cfRule type="expression" dxfId="22247" priority="31905" stopIfTrue="1">
      <formula>WEEKDAY($A7)=1</formula>
    </cfRule>
  </conditionalFormatting>
  <conditionalFormatting sqref="FK7">
    <cfRule type="expression" dxfId="22246" priority="31904" stopIfTrue="1">
      <formula>WEEKDAY($A7)=1</formula>
    </cfRule>
  </conditionalFormatting>
  <conditionalFormatting sqref="FK7">
    <cfRule type="expression" dxfId="22245" priority="31903" stopIfTrue="1">
      <formula>WEEKDAY($A7)=1</formula>
    </cfRule>
  </conditionalFormatting>
  <conditionalFormatting sqref="FK7">
    <cfRule type="expression" dxfId="22244" priority="31902" stopIfTrue="1">
      <formula>WEEKDAY($A7)=1</formula>
    </cfRule>
  </conditionalFormatting>
  <conditionalFormatting sqref="FK7">
    <cfRule type="expression" dxfId="22243" priority="31901" stopIfTrue="1">
      <formula>WEEKDAY($A7)=1</formula>
    </cfRule>
  </conditionalFormatting>
  <conditionalFormatting sqref="FK7">
    <cfRule type="expression" dxfId="22242" priority="31900" stopIfTrue="1">
      <formula>WEEKDAY($A7)=1</formula>
    </cfRule>
  </conditionalFormatting>
  <conditionalFormatting sqref="FK7">
    <cfRule type="expression" dxfId="22241" priority="31899" stopIfTrue="1">
      <formula>WEEKDAY($A7)=1</formula>
    </cfRule>
  </conditionalFormatting>
  <conditionalFormatting sqref="FK7">
    <cfRule type="expression" dxfId="22240" priority="31898" stopIfTrue="1">
      <formula>WEEKDAY($A7)=1</formula>
    </cfRule>
  </conditionalFormatting>
  <conditionalFormatting sqref="FK7">
    <cfRule type="expression" dxfId="22239" priority="31897" stopIfTrue="1">
      <formula>WEEKDAY($A7)=1</formula>
    </cfRule>
  </conditionalFormatting>
  <conditionalFormatting sqref="FK7">
    <cfRule type="expression" dxfId="22238" priority="31896" stopIfTrue="1">
      <formula>WEEKDAY($A7)=1</formula>
    </cfRule>
  </conditionalFormatting>
  <conditionalFormatting sqref="FK7">
    <cfRule type="expression" dxfId="22237" priority="31895" stopIfTrue="1">
      <formula>WEEKDAY($A7)=1</formula>
    </cfRule>
  </conditionalFormatting>
  <conditionalFormatting sqref="FK7">
    <cfRule type="expression" dxfId="22236" priority="31894" stopIfTrue="1">
      <formula>WEEKDAY($A7)=1</formula>
    </cfRule>
  </conditionalFormatting>
  <conditionalFormatting sqref="FK7">
    <cfRule type="expression" dxfId="22235" priority="31893" stopIfTrue="1">
      <formula>WEEKDAY($A7)=1</formula>
    </cfRule>
  </conditionalFormatting>
  <conditionalFormatting sqref="FK7">
    <cfRule type="expression" dxfId="22234" priority="31892" stopIfTrue="1">
      <formula>WEEKDAY($A7)=1</formula>
    </cfRule>
  </conditionalFormatting>
  <conditionalFormatting sqref="FK7">
    <cfRule type="expression" dxfId="22233" priority="31890" stopIfTrue="1">
      <formula>WEEKDAY($A7)=1</formula>
    </cfRule>
  </conditionalFormatting>
  <conditionalFormatting sqref="FK7">
    <cfRule type="expression" dxfId="22232" priority="31889" stopIfTrue="1">
      <formula>WEEKDAY($A7)=1</formula>
    </cfRule>
  </conditionalFormatting>
  <conditionalFormatting sqref="FK7">
    <cfRule type="expression" dxfId="22231" priority="31888" stopIfTrue="1">
      <formula>WEEKDAY($A7)=1</formula>
    </cfRule>
  </conditionalFormatting>
  <conditionalFormatting sqref="FK7">
    <cfRule type="expression" dxfId="22230" priority="31887" stopIfTrue="1">
      <formula>WEEKDAY($A7)=1</formula>
    </cfRule>
  </conditionalFormatting>
  <conditionalFormatting sqref="FK7">
    <cfRule type="expression" dxfId="22229" priority="31886" stopIfTrue="1">
      <formula>WEEKDAY($A7)=1</formula>
    </cfRule>
  </conditionalFormatting>
  <conditionalFormatting sqref="FK7">
    <cfRule type="expression" dxfId="22228" priority="31885" stopIfTrue="1">
      <formula>WEEKDAY($A7)=1</formula>
    </cfRule>
  </conditionalFormatting>
  <conditionalFormatting sqref="FK7">
    <cfRule type="expression" dxfId="22227" priority="31884" stopIfTrue="1">
      <formula>WEEKDAY($A7)=1</formula>
    </cfRule>
  </conditionalFormatting>
  <conditionalFormatting sqref="FK7">
    <cfRule type="expression" dxfId="22226" priority="31883" stopIfTrue="1">
      <formula>WEEKDAY($A7)=1</formula>
    </cfRule>
  </conditionalFormatting>
  <conditionalFormatting sqref="FK7">
    <cfRule type="expression" dxfId="22225" priority="31882" stopIfTrue="1">
      <formula>WEEKDAY($A7)=1</formula>
    </cfRule>
  </conditionalFormatting>
  <conditionalFormatting sqref="FK7">
    <cfRule type="expression" dxfId="22224" priority="31881" stopIfTrue="1">
      <formula>WEEKDAY($A7)=1</formula>
    </cfRule>
  </conditionalFormatting>
  <conditionalFormatting sqref="FK7">
    <cfRule type="expression" dxfId="22223" priority="31880" stopIfTrue="1">
      <formula>WEEKDAY($A7)=1</formula>
    </cfRule>
  </conditionalFormatting>
  <conditionalFormatting sqref="FK7">
    <cfRule type="expression" dxfId="22222" priority="31879" stopIfTrue="1">
      <formula>WEEKDAY($A7)=1</formula>
    </cfRule>
  </conditionalFormatting>
  <conditionalFormatting sqref="FK7">
    <cfRule type="expression" dxfId="22221" priority="31878" stopIfTrue="1">
      <formula>WEEKDAY($A7)=1</formula>
    </cfRule>
  </conditionalFormatting>
  <conditionalFormatting sqref="FK7">
    <cfRule type="expression" dxfId="22220" priority="31877" stopIfTrue="1">
      <formula>WEEKDAY($A7)=1</formula>
    </cfRule>
  </conditionalFormatting>
  <conditionalFormatting sqref="FK7">
    <cfRule type="expression" dxfId="22219" priority="31876" stopIfTrue="1">
      <formula>WEEKDAY($A7)=1</formula>
    </cfRule>
  </conditionalFormatting>
  <conditionalFormatting sqref="FK7">
    <cfRule type="expression" dxfId="22218" priority="31875" stopIfTrue="1">
      <formula>WEEKDAY($A7)=1</formula>
    </cfRule>
  </conditionalFormatting>
  <conditionalFormatting sqref="FK7">
    <cfRule type="expression" dxfId="22217" priority="31874" stopIfTrue="1">
      <formula>WEEKDAY($A7)=1</formula>
    </cfRule>
  </conditionalFormatting>
  <conditionalFormatting sqref="FK7">
    <cfRule type="expression" dxfId="22216" priority="31873" stopIfTrue="1">
      <formula>WEEKDAY($A7)=1</formula>
    </cfRule>
  </conditionalFormatting>
  <conditionalFormatting sqref="FK7">
    <cfRule type="expression" dxfId="22215" priority="31872" stopIfTrue="1">
      <formula>WEEKDAY($A7)=1</formula>
    </cfRule>
  </conditionalFormatting>
  <conditionalFormatting sqref="FK7">
    <cfRule type="expression" dxfId="22214" priority="31871" stopIfTrue="1">
      <formula>WEEKDAY($A7)=1</formula>
    </cfRule>
  </conditionalFormatting>
  <conditionalFormatting sqref="FK7">
    <cfRule type="expression" dxfId="22213" priority="31870" stopIfTrue="1">
      <formula>WEEKDAY($A7)=1</formula>
    </cfRule>
  </conditionalFormatting>
  <conditionalFormatting sqref="FK7">
    <cfRule type="expression" dxfId="22212" priority="31869" stopIfTrue="1">
      <formula>WEEKDAY($A7)=1</formula>
    </cfRule>
  </conditionalFormatting>
  <conditionalFormatting sqref="FK7">
    <cfRule type="expression" dxfId="22211" priority="31868" stopIfTrue="1">
      <formula>WEEKDAY($A7)=1</formula>
    </cfRule>
  </conditionalFormatting>
  <conditionalFormatting sqref="FK7">
    <cfRule type="expression" dxfId="22210" priority="31867" stopIfTrue="1">
      <formula>WEEKDAY($A7)=1</formula>
    </cfRule>
  </conditionalFormatting>
  <conditionalFormatting sqref="FK7">
    <cfRule type="expression" dxfId="22209" priority="31866" stopIfTrue="1">
      <formula>WEEKDAY($A7)=1</formula>
    </cfRule>
  </conditionalFormatting>
  <conditionalFormatting sqref="FK7">
    <cfRule type="expression" dxfId="22208" priority="31865" stopIfTrue="1">
      <formula>WEEKDAY($A7)=1</formula>
    </cfRule>
  </conditionalFormatting>
  <conditionalFormatting sqref="FK7">
    <cfRule type="expression" dxfId="22207" priority="31864" stopIfTrue="1">
      <formula>WEEKDAY($A7)=1</formula>
    </cfRule>
  </conditionalFormatting>
  <conditionalFormatting sqref="FK7">
    <cfRule type="expression" dxfId="22206" priority="31863" stopIfTrue="1">
      <formula>WEEKDAY($A7)=1</formula>
    </cfRule>
  </conditionalFormatting>
  <conditionalFormatting sqref="FK7">
    <cfRule type="expression" dxfId="22205" priority="31862" stopIfTrue="1">
      <formula>WEEKDAY($A7)=1</formula>
    </cfRule>
  </conditionalFormatting>
  <conditionalFormatting sqref="FK7">
    <cfRule type="expression" dxfId="22204" priority="31861" stopIfTrue="1">
      <formula>WEEKDAY($A7)=1</formula>
    </cfRule>
  </conditionalFormatting>
  <conditionalFormatting sqref="FK7">
    <cfRule type="expression" dxfId="22203" priority="31860" stopIfTrue="1">
      <formula>WEEKDAY($A7)=1</formula>
    </cfRule>
  </conditionalFormatting>
  <conditionalFormatting sqref="FK7">
    <cfRule type="expression" dxfId="22202" priority="31859" stopIfTrue="1">
      <formula>WEEKDAY($A7)=1</formula>
    </cfRule>
  </conditionalFormatting>
  <conditionalFormatting sqref="FK7">
    <cfRule type="expression" dxfId="22201" priority="31858" stopIfTrue="1">
      <formula>WEEKDAY($A7)=1</formula>
    </cfRule>
  </conditionalFormatting>
  <conditionalFormatting sqref="FK7">
    <cfRule type="expression" dxfId="22200" priority="31857" stopIfTrue="1">
      <formula>WEEKDAY($A7)=1</formula>
    </cfRule>
  </conditionalFormatting>
  <conditionalFormatting sqref="FK7">
    <cfRule type="expression" dxfId="22199" priority="31853" stopIfTrue="1">
      <formula>WEEKDAY($A7)=1</formula>
    </cfRule>
  </conditionalFormatting>
  <conditionalFormatting sqref="FK7">
    <cfRule type="expression" dxfId="22198" priority="31856" stopIfTrue="1">
      <formula>WEEKDAY($A7)=1</formula>
    </cfRule>
  </conditionalFormatting>
  <conditionalFormatting sqref="FK7">
    <cfRule type="expression" dxfId="22197" priority="31855" stopIfTrue="1">
      <formula>WEEKDAY($A7)=1</formula>
    </cfRule>
  </conditionalFormatting>
  <conditionalFormatting sqref="FK7">
    <cfRule type="expression" dxfId="22196" priority="31854" stopIfTrue="1">
      <formula>WEEKDAY($A7)=1</formula>
    </cfRule>
  </conditionalFormatting>
  <conditionalFormatting sqref="FK7">
    <cfRule type="expression" dxfId="22195" priority="31852" stopIfTrue="1">
      <formula>WEEKDAY($A7)=1</formula>
    </cfRule>
  </conditionalFormatting>
  <conditionalFormatting sqref="FK7">
    <cfRule type="expression" dxfId="22194" priority="31851" stopIfTrue="1">
      <formula>WEEKDAY($A7)=1</formula>
    </cfRule>
  </conditionalFormatting>
  <conditionalFormatting sqref="FK7">
    <cfRule type="expression" dxfId="22193" priority="31850" stopIfTrue="1">
      <formula>WEEKDAY($A7)=1</formula>
    </cfRule>
  </conditionalFormatting>
  <conditionalFormatting sqref="FK7">
    <cfRule type="expression" dxfId="22192" priority="31849" stopIfTrue="1">
      <formula>WEEKDAY($A7)=1</formula>
    </cfRule>
  </conditionalFormatting>
  <conditionalFormatting sqref="FK7">
    <cfRule type="expression" dxfId="22191" priority="31802" stopIfTrue="1">
      <formula>WEEKDAY($A7)=1</formula>
    </cfRule>
  </conditionalFormatting>
  <conditionalFormatting sqref="FK7">
    <cfRule type="expression" dxfId="22190" priority="31848" stopIfTrue="1">
      <formula>WEEKDAY($A7)=1</formula>
    </cfRule>
  </conditionalFormatting>
  <conditionalFormatting sqref="FK7">
    <cfRule type="expression" dxfId="22189" priority="31847" stopIfTrue="1">
      <formula>WEEKDAY($A7)=1</formula>
    </cfRule>
  </conditionalFormatting>
  <conditionalFormatting sqref="FK7">
    <cfRule type="expression" dxfId="22188" priority="31846" stopIfTrue="1">
      <formula>WEEKDAY($A7)=1</formula>
    </cfRule>
  </conditionalFormatting>
  <conditionalFormatting sqref="FK7">
    <cfRule type="expression" dxfId="22187" priority="31845" stopIfTrue="1">
      <formula>WEEKDAY($A7)=1</formula>
    </cfRule>
  </conditionalFormatting>
  <conditionalFormatting sqref="FK7">
    <cfRule type="expression" dxfId="22186" priority="31844" stopIfTrue="1">
      <formula>WEEKDAY($A7)=1</formula>
    </cfRule>
  </conditionalFormatting>
  <conditionalFormatting sqref="FK7">
    <cfRule type="expression" dxfId="22185" priority="31843" stopIfTrue="1">
      <formula>WEEKDAY($A7)=1</formula>
    </cfRule>
  </conditionalFormatting>
  <conditionalFormatting sqref="FK7">
    <cfRule type="expression" dxfId="22184" priority="31842" stopIfTrue="1">
      <formula>WEEKDAY($A7)=1</formula>
    </cfRule>
  </conditionalFormatting>
  <conditionalFormatting sqref="FK7">
    <cfRule type="expression" dxfId="22183" priority="31841" stopIfTrue="1">
      <formula>WEEKDAY($A7)=1</formula>
    </cfRule>
  </conditionalFormatting>
  <conditionalFormatting sqref="FK7">
    <cfRule type="expression" dxfId="22182" priority="31840" stopIfTrue="1">
      <formula>WEEKDAY($A7)=1</formula>
    </cfRule>
  </conditionalFormatting>
  <conditionalFormatting sqref="FK7">
    <cfRule type="expression" dxfId="22181" priority="31839" stopIfTrue="1">
      <formula>WEEKDAY($A7)=1</formula>
    </cfRule>
  </conditionalFormatting>
  <conditionalFormatting sqref="FK7">
    <cfRule type="expression" dxfId="22180" priority="31838" stopIfTrue="1">
      <formula>WEEKDAY($A7)=1</formula>
    </cfRule>
  </conditionalFormatting>
  <conditionalFormatting sqref="FK7">
    <cfRule type="expression" dxfId="22179" priority="31837" stopIfTrue="1">
      <formula>WEEKDAY($A7)=1</formula>
    </cfRule>
  </conditionalFormatting>
  <conditionalFormatting sqref="FK7">
    <cfRule type="expression" dxfId="22178" priority="31836" stopIfTrue="1">
      <formula>WEEKDAY($A7)=1</formula>
    </cfRule>
  </conditionalFormatting>
  <conditionalFormatting sqref="FK7">
    <cfRule type="expression" dxfId="22177" priority="31835" stopIfTrue="1">
      <formula>WEEKDAY($A7)=1</formula>
    </cfRule>
  </conditionalFormatting>
  <conditionalFormatting sqref="FK7">
    <cfRule type="expression" dxfId="22176" priority="31834" stopIfTrue="1">
      <formula>WEEKDAY($A7)=1</formula>
    </cfRule>
  </conditionalFormatting>
  <conditionalFormatting sqref="FK7">
    <cfRule type="expression" dxfId="22175" priority="31833" stopIfTrue="1">
      <formula>WEEKDAY($A7)=1</formula>
    </cfRule>
  </conditionalFormatting>
  <conditionalFormatting sqref="FK7">
    <cfRule type="expression" dxfId="22174" priority="31832" stopIfTrue="1">
      <formula>WEEKDAY($A7)=1</formula>
    </cfRule>
  </conditionalFormatting>
  <conditionalFormatting sqref="FK7">
    <cfRule type="expression" dxfId="22173" priority="31831" stopIfTrue="1">
      <formula>WEEKDAY($A7)=1</formula>
    </cfRule>
  </conditionalFormatting>
  <conditionalFormatting sqref="FK7">
    <cfRule type="expression" dxfId="22172" priority="31830" stopIfTrue="1">
      <formula>WEEKDAY($A7)=1</formula>
    </cfRule>
  </conditionalFormatting>
  <conditionalFormatting sqref="FK7">
    <cfRule type="expression" dxfId="22171" priority="31829" stopIfTrue="1">
      <formula>WEEKDAY($A7)=1</formula>
    </cfRule>
  </conditionalFormatting>
  <conditionalFormatting sqref="FK7">
    <cfRule type="expression" dxfId="22170" priority="31828" stopIfTrue="1">
      <formula>WEEKDAY($A7)=1</formula>
    </cfRule>
  </conditionalFormatting>
  <conditionalFormatting sqref="FK7">
    <cfRule type="expression" dxfId="22169" priority="31827" stopIfTrue="1">
      <formula>WEEKDAY($A7)=1</formula>
    </cfRule>
  </conditionalFormatting>
  <conditionalFormatting sqref="FK7">
    <cfRule type="expression" dxfId="22168" priority="31826" stopIfTrue="1">
      <formula>WEEKDAY($A7)=1</formula>
    </cfRule>
  </conditionalFormatting>
  <conditionalFormatting sqref="FK7">
    <cfRule type="expression" dxfId="22167" priority="31825" stopIfTrue="1">
      <formula>WEEKDAY($A7)=1</formula>
    </cfRule>
  </conditionalFormatting>
  <conditionalFormatting sqref="FK7">
    <cfRule type="expression" dxfId="22166" priority="31824" stopIfTrue="1">
      <formula>WEEKDAY($A7)=1</formula>
    </cfRule>
  </conditionalFormatting>
  <conditionalFormatting sqref="FK7">
    <cfRule type="expression" dxfId="22165" priority="31823" stopIfTrue="1">
      <formula>WEEKDAY($A7)=1</formula>
    </cfRule>
  </conditionalFormatting>
  <conditionalFormatting sqref="FK7">
    <cfRule type="expression" dxfId="22164" priority="31822" stopIfTrue="1">
      <formula>WEEKDAY($A7)=1</formula>
    </cfRule>
  </conditionalFormatting>
  <conditionalFormatting sqref="FK7">
    <cfRule type="expression" dxfId="22163" priority="31821" stopIfTrue="1">
      <formula>WEEKDAY($A7)=1</formula>
    </cfRule>
  </conditionalFormatting>
  <conditionalFormatting sqref="FK7">
    <cfRule type="expression" dxfId="22162" priority="31820" stopIfTrue="1">
      <formula>WEEKDAY($A7)=1</formula>
    </cfRule>
  </conditionalFormatting>
  <conditionalFormatting sqref="FK7">
    <cfRule type="expression" dxfId="22161" priority="31819" stopIfTrue="1">
      <formula>WEEKDAY($A7)=1</formula>
    </cfRule>
  </conditionalFormatting>
  <conditionalFormatting sqref="FK7">
    <cfRule type="expression" dxfId="22160" priority="31818" stopIfTrue="1">
      <formula>WEEKDAY($A7)=1</formula>
    </cfRule>
  </conditionalFormatting>
  <conditionalFormatting sqref="FK7">
    <cfRule type="expression" dxfId="22159" priority="31817" stopIfTrue="1">
      <formula>WEEKDAY($A7)=1</formula>
    </cfRule>
  </conditionalFormatting>
  <conditionalFormatting sqref="FK7">
    <cfRule type="expression" dxfId="22158" priority="31816" stopIfTrue="1">
      <formula>WEEKDAY($A7)=1</formula>
    </cfRule>
  </conditionalFormatting>
  <conditionalFormatting sqref="FK7">
    <cfRule type="expression" dxfId="22157" priority="31815" stopIfTrue="1">
      <formula>WEEKDAY($A7)=1</formula>
    </cfRule>
  </conditionalFormatting>
  <conditionalFormatting sqref="FK7">
    <cfRule type="expression" dxfId="22156" priority="31814" stopIfTrue="1">
      <formula>WEEKDAY($A7)=1</formula>
    </cfRule>
  </conditionalFormatting>
  <conditionalFormatting sqref="FK7">
    <cfRule type="expression" dxfId="22155" priority="31813" stopIfTrue="1">
      <formula>WEEKDAY($A7)=1</formula>
    </cfRule>
  </conditionalFormatting>
  <conditionalFormatting sqref="FK7">
    <cfRule type="expression" dxfId="22154" priority="31812" stopIfTrue="1">
      <formula>WEEKDAY($A7)=1</formula>
    </cfRule>
  </conditionalFormatting>
  <conditionalFormatting sqref="FK7">
    <cfRule type="expression" dxfId="22153" priority="31811" stopIfTrue="1">
      <formula>WEEKDAY($A7)=1</formula>
    </cfRule>
  </conditionalFormatting>
  <conditionalFormatting sqref="FK7">
    <cfRule type="expression" dxfId="22152" priority="31810" stopIfTrue="1">
      <formula>WEEKDAY($A7)=1</formula>
    </cfRule>
  </conditionalFormatting>
  <conditionalFormatting sqref="FK7">
    <cfRule type="expression" dxfId="22151" priority="31809" stopIfTrue="1">
      <formula>WEEKDAY($A7)=1</formula>
    </cfRule>
  </conditionalFormatting>
  <conditionalFormatting sqref="FK7">
    <cfRule type="expression" dxfId="22150" priority="31808" stopIfTrue="1">
      <formula>WEEKDAY($A7)=1</formula>
    </cfRule>
  </conditionalFormatting>
  <conditionalFormatting sqref="FK7">
    <cfRule type="expression" dxfId="22149" priority="31807" stopIfTrue="1">
      <formula>WEEKDAY($A7)=1</formula>
    </cfRule>
  </conditionalFormatting>
  <conditionalFormatting sqref="FK7">
    <cfRule type="expression" dxfId="22148" priority="31806" stopIfTrue="1">
      <formula>WEEKDAY($A7)=1</formula>
    </cfRule>
  </conditionalFormatting>
  <conditionalFormatting sqref="FK7">
    <cfRule type="expression" dxfId="22147" priority="31805" stopIfTrue="1">
      <formula>WEEKDAY($A7)=1</formula>
    </cfRule>
  </conditionalFormatting>
  <conditionalFormatting sqref="FK7">
    <cfRule type="expression" dxfId="22146" priority="31804" stopIfTrue="1">
      <formula>WEEKDAY($A7)=1</formula>
    </cfRule>
  </conditionalFormatting>
  <conditionalFormatting sqref="FK7">
    <cfRule type="expression" dxfId="22145" priority="31803" stopIfTrue="1">
      <formula>WEEKDAY($A7)=1</formula>
    </cfRule>
  </conditionalFormatting>
  <conditionalFormatting sqref="FK7">
    <cfRule type="expression" dxfId="22144" priority="31801" stopIfTrue="1">
      <formula>WEEKDAY($A7)=1</formula>
    </cfRule>
  </conditionalFormatting>
  <conditionalFormatting sqref="FK7">
    <cfRule type="expression" dxfId="22143" priority="31800" stopIfTrue="1">
      <formula>WEEKDAY($A7)=1</formula>
    </cfRule>
  </conditionalFormatting>
  <conditionalFormatting sqref="FK7">
    <cfRule type="expression" dxfId="22142" priority="31799" stopIfTrue="1">
      <formula>WEEKDAY($A7)=1</formula>
    </cfRule>
  </conditionalFormatting>
  <conditionalFormatting sqref="FK7">
    <cfRule type="expression" dxfId="22141" priority="31798" stopIfTrue="1">
      <formula>WEEKDAY($A7)=1</formula>
    </cfRule>
  </conditionalFormatting>
  <conditionalFormatting sqref="FK7">
    <cfRule type="expression" dxfId="22140" priority="31797" stopIfTrue="1">
      <formula>WEEKDAY($A7)=1</formula>
    </cfRule>
  </conditionalFormatting>
  <conditionalFormatting sqref="FK7">
    <cfRule type="expression" dxfId="22139" priority="31796" stopIfTrue="1">
      <formula>WEEKDAY($A7)=1</formula>
    </cfRule>
  </conditionalFormatting>
  <conditionalFormatting sqref="FK7">
    <cfRule type="expression" dxfId="22138" priority="31795" stopIfTrue="1">
      <formula>WEEKDAY($A7)=1</formula>
    </cfRule>
  </conditionalFormatting>
  <conditionalFormatting sqref="FK7">
    <cfRule type="expression" dxfId="22137" priority="31794" stopIfTrue="1">
      <formula>WEEKDAY($A7)=1</formula>
    </cfRule>
  </conditionalFormatting>
  <conditionalFormatting sqref="FK7">
    <cfRule type="expression" dxfId="22136" priority="31793" stopIfTrue="1">
      <formula>WEEKDAY($A7)=1</formula>
    </cfRule>
  </conditionalFormatting>
  <conditionalFormatting sqref="FK7">
    <cfRule type="expression" dxfId="22135" priority="31792" stopIfTrue="1">
      <formula>WEEKDAY($A7)=1</formula>
    </cfRule>
  </conditionalFormatting>
  <conditionalFormatting sqref="FK7">
    <cfRule type="expression" dxfId="22134" priority="31791" stopIfTrue="1">
      <formula>WEEKDAY($A7)=1</formula>
    </cfRule>
  </conditionalFormatting>
  <conditionalFormatting sqref="FK7">
    <cfRule type="expression" dxfId="22133" priority="31790" stopIfTrue="1">
      <formula>WEEKDAY($A7)=1</formula>
    </cfRule>
  </conditionalFormatting>
  <conditionalFormatting sqref="FK7">
    <cfRule type="expression" dxfId="22132" priority="31789" stopIfTrue="1">
      <formula>WEEKDAY($A7)=1</formula>
    </cfRule>
  </conditionalFormatting>
  <conditionalFormatting sqref="FK7">
    <cfRule type="expression" dxfId="22131" priority="31788" stopIfTrue="1">
      <formula>WEEKDAY($A7)=1</formula>
    </cfRule>
  </conditionalFormatting>
  <conditionalFormatting sqref="FK7">
    <cfRule type="expression" dxfId="22130" priority="31787" stopIfTrue="1">
      <formula>WEEKDAY($A7)=1</formula>
    </cfRule>
  </conditionalFormatting>
  <conditionalFormatting sqref="FK7">
    <cfRule type="expression" dxfId="22129" priority="31786" stopIfTrue="1">
      <formula>WEEKDAY($A7)=1</formula>
    </cfRule>
  </conditionalFormatting>
  <conditionalFormatting sqref="FK7">
    <cfRule type="expression" dxfId="22128" priority="31785" stopIfTrue="1">
      <formula>WEEKDAY($A7)=1</formula>
    </cfRule>
  </conditionalFormatting>
  <conditionalFormatting sqref="FK7">
    <cfRule type="expression" dxfId="22127" priority="31784" stopIfTrue="1">
      <formula>WEEKDAY($A7)=1</formula>
    </cfRule>
  </conditionalFormatting>
  <conditionalFormatting sqref="FK7">
    <cfRule type="expression" dxfId="22126" priority="31783" stopIfTrue="1">
      <formula>WEEKDAY($A7)=1</formula>
    </cfRule>
  </conditionalFormatting>
  <conditionalFormatting sqref="FK7">
    <cfRule type="expression" dxfId="22125" priority="31782" stopIfTrue="1">
      <formula>WEEKDAY($A7)=1</formula>
    </cfRule>
  </conditionalFormatting>
  <conditionalFormatting sqref="FK7">
    <cfRule type="expression" dxfId="22124" priority="31781" stopIfTrue="1">
      <formula>WEEKDAY($A7)=1</formula>
    </cfRule>
  </conditionalFormatting>
  <conditionalFormatting sqref="FK7">
    <cfRule type="expression" dxfId="22123" priority="31780" stopIfTrue="1">
      <formula>WEEKDAY($A7)=1</formula>
    </cfRule>
  </conditionalFormatting>
  <conditionalFormatting sqref="FK7">
    <cfRule type="expression" dxfId="22122" priority="31779" stopIfTrue="1">
      <formula>WEEKDAY($A7)=1</formula>
    </cfRule>
  </conditionalFormatting>
  <conditionalFormatting sqref="FK7">
    <cfRule type="expression" dxfId="22121" priority="31778" stopIfTrue="1">
      <formula>WEEKDAY($A7)=1</formula>
    </cfRule>
  </conditionalFormatting>
  <conditionalFormatting sqref="FK7">
    <cfRule type="expression" dxfId="22120" priority="31777" stopIfTrue="1">
      <formula>WEEKDAY($A7)=1</formula>
    </cfRule>
  </conditionalFormatting>
  <conditionalFormatting sqref="FK7">
    <cfRule type="expression" dxfId="22119" priority="31776" stopIfTrue="1">
      <formula>WEEKDAY($A7)=1</formula>
    </cfRule>
  </conditionalFormatting>
  <conditionalFormatting sqref="FK7">
    <cfRule type="expression" dxfId="22118" priority="31775" stopIfTrue="1">
      <formula>WEEKDAY($A7)=1</formula>
    </cfRule>
  </conditionalFormatting>
  <conditionalFormatting sqref="FK7">
    <cfRule type="expression" dxfId="22117" priority="31774" stopIfTrue="1">
      <formula>WEEKDAY($A7)=1</formula>
    </cfRule>
  </conditionalFormatting>
  <conditionalFormatting sqref="FK7">
    <cfRule type="expression" dxfId="22116" priority="31773" stopIfTrue="1">
      <formula>WEEKDAY($A7)=1</formula>
    </cfRule>
  </conditionalFormatting>
  <conditionalFormatting sqref="FK7">
    <cfRule type="expression" dxfId="22115" priority="31772" stopIfTrue="1">
      <formula>WEEKDAY($A7)=1</formula>
    </cfRule>
  </conditionalFormatting>
  <conditionalFormatting sqref="FK7">
    <cfRule type="expression" dxfId="22114" priority="31771" stopIfTrue="1">
      <formula>WEEKDAY($A7)=1</formula>
    </cfRule>
  </conditionalFormatting>
  <conditionalFormatting sqref="FK7">
    <cfRule type="expression" dxfId="22113" priority="31770" stopIfTrue="1">
      <formula>WEEKDAY($A7)=1</formula>
    </cfRule>
  </conditionalFormatting>
  <conditionalFormatting sqref="FK7">
    <cfRule type="expression" dxfId="22112" priority="31769" stopIfTrue="1">
      <formula>WEEKDAY($A7)=1</formula>
    </cfRule>
  </conditionalFormatting>
  <conditionalFormatting sqref="FK7">
    <cfRule type="expression" dxfId="22111" priority="31768" stopIfTrue="1">
      <formula>WEEKDAY($A7)=1</formula>
    </cfRule>
  </conditionalFormatting>
  <conditionalFormatting sqref="FK7">
    <cfRule type="expression" dxfId="22110" priority="31764" stopIfTrue="1">
      <formula>WEEKDAY($A7)=1</formula>
    </cfRule>
  </conditionalFormatting>
  <conditionalFormatting sqref="FK7">
    <cfRule type="expression" dxfId="22109" priority="31767" stopIfTrue="1">
      <formula>WEEKDAY($A7)=1</formula>
    </cfRule>
  </conditionalFormatting>
  <conditionalFormatting sqref="FK7">
    <cfRule type="expression" dxfId="22108" priority="31766" stopIfTrue="1">
      <formula>WEEKDAY($A7)=1</formula>
    </cfRule>
  </conditionalFormatting>
  <conditionalFormatting sqref="FK7">
    <cfRule type="expression" dxfId="22107" priority="31765" stopIfTrue="1">
      <formula>WEEKDAY($A7)=1</formula>
    </cfRule>
  </conditionalFormatting>
  <conditionalFormatting sqref="FK7">
    <cfRule type="expression" dxfId="22106" priority="31763" stopIfTrue="1">
      <formula>WEEKDAY($A7)=1</formula>
    </cfRule>
  </conditionalFormatting>
  <conditionalFormatting sqref="FK7">
    <cfRule type="expression" dxfId="22105" priority="31762" stopIfTrue="1">
      <formula>WEEKDAY($A7)=1</formula>
    </cfRule>
  </conditionalFormatting>
  <conditionalFormatting sqref="FK7">
    <cfRule type="expression" dxfId="22104" priority="31761" stopIfTrue="1">
      <formula>WEEKDAY($A7)=1</formula>
    </cfRule>
  </conditionalFormatting>
  <conditionalFormatting sqref="FK7">
    <cfRule type="expression" dxfId="22103" priority="31760" stopIfTrue="1">
      <formula>WEEKDAY($A7)=1</formula>
    </cfRule>
  </conditionalFormatting>
  <conditionalFormatting sqref="FK7">
    <cfRule type="expression" dxfId="22102" priority="31713" stopIfTrue="1">
      <formula>WEEKDAY($A7)=1</formula>
    </cfRule>
  </conditionalFormatting>
  <conditionalFormatting sqref="FK7">
    <cfRule type="expression" dxfId="22101" priority="31759" stopIfTrue="1">
      <formula>WEEKDAY($A7)=1</formula>
    </cfRule>
  </conditionalFormatting>
  <conditionalFormatting sqref="FK7">
    <cfRule type="expression" dxfId="22100" priority="31758" stopIfTrue="1">
      <formula>WEEKDAY($A7)=1</formula>
    </cfRule>
  </conditionalFormatting>
  <conditionalFormatting sqref="FK7">
    <cfRule type="expression" dxfId="22099" priority="31757" stopIfTrue="1">
      <formula>WEEKDAY($A7)=1</formula>
    </cfRule>
  </conditionalFormatting>
  <conditionalFormatting sqref="FK7">
    <cfRule type="expression" dxfId="22098" priority="31756" stopIfTrue="1">
      <formula>WEEKDAY($A7)=1</formula>
    </cfRule>
  </conditionalFormatting>
  <conditionalFormatting sqref="FK7">
    <cfRule type="expression" dxfId="22097" priority="31755" stopIfTrue="1">
      <formula>WEEKDAY($A7)=1</formula>
    </cfRule>
  </conditionalFormatting>
  <conditionalFormatting sqref="FK7">
    <cfRule type="expression" dxfId="22096" priority="31754" stopIfTrue="1">
      <formula>WEEKDAY($A7)=1</formula>
    </cfRule>
  </conditionalFormatting>
  <conditionalFormatting sqref="FK7">
    <cfRule type="expression" dxfId="22095" priority="31753" stopIfTrue="1">
      <formula>WEEKDAY($A7)=1</formula>
    </cfRule>
  </conditionalFormatting>
  <conditionalFormatting sqref="FK7">
    <cfRule type="expression" dxfId="22094" priority="31752" stopIfTrue="1">
      <formula>WEEKDAY($A7)=1</formula>
    </cfRule>
  </conditionalFormatting>
  <conditionalFormatting sqref="FK7">
    <cfRule type="expression" dxfId="22093" priority="31751" stopIfTrue="1">
      <formula>WEEKDAY($A7)=1</formula>
    </cfRule>
  </conditionalFormatting>
  <conditionalFormatting sqref="FK7">
    <cfRule type="expression" dxfId="22092" priority="31750" stopIfTrue="1">
      <formula>WEEKDAY($A7)=1</formula>
    </cfRule>
  </conditionalFormatting>
  <conditionalFormatting sqref="FK7">
    <cfRule type="expression" dxfId="22091" priority="31749" stopIfTrue="1">
      <formula>WEEKDAY($A7)=1</formula>
    </cfRule>
  </conditionalFormatting>
  <conditionalFormatting sqref="FK7">
    <cfRule type="expression" dxfId="22090" priority="31748" stopIfTrue="1">
      <formula>WEEKDAY($A7)=1</formula>
    </cfRule>
  </conditionalFormatting>
  <conditionalFormatting sqref="FK7">
    <cfRule type="expression" dxfId="22089" priority="31747" stopIfTrue="1">
      <formula>WEEKDAY($A7)=1</formula>
    </cfRule>
  </conditionalFormatting>
  <conditionalFormatting sqref="FK7">
    <cfRule type="expression" dxfId="22088" priority="31746" stopIfTrue="1">
      <formula>WEEKDAY($A7)=1</formula>
    </cfRule>
  </conditionalFormatting>
  <conditionalFormatting sqref="FK7">
    <cfRule type="expression" dxfId="22087" priority="31745" stopIfTrue="1">
      <formula>WEEKDAY($A7)=1</formula>
    </cfRule>
  </conditionalFormatting>
  <conditionalFormatting sqref="FK7">
    <cfRule type="expression" dxfId="22086" priority="31744" stopIfTrue="1">
      <formula>WEEKDAY($A7)=1</formula>
    </cfRule>
  </conditionalFormatting>
  <conditionalFormatting sqref="FK7">
    <cfRule type="expression" dxfId="22085" priority="31743" stopIfTrue="1">
      <formula>WEEKDAY($A7)=1</formula>
    </cfRule>
  </conditionalFormatting>
  <conditionalFormatting sqref="FK7">
    <cfRule type="expression" dxfId="22084" priority="31742" stopIfTrue="1">
      <formula>WEEKDAY($A7)=1</formula>
    </cfRule>
  </conditionalFormatting>
  <conditionalFormatting sqref="FK7">
    <cfRule type="expression" dxfId="22083" priority="31741" stopIfTrue="1">
      <formula>WEEKDAY($A7)=1</formula>
    </cfRule>
  </conditionalFormatting>
  <conditionalFormatting sqref="FK7">
    <cfRule type="expression" dxfId="22082" priority="31740" stopIfTrue="1">
      <formula>WEEKDAY($A7)=1</formula>
    </cfRule>
  </conditionalFormatting>
  <conditionalFormatting sqref="FK7">
    <cfRule type="expression" dxfId="22081" priority="31739" stopIfTrue="1">
      <formula>WEEKDAY($A7)=1</formula>
    </cfRule>
  </conditionalFormatting>
  <conditionalFormatting sqref="FK7">
    <cfRule type="expression" dxfId="22080" priority="31738" stopIfTrue="1">
      <formula>WEEKDAY($A7)=1</formula>
    </cfRule>
  </conditionalFormatting>
  <conditionalFormatting sqref="FK7">
    <cfRule type="expression" dxfId="22079" priority="31737" stopIfTrue="1">
      <formula>WEEKDAY($A7)=1</formula>
    </cfRule>
  </conditionalFormatting>
  <conditionalFormatting sqref="FK7">
    <cfRule type="expression" dxfId="22078" priority="31736" stopIfTrue="1">
      <formula>WEEKDAY($A7)=1</formula>
    </cfRule>
  </conditionalFormatting>
  <conditionalFormatting sqref="FK7">
    <cfRule type="expression" dxfId="22077" priority="31735" stopIfTrue="1">
      <formula>WEEKDAY($A7)=1</formula>
    </cfRule>
  </conditionalFormatting>
  <conditionalFormatting sqref="FK7">
    <cfRule type="expression" dxfId="22076" priority="31734" stopIfTrue="1">
      <formula>WEEKDAY($A7)=1</formula>
    </cfRule>
  </conditionalFormatting>
  <conditionalFormatting sqref="FK7">
    <cfRule type="expression" dxfId="22075" priority="31733" stopIfTrue="1">
      <formula>WEEKDAY($A7)=1</formula>
    </cfRule>
  </conditionalFormatting>
  <conditionalFormatting sqref="FK7">
    <cfRule type="expression" dxfId="22074" priority="31732" stopIfTrue="1">
      <formula>WEEKDAY($A7)=1</formula>
    </cfRule>
  </conditionalFormatting>
  <conditionalFormatting sqref="FK7">
    <cfRule type="expression" dxfId="22073" priority="31731" stopIfTrue="1">
      <formula>WEEKDAY($A7)=1</formula>
    </cfRule>
  </conditionalFormatting>
  <conditionalFormatting sqref="FK7">
    <cfRule type="expression" dxfId="22072" priority="31730" stopIfTrue="1">
      <formula>WEEKDAY($A7)=1</formula>
    </cfRule>
  </conditionalFormatting>
  <conditionalFormatting sqref="FK7">
    <cfRule type="expression" dxfId="22071" priority="31729" stopIfTrue="1">
      <formula>WEEKDAY($A7)=1</formula>
    </cfRule>
  </conditionalFormatting>
  <conditionalFormatting sqref="FK7">
    <cfRule type="expression" dxfId="22070" priority="31728" stopIfTrue="1">
      <formula>WEEKDAY($A7)=1</formula>
    </cfRule>
  </conditionalFormatting>
  <conditionalFormatting sqref="FK7">
    <cfRule type="expression" dxfId="22069" priority="31727" stopIfTrue="1">
      <formula>WEEKDAY($A7)=1</formula>
    </cfRule>
  </conditionalFormatting>
  <conditionalFormatting sqref="FK7">
    <cfRule type="expression" dxfId="22068" priority="31726" stopIfTrue="1">
      <formula>WEEKDAY($A7)=1</formula>
    </cfRule>
  </conditionalFormatting>
  <conditionalFormatting sqref="FK7">
    <cfRule type="expression" dxfId="22067" priority="31725" stopIfTrue="1">
      <formula>WEEKDAY($A7)=1</formula>
    </cfRule>
  </conditionalFormatting>
  <conditionalFormatting sqref="FK7">
    <cfRule type="expression" dxfId="22066" priority="31724" stopIfTrue="1">
      <formula>WEEKDAY($A7)=1</formula>
    </cfRule>
  </conditionalFormatting>
  <conditionalFormatting sqref="FK7">
    <cfRule type="expression" dxfId="22065" priority="31723" stopIfTrue="1">
      <formula>WEEKDAY($A7)=1</formula>
    </cfRule>
  </conditionalFormatting>
  <conditionalFormatting sqref="FK7">
    <cfRule type="expression" dxfId="22064" priority="31722" stopIfTrue="1">
      <formula>WEEKDAY($A7)=1</formula>
    </cfRule>
  </conditionalFormatting>
  <conditionalFormatting sqref="FK7">
    <cfRule type="expression" dxfId="22063" priority="31721" stopIfTrue="1">
      <formula>WEEKDAY($A7)=1</formula>
    </cfRule>
  </conditionalFormatting>
  <conditionalFormatting sqref="FK7">
    <cfRule type="expression" dxfId="22062" priority="31720" stopIfTrue="1">
      <formula>WEEKDAY($A7)=1</formula>
    </cfRule>
  </conditionalFormatting>
  <conditionalFormatting sqref="FK7">
    <cfRule type="expression" dxfId="22061" priority="31719" stopIfTrue="1">
      <formula>WEEKDAY($A7)=1</formula>
    </cfRule>
  </conditionalFormatting>
  <conditionalFormatting sqref="FK7">
    <cfRule type="expression" dxfId="22060" priority="31718" stopIfTrue="1">
      <formula>WEEKDAY($A7)=1</formula>
    </cfRule>
  </conditionalFormatting>
  <conditionalFormatting sqref="FK7">
    <cfRule type="expression" dxfId="22059" priority="31717" stopIfTrue="1">
      <formula>WEEKDAY($A7)=1</formula>
    </cfRule>
  </conditionalFormatting>
  <conditionalFormatting sqref="FK7">
    <cfRule type="expression" dxfId="22058" priority="31716" stopIfTrue="1">
      <formula>WEEKDAY($A7)=1</formula>
    </cfRule>
  </conditionalFormatting>
  <conditionalFormatting sqref="FK7">
    <cfRule type="expression" dxfId="22057" priority="31715" stopIfTrue="1">
      <formula>WEEKDAY($A7)=1</formula>
    </cfRule>
  </conditionalFormatting>
  <conditionalFormatting sqref="FK7">
    <cfRule type="expression" dxfId="22056" priority="31714" stopIfTrue="1">
      <formula>WEEKDAY($A7)=1</formula>
    </cfRule>
  </conditionalFormatting>
  <conditionalFormatting sqref="FK7">
    <cfRule type="expression" dxfId="22055" priority="31709" stopIfTrue="1">
      <formula>WEEKDAY($A7)=1</formula>
    </cfRule>
  </conditionalFormatting>
  <conditionalFormatting sqref="FK7">
    <cfRule type="expression" dxfId="22054" priority="31712" stopIfTrue="1">
      <formula>WEEKDAY($A7)=1</formula>
    </cfRule>
  </conditionalFormatting>
  <conditionalFormatting sqref="FK7">
    <cfRule type="expression" dxfId="22053" priority="31711" stopIfTrue="1">
      <formula>WEEKDAY($A7)=1</formula>
    </cfRule>
  </conditionalFormatting>
  <conditionalFormatting sqref="FK7">
    <cfRule type="expression" dxfId="22052" priority="31710" stopIfTrue="1">
      <formula>WEEKDAY($A7)=1</formula>
    </cfRule>
  </conditionalFormatting>
  <conditionalFormatting sqref="FK7">
    <cfRule type="expression" dxfId="22051" priority="31708" stopIfTrue="1">
      <formula>WEEKDAY($A7)=1</formula>
    </cfRule>
  </conditionalFormatting>
  <conditionalFormatting sqref="FK7">
    <cfRule type="expression" dxfId="22050" priority="31707" stopIfTrue="1">
      <formula>WEEKDAY($A7)=1</formula>
    </cfRule>
  </conditionalFormatting>
  <conditionalFormatting sqref="FK7">
    <cfRule type="expression" dxfId="22049" priority="31706" stopIfTrue="1">
      <formula>WEEKDAY($A7)=1</formula>
    </cfRule>
  </conditionalFormatting>
  <conditionalFormatting sqref="FK7">
    <cfRule type="expression" dxfId="22048" priority="31705" stopIfTrue="1">
      <formula>WEEKDAY($A7)=1</formula>
    </cfRule>
  </conditionalFormatting>
  <conditionalFormatting sqref="FK7">
    <cfRule type="expression" dxfId="22047" priority="31658" stopIfTrue="1">
      <formula>WEEKDAY($A7)=1</formula>
    </cfRule>
  </conditionalFormatting>
  <conditionalFormatting sqref="FK7">
    <cfRule type="expression" dxfId="22046" priority="31704" stopIfTrue="1">
      <formula>WEEKDAY($A7)=1</formula>
    </cfRule>
  </conditionalFormatting>
  <conditionalFormatting sqref="FK7">
    <cfRule type="expression" dxfId="22045" priority="31703" stopIfTrue="1">
      <formula>WEEKDAY($A7)=1</formula>
    </cfRule>
  </conditionalFormatting>
  <conditionalFormatting sqref="FK7">
    <cfRule type="expression" dxfId="22044" priority="31702" stopIfTrue="1">
      <formula>WEEKDAY($A7)=1</formula>
    </cfRule>
  </conditionalFormatting>
  <conditionalFormatting sqref="FK7">
    <cfRule type="expression" dxfId="22043" priority="31701" stopIfTrue="1">
      <formula>WEEKDAY($A7)=1</formula>
    </cfRule>
  </conditionalFormatting>
  <conditionalFormatting sqref="FK7">
    <cfRule type="expression" dxfId="22042" priority="31700" stopIfTrue="1">
      <formula>WEEKDAY($A7)=1</formula>
    </cfRule>
  </conditionalFormatting>
  <conditionalFormatting sqref="FK7">
    <cfRule type="expression" dxfId="22041" priority="31699" stopIfTrue="1">
      <formula>WEEKDAY($A7)=1</formula>
    </cfRule>
  </conditionalFormatting>
  <conditionalFormatting sqref="FK7">
    <cfRule type="expression" dxfId="22040" priority="31698" stopIfTrue="1">
      <formula>WEEKDAY($A7)=1</formula>
    </cfRule>
  </conditionalFormatting>
  <conditionalFormatting sqref="FK7">
    <cfRule type="expression" dxfId="22039" priority="31697" stopIfTrue="1">
      <formula>WEEKDAY($A7)=1</formula>
    </cfRule>
  </conditionalFormatting>
  <conditionalFormatting sqref="FK7">
    <cfRule type="expression" dxfId="22038" priority="31696" stopIfTrue="1">
      <formula>WEEKDAY($A7)=1</formula>
    </cfRule>
  </conditionalFormatting>
  <conditionalFormatting sqref="FK7">
    <cfRule type="expression" dxfId="22037" priority="31695" stopIfTrue="1">
      <formula>WEEKDAY($A7)=1</formula>
    </cfRule>
  </conditionalFormatting>
  <conditionalFormatting sqref="FK7">
    <cfRule type="expression" dxfId="22036" priority="31694" stopIfTrue="1">
      <formula>WEEKDAY($A7)=1</formula>
    </cfRule>
  </conditionalFormatting>
  <conditionalFormatting sqref="FK7">
    <cfRule type="expression" dxfId="22035" priority="31693" stopIfTrue="1">
      <formula>WEEKDAY($A7)=1</formula>
    </cfRule>
  </conditionalFormatting>
  <conditionalFormatting sqref="FK7">
    <cfRule type="expression" dxfId="22034" priority="31692" stopIfTrue="1">
      <formula>WEEKDAY($A7)=1</formula>
    </cfRule>
  </conditionalFormatting>
  <conditionalFormatting sqref="FK7">
    <cfRule type="expression" dxfId="22033" priority="31691" stopIfTrue="1">
      <formula>WEEKDAY($A7)=1</formula>
    </cfRule>
  </conditionalFormatting>
  <conditionalFormatting sqref="FK7">
    <cfRule type="expression" dxfId="22032" priority="31690" stopIfTrue="1">
      <formula>WEEKDAY($A7)=1</formula>
    </cfRule>
  </conditionalFormatting>
  <conditionalFormatting sqref="FK7">
    <cfRule type="expression" dxfId="22031" priority="31689" stopIfTrue="1">
      <formula>WEEKDAY($A7)=1</formula>
    </cfRule>
  </conditionalFormatting>
  <conditionalFormatting sqref="FK7">
    <cfRule type="expression" dxfId="22030" priority="31688" stopIfTrue="1">
      <formula>WEEKDAY($A7)=1</formula>
    </cfRule>
  </conditionalFormatting>
  <conditionalFormatting sqref="FK7">
    <cfRule type="expression" dxfId="22029" priority="31687" stopIfTrue="1">
      <formula>WEEKDAY($A7)=1</formula>
    </cfRule>
  </conditionalFormatting>
  <conditionalFormatting sqref="FK7">
    <cfRule type="expression" dxfId="22028" priority="31686" stopIfTrue="1">
      <formula>WEEKDAY($A7)=1</formula>
    </cfRule>
  </conditionalFormatting>
  <conditionalFormatting sqref="FK7">
    <cfRule type="expression" dxfId="22027" priority="31685" stopIfTrue="1">
      <formula>WEEKDAY($A7)=1</formula>
    </cfRule>
  </conditionalFormatting>
  <conditionalFormatting sqref="FK7">
    <cfRule type="expression" dxfId="22026" priority="31684" stopIfTrue="1">
      <formula>WEEKDAY($A7)=1</formula>
    </cfRule>
  </conditionalFormatting>
  <conditionalFormatting sqref="FK7">
    <cfRule type="expression" dxfId="22025" priority="31683" stopIfTrue="1">
      <formula>WEEKDAY($A7)=1</formula>
    </cfRule>
  </conditionalFormatting>
  <conditionalFormatting sqref="FK7">
    <cfRule type="expression" dxfId="22024" priority="31682" stopIfTrue="1">
      <formula>WEEKDAY($A7)=1</formula>
    </cfRule>
  </conditionalFormatting>
  <conditionalFormatting sqref="FK7">
    <cfRule type="expression" dxfId="22023" priority="31681" stopIfTrue="1">
      <formula>WEEKDAY($A7)=1</formula>
    </cfRule>
  </conditionalFormatting>
  <conditionalFormatting sqref="FK7">
    <cfRule type="expression" dxfId="22022" priority="31680" stopIfTrue="1">
      <formula>WEEKDAY($A7)=1</formula>
    </cfRule>
  </conditionalFormatting>
  <conditionalFormatting sqref="FK7">
    <cfRule type="expression" dxfId="22021" priority="31679" stopIfTrue="1">
      <formula>WEEKDAY($A7)=1</formula>
    </cfRule>
  </conditionalFormatting>
  <conditionalFormatting sqref="FK7">
    <cfRule type="expression" dxfId="22020" priority="31678" stopIfTrue="1">
      <formula>WEEKDAY($A7)=1</formula>
    </cfRule>
  </conditionalFormatting>
  <conditionalFormatting sqref="FK7">
    <cfRule type="expression" dxfId="22019" priority="31677" stopIfTrue="1">
      <formula>WEEKDAY($A7)=1</formula>
    </cfRule>
  </conditionalFormatting>
  <conditionalFormatting sqref="FK7">
    <cfRule type="expression" dxfId="22018" priority="31676" stopIfTrue="1">
      <formula>WEEKDAY($A7)=1</formula>
    </cfRule>
  </conditionalFormatting>
  <conditionalFormatting sqref="FK7">
    <cfRule type="expression" dxfId="22017" priority="31675" stopIfTrue="1">
      <formula>WEEKDAY($A7)=1</formula>
    </cfRule>
  </conditionalFormatting>
  <conditionalFormatting sqref="FK7">
    <cfRule type="expression" dxfId="22016" priority="31674" stopIfTrue="1">
      <formula>WEEKDAY($A7)=1</formula>
    </cfRule>
  </conditionalFormatting>
  <conditionalFormatting sqref="FK7">
    <cfRule type="expression" dxfId="22015" priority="31673" stopIfTrue="1">
      <formula>WEEKDAY($A7)=1</formula>
    </cfRule>
  </conditionalFormatting>
  <conditionalFormatting sqref="FK7">
    <cfRule type="expression" dxfId="22014" priority="31672" stopIfTrue="1">
      <formula>WEEKDAY($A7)=1</formula>
    </cfRule>
  </conditionalFormatting>
  <conditionalFormatting sqref="FK7">
    <cfRule type="expression" dxfId="22013" priority="31671" stopIfTrue="1">
      <formula>WEEKDAY($A7)=1</formula>
    </cfRule>
  </conditionalFormatting>
  <conditionalFormatting sqref="FK7">
    <cfRule type="expression" dxfId="22012" priority="31670" stopIfTrue="1">
      <formula>WEEKDAY($A7)=1</formula>
    </cfRule>
  </conditionalFormatting>
  <conditionalFormatting sqref="FK7">
    <cfRule type="expression" dxfId="22011" priority="31669" stopIfTrue="1">
      <formula>WEEKDAY($A7)=1</formula>
    </cfRule>
  </conditionalFormatting>
  <conditionalFormatting sqref="FK7">
    <cfRule type="expression" dxfId="22010" priority="31668" stopIfTrue="1">
      <formula>WEEKDAY($A7)=1</formula>
    </cfRule>
  </conditionalFormatting>
  <conditionalFormatting sqref="FK7">
    <cfRule type="expression" dxfId="22009" priority="31667" stopIfTrue="1">
      <formula>WEEKDAY($A7)=1</formula>
    </cfRule>
  </conditionalFormatting>
  <conditionalFormatting sqref="FK7">
    <cfRule type="expression" dxfId="22008" priority="31666" stopIfTrue="1">
      <formula>WEEKDAY($A7)=1</formula>
    </cfRule>
  </conditionalFormatting>
  <conditionalFormatting sqref="FK7">
    <cfRule type="expression" dxfId="22007" priority="31665" stopIfTrue="1">
      <formula>WEEKDAY($A7)=1</formula>
    </cfRule>
  </conditionalFormatting>
  <conditionalFormatting sqref="FK7">
    <cfRule type="expression" dxfId="22006" priority="31664" stopIfTrue="1">
      <formula>WEEKDAY($A7)=1</formula>
    </cfRule>
  </conditionalFormatting>
  <conditionalFormatting sqref="FK7">
    <cfRule type="expression" dxfId="22005" priority="31663" stopIfTrue="1">
      <formula>WEEKDAY($A7)=1</formula>
    </cfRule>
  </conditionalFormatting>
  <conditionalFormatting sqref="FK7">
    <cfRule type="expression" dxfId="22004" priority="31662" stopIfTrue="1">
      <formula>WEEKDAY($A7)=1</formula>
    </cfRule>
  </conditionalFormatting>
  <conditionalFormatting sqref="FK7">
    <cfRule type="expression" dxfId="22003" priority="31661" stopIfTrue="1">
      <formula>WEEKDAY($A7)=1</formula>
    </cfRule>
  </conditionalFormatting>
  <conditionalFormatting sqref="FK7">
    <cfRule type="expression" dxfId="22002" priority="31660" stopIfTrue="1">
      <formula>WEEKDAY($A7)=1</formula>
    </cfRule>
  </conditionalFormatting>
  <conditionalFormatting sqref="FK7">
    <cfRule type="expression" dxfId="22001" priority="31659" stopIfTrue="1">
      <formula>WEEKDAY($A7)=1</formula>
    </cfRule>
  </conditionalFormatting>
  <conditionalFormatting sqref="FK7">
    <cfRule type="expression" dxfId="22000" priority="31657" stopIfTrue="1">
      <formula>WEEKDAY($A7)=1</formula>
    </cfRule>
  </conditionalFormatting>
  <conditionalFormatting sqref="FK7">
    <cfRule type="expression" dxfId="21999" priority="31656" stopIfTrue="1">
      <formula>WEEKDAY($A7)=1</formula>
    </cfRule>
  </conditionalFormatting>
  <conditionalFormatting sqref="FK7">
    <cfRule type="expression" dxfId="21998" priority="31655" stopIfTrue="1">
      <formula>WEEKDAY($A7)=1</formula>
    </cfRule>
  </conditionalFormatting>
  <conditionalFormatting sqref="FK7">
    <cfRule type="expression" dxfId="21997" priority="31654" stopIfTrue="1">
      <formula>WEEKDAY($A7)=1</formula>
    </cfRule>
  </conditionalFormatting>
  <conditionalFormatting sqref="FK7">
    <cfRule type="expression" dxfId="21996" priority="31653" stopIfTrue="1">
      <formula>WEEKDAY($A7)=1</formula>
    </cfRule>
  </conditionalFormatting>
  <conditionalFormatting sqref="FK7">
    <cfRule type="expression" dxfId="21995" priority="31652" stopIfTrue="1">
      <formula>WEEKDAY($A7)=1</formula>
    </cfRule>
  </conditionalFormatting>
  <conditionalFormatting sqref="FK7">
    <cfRule type="expression" dxfId="21994" priority="31651" stopIfTrue="1">
      <formula>WEEKDAY($A7)=1</formula>
    </cfRule>
  </conditionalFormatting>
  <conditionalFormatting sqref="FK7">
    <cfRule type="expression" dxfId="21993" priority="31650" stopIfTrue="1">
      <formula>WEEKDAY($A7)=1</formula>
    </cfRule>
  </conditionalFormatting>
  <conditionalFormatting sqref="FK7">
    <cfRule type="expression" dxfId="21992" priority="31649" stopIfTrue="1">
      <formula>WEEKDAY($A7)=1</formula>
    </cfRule>
  </conditionalFormatting>
  <conditionalFormatting sqref="FK7">
    <cfRule type="expression" dxfId="21991" priority="31648" stopIfTrue="1">
      <formula>WEEKDAY($A7)=1</formula>
    </cfRule>
  </conditionalFormatting>
  <conditionalFormatting sqref="FK7">
    <cfRule type="expression" dxfId="21990" priority="31647" stopIfTrue="1">
      <formula>WEEKDAY($A7)=1</formula>
    </cfRule>
  </conditionalFormatting>
  <conditionalFormatting sqref="FK7">
    <cfRule type="expression" dxfId="21989" priority="31646" stopIfTrue="1">
      <formula>WEEKDAY($A7)=1</formula>
    </cfRule>
  </conditionalFormatting>
  <conditionalFormatting sqref="FK7">
    <cfRule type="expression" dxfId="21988" priority="31645" stopIfTrue="1">
      <formula>WEEKDAY($A7)=1</formula>
    </cfRule>
  </conditionalFormatting>
  <conditionalFormatting sqref="FK7">
    <cfRule type="expression" dxfId="21987" priority="31644" stopIfTrue="1">
      <formula>WEEKDAY($A7)=1</formula>
    </cfRule>
  </conditionalFormatting>
  <conditionalFormatting sqref="FK7">
    <cfRule type="expression" dxfId="21986" priority="31643" stopIfTrue="1">
      <formula>WEEKDAY($A7)=1</formula>
    </cfRule>
  </conditionalFormatting>
  <conditionalFormatting sqref="FK7">
    <cfRule type="expression" dxfId="21985" priority="31642" stopIfTrue="1">
      <formula>WEEKDAY($A7)=1</formula>
    </cfRule>
  </conditionalFormatting>
  <conditionalFormatting sqref="FK7">
    <cfRule type="expression" dxfId="21984" priority="31641" stopIfTrue="1">
      <formula>WEEKDAY($A7)=1</formula>
    </cfRule>
  </conditionalFormatting>
  <conditionalFormatting sqref="FK7">
    <cfRule type="expression" dxfId="21983" priority="31640" stopIfTrue="1">
      <formula>WEEKDAY($A7)=1</formula>
    </cfRule>
  </conditionalFormatting>
  <conditionalFormatting sqref="FK7">
    <cfRule type="expression" dxfId="21982" priority="31639" stopIfTrue="1">
      <formula>WEEKDAY($A7)=1</formula>
    </cfRule>
  </conditionalFormatting>
  <conditionalFormatting sqref="FK7">
    <cfRule type="expression" dxfId="21981" priority="31638" stopIfTrue="1">
      <formula>WEEKDAY($A7)=1</formula>
    </cfRule>
  </conditionalFormatting>
  <conditionalFormatting sqref="FK7">
    <cfRule type="expression" dxfId="21980" priority="31637" stopIfTrue="1">
      <formula>WEEKDAY($A7)=1</formula>
    </cfRule>
  </conditionalFormatting>
  <conditionalFormatting sqref="FK7">
    <cfRule type="expression" dxfId="21979" priority="31636" stopIfTrue="1">
      <formula>WEEKDAY($A7)=1</formula>
    </cfRule>
  </conditionalFormatting>
  <conditionalFormatting sqref="FK7">
    <cfRule type="expression" dxfId="21978" priority="31635" stopIfTrue="1">
      <formula>WEEKDAY($A7)=1</formula>
    </cfRule>
  </conditionalFormatting>
  <conditionalFormatting sqref="FK7">
    <cfRule type="expression" dxfId="21977" priority="31634" stopIfTrue="1">
      <formula>WEEKDAY($A7)=1</formula>
    </cfRule>
  </conditionalFormatting>
  <conditionalFormatting sqref="FK7">
    <cfRule type="expression" dxfId="21976" priority="31633" stopIfTrue="1">
      <formula>WEEKDAY($A7)=1</formula>
    </cfRule>
  </conditionalFormatting>
  <conditionalFormatting sqref="FK7">
    <cfRule type="expression" dxfId="21975" priority="31632" stopIfTrue="1">
      <formula>WEEKDAY($A7)=1</formula>
    </cfRule>
  </conditionalFormatting>
  <conditionalFormatting sqref="FK7">
    <cfRule type="expression" dxfId="21974" priority="31631" stopIfTrue="1">
      <formula>WEEKDAY($A7)=1</formula>
    </cfRule>
  </conditionalFormatting>
  <conditionalFormatting sqref="FK7">
    <cfRule type="expression" dxfId="21973" priority="31630" stopIfTrue="1">
      <formula>WEEKDAY($A7)=1</formula>
    </cfRule>
  </conditionalFormatting>
  <conditionalFormatting sqref="FK7">
    <cfRule type="expression" dxfId="21972" priority="31629" stopIfTrue="1">
      <formula>WEEKDAY($A7)=1</formula>
    </cfRule>
  </conditionalFormatting>
  <conditionalFormatting sqref="FK7">
    <cfRule type="expression" dxfId="21971" priority="31628" stopIfTrue="1">
      <formula>WEEKDAY($A7)=1</formula>
    </cfRule>
  </conditionalFormatting>
  <conditionalFormatting sqref="FK7">
    <cfRule type="expression" dxfId="21970" priority="31627" stopIfTrue="1">
      <formula>WEEKDAY($A7)=1</formula>
    </cfRule>
  </conditionalFormatting>
  <conditionalFormatting sqref="FK7">
    <cfRule type="expression" dxfId="21969" priority="31626" stopIfTrue="1">
      <formula>WEEKDAY($A7)=1</formula>
    </cfRule>
  </conditionalFormatting>
  <conditionalFormatting sqref="FK7">
    <cfRule type="expression" dxfId="21968" priority="31625" stopIfTrue="1">
      <formula>WEEKDAY($A7)=1</formula>
    </cfRule>
  </conditionalFormatting>
  <conditionalFormatting sqref="FK7">
    <cfRule type="expression" dxfId="21967" priority="31624" stopIfTrue="1">
      <formula>WEEKDAY($A7)=1</formula>
    </cfRule>
  </conditionalFormatting>
  <conditionalFormatting sqref="FK7">
    <cfRule type="expression" dxfId="21966" priority="31620" stopIfTrue="1">
      <formula>WEEKDAY($A7)=1</formula>
    </cfRule>
  </conditionalFormatting>
  <conditionalFormatting sqref="FK7">
    <cfRule type="expression" dxfId="21965" priority="31623" stopIfTrue="1">
      <formula>WEEKDAY($A7)=1</formula>
    </cfRule>
  </conditionalFormatting>
  <conditionalFormatting sqref="FK7">
    <cfRule type="expression" dxfId="21964" priority="31622" stopIfTrue="1">
      <formula>WEEKDAY($A7)=1</formula>
    </cfRule>
  </conditionalFormatting>
  <conditionalFormatting sqref="FK7">
    <cfRule type="expression" dxfId="21963" priority="31621" stopIfTrue="1">
      <formula>WEEKDAY($A7)=1</formula>
    </cfRule>
  </conditionalFormatting>
  <conditionalFormatting sqref="FK7">
    <cfRule type="expression" dxfId="21962" priority="31619" stopIfTrue="1">
      <formula>WEEKDAY($A7)=1</formula>
    </cfRule>
  </conditionalFormatting>
  <conditionalFormatting sqref="FK7">
    <cfRule type="expression" dxfId="21961" priority="31618" stopIfTrue="1">
      <formula>WEEKDAY($A7)=1</formula>
    </cfRule>
  </conditionalFormatting>
  <conditionalFormatting sqref="FK7">
    <cfRule type="expression" dxfId="21960" priority="31617" stopIfTrue="1">
      <formula>WEEKDAY($A7)=1</formula>
    </cfRule>
  </conditionalFormatting>
  <conditionalFormatting sqref="FK7">
    <cfRule type="expression" dxfId="21959" priority="31616" stopIfTrue="1">
      <formula>WEEKDAY($A7)=1</formula>
    </cfRule>
  </conditionalFormatting>
  <conditionalFormatting sqref="FK7">
    <cfRule type="expression" dxfId="21958" priority="31569" stopIfTrue="1">
      <formula>WEEKDAY($A7)=1</formula>
    </cfRule>
  </conditionalFormatting>
  <conditionalFormatting sqref="FK7">
    <cfRule type="expression" dxfId="21957" priority="31615" stopIfTrue="1">
      <formula>WEEKDAY($A7)=1</formula>
    </cfRule>
  </conditionalFormatting>
  <conditionalFormatting sqref="FK7">
    <cfRule type="expression" dxfId="21956" priority="31614" stopIfTrue="1">
      <formula>WEEKDAY($A7)=1</formula>
    </cfRule>
  </conditionalFormatting>
  <conditionalFormatting sqref="FK7">
    <cfRule type="expression" dxfId="21955" priority="31613" stopIfTrue="1">
      <formula>WEEKDAY($A7)=1</formula>
    </cfRule>
  </conditionalFormatting>
  <conditionalFormatting sqref="FK7">
    <cfRule type="expression" dxfId="21954" priority="31612" stopIfTrue="1">
      <formula>WEEKDAY($A7)=1</formula>
    </cfRule>
  </conditionalFormatting>
  <conditionalFormatting sqref="FK7">
    <cfRule type="expression" dxfId="21953" priority="31611" stopIfTrue="1">
      <formula>WEEKDAY($A7)=1</formula>
    </cfRule>
  </conditionalFormatting>
  <conditionalFormatting sqref="FK7">
    <cfRule type="expression" dxfId="21952" priority="31610" stopIfTrue="1">
      <formula>WEEKDAY($A7)=1</formula>
    </cfRule>
  </conditionalFormatting>
  <conditionalFormatting sqref="FK7">
    <cfRule type="expression" dxfId="21951" priority="31609" stopIfTrue="1">
      <formula>WEEKDAY($A7)=1</formula>
    </cfRule>
  </conditionalFormatting>
  <conditionalFormatting sqref="FK7">
    <cfRule type="expression" dxfId="21950" priority="31608" stopIfTrue="1">
      <formula>WEEKDAY($A7)=1</formula>
    </cfRule>
  </conditionalFormatting>
  <conditionalFormatting sqref="FK7">
    <cfRule type="expression" dxfId="21949" priority="31607" stopIfTrue="1">
      <formula>WEEKDAY($A7)=1</formula>
    </cfRule>
  </conditionalFormatting>
  <conditionalFormatting sqref="FK7">
    <cfRule type="expression" dxfId="21948" priority="31606" stopIfTrue="1">
      <formula>WEEKDAY($A7)=1</formula>
    </cfRule>
  </conditionalFormatting>
  <conditionalFormatting sqref="FK7">
    <cfRule type="expression" dxfId="21947" priority="31605" stopIfTrue="1">
      <formula>WEEKDAY($A7)=1</formula>
    </cfRule>
  </conditionalFormatting>
  <conditionalFormatting sqref="FK7">
    <cfRule type="expression" dxfId="21946" priority="31604" stopIfTrue="1">
      <formula>WEEKDAY($A7)=1</formula>
    </cfRule>
  </conditionalFormatting>
  <conditionalFormatting sqref="FK7">
    <cfRule type="expression" dxfId="21945" priority="31603" stopIfTrue="1">
      <formula>WEEKDAY($A7)=1</formula>
    </cfRule>
  </conditionalFormatting>
  <conditionalFormatting sqref="FK7">
    <cfRule type="expression" dxfId="21944" priority="31602" stopIfTrue="1">
      <formula>WEEKDAY($A7)=1</formula>
    </cfRule>
  </conditionalFormatting>
  <conditionalFormatting sqref="FK7">
    <cfRule type="expression" dxfId="21943" priority="31601" stopIfTrue="1">
      <formula>WEEKDAY($A7)=1</formula>
    </cfRule>
  </conditionalFormatting>
  <conditionalFormatting sqref="FK7">
    <cfRule type="expression" dxfId="21942" priority="31600" stopIfTrue="1">
      <formula>WEEKDAY($A7)=1</formula>
    </cfRule>
  </conditionalFormatting>
  <conditionalFormatting sqref="FK7">
    <cfRule type="expression" dxfId="21941" priority="31599" stopIfTrue="1">
      <formula>WEEKDAY($A7)=1</formula>
    </cfRule>
  </conditionalFormatting>
  <conditionalFormatting sqref="FK7">
    <cfRule type="expression" dxfId="21940" priority="31598" stopIfTrue="1">
      <formula>WEEKDAY($A7)=1</formula>
    </cfRule>
  </conditionalFormatting>
  <conditionalFormatting sqref="FK7">
    <cfRule type="expression" dxfId="21939" priority="31597" stopIfTrue="1">
      <formula>WEEKDAY($A7)=1</formula>
    </cfRule>
  </conditionalFormatting>
  <conditionalFormatting sqref="FK7">
    <cfRule type="expression" dxfId="21938" priority="31596" stopIfTrue="1">
      <formula>WEEKDAY($A7)=1</formula>
    </cfRule>
  </conditionalFormatting>
  <conditionalFormatting sqref="FK7">
    <cfRule type="expression" dxfId="21937" priority="31595" stopIfTrue="1">
      <formula>WEEKDAY($A7)=1</formula>
    </cfRule>
  </conditionalFormatting>
  <conditionalFormatting sqref="FK7">
    <cfRule type="expression" dxfId="21936" priority="31594" stopIfTrue="1">
      <formula>WEEKDAY($A7)=1</formula>
    </cfRule>
  </conditionalFormatting>
  <conditionalFormatting sqref="FK7">
    <cfRule type="expression" dxfId="21935" priority="31593" stopIfTrue="1">
      <formula>WEEKDAY($A7)=1</formula>
    </cfRule>
  </conditionalFormatting>
  <conditionalFormatting sqref="FK7">
    <cfRule type="expression" dxfId="21934" priority="31592" stopIfTrue="1">
      <formula>WEEKDAY($A7)=1</formula>
    </cfRule>
  </conditionalFormatting>
  <conditionalFormatting sqref="FK7">
    <cfRule type="expression" dxfId="21933" priority="31591" stopIfTrue="1">
      <formula>WEEKDAY($A7)=1</formula>
    </cfRule>
  </conditionalFormatting>
  <conditionalFormatting sqref="FK7">
    <cfRule type="expression" dxfId="21932" priority="31590" stopIfTrue="1">
      <formula>WEEKDAY($A7)=1</formula>
    </cfRule>
  </conditionalFormatting>
  <conditionalFormatting sqref="FK7">
    <cfRule type="expression" dxfId="21931" priority="31589" stopIfTrue="1">
      <formula>WEEKDAY($A7)=1</formula>
    </cfRule>
  </conditionalFormatting>
  <conditionalFormatting sqref="FK7">
    <cfRule type="expression" dxfId="21930" priority="31588" stopIfTrue="1">
      <formula>WEEKDAY($A7)=1</formula>
    </cfRule>
  </conditionalFormatting>
  <conditionalFormatting sqref="FK7">
    <cfRule type="expression" dxfId="21929" priority="31587" stopIfTrue="1">
      <formula>WEEKDAY($A7)=1</formula>
    </cfRule>
  </conditionalFormatting>
  <conditionalFormatting sqref="FK7">
    <cfRule type="expression" dxfId="21928" priority="31586" stopIfTrue="1">
      <formula>WEEKDAY($A7)=1</formula>
    </cfRule>
  </conditionalFormatting>
  <conditionalFormatting sqref="FK7">
    <cfRule type="expression" dxfId="21927" priority="31585" stopIfTrue="1">
      <formula>WEEKDAY($A7)=1</formula>
    </cfRule>
  </conditionalFormatting>
  <conditionalFormatting sqref="FK7">
    <cfRule type="expression" dxfId="21926" priority="31584" stopIfTrue="1">
      <formula>WEEKDAY($A7)=1</formula>
    </cfRule>
  </conditionalFormatting>
  <conditionalFormatting sqref="FK7">
    <cfRule type="expression" dxfId="21925" priority="31583" stopIfTrue="1">
      <formula>WEEKDAY($A7)=1</formula>
    </cfRule>
  </conditionalFormatting>
  <conditionalFormatting sqref="FK7">
    <cfRule type="expression" dxfId="21924" priority="31582" stopIfTrue="1">
      <formula>WEEKDAY($A7)=1</formula>
    </cfRule>
  </conditionalFormatting>
  <conditionalFormatting sqref="FK7">
    <cfRule type="expression" dxfId="21923" priority="31581" stopIfTrue="1">
      <formula>WEEKDAY($A7)=1</formula>
    </cfRule>
  </conditionalFormatting>
  <conditionalFormatting sqref="FK7">
    <cfRule type="expression" dxfId="21922" priority="31580" stopIfTrue="1">
      <formula>WEEKDAY($A7)=1</formula>
    </cfRule>
  </conditionalFormatting>
  <conditionalFormatting sqref="FK7">
    <cfRule type="expression" dxfId="21921" priority="31579" stopIfTrue="1">
      <formula>WEEKDAY($A7)=1</formula>
    </cfRule>
  </conditionalFormatting>
  <conditionalFormatting sqref="FK7">
    <cfRule type="expression" dxfId="21920" priority="31578" stopIfTrue="1">
      <formula>WEEKDAY($A7)=1</formula>
    </cfRule>
  </conditionalFormatting>
  <conditionalFormatting sqref="FK7">
    <cfRule type="expression" dxfId="21919" priority="31577" stopIfTrue="1">
      <formula>WEEKDAY($A7)=1</formula>
    </cfRule>
  </conditionalFormatting>
  <conditionalFormatting sqref="FK7">
    <cfRule type="expression" dxfId="21918" priority="31576" stopIfTrue="1">
      <formula>WEEKDAY($A7)=1</formula>
    </cfRule>
  </conditionalFormatting>
  <conditionalFormatting sqref="FK7">
    <cfRule type="expression" dxfId="21917" priority="31575" stopIfTrue="1">
      <formula>WEEKDAY($A7)=1</formula>
    </cfRule>
  </conditionalFormatting>
  <conditionalFormatting sqref="FK7">
    <cfRule type="expression" dxfId="21916" priority="31574" stopIfTrue="1">
      <formula>WEEKDAY($A7)=1</formula>
    </cfRule>
  </conditionalFormatting>
  <conditionalFormatting sqref="FK7">
    <cfRule type="expression" dxfId="21915" priority="31573" stopIfTrue="1">
      <formula>WEEKDAY($A7)=1</formula>
    </cfRule>
  </conditionalFormatting>
  <conditionalFormatting sqref="FK7">
    <cfRule type="expression" dxfId="21914" priority="31572" stopIfTrue="1">
      <formula>WEEKDAY($A7)=1</formula>
    </cfRule>
  </conditionalFormatting>
  <conditionalFormatting sqref="FK7">
    <cfRule type="expression" dxfId="21913" priority="31571" stopIfTrue="1">
      <formula>WEEKDAY($A7)=1</formula>
    </cfRule>
  </conditionalFormatting>
  <conditionalFormatting sqref="FK7">
    <cfRule type="expression" dxfId="21912" priority="31570" stopIfTrue="1">
      <formula>WEEKDAY($A7)=1</formula>
    </cfRule>
  </conditionalFormatting>
  <conditionalFormatting sqref="FK7">
    <cfRule type="expression" dxfId="21911" priority="31568" stopIfTrue="1">
      <formula>WEEKDAY($A7)=1</formula>
    </cfRule>
  </conditionalFormatting>
  <conditionalFormatting sqref="FK7">
    <cfRule type="expression" dxfId="21910" priority="31567" stopIfTrue="1">
      <formula>WEEKDAY($A7)=1</formula>
    </cfRule>
  </conditionalFormatting>
  <conditionalFormatting sqref="FK7">
    <cfRule type="expression" dxfId="21909" priority="31566" stopIfTrue="1">
      <formula>WEEKDAY($A7)=1</formula>
    </cfRule>
  </conditionalFormatting>
  <conditionalFormatting sqref="FK7">
    <cfRule type="expression" dxfId="21908" priority="31565" stopIfTrue="1">
      <formula>WEEKDAY($A7)=1</formula>
    </cfRule>
  </conditionalFormatting>
  <conditionalFormatting sqref="FK7">
    <cfRule type="expression" dxfId="21907" priority="31564" stopIfTrue="1">
      <formula>WEEKDAY($A7)=1</formula>
    </cfRule>
  </conditionalFormatting>
  <conditionalFormatting sqref="FK7">
    <cfRule type="expression" dxfId="21906" priority="31563" stopIfTrue="1">
      <formula>WEEKDAY($A7)=1</formula>
    </cfRule>
  </conditionalFormatting>
  <conditionalFormatting sqref="FK7">
    <cfRule type="expression" dxfId="21905" priority="31562" stopIfTrue="1">
      <formula>WEEKDAY($A7)=1</formula>
    </cfRule>
  </conditionalFormatting>
  <conditionalFormatting sqref="FK7">
    <cfRule type="expression" dxfId="21904" priority="31561" stopIfTrue="1">
      <formula>WEEKDAY($A7)=1</formula>
    </cfRule>
  </conditionalFormatting>
  <conditionalFormatting sqref="FK7">
    <cfRule type="expression" dxfId="21903" priority="31560" stopIfTrue="1">
      <formula>WEEKDAY($A7)=1</formula>
    </cfRule>
  </conditionalFormatting>
  <conditionalFormatting sqref="FK7">
    <cfRule type="expression" dxfId="21902" priority="31559" stopIfTrue="1">
      <formula>WEEKDAY($A7)=1</formula>
    </cfRule>
  </conditionalFormatting>
  <conditionalFormatting sqref="FK7">
    <cfRule type="expression" dxfId="21901" priority="31558" stopIfTrue="1">
      <formula>WEEKDAY($A7)=1</formula>
    </cfRule>
  </conditionalFormatting>
  <conditionalFormatting sqref="FK7">
    <cfRule type="expression" dxfId="21900" priority="31557" stopIfTrue="1">
      <formula>WEEKDAY($A7)=1</formula>
    </cfRule>
  </conditionalFormatting>
  <conditionalFormatting sqref="FK7">
    <cfRule type="expression" dxfId="21899" priority="31556" stopIfTrue="1">
      <formula>WEEKDAY($A7)=1</formula>
    </cfRule>
  </conditionalFormatting>
  <conditionalFormatting sqref="FK7">
    <cfRule type="expression" dxfId="21898" priority="31555" stopIfTrue="1">
      <formula>WEEKDAY($A7)=1</formula>
    </cfRule>
  </conditionalFormatting>
  <conditionalFormatting sqref="FK7">
    <cfRule type="expression" dxfId="21897" priority="31554" stopIfTrue="1">
      <formula>WEEKDAY($A7)=1</formula>
    </cfRule>
  </conditionalFormatting>
  <conditionalFormatting sqref="FK7">
    <cfRule type="expression" dxfId="21896" priority="31553" stopIfTrue="1">
      <formula>WEEKDAY($A7)=1</formula>
    </cfRule>
  </conditionalFormatting>
  <conditionalFormatting sqref="FK7">
    <cfRule type="expression" dxfId="21895" priority="31552" stopIfTrue="1">
      <formula>WEEKDAY($A7)=1</formula>
    </cfRule>
  </conditionalFormatting>
  <conditionalFormatting sqref="FK7">
    <cfRule type="expression" dxfId="21894" priority="31551" stopIfTrue="1">
      <formula>WEEKDAY($A7)=1</formula>
    </cfRule>
  </conditionalFormatting>
  <conditionalFormatting sqref="FK7">
    <cfRule type="expression" dxfId="21893" priority="31550" stopIfTrue="1">
      <formula>WEEKDAY($A7)=1</formula>
    </cfRule>
  </conditionalFormatting>
  <conditionalFormatting sqref="FK7">
    <cfRule type="expression" dxfId="21892" priority="31549" stopIfTrue="1">
      <formula>WEEKDAY($A7)=1</formula>
    </cfRule>
  </conditionalFormatting>
  <conditionalFormatting sqref="FK7">
    <cfRule type="expression" dxfId="21891" priority="31548" stopIfTrue="1">
      <formula>WEEKDAY($A7)=1</formula>
    </cfRule>
  </conditionalFormatting>
  <conditionalFormatting sqref="FK7">
    <cfRule type="expression" dxfId="21890" priority="31547" stopIfTrue="1">
      <formula>WEEKDAY($A7)=1</formula>
    </cfRule>
  </conditionalFormatting>
  <conditionalFormatting sqref="FK7">
    <cfRule type="expression" dxfId="21889" priority="31546" stopIfTrue="1">
      <formula>WEEKDAY($A7)=1</formula>
    </cfRule>
  </conditionalFormatting>
  <conditionalFormatting sqref="FK7">
    <cfRule type="expression" dxfId="21888" priority="31545" stopIfTrue="1">
      <formula>WEEKDAY($A7)=1</formula>
    </cfRule>
  </conditionalFormatting>
  <conditionalFormatting sqref="FK7">
    <cfRule type="expression" dxfId="21887" priority="31544" stopIfTrue="1">
      <formula>WEEKDAY($A7)=1</formula>
    </cfRule>
  </conditionalFormatting>
  <conditionalFormatting sqref="FK7">
    <cfRule type="expression" dxfId="21886" priority="31543" stopIfTrue="1">
      <formula>WEEKDAY($A7)=1</formula>
    </cfRule>
  </conditionalFormatting>
  <conditionalFormatting sqref="FK7">
    <cfRule type="expression" dxfId="21885" priority="31542" stopIfTrue="1">
      <formula>WEEKDAY($A7)=1</formula>
    </cfRule>
  </conditionalFormatting>
  <conditionalFormatting sqref="FK7">
    <cfRule type="expression" dxfId="21884" priority="31541" stopIfTrue="1">
      <formula>WEEKDAY($A7)=1</formula>
    </cfRule>
  </conditionalFormatting>
  <conditionalFormatting sqref="FK7">
    <cfRule type="expression" dxfId="21883" priority="31540" stopIfTrue="1">
      <formula>WEEKDAY($A7)=1</formula>
    </cfRule>
  </conditionalFormatting>
  <conditionalFormatting sqref="FK7">
    <cfRule type="expression" dxfId="21882" priority="31539" stopIfTrue="1">
      <formula>WEEKDAY($A7)=1</formula>
    </cfRule>
  </conditionalFormatting>
  <conditionalFormatting sqref="FK7">
    <cfRule type="expression" dxfId="21881" priority="31538" stopIfTrue="1">
      <formula>WEEKDAY($A7)=1</formula>
    </cfRule>
  </conditionalFormatting>
  <conditionalFormatting sqref="FK7">
    <cfRule type="expression" dxfId="21880" priority="31537" stopIfTrue="1">
      <formula>WEEKDAY($A7)=1</formula>
    </cfRule>
  </conditionalFormatting>
  <conditionalFormatting sqref="FK7">
    <cfRule type="expression" dxfId="21879" priority="31536" stopIfTrue="1">
      <formula>WEEKDAY($A7)=1</formula>
    </cfRule>
  </conditionalFormatting>
  <conditionalFormatting sqref="FK7">
    <cfRule type="expression" dxfId="21878" priority="31535" stopIfTrue="1">
      <formula>WEEKDAY($A7)=1</formula>
    </cfRule>
  </conditionalFormatting>
  <conditionalFormatting sqref="FK7">
    <cfRule type="expression" dxfId="21877" priority="31531" stopIfTrue="1">
      <formula>WEEKDAY($A7)=1</formula>
    </cfRule>
  </conditionalFormatting>
  <conditionalFormatting sqref="FK7">
    <cfRule type="expression" dxfId="21876" priority="31534" stopIfTrue="1">
      <formula>WEEKDAY($A7)=1</formula>
    </cfRule>
  </conditionalFormatting>
  <conditionalFormatting sqref="FK7">
    <cfRule type="expression" dxfId="21875" priority="31533" stopIfTrue="1">
      <formula>WEEKDAY($A7)=1</formula>
    </cfRule>
  </conditionalFormatting>
  <conditionalFormatting sqref="FK7">
    <cfRule type="expression" dxfId="21874" priority="31532" stopIfTrue="1">
      <formula>WEEKDAY($A7)=1</formula>
    </cfRule>
  </conditionalFormatting>
  <conditionalFormatting sqref="FK7">
    <cfRule type="expression" dxfId="21873" priority="31530" stopIfTrue="1">
      <formula>WEEKDAY($A7)=1</formula>
    </cfRule>
  </conditionalFormatting>
  <conditionalFormatting sqref="FK7">
    <cfRule type="expression" dxfId="21872" priority="31529" stopIfTrue="1">
      <formula>WEEKDAY($A7)=1</formula>
    </cfRule>
  </conditionalFormatting>
  <conditionalFormatting sqref="FK7">
    <cfRule type="expression" dxfId="21871" priority="31528" stopIfTrue="1">
      <formula>WEEKDAY($A7)=1</formula>
    </cfRule>
  </conditionalFormatting>
  <conditionalFormatting sqref="FK7">
    <cfRule type="expression" dxfId="21870" priority="31527" stopIfTrue="1">
      <formula>WEEKDAY($A7)=1</formula>
    </cfRule>
  </conditionalFormatting>
  <conditionalFormatting sqref="FK7">
    <cfRule type="expression" dxfId="21869" priority="31480" stopIfTrue="1">
      <formula>WEEKDAY($A7)=1</formula>
    </cfRule>
  </conditionalFormatting>
  <conditionalFormatting sqref="FK7">
    <cfRule type="expression" dxfId="21868" priority="31526" stopIfTrue="1">
      <formula>WEEKDAY($A7)=1</formula>
    </cfRule>
  </conditionalFormatting>
  <conditionalFormatting sqref="FK7">
    <cfRule type="expression" dxfId="21867" priority="31525" stopIfTrue="1">
      <formula>WEEKDAY($A7)=1</formula>
    </cfRule>
  </conditionalFormatting>
  <conditionalFormatting sqref="FK7">
    <cfRule type="expression" dxfId="21866" priority="31524" stopIfTrue="1">
      <formula>WEEKDAY($A7)=1</formula>
    </cfRule>
  </conditionalFormatting>
  <conditionalFormatting sqref="FK7">
    <cfRule type="expression" dxfId="21865" priority="31523" stopIfTrue="1">
      <formula>WEEKDAY($A7)=1</formula>
    </cfRule>
  </conditionalFormatting>
  <conditionalFormatting sqref="FK7">
    <cfRule type="expression" dxfId="21864" priority="31522" stopIfTrue="1">
      <formula>WEEKDAY($A7)=1</formula>
    </cfRule>
  </conditionalFormatting>
  <conditionalFormatting sqref="FK7">
    <cfRule type="expression" dxfId="21863" priority="31521" stopIfTrue="1">
      <formula>WEEKDAY($A7)=1</formula>
    </cfRule>
  </conditionalFormatting>
  <conditionalFormatting sqref="FK7">
    <cfRule type="expression" dxfId="21862" priority="31520" stopIfTrue="1">
      <formula>WEEKDAY($A7)=1</formula>
    </cfRule>
  </conditionalFormatting>
  <conditionalFormatting sqref="FK7">
    <cfRule type="expression" dxfId="21861" priority="31519" stopIfTrue="1">
      <formula>WEEKDAY($A7)=1</formula>
    </cfRule>
  </conditionalFormatting>
  <conditionalFormatting sqref="FK7">
    <cfRule type="expression" dxfId="21860" priority="31518" stopIfTrue="1">
      <formula>WEEKDAY($A7)=1</formula>
    </cfRule>
  </conditionalFormatting>
  <conditionalFormatting sqref="FK7">
    <cfRule type="expression" dxfId="21859" priority="31517" stopIfTrue="1">
      <formula>WEEKDAY($A7)=1</formula>
    </cfRule>
  </conditionalFormatting>
  <conditionalFormatting sqref="FK7">
    <cfRule type="expression" dxfId="21858" priority="31516" stopIfTrue="1">
      <formula>WEEKDAY($A7)=1</formula>
    </cfRule>
  </conditionalFormatting>
  <conditionalFormatting sqref="FK7">
    <cfRule type="expression" dxfId="21857" priority="31515" stopIfTrue="1">
      <formula>WEEKDAY($A7)=1</formula>
    </cfRule>
  </conditionalFormatting>
  <conditionalFormatting sqref="FK7">
    <cfRule type="expression" dxfId="21856" priority="31514" stopIfTrue="1">
      <formula>WEEKDAY($A7)=1</formula>
    </cfRule>
  </conditionalFormatting>
  <conditionalFormatting sqref="FK7">
    <cfRule type="expression" dxfId="21855" priority="31513" stopIfTrue="1">
      <formula>WEEKDAY($A7)=1</formula>
    </cfRule>
  </conditionalFormatting>
  <conditionalFormatting sqref="FK7">
    <cfRule type="expression" dxfId="21854" priority="31512" stopIfTrue="1">
      <formula>WEEKDAY($A7)=1</formula>
    </cfRule>
  </conditionalFormatting>
  <conditionalFormatting sqref="FK7">
    <cfRule type="expression" dxfId="21853" priority="31511" stopIfTrue="1">
      <formula>WEEKDAY($A7)=1</formula>
    </cfRule>
  </conditionalFormatting>
  <conditionalFormatting sqref="FK7">
    <cfRule type="expression" dxfId="21852" priority="31510" stopIfTrue="1">
      <formula>WEEKDAY($A7)=1</formula>
    </cfRule>
  </conditionalFormatting>
  <conditionalFormatting sqref="FK7">
    <cfRule type="expression" dxfId="21851" priority="31509" stopIfTrue="1">
      <formula>WEEKDAY($A7)=1</formula>
    </cfRule>
  </conditionalFormatting>
  <conditionalFormatting sqref="FK7">
    <cfRule type="expression" dxfId="21850" priority="31508" stopIfTrue="1">
      <formula>WEEKDAY($A7)=1</formula>
    </cfRule>
  </conditionalFormatting>
  <conditionalFormatting sqref="FK7">
    <cfRule type="expression" dxfId="21849" priority="31507" stopIfTrue="1">
      <formula>WEEKDAY($A7)=1</formula>
    </cfRule>
  </conditionalFormatting>
  <conditionalFormatting sqref="FK7">
    <cfRule type="expression" dxfId="21848" priority="31506" stopIfTrue="1">
      <formula>WEEKDAY($A7)=1</formula>
    </cfRule>
  </conditionalFormatting>
  <conditionalFormatting sqref="FK7">
    <cfRule type="expression" dxfId="21847" priority="31505" stopIfTrue="1">
      <formula>WEEKDAY($A7)=1</formula>
    </cfRule>
  </conditionalFormatting>
  <conditionalFormatting sqref="FK7">
    <cfRule type="expression" dxfId="21846" priority="31504" stopIfTrue="1">
      <formula>WEEKDAY($A7)=1</formula>
    </cfRule>
  </conditionalFormatting>
  <conditionalFormatting sqref="FK7">
    <cfRule type="expression" dxfId="21845" priority="31503" stopIfTrue="1">
      <formula>WEEKDAY($A7)=1</formula>
    </cfRule>
  </conditionalFormatting>
  <conditionalFormatting sqref="FK7">
    <cfRule type="expression" dxfId="21844" priority="31502" stopIfTrue="1">
      <formula>WEEKDAY($A7)=1</formula>
    </cfRule>
  </conditionalFormatting>
  <conditionalFormatting sqref="FK7">
    <cfRule type="expression" dxfId="21843" priority="31501" stopIfTrue="1">
      <formula>WEEKDAY($A7)=1</formula>
    </cfRule>
  </conditionalFormatting>
  <conditionalFormatting sqref="FK7">
    <cfRule type="expression" dxfId="21842" priority="31500" stopIfTrue="1">
      <formula>WEEKDAY($A7)=1</formula>
    </cfRule>
  </conditionalFormatting>
  <conditionalFormatting sqref="FK7">
    <cfRule type="expression" dxfId="21841" priority="31499" stopIfTrue="1">
      <formula>WEEKDAY($A7)=1</formula>
    </cfRule>
  </conditionalFormatting>
  <conditionalFormatting sqref="FK7">
    <cfRule type="expression" dxfId="21840" priority="31498" stopIfTrue="1">
      <formula>WEEKDAY($A7)=1</formula>
    </cfRule>
  </conditionalFormatting>
  <conditionalFormatting sqref="FK7">
    <cfRule type="expression" dxfId="21839" priority="31497" stopIfTrue="1">
      <formula>WEEKDAY($A7)=1</formula>
    </cfRule>
  </conditionalFormatting>
  <conditionalFormatting sqref="FK7">
    <cfRule type="expression" dxfId="21838" priority="31496" stopIfTrue="1">
      <formula>WEEKDAY($A7)=1</formula>
    </cfRule>
  </conditionalFormatting>
  <conditionalFormatting sqref="FK7">
    <cfRule type="expression" dxfId="21837" priority="31495" stopIfTrue="1">
      <formula>WEEKDAY($A7)=1</formula>
    </cfRule>
  </conditionalFormatting>
  <conditionalFormatting sqref="FK7">
    <cfRule type="expression" dxfId="21836" priority="31494" stopIfTrue="1">
      <formula>WEEKDAY($A7)=1</formula>
    </cfRule>
  </conditionalFormatting>
  <conditionalFormatting sqref="FK7">
    <cfRule type="expression" dxfId="21835" priority="31493" stopIfTrue="1">
      <formula>WEEKDAY($A7)=1</formula>
    </cfRule>
  </conditionalFormatting>
  <conditionalFormatting sqref="FK7">
    <cfRule type="expression" dxfId="21834" priority="31492" stopIfTrue="1">
      <formula>WEEKDAY($A7)=1</formula>
    </cfRule>
  </conditionalFormatting>
  <conditionalFormatting sqref="FK7">
    <cfRule type="expression" dxfId="21833" priority="31491" stopIfTrue="1">
      <formula>WEEKDAY($A7)=1</formula>
    </cfRule>
  </conditionalFormatting>
  <conditionalFormatting sqref="FK7">
    <cfRule type="expression" dxfId="21832" priority="31490" stopIfTrue="1">
      <formula>WEEKDAY($A7)=1</formula>
    </cfRule>
  </conditionalFormatting>
  <conditionalFormatting sqref="FK7">
    <cfRule type="expression" dxfId="21831" priority="31489" stopIfTrue="1">
      <formula>WEEKDAY($A7)=1</formula>
    </cfRule>
  </conditionalFormatting>
  <conditionalFormatting sqref="FK7">
    <cfRule type="expression" dxfId="21830" priority="31488" stopIfTrue="1">
      <formula>WEEKDAY($A7)=1</formula>
    </cfRule>
  </conditionalFormatting>
  <conditionalFormatting sqref="FK7">
    <cfRule type="expression" dxfId="21829" priority="31487" stopIfTrue="1">
      <formula>WEEKDAY($A7)=1</formula>
    </cfRule>
  </conditionalFormatting>
  <conditionalFormatting sqref="FK7">
    <cfRule type="expression" dxfId="21828" priority="31486" stopIfTrue="1">
      <formula>WEEKDAY($A7)=1</formula>
    </cfRule>
  </conditionalFormatting>
  <conditionalFormatting sqref="FK7">
    <cfRule type="expression" dxfId="21827" priority="31485" stopIfTrue="1">
      <formula>WEEKDAY($A7)=1</formula>
    </cfRule>
  </conditionalFormatting>
  <conditionalFormatting sqref="FK7">
    <cfRule type="expression" dxfId="21826" priority="31484" stopIfTrue="1">
      <formula>WEEKDAY($A7)=1</formula>
    </cfRule>
  </conditionalFormatting>
  <conditionalFormatting sqref="FK7">
    <cfRule type="expression" dxfId="21825" priority="31483" stopIfTrue="1">
      <formula>WEEKDAY($A7)=1</formula>
    </cfRule>
  </conditionalFormatting>
  <conditionalFormatting sqref="FK7">
    <cfRule type="expression" dxfId="21824" priority="31482" stopIfTrue="1">
      <formula>WEEKDAY($A7)=1</formula>
    </cfRule>
  </conditionalFormatting>
  <conditionalFormatting sqref="FK7">
    <cfRule type="expression" dxfId="21823" priority="31481" stopIfTrue="1">
      <formula>WEEKDAY($A7)=1</formula>
    </cfRule>
  </conditionalFormatting>
  <conditionalFormatting sqref="FK7">
    <cfRule type="expression" dxfId="21822" priority="31476" stopIfTrue="1">
      <formula>WEEKDAY($A7)=1</formula>
    </cfRule>
  </conditionalFormatting>
  <conditionalFormatting sqref="FK7">
    <cfRule type="expression" dxfId="21821" priority="31479" stopIfTrue="1">
      <formula>WEEKDAY($A7)=1</formula>
    </cfRule>
  </conditionalFormatting>
  <conditionalFormatting sqref="FK7">
    <cfRule type="expression" dxfId="21820" priority="31478" stopIfTrue="1">
      <formula>WEEKDAY($A7)=1</formula>
    </cfRule>
  </conditionalFormatting>
  <conditionalFormatting sqref="FK7">
    <cfRule type="expression" dxfId="21819" priority="31477" stopIfTrue="1">
      <formula>WEEKDAY($A7)=1</formula>
    </cfRule>
  </conditionalFormatting>
  <conditionalFormatting sqref="FK7">
    <cfRule type="expression" dxfId="21818" priority="31475" stopIfTrue="1">
      <formula>WEEKDAY($A7)=1</formula>
    </cfRule>
  </conditionalFormatting>
  <conditionalFormatting sqref="FK7">
    <cfRule type="expression" dxfId="21817" priority="31474" stopIfTrue="1">
      <formula>WEEKDAY($A7)=1</formula>
    </cfRule>
  </conditionalFormatting>
  <conditionalFormatting sqref="FK7">
    <cfRule type="expression" dxfId="21816" priority="31473" stopIfTrue="1">
      <formula>WEEKDAY($A7)=1</formula>
    </cfRule>
  </conditionalFormatting>
  <conditionalFormatting sqref="FK7">
    <cfRule type="expression" dxfId="21815" priority="31472" stopIfTrue="1">
      <formula>WEEKDAY($A7)=1</formula>
    </cfRule>
  </conditionalFormatting>
  <conditionalFormatting sqref="FK7">
    <cfRule type="expression" dxfId="21814" priority="31425" stopIfTrue="1">
      <formula>WEEKDAY($A7)=1</formula>
    </cfRule>
  </conditionalFormatting>
  <conditionalFormatting sqref="FK7">
    <cfRule type="expression" dxfId="21813" priority="31471" stopIfTrue="1">
      <formula>WEEKDAY($A7)=1</formula>
    </cfRule>
  </conditionalFormatting>
  <conditionalFormatting sqref="FK7">
    <cfRule type="expression" dxfId="21812" priority="31470" stopIfTrue="1">
      <formula>WEEKDAY($A7)=1</formula>
    </cfRule>
  </conditionalFormatting>
  <conditionalFormatting sqref="FK7">
    <cfRule type="expression" dxfId="21811" priority="31469" stopIfTrue="1">
      <formula>WEEKDAY($A7)=1</formula>
    </cfRule>
  </conditionalFormatting>
  <conditionalFormatting sqref="FK7">
    <cfRule type="expression" dxfId="21810" priority="31468" stopIfTrue="1">
      <formula>WEEKDAY($A7)=1</formula>
    </cfRule>
  </conditionalFormatting>
  <conditionalFormatting sqref="FK7">
    <cfRule type="expression" dxfId="21809" priority="31467" stopIfTrue="1">
      <formula>WEEKDAY($A7)=1</formula>
    </cfRule>
  </conditionalFormatting>
  <conditionalFormatting sqref="FK7">
    <cfRule type="expression" dxfId="21808" priority="31466" stopIfTrue="1">
      <formula>WEEKDAY($A7)=1</formula>
    </cfRule>
  </conditionalFormatting>
  <conditionalFormatting sqref="FK7">
    <cfRule type="expression" dxfId="21807" priority="31465" stopIfTrue="1">
      <formula>WEEKDAY($A7)=1</formula>
    </cfRule>
  </conditionalFormatting>
  <conditionalFormatting sqref="FK7">
    <cfRule type="expression" dxfId="21806" priority="31464" stopIfTrue="1">
      <formula>WEEKDAY($A7)=1</formula>
    </cfRule>
  </conditionalFormatting>
  <conditionalFormatting sqref="FK7">
    <cfRule type="expression" dxfId="21805" priority="31463" stopIfTrue="1">
      <formula>WEEKDAY($A7)=1</formula>
    </cfRule>
  </conditionalFormatting>
  <conditionalFormatting sqref="FK7">
    <cfRule type="expression" dxfId="21804" priority="31462" stopIfTrue="1">
      <formula>WEEKDAY($A7)=1</formula>
    </cfRule>
  </conditionalFormatting>
  <conditionalFormatting sqref="FK7">
    <cfRule type="expression" dxfId="21803" priority="31461" stopIfTrue="1">
      <formula>WEEKDAY($A7)=1</formula>
    </cfRule>
  </conditionalFormatting>
  <conditionalFormatting sqref="FK7">
    <cfRule type="expression" dxfId="21802" priority="31460" stopIfTrue="1">
      <formula>WEEKDAY($A7)=1</formula>
    </cfRule>
  </conditionalFormatting>
  <conditionalFormatting sqref="FK7">
    <cfRule type="expression" dxfId="21801" priority="31459" stopIfTrue="1">
      <formula>WEEKDAY($A7)=1</formula>
    </cfRule>
  </conditionalFormatting>
  <conditionalFormatting sqref="FK7">
    <cfRule type="expression" dxfId="21800" priority="31458" stopIfTrue="1">
      <formula>WEEKDAY($A7)=1</formula>
    </cfRule>
  </conditionalFormatting>
  <conditionalFormatting sqref="FK7">
    <cfRule type="expression" dxfId="21799" priority="31457" stopIfTrue="1">
      <formula>WEEKDAY($A7)=1</formula>
    </cfRule>
  </conditionalFormatting>
  <conditionalFormatting sqref="FK7">
    <cfRule type="expression" dxfId="21798" priority="31456" stopIfTrue="1">
      <formula>WEEKDAY($A7)=1</formula>
    </cfRule>
  </conditionalFormatting>
  <conditionalFormatting sqref="FK7">
    <cfRule type="expression" dxfId="21797" priority="31455" stopIfTrue="1">
      <formula>WEEKDAY($A7)=1</formula>
    </cfRule>
  </conditionalFormatting>
  <conditionalFormatting sqref="FK7">
    <cfRule type="expression" dxfId="21796" priority="31454" stopIfTrue="1">
      <formula>WEEKDAY($A7)=1</formula>
    </cfRule>
  </conditionalFormatting>
  <conditionalFormatting sqref="FK7">
    <cfRule type="expression" dxfId="21795" priority="31453" stopIfTrue="1">
      <formula>WEEKDAY($A7)=1</formula>
    </cfRule>
  </conditionalFormatting>
  <conditionalFormatting sqref="FK7">
    <cfRule type="expression" dxfId="21794" priority="31452" stopIfTrue="1">
      <formula>WEEKDAY($A7)=1</formula>
    </cfRule>
  </conditionalFormatting>
  <conditionalFormatting sqref="FK7">
    <cfRule type="expression" dxfId="21793" priority="31451" stopIfTrue="1">
      <formula>WEEKDAY($A7)=1</formula>
    </cfRule>
  </conditionalFormatting>
  <conditionalFormatting sqref="FK7">
    <cfRule type="expression" dxfId="21792" priority="31450" stopIfTrue="1">
      <formula>WEEKDAY($A7)=1</formula>
    </cfRule>
  </conditionalFormatting>
  <conditionalFormatting sqref="FK7">
    <cfRule type="expression" dxfId="21791" priority="31449" stopIfTrue="1">
      <formula>WEEKDAY($A7)=1</formula>
    </cfRule>
  </conditionalFormatting>
  <conditionalFormatting sqref="FK7">
    <cfRule type="expression" dxfId="21790" priority="31448" stopIfTrue="1">
      <formula>WEEKDAY($A7)=1</formula>
    </cfRule>
  </conditionalFormatting>
  <conditionalFormatting sqref="FK7">
    <cfRule type="expression" dxfId="21789" priority="31447" stopIfTrue="1">
      <formula>WEEKDAY($A7)=1</formula>
    </cfRule>
  </conditionalFormatting>
  <conditionalFormatting sqref="FK7">
    <cfRule type="expression" dxfId="21788" priority="31446" stopIfTrue="1">
      <formula>WEEKDAY($A7)=1</formula>
    </cfRule>
  </conditionalFormatting>
  <conditionalFormatting sqref="FK7">
    <cfRule type="expression" dxfId="21787" priority="31445" stopIfTrue="1">
      <formula>WEEKDAY($A7)=1</formula>
    </cfRule>
  </conditionalFormatting>
  <conditionalFormatting sqref="FK7">
    <cfRule type="expression" dxfId="21786" priority="31444" stopIfTrue="1">
      <formula>WEEKDAY($A7)=1</formula>
    </cfRule>
  </conditionalFormatting>
  <conditionalFormatting sqref="FK7">
    <cfRule type="expression" dxfId="21785" priority="31443" stopIfTrue="1">
      <formula>WEEKDAY($A7)=1</formula>
    </cfRule>
  </conditionalFormatting>
  <conditionalFormatting sqref="FK7">
    <cfRule type="expression" dxfId="21784" priority="31442" stopIfTrue="1">
      <formula>WEEKDAY($A7)=1</formula>
    </cfRule>
  </conditionalFormatting>
  <conditionalFormatting sqref="FK7">
    <cfRule type="expression" dxfId="21783" priority="31441" stopIfTrue="1">
      <formula>WEEKDAY($A7)=1</formula>
    </cfRule>
  </conditionalFormatting>
  <conditionalFormatting sqref="FK7">
    <cfRule type="expression" dxfId="21782" priority="31440" stopIfTrue="1">
      <formula>WEEKDAY($A7)=1</formula>
    </cfRule>
  </conditionalFormatting>
  <conditionalFormatting sqref="FK7">
    <cfRule type="expression" dxfId="21781" priority="31439" stopIfTrue="1">
      <formula>WEEKDAY($A7)=1</formula>
    </cfRule>
  </conditionalFormatting>
  <conditionalFormatting sqref="FK7">
    <cfRule type="expression" dxfId="21780" priority="31438" stopIfTrue="1">
      <formula>WEEKDAY($A7)=1</formula>
    </cfRule>
  </conditionalFormatting>
  <conditionalFormatting sqref="FK7">
    <cfRule type="expression" dxfId="21779" priority="31437" stopIfTrue="1">
      <formula>WEEKDAY($A7)=1</formula>
    </cfRule>
  </conditionalFormatting>
  <conditionalFormatting sqref="FK7">
    <cfRule type="expression" dxfId="21778" priority="31436" stopIfTrue="1">
      <formula>WEEKDAY($A7)=1</formula>
    </cfRule>
  </conditionalFormatting>
  <conditionalFormatting sqref="FK7">
    <cfRule type="expression" dxfId="21777" priority="31435" stopIfTrue="1">
      <formula>WEEKDAY($A7)=1</formula>
    </cfRule>
  </conditionalFormatting>
  <conditionalFormatting sqref="FK7">
    <cfRule type="expression" dxfId="21776" priority="31434" stopIfTrue="1">
      <formula>WEEKDAY($A7)=1</formula>
    </cfRule>
  </conditionalFormatting>
  <conditionalFormatting sqref="FK7">
    <cfRule type="expression" dxfId="21775" priority="31433" stopIfTrue="1">
      <formula>WEEKDAY($A7)=1</formula>
    </cfRule>
  </conditionalFormatting>
  <conditionalFormatting sqref="FK7">
    <cfRule type="expression" dxfId="21774" priority="31432" stopIfTrue="1">
      <formula>WEEKDAY($A7)=1</formula>
    </cfRule>
  </conditionalFormatting>
  <conditionalFormatting sqref="FK7">
    <cfRule type="expression" dxfId="21773" priority="31431" stopIfTrue="1">
      <formula>WEEKDAY($A7)=1</formula>
    </cfRule>
  </conditionalFormatting>
  <conditionalFormatting sqref="FK7">
    <cfRule type="expression" dxfId="21772" priority="31430" stopIfTrue="1">
      <formula>WEEKDAY($A7)=1</formula>
    </cfRule>
  </conditionalFormatting>
  <conditionalFormatting sqref="FK7">
    <cfRule type="expression" dxfId="21771" priority="31429" stopIfTrue="1">
      <formula>WEEKDAY($A7)=1</formula>
    </cfRule>
  </conditionalFormatting>
  <conditionalFormatting sqref="FK7">
    <cfRule type="expression" dxfId="21770" priority="31428" stopIfTrue="1">
      <formula>WEEKDAY($A7)=1</formula>
    </cfRule>
  </conditionalFormatting>
  <conditionalFormatting sqref="FK7">
    <cfRule type="expression" dxfId="21769" priority="31427" stopIfTrue="1">
      <formula>WEEKDAY($A7)=1</formula>
    </cfRule>
  </conditionalFormatting>
  <conditionalFormatting sqref="FK7">
    <cfRule type="expression" dxfId="21768" priority="31426" stopIfTrue="1">
      <formula>WEEKDAY($A7)=1</formula>
    </cfRule>
  </conditionalFormatting>
  <conditionalFormatting sqref="FK7">
    <cfRule type="expression" dxfId="21767" priority="31424" stopIfTrue="1">
      <formula>WEEKDAY($A7)=1</formula>
    </cfRule>
  </conditionalFormatting>
  <conditionalFormatting sqref="FK7">
    <cfRule type="expression" dxfId="21766" priority="31423" stopIfTrue="1">
      <formula>WEEKDAY($A7)=1</formula>
    </cfRule>
  </conditionalFormatting>
  <conditionalFormatting sqref="FK7">
    <cfRule type="expression" dxfId="21765" priority="31422" stopIfTrue="1">
      <formula>WEEKDAY($A7)=1</formula>
    </cfRule>
  </conditionalFormatting>
  <conditionalFormatting sqref="FK7">
    <cfRule type="expression" dxfId="21764" priority="31421" stopIfTrue="1">
      <formula>WEEKDAY($A7)=1</formula>
    </cfRule>
  </conditionalFormatting>
  <conditionalFormatting sqref="FK7">
    <cfRule type="expression" dxfId="21763" priority="31420" stopIfTrue="1">
      <formula>WEEKDAY($A7)=1</formula>
    </cfRule>
  </conditionalFormatting>
  <conditionalFormatting sqref="FK7">
    <cfRule type="expression" dxfId="21762" priority="31419" stopIfTrue="1">
      <formula>WEEKDAY($A7)=1</formula>
    </cfRule>
  </conditionalFormatting>
  <conditionalFormatting sqref="FK7">
    <cfRule type="expression" dxfId="21761" priority="31418" stopIfTrue="1">
      <formula>WEEKDAY($A7)=1</formula>
    </cfRule>
  </conditionalFormatting>
  <conditionalFormatting sqref="FK7">
    <cfRule type="expression" dxfId="21760" priority="31417" stopIfTrue="1">
      <formula>WEEKDAY($A7)=1</formula>
    </cfRule>
  </conditionalFormatting>
  <conditionalFormatting sqref="FK7">
    <cfRule type="expression" dxfId="21759" priority="31416" stopIfTrue="1">
      <formula>WEEKDAY($A7)=1</formula>
    </cfRule>
  </conditionalFormatting>
  <conditionalFormatting sqref="FK7">
    <cfRule type="expression" dxfId="21758" priority="31415" stopIfTrue="1">
      <formula>WEEKDAY($A7)=1</formula>
    </cfRule>
  </conditionalFormatting>
  <conditionalFormatting sqref="FK7">
    <cfRule type="expression" dxfId="21757" priority="31414" stopIfTrue="1">
      <formula>WEEKDAY($A7)=1</formula>
    </cfRule>
  </conditionalFormatting>
  <conditionalFormatting sqref="FK7">
    <cfRule type="expression" dxfId="21756" priority="31413" stopIfTrue="1">
      <formula>WEEKDAY($A7)=1</formula>
    </cfRule>
  </conditionalFormatting>
  <conditionalFormatting sqref="FK7">
    <cfRule type="expression" dxfId="21755" priority="31412" stopIfTrue="1">
      <formula>WEEKDAY($A7)=1</formula>
    </cfRule>
  </conditionalFormatting>
  <conditionalFormatting sqref="FK7">
    <cfRule type="expression" dxfId="21754" priority="31411" stopIfTrue="1">
      <formula>WEEKDAY($A7)=1</formula>
    </cfRule>
  </conditionalFormatting>
  <conditionalFormatting sqref="FK7">
    <cfRule type="expression" dxfId="21753" priority="31410" stopIfTrue="1">
      <formula>WEEKDAY($A7)=1</formula>
    </cfRule>
  </conditionalFormatting>
  <conditionalFormatting sqref="FK7">
    <cfRule type="expression" dxfId="21752" priority="31409" stopIfTrue="1">
      <formula>WEEKDAY($A7)=1</formula>
    </cfRule>
  </conditionalFormatting>
  <conditionalFormatting sqref="FK7">
    <cfRule type="expression" dxfId="21751" priority="31408" stopIfTrue="1">
      <formula>WEEKDAY($A7)=1</formula>
    </cfRule>
  </conditionalFormatting>
  <conditionalFormatting sqref="FK7">
    <cfRule type="expression" dxfId="21750" priority="31407" stopIfTrue="1">
      <formula>WEEKDAY($A7)=1</formula>
    </cfRule>
  </conditionalFormatting>
  <conditionalFormatting sqref="FK7">
    <cfRule type="expression" dxfId="21749" priority="31406" stopIfTrue="1">
      <formula>WEEKDAY($A7)=1</formula>
    </cfRule>
  </conditionalFormatting>
  <conditionalFormatting sqref="FK7">
    <cfRule type="expression" dxfId="21748" priority="31405" stopIfTrue="1">
      <formula>WEEKDAY($A7)=1</formula>
    </cfRule>
  </conditionalFormatting>
  <conditionalFormatting sqref="FK7">
    <cfRule type="expression" dxfId="21747" priority="31404" stopIfTrue="1">
      <formula>WEEKDAY($A7)=1</formula>
    </cfRule>
  </conditionalFormatting>
  <conditionalFormatting sqref="FK7">
    <cfRule type="expression" dxfId="21746" priority="31403" stopIfTrue="1">
      <formula>WEEKDAY($A7)=1</formula>
    </cfRule>
  </conditionalFormatting>
  <conditionalFormatting sqref="FK7">
    <cfRule type="expression" dxfId="21745" priority="31402" stopIfTrue="1">
      <formula>WEEKDAY($A7)=1</formula>
    </cfRule>
  </conditionalFormatting>
  <conditionalFormatting sqref="FK7">
    <cfRule type="expression" dxfId="21744" priority="31401" stopIfTrue="1">
      <formula>WEEKDAY($A7)=1</formula>
    </cfRule>
  </conditionalFormatting>
  <conditionalFormatting sqref="FK7">
    <cfRule type="expression" dxfId="21743" priority="31400" stopIfTrue="1">
      <formula>WEEKDAY($A7)=1</formula>
    </cfRule>
  </conditionalFormatting>
  <conditionalFormatting sqref="FK7">
    <cfRule type="expression" dxfId="21742" priority="31399" stopIfTrue="1">
      <formula>WEEKDAY($A7)=1</formula>
    </cfRule>
  </conditionalFormatting>
  <conditionalFormatting sqref="FK7">
    <cfRule type="expression" dxfId="21741" priority="31398" stopIfTrue="1">
      <formula>WEEKDAY($A7)=1</formula>
    </cfRule>
  </conditionalFormatting>
  <conditionalFormatting sqref="FK7">
    <cfRule type="expression" dxfId="21740" priority="31397" stopIfTrue="1">
      <formula>WEEKDAY($A7)=1</formula>
    </cfRule>
  </conditionalFormatting>
  <conditionalFormatting sqref="FK7">
    <cfRule type="expression" dxfId="21739" priority="31396" stopIfTrue="1">
      <formula>WEEKDAY($A7)=1</formula>
    </cfRule>
  </conditionalFormatting>
  <conditionalFormatting sqref="FK7">
    <cfRule type="expression" dxfId="21738" priority="31395" stopIfTrue="1">
      <formula>WEEKDAY($A7)=1</formula>
    </cfRule>
  </conditionalFormatting>
  <conditionalFormatting sqref="FK7">
    <cfRule type="expression" dxfId="21737" priority="31394" stopIfTrue="1">
      <formula>WEEKDAY($A7)=1</formula>
    </cfRule>
  </conditionalFormatting>
  <conditionalFormatting sqref="FK7">
    <cfRule type="expression" dxfId="21736" priority="31393" stopIfTrue="1">
      <formula>WEEKDAY($A7)=1</formula>
    </cfRule>
  </conditionalFormatting>
  <conditionalFormatting sqref="FK7">
    <cfRule type="expression" dxfId="21735" priority="31392" stopIfTrue="1">
      <formula>WEEKDAY($A7)=1</formula>
    </cfRule>
  </conditionalFormatting>
  <conditionalFormatting sqref="FK7">
    <cfRule type="expression" dxfId="21734" priority="31391" stopIfTrue="1">
      <formula>WEEKDAY($A7)=1</formula>
    </cfRule>
  </conditionalFormatting>
  <conditionalFormatting sqref="FK7">
    <cfRule type="expression" dxfId="21733" priority="31387" stopIfTrue="1">
      <formula>WEEKDAY($A7)=1</formula>
    </cfRule>
  </conditionalFormatting>
  <conditionalFormatting sqref="FK7">
    <cfRule type="expression" dxfId="21732" priority="31390" stopIfTrue="1">
      <formula>WEEKDAY($A7)=1</formula>
    </cfRule>
  </conditionalFormatting>
  <conditionalFormatting sqref="FK7">
    <cfRule type="expression" dxfId="21731" priority="31389" stopIfTrue="1">
      <formula>WEEKDAY($A7)=1</formula>
    </cfRule>
  </conditionalFormatting>
  <conditionalFormatting sqref="FK7">
    <cfRule type="expression" dxfId="21730" priority="31388" stopIfTrue="1">
      <formula>WEEKDAY($A7)=1</formula>
    </cfRule>
  </conditionalFormatting>
  <conditionalFormatting sqref="FK7">
    <cfRule type="expression" dxfId="21729" priority="31386" stopIfTrue="1">
      <formula>WEEKDAY($A7)=1</formula>
    </cfRule>
  </conditionalFormatting>
  <conditionalFormatting sqref="FK7">
    <cfRule type="expression" dxfId="21728" priority="31385" stopIfTrue="1">
      <formula>WEEKDAY($A7)=1</formula>
    </cfRule>
  </conditionalFormatting>
  <conditionalFormatting sqref="FK7">
    <cfRule type="expression" dxfId="21727" priority="31384" stopIfTrue="1">
      <formula>WEEKDAY($A7)=1</formula>
    </cfRule>
  </conditionalFormatting>
  <conditionalFormatting sqref="FK7">
    <cfRule type="expression" dxfId="21726" priority="31383" stopIfTrue="1">
      <formula>WEEKDAY($A7)=1</formula>
    </cfRule>
  </conditionalFormatting>
  <conditionalFormatting sqref="FK7">
    <cfRule type="expression" dxfId="21725" priority="31336" stopIfTrue="1">
      <formula>WEEKDAY($A7)=1</formula>
    </cfRule>
  </conditionalFormatting>
  <conditionalFormatting sqref="FK7">
    <cfRule type="expression" dxfId="21724" priority="31382" stopIfTrue="1">
      <formula>WEEKDAY($A7)=1</formula>
    </cfRule>
  </conditionalFormatting>
  <conditionalFormatting sqref="FK7">
    <cfRule type="expression" dxfId="21723" priority="31381" stopIfTrue="1">
      <formula>WEEKDAY($A7)=1</formula>
    </cfRule>
  </conditionalFormatting>
  <conditionalFormatting sqref="FK7">
    <cfRule type="expression" dxfId="21722" priority="31380" stopIfTrue="1">
      <formula>WEEKDAY($A7)=1</formula>
    </cfRule>
  </conditionalFormatting>
  <conditionalFormatting sqref="FK7">
    <cfRule type="expression" dxfId="21721" priority="31379" stopIfTrue="1">
      <formula>WEEKDAY($A7)=1</formula>
    </cfRule>
  </conditionalFormatting>
  <conditionalFormatting sqref="FK7">
    <cfRule type="expression" dxfId="21720" priority="31378" stopIfTrue="1">
      <formula>WEEKDAY($A7)=1</formula>
    </cfRule>
  </conditionalFormatting>
  <conditionalFormatting sqref="FK7">
    <cfRule type="expression" dxfId="21719" priority="31377" stopIfTrue="1">
      <formula>WEEKDAY($A7)=1</formula>
    </cfRule>
  </conditionalFormatting>
  <conditionalFormatting sqref="FK7">
    <cfRule type="expression" dxfId="21718" priority="31376" stopIfTrue="1">
      <formula>WEEKDAY($A7)=1</formula>
    </cfRule>
  </conditionalFormatting>
  <conditionalFormatting sqref="FK7">
    <cfRule type="expression" dxfId="21717" priority="31375" stopIfTrue="1">
      <formula>WEEKDAY($A7)=1</formula>
    </cfRule>
  </conditionalFormatting>
  <conditionalFormatting sqref="FK7">
    <cfRule type="expression" dxfId="21716" priority="31374" stopIfTrue="1">
      <formula>WEEKDAY($A7)=1</formula>
    </cfRule>
  </conditionalFormatting>
  <conditionalFormatting sqref="FK7">
    <cfRule type="expression" dxfId="21715" priority="31373" stopIfTrue="1">
      <formula>WEEKDAY($A7)=1</formula>
    </cfRule>
  </conditionalFormatting>
  <conditionalFormatting sqref="FK7">
    <cfRule type="expression" dxfId="21714" priority="31372" stopIfTrue="1">
      <formula>WEEKDAY($A7)=1</formula>
    </cfRule>
  </conditionalFormatting>
  <conditionalFormatting sqref="FK7">
    <cfRule type="expression" dxfId="21713" priority="31371" stopIfTrue="1">
      <formula>WEEKDAY($A7)=1</formula>
    </cfRule>
  </conditionalFormatting>
  <conditionalFormatting sqref="FK7">
    <cfRule type="expression" dxfId="21712" priority="31370" stopIfTrue="1">
      <formula>WEEKDAY($A7)=1</formula>
    </cfRule>
  </conditionalFormatting>
  <conditionalFormatting sqref="FK7">
    <cfRule type="expression" dxfId="21711" priority="31369" stopIfTrue="1">
      <formula>WEEKDAY($A7)=1</formula>
    </cfRule>
  </conditionalFormatting>
  <conditionalFormatting sqref="FK7">
    <cfRule type="expression" dxfId="21710" priority="31368" stopIfTrue="1">
      <formula>WEEKDAY($A7)=1</formula>
    </cfRule>
  </conditionalFormatting>
  <conditionalFormatting sqref="FK7">
    <cfRule type="expression" dxfId="21709" priority="31367" stopIfTrue="1">
      <formula>WEEKDAY($A7)=1</formula>
    </cfRule>
  </conditionalFormatting>
  <conditionalFormatting sqref="FK7">
    <cfRule type="expression" dxfId="21708" priority="31366" stopIfTrue="1">
      <formula>WEEKDAY($A7)=1</formula>
    </cfRule>
  </conditionalFormatting>
  <conditionalFormatting sqref="FK7">
    <cfRule type="expression" dxfId="21707" priority="31365" stopIfTrue="1">
      <formula>WEEKDAY($A7)=1</formula>
    </cfRule>
  </conditionalFormatting>
  <conditionalFormatting sqref="FK7">
    <cfRule type="expression" dxfId="21706" priority="31364" stopIfTrue="1">
      <formula>WEEKDAY($A7)=1</formula>
    </cfRule>
  </conditionalFormatting>
  <conditionalFormatting sqref="FK7">
    <cfRule type="expression" dxfId="21705" priority="31363" stopIfTrue="1">
      <formula>WEEKDAY($A7)=1</formula>
    </cfRule>
  </conditionalFormatting>
  <conditionalFormatting sqref="FK7">
    <cfRule type="expression" dxfId="21704" priority="31362" stopIfTrue="1">
      <formula>WEEKDAY($A7)=1</formula>
    </cfRule>
  </conditionalFormatting>
  <conditionalFormatting sqref="FK7">
    <cfRule type="expression" dxfId="21703" priority="31361" stopIfTrue="1">
      <formula>WEEKDAY($A7)=1</formula>
    </cfRule>
  </conditionalFormatting>
  <conditionalFormatting sqref="FK7">
    <cfRule type="expression" dxfId="21702" priority="31360" stopIfTrue="1">
      <formula>WEEKDAY($A7)=1</formula>
    </cfRule>
  </conditionalFormatting>
  <conditionalFormatting sqref="FK7">
    <cfRule type="expression" dxfId="21701" priority="31359" stopIfTrue="1">
      <formula>WEEKDAY($A7)=1</formula>
    </cfRule>
  </conditionalFormatting>
  <conditionalFormatting sqref="FK7">
    <cfRule type="expression" dxfId="21700" priority="31358" stopIfTrue="1">
      <formula>WEEKDAY($A7)=1</formula>
    </cfRule>
  </conditionalFormatting>
  <conditionalFormatting sqref="FK7">
    <cfRule type="expression" dxfId="21699" priority="31357" stopIfTrue="1">
      <formula>WEEKDAY($A7)=1</formula>
    </cfRule>
  </conditionalFormatting>
  <conditionalFormatting sqref="FK7">
    <cfRule type="expression" dxfId="21698" priority="31356" stopIfTrue="1">
      <formula>WEEKDAY($A7)=1</formula>
    </cfRule>
  </conditionalFormatting>
  <conditionalFormatting sqref="FK7">
    <cfRule type="expression" dxfId="21697" priority="31355" stopIfTrue="1">
      <formula>WEEKDAY($A7)=1</formula>
    </cfRule>
  </conditionalFormatting>
  <conditionalFormatting sqref="FK7">
    <cfRule type="expression" dxfId="21696" priority="31354" stopIfTrue="1">
      <formula>WEEKDAY($A7)=1</formula>
    </cfRule>
  </conditionalFormatting>
  <conditionalFormatting sqref="FK7">
    <cfRule type="expression" dxfId="21695" priority="31353" stopIfTrue="1">
      <formula>WEEKDAY($A7)=1</formula>
    </cfRule>
  </conditionalFormatting>
  <conditionalFormatting sqref="FK7">
    <cfRule type="expression" dxfId="21694" priority="31352" stopIfTrue="1">
      <formula>WEEKDAY($A7)=1</formula>
    </cfRule>
  </conditionalFormatting>
  <conditionalFormatting sqref="FK7">
    <cfRule type="expression" dxfId="21693" priority="31351" stopIfTrue="1">
      <formula>WEEKDAY($A7)=1</formula>
    </cfRule>
  </conditionalFormatting>
  <conditionalFormatting sqref="FK7">
    <cfRule type="expression" dxfId="21692" priority="31350" stopIfTrue="1">
      <formula>WEEKDAY($A7)=1</formula>
    </cfRule>
  </conditionalFormatting>
  <conditionalFormatting sqref="FK7">
    <cfRule type="expression" dxfId="21691" priority="31349" stopIfTrue="1">
      <formula>WEEKDAY($A7)=1</formula>
    </cfRule>
  </conditionalFormatting>
  <conditionalFormatting sqref="FK7">
    <cfRule type="expression" dxfId="21690" priority="31348" stopIfTrue="1">
      <formula>WEEKDAY($A7)=1</formula>
    </cfRule>
  </conditionalFormatting>
  <conditionalFormatting sqref="FK7">
    <cfRule type="expression" dxfId="21689" priority="31347" stopIfTrue="1">
      <formula>WEEKDAY($A7)=1</formula>
    </cfRule>
  </conditionalFormatting>
  <conditionalFormatting sqref="FK7">
    <cfRule type="expression" dxfId="21688" priority="31346" stopIfTrue="1">
      <formula>WEEKDAY($A7)=1</formula>
    </cfRule>
  </conditionalFormatting>
  <conditionalFormatting sqref="FK7">
    <cfRule type="expression" dxfId="21687" priority="31345" stopIfTrue="1">
      <formula>WEEKDAY($A7)=1</formula>
    </cfRule>
  </conditionalFormatting>
  <conditionalFormatting sqref="FK7">
    <cfRule type="expression" dxfId="21686" priority="31344" stopIfTrue="1">
      <formula>WEEKDAY($A7)=1</formula>
    </cfRule>
  </conditionalFormatting>
  <conditionalFormatting sqref="FK7">
    <cfRule type="expression" dxfId="21685" priority="31343" stopIfTrue="1">
      <formula>WEEKDAY($A7)=1</formula>
    </cfRule>
  </conditionalFormatting>
  <conditionalFormatting sqref="FK7">
    <cfRule type="expression" dxfId="21684" priority="31342" stopIfTrue="1">
      <formula>WEEKDAY($A7)=1</formula>
    </cfRule>
  </conditionalFormatting>
  <conditionalFormatting sqref="FK7">
    <cfRule type="expression" dxfId="21683" priority="31341" stopIfTrue="1">
      <formula>WEEKDAY($A7)=1</formula>
    </cfRule>
  </conditionalFormatting>
  <conditionalFormatting sqref="FK7">
    <cfRule type="expression" dxfId="21682" priority="31340" stopIfTrue="1">
      <formula>WEEKDAY($A7)=1</formula>
    </cfRule>
  </conditionalFormatting>
  <conditionalFormatting sqref="FK7">
    <cfRule type="expression" dxfId="21681" priority="31339" stopIfTrue="1">
      <formula>WEEKDAY($A7)=1</formula>
    </cfRule>
  </conditionalFormatting>
  <conditionalFormatting sqref="FK7">
    <cfRule type="expression" dxfId="21680" priority="31338" stopIfTrue="1">
      <formula>WEEKDAY($A7)=1</formula>
    </cfRule>
  </conditionalFormatting>
  <conditionalFormatting sqref="FK7">
    <cfRule type="expression" dxfId="21679" priority="31337" stopIfTrue="1">
      <formula>WEEKDAY($A7)=1</formula>
    </cfRule>
  </conditionalFormatting>
  <conditionalFormatting sqref="FK7">
    <cfRule type="expression" dxfId="21678" priority="31332" stopIfTrue="1">
      <formula>WEEKDAY($A7)=1</formula>
    </cfRule>
  </conditionalFormatting>
  <conditionalFormatting sqref="FK7">
    <cfRule type="expression" dxfId="21677" priority="31335" stopIfTrue="1">
      <formula>WEEKDAY($A7)=1</formula>
    </cfRule>
  </conditionalFormatting>
  <conditionalFormatting sqref="FK7">
    <cfRule type="expression" dxfId="21676" priority="31334" stopIfTrue="1">
      <formula>WEEKDAY($A7)=1</formula>
    </cfRule>
  </conditionalFormatting>
  <conditionalFormatting sqref="FK7">
    <cfRule type="expression" dxfId="21675" priority="31333" stopIfTrue="1">
      <formula>WEEKDAY($A7)=1</formula>
    </cfRule>
  </conditionalFormatting>
  <conditionalFormatting sqref="FK7">
    <cfRule type="expression" dxfId="21674" priority="31331" stopIfTrue="1">
      <formula>WEEKDAY($A7)=1</formula>
    </cfRule>
  </conditionalFormatting>
  <conditionalFormatting sqref="FK7">
    <cfRule type="expression" dxfId="21673" priority="31330" stopIfTrue="1">
      <formula>WEEKDAY($A7)=1</formula>
    </cfRule>
  </conditionalFormatting>
  <conditionalFormatting sqref="FK7">
    <cfRule type="expression" dxfId="21672" priority="31329" stopIfTrue="1">
      <formula>WEEKDAY($A7)=1</formula>
    </cfRule>
  </conditionalFormatting>
  <conditionalFormatting sqref="FK7">
    <cfRule type="expression" dxfId="21671" priority="31328" stopIfTrue="1">
      <formula>WEEKDAY($A7)=1</formula>
    </cfRule>
  </conditionalFormatting>
  <conditionalFormatting sqref="FK7">
    <cfRule type="expression" dxfId="21670" priority="31281" stopIfTrue="1">
      <formula>WEEKDAY($A7)=1</formula>
    </cfRule>
  </conditionalFormatting>
  <conditionalFormatting sqref="FK7">
    <cfRule type="expression" dxfId="21669" priority="31327" stopIfTrue="1">
      <formula>WEEKDAY($A7)=1</formula>
    </cfRule>
  </conditionalFormatting>
  <conditionalFormatting sqref="FK7">
    <cfRule type="expression" dxfId="21668" priority="31326" stopIfTrue="1">
      <formula>WEEKDAY($A7)=1</formula>
    </cfRule>
  </conditionalFormatting>
  <conditionalFormatting sqref="FK7">
    <cfRule type="expression" dxfId="21667" priority="31325" stopIfTrue="1">
      <formula>WEEKDAY($A7)=1</formula>
    </cfRule>
  </conditionalFormatting>
  <conditionalFormatting sqref="FK7">
    <cfRule type="expression" dxfId="21666" priority="31324" stopIfTrue="1">
      <formula>WEEKDAY($A7)=1</formula>
    </cfRule>
  </conditionalFormatting>
  <conditionalFormatting sqref="FK7">
    <cfRule type="expression" dxfId="21665" priority="31323" stopIfTrue="1">
      <formula>WEEKDAY($A7)=1</formula>
    </cfRule>
  </conditionalFormatting>
  <conditionalFormatting sqref="FK7">
    <cfRule type="expression" dxfId="21664" priority="31322" stopIfTrue="1">
      <formula>WEEKDAY($A7)=1</formula>
    </cfRule>
  </conditionalFormatting>
  <conditionalFormatting sqref="FK7">
    <cfRule type="expression" dxfId="21663" priority="31321" stopIfTrue="1">
      <formula>WEEKDAY($A7)=1</formula>
    </cfRule>
  </conditionalFormatting>
  <conditionalFormatting sqref="FK7">
    <cfRule type="expression" dxfId="21662" priority="31320" stopIfTrue="1">
      <formula>WEEKDAY($A7)=1</formula>
    </cfRule>
  </conditionalFormatting>
  <conditionalFormatting sqref="FK7">
    <cfRule type="expression" dxfId="21661" priority="31319" stopIfTrue="1">
      <formula>WEEKDAY($A7)=1</formula>
    </cfRule>
  </conditionalFormatting>
  <conditionalFormatting sqref="FK7">
    <cfRule type="expression" dxfId="21660" priority="31318" stopIfTrue="1">
      <formula>WEEKDAY($A7)=1</formula>
    </cfRule>
  </conditionalFormatting>
  <conditionalFormatting sqref="FK7">
    <cfRule type="expression" dxfId="21659" priority="31317" stopIfTrue="1">
      <formula>WEEKDAY($A7)=1</formula>
    </cfRule>
  </conditionalFormatting>
  <conditionalFormatting sqref="FK7">
    <cfRule type="expression" dxfId="21658" priority="31316" stopIfTrue="1">
      <formula>WEEKDAY($A7)=1</formula>
    </cfRule>
  </conditionalFormatting>
  <conditionalFormatting sqref="FK7">
    <cfRule type="expression" dxfId="21657" priority="31315" stopIfTrue="1">
      <formula>WEEKDAY($A7)=1</formula>
    </cfRule>
  </conditionalFormatting>
  <conditionalFormatting sqref="FK7">
    <cfRule type="expression" dxfId="21656" priority="31314" stopIfTrue="1">
      <formula>WEEKDAY($A7)=1</formula>
    </cfRule>
  </conditionalFormatting>
  <conditionalFormatting sqref="FK7">
    <cfRule type="expression" dxfId="21655" priority="31313" stopIfTrue="1">
      <formula>WEEKDAY($A7)=1</formula>
    </cfRule>
  </conditionalFormatting>
  <conditionalFormatting sqref="FK7">
    <cfRule type="expression" dxfId="21654" priority="31312" stopIfTrue="1">
      <formula>WEEKDAY($A7)=1</formula>
    </cfRule>
  </conditionalFormatting>
  <conditionalFormatting sqref="FK7">
    <cfRule type="expression" dxfId="21653" priority="31311" stopIfTrue="1">
      <formula>WEEKDAY($A7)=1</formula>
    </cfRule>
  </conditionalFormatting>
  <conditionalFormatting sqref="FK7">
    <cfRule type="expression" dxfId="21652" priority="31310" stopIfTrue="1">
      <formula>WEEKDAY($A7)=1</formula>
    </cfRule>
  </conditionalFormatting>
  <conditionalFormatting sqref="FK7">
    <cfRule type="expression" dxfId="21651" priority="31309" stopIfTrue="1">
      <formula>WEEKDAY($A7)=1</formula>
    </cfRule>
  </conditionalFormatting>
  <conditionalFormatting sqref="FK7">
    <cfRule type="expression" dxfId="21650" priority="31308" stopIfTrue="1">
      <formula>WEEKDAY($A7)=1</formula>
    </cfRule>
  </conditionalFormatting>
  <conditionalFormatting sqref="FK7">
    <cfRule type="expression" dxfId="21649" priority="31307" stopIfTrue="1">
      <formula>WEEKDAY($A7)=1</formula>
    </cfRule>
  </conditionalFormatting>
  <conditionalFormatting sqref="FK7">
    <cfRule type="expression" dxfId="21648" priority="31306" stopIfTrue="1">
      <formula>WEEKDAY($A7)=1</formula>
    </cfRule>
  </conditionalFormatting>
  <conditionalFormatting sqref="FK7">
    <cfRule type="expression" dxfId="21647" priority="31305" stopIfTrue="1">
      <formula>WEEKDAY($A7)=1</formula>
    </cfRule>
  </conditionalFormatting>
  <conditionalFormatting sqref="FK7">
    <cfRule type="expression" dxfId="21646" priority="31304" stopIfTrue="1">
      <formula>WEEKDAY($A7)=1</formula>
    </cfRule>
  </conditionalFormatting>
  <conditionalFormatting sqref="FK7">
    <cfRule type="expression" dxfId="21645" priority="31303" stopIfTrue="1">
      <formula>WEEKDAY($A7)=1</formula>
    </cfRule>
  </conditionalFormatting>
  <conditionalFormatting sqref="FK7">
    <cfRule type="expression" dxfId="21644" priority="31302" stopIfTrue="1">
      <formula>WEEKDAY($A7)=1</formula>
    </cfRule>
  </conditionalFormatting>
  <conditionalFormatting sqref="FK7">
    <cfRule type="expression" dxfId="21643" priority="31301" stopIfTrue="1">
      <formula>WEEKDAY($A7)=1</formula>
    </cfRule>
  </conditionalFormatting>
  <conditionalFormatting sqref="FK7">
    <cfRule type="expression" dxfId="21642" priority="31300" stopIfTrue="1">
      <formula>WEEKDAY($A7)=1</formula>
    </cfRule>
  </conditionalFormatting>
  <conditionalFormatting sqref="FK7">
    <cfRule type="expression" dxfId="21641" priority="31299" stopIfTrue="1">
      <formula>WEEKDAY($A7)=1</formula>
    </cfRule>
  </conditionalFormatting>
  <conditionalFormatting sqref="FK7">
    <cfRule type="expression" dxfId="21640" priority="31298" stopIfTrue="1">
      <formula>WEEKDAY($A7)=1</formula>
    </cfRule>
  </conditionalFormatting>
  <conditionalFormatting sqref="FK7">
    <cfRule type="expression" dxfId="21639" priority="31297" stopIfTrue="1">
      <formula>WEEKDAY($A7)=1</formula>
    </cfRule>
  </conditionalFormatting>
  <conditionalFormatting sqref="FK7">
    <cfRule type="expression" dxfId="21638" priority="31296" stopIfTrue="1">
      <formula>WEEKDAY($A7)=1</formula>
    </cfRule>
  </conditionalFormatting>
  <conditionalFormatting sqref="FK7">
    <cfRule type="expression" dxfId="21637" priority="31295" stopIfTrue="1">
      <formula>WEEKDAY($A7)=1</formula>
    </cfRule>
  </conditionalFormatting>
  <conditionalFormatting sqref="FK7">
    <cfRule type="expression" dxfId="21636" priority="31294" stopIfTrue="1">
      <formula>WEEKDAY($A7)=1</formula>
    </cfRule>
  </conditionalFormatting>
  <conditionalFormatting sqref="FK7">
    <cfRule type="expression" dxfId="21635" priority="31293" stopIfTrue="1">
      <formula>WEEKDAY($A7)=1</formula>
    </cfRule>
  </conditionalFormatting>
  <conditionalFormatting sqref="FK7">
    <cfRule type="expression" dxfId="21634" priority="31292" stopIfTrue="1">
      <formula>WEEKDAY($A7)=1</formula>
    </cfRule>
  </conditionalFormatting>
  <conditionalFormatting sqref="FK7">
    <cfRule type="expression" dxfId="21633" priority="31291" stopIfTrue="1">
      <formula>WEEKDAY($A7)=1</formula>
    </cfRule>
  </conditionalFormatting>
  <conditionalFormatting sqref="FK7">
    <cfRule type="expression" dxfId="21632" priority="31290" stopIfTrue="1">
      <formula>WEEKDAY($A7)=1</formula>
    </cfRule>
  </conditionalFormatting>
  <conditionalFormatting sqref="FK7">
    <cfRule type="expression" dxfId="21631" priority="31289" stopIfTrue="1">
      <formula>WEEKDAY($A7)=1</formula>
    </cfRule>
  </conditionalFormatting>
  <conditionalFormatting sqref="FK7">
    <cfRule type="expression" dxfId="21630" priority="31288" stopIfTrue="1">
      <formula>WEEKDAY($A7)=1</formula>
    </cfRule>
  </conditionalFormatting>
  <conditionalFormatting sqref="FK7">
    <cfRule type="expression" dxfId="21629" priority="31287" stopIfTrue="1">
      <formula>WEEKDAY($A7)=1</formula>
    </cfRule>
  </conditionalFormatting>
  <conditionalFormatting sqref="FK7">
    <cfRule type="expression" dxfId="21628" priority="31286" stopIfTrue="1">
      <formula>WEEKDAY($A7)=1</formula>
    </cfRule>
  </conditionalFormatting>
  <conditionalFormatting sqref="FK7">
    <cfRule type="expression" dxfId="21627" priority="31285" stopIfTrue="1">
      <formula>WEEKDAY($A7)=1</formula>
    </cfRule>
  </conditionalFormatting>
  <conditionalFormatting sqref="FK7">
    <cfRule type="expression" dxfId="21626" priority="31284" stopIfTrue="1">
      <formula>WEEKDAY($A7)=1</formula>
    </cfRule>
  </conditionalFormatting>
  <conditionalFormatting sqref="FK7">
    <cfRule type="expression" dxfId="21625" priority="31283" stopIfTrue="1">
      <formula>WEEKDAY($A7)=1</formula>
    </cfRule>
  </conditionalFormatting>
  <conditionalFormatting sqref="FK7">
    <cfRule type="expression" dxfId="21624" priority="31282" stopIfTrue="1">
      <formula>WEEKDAY($A7)=1</formula>
    </cfRule>
  </conditionalFormatting>
  <conditionalFormatting sqref="FK7">
    <cfRule type="expression" dxfId="21623" priority="31280" stopIfTrue="1">
      <formula>WEEKDAY($A7)=1</formula>
    </cfRule>
  </conditionalFormatting>
  <conditionalFormatting sqref="FK7">
    <cfRule type="expression" dxfId="21622" priority="31279" stopIfTrue="1">
      <formula>WEEKDAY($A7)=1</formula>
    </cfRule>
  </conditionalFormatting>
  <conditionalFormatting sqref="FK7">
    <cfRule type="expression" dxfId="21621" priority="31278" stopIfTrue="1">
      <formula>WEEKDAY($A7)=1</formula>
    </cfRule>
  </conditionalFormatting>
  <conditionalFormatting sqref="FK7">
    <cfRule type="expression" dxfId="21620" priority="31277" stopIfTrue="1">
      <formula>WEEKDAY($A7)=1</formula>
    </cfRule>
  </conditionalFormatting>
  <conditionalFormatting sqref="FK7">
    <cfRule type="expression" dxfId="21619" priority="31276" stopIfTrue="1">
      <formula>WEEKDAY($A7)=1</formula>
    </cfRule>
  </conditionalFormatting>
  <conditionalFormatting sqref="FK7">
    <cfRule type="expression" dxfId="21618" priority="31275" stopIfTrue="1">
      <formula>WEEKDAY($A7)=1</formula>
    </cfRule>
  </conditionalFormatting>
  <conditionalFormatting sqref="FK7">
    <cfRule type="expression" dxfId="21617" priority="31274" stopIfTrue="1">
      <formula>WEEKDAY($A7)=1</formula>
    </cfRule>
  </conditionalFormatting>
  <conditionalFormatting sqref="FK7">
    <cfRule type="expression" dxfId="21616" priority="31273" stopIfTrue="1">
      <formula>WEEKDAY($A7)=1</formula>
    </cfRule>
  </conditionalFormatting>
  <conditionalFormatting sqref="FK7">
    <cfRule type="expression" dxfId="21615" priority="31272" stopIfTrue="1">
      <formula>WEEKDAY($A7)=1</formula>
    </cfRule>
  </conditionalFormatting>
  <conditionalFormatting sqref="FK7">
    <cfRule type="expression" dxfId="21614" priority="31271" stopIfTrue="1">
      <formula>WEEKDAY($A7)=1</formula>
    </cfRule>
  </conditionalFormatting>
  <conditionalFormatting sqref="FK7">
    <cfRule type="expression" dxfId="21613" priority="31270" stopIfTrue="1">
      <formula>WEEKDAY($A7)=1</formula>
    </cfRule>
  </conditionalFormatting>
  <conditionalFormatting sqref="FK7">
    <cfRule type="expression" dxfId="21612" priority="31269" stopIfTrue="1">
      <formula>WEEKDAY($A7)=1</formula>
    </cfRule>
  </conditionalFormatting>
  <conditionalFormatting sqref="FK7">
    <cfRule type="expression" dxfId="21611" priority="31268" stopIfTrue="1">
      <formula>WEEKDAY($A7)=1</formula>
    </cfRule>
  </conditionalFormatting>
  <conditionalFormatting sqref="FK7">
    <cfRule type="expression" dxfId="21610" priority="31267" stopIfTrue="1">
      <formula>WEEKDAY($A7)=1</formula>
    </cfRule>
  </conditionalFormatting>
  <conditionalFormatting sqref="FK7">
    <cfRule type="expression" dxfId="21609" priority="31266" stopIfTrue="1">
      <formula>WEEKDAY($A7)=1</formula>
    </cfRule>
  </conditionalFormatting>
  <conditionalFormatting sqref="FK7">
    <cfRule type="expression" dxfId="21608" priority="31265" stopIfTrue="1">
      <formula>WEEKDAY($A7)=1</formula>
    </cfRule>
  </conditionalFormatting>
  <conditionalFormatting sqref="FK7">
    <cfRule type="expression" dxfId="21607" priority="31264" stopIfTrue="1">
      <formula>WEEKDAY($A7)=1</formula>
    </cfRule>
  </conditionalFormatting>
  <conditionalFormatting sqref="FK7">
    <cfRule type="expression" dxfId="21606" priority="31263" stopIfTrue="1">
      <formula>WEEKDAY($A7)=1</formula>
    </cfRule>
  </conditionalFormatting>
  <conditionalFormatting sqref="FK7">
    <cfRule type="expression" dxfId="21605" priority="31262" stopIfTrue="1">
      <formula>WEEKDAY($A7)=1</formula>
    </cfRule>
  </conditionalFormatting>
  <conditionalFormatting sqref="FK7">
    <cfRule type="expression" dxfId="21604" priority="31261" stopIfTrue="1">
      <formula>WEEKDAY($A7)=1</formula>
    </cfRule>
  </conditionalFormatting>
  <conditionalFormatting sqref="FK7">
    <cfRule type="expression" dxfId="21603" priority="31260" stopIfTrue="1">
      <formula>WEEKDAY($A7)=1</formula>
    </cfRule>
  </conditionalFormatting>
  <conditionalFormatting sqref="FK7">
    <cfRule type="expression" dxfId="21602" priority="31259" stopIfTrue="1">
      <formula>WEEKDAY($A7)=1</formula>
    </cfRule>
  </conditionalFormatting>
  <conditionalFormatting sqref="FK7">
    <cfRule type="expression" dxfId="21601" priority="31258" stopIfTrue="1">
      <formula>WEEKDAY($A7)=1</formula>
    </cfRule>
  </conditionalFormatting>
  <conditionalFormatting sqref="FK7">
    <cfRule type="expression" dxfId="21600" priority="31257" stopIfTrue="1">
      <formula>WEEKDAY($A7)=1</formula>
    </cfRule>
  </conditionalFormatting>
  <conditionalFormatting sqref="FK7">
    <cfRule type="expression" dxfId="21599" priority="31256" stopIfTrue="1">
      <formula>WEEKDAY($A7)=1</formula>
    </cfRule>
  </conditionalFormatting>
  <conditionalFormatting sqref="FK7">
    <cfRule type="expression" dxfId="21598" priority="31255" stopIfTrue="1">
      <formula>WEEKDAY($A7)=1</formula>
    </cfRule>
  </conditionalFormatting>
  <conditionalFormatting sqref="FK7">
    <cfRule type="expression" dxfId="21597" priority="31254" stopIfTrue="1">
      <formula>WEEKDAY($A7)=1</formula>
    </cfRule>
  </conditionalFormatting>
  <conditionalFormatting sqref="FK7">
    <cfRule type="expression" dxfId="21596" priority="31253" stopIfTrue="1">
      <formula>WEEKDAY($A7)=1</formula>
    </cfRule>
  </conditionalFormatting>
  <conditionalFormatting sqref="FK7">
    <cfRule type="expression" dxfId="21595" priority="31252" stopIfTrue="1">
      <formula>WEEKDAY($A7)=1</formula>
    </cfRule>
  </conditionalFormatting>
  <conditionalFormatting sqref="FK7">
    <cfRule type="expression" dxfId="21594" priority="31251" stopIfTrue="1">
      <formula>WEEKDAY($A7)=1</formula>
    </cfRule>
  </conditionalFormatting>
  <conditionalFormatting sqref="FK7">
    <cfRule type="expression" dxfId="21593" priority="31250" stopIfTrue="1">
      <formula>WEEKDAY($A7)=1</formula>
    </cfRule>
  </conditionalFormatting>
  <conditionalFormatting sqref="FK7">
    <cfRule type="expression" dxfId="21592" priority="31249" stopIfTrue="1">
      <formula>WEEKDAY($A7)=1</formula>
    </cfRule>
  </conditionalFormatting>
  <conditionalFormatting sqref="FK7">
    <cfRule type="expression" dxfId="21591" priority="31248" stopIfTrue="1">
      <formula>WEEKDAY($A7)=1</formula>
    </cfRule>
  </conditionalFormatting>
  <conditionalFormatting sqref="FK7">
    <cfRule type="expression" dxfId="21590" priority="31247" stopIfTrue="1">
      <formula>WEEKDAY($A7)=1</formula>
    </cfRule>
  </conditionalFormatting>
  <conditionalFormatting sqref="FK7">
    <cfRule type="expression" dxfId="21589" priority="31243" stopIfTrue="1">
      <formula>WEEKDAY($A7)=1</formula>
    </cfRule>
  </conditionalFormatting>
  <conditionalFormatting sqref="FK7">
    <cfRule type="expression" dxfId="21588" priority="31246" stopIfTrue="1">
      <formula>WEEKDAY($A7)=1</formula>
    </cfRule>
  </conditionalFormatting>
  <conditionalFormatting sqref="FK7">
    <cfRule type="expression" dxfId="21587" priority="31245" stopIfTrue="1">
      <formula>WEEKDAY($A7)=1</formula>
    </cfRule>
  </conditionalFormatting>
  <conditionalFormatting sqref="FK7">
    <cfRule type="expression" dxfId="21586" priority="31244" stopIfTrue="1">
      <formula>WEEKDAY($A7)=1</formula>
    </cfRule>
  </conditionalFormatting>
  <conditionalFormatting sqref="FK7">
    <cfRule type="expression" dxfId="21585" priority="31242" stopIfTrue="1">
      <formula>WEEKDAY($A7)=1</formula>
    </cfRule>
  </conditionalFormatting>
  <conditionalFormatting sqref="FK7">
    <cfRule type="expression" dxfId="21584" priority="31241" stopIfTrue="1">
      <formula>WEEKDAY($A7)=1</formula>
    </cfRule>
  </conditionalFormatting>
  <conditionalFormatting sqref="FK7">
    <cfRule type="expression" dxfId="21583" priority="31240" stopIfTrue="1">
      <formula>WEEKDAY($A7)=1</formula>
    </cfRule>
  </conditionalFormatting>
  <conditionalFormatting sqref="FK7">
    <cfRule type="expression" dxfId="21582" priority="31239" stopIfTrue="1">
      <formula>WEEKDAY($A7)=1</formula>
    </cfRule>
  </conditionalFormatting>
  <conditionalFormatting sqref="FK7">
    <cfRule type="expression" dxfId="21581" priority="31192" stopIfTrue="1">
      <formula>WEEKDAY($A7)=1</formula>
    </cfRule>
  </conditionalFormatting>
  <conditionalFormatting sqref="FK7">
    <cfRule type="expression" dxfId="21580" priority="31238" stopIfTrue="1">
      <formula>WEEKDAY($A7)=1</formula>
    </cfRule>
  </conditionalFormatting>
  <conditionalFormatting sqref="FK7">
    <cfRule type="expression" dxfId="21579" priority="31237" stopIfTrue="1">
      <formula>WEEKDAY($A7)=1</formula>
    </cfRule>
  </conditionalFormatting>
  <conditionalFormatting sqref="FK7">
    <cfRule type="expression" dxfId="21578" priority="31236" stopIfTrue="1">
      <formula>WEEKDAY($A7)=1</formula>
    </cfRule>
  </conditionalFormatting>
  <conditionalFormatting sqref="FK7">
    <cfRule type="expression" dxfId="21577" priority="31235" stopIfTrue="1">
      <formula>WEEKDAY($A7)=1</formula>
    </cfRule>
  </conditionalFormatting>
  <conditionalFormatting sqref="FK7">
    <cfRule type="expression" dxfId="21576" priority="31234" stopIfTrue="1">
      <formula>WEEKDAY($A7)=1</formula>
    </cfRule>
  </conditionalFormatting>
  <conditionalFormatting sqref="FK7">
    <cfRule type="expression" dxfId="21575" priority="31233" stopIfTrue="1">
      <formula>WEEKDAY($A7)=1</formula>
    </cfRule>
  </conditionalFormatting>
  <conditionalFormatting sqref="FK7">
    <cfRule type="expression" dxfId="21574" priority="31232" stopIfTrue="1">
      <formula>WEEKDAY($A7)=1</formula>
    </cfRule>
  </conditionalFormatting>
  <conditionalFormatting sqref="FK7">
    <cfRule type="expression" dxfId="21573" priority="31231" stopIfTrue="1">
      <formula>WEEKDAY($A7)=1</formula>
    </cfRule>
  </conditionalFormatting>
  <conditionalFormatting sqref="FK7">
    <cfRule type="expression" dxfId="21572" priority="31230" stopIfTrue="1">
      <formula>WEEKDAY($A7)=1</formula>
    </cfRule>
  </conditionalFormatting>
  <conditionalFormatting sqref="FK7">
    <cfRule type="expression" dxfId="21571" priority="31229" stopIfTrue="1">
      <formula>WEEKDAY($A7)=1</formula>
    </cfRule>
  </conditionalFormatting>
  <conditionalFormatting sqref="FK7">
    <cfRule type="expression" dxfId="21570" priority="31228" stopIfTrue="1">
      <formula>WEEKDAY($A7)=1</formula>
    </cfRule>
  </conditionalFormatting>
  <conditionalFormatting sqref="FK7">
    <cfRule type="expression" dxfId="21569" priority="31227" stopIfTrue="1">
      <formula>WEEKDAY($A7)=1</formula>
    </cfRule>
  </conditionalFormatting>
  <conditionalFormatting sqref="FK7">
    <cfRule type="expression" dxfId="21568" priority="31226" stopIfTrue="1">
      <formula>WEEKDAY($A7)=1</formula>
    </cfRule>
  </conditionalFormatting>
  <conditionalFormatting sqref="FK7">
    <cfRule type="expression" dxfId="21567" priority="31225" stopIfTrue="1">
      <formula>WEEKDAY($A7)=1</formula>
    </cfRule>
  </conditionalFormatting>
  <conditionalFormatting sqref="FK7">
    <cfRule type="expression" dxfId="21566" priority="31224" stopIfTrue="1">
      <formula>WEEKDAY($A7)=1</formula>
    </cfRule>
  </conditionalFormatting>
  <conditionalFormatting sqref="FK7">
    <cfRule type="expression" dxfId="21565" priority="31223" stopIfTrue="1">
      <formula>WEEKDAY($A7)=1</formula>
    </cfRule>
  </conditionalFormatting>
  <conditionalFormatting sqref="FK7">
    <cfRule type="expression" dxfId="21564" priority="31222" stopIfTrue="1">
      <formula>WEEKDAY($A7)=1</formula>
    </cfRule>
  </conditionalFormatting>
  <conditionalFormatting sqref="FK7">
    <cfRule type="expression" dxfId="21563" priority="31221" stopIfTrue="1">
      <formula>WEEKDAY($A7)=1</formula>
    </cfRule>
  </conditionalFormatting>
  <conditionalFormatting sqref="FK7">
    <cfRule type="expression" dxfId="21562" priority="31220" stopIfTrue="1">
      <formula>WEEKDAY($A7)=1</formula>
    </cfRule>
  </conditionalFormatting>
  <conditionalFormatting sqref="FK7">
    <cfRule type="expression" dxfId="21561" priority="31219" stopIfTrue="1">
      <formula>WEEKDAY($A7)=1</formula>
    </cfRule>
  </conditionalFormatting>
  <conditionalFormatting sqref="FK7">
    <cfRule type="expression" dxfId="21560" priority="31218" stopIfTrue="1">
      <formula>WEEKDAY($A7)=1</formula>
    </cfRule>
  </conditionalFormatting>
  <conditionalFormatting sqref="FK7">
    <cfRule type="expression" dxfId="21559" priority="31217" stopIfTrue="1">
      <formula>WEEKDAY($A7)=1</formula>
    </cfRule>
  </conditionalFormatting>
  <conditionalFormatting sqref="FK7">
    <cfRule type="expression" dxfId="21558" priority="31216" stopIfTrue="1">
      <formula>WEEKDAY($A7)=1</formula>
    </cfRule>
  </conditionalFormatting>
  <conditionalFormatting sqref="FK7">
    <cfRule type="expression" dxfId="21557" priority="31215" stopIfTrue="1">
      <formula>WEEKDAY($A7)=1</formula>
    </cfRule>
  </conditionalFormatting>
  <conditionalFormatting sqref="FK7">
    <cfRule type="expression" dxfId="21556" priority="31214" stopIfTrue="1">
      <formula>WEEKDAY($A7)=1</formula>
    </cfRule>
  </conditionalFormatting>
  <conditionalFormatting sqref="FK7">
    <cfRule type="expression" dxfId="21555" priority="31213" stopIfTrue="1">
      <formula>WEEKDAY($A7)=1</formula>
    </cfRule>
  </conditionalFormatting>
  <conditionalFormatting sqref="FK7">
    <cfRule type="expression" dxfId="21554" priority="31212" stopIfTrue="1">
      <formula>WEEKDAY($A7)=1</formula>
    </cfRule>
  </conditionalFormatting>
  <conditionalFormatting sqref="FK7">
    <cfRule type="expression" dxfId="21553" priority="31211" stopIfTrue="1">
      <formula>WEEKDAY($A7)=1</formula>
    </cfRule>
  </conditionalFormatting>
  <conditionalFormatting sqref="FK7">
    <cfRule type="expression" dxfId="21552" priority="31210" stopIfTrue="1">
      <formula>WEEKDAY($A7)=1</formula>
    </cfRule>
  </conditionalFormatting>
  <conditionalFormatting sqref="FK7">
    <cfRule type="expression" dxfId="21551" priority="31209" stopIfTrue="1">
      <formula>WEEKDAY($A7)=1</formula>
    </cfRule>
  </conditionalFormatting>
  <conditionalFormatting sqref="FK7">
    <cfRule type="expression" dxfId="21550" priority="31208" stopIfTrue="1">
      <formula>WEEKDAY($A7)=1</formula>
    </cfRule>
  </conditionalFormatting>
  <conditionalFormatting sqref="FK7">
    <cfRule type="expression" dxfId="21549" priority="31207" stopIfTrue="1">
      <formula>WEEKDAY($A7)=1</formula>
    </cfRule>
  </conditionalFormatting>
  <conditionalFormatting sqref="FK7">
    <cfRule type="expression" dxfId="21548" priority="31206" stopIfTrue="1">
      <formula>WEEKDAY($A7)=1</formula>
    </cfRule>
  </conditionalFormatting>
  <conditionalFormatting sqref="FK7">
    <cfRule type="expression" dxfId="21547" priority="31205" stopIfTrue="1">
      <formula>WEEKDAY($A7)=1</formula>
    </cfRule>
  </conditionalFormatting>
  <conditionalFormatting sqref="FK7">
    <cfRule type="expression" dxfId="21546" priority="31204" stopIfTrue="1">
      <formula>WEEKDAY($A7)=1</formula>
    </cfRule>
  </conditionalFormatting>
  <conditionalFormatting sqref="FK7">
    <cfRule type="expression" dxfId="21545" priority="31203" stopIfTrue="1">
      <formula>WEEKDAY($A7)=1</formula>
    </cfRule>
  </conditionalFormatting>
  <conditionalFormatting sqref="FK7">
    <cfRule type="expression" dxfId="21544" priority="31202" stopIfTrue="1">
      <formula>WEEKDAY($A7)=1</formula>
    </cfRule>
  </conditionalFormatting>
  <conditionalFormatting sqref="FK7">
    <cfRule type="expression" dxfId="21543" priority="31201" stopIfTrue="1">
      <formula>WEEKDAY($A7)=1</formula>
    </cfRule>
  </conditionalFormatting>
  <conditionalFormatting sqref="FK7">
    <cfRule type="expression" dxfId="21542" priority="31200" stopIfTrue="1">
      <formula>WEEKDAY($A7)=1</formula>
    </cfRule>
  </conditionalFormatting>
  <conditionalFormatting sqref="FK7">
    <cfRule type="expression" dxfId="21541" priority="31199" stopIfTrue="1">
      <formula>WEEKDAY($A7)=1</formula>
    </cfRule>
  </conditionalFormatting>
  <conditionalFormatting sqref="FK7">
    <cfRule type="expression" dxfId="21540" priority="31198" stopIfTrue="1">
      <formula>WEEKDAY($A7)=1</formula>
    </cfRule>
  </conditionalFormatting>
  <conditionalFormatting sqref="FK7">
    <cfRule type="expression" dxfId="21539" priority="31197" stopIfTrue="1">
      <formula>WEEKDAY($A7)=1</formula>
    </cfRule>
  </conditionalFormatting>
  <conditionalFormatting sqref="FK7">
    <cfRule type="expression" dxfId="21538" priority="31196" stopIfTrue="1">
      <formula>WEEKDAY($A7)=1</formula>
    </cfRule>
  </conditionalFormatting>
  <conditionalFormatting sqref="FK7">
    <cfRule type="expression" dxfId="21537" priority="31195" stopIfTrue="1">
      <formula>WEEKDAY($A7)=1</formula>
    </cfRule>
  </conditionalFormatting>
  <conditionalFormatting sqref="FK7">
    <cfRule type="expression" dxfId="21536" priority="31194" stopIfTrue="1">
      <formula>WEEKDAY($A7)=1</formula>
    </cfRule>
  </conditionalFormatting>
  <conditionalFormatting sqref="FK7">
    <cfRule type="expression" dxfId="21535" priority="31193" stopIfTrue="1">
      <formula>WEEKDAY($A7)=1</formula>
    </cfRule>
  </conditionalFormatting>
  <conditionalFormatting sqref="FK7">
    <cfRule type="expression" dxfId="21534" priority="31191" stopIfTrue="1">
      <formula>WEEKDAY($A7)=1</formula>
    </cfRule>
  </conditionalFormatting>
  <conditionalFormatting sqref="FK7">
    <cfRule type="expression" dxfId="21533" priority="31190" stopIfTrue="1">
      <formula>WEEKDAY($A7)=1</formula>
    </cfRule>
  </conditionalFormatting>
  <conditionalFormatting sqref="FK7">
    <cfRule type="expression" dxfId="21532" priority="31189" stopIfTrue="1">
      <formula>WEEKDAY($A7)=1</formula>
    </cfRule>
  </conditionalFormatting>
  <conditionalFormatting sqref="FK7">
    <cfRule type="expression" dxfId="21531" priority="31188" stopIfTrue="1">
      <formula>WEEKDAY($A7)=1</formula>
    </cfRule>
  </conditionalFormatting>
  <conditionalFormatting sqref="FK7">
    <cfRule type="expression" dxfId="21530" priority="31187" stopIfTrue="1">
      <formula>WEEKDAY($A7)=1</formula>
    </cfRule>
  </conditionalFormatting>
  <conditionalFormatting sqref="FK7">
    <cfRule type="expression" dxfId="21529" priority="31186" stopIfTrue="1">
      <formula>WEEKDAY($A7)=1</formula>
    </cfRule>
  </conditionalFormatting>
  <conditionalFormatting sqref="FK7">
    <cfRule type="expression" dxfId="21528" priority="31185" stopIfTrue="1">
      <formula>WEEKDAY($A7)=1</formula>
    </cfRule>
  </conditionalFormatting>
  <conditionalFormatting sqref="FK7">
    <cfRule type="expression" dxfId="21527" priority="31184" stopIfTrue="1">
      <formula>WEEKDAY($A7)=1</formula>
    </cfRule>
  </conditionalFormatting>
  <conditionalFormatting sqref="FK7">
    <cfRule type="expression" dxfId="21526" priority="31183" stopIfTrue="1">
      <formula>WEEKDAY($A7)=1</formula>
    </cfRule>
  </conditionalFormatting>
  <conditionalFormatting sqref="FK7">
    <cfRule type="expression" dxfId="21525" priority="31182" stopIfTrue="1">
      <formula>WEEKDAY($A7)=1</formula>
    </cfRule>
  </conditionalFormatting>
  <conditionalFormatting sqref="FK7">
    <cfRule type="expression" dxfId="21524" priority="31181" stopIfTrue="1">
      <formula>WEEKDAY($A7)=1</formula>
    </cfRule>
  </conditionalFormatting>
  <conditionalFormatting sqref="FK7">
    <cfRule type="expression" dxfId="21523" priority="31180" stopIfTrue="1">
      <formula>WEEKDAY($A7)=1</formula>
    </cfRule>
  </conditionalFormatting>
  <conditionalFormatting sqref="FK7">
    <cfRule type="expression" dxfId="21522" priority="31179" stopIfTrue="1">
      <formula>WEEKDAY($A7)=1</formula>
    </cfRule>
  </conditionalFormatting>
  <conditionalFormatting sqref="FK7">
    <cfRule type="expression" dxfId="21521" priority="31178" stopIfTrue="1">
      <formula>WEEKDAY($A7)=1</formula>
    </cfRule>
  </conditionalFormatting>
  <conditionalFormatting sqref="FK7">
    <cfRule type="expression" dxfId="21520" priority="31177" stopIfTrue="1">
      <formula>WEEKDAY($A7)=1</formula>
    </cfRule>
  </conditionalFormatting>
  <conditionalFormatting sqref="FK7">
    <cfRule type="expression" dxfId="21519" priority="31176" stopIfTrue="1">
      <formula>WEEKDAY($A7)=1</formula>
    </cfRule>
  </conditionalFormatting>
  <conditionalFormatting sqref="FK7">
    <cfRule type="expression" dxfId="21518" priority="31175" stopIfTrue="1">
      <formula>WEEKDAY($A7)=1</formula>
    </cfRule>
  </conditionalFormatting>
  <conditionalFormatting sqref="FK7">
    <cfRule type="expression" dxfId="21517" priority="31174" stopIfTrue="1">
      <formula>WEEKDAY($A7)=1</formula>
    </cfRule>
  </conditionalFormatting>
  <conditionalFormatting sqref="FK7">
    <cfRule type="expression" dxfId="21516" priority="31173" stopIfTrue="1">
      <formula>WEEKDAY($A7)=1</formula>
    </cfRule>
  </conditionalFormatting>
  <conditionalFormatting sqref="FK7">
    <cfRule type="expression" dxfId="21515" priority="31172" stopIfTrue="1">
      <formula>WEEKDAY($A7)=1</formula>
    </cfRule>
  </conditionalFormatting>
  <conditionalFormatting sqref="FK7">
    <cfRule type="expression" dxfId="21514" priority="31171" stopIfTrue="1">
      <formula>WEEKDAY($A7)=1</formula>
    </cfRule>
  </conditionalFormatting>
  <conditionalFormatting sqref="FK7">
    <cfRule type="expression" dxfId="21513" priority="31170" stopIfTrue="1">
      <formula>WEEKDAY($A7)=1</formula>
    </cfRule>
  </conditionalFormatting>
  <conditionalFormatting sqref="FK7">
    <cfRule type="expression" dxfId="21512" priority="31169" stopIfTrue="1">
      <formula>WEEKDAY($A7)=1</formula>
    </cfRule>
  </conditionalFormatting>
  <conditionalFormatting sqref="FK7">
    <cfRule type="expression" dxfId="21511" priority="31168" stopIfTrue="1">
      <formula>WEEKDAY($A7)=1</formula>
    </cfRule>
  </conditionalFormatting>
  <conditionalFormatting sqref="FK7">
    <cfRule type="expression" dxfId="21510" priority="31167" stopIfTrue="1">
      <formula>WEEKDAY($A7)=1</formula>
    </cfRule>
  </conditionalFormatting>
  <conditionalFormatting sqref="FK7">
    <cfRule type="expression" dxfId="21509" priority="31166" stopIfTrue="1">
      <formula>WEEKDAY($A7)=1</formula>
    </cfRule>
  </conditionalFormatting>
  <conditionalFormatting sqref="FK7">
    <cfRule type="expression" dxfId="21508" priority="31165" stopIfTrue="1">
      <formula>WEEKDAY($A7)=1</formula>
    </cfRule>
  </conditionalFormatting>
  <conditionalFormatting sqref="FK7">
    <cfRule type="expression" dxfId="21507" priority="31164" stopIfTrue="1">
      <formula>WEEKDAY($A7)=1</formula>
    </cfRule>
  </conditionalFormatting>
  <conditionalFormatting sqref="FK7">
    <cfRule type="expression" dxfId="21506" priority="31163" stopIfTrue="1">
      <formula>WEEKDAY($A7)=1</formula>
    </cfRule>
  </conditionalFormatting>
  <conditionalFormatting sqref="FK7">
    <cfRule type="expression" dxfId="21505" priority="31162" stopIfTrue="1">
      <formula>WEEKDAY($A7)=1</formula>
    </cfRule>
  </conditionalFormatting>
  <conditionalFormatting sqref="FK7">
    <cfRule type="expression" dxfId="21504" priority="31161" stopIfTrue="1">
      <formula>WEEKDAY($A7)=1</formula>
    </cfRule>
  </conditionalFormatting>
  <conditionalFormatting sqref="FK7">
    <cfRule type="expression" dxfId="21503" priority="31160" stopIfTrue="1">
      <formula>WEEKDAY($A7)=1</formula>
    </cfRule>
  </conditionalFormatting>
  <conditionalFormatting sqref="FK7">
    <cfRule type="expression" dxfId="21502" priority="31159" stopIfTrue="1">
      <formula>WEEKDAY($A7)=1</formula>
    </cfRule>
  </conditionalFormatting>
  <conditionalFormatting sqref="FK7">
    <cfRule type="expression" dxfId="21501" priority="31158" stopIfTrue="1">
      <formula>WEEKDAY($A7)=1</formula>
    </cfRule>
  </conditionalFormatting>
  <conditionalFormatting sqref="FK7">
    <cfRule type="expression" dxfId="21500" priority="31154" stopIfTrue="1">
      <formula>WEEKDAY($A7)=1</formula>
    </cfRule>
  </conditionalFormatting>
  <conditionalFormatting sqref="FK7">
    <cfRule type="expression" dxfId="21499" priority="31157" stopIfTrue="1">
      <formula>WEEKDAY($A7)=1</formula>
    </cfRule>
  </conditionalFormatting>
  <conditionalFormatting sqref="FK7">
    <cfRule type="expression" dxfId="21498" priority="31156" stopIfTrue="1">
      <formula>WEEKDAY($A7)=1</formula>
    </cfRule>
  </conditionalFormatting>
  <conditionalFormatting sqref="FK7">
    <cfRule type="expression" dxfId="21497" priority="31155" stopIfTrue="1">
      <formula>WEEKDAY($A7)=1</formula>
    </cfRule>
  </conditionalFormatting>
  <conditionalFormatting sqref="FK7">
    <cfRule type="expression" dxfId="21496" priority="31153" stopIfTrue="1">
      <formula>WEEKDAY($A7)=1</formula>
    </cfRule>
  </conditionalFormatting>
  <conditionalFormatting sqref="FK7">
    <cfRule type="expression" dxfId="21495" priority="31152" stopIfTrue="1">
      <formula>WEEKDAY($A7)=1</formula>
    </cfRule>
  </conditionalFormatting>
  <conditionalFormatting sqref="FK7">
    <cfRule type="expression" dxfId="21494" priority="31151" stopIfTrue="1">
      <formula>WEEKDAY($A7)=1</formula>
    </cfRule>
  </conditionalFormatting>
  <conditionalFormatting sqref="FK7">
    <cfRule type="expression" dxfId="21493" priority="31150" stopIfTrue="1">
      <formula>WEEKDAY($A7)=1</formula>
    </cfRule>
  </conditionalFormatting>
  <conditionalFormatting sqref="FK7">
    <cfRule type="expression" dxfId="21492" priority="31103" stopIfTrue="1">
      <formula>WEEKDAY($A7)=1</formula>
    </cfRule>
  </conditionalFormatting>
  <conditionalFormatting sqref="FK7">
    <cfRule type="expression" dxfId="21491" priority="31149" stopIfTrue="1">
      <formula>WEEKDAY($A7)=1</formula>
    </cfRule>
  </conditionalFormatting>
  <conditionalFormatting sqref="FK7">
    <cfRule type="expression" dxfId="21490" priority="31148" stopIfTrue="1">
      <formula>WEEKDAY($A7)=1</formula>
    </cfRule>
  </conditionalFormatting>
  <conditionalFormatting sqref="FK7">
    <cfRule type="expression" dxfId="21489" priority="31147" stopIfTrue="1">
      <formula>WEEKDAY($A7)=1</formula>
    </cfRule>
  </conditionalFormatting>
  <conditionalFormatting sqref="FK7">
    <cfRule type="expression" dxfId="21488" priority="31146" stopIfTrue="1">
      <formula>WEEKDAY($A7)=1</formula>
    </cfRule>
  </conditionalFormatting>
  <conditionalFormatting sqref="FK7">
    <cfRule type="expression" dxfId="21487" priority="31145" stopIfTrue="1">
      <formula>WEEKDAY($A7)=1</formula>
    </cfRule>
  </conditionalFormatting>
  <conditionalFormatting sqref="FK7">
    <cfRule type="expression" dxfId="21486" priority="31144" stopIfTrue="1">
      <formula>WEEKDAY($A7)=1</formula>
    </cfRule>
  </conditionalFormatting>
  <conditionalFormatting sqref="FK7">
    <cfRule type="expression" dxfId="21485" priority="31143" stopIfTrue="1">
      <formula>WEEKDAY($A7)=1</formula>
    </cfRule>
  </conditionalFormatting>
  <conditionalFormatting sqref="FK7">
    <cfRule type="expression" dxfId="21484" priority="31142" stopIfTrue="1">
      <formula>WEEKDAY($A7)=1</formula>
    </cfRule>
  </conditionalFormatting>
  <conditionalFormatting sqref="FK7">
    <cfRule type="expression" dxfId="21483" priority="31141" stopIfTrue="1">
      <formula>WEEKDAY($A7)=1</formula>
    </cfRule>
  </conditionalFormatting>
  <conditionalFormatting sqref="FK7">
    <cfRule type="expression" dxfId="21482" priority="31140" stopIfTrue="1">
      <formula>WEEKDAY($A7)=1</formula>
    </cfRule>
  </conditionalFormatting>
  <conditionalFormatting sqref="FK7">
    <cfRule type="expression" dxfId="21481" priority="31139" stopIfTrue="1">
      <formula>WEEKDAY($A7)=1</formula>
    </cfRule>
  </conditionalFormatting>
  <conditionalFormatting sqref="FK7">
    <cfRule type="expression" dxfId="21480" priority="31138" stopIfTrue="1">
      <formula>WEEKDAY($A7)=1</formula>
    </cfRule>
  </conditionalFormatting>
  <conditionalFormatting sqref="FK7">
    <cfRule type="expression" dxfId="21479" priority="31137" stopIfTrue="1">
      <formula>WEEKDAY($A7)=1</formula>
    </cfRule>
  </conditionalFormatting>
  <conditionalFormatting sqref="FK7">
    <cfRule type="expression" dxfId="21478" priority="31136" stopIfTrue="1">
      <formula>WEEKDAY($A7)=1</formula>
    </cfRule>
  </conditionalFormatting>
  <conditionalFormatting sqref="FK7">
    <cfRule type="expression" dxfId="21477" priority="31135" stopIfTrue="1">
      <formula>WEEKDAY($A7)=1</formula>
    </cfRule>
  </conditionalFormatting>
  <conditionalFormatting sqref="FK7">
    <cfRule type="expression" dxfId="21476" priority="31134" stopIfTrue="1">
      <formula>WEEKDAY($A7)=1</formula>
    </cfRule>
  </conditionalFormatting>
  <conditionalFormatting sqref="FK7">
    <cfRule type="expression" dxfId="21475" priority="31133" stopIfTrue="1">
      <formula>WEEKDAY($A7)=1</formula>
    </cfRule>
  </conditionalFormatting>
  <conditionalFormatting sqref="FK7">
    <cfRule type="expression" dxfId="21474" priority="31132" stopIfTrue="1">
      <formula>WEEKDAY($A7)=1</formula>
    </cfRule>
  </conditionalFormatting>
  <conditionalFormatting sqref="FK7">
    <cfRule type="expression" dxfId="21473" priority="31131" stopIfTrue="1">
      <formula>WEEKDAY($A7)=1</formula>
    </cfRule>
  </conditionalFormatting>
  <conditionalFormatting sqref="FK7">
    <cfRule type="expression" dxfId="21472" priority="31130" stopIfTrue="1">
      <formula>WEEKDAY($A7)=1</formula>
    </cfRule>
  </conditionalFormatting>
  <conditionalFormatting sqref="FK7">
    <cfRule type="expression" dxfId="21471" priority="31129" stopIfTrue="1">
      <formula>WEEKDAY($A7)=1</formula>
    </cfRule>
  </conditionalFormatting>
  <conditionalFormatting sqref="FK7">
    <cfRule type="expression" dxfId="21470" priority="31128" stopIfTrue="1">
      <formula>WEEKDAY($A7)=1</formula>
    </cfRule>
  </conditionalFormatting>
  <conditionalFormatting sqref="FK7">
    <cfRule type="expression" dxfId="21469" priority="31127" stopIfTrue="1">
      <formula>WEEKDAY($A7)=1</formula>
    </cfRule>
  </conditionalFormatting>
  <conditionalFormatting sqref="FK7">
    <cfRule type="expression" dxfId="21468" priority="31126" stopIfTrue="1">
      <formula>WEEKDAY($A7)=1</formula>
    </cfRule>
  </conditionalFormatting>
  <conditionalFormatting sqref="FK7">
    <cfRule type="expression" dxfId="21467" priority="31125" stopIfTrue="1">
      <formula>WEEKDAY($A7)=1</formula>
    </cfRule>
  </conditionalFormatting>
  <conditionalFormatting sqref="FK7">
    <cfRule type="expression" dxfId="21466" priority="31124" stopIfTrue="1">
      <formula>WEEKDAY($A7)=1</formula>
    </cfRule>
  </conditionalFormatting>
  <conditionalFormatting sqref="FK7">
    <cfRule type="expression" dxfId="21465" priority="31123" stopIfTrue="1">
      <formula>WEEKDAY($A7)=1</formula>
    </cfRule>
  </conditionalFormatting>
  <conditionalFormatting sqref="FK7">
    <cfRule type="expression" dxfId="21464" priority="31122" stopIfTrue="1">
      <formula>WEEKDAY($A7)=1</formula>
    </cfRule>
  </conditionalFormatting>
  <conditionalFormatting sqref="FK7">
    <cfRule type="expression" dxfId="21463" priority="31121" stopIfTrue="1">
      <formula>WEEKDAY($A7)=1</formula>
    </cfRule>
  </conditionalFormatting>
  <conditionalFormatting sqref="FK7">
    <cfRule type="expression" dxfId="21462" priority="31120" stopIfTrue="1">
      <formula>WEEKDAY($A7)=1</formula>
    </cfRule>
  </conditionalFormatting>
  <conditionalFormatting sqref="FK7">
    <cfRule type="expression" dxfId="21461" priority="31119" stopIfTrue="1">
      <formula>WEEKDAY($A7)=1</formula>
    </cfRule>
  </conditionalFormatting>
  <conditionalFormatting sqref="FK7">
    <cfRule type="expression" dxfId="21460" priority="31118" stopIfTrue="1">
      <formula>WEEKDAY($A7)=1</formula>
    </cfRule>
  </conditionalFormatting>
  <conditionalFormatting sqref="FK7">
    <cfRule type="expression" dxfId="21459" priority="31117" stopIfTrue="1">
      <formula>WEEKDAY($A7)=1</formula>
    </cfRule>
  </conditionalFormatting>
  <conditionalFormatting sqref="FK7">
    <cfRule type="expression" dxfId="21458" priority="31116" stopIfTrue="1">
      <formula>WEEKDAY($A7)=1</formula>
    </cfRule>
  </conditionalFormatting>
  <conditionalFormatting sqref="FK7">
    <cfRule type="expression" dxfId="21457" priority="31115" stopIfTrue="1">
      <formula>WEEKDAY($A7)=1</formula>
    </cfRule>
  </conditionalFormatting>
  <conditionalFormatting sqref="FK7">
    <cfRule type="expression" dxfId="21456" priority="31114" stopIfTrue="1">
      <formula>WEEKDAY($A7)=1</formula>
    </cfRule>
  </conditionalFormatting>
  <conditionalFormatting sqref="FK7">
    <cfRule type="expression" dxfId="21455" priority="31113" stopIfTrue="1">
      <formula>WEEKDAY($A7)=1</formula>
    </cfRule>
  </conditionalFormatting>
  <conditionalFormatting sqref="FK7">
    <cfRule type="expression" dxfId="21454" priority="31112" stopIfTrue="1">
      <formula>WEEKDAY($A7)=1</formula>
    </cfRule>
  </conditionalFormatting>
  <conditionalFormatting sqref="FK7">
    <cfRule type="expression" dxfId="21453" priority="31111" stopIfTrue="1">
      <formula>WEEKDAY($A7)=1</formula>
    </cfRule>
  </conditionalFormatting>
  <conditionalFormatting sqref="FK7">
    <cfRule type="expression" dxfId="21452" priority="31110" stopIfTrue="1">
      <formula>WEEKDAY($A7)=1</formula>
    </cfRule>
  </conditionalFormatting>
  <conditionalFormatting sqref="FK7">
    <cfRule type="expression" dxfId="21451" priority="31109" stopIfTrue="1">
      <formula>WEEKDAY($A7)=1</formula>
    </cfRule>
  </conditionalFormatting>
  <conditionalFormatting sqref="FK7">
    <cfRule type="expression" dxfId="21450" priority="31108" stopIfTrue="1">
      <formula>WEEKDAY($A7)=1</formula>
    </cfRule>
  </conditionalFormatting>
  <conditionalFormatting sqref="FK7">
    <cfRule type="expression" dxfId="21449" priority="31107" stopIfTrue="1">
      <formula>WEEKDAY($A7)=1</formula>
    </cfRule>
  </conditionalFormatting>
  <conditionalFormatting sqref="FK7">
    <cfRule type="expression" dxfId="21448" priority="31106" stopIfTrue="1">
      <formula>WEEKDAY($A7)=1</formula>
    </cfRule>
  </conditionalFormatting>
  <conditionalFormatting sqref="FK7">
    <cfRule type="expression" dxfId="21447" priority="31105" stopIfTrue="1">
      <formula>WEEKDAY($A7)=1</formula>
    </cfRule>
  </conditionalFormatting>
  <conditionalFormatting sqref="FK7">
    <cfRule type="expression" dxfId="21446" priority="31104" stopIfTrue="1">
      <formula>WEEKDAY($A7)=1</formula>
    </cfRule>
  </conditionalFormatting>
  <conditionalFormatting sqref="FK7">
    <cfRule type="expression" dxfId="21445" priority="31099" stopIfTrue="1">
      <formula>WEEKDAY($A7)=1</formula>
    </cfRule>
  </conditionalFormatting>
  <conditionalFormatting sqref="FK7">
    <cfRule type="expression" dxfId="21444" priority="31102" stopIfTrue="1">
      <formula>WEEKDAY($A7)=1</formula>
    </cfRule>
  </conditionalFormatting>
  <conditionalFormatting sqref="FK7">
    <cfRule type="expression" dxfId="21443" priority="31101" stopIfTrue="1">
      <formula>WEEKDAY($A7)=1</formula>
    </cfRule>
  </conditionalFormatting>
  <conditionalFormatting sqref="FK7">
    <cfRule type="expression" dxfId="21442" priority="31100" stopIfTrue="1">
      <formula>WEEKDAY($A7)=1</formula>
    </cfRule>
  </conditionalFormatting>
  <conditionalFormatting sqref="FK7">
    <cfRule type="expression" dxfId="21441" priority="31098" stopIfTrue="1">
      <formula>WEEKDAY($A7)=1</formula>
    </cfRule>
  </conditionalFormatting>
  <conditionalFormatting sqref="FK7">
    <cfRule type="expression" dxfId="21440" priority="31097" stopIfTrue="1">
      <formula>WEEKDAY($A7)=1</formula>
    </cfRule>
  </conditionalFormatting>
  <conditionalFormatting sqref="FK7">
    <cfRule type="expression" dxfId="21439" priority="31096" stopIfTrue="1">
      <formula>WEEKDAY($A7)=1</formula>
    </cfRule>
  </conditionalFormatting>
  <conditionalFormatting sqref="FK7">
    <cfRule type="expression" dxfId="21438" priority="31095" stopIfTrue="1">
      <formula>WEEKDAY($A7)=1</formula>
    </cfRule>
  </conditionalFormatting>
  <conditionalFormatting sqref="FK7">
    <cfRule type="expression" dxfId="21437" priority="31048" stopIfTrue="1">
      <formula>WEEKDAY($A7)=1</formula>
    </cfRule>
  </conditionalFormatting>
  <conditionalFormatting sqref="FK7">
    <cfRule type="expression" dxfId="21436" priority="31094" stopIfTrue="1">
      <formula>WEEKDAY($A7)=1</formula>
    </cfRule>
  </conditionalFormatting>
  <conditionalFormatting sqref="FK7">
    <cfRule type="expression" dxfId="21435" priority="31093" stopIfTrue="1">
      <formula>WEEKDAY($A7)=1</formula>
    </cfRule>
  </conditionalFormatting>
  <conditionalFormatting sqref="FK7">
    <cfRule type="expression" dxfId="21434" priority="31092" stopIfTrue="1">
      <formula>WEEKDAY($A7)=1</formula>
    </cfRule>
  </conditionalFormatting>
  <conditionalFormatting sqref="FK7">
    <cfRule type="expression" dxfId="21433" priority="31091" stopIfTrue="1">
      <formula>WEEKDAY($A7)=1</formula>
    </cfRule>
  </conditionalFormatting>
  <conditionalFormatting sqref="FK7">
    <cfRule type="expression" dxfId="21432" priority="31090" stopIfTrue="1">
      <formula>WEEKDAY($A7)=1</formula>
    </cfRule>
  </conditionalFormatting>
  <conditionalFormatting sqref="FK7">
    <cfRule type="expression" dxfId="21431" priority="31089" stopIfTrue="1">
      <formula>WEEKDAY($A7)=1</formula>
    </cfRule>
  </conditionalFormatting>
  <conditionalFormatting sqref="FK7">
    <cfRule type="expression" dxfId="21430" priority="31088" stopIfTrue="1">
      <formula>WEEKDAY($A7)=1</formula>
    </cfRule>
  </conditionalFormatting>
  <conditionalFormatting sqref="FK7">
    <cfRule type="expression" dxfId="21429" priority="31087" stopIfTrue="1">
      <formula>WEEKDAY($A7)=1</formula>
    </cfRule>
  </conditionalFormatting>
  <conditionalFormatting sqref="FK7">
    <cfRule type="expression" dxfId="21428" priority="31086" stopIfTrue="1">
      <formula>WEEKDAY($A7)=1</formula>
    </cfRule>
  </conditionalFormatting>
  <conditionalFormatting sqref="FK7">
    <cfRule type="expression" dxfId="21427" priority="31085" stopIfTrue="1">
      <formula>WEEKDAY($A7)=1</formula>
    </cfRule>
  </conditionalFormatting>
  <conditionalFormatting sqref="FK7">
    <cfRule type="expression" dxfId="21426" priority="31084" stopIfTrue="1">
      <formula>WEEKDAY($A7)=1</formula>
    </cfRule>
  </conditionalFormatting>
  <conditionalFormatting sqref="FK7">
    <cfRule type="expression" dxfId="21425" priority="31083" stopIfTrue="1">
      <formula>WEEKDAY($A7)=1</formula>
    </cfRule>
  </conditionalFormatting>
  <conditionalFormatting sqref="FK7">
    <cfRule type="expression" dxfId="21424" priority="31082" stopIfTrue="1">
      <formula>WEEKDAY($A7)=1</formula>
    </cfRule>
  </conditionalFormatting>
  <conditionalFormatting sqref="FK7">
    <cfRule type="expression" dxfId="21423" priority="31081" stopIfTrue="1">
      <formula>WEEKDAY($A7)=1</formula>
    </cfRule>
  </conditionalFormatting>
  <conditionalFormatting sqref="FK7">
    <cfRule type="expression" dxfId="21422" priority="31080" stopIfTrue="1">
      <formula>WEEKDAY($A7)=1</formula>
    </cfRule>
  </conditionalFormatting>
  <conditionalFormatting sqref="FK7">
    <cfRule type="expression" dxfId="21421" priority="31079" stopIfTrue="1">
      <formula>WEEKDAY($A7)=1</formula>
    </cfRule>
  </conditionalFormatting>
  <conditionalFormatting sqref="FK7">
    <cfRule type="expression" dxfId="21420" priority="31078" stopIfTrue="1">
      <formula>WEEKDAY($A7)=1</formula>
    </cfRule>
  </conditionalFormatting>
  <conditionalFormatting sqref="FK7">
    <cfRule type="expression" dxfId="21419" priority="31077" stopIfTrue="1">
      <formula>WEEKDAY($A7)=1</formula>
    </cfRule>
  </conditionalFormatting>
  <conditionalFormatting sqref="FK7">
    <cfRule type="expression" dxfId="21418" priority="31076" stopIfTrue="1">
      <formula>WEEKDAY($A7)=1</formula>
    </cfRule>
  </conditionalFormatting>
  <conditionalFormatting sqref="FK7">
    <cfRule type="expression" dxfId="21417" priority="31075" stopIfTrue="1">
      <formula>WEEKDAY($A7)=1</formula>
    </cfRule>
  </conditionalFormatting>
  <conditionalFormatting sqref="FK7">
    <cfRule type="expression" dxfId="21416" priority="31074" stopIfTrue="1">
      <formula>WEEKDAY($A7)=1</formula>
    </cfRule>
  </conditionalFormatting>
  <conditionalFormatting sqref="FK7">
    <cfRule type="expression" dxfId="21415" priority="31073" stopIfTrue="1">
      <formula>WEEKDAY($A7)=1</formula>
    </cfRule>
  </conditionalFormatting>
  <conditionalFormatting sqref="FK7">
    <cfRule type="expression" dxfId="21414" priority="31072" stopIfTrue="1">
      <formula>WEEKDAY($A7)=1</formula>
    </cfRule>
  </conditionalFormatting>
  <conditionalFormatting sqref="FK7">
    <cfRule type="expression" dxfId="21413" priority="31071" stopIfTrue="1">
      <formula>WEEKDAY($A7)=1</formula>
    </cfRule>
  </conditionalFormatting>
  <conditionalFormatting sqref="FK7">
    <cfRule type="expression" dxfId="21412" priority="31070" stopIfTrue="1">
      <formula>WEEKDAY($A7)=1</formula>
    </cfRule>
  </conditionalFormatting>
  <conditionalFormatting sqref="FK7">
    <cfRule type="expression" dxfId="21411" priority="31069" stopIfTrue="1">
      <formula>WEEKDAY($A7)=1</formula>
    </cfRule>
  </conditionalFormatting>
  <conditionalFormatting sqref="FK7">
    <cfRule type="expression" dxfId="21410" priority="31068" stopIfTrue="1">
      <formula>WEEKDAY($A7)=1</formula>
    </cfRule>
  </conditionalFormatting>
  <conditionalFormatting sqref="FK7">
    <cfRule type="expression" dxfId="21409" priority="31067" stopIfTrue="1">
      <formula>WEEKDAY($A7)=1</formula>
    </cfRule>
  </conditionalFormatting>
  <conditionalFormatting sqref="FK7">
    <cfRule type="expression" dxfId="21408" priority="31066" stopIfTrue="1">
      <formula>WEEKDAY($A7)=1</formula>
    </cfRule>
  </conditionalFormatting>
  <conditionalFormatting sqref="FK7">
    <cfRule type="expression" dxfId="21407" priority="31065" stopIfTrue="1">
      <formula>WEEKDAY($A7)=1</formula>
    </cfRule>
  </conditionalFormatting>
  <conditionalFormatting sqref="FK7">
    <cfRule type="expression" dxfId="21406" priority="31064" stopIfTrue="1">
      <formula>WEEKDAY($A7)=1</formula>
    </cfRule>
  </conditionalFormatting>
  <conditionalFormatting sqref="FK7">
    <cfRule type="expression" dxfId="21405" priority="31063" stopIfTrue="1">
      <formula>WEEKDAY($A7)=1</formula>
    </cfRule>
  </conditionalFormatting>
  <conditionalFormatting sqref="FK7">
    <cfRule type="expression" dxfId="21404" priority="31062" stopIfTrue="1">
      <formula>WEEKDAY($A7)=1</formula>
    </cfRule>
  </conditionalFormatting>
  <conditionalFormatting sqref="FK7">
    <cfRule type="expression" dxfId="21403" priority="31061" stopIfTrue="1">
      <formula>WEEKDAY($A7)=1</formula>
    </cfRule>
  </conditionalFormatting>
  <conditionalFormatting sqref="FK7">
    <cfRule type="expression" dxfId="21402" priority="31060" stopIfTrue="1">
      <formula>WEEKDAY($A7)=1</formula>
    </cfRule>
  </conditionalFormatting>
  <conditionalFormatting sqref="FK7">
    <cfRule type="expression" dxfId="21401" priority="31059" stopIfTrue="1">
      <formula>WEEKDAY($A7)=1</formula>
    </cfRule>
  </conditionalFormatting>
  <conditionalFormatting sqref="FK7">
    <cfRule type="expression" dxfId="21400" priority="31058" stopIfTrue="1">
      <formula>WEEKDAY($A7)=1</formula>
    </cfRule>
  </conditionalFormatting>
  <conditionalFormatting sqref="FK7">
    <cfRule type="expression" dxfId="21399" priority="31057" stopIfTrue="1">
      <formula>WEEKDAY($A7)=1</formula>
    </cfRule>
  </conditionalFormatting>
  <conditionalFormatting sqref="FK7">
    <cfRule type="expression" dxfId="21398" priority="31056" stopIfTrue="1">
      <formula>WEEKDAY($A7)=1</formula>
    </cfRule>
  </conditionalFormatting>
  <conditionalFormatting sqref="FK7">
    <cfRule type="expression" dxfId="21397" priority="31055" stopIfTrue="1">
      <formula>WEEKDAY($A7)=1</formula>
    </cfRule>
  </conditionalFormatting>
  <conditionalFormatting sqref="FK7">
    <cfRule type="expression" dxfId="21396" priority="31054" stopIfTrue="1">
      <formula>WEEKDAY($A7)=1</formula>
    </cfRule>
  </conditionalFormatting>
  <conditionalFormatting sqref="FK7">
    <cfRule type="expression" dxfId="21395" priority="31053" stopIfTrue="1">
      <formula>WEEKDAY($A7)=1</formula>
    </cfRule>
  </conditionalFormatting>
  <conditionalFormatting sqref="FK7">
    <cfRule type="expression" dxfId="21394" priority="31052" stopIfTrue="1">
      <formula>WEEKDAY($A7)=1</formula>
    </cfRule>
  </conditionalFormatting>
  <conditionalFormatting sqref="FK7">
    <cfRule type="expression" dxfId="21393" priority="31051" stopIfTrue="1">
      <formula>WEEKDAY($A7)=1</formula>
    </cfRule>
  </conditionalFormatting>
  <conditionalFormatting sqref="FK7">
    <cfRule type="expression" dxfId="21392" priority="31050" stopIfTrue="1">
      <formula>WEEKDAY($A7)=1</formula>
    </cfRule>
  </conditionalFormatting>
  <conditionalFormatting sqref="FK7">
    <cfRule type="expression" dxfId="21391" priority="31049" stopIfTrue="1">
      <formula>WEEKDAY($A7)=1</formula>
    </cfRule>
  </conditionalFormatting>
  <conditionalFormatting sqref="FK7">
    <cfRule type="expression" dxfId="21390" priority="31047" stopIfTrue="1">
      <formula>WEEKDAY($A7)=1</formula>
    </cfRule>
  </conditionalFormatting>
  <conditionalFormatting sqref="FK7">
    <cfRule type="expression" dxfId="21389" priority="31046" stopIfTrue="1">
      <formula>WEEKDAY($A7)=1</formula>
    </cfRule>
  </conditionalFormatting>
  <conditionalFormatting sqref="FK7">
    <cfRule type="expression" dxfId="21388" priority="31045" stopIfTrue="1">
      <formula>WEEKDAY($A7)=1</formula>
    </cfRule>
  </conditionalFormatting>
  <conditionalFormatting sqref="FK7">
    <cfRule type="expression" dxfId="21387" priority="31044" stopIfTrue="1">
      <formula>WEEKDAY($A7)=1</formula>
    </cfRule>
  </conditionalFormatting>
  <conditionalFormatting sqref="FK7">
    <cfRule type="expression" dxfId="21386" priority="31043" stopIfTrue="1">
      <formula>WEEKDAY($A7)=1</formula>
    </cfRule>
  </conditionalFormatting>
  <conditionalFormatting sqref="FK7">
    <cfRule type="expression" dxfId="21385" priority="31042" stopIfTrue="1">
      <formula>WEEKDAY($A7)=1</formula>
    </cfRule>
  </conditionalFormatting>
  <conditionalFormatting sqref="FK7">
    <cfRule type="expression" dxfId="21384" priority="31041" stopIfTrue="1">
      <formula>WEEKDAY($A7)=1</formula>
    </cfRule>
  </conditionalFormatting>
  <conditionalFormatting sqref="FK7">
    <cfRule type="expression" dxfId="21383" priority="31040" stopIfTrue="1">
      <formula>WEEKDAY($A7)=1</formula>
    </cfRule>
  </conditionalFormatting>
  <conditionalFormatting sqref="FK7">
    <cfRule type="expression" dxfId="21382" priority="31039" stopIfTrue="1">
      <formula>WEEKDAY($A7)=1</formula>
    </cfRule>
  </conditionalFormatting>
  <conditionalFormatting sqref="FK7">
    <cfRule type="expression" dxfId="21381" priority="31038" stopIfTrue="1">
      <formula>WEEKDAY($A7)=1</formula>
    </cfRule>
  </conditionalFormatting>
  <conditionalFormatting sqref="FK7">
    <cfRule type="expression" dxfId="21380" priority="31037" stopIfTrue="1">
      <formula>WEEKDAY($A7)=1</formula>
    </cfRule>
  </conditionalFormatting>
  <conditionalFormatting sqref="FK7">
    <cfRule type="expression" dxfId="21379" priority="31036" stopIfTrue="1">
      <formula>WEEKDAY($A7)=1</formula>
    </cfRule>
  </conditionalFormatting>
  <conditionalFormatting sqref="FK7">
    <cfRule type="expression" dxfId="21378" priority="31035" stopIfTrue="1">
      <formula>WEEKDAY($A7)=1</formula>
    </cfRule>
  </conditionalFormatting>
  <conditionalFormatting sqref="FK7">
    <cfRule type="expression" dxfId="21377" priority="31034" stopIfTrue="1">
      <formula>WEEKDAY($A7)=1</formula>
    </cfRule>
  </conditionalFormatting>
  <conditionalFormatting sqref="FK7">
    <cfRule type="expression" dxfId="21376" priority="31033" stopIfTrue="1">
      <formula>WEEKDAY($A7)=1</formula>
    </cfRule>
  </conditionalFormatting>
  <conditionalFormatting sqref="FK7">
    <cfRule type="expression" dxfId="21375" priority="31032" stopIfTrue="1">
      <formula>WEEKDAY($A7)=1</formula>
    </cfRule>
  </conditionalFormatting>
  <conditionalFormatting sqref="FK7">
    <cfRule type="expression" dxfId="21374" priority="31031" stopIfTrue="1">
      <formula>WEEKDAY($A7)=1</formula>
    </cfRule>
  </conditionalFormatting>
  <conditionalFormatting sqref="FK7">
    <cfRule type="expression" dxfId="21373" priority="31030" stopIfTrue="1">
      <formula>WEEKDAY($A7)=1</formula>
    </cfRule>
  </conditionalFormatting>
  <conditionalFormatting sqref="FK7">
    <cfRule type="expression" dxfId="21372" priority="31029" stopIfTrue="1">
      <formula>WEEKDAY($A7)=1</formula>
    </cfRule>
  </conditionalFormatting>
  <conditionalFormatting sqref="FK7">
    <cfRule type="expression" dxfId="21371" priority="31028" stopIfTrue="1">
      <formula>WEEKDAY($A7)=1</formula>
    </cfRule>
  </conditionalFormatting>
  <conditionalFormatting sqref="FK7">
    <cfRule type="expression" dxfId="21370" priority="31027" stopIfTrue="1">
      <formula>WEEKDAY($A7)=1</formula>
    </cfRule>
  </conditionalFormatting>
  <conditionalFormatting sqref="FK7">
    <cfRule type="expression" dxfId="21369" priority="31026" stopIfTrue="1">
      <formula>WEEKDAY($A7)=1</formula>
    </cfRule>
  </conditionalFormatting>
  <conditionalFormatting sqref="FK7">
    <cfRule type="expression" dxfId="21368" priority="31025" stopIfTrue="1">
      <formula>WEEKDAY($A7)=1</formula>
    </cfRule>
  </conditionalFormatting>
  <conditionalFormatting sqref="FK7">
    <cfRule type="expression" dxfId="21367" priority="31024" stopIfTrue="1">
      <formula>WEEKDAY($A7)=1</formula>
    </cfRule>
  </conditionalFormatting>
  <conditionalFormatting sqref="FK7">
    <cfRule type="expression" dxfId="21366" priority="31023" stopIfTrue="1">
      <formula>WEEKDAY($A7)=1</formula>
    </cfRule>
  </conditionalFormatting>
  <conditionalFormatting sqref="FK7">
    <cfRule type="expression" dxfId="21365" priority="31022" stopIfTrue="1">
      <formula>WEEKDAY($A7)=1</formula>
    </cfRule>
  </conditionalFormatting>
  <conditionalFormatting sqref="FK7">
    <cfRule type="expression" dxfId="21364" priority="31021" stopIfTrue="1">
      <formula>WEEKDAY($A7)=1</formula>
    </cfRule>
  </conditionalFormatting>
  <conditionalFormatting sqref="FK7">
    <cfRule type="expression" dxfId="21363" priority="31020" stopIfTrue="1">
      <formula>WEEKDAY($A7)=1</formula>
    </cfRule>
  </conditionalFormatting>
  <conditionalFormatting sqref="FK7">
    <cfRule type="expression" dxfId="21362" priority="31019" stopIfTrue="1">
      <formula>WEEKDAY($A7)=1</formula>
    </cfRule>
  </conditionalFormatting>
  <conditionalFormatting sqref="FK7">
    <cfRule type="expression" dxfId="21361" priority="31018" stopIfTrue="1">
      <formula>WEEKDAY($A7)=1</formula>
    </cfRule>
  </conditionalFormatting>
  <conditionalFormatting sqref="FK7">
    <cfRule type="expression" dxfId="21360" priority="31017" stopIfTrue="1">
      <formula>WEEKDAY($A7)=1</formula>
    </cfRule>
  </conditionalFormatting>
  <conditionalFormatting sqref="FK7">
    <cfRule type="expression" dxfId="21359" priority="31016" stopIfTrue="1">
      <formula>WEEKDAY($A7)=1</formula>
    </cfRule>
  </conditionalFormatting>
  <conditionalFormatting sqref="FK7">
    <cfRule type="expression" dxfId="21358" priority="31015" stopIfTrue="1">
      <formula>WEEKDAY($A7)=1</formula>
    </cfRule>
  </conditionalFormatting>
  <conditionalFormatting sqref="FK7">
    <cfRule type="expression" dxfId="21357" priority="31014" stopIfTrue="1">
      <formula>WEEKDAY($A7)=1</formula>
    </cfRule>
  </conditionalFormatting>
  <conditionalFormatting sqref="FK7">
    <cfRule type="expression" dxfId="21356" priority="31010" stopIfTrue="1">
      <formula>WEEKDAY($A7)=1</formula>
    </cfRule>
  </conditionalFormatting>
  <conditionalFormatting sqref="FK7">
    <cfRule type="expression" dxfId="21355" priority="31013" stopIfTrue="1">
      <formula>WEEKDAY($A7)=1</formula>
    </cfRule>
  </conditionalFormatting>
  <conditionalFormatting sqref="FK7">
    <cfRule type="expression" dxfId="21354" priority="31012" stopIfTrue="1">
      <formula>WEEKDAY($A7)=1</formula>
    </cfRule>
  </conditionalFormatting>
  <conditionalFormatting sqref="FK7">
    <cfRule type="expression" dxfId="21353" priority="31011" stopIfTrue="1">
      <formula>WEEKDAY($A7)=1</formula>
    </cfRule>
  </conditionalFormatting>
  <conditionalFormatting sqref="FK7">
    <cfRule type="expression" dxfId="21352" priority="31009" stopIfTrue="1">
      <formula>WEEKDAY($A7)=1</formula>
    </cfRule>
  </conditionalFormatting>
  <conditionalFormatting sqref="FK7">
    <cfRule type="expression" dxfId="21351" priority="31008" stopIfTrue="1">
      <formula>WEEKDAY($A7)=1</formula>
    </cfRule>
  </conditionalFormatting>
  <conditionalFormatting sqref="FK7">
    <cfRule type="expression" dxfId="21350" priority="31007" stopIfTrue="1">
      <formula>WEEKDAY($A7)=1</formula>
    </cfRule>
  </conditionalFormatting>
  <conditionalFormatting sqref="FK7">
    <cfRule type="expression" dxfId="21349" priority="31006" stopIfTrue="1">
      <formula>WEEKDAY($A7)=1</formula>
    </cfRule>
  </conditionalFormatting>
  <conditionalFormatting sqref="FK7">
    <cfRule type="expression" dxfId="21348" priority="30959" stopIfTrue="1">
      <formula>WEEKDAY($A7)=1</formula>
    </cfRule>
  </conditionalFormatting>
  <conditionalFormatting sqref="FK7">
    <cfRule type="expression" dxfId="21347" priority="31005" stopIfTrue="1">
      <formula>WEEKDAY($A7)=1</formula>
    </cfRule>
  </conditionalFormatting>
  <conditionalFormatting sqref="FK7">
    <cfRule type="expression" dxfId="21346" priority="31004" stopIfTrue="1">
      <formula>WEEKDAY($A7)=1</formula>
    </cfRule>
  </conditionalFormatting>
  <conditionalFormatting sqref="FK7">
    <cfRule type="expression" dxfId="21345" priority="31003" stopIfTrue="1">
      <formula>WEEKDAY($A7)=1</formula>
    </cfRule>
  </conditionalFormatting>
  <conditionalFormatting sqref="FK7">
    <cfRule type="expression" dxfId="21344" priority="31002" stopIfTrue="1">
      <formula>WEEKDAY($A7)=1</formula>
    </cfRule>
  </conditionalFormatting>
  <conditionalFormatting sqref="FK7">
    <cfRule type="expression" dxfId="21343" priority="31001" stopIfTrue="1">
      <formula>WEEKDAY($A7)=1</formula>
    </cfRule>
  </conditionalFormatting>
  <conditionalFormatting sqref="FK7">
    <cfRule type="expression" dxfId="21342" priority="31000" stopIfTrue="1">
      <formula>WEEKDAY($A7)=1</formula>
    </cfRule>
  </conditionalFormatting>
  <conditionalFormatting sqref="FK7">
    <cfRule type="expression" dxfId="21341" priority="30999" stopIfTrue="1">
      <formula>WEEKDAY($A7)=1</formula>
    </cfRule>
  </conditionalFormatting>
  <conditionalFormatting sqref="FK7">
    <cfRule type="expression" dxfId="21340" priority="30998" stopIfTrue="1">
      <formula>WEEKDAY($A7)=1</formula>
    </cfRule>
  </conditionalFormatting>
  <conditionalFormatting sqref="FK7">
    <cfRule type="expression" dxfId="21339" priority="30997" stopIfTrue="1">
      <formula>WEEKDAY($A7)=1</formula>
    </cfRule>
  </conditionalFormatting>
  <conditionalFormatting sqref="FK7">
    <cfRule type="expression" dxfId="21338" priority="30996" stopIfTrue="1">
      <formula>WEEKDAY($A7)=1</formula>
    </cfRule>
  </conditionalFormatting>
  <conditionalFormatting sqref="FK7">
    <cfRule type="expression" dxfId="21337" priority="30995" stopIfTrue="1">
      <formula>WEEKDAY($A7)=1</formula>
    </cfRule>
  </conditionalFormatting>
  <conditionalFormatting sqref="FK7">
    <cfRule type="expression" dxfId="21336" priority="30994" stopIfTrue="1">
      <formula>WEEKDAY($A7)=1</formula>
    </cfRule>
  </conditionalFormatting>
  <conditionalFormatting sqref="FK7">
    <cfRule type="expression" dxfId="21335" priority="30993" stopIfTrue="1">
      <formula>WEEKDAY($A7)=1</formula>
    </cfRule>
  </conditionalFormatting>
  <conditionalFormatting sqref="FK7">
    <cfRule type="expression" dxfId="21334" priority="30992" stopIfTrue="1">
      <formula>WEEKDAY($A7)=1</formula>
    </cfRule>
  </conditionalFormatting>
  <conditionalFormatting sqref="FK7">
    <cfRule type="expression" dxfId="21333" priority="30991" stopIfTrue="1">
      <formula>WEEKDAY($A7)=1</formula>
    </cfRule>
  </conditionalFormatting>
  <conditionalFormatting sqref="FK7">
    <cfRule type="expression" dxfId="21332" priority="30990" stopIfTrue="1">
      <formula>WEEKDAY($A7)=1</formula>
    </cfRule>
  </conditionalFormatting>
  <conditionalFormatting sqref="FK7">
    <cfRule type="expression" dxfId="21331" priority="30989" stopIfTrue="1">
      <formula>WEEKDAY($A7)=1</formula>
    </cfRule>
  </conditionalFormatting>
  <conditionalFormatting sqref="FK7">
    <cfRule type="expression" dxfId="21330" priority="30988" stopIfTrue="1">
      <formula>WEEKDAY($A7)=1</formula>
    </cfRule>
  </conditionalFormatting>
  <conditionalFormatting sqref="FK7">
    <cfRule type="expression" dxfId="21329" priority="30987" stopIfTrue="1">
      <formula>WEEKDAY($A7)=1</formula>
    </cfRule>
  </conditionalFormatting>
  <conditionalFormatting sqref="FK7">
    <cfRule type="expression" dxfId="21328" priority="30986" stopIfTrue="1">
      <formula>WEEKDAY($A7)=1</formula>
    </cfRule>
  </conditionalFormatting>
  <conditionalFormatting sqref="FK7">
    <cfRule type="expression" dxfId="21327" priority="30985" stopIfTrue="1">
      <formula>WEEKDAY($A7)=1</formula>
    </cfRule>
  </conditionalFormatting>
  <conditionalFormatting sqref="FK7">
    <cfRule type="expression" dxfId="21326" priority="30984" stopIfTrue="1">
      <formula>WEEKDAY($A7)=1</formula>
    </cfRule>
  </conditionalFormatting>
  <conditionalFormatting sqref="FK7">
    <cfRule type="expression" dxfId="21325" priority="30983" stopIfTrue="1">
      <formula>WEEKDAY($A7)=1</formula>
    </cfRule>
  </conditionalFormatting>
  <conditionalFormatting sqref="FK7">
    <cfRule type="expression" dxfId="21324" priority="30982" stopIfTrue="1">
      <formula>WEEKDAY($A7)=1</formula>
    </cfRule>
  </conditionalFormatting>
  <conditionalFormatting sqref="FK7">
    <cfRule type="expression" dxfId="21323" priority="30981" stopIfTrue="1">
      <formula>WEEKDAY($A7)=1</formula>
    </cfRule>
  </conditionalFormatting>
  <conditionalFormatting sqref="FK7">
    <cfRule type="expression" dxfId="21322" priority="30980" stopIfTrue="1">
      <formula>WEEKDAY($A7)=1</formula>
    </cfRule>
  </conditionalFormatting>
  <conditionalFormatting sqref="FK7">
    <cfRule type="expression" dxfId="21321" priority="30979" stopIfTrue="1">
      <formula>WEEKDAY($A7)=1</formula>
    </cfRule>
  </conditionalFormatting>
  <conditionalFormatting sqref="FK7">
    <cfRule type="expression" dxfId="21320" priority="30978" stopIfTrue="1">
      <formula>WEEKDAY($A7)=1</formula>
    </cfRule>
  </conditionalFormatting>
  <conditionalFormatting sqref="FK7">
    <cfRule type="expression" dxfId="21319" priority="30977" stopIfTrue="1">
      <formula>WEEKDAY($A7)=1</formula>
    </cfRule>
  </conditionalFormatting>
  <conditionalFormatting sqref="FK7">
    <cfRule type="expression" dxfId="21318" priority="30976" stopIfTrue="1">
      <formula>WEEKDAY($A7)=1</formula>
    </cfRule>
  </conditionalFormatting>
  <conditionalFormatting sqref="FK7">
    <cfRule type="expression" dxfId="21317" priority="30975" stopIfTrue="1">
      <formula>WEEKDAY($A7)=1</formula>
    </cfRule>
  </conditionalFormatting>
  <conditionalFormatting sqref="FK7">
    <cfRule type="expression" dxfId="21316" priority="30974" stopIfTrue="1">
      <formula>WEEKDAY($A7)=1</formula>
    </cfRule>
  </conditionalFormatting>
  <conditionalFormatting sqref="FK7">
    <cfRule type="expression" dxfId="21315" priority="30973" stopIfTrue="1">
      <formula>WEEKDAY($A7)=1</formula>
    </cfRule>
  </conditionalFormatting>
  <conditionalFormatting sqref="FK7">
    <cfRule type="expression" dxfId="21314" priority="30972" stopIfTrue="1">
      <formula>WEEKDAY($A7)=1</formula>
    </cfRule>
  </conditionalFormatting>
  <conditionalFormatting sqref="FK7">
    <cfRule type="expression" dxfId="21313" priority="30971" stopIfTrue="1">
      <formula>WEEKDAY($A7)=1</formula>
    </cfRule>
  </conditionalFormatting>
  <conditionalFormatting sqref="FK7">
    <cfRule type="expression" dxfId="21312" priority="30970" stopIfTrue="1">
      <formula>WEEKDAY($A7)=1</formula>
    </cfRule>
  </conditionalFormatting>
  <conditionalFormatting sqref="FK7">
    <cfRule type="expression" dxfId="21311" priority="30969" stopIfTrue="1">
      <formula>WEEKDAY($A7)=1</formula>
    </cfRule>
  </conditionalFormatting>
  <conditionalFormatting sqref="FK7">
    <cfRule type="expression" dxfId="21310" priority="30968" stopIfTrue="1">
      <formula>WEEKDAY($A7)=1</formula>
    </cfRule>
  </conditionalFormatting>
  <conditionalFormatting sqref="FK7">
    <cfRule type="expression" dxfId="21309" priority="30967" stopIfTrue="1">
      <formula>WEEKDAY($A7)=1</formula>
    </cfRule>
  </conditionalFormatting>
  <conditionalFormatting sqref="FK7">
    <cfRule type="expression" dxfId="21308" priority="30966" stopIfTrue="1">
      <formula>WEEKDAY($A7)=1</formula>
    </cfRule>
  </conditionalFormatting>
  <conditionalFormatting sqref="FK7">
    <cfRule type="expression" dxfId="21307" priority="30965" stopIfTrue="1">
      <formula>WEEKDAY($A7)=1</formula>
    </cfRule>
  </conditionalFormatting>
  <conditionalFormatting sqref="FK7">
    <cfRule type="expression" dxfId="21306" priority="30964" stopIfTrue="1">
      <formula>WEEKDAY($A7)=1</formula>
    </cfRule>
  </conditionalFormatting>
  <conditionalFormatting sqref="FK7">
    <cfRule type="expression" dxfId="21305" priority="30963" stopIfTrue="1">
      <formula>WEEKDAY($A7)=1</formula>
    </cfRule>
  </conditionalFormatting>
  <conditionalFormatting sqref="FK7">
    <cfRule type="expression" dxfId="21304" priority="30962" stopIfTrue="1">
      <formula>WEEKDAY($A7)=1</formula>
    </cfRule>
  </conditionalFormatting>
  <conditionalFormatting sqref="FK7">
    <cfRule type="expression" dxfId="21303" priority="30961" stopIfTrue="1">
      <formula>WEEKDAY($A7)=1</formula>
    </cfRule>
  </conditionalFormatting>
  <conditionalFormatting sqref="FK7">
    <cfRule type="expression" dxfId="21302" priority="30960" stopIfTrue="1">
      <formula>WEEKDAY($A7)=1</formula>
    </cfRule>
  </conditionalFormatting>
  <conditionalFormatting sqref="C13 F13:L13">
    <cfRule type="expression" dxfId="21301" priority="27002" stopIfTrue="1">
      <formula>WEEKDAY($A13)=1</formula>
    </cfRule>
  </conditionalFormatting>
  <conditionalFormatting sqref="C13 F13:L13">
    <cfRule type="expression" dxfId="21300" priority="27001" stopIfTrue="1">
      <formula>WEEKDAY($A13)=1</formula>
    </cfRule>
  </conditionalFormatting>
  <conditionalFormatting sqref="E13">
    <cfRule type="expression" dxfId="21299" priority="27000" stopIfTrue="1">
      <formula>WEEKDAY($A13)=1</formula>
    </cfRule>
  </conditionalFormatting>
  <conditionalFormatting sqref="E13">
    <cfRule type="expression" dxfId="21298" priority="26999" stopIfTrue="1">
      <formula>WEEKDAY($A13)=1</formula>
    </cfRule>
  </conditionalFormatting>
  <conditionalFormatting sqref="D13">
    <cfRule type="expression" dxfId="21297" priority="26998" stopIfTrue="1">
      <formula>WEEKDAY($A13)=1</formula>
    </cfRule>
  </conditionalFormatting>
  <conditionalFormatting sqref="D13">
    <cfRule type="expression" dxfId="21296" priority="26997" stopIfTrue="1">
      <formula>WEEKDAY($A13)=1</formula>
    </cfRule>
  </conditionalFormatting>
  <conditionalFormatting sqref="FK37">
    <cfRule type="expression" dxfId="21295" priority="26988" stopIfTrue="1">
      <formula>WEEKDAY($A37)=1</formula>
    </cfRule>
  </conditionalFormatting>
  <conditionalFormatting sqref="FK37">
    <cfRule type="expression" dxfId="21294" priority="26987" stopIfTrue="1">
      <formula>WEEKDAY($A37)=1</formula>
    </cfRule>
  </conditionalFormatting>
  <conditionalFormatting sqref="FK37">
    <cfRule type="expression" dxfId="21293" priority="26983" stopIfTrue="1">
      <formula>WEEKDAY($A37)=1</formula>
    </cfRule>
  </conditionalFormatting>
  <conditionalFormatting sqref="FK37">
    <cfRule type="expression" dxfId="21292" priority="26986" stopIfTrue="1">
      <formula>WEEKDAY($A37)=1</formula>
    </cfRule>
  </conditionalFormatting>
  <conditionalFormatting sqref="FK37">
    <cfRule type="expression" dxfId="21291" priority="26985" stopIfTrue="1">
      <formula>WEEKDAY($A37)=1</formula>
    </cfRule>
  </conditionalFormatting>
  <conditionalFormatting sqref="FK37">
    <cfRule type="expression" dxfId="21290" priority="26984" stopIfTrue="1">
      <formula>WEEKDAY($A37)=1</formula>
    </cfRule>
  </conditionalFormatting>
  <conditionalFormatting sqref="FK37">
    <cfRule type="expression" dxfId="21289" priority="26982" stopIfTrue="1">
      <formula>WEEKDAY($A37)=1</formula>
    </cfRule>
  </conditionalFormatting>
  <conditionalFormatting sqref="FK37">
    <cfRule type="expression" dxfId="21288" priority="26981" stopIfTrue="1">
      <formula>WEEKDAY($A37)=1</formula>
    </cfRule>
  </conditionalFormatting>
  <conditionalFormatting sqref="FK37">
    <cfRule type="expression" dxfId="21287" priority="26980" stopIfTrue="1">
      <formula>WEEKDAY($A37)=1</formula>
    </cfRule>
  </conditionalFormatting>
  <conditionalFormatting sqref="FK37">
    <cfRule type="expression" dxfId="21286" priority="26979" stopIfTrue="1">
      <formula>WEEKDAY($A37)=1</formula>
    </cfRule>
  </conditionalFormatting>
  <conditionalFormatting sqref="FK37">
    <cfRule type="expression" dxfId="21285" priority="26932" stopIfTrue="1">
      <formula>WEEKDAY($A37)=1</formula>
    </cfRule>
  </conditionalFormatting>
  <conditionalFormatting sqref="FK37">
    <cfRule type="expression" dxfId="21284" priority="26978" stopIfTrue="1">
      <formula>WEEKDAY($A37)=1</formula>
    </cfRule>
  </conditionalFormatting>
  <conditionalFormatting sqref="FK37">
    <cfRule type="expression" dxfId="21283" priority="26977" stopIfTrue="1">
      <formula>WEEKDAY($A37)=1</formula>
    </cfRule>
  </conditionalFormatting>
  <conditionalFormatting sqref="FK37">
    <cfRule type="expression" dxfId="21282" priority="26976" stopIfTrue="1">
      <formula>WEEKDAY($A37)=1</formula>
    </cfRule>
  </conditionalFormatting>
  <conditionalFormatting sqref="FK37">
    <cfRule type="expression" dxfId="21281" priority="26975" stopIfTrue="1">
      <formula>WEEKDAY($A37)=1</formula>
    </cfRule>
  </conditionalFormatting>
  <conditionalFormatting sqref="FK37">
    <cfRule type="expression" dxfId="21280" priority="26974" stopIfTrue="1">
      <formula>WEEKDAY($A37)=1</formula>
    </cfRule>
  </conditionalFormatting>
  <conditionalFormatting sqref="FK37">
    <cfRule type="expression" dxfId="21279" priority="26973" stopIfTrue="1">
      <formula>WEEKDAY($A37)=1</formula>
    </cfRule>
  </conditionalFormatting>
  <conditionalFormatting sqref="FK37">
    <cfRule type="expression" dxfId="21278" priority="26972" stopIfTrue="1">
      <formula>WEEKDAY($A37)=1</formula>
    </cfRule>
  </conditionalFormatting>
  <conditionalFormatting sqref="FK37">
    <cfRule type="expression" dxfId="21277" priority="26971" stopIfTrue="1">
      <formula>WEEKDAY($A37)=1</formula>
    </cfRule>
  </conditionalFormatting>
  <conditionalFormatting sqref="FK37">
    <cfRule type="expression" dxfId="21276" priority="26970" stopIfTrue="1">
      <formula>WEEKDAY($A37)=1</formula>
    </cfRule>
  </conditionalFormatting>
  <conditionalFormatting sqref="FK37">
    <cfRule type="expression" dxfId="21275" priority="26969" stopIfTrue="1">
      <formula>WEEKDAY($A37)=1</formula>
    </cfRule>
  </conditionalFormatting>
  <conditionalFormatting sqref="FK37">
    <cfRule type="expression" dxfId="21274" priority="26968" stopIfTrue="1">
      <formula>WEEKDAY($A37)=1</formula>
    </cfRule>
  </conditionalFormatting>
  <conditionalFormatting sqref="FK37">
    <cfRule type="expression" dxfId="21273" priority="26967" stopIfTrue="1">
      <formula>WEEKDAY($A37)=1</formula>
    </cfRule>
  </conditionalFormatting>
  <conditionalFormatting sqref="FK37">
    <cfRule type="expression" dxfId="21272" priority="26966" stopIfTrue="1">
      <formula>WEEKDAY($A37)=1</formula>
    </cfRule>
  </conditionalFormatting>
  <conditionalFormatting sqref="FK37">
    <cfRule type="expression" dxfId="21271" priority="26965" stopIfTrue="1">
      <formula>WEEKDAY($A37)=1</formula>
    </cfRule>
  </conditionalFormatting>
  <conditionalFormatting sqref="FK37">
    <cfRule type="expression" dxfId="21270" priority="26964" stopIfTrue="1">
      <formula>WEEKDAY($A37)=1</formula>
    </cfRule>
  </conditionalFormatting>
  <conditionalFormatting sqref="FK37">
    <cfRule type="expression" dxfId="21269" priority="26963" stopIfTrue="1">
      <formula>WEEKDAY($A37)=1</formula>
    </cfRule>
  </conditionalFormatting>
  <conditionalFormatting sqref="FK37">
    <cfRule type="expression" dxfId="21268" priority="26962" stopIfTrue="1">
      <formula>WEEKDAY($A37)=1</formula>
    </cfRule>
  </conditionalFormatting>
  <conditionalFormatting sqref="FK37">
    <cfRule type="expression" dxfId="21267" priority="26961" stopIfTrue="1">
      <formula>WEEKDAY($A37)=1</formula>
    </cfRule>
  </conditionalFormatting>
  <conditionalFormatting sqref="FK37">
    <cfRule type="expression" dxfId="21266" priority="26960" stopIfTrue="1">
      <formula>WEEKDAY($A37)=1</formula>
    </cfRule>
  </conditionalFormatting>
  <conditionalFormatting sqref="FK37">
    <cfRule type="expression" dxfId="21265" priority="26959" stopIfTrue="1">
      <formula>WEEKDAY($A37)=1</formula>
    </cfRule>
  </conditionalFormatting>
  <conditionalFormatting sqref="FK37">
    <cfRule type="expression" dxfId="21264" priority="26958" stopIfTrue="1">
      <formula>WEEKDAY($A37)=1</formula>
    </cfRule>
  </conditionalFormatting>
  <conditionalFormatting sqref="FK37">
    <cfRule type="expression" dxfId="21263" priority="26957" stopIfTrue="1">
      <formula>WEEKDAY($A37)=1</formula>
    </cfRule>
  </conditionalFormatting>
  <conditionalFormatting sqref="FK37">
    <cfRule type="expression" dxfId="21262" priority="26956" stopIfTrue="1">
      <formula>WEEKDAY($A37)=1</formula>
    </cfRule>
  </conditionalFormatting>
  <conditionalFormatting sqref="FK37">
    <cfRule type="expression" dxfId="21261" priority="26955" stopIfTrue="1">
      <formula>WEEKDAY($A37)=1</formula>
    </cfRule>
  </conditionalFormatting>
  <conditionalFormatting sqref="FK37">
    <cfRule type="expression" dxfId="21260" priority="26954" stopIfTrue="1">
      <formula>WEEKDAY($A37)=1</formula>
    </cfRule>
  </conditionalFormatting>
  <conditionalFormatting sqref="FK37">
    <cfRule type="expression" dxfId="21259" priority="26953" stopIfTrue="1">
      <formula>WEEKDAY($A37)=1</formula>
    </cfRule>
  </conditionalFormatting>
  <conditionalFormatting sqref="FK37">
    <cfRule type="expression" dxfId="21258" priority="26952" stopIfTrue="1">
      <formula>WEEKDAY($A37)=1</formula>
    </cfRule>
  </conditionalFormatting>
  <conditionalFormatting sqref="FK37">
    <cfRule type="expression" dxfId="21257" priority="26951" stopIfTrue="1">
      <formula>WEEKDAY($A37)=1</formula>
    </cfRule>
  </conditionalFormatting>
  <conditionalFormatting sqref="FK37">
    <cfRule type="expression" dxfId="21256" priority="26950" stopIfTrue="1">
      <formula>WEEKDAY($A37)=1</formula>
    </cfRule>
  </conditionalFormatting>
  <conditionalFormatting sqref="FK37">
    <cfRule type="expression" dxfId="21255" priority="26949" stopIfTrue="1">
      <formula>WEEKDAY($A37)=1</formula>
    </cfRule>
  </conditionalFormatting>
  <conditionalFormatting sqref="FK37">
    <cfRule type="expression" dxfId="21254" priority="26948" stopIfTrue="1">
      <formula>WEEKDAY($A37)=1</formula>
    </cfRule>
  </conditionalFormatting>
  <conditionalFormatting sqref="FK37">
    <cfRule type="expression" dxfId="21253" priority="26947" stopIfTrue="1">
      <formula>WEEKDAY($A37)=1</formula>
    </cfRule>
  </conditionalFormatting>
  <conditionalFormatting sqref="FK37">
    <cfRule type="expression" dxfId="21252" priority="26946" stopIfTrue="1">
      <formula>WEEKDAY($A37)=1</formula>
    </cfRule>
  </conditionalFormatting>
  <conditionalFormatting sqref="FK37">
    <cfRule type="expression" dxfId="21251" priority="26945" stopIfTrue="1">
      <formula>WEEKDAY($A37)=1</formula>
    </cfRule>
  </conditionalFormatting>
  <conditionalFormatting sqref="FK37">
    <cfRule type="expression" dxfId="21250" priority="26944" stopIfTrue="1">
      <formula>WEEKDAY($A37)=1</formula>
    </cfRule>
  </conditionalFormatting>
  <conditionalFormatting sqref="FK37">
    <cfRule type="expression" dxfId="21249" priority="26943" stopIfTrue="1">
      <formula>WEEKDAY($A37)=1</formula>
    </cfRule>
  </conditionalFormatting>
  <conditionalFormatting sqref="FK37">
    <cfRule type="expression" dxfId="21248" priority="26942" stopIfTrue="1">
      <formula>WEEKDAY($A37)=1</formula>
    </cfRule>
  </conditionalFormatting>
  <conditionalFormatting sqref="FK37">
    <cfRule type="expression" dxfId="21247" priority="26941" stopIfTrue="1">
      <formula>WEEKDAY($A37)=1</formula>
    </cfRule>
  </conditionalFormatting>
  <conditionalFormatting sqref="FK37">
    <cfRule type="expression" dxfId="21246" priority="26940" stopIfTrue="1">
      <formula>WEEKDAY($A37)=1</formula>
    </cfRule>
  </conditionalFormatting>
  <conditionalFormatting sqref="FK37">
    <cfRule type="expression" dxfId="21245" priority="26939" stopIfTrue="1">
      <formula>WEEKDAY($A37)=1</formula>
    </cfRule>
  </conditionalFormatting>
  <conditionalFormatting sqref="FK37">
    <cfRule type="expression" dxfId="21244" priority="26938" stopIfTrue="1">
      <formula>WEEKDAY($A37)=1</formula>
    </cfRule>
  </conditionalFormatting>
  <conditionalFormatting sqref="FK37">
    <cfRule type="expression" dxfId="21243" priority="26937" stopIfTrue="1">
      <formula>WEEKDAY($A37)=1</formula>
    </cfRule>
  </conditionalFormatting>
  <conditionalFormatting sqref="FK37">
    <cfRule type="expression" dxfId="21242" priority="26936" stopIfTrue="1">
      <formula>WEEKDAY($A37)=1</formula>
    </cfRule>
  </conditionalFormatting>
  <conditionalFormatting sqref="FK37">
    <cfRule type="expression" dxfId="21241" priority="26935" stopIfTrue="1">
      <formula>WEEKDAY($A37)=1</formula>
    </cfRule>
  </conditionalFormatting>
  <conditionalFormatting sqref="FK37">
    <cfRule type="expression" dxfId="21240" priority="26934" stopIfTrue="1">
      <formula>WEEKDAY($A37)=1</formula>
    </cfRule>
  </conditionalFormatting>
  <conditionalFormatting sqref="FK37">
    <cfRule type="expression" dxfId="21239" priority="26933" stopIfTrue="1">
      <formula>WEEKDAY($A37)=1</formula>
    </cfRule>
  </conditionalFormatting>
  <conditionalFormatting sqref="FK37">
    <cfRule type="expression" dxfId="21238" priority="26931" stopIfTrue="1">
      <formula>WEEKDAY($A37)=1</formula>
    </cfRule>
  </conditionalFormatting>
  <conditionalFormatting sqref="FK37">
    <cfRule type="expression" dxfId="21237" priority="26930" stopIfTrue="1">
      <formula>WEEKDAY($A37)=1</formula>
    </cfRule>
  </conditionalFormatting>
  <conditionalFormatting sqref="FK37">
    <cfRule type="expression" dxfId="21236" priority="26929" stopIfTrue="1">
      <formula>WEEKDAY($A37)=1</formula>
    </cfRule>
  </conditionalFormatting>
  <conditionalFormatting sqref="FK37">
    <cfRule type="expression" dxfId="21235" priority="26928" stopIfTrue="1">
      <formula>WEEKDAY($A37)=1</formula>
    </cfRule>
  </conditionalFormatting>
  <conditionalFormatting sqref="FK37">
    <cfRule type="expression" dxfId="21234" priority="26927" stopIfTrue="1">
      <formula>WEEKDAY($A37)=1</formula>
    </cfRule>
  </conditionalFormatting>
  <conditionalFormatting sqref="FK37">
    <cfRule type="expression" dxfId="21233" priority="26926" stopIfTrue="1">
      <formula>WEEKDAY($A37)=1</formula>
    </cfRule>
  </conditionalFormatting>
  <conditionalFormatting sqref="FK37">
    <cfRule type="expression" dxfId="21232" priority="26925" stopIfTrue="1">
      <formula>WEEKDAY($A37)=1</formula>
    </cfRule>
  </conditionalFormatting>
  <conditionalFormatting sqref="FK37">
    <cfRule type="expression" dxfId="21231" priority="26924" stopIfTrue="1">
      <formula>WEEKDAY($A37)=1</formula>
    </cfRule>
  </conditionalFormatting>
  <conditionalFormatting sqref="FK37">
    <cfRule type="expression" dxfId="21230" priority="26923" stopIfTrue="1">
      <formula>WEEKDAY($A37)=1</formula>
    </cfRule>
  </conditionalFormatting>
  <conditionalFormatting sqref="FK37">
    <cfRule type="expression" dxfId="21229" priority="26922" stopIfTrue="1">
      <formula>WEEKDAY($A37)=1</formula>
    </cfRule>
  </conditionalFormatting>
  <conditionalFormatting sqref="FK37">
    <cfRule type="expression" dxfId="21228" priority="26921" stopIfTrue="1">
      <formula>WEEKDAY($A37)=1</formula>
    </cfRule>
  </conditionalFormatting>
  <conditionalFormatting sqref="FK37">
    <cfRule type="expression" dxfId="21227" priority="26920" stopIfTrue="1">
      <formula>WEEKDAY($A37)=1</formula>
    </cfRule>
  </conditionalFormatting>
  <conditionalFormatting sqref="FK37">
    <cfRule type="expression" dxfId="21226" priority="26919" stopIfTrue="1">
      <formula>WEEKDAY($A37)=1</formula>
    </cfRule>
  </conditionalFormatting>
  <conditionalFormatting sqref="FK37">
    <cfRule type="expression" dxfId="21225" priority="26918" stopIfTrue="1">
      <formula>WEEKDAY($A37)=1</formula>
    </cfRule>
  </conditionalFormatting>
  <conditionalFormatting sqref="FK37">
    <cfRule type="expression" dxfId="21224" priority="26917" stopIfTrue="1">
      <formula>WEEKDAY($A37)=1</formula>
    </cfRule>
  </conditionalFormatting>
  <conditionalFormatting sqref="FK37">
    <cfRule type="expression" dxfId="21223" priority="26916" stopIfTrue="1">
      <formula>WEEKDAY($A37)=1</formula>
    </cfRule>
  </conditionalFormatting>
  <conditionalFormatting sqref="FK37">
    <cfRule type="expression" dxfId="21222" priority="26915" stopIfTrue="1">
      <formula>WEEKDAY($A37)=1</formula>
    </cfRule>
  </conditionalFormatting>
  <conditionalFormatting sqref="FK37">
    <cfRule type="expression" dxfId="21221" priority="26914" stopIfTrue="1">
      <formula>WEEKDAY($A37)=1</formula>
    </cfRule>
  </conditionalFormatting>
  <conditionalFormatting sqref="FK37">
    <cfRule type="expression" dxfId="21220" priority="26913" stopIfTrue="1">
      <formula>WEEKDAY($A37)=1</formula>
    </cfRule>
  </conditionalFormatting>
  <conditionalFormatting sqref="FK37">
    <cfRule type="expression" dxfId="21219" priority="26912" stopIfTrue="1">
      <formula>WEEKDAY($A37)=1</formula>
    </cfRule>
  </conditionalFormatting>
  <conditionalFormatting sqref="FK37">
    <cfRule type="expression" dxfId="21218" priority="26911" stopIfTrue="1">
      <formula>WEEKDAY($A37)=1</formula>
    </cfRule>
  </conditionalFormatting>
  <conditionalFormatting sqref="FK37">
    <cfRule type="expression" dxfId="21217" priority="26910" stopIfTrue="1">
      <formula>WEEKDAY($A37)=1</formula>
    </cfRule>
  </conditionalFormatting>
  <conditionalFormatting sqref="FK37">
    <cfRule type="expression" dxfId="21216" priority="26909" stopIfTrue="1">
      <formula>WEEKDAY($A37)=1</formula>
    </cfRule>
  </conditionalFormatting>
  <conditionalFormatting sqref="FK37">
    <cfRule type="expression" dxfId="21215" priority="26908" stopIfTrue="1">
      <formula>WEEKDAY($A37)=1</formula>
    </cfRule>
  </conditionalFormatting>
  <conditionalFormatting sqref="FK37">
    <cfRule type="expression" dxfId="21214" priority="26907" stopIfTrue="1">
      <formula>WEEKDAY($A37)=1</formula>
    </cfRule>
  </conditionalFormatting>
  <conditionalFormatting sqref="FK37">
    <cfRule type="expression" dxfId="21213" priority="26906" stopIfTrue="1">
      <formula>WEEKDAY($A37)=1</formula>
    </cfRule>
  </conditionalFormatting>
  <conditionalFormatting sqref="FK37">
    <cfRule type="expression" dxfId="21212" priority="26905" stopIfTrue="1">
      <formula>WEEKDAY($A37)=1</formula>
    </cfRule>
  </conditionalFormatting>
  <conditionalFormatting sqref="FK37">
    <cfRule type="expression" dxfId="21211" priority="26904" stopIfTrue="1">
      <formula>WEEKDAY($A37)=1</formula>
    </cfRule>
  </conditionalFormatting>
  <conditionalFormatting sqref="FK37">
    <cfRule type="expression" dxfId="21210" priority="26903" stopIfTrue="1">
      <formula>WEEKDAY($A37)=1</formula>
    </cfRule>
  </conditionalFormatting>
  <conditionalFormatting sqref="FK37">
    <cfRule type="expression" dxfId="21209" priority="26902" stopIfTrue="1">
      <formula>WEEKDAY($A37)=1</formula>
    </cfRule>
  </conditionalFormatting>
  <conditionalFormatting sqref="FK37">
    <cfRule type="expression" dxfId="21208" priority="26901" stopIfTrue="1">
      <formula>WEEKDAY($A37)=1</formula>
    </cfRule>
  </conditionalFormatting>
  <conditionalFormatting sqref="FK37">
    <cfRule type="expression" dxfId="21207" priority="26900" stopIfTrue="1">
      <formula>WEEKDAY($A37)=1</formula>
    </cfRule>
  </conditionalFormatting>
  <conditionalFormatting sqref="FK37">
    <cfRule type="expression" dxfId="21206" priority="26899" stopIfTrue="1">
      <formula>WEEKDAY($A37)=1</formula>
    </cfRule>
  </conditionalFormatting>
  <conditionalFormatting sqref="FK37">
    <cfRule type="expression" dxfId="21205" priority="26898" stopIfTrue="1">
      <formula>WEEKDAY($A37)=1</formula>
    </cfRule>
  </conditionalFormatting>
  <conditionalFormatting sqref="FK37">
    <cfRule type="expression" dxfId="21204" priority="26894" stopIfTrue="1">
      <formula>WEEKDAY($A37)=1</formula>
    </cfRule>
  </conditionalFormatting>
  <conditionalFormatting sqref="FK37">
    <cfRule type="expression" dxfId="21203" priority="26897" stopIfTrue="1">
      <formula>WEEKDAY($A37)=1</formula>
    </cfRule>
  </conditionalFormatting>
  <conditionalFormatting sqref="FK37">
    <cfRule type="expression" dxfId="21202" priority="26896" stopIfTrue="1">
      <formula>WEEKDAY($A37)=1</formula>
    </cfRule>
  </conditionalFormatting>
  <conditionalFormatting sqref="FK37">
    <cfRule type="expression" dxfId="21201" priority="26895" stopIfTrue="1">
      <formula>WEEKDAY($A37)=1</formula>
    </cfRule>
  </conditionalFormatting>
  <conditionalFormatting sqref="FK37">
    <cfRule type="expression" dxfId="21200" priority="26893" stopIfTrue="1">
      <formula>WEEKDAY($A37)=1</formula>
    </cfRule>
  </conditionalFormatting>
  <conditionalFormatting sqref="FK37">
    <cfRule type="expression" dxfId="21199" priority="26892" stopIfTrue="1">
      <formula>WEEKDAY($A37)=1</formula>
    </cfRule>
  </conditionalFormatting>
  <conditionalFormatting sqref="FK37">
    <cfRule type="expression" dxfId="21198" priority="26891" stopIfTrue="1">
      <formula>WEEKDAY($A37)=1</formula>
    </cfRule>
  </conditionalFormatting>
  <conditionalFormatting sqref="FK37">
    <cfRule type="expression" dxfId="21197" priority="26890" stopIfTrue="1">
      <formula>WEEKDAY($A37)=1</formula>
    </cfRule>
  </conditionalFormatting>
  <conditionalFormatting sqref="FK37">
    <cfRule type="expression" dxfId="21196" priority="26843" stopIfTrue="1">
      <formula>WEEKDAY($A37)=1</formula>
    </cfRule>
  </conditionalFormatting>
  <conditionalFormatting sqref="FK37">
    <cfRule type="expression" dxfId="21195" priority="26889" stopIfTrue="1">
      <formula>WEEKDAY($A37)=1</formula>
    </cfRule>
  </conditionalFormatting>
  <conditionalFormatting sqref="FK37">
    <cfRule type="expression" dxfId="21194" priority="26888" stopIfTrue="1">
      <formula>WEEKDAY($A37)=1</formula>
    </cfRule>
  </conditionalFormatting>
  <conditionalFormatting sqref="FK37">
    <cfRule type="expression" dxfId="21193" priority="26887" stopIfTrue="1">
      <formula>WEEKDAY($A37)=1</formula>
    </cfRule>
  </conditionalFormatting>
  <conditionalFormatting sqref="FK37">
    <cfRule type="expression" dxfId="21192" priority="26886" stopIfTrue="1">
      <formula>WEEKDAY($A37)=1</formula>
    </cfRule>
  </conditionalFormatting>
  <conditionalFormatting sqref="FK37">
    <cfRule type="expression" dxfId="21191" priority="26885" stopIfTrue="1">
      <formula>WEEKDAY($A37)=1</formula>
    </cfRule>
  </conditionalFormatting>
  <conditionalFormatting sqref="FK37">
    <cfRule type="expression" dxfId="21190" priority="26884" stopIfTrue="1">
      <formula>WEEKDAY($A37)=1</formula>
    </cfRule>
  </conditionalFormatting>
  <conditionalFormatting sqref="FK37">
    <cfRule type="expression" dxfId="21189" priority="26883" stopIfTrue="1">
      <formula>WEEKDAY($A37)=1</formula>
    </cfRule>
  </conditionalFormatting>
  <conditionalFormatting sqref="FK37">
    <cfRule type="expression" dxfId="21188" priority="26882" stopIfTrue="1">
      <formula>WEEKDAY($A37)=1</formula>
    </cfRule>
  </conditionalFormatting>
  <conditionalFormatting sqref="FK37">
    <cfRule type="expression" dxfId="21187" priority="26881" stopIfTrue="1">
      <formula>WEEKDAY($A37)=1</formula>
    </cfRule>
  </conditionalFormatting>
  <conditionalFormatting sqref="FK37">
    <cfRule type="expression" dxfId="21186" priority="26880" stopIfTrue="1">
      <formula>WEEKDAY($A37)=1</formula>
    </cfRule>
  </conditionalFormatting>
  <conditionalFormatting sqref="FK37">
    <cfRule type="expression" dxfId="21185" priority="26879" stopIfTrue="1">
      <formula>WEEKDAY($A37)=1</formula>
    </cfRule>
  </conditionalFormatting>
  <conditionalFormatting sqref="FK37">
    <cfRule type="expression" dxfId="21184" priority="26878" stopIfTrue="1">
      <formula>WEEKDAY($A37)=1</formula>
    </cfRule>
  </conditionalFormatting>
  <conditionalFormatting sqref="FK37">
    <cfRule type="expression" dxfId="21183" priority="26877" stopIfTrue="1">
      <formula>WEEKDAY($A37)=1</formula>
    </cfRule>
  </conditionalFormatting>
  <conditionalFormatting sqref="FK37">
    <cfRule type="expression" dxfId="21182" priority="26876" stopIfTrue="1">
      <formula>WEEKDAY($A37)=1</formula>
    </cfRule>
  </conditionalFormatting>
  <conditionalFormatting sqref="FK37">
    <cfRule type="expression" dxfId="21181" priority="26875" stopIfTrue="1">
      <formula>WEEKDAY($A37)=1</formula>
    </cfRule>
  </conditionalFormatting>
  <conditionalFormatting sqref="FK37">
    <cfRule type="expression" dxfId="21180" priority="26874" stopIfTrue="1">
      <formula>WEEKDAY($A37)=1</formula>
    </cfRule>
  </conditionalFormatting>
  <conditionalFormatting sqref="FK37">
    <cfRule type="expression" dxfId="21179" priority="26873" stopIfTrue="1">
      <formula>WEEKDAY($A37)=1</formula>
    </cfRule>
  </conditionalFormatting>
  <conditionalFormatting sqref="FK37">
    <cfRule type="expression" dxfId="21178" priority="26872" stopIfTrue="1">
      <formula>WEEKDAY($A37)=1</formula>
    </cfRule>
  </conditionalFormatting>
  <conditionalFormatting sqref="FK37">
    <cfRule type="expression" dxfId="21177" priority="26871" stopIfTrue="1">
      <formula>WEEKDAY($A37)=1</formula>
    </cfRule>
  </conditionalFormatting>
  <conditionalFormatting sqref="FK37">
    <cfRule type="expression" dxfId="21176" priority="26870" stopIfTrue="1">
      <formula>WEEKDAY($A37)=1</formula>
    </cfRule>
  </conditionalFormatting>
  <conditionalFormatting sqref="FK37">
    <cfRule type="expression" dxfId="21175" priority="26869" stopIfTrue="1">
      <formula>WEEKDAY($A37)=1</formula>
    </cfRule>
  </conditionalFormatting>
  <conditionalFormatting sqref="FK37">
    <cfRule type="expression" dxfId="21174" priority="26868" stopIfTrue="1">
      <formula>WEEKDAY($A37)=1</formula>
    </cfRule>
  </conditionalFormatting>
  <conditionalFormatting sqref="FK37">
    <cfRule type="expression" dxfId="21173" priority="26867" stopIfTrue="1">
      <formula>WEEKDAY($A37)=1</formula>
    </cfRule>
  </conditionalFormatting>
  <conditionalFormatting sqref="FK37">
    <cfRule type="expression" dxfId="21172" priority="26866" stopIfTrue="1">
      <formula>WEEKDAY($A37)=1</formula>
    </cfRule>
  </conditionalFormatting>
  <conditionalFormatting sqref="FK37">
    <cfRule type="expression" dxfId="21171" priority="26865" stopIfTrue="1">
      <formula>WEEKDAY($A37)=1</formula>
    </cfRule>
  </conditionalFormatting>
  <conditionalFormatting sqref="FK37">
    <cfRule type="expression" dxfId="21170" priority="26864" stopIfTrue="1">
      <formula>WEEKDAY($A37)=1</formula>
    </cfRule>
  </conditionalFormatting>
  <conditionalFormatting sqref="FK37">
    <cfRule type="expression" dxfId="21169" priority="26863" stopIfTrue="1">
      <formula>WEEKDAY($A37)=1</formula>
    </cfRule>
  </conditionalFormatting>
  <conditionalFormatting sqref="FK37">
    <cfRule type="expression" dxfId="21168" priority="26862" stopIfTrue="1">
      <formula>WEEKDAY($A37)=1</formula>
    </cfRule>
  </conditionalFormatting>
  <conditionalFormatting sqref="FK37">
    <cfRule type="expression" dxfId="21167" priority="26861" stopIfTrue="1">
      <formula>WEEKDAY($A37)=1</formula>
    </cfRule>
  </conditionalFormatting>
  <conditionalFormatting sqref="FK37">
    <cfRule type="expression" dxfId="21166" priority="26860" stopIfTrue="1">
      <formula>WEEKDAY($A37)=1</formula>
    </cfRule>
  </conditionalFormatting>
  <conditionalFormatting sqref="FK37">
    <cfRule type="expression" dxfId="21165" priority="26859" stopIfTrue="1">
      <formula>WEEKDAY($A37)=1</formula>
    </cfRule>
  </conditionalFormatting>
  <conditionalFormatting sqref="FK37">
    <cfRule type="expression" dxfId="21164" priority="26858" stopIfTrue="1">
      <formula>WEEKDAY($A37)=1</formula>
    </cfRule>
  </conditionalFormatting>
  <conditionalFormatting sqref="FK37">
    <cfRule type="expression" dxfId="21163" priority="26857" stopIfTrue="1">
      <formula>WEEKDAY($A37)=1</formula>
    </cfRule>
  </conditionalFormatting>
  <conditionalFormatting sqref="FK37">
    <cfRule type="expression" dxfId="21162" priority="26856" stopIfTrue="1">
      <formula>WEEKDAY($A37)=1</formula>
    </cfRule>
  </conditionalFormatting>
  <conditionalFormatting sqref="FK37">
    <cfRule type="expression" dxfId="21161" priority="26855" stopIfTrue="1">
      <formula>WEEKDAY($A37)=1</formula>
    </cfRule>
  </conditionalFormatting>
  <conditionalFormatting sqref="FK37">
    <cfRule type="expression" dxfId="21160" priority="26854" stopIfTrue="1">
      <formula>WEEKDAY($A37)=1</formula>
    </cfRule>
  </conditionalFormatting>
  <conditionalFormatting sqref="FK37">
    <cfRule type="expression" dxfId="21159" priority="26853" stopIfTrue="1">
      <formula>WEEKDAY($A37)=1</formula>
    </cfRule>
  </conditionalFormatting>
  <conditionalFormatting sqref="FK37">
    <cfRule type="expression" dxfId="21158" priority="26852" stopIfTrue="1">
      <formula>WEEKDAY($A37)=1</formula>
    </cfRule>
  </conditionalFormatting>
  <conditionalFormatting sqref="FK37">
    <cfRule type="expression" dxfId="21157" priority="26851" stopIfTrue="1">
      <formula>WEEKDAY($A37)=1</formula>
    </cfRule>
  </conditionalFormatting>
  <conditionalFormatting sqref="FK37">
    <cfRule type="expression" dxfId="21156" priority="26850" stopIfTrue="1">
      <formula>WEEKDAY($A37)=1</formula>
    </cfRule>
  </conditionalFormatting>
  <conditionalFormatting sqref="FK37">
    <cfRule type="expression" dxfId="21155" priority="26849" stopIfTrue="1">
      <formula>WEEKDAY($A37)=1</formula>
    </cfRule>
  </conditionalFormatting>
  <conditionalFormatting sqref="FK37">
    <cfRule type="expression" dxfId="21154" priority="26848" stopIfTrue="1">
      <formula>WEEKDAY($A37)=1</formula>
    </cfRule>
  </conditionalFormatting>
  <conditionalFormatting sqref="FK37">
    <cfRule type="expression" dxfId="21153" priority="26847" stopIfTrue="1">
      <formula>WEEKDAY($A37)=1</formula>
    </cfRule>
  </conditionalFormatting>
  <conditionalFormatting sqref="FK37">
    <cfRule type="expression" dxfId="21152" priority="26846" stopIfTrue="1">
      <formula>WEEKDAY($A37)=1</formula>
    </cfRule>
  </conditionalFormatting>
  <conditionalFormatting sqref="FK37">
    <cfRule type="expression" dxfId="21151" priority="26845" stopIfTrue="1">
      <formula>WEEKDAY($A37)=1</formula>
    </cfRule>
  </conditionalFormatting>
  <conditionalFormatting sqref="FK37">
    <cfRule type="expression" dxfId="21150" priority="26844" stopIfTrue="1">
      <formula>WEEKDAY($A37)=1</formula>
    </cfRule>
  </conditionalFormatting>
  <conditionalFormatting sqref="FK37">
    <cfRule type="expression" dxfId="21149" priority="26842" stopIfTrue="1">
      <formula>WEEKDAY($A37)=1</formula>
    </cfRule>
  </conditionalFormatting>
  <conditionalFormatting sqref="FK37">
    <cfRule type="expression" dxfId="21148" priority="26841" stopIfTrue="1">
      <formula>WEEKDAY($A37)=1</formula>
    </cfRule>
  </conditionalFormatting>
  <conditionalFormatting sqref="FK37">
    <cfRule type="expression" dxfId="21147" priority="26840" stopIfTrue="1">
      <formula>WEEKDAY($A37)=1</formula>
    </cfRule>
  </conditionalFormatting>
  <conditionalFormatting sqref="FK37">
    <cfRule type="expression" dxfId="21146" priority="26839" stopIfTrue="1">
      <formula>WEEKDAY($A37)=1</formula>
    </cfRule>
  </conditionalFormatting>
  <conditionalFormatting sqref="FK37">
    <cfRule type="expression" dxfId="21145" priority="26838" stopIfTrue="1">
      <formula>WEEKDAY($A37)=1</formula>
    </cfRule>
  </conditionalFormatting>
  <conditionalFormatting sqref="FK37">
    <cfRule type="expression" dxfId="21144" priority="26837" stopIfTrue="1">
      <formula>WEEKDAY($A37)=1</formula>
    </cfRule>
  </conditionalFormatting>
  <conditionalFormatting sqref="FK37">
    <cfRule type="expression" dxfId="21143" priority="26836" stopIfTrue="1">
      <formula>WEEKDAY($A37)=1</formula>
    </cfRule>
  </conditionalFormatting>
  <conditionalFormatting sqref="FK37">
    <cfRule type="expression" dxfId="21142" priority="26835" stopIfTrue="1">
      <formula>WEEKDAY($A37)=1</formula>
    </cfRule>
  </conditionalFormatting>
  <conditionalFormatting sqref="FK37">
    <cfRule type="expression" dxfId="21141" priority="26834" stopIfTrue="1">
      <formula>WEEKDAY($A37)=1</formula>
    </cfRule>
  </conditionalFormatting>
  <conditionalFormatting sqref="FK37">
    <cfRule type="expression" dxfId="21140" priority="26833" stopIfTrue="1">
      <formula>WEEKDAY($A37)=1</formula>
    </cfRule>
  </conditionalFormatting>
  <conditionalFormatting sqref="FK37">
    <cfRule type="expression" dxfId="21139" priority="26832" stopIfTrue="1">
      <formula>WEEKDAY($A37)=1</formula>
    </cfRule>
  </conditionalFormatting>
  <conditionalFormatting sqref="FK37">
    <cfRule type="expression" dxfId="21138" priority="26831" stopIfTrue="1">
      <formula>WEEKDAY($A37)=1</formula>
    </cfRule>
  </conditionalFormatting>
  <conditionalFormatting sqref="FK37">
    <cfRule type="expression" dxfId="21137" priority="26830" stopIfTrue="1">
      <formula>WEEKDAY($A37)=1</formula>
    </cfRule>
  </conditionalFormatting>
  <conditionalFormatting sqref="FK37">
    <cfRule type="expression" dxfId="21136" priority="26829" stopIfTrue="1">
      <formula>WEEKDAY($A37)=1</formula>
    </cfRule>
  </conditionalFormatting>
  <conditionalFormatting sqref="FK37">
    <cfRule type="expression" dxfId="21135" priority="26828" stopIfTrue="1">
      <formula>WEEKDAY($A37)=1</formula>
    </cfRule>
  </conditionalFormatting>
  <conditionalFormatting sqref="FK37">
    <cfRule type="expression" dxfId="21134" priority="26827" stopIfTrue="1">
      <formula>WEEKDAY($A37)=1</formula>
    </cfRule>
  </conditionalFormatting>
  <conditionalFormatting sqref="FK37">
    <cfRule type="expression" dxfId="21133" priority="26826" stopIfTrue="1">
      <formula>WEEKDAY($A37)=1</formula>
    </cfRule>
  </conditionalFormatting>
  <conditionalFormatting sqref="FK37">
    <cfRule type="expression" dxfId="21132" priority="26825" stopIfTrue="1">
      <formula>WEEKDAY($A37)=1</formula>
    </cfRule>
  </conditionalFormatting>
  <conditionalFormatting sqref="FK37">
    <cfRule type="expression" dxfId="21131" priority="26824" stopIfTrue="1">
      <formula>WEEKDAY($A37)=1</formula>
    </cfRule>
  </conditionalFormatting>
  <conditionalFormatting sqref="FK37">
    <cfRule type="expression" dxfId="21130" priority="26823" stopIfTrue="1">
      <formula>WEEKDAY($A37)=1</formula>
    </cfRule>
  </conditionalFormatting>
  <conditionalFormatting sqref="FK37">
    <cfRule type="expression" dxfId="21129" priority="26822" stopIfTrue="1">
      <formula>WEEKDAY($A37)=1</formula>
    </cfRule>
  </conditionalFormatting>
  <conditionalFormatting sqref="FK37">
    <cfRule type="expression" dxfId="21128" priority="26821" stopIfTrue="1">
      <formula>WEEKDAY($A37)=1</formula>
    </cfRule>
  </conditionalFormatting>
  <conditionalFormatting sqref="FK37">
    <cfRule type="expression" dxfId="21127" priority="26820" stopIfTrue="1">
      <formula>WEEKDAY($A37)=1</formula>
    </cfRule>
  </conditionalFormatting>
  <conditionalFormatting sqref="FK37">
    <cfRule type="expression" dxfId="21126" priority="26819" stopIfTrue="1">
      <formula>WEEKDAY($A37)=1</formula>
    </cfRule>
  </conditionalFormatting>
  <conditionalFormatting sqref="FK37">
    <cfRule type="expression" dxfId="21125" priority="26818" stopIfTrue="1">
      <formula>WEEKDAY($A37)=1</formula>
    </cfRule>
  </conditionalFormatting>
  <conditionalFormatting sqref="FK37">
    <cfRule type="expression" dxfId="21124" priority="26817" stopIfTrue="1">
      <formula>WEEKDAY($A37)=1</formula>
    </cfRule>
  </conditionalFormatting>
  <conditionalFormatting sqref="FK37">
    <cfRule type="expression" dxfId="21123" priority="26816" stopIfTrue="1">
      <formula>WEEKDAY($A37)=1</formula>
    </cfRule>
  </conditionalFormatting>
  <conditionalFormatting sqref="FK37">
    <cfRule type="expression" dxfId="21122" priority="26815" stopIfTrue="1">
      <formula>WEEKDAY($A37)=1</formula>
    </cfRule>
  </conditionalFormatting>
  <conditionalFormatting sqref="FK37">
    <cfRule type="expression" dxfId="21121" priority="26814" stopIfTrue="1">
      <formula>WEEKDAY($A37)=1</formula>
    </cfRule>
  </conditionalFormatting>
  <conditionalFormatting sqref="FK37">
    <cfRule type="expression" dxfId="21120" priority="26813" stopIfTrue="1">
      <formula>WEEKDAY($A37)=1</formula>
    </cfRule>
  </conditionalFormatting>
  <conditionalFormatting sqref="FK37">
    <cfRule type="expression" dxfId="21119" priority="26812" stopIfTrue="1">
      <formula>WEEKDAY($A37)=1</formula>
    </cfRule>
  </conditionalFormatting>
  <conditionalFormatting sqref="FK37">
    <cfRule type="expression" dxfId="21118" priority="26811" stopIfTrue="1">
      <formula>WEEKDAY($A37)=1</formula>
    </cfRule>
  </conditionalFormatting>
  <conditionalFormatting sqref="FK37">
    <cfRule type="expression" dxfId="21117" priority="26810" stopIfTrue="1">
      <formula>WEEKDAY($A37)=1</formula>
    </cfRule>
  </conditionalFormatting>
  <conditionalFormatting sqref="FK37">
    <cfRule type="expression" dxfId="21116" priority="26809" stopIfTrue="1">
      <formula>WEEKDAY($A37)=1</formula>
    </cfRule>
  </conditionalFormatting>
  <conditionalFormatting sqref="FK37">
    <cfRule type="expression" dxfId="21115" priority="26805" stopIfTrue="1">
      <formula>WEEKDAY($A37)=1</formula>
    </cfRule>
  </conditionalFormatting>
  <conditionalFormatting sqref="FK37">
    <cfRule type="expression" dxfId="21114" priority="26808" stopIfTrue="1">
      <formula>WEEKDAY($A37)=1</formula>
    </cfRule>
  </conditionalFormatting>
  <conditionalFormatting sqref="FK37">
    <cfRule type="expression" dxfId="21113" priority="26807" stopIfTrue="1">
      <formula>WEEKDAY($A37)=1</formula>
    </cfRule>
  </conditionalFormatting>
  <conditionalFormatting sqref="FK37">
    <cfRule type="expression" dxfId="21112" priority="26806" stopIfTrue="1">
      <formula>WEEKDAY($A37)=1</formula>
    </cfRule>
  </conditionalFormatting>
  <conditionalFormatting sqref="FK37">
    <cfRule type="expression" dxfId="21111" priority="26804" stopIfTrue="1">
      <formula>WEEKDAY($A37)=1</formula>
    </cfRule>
  </conditionalFormatting>
  <conditionalFormatting sqref="FK37">
    <cfRule type="expression" dxfId="21110" priority="26803" stopIfTrue="1">
      <formula>WEEKDAY($A37)=1</formula>
    </cfRule>
  </conditionalFormatting>
  <conditionalFormatting sqref="FK37">
    <cfRule type="expression" dxfId="21109" priority="26802" stopIfTrue="1">
      <formula>WEEKDAY($A37)=1</formula>
    </cfRule>
  </conditionalFormatting>
  <conditionalFormatting sqref="FK37">
    <cfRule type="expression" dxfId="21108" priority="26801" stopIfTrue="1">
      <formula>WEEKDAY($A37)=1</formula>
    </cfRule>
  </conditionalFormatting>
  <conditionalFormatting sqref="FK37">
    <cfRule type="expression" dxfId="21107" priority="26754" stopIfTrue="1">
      <formula>WEEKDAY($A37)=1</formula>
    </cfRule>
  </conditionalFormatting>
  <conditionalFormatting sqref="FK37">
    <cfRule type="expression" dxfId="21106" priority="26800" stopIfTrue="1">
      <formula>WEEKDAY($A37)=1</formula>
    </cfRule>
  </conditionalFormatting>
  <conditionalFormatting sqref="FK37">
    <cfRule type="expression" dxfId="21105" priority="26799" stopIfTrue="1">
      <formula>WEEKDAY($A37)=1</formula>
    </cfRule>
  </conditionalFormatting>
  <conditionalFormatting sqref="FK37">
    <cfRule type="expression" dxfId="21104" priority="26798" stopIfTrue="1">
      <formula>WEEKDAY($A37)=1</formula>
    </cfRule>
  </conditionalFormatting>
  <conditionalFormatting sqref="FK37">
    <cfRule type="expression" dxfId="21103" priority="26797" stopIfTrue="1">
      <formula>WEEKDAY($A37)=1</formula>
    </cfRule>
  </conditionalFormatting>
  <conditionalFormatting sqref="FK37">
    <cfRule type="expression" dxfId="21102" priority="26796" stopIfTrue="1">
      <formula>WEEKDAY($A37)=1</formula>
    </cfRule>
  </conditionalFormatting>
  <conditionalFormatting sqref="FK37">
    <cfRule type="expression" dxfId="21101" priority="26795" stopIfTrue="1">
      <formula>WEEKDAY($A37)=1</formula>
    </cfRule>
  </conditionalFormatting>
  <conditionalFormatting sqref="FK37">
    <cfRule type="expression" dxfId="21100" priority="26794" stopIfTrue="1">
      <formula>WEEKDAY($A37)=1</formula>
    </cfRule>
  </conditionalFormatting>
  <conditionalFormatting sqref="FK37">
    <cfRule type="expression" dxfId="21099" priority="26793" stopIfTrue="1">
      <formula>WEEKDAY($A37)=1</formula>
    </cfRule>
  </conditionalFormatting>
  <conditionalFormatting sqref="FK37">
    <cfRule type="expression" dxfId="21098" priority="26792" stopIfTrue="1">
      <formula>WEEKDAY($A37)=1</formula>
    </cfRule>
  </conditionalFormatting>
  <conditionalFormatting sqref="FK37">
    <cfRule type="expression" dxfId="21097" priority="26791" stopIfTrue="1">
      <formula>WEEKDAY($A37)=1</formula>
    </cfRule>
  </conditionalFormatting>
  <conditionalFormatting sqref="FK37">
    <cfRule type="expression" dxfId="21096" priority="26790" stopIfTrue="1">
      <formula>WEEKDAY($A37)=1</formula>
    </cfRule>
  </conditionalFormatting>
  <conditionalFormatting sqref="FK37">
    <cfRule type="expression" dxfId="21095" priority="26789" stopIfTrue="1">
      <formula>WEEKDAY($A37)=1</formula>
    </cfRule>
  </conditionalFormatting>
  <conditionalFormatting sqref="FK37">
    <cfRule type="expression" dxfId="21094" priority="26788" stopIfTrue="1">
      <formula>WEEKDAY($A37)=1</formula>
    </cfRule>
  </conditionalFormatting>
  <conditionalFormatting sqref="FK37">
    <cfRule type="expression" dxfId="21093" priority="26787" stopIfTrue="1">
      <formula>WEEKDAY($A37)=1</formula>
    </cfRule>
  </conditionalFormatting>
  <conditionalFormatting sqref="FK37">
    <cfRule type="expression" dxfId="21092" priority="26786" stopIfTrue="1">
      <formula>WEEKDAY($A37)=1</formula>
    </cfRule>
  </conditionalFormatting>
  <conditionalFormatting sqref="FK37">
    <cfRule type="expression" dxfId="21091" priority="26785" stopIfTrue="1">
      <formula>WEEKDAY($A37)=1</formula>
    </cfRule>
  </conditionalFormatting>
  <conditionalFormatting sqref="FK37">
    <cfRule type="expression" dxfId="21090" priority="26784" stopIfTrue="1">
      <formula>WEEKDAY($A37)=1</formula>
    </cfRule>
  </conditionalFormatting>
  <conditionalFormatting sqref="FK37">
    <cfRule type="expression" dxfId="21089" priority="26783" stopIfTrue="1">
      <formula>WEEKDAY($A37)=1</formula>
    </cfRule>
  </conditionalFormatting>
  <conditionalFormatting sqref="FK37">
    <cfRule type="expression" dxfId="21088" priority="26782" stopIfTrue="1">
      <formula>WEEKDAY($A37)=1</formula>
    </cfRule>
  </conditionalFormatting>
  <conditionalFormatting sqref="FK37">
    <cfRule type="expression" dxfId="21087" priority="26781" stopIfTrue="1">
      <formula>WEEKDAY($A37)=1</formula>
    </cfRule>
  </conditionalFormatting>
  <conditionalFormatting sqref="FK37">
    <cfRule type="expression" dxfId="21086" priority="26780" stopIfTrue="1">
      <formula>WEEKDAY($A37)=1</formula>
    </cfRule>
  </conditionalFormatting>
  <conditionalFormatting sqref="FK37">
    <cfRule type="expression" dxfId="21085" priority="26779" stopIfTrue="1">
      <formula>WEEKDAY($A37)=1</formula>
    </cfRule>
  </conditionalFormatting>
  <conditionalFormatting sqref="FK37">
    <cfRule type="expression" dxfId="21084" priority="26778" stopIfTrue="1">
      <formula>WEEKDAY($A37)=1</formula>
    </cfRule>
  </conditionalFormatting>
  <conditionalFormatting sqref="FK37">
    <cfRule type="expression" dxfId="21083" priority="26777" stopIfTrue="1">
      <formula>WEEKDAY($A37)=1</formula>
    </cfRule>
  </conditionalFormatting>
  <conditionalFormatting sqref="FK37">
    <cfRule type="expression" dxfId="21082" priority="26776" stopIfTrue="1">
      <formula>WEEKDAY($A37)=1</formula>
    </cfRule>
  </conditionalFormatting>
  <conditionalFormatting sqref="FK37">
    <cfRule type="expression" dxfId="21081" priority="26775" stopIfTrue="1">
      <formula>WEEKDAY($A37)=1</formula>
    </cfRule>
  </conditionalFormatting>
  <conditionalFormatting sqref="FK37">
    <cfRule type="expression" dxfId="21080" priority="26774" stopIfTrue="1">
      <formula>WEEKDAY($A37)=1</formula>
    </cfRule>
  </conditionalFormatting>
  <conditionalFormatting sqref="FK37">
    <cfRule type="expression" dxfId="21079" priority="26773" stopIfTrue="1">
      <formula>WEEKDAY($A37)=1</formula>
    </cfRule>
  </conditionalFormatting>
  <conditionalFormatting sqref="FK37">
    <cfRule type="expression" dxfId="21078" priority="26772" stopIfTrue="1">
      <formula>WEEKDAY($A37)=1</formula>
    </cfRule>
  </conditionalFormatting>
  <conditionalFormatting sqref="FK37">
    <cfRule type="expression" dxfId="21077" priority="26771" stopIfTrue="1">
      <formula>WEEKDAY($A37)=1</formula>
    </cfRule>
  </conditionalFormatting>
  <conditionalFormatting sqref="FK37">
    <cfRule type="expression" dxfId="21076" priority="26770" stopIfTrue="1">
      <formula>WEEKDAY($A37)=1</formula>
    </cfRule>
  </conditionalFormatting>
  <conditionalFormatting sqref="FK37">
    <cfRule type="expression" dxfId="21075" priority="26769" stopIfTrue="1">
      <formula>WEEKDAY($A37)=1</formula>
    </cfRule>
  </conditionalFormatting>
  <conditionalFormatting sqref="FK37">
    <cfRule type="expression" dxfId="21074" priority="26768" stopIfTrue="1">
      <formula>WEEKDAY($A37)=1</formula>
    </cfRule>
  </conditionalFormatting>
  <conditionalFormatting sqref="FK37">
    <cfRule type="expression" dxfId="21073" priority="26767" stopIfTrue="1">
      <formula>WEEKDAY($A37)=1</formula>
    </cfRule>
  </conditionalFormatting>
  <conditionalFormatting sqref="FK37">
    <cfRule type="expression" dxfId="21072" priority="26766" stopIfTrue="1">
      <formula>WEEKDAY($A37)=1</formula>
    </cfRule>
  </conditionalFormatting>
  <conditionalFormatting sqref="FK37">
    <cfRule type="expression" dxfId="21071" priority="26765" stopIfTrue="1">
      <formula>WEEKDAY($A37)=1</formula>
    </cfRule>
  </conditionalFormatting>
  <conditionalFormatting sqref="FK37">
    <cfRule type="expression" dxfId="21070" priority="26764" stopIfTrue="1">
      <formula>WEEKDAY($A37)=1</formula>
    </cfRule>
  </conditionalFormatting>
  <conditionalFormatting sqref="FK37">
    <cfRule type="expression" dxfId="21069" priority="26763" stopIfTrue="1">
      <formula>WEEKDAY($A37)=1</formula>
    </cfRule>
  </conditionalFormatting>
  <conditionalFormatting sqref="FK37">
    <cfRule type="expression" dxfId="21068" priority="26762" stopIfTrue="1">
      <formula>WEEKDAY($A37)=1</formula>
    </cfRule>
  </conditionalFormatting>
  <conditionalFormatting sqref="FK37">
    <cfRule type="expression" dxfId="21067" priority="26761" stopIfTrue="1">
      <formula>WEEKDAY($A37)=1</formula>
    </cfRule>
  </conditionalFormatting>
  <conditionalFormatting sqref="FK37">
    <cfRule type="expression" dxfId="21066" priority="26760" stopIfTrue="1">
      <formula>WEEKDAY($A37)=1</formula>
    </cfRule>
  </conditionalFormatting>
  <conditionalFormatting sqref="FK37">
    <cfRule type="expression" dxfId="21065" priority="26759" stopIfTrue="1">
      <formula>WEEKDAY($A37)=1</formula>
    </cfRule>
  </conditionalFormatting>
  <conditionalFormatting sqref="FK37">
    <cfRule type="expression" dxfId="21064" priority="26758" stopIfTrue="1">
      <formula>WEEKDAY($A37)=1</formula>
    </cfRule>
  </conditionalFormatting>
  <conditionalFormatting sqref="FK37">
    <cfRule type="expression" dxfId="21063" priority="26757" stopIfTrue="1">
      <formula>WEEKDAY($A37)=1</formula>
    </cfRule>
  </conditionalFormatting>
  <conditionalFormatting sqref="FK37">
    <cfRule type="expression" dxfId="21062" priority="26756" stopIfTrue="1">
      <formula>WEEKDAY($A37)=1</formula>
    </cfRule>
  </conditionalFormatting>
  <conditionalFormatting sqref="FK37">
    <cfRule type="expression" dxfId="21061" priority="26755" stopIfTrue="1">
      <formula>WEEKDAY($A37)=1</formula>
    </cfRule>
  </conditionalFormatting>
  <conditionalFormatting sqref="FK37">
    <cfRule type="expression" dxfId="21060" priority="26750" stopIfTrue="1">
      <formula>WEEKDAY($A37)=1</formula>
    </cfRule>
  </conditionalFormatting>
  <conditionalFormatting sqref="FK37">
    <cfRule type="expression" dxfId="21059" priority="26753" stopIfTrue="1">
      <formula>WEEKDAY($A37)=1</formula>
    </cfRule>
  </conditionalFormatting>
  <conditionalFormatting sqref="FK37">
    <cfRule type="expression" dxfId="21058" priority="26752" stopIfTrue="1">
      <formula>WEEKDAY($A37)=1</formula>
    </cfRule>
  </conditionalFormatting>
  <conditionalFormatting sqref="FK37">
    <cfRule type="expression" dxfId="21057" priority="26751" stopIfTrue="1">
      <formula>WEEKDAY($A37)=1</formula>
    </cfRule>
  </conditionalFormatting>
  <conditionalFormatting sqref="FK37">
    <cfRule type="expression" dxfId="21056" priority="26749" stopIfTrue="1">
      <formula>WEEKDAY($A37)=1</formula>
    </cfRule>
  </conditionalFormatting>
  <conditionalFormatting sqref="FK37">
    <cfRule type="expression" dxfId="21055" priority="26748" stopIfTrue="1">
      <formula>WEEKDAY($A37)=1</formula>
    </cfRule>
  </conditionalFormatting>
  <conditionalFormatting sqref="FK37">
    <cfRule type="expression" dxfId="21054" priority="26747" stopIfTrue="1">
      <formula>WEEKDAY($A37)=1</formula>
    </cfRule>
  </conditionalFormatting>
  <conditionalFormatting sqref="FK37">
    <cfRule type="expression" dxfId="21053" priority="26746" stopIfTrue="1">
      <formula>WEEKDAY($A37)=1</formula>
    </cfRule>
  </conditionalFormatting>
  <conditionalFormatting sqref="FK37">
    <cfRule type="expression" dxfId="21052" priority="26699" stopIfTrue="1">
      <formula>WEEKDAY($A37)=1</formula>
    </cfRule>
  </conditionalFormatting>
  <conditionalFormatting sqref="FK37">
    <cfRule type="expression" dxfId="21051" priority="26745" stopIfTrue="1">
      <formula>WEEKDAY($A37)=1</formula>
    </cfRule>
  </conditionalFormatting>
  <conditionalFormatting sqref="FK37">
    <cfRule type="expression" dxfId="21050" priority="26744" stopIfTrue="1">
      <formula>WEEKDAY($A37)=1</formula>
    </cfRule>
  </conditionalFormatting>
  <conditionalFormatting sqref="FK37">
    <cfRule type="expression" dxfId="21049" priority="26743" stopIfTrue="1">
      <formula>WEEKDAY($A37)=1</formula>
    </cfRule>
  </conditionalFormatting>
  <conditionalFormatting sqref="FK37">
    <cfRule type="expression" dxfId="21048" priority="26742" stopIfTrue="1">
      <formula>WEEKDAY($A37)=1</formula>
    </cfRule>
  </conditionalFormatting>
  <conditionalFormatting sqref="FK37">
    <cfRule type="expression" dxfId="21047" priority="26741" stopIfTrue="1">
      <formula>WEEKDAY($A37)=1</formula>
    </cfRule>
  </conditionalFormatting>
  <conditionalFormatting sqref="FK37">
    <cfRule type="expression" dxfId="21046" priority="26740" stopIfTrue="1">
      <formula>WEEKDAY($A37)=1</formula>
    </cfRule>
  </conditionalFormatting>
  <conditionalFormatting sqref="FK37">
    <cfRule type="expression" dxfId="21045" priority="26739" stopIfTrue="1">
      <formula>WEEKDAY($A37)=1</formula>
    </cfRule>
  </conditionalFormatting>
  <conditionalFormatting sqref="FK37">
    <cfRule type="expression" dxfId="21044" priority="26738" stopIfTrue="1">
      <formula>WEEKDAY($A37)=1</formula>
    </cfRule>
  </conditionalFormatting>
  <conditionalFormatting sqref="FK37">
    <cfRule type="expression" dxfId="21043" priority="26737" stopIfTrue="1">
      <formula>WEEKDAY($A37)=1</formula>
    </cfRule>
  </conditionalFormatting>
  <conditionalFormatting sqref="FK37">
    <cfRule type="expression" dxfId="21042" priority="26736" stopIfTrue="1">
      <formula>WEEKDAY($A37)=1</formula>
    </cfRule>
  </conditionalFormatting>
  <conditionalFormatting sqref="FK37">
    <cfRule type="expression" dxfId="21041" priority="26735" stopIfTrue="1">
      <formula>WEEKDAY($A37)=1</formula>
    </cfRule>
  </conditionalFormatting>
  <conditionalFormatting sqref="FK37">
    <cfRule type="expression" dxfId="21040" priority="26734" stopIfTrue="1">
      <formula>WEEKDAY($A37)=1</formula>
    </cfRule>
  </conditionalFormatting>
  <conditionalFormatting sqref="FK37">
    <cfRule type="expression" dxfId="21039" priority="26733" stopIfTrue="1">
      <formula>WEEKDAY($A37)=1</formula>
    </cfRule>
  </conditionalFormatting>
  <conditionalFormatting sqref="FK37">
    <cfRule type="expression" dxfId="21038" priority="26732" stopIfTrue="1">
      <formula>WEEKDAY($A37)=1</formula>
    </cfRule>
  </conditionalFormatting>
  <conditionalFormatting sqref="FK37">
    <cfRule type="expression" dxfId="21037" priority="26731" stopIfTrue="1">
      <formula>WEEKDAY($A37)=1</formula>
    </cfRule>
  </conditionalFormatting>
  <conditionalFormatting sqref="FK37">
    <cfRule type="expression" dxfId="21036" priority="26730" stopIfTrue="1">
      <formula>WEEKDAY($A37)=1</formula>
    </cfRule>
  </conditionalFormatting>
  <conditionalFormatting sqref="FK37">
    <cfRule type="expression" dxfId="21035" priority="26729" stopIfTrue="1">
      <formula>WEEKDAY($A37)=1</formula>
    </cfRule>
  </conditionalFormatting>
  <conditionalFormatting sqref="FK37">
    <cfRule type="expression" dxfId="21034" priority="26728" stopIfTrue="1">
      <formula>WEEKDAY($A37)=1</formula>
    </cfRule>
  </conditionalFormatting>
  <conditionalFormatting sqref="FK37">
    <cfRule type="expression" dxfId="21033" priority="26727" stopIfTrue="1">
      <formula>WEEKDAY($A37)=1</formula>
    </cfRule>
  </conditionalFormatting>
  <conditionalFormatting sqref="FK37">
    <cfRule type="expression" dxfId="21032" priority="26726" stopIfTrue="1">
      <formula>WEEKDAY($A37)=1</formula>
    </cfRule>
  </conditionalFormatting>
  <conditionalFormatting sqref="FK37">
    <cfRule type="expression" dxfId="21031" priority="26725" stopIfTrue="1">
      <formula>WEEKDAY($A37)=1</formula>
    </cfRule>
  </conditionalFormatting>
  <conditionalFormatting sqref="FK37">
    <cfRule type="expression" dxfId="21030" priority="26724" stopIfTrue="1">
      <formula>WEEKDAY($A37)=1</formula>
    </cfRule>
  </conditionalFormatting>
  <conditionalFormatting sqref="FK37">
    <cfRule type="expression" dxfId="21029" priority="26723" stopIfTrue="1">
      <formula>WEEKDAY($A37)=1</formula>
    </cfRule>
  </conditionalFormatting>
  <conditionalFormatting sqref="FK37">
    <cfRule type="expression" dxfId="21028" priority="26722" stopIfTrue="1">
      <formula>WEEKDAY($A37)=1</formula>
    </cfRule>
  </conditionalFormatting>
  <conditionalFormatting sqref="FK37">
    <cfRule type="expression" dxfId="21027" priority="26721" stopIfTrue="1">
      <formula>WEEKDAY($A37)=1</formula>
    </cfRule>
  </conditionalFormatting>
  <conditionalFormatting sqref="FK37">
    <cfRule type="expression" dxfId="21026" priority="26720" stopIfTrue="1">
      <formula>WEEKDAY($A37)=1</formula>
    </cfRule>
  </conditionalFormatting>
  <conditionalFormatting sqref="FK37">
    <cfRule type="expression" dxfId="21025" priority="26719" stopIfTrue="1">
      <formula>WEEKDAY($A37)=1</formula>
    </cfRule>
  </conditionalFormatting>
  <conditionalFormatting sqref="FK37">
    <cfRule type="expression" dxfId="21024" priority="26718" stopIfTrue="1">
      <formula>WEEKDAY($A37)=1</formula>
    </cfRule>
  </conditionalFormatting>
  <conditionalFormatting sqref="FK37">
    <cfRule type="expression" dxfId="21023" priority="26717" stopIfTrue="1">
      <formula>WEEKDAY($A37)=1</formula>
    </cfRule>
  </conditionalFormatting>
  <conditionalFormatting sqref="FK37">
    <cfRule type="expression" dxfId="21022" priority="26716" stopIfTrue="1">
      <formula>WEEKDAY($A37)=1</formula>
    </cfRule>
  </conditionalFormatting>
  <conditionalFormatting sqref="FK37">
    <cfRule type="expression" dxfId="21021" priority="26715" stopIfTrue="1">
      <formula>WEEKDAY($A37)=1</formula>
    </cfRule>
  </conditionalFormatting>
  <conditionalFormatting sqref="FK37">
    <cfRule type="expression" dxfId="21020" priority="26714" stopIfTrue="1">
      <formula>WEEKDAY($A37)=1</formula>
    </cfRule>
  </conditionalFormatting>
  <conditionalFormatting sqref="FK37">
    <cfRule type="expression" dxfId="21019" priority="26713" stopIfTrue="1">
      <formula>WEEKDAY($A37)=1</formula>
    </cfRule>
  </conditionalFormatting>
  <conditionalFormatting sqref="FK37">
    <cfRule type="expression" dxfId="21018" priority="26712" stopIfTrue="1">
      <formula>WEEKDAY($A37)=1</formula>
    </cfRule>
  </conditionalFormatting>
  <conditionalFormatting sqref="FK37">
    <cfRule type="expression" dxfId="21017" priority="26711" stopIfTrue="1">
      <formula>WEEKDAY($A37)=1</formula>
    </cfRule>
  </conditionalFormatting>
  <conditionalFormatting sqref="FK37">
    <cfRule type="expression" dxfId="21016" priority="26710" stopIfTrue="1">
      <formula>WEEKDAY($A37)=1</formula>
    </cfRule>
  </conditionalFormatting>
  <conditionalFormatting sqref="FK37">
    <cfRule type="expression" dxfId="21015" priority="26709" stopIfTrue="1">
      <formula>WEEKDAY($A37)=1</formula>
    </cfRule>
  </conditionalFormatting>
  <conditionalFormatting sqref="FK37">
    <cfRule type="expression" dxfId="21014" priority="26708" stopIfTrue="1">
      <formula>WEEKDAY($A37)=1</formula>
    </cfRule>
  </conditionalFormatting>
  <conditionalFormatting sqref="FK37">
    <cfRule type="expression" dxfId="21013" priority="26707" stopIfTrue="1">
      <formula>WEEKDAY($A37)=1</formula>
    </cfRule>
  </conditionalFormatting>
  <conditionalFormatting sqref="FK37">
    <cfRule type="expression" dxfId="21012" priority="26706" stopIfTrue="1">
      <formula>WEEKDAY($A37)=1</formula>
    </cfRule>
  </conditionalFormatting>
  <conditionalFormatting sqref="FK37">
    <cfRule type="expression" dxfId="21011" priority="26705" stopIfTrue="1">
      <formula>WEEKDAY($A37)=1</formula>
    </cfRule>
  </conditionalFormatting>
  <conditionalFormatting sqref="FK37">
    <cfRule type="expression" dxfId="21010" priority="26704" stopIfTrue="1">
      <formula>WEEKDAY($A37)=1</formula>
    </cfRule>
  </conditionalFormatting>
  <conditionalFormatting sqref="FK37">
    <cfRule type="expression" dxfId="21009" priority="26703" stopIfTrue="1">
      <formula>WEEKDAY($A37)=1</formula>
    </cfRule>
  </conditionalFormatting>
  <conditionalFormatting sqref="FK37">
    <cfRule type="expression" dxfId="21008" priority="26702" stopIfTrue="1">
      <formula>WEEKDAY($A37)=1</formula>
    </cfRule>
  </conditionalFormatting>
  <conditionalFormatting sqref="FK37">
    <cfRule type="expression" dxfId="21007" priority="26701" stopIfTrue="1">
      <formula>WEEKDAY($A37)=1</formula>
    </cfRule>
  </conditionalFormatting>
  <conditionalFormatting sqref="FK37">
    <cfRule type="expression" dxfId="21006" priority="26700" stopIfTrue="1">
      <formula>WEEKDAY($A37)=1</formula>
    </cfRule>
  </conditionalFormatting>
  <conditionalFormatting sqref="FK37">
    <cfRule type="expression" dxfId="21005" priority="26698" stopIfTrue="1">
      <formula>WEEKDAY($A37)=1</formula>
    </cfRule>
  </conditionalFormatting>
  <conditionalFormatting sqref="FK37">
    <cfRule type="expression" dxfId="21004" priority="26697" stopIfTrue="1">
      <formula>WEEKDAY($A37)=1</formula>
    </cfRule>
  </conditionalFormatting>
  <conditionalFormatting sqref="FK37">
    <cfRule type="expression" dxfId="21003" priority="26696" stopIfTrue="1">
      <formula>WEEKDAY($A37)=1</formula>
    </cfRule>
  </conditionalFormatting>
  <conditionalFormatting sqref="FK37">
    <cfRule type="expression" dxfId="21002" priority="26695" stopIfTrue="1">
      <formula>WEEKDAY($A37)=1</formula>
    </cfRule>
  </conditionalFormatting>
  <conditionalFormatting sqref="FK37">
    <cfRule type="expression" dxfId="21001" priority="26694" stopIfTrue="1">
      <formula>WEEKDAY($A37)=1</formula>
    </cfRule>
  </conditionalFormatting>
  <conditionalFormatting sqref="FK37">
    <cfRule type="expression" dxfId="21000" priority="26693" stopIfTrue="1">
      <formula>WEEKDAY($A37)=1</formula>
    </cfRule>
  </conditionalFormatting>
  <conditionalFormatting sqref="FK37">
    <cfRule type="expression" dxfId="20999" priority="26692" stopIfTrue="1">
      <formula>WEEKDAY($A37)=1</formula>
    </cfRule>
  </conditionalFormatting>
  <conditionalFormatting sqref="FK37">
    <cfRule type="expression" dxfId="20998" priority="26691" stopIfTrue="1">
      <formula>WEEKDAY($A37)=1</formula>
    </cfRule>
  </conditionalFormatting>
  <conditionalFormatting sqref="FK37">
    <cfRule type="expression" dxfId="20997" priority="26690" stopIfTrue="1">
      <formula>WEEKDAY($A37)=1</formula>
    </cfRule>
  </conditionalFormatting>
  <conditionalFormatting sqref="FK37">
    <cfRule type="expression" dxfId="20996" priority="26689" stopIfTrue="1">
      <formula>WEEKDAY($A37)=1</formula>
    </cfRule>
  </conditionalFormatting>
  <conditionalFormatting sqref="FK37">
    <cfRule type="expression" dxfId="20995" priority="26688" stopIfTrue="1">
      <formula>WEEKDAY($A37)=1</formula>
    </cfRule>
  </conditionalFormatting>
  <conditionalFormatting sqref="FK37">
    <cfRule type="expression" dxfId="20994" priority="26687" stopIfTrue="1">
      <formula>WEEKDAY($A37)=1</formula>
    </cfRule>
  </conditionalFormatting>
  <conditionalFormatting sqref="FK37">
    <cfRule type="expression" dxfId="20993" priority="26686" stopIfTrue="1">
      <formula>WEEKDAY($A37)=1</formula>
    </cfRule>
  </conditionalFormatting>
  <conditionalFormatting sqref="FK37">
    <cfRule type="expression" dxfId="20992" priority="26685" stopIfTrue="1">
      <formula>WEEKDAY($A37)=1</formula>
    </cfRule>
  </conditionalFormatting>
  <conditionalFormatting sqref="FK37">
    <cfRule type="expression" dxfId="20991" priority="26684" stopIfTrue="1">
      <formula>WEEKDAY($A37)=1</formula>
    </cfRule>
  </conditionalFormatting>
  <conditionalFormatting sqref="FK37">
    <cfRule type="expression" dxfId="20990" priority="26683" stopIfTrue="1">
      <formula>WEEKDAY($A37)=1</formula>
    </cfRule>
  </conditionalFormatting>
  <conditionalFormatting sqref="FK37">
    <cfRule type="expression" dxfId="20989" priority="26682" stopIfTrue="1">
      <formula>WEEKDAY($A37)=1</formula>
    </cfRule>
  </conditionalFormatting>
  <conditionalFormatting sqref="FK37">
    <cfRule type="expression" dxfId="20988" priority="26681" stopIfTrue="1">
      <formula>WEEKDAY($A37)=1</formula>
    </cfRule>
  </conditionalFormatting>
  <conditionalFormatting sqref="FK37">
    <cfRule type="expression" dxfId="20987" priority="26680" stopIfTrue="1">
      <formula>WEEKDAY($A37)=1</formula>
    </cfRule>
  </conditionalFormatting>
  <conditionalFormatting sqref="FK37">
    <cfRule type="expression" dxfId="20986" priority="26679" stopIfTrue="1">
      <formula>WEEKDAY($A37)=1</formula>
    </cfRule>
  </conditionalFormatting>
  <conditionalFormatting sqref="FK37">
    <cfRule type="expression" dxfId="20985" priority="26678" stopIfTrue="1">
      <formula>WEEKDAY($A37)=1</formula>
    </cfRule>
  </conditionalFormatting>
  <conditionalFormatting sqref="FK37">
    <cfRule type="expression" dxfId="20984" priority="26677" stopIfTrue="1">
      <formula>WEEKDAY($A37)=1</formula>
    </cfRule>
  </conditionalFormatting>
  <conditionalFormatting sqref="FK37">
    <cfRule type="expression" dxfId="20983" priority="26676" stopIfTrue="1">
      <formula>WEEKDAY($A37)=1</formula>
    </cfRule>
  </conditionalFormatting>
  <conditionalFormatting sqref="FK37">
    <cfRule type="expression" dxfId="20982" priority="26675" stopIfTrue="1">
      <formula>WEEKDAY($A37)=1</formula>
    </cfRule>
  </conditionalFormatting>
  <conditionalFormatting sqref="FK37">
    <cfRule type="expression" dxfId="20981" priority="26674" stopIfTrue="1">
      <formula>WEEKDAY($A37)=1</formula>
    </cfRule>
  </conditionalFormatting>
  <conditionalFormatting sqref="FK37">
    <cfRule type="expression" dxfId="20980" priority="26673" stopIfTrue="1">
      <formula>WEEKDAY($A37)=1</formula>
    </cfRule>
  </conditionalFormatting>
  <conditionalFormatting sqref="FK37">
    <cfRule type="expression" dxfId="20979" priority="26672" stopIfTrue="1">
      <formula>WEEKDAY($A37)=1</formula>
    </cfRule>
  </conditionalFormatting>
  <conditionalFormatting sqref="FK37">
    <cfRule type="expression" dxfId="20978" priority="26671" stopIfTrue="1">
      <formula>WEEKDAY($A37)=1</formula>
    </cfRule>
  </conditionalFormatting>
  <conditionalFormatting sqref="FK37">
    <cfRule type="expression" dxfId="20977" priority="26670" stopIfTrue="1">
      <formula>WEEKDAY($A37)=1</formula>
    </cfRule>
  </conditionalFormatting>
  <conditionalFormatting sqref="FK37">
    <cfRule type="expression" dxfId="20976" priority="26669" stopIfTrue="1">
      <formula>WEEKDAY($A37)=1</formula>
    </cfRule>
  </conditionalFormatting>
  <conditionalFormatting sqref="FK37">
    <cfRule type="expression" dxfId="20975" priority="26668" stopIfTrue="1">
      <formula>WEEKDAY($A37)=1</formula>
    </cfRule>
  </conditionalFormatting>
  <conditionalFormatting sqref="FK37">
    <cfRule type="expression" dxfId="20974" priority="26667" stopIfTrue="1">
      <formula>WEEKDAY($A37)=1</formula>
    </cfRule>
  </conditionalFormatting>
  <conditionalFormatting sqref="FK37">
    <cfRule type="expression" dxfId="20973" priority="26666" stopIfTrue="1">
      <formula>WEEKDAY($A37)=1</formula>
    </cfRule>
  </conditionalFormatting>
  <conditionalFormatting sqref="FK37">
    <cfRule type="expression" dxfId="20972" priority="26665" stopIfTrue="1">
      <formula>WEEKDAY($A37)=1</formula>
    </cfRule>
  </conditionalFormatting>
  <conditionalFormatting sqref="FK37">
    <cfRule type="expression" dxfId="20971" priority="26661" stopIfTrue="1">
      <formula>WEEKDAY($A37)=1</formula>
    </cfRule>
  </conditionalFormatting>
  <conditionalFormatting sqref="FK37">
    <cfRule type="expression" dxfId="20970" priority="26664" stopIfTrue="1">
      <formula>WEEKDAY($A37)=1</formula>
    </cfRule>
  </conditionalFormatting>
  <conditionalFormatting sqref="FK37">
    <cfRule type="expression" dxfId="20969" priority="26663" stopIfTrue="1">
      <formula>WEEKDAY($A37)=1</formula>
    </cfRule>
  </conditionalFormatting>
  <conditionalFormatting sqref="FK37">
    <cfRule type="expression" dxfId="20968" priority="26662" stopIfTrue="1">
      <formula>WEEKDAY($A37)=1</formula>
    </cfRule>
  </conditionalFormatting>
  <conditionalFormatting sqref="FK37">
    <cfRule type="expression" dxfId="20967" priority="26660" stopIfTrue="1">
      <formula>WEEKDAY($A37)=1</formula>
    </cfRule>
  </conditionalFormatting>
  <conditionalFormatting sqref="FK37">
    <cfRule type="expression" dxfId="20966" priority="26659" stopIfTrue="1">
      <formula>WEEKDAY($A37)=1</formula>
    </cfRule>
  </conditionalFormatting>
  <conditionalFormatting sqref="FK37">
    <cfRule type="expression" dxfId="20965" priority="26658" stopIfTrue="1">
      <formula>WEEKDAY($A37)=1</formula>
    </cfRule>
  </conditionalFormatting>
  <conditionalFormatting sqref="FK37">
    <cfRule type="expression" dxfId="20964" priority="26657" stopIfTrue="1">
      <formula>WEEKDAY($A37)=1</formula>
    </cfRule>
  </conditionalFormatting>
  <conditionalFormatting sqref="FK37">
    <cfRule type="expression" dxfId="20963" priority="26610" stopIfTrue="1">
      <formula>WEEKDAY($A37)=1</formula>
    </cfRule>
  </conditionalFormatting>
  <conditionalFormatting sqref="FK37">
    <cfRule type="expression" dxfId="20962" priority="26656" stopIfTrue="1">
      <formula>WEEKDAY($A37)=1</formula>
    </cfRule>
  </conditionalFormatting>
  <conditionalFormatting sqref="FK37">
    <cfRule type="expression" dxfId="20961" priority="26655" stopIfTrue="1">
      <formula>WEEKDAY($A37)=1</formula>
    </cfRule>
  </conditionalFormatting>
  <conditionalFormatting sqref="FK37">
    <cfRule type="expression" dxfId="20960" priority="26654" stopIfTrue="1">
      <formula>WEEKDAY($A37)=1</formula>
    </cfRule>
  </conditionalFormatting>
  <conditionalFormatting sqref="FK37">
    <cfRule type="expression" dxfId="20959" priority="26653" stopIfTrue="1">
      <formula>WEEKDAY($A37)=1</formula>
    </cfRule>
  </conditionalFormatting>
  <conditionalFormatting sqref="FK37">
    <cfRule type="expression" dxfId="20958" priority="26652" stopIfTrue="1">
      <formula>WEEKDAY($A37)=1</formula>
    </cfRule>
  </conditionalFormatting>
  <conditionalFormatting sqref="FK37">
    <cfRule type="expression" dxfId="20957" priority="26651" stopIfTrue="1">
      <formula>WEEKDAY($A37)=1</formula>
    </cfRule>
  </conditionalFormatting>
  <conditionalFormatting sqref="FK37">
    <cfRule type="expression" dxfId="20956" priority="26650" stopIfTrue="1">
      <formula>WEEKDAY($A37)=1</formula>
    </cfRule>
  </conditionalFormatting>
  <conditionalFormatting sqref="FK37">
    <cfRule type="expression" dxfId="20955" priority="26649" stopIfTrue="1">
      <formula>WEEKDAY($A37)=1</formula>
    </cfRule>
  </conditionalFormatting>
  <conditionalFormatting sqref="FK37">
    <cfRule type="expression" dxfId="20954" priority="26648" stopIfTrue="1">
      <formula>WEEKDAY($A37)=1</formula>
    </cfRule>
  </conditionalFormatting>
  <conditionalFormatting sqref="FK37">
    <cfRule type="expression" dxfId="20953" priority="26647" stopIfTrue="1">
      <formula>WEEKDAY($A37)=1</formula>
    </cfRule>
  </conditionalFormatting>
  <conditionalFormatting sqref="FK37">
    <cfRule type="expression" dxfId="20952" priority="26646" stopIfTrue="1">
      <formula>WEEKDAY($A37)=1</formula>
    </cfRule>
  </conditionalFormatting>
  <conditionalFormatting sqref="FK37">
    <cfRule type="expression" dxfId="20951" priority="26645" stopIfTrue="1">
      <formula>WEEKDAY($A37)=1</formula>
    </cfRule>
  </conditionalFormatting>
  <conditionalFormatting sqref="FK37">
    <cfRule type="expression" dxfId="20950" priority="26644" stopIfTrue="1">
      <formula>WEEKDAY($A37)=1</formula>
    </cfRule>
  </conditionalFormatting>
  <conditionalFormatting sqref="FK37">
    <cfRule type="expression" dxfId="20949" priority="26643" stopIfTrue="1">
      <formula>WEEKDAY($A37)=1</formula>
    </cfRule>
  </conditionalFormatting>
  <conditionalFormatting sqref="FK37">
    <cfRule type="expression" dxfId="20948" priority="26642" stopIfTrue="1">
      <formula>WEEKDAY($A37)=1</formula>
    </cfRule>
  </conditionalFormatting>
  <conditionalFormatting sqref="FK37">
    <cfRule type="expression" dxfId="20947" priority="26641" stopIfTrue="1">
      <formula>WEEKDAY($A37)=1</formula>
    </cfRule>
  </conditionalFormatting>
  <conditionalFormatting sqref="FK37">
    <cfRule type="expression" dxfId="20946" priority="26640" stopIfTrue="1">
      <formula>WEEKDAY($A37)=1</formula>
    </cfRule>
  </conditionalFormatting>
  <conditionalFormatting sqref="FK37">
    <cfRule type="expression" dxfId="20945" priority="26639" stopIfTrue="1">
      <formula>WEEKDAY($A37)=1</formula>
    </cfRule>
  </conditionalFormatting>
  <conditionalFormatting sqref="FK37">
    <cfRule type="expression" dxfId="20944" priority="26638" stopIfTrue="1">
      <formula>WEEKDAY($A37)=1</formula>
    </cfRule>
  </conditionalFormatting>
  <conditionalFormatting sqref="FK37">
    <cfRule type="expression" dxfId="20943" priority="26637" stopIfTrue="1">
      <formula>WEEKDAY($A37)=1</formula>
    </cfRule>
  </conditionalFormatting>
  <conditionalFormatting sqref="FK37">
    <cfRule type="expression" dxfId="20942" priority="26636" stopIfTrue="1">
      <formula>WEEKDAY($A37)=1</formula>
    </cfRule>
  </conditionalFormatting>
  <conditionalFormatting sqref="FK37">
    <cfRule type="expression" dxfId="20941" priority="26635" stopIfTrue="1">
      <formula>WEEKDAY($A37)=1</formula>
    </cfRule>
  </conditionalFormatting>
  <conditionalFormatting sqref="FK37">
    <cfRule type="expression" dxfId="20940" priority="26634" stopIfTrue="1">
      <formula>WEEKDAY($A37)=1</formula>
    </cfRule>
  </conditionalFormatting>
  <conditionalFormatting sqref="FK37">
    <cfRule type="expression" dxfId="20939" priority="26633" stopIfTrue="1">
      <formula>WEEKDAY($A37)=1</formula>
    </cfRule>
  </conditionalFormatting>
  <conditionalFormatting sqref="FK37">
    <cfRule type="expression" dxfId="20938" priority="26632" stopIfTrue="1">
      <formula>WEEKDAY($A37)=1</formula>
    </cfRule>
  </conditionalFormatting>
  <conditionalFormatting sqref="FK37">
    <cfRule type="expression" dxfId="20937" priority="26631" stopIfTrue="1">
      <formula>WEEKDAY($A37)=1</formula>
    </cfRule>
  </conditionalFormatting>
  <conditionalFormatting sqref="FK37">
    <cfRule type="expression" dxfId="20936" priority="26630" stopIfTrue="1">
      <formula>WEEKDAY($A37)=1</formula>
    </cfRule>
  </conditionalFormatting>
  <conditionalFormatting sqref="FK37">
    <cfRule type="expression" dxfId="20935" priority="26629" stopIfTrue="1">
      <formula>WEEKDAY($A37)=1</formula>
    </cfRule>
  </conditionalFormatting>
  <conditionalFormatting sqref="FK37">
    <cfRule type="expression" dxfId="20934" priority="26628" stopIfTrue="1">
      <formula>WEEKDAY($A37)=1</formula>
    </cfRule>
  </conditionalFormatting>
  <conditionalFormatting sqref="FK37">
    <cfRule type="expression" dxfId="20933" priority="26627" stopIfTrue="1">
      <formula>WEEKDAY($A37)=1</formula>
    </cfRule>
  </conditionalFormatting>
  <conditionalFormatting sqref="FK37">
    <cfRule type="expression" dxfId="20932" priority="26626" stopIfTrue="1">
      <formula>WEEKDAY($A37)=1</formula>
    </cfRule>
  </conditionalFormatting>
  <conditionalFormatting sqref="FK37">
    <cfRule type="expression" dxfId="20931" priority="26625" stopIfTrue="1">
      <formula>WEEKDAY($A37)=1</formula>
    </cfRule>
  </conditionalFormatting>
  <conditionalFormatting sqref="FK37">
    <cfRule type="expression" dxfId="20930" priority="26624" stopIfTrue="1">
      <formula>WEEKDAY($A37)=1</formula>
    </cfRule>
  </conditionalFormatting>
  <conditionalFormatting sqref="FK37">
    <cfRule type="expression" dxfId="20929" priority="26623" stopIfTrue="1">
      <formula>WEEKDAY($A37)=1</formula>
    </cfRule>
  </conditionalFormatting>
  <conditionalFormatting sqref="FK37">
    <cfRule type="expression" dxfId="20928" priority="26622" stopIfTrue="1">
      <formula>WEEKDAY($A37)=1</formula>
    </cfRule>
  </conditionalFormatting>
  <conditionalFormatting sqref="FK37">
    <cfRule type="expression" dxfId="20927" priority="26621" stopIfTrue="1">
      <formula>WEEKDAY($A37)=1</formula>
    </cfRule>
  </conditionalFormatting>
  <conditionalFormatting sqref="FK37">
    <cfRule type="expression" dxfId="20926" priority="26620" stopIfTrue="1">
      <formula>WEEKDAY($A37)=1</formula>
    </cfRule>
  </conditionalFormatting>
  <conditionalFormatting sqref="FK37">
    <cfRule type="expression" dxfId="20925" priority="26619" stopIfTrue="1">
      <formula>WEEKDAY($A37)=1</formula>
    </cfRule>
  </conditionalFormatting>
  <conditionalFormatting sqref="FK37">
    <cfRule type="expression" dxfId="20924" priority="26618" stopIfTrue="1">
      <formula>WEEKDAY($A37)=1</formula>
    </cfRule>
  </conditionalFormatting>
  <conditionalFormatting sqref="FK37">
    <cfRule type="expression" dxfId="20923" priority="26617" stopIfTrue="1">
      <formula>WEEKDAY($A37)=1</formula>
    </cfRule>
  </conditionalFormatting>
  <conditionalFormatting sqref="FK37">
    <cfRule type="expression" dxfId="20922" priority="26616" stopIfTrue="1">
      <formula>WEEKDAY($A37)=1</formula>
    </cfRule>
  </conditionalFormatting>
  <conditionalFormatting sqref="FK37">
    <cfRule type="expression" dxfId="20921" priority="26615" stopIfTrue="1">
      <formula>WEEKDAY($A37)=1</formula>
    </cfRule>
  </conditionalFormatting>
  <conditionalFormatting sqref="FK37">
    <cfRule type="expression" dxfId="20920" priority="26614" stopIfTrue="1">
      <formula>WEEKDAY($A37)=1</formula>
    </cfRule>
  </conditionalFormatting>
  <conditionalFormatting sqref="FK37">
    <cfRule type="expression" dxfId="20919" priority="26613" stopIfTrue="1">
      <formula>WEEKDAY($A37)=1</formula>
    </cfRule>
  </conditionalFormatting>
  <conditionalFormatting sqref="FK37">
    <cfRule type="expression" dxfId="20918" priority="26612" stopIfTrue="1">
      <formula>WEEKDAY($A37)=1</formula>
    </cfRule>
  </conditionalFormatting>
  <conditionalFormatting sqref="FK37">
    <cfRule type="expression" dxfId="20917" priority="26611" stopIfTrue="1">
      <formula>WEEKDAY($A37)=1</formula>
    </cfRule>
  </conditionalFormatting>
  <conditionalFormatting sqref="FK37">
    <cfRule type="expression" dxfId="20916" priority="26609" stopIfTrue="1">
      <formula>WEEKDAY($A37)=1</formula>
    </cfRule>
  </conditionalFormatting>
  <conditionalFormatting sqref="FK37">
    <cfRule type="expression" dxfId="20915" priority="26608" stopIfTrue="1">
      <formula>WEEKDAY($A37)=1</formula>
    </cfRule>
  </conditionalFormatting>
  <conditionalFormatting sqref="FK37">
    <cfRule type="expression" dxfId="20914" priority="26607" stopIfTrue="1">
      <formula>WEEKDAY($A37)=1</formula>
    </cfRule>
  </conditionalFormatting>
  <conditionalFormatting sqref="FK37">
    <cfRule type="expression" dxfId="20913" priority="26606" stopIfTrue="1">
      <formula>WEEKDAY($A37)=1</formula>
    </cfRule>
  </conditionalFormatting>
  <conditionalFormatting sqref="FK37">
    <cfRule type="expression" dxfId="20912" priority="26605" stopIfTrue="1">
      <formula>WEEKDAY($A37)=1</formula>
    </cfRule>
  </conditionalFormatting>
  <conditionalFormatting sqref="FK37">
    <cfRule type="expression" dxfId="20911" priority="26604" stopIfTrue="1">
      <formula>WEEKDAY($A37)=1</formula>
    </cfRule>
  </conditionalFormatting>
  <conditionalFormatting sqref="FK37">
    <cfRule type="expression" dxfId="20910" priority="26603" stopIfTrue="1">
      <formula>WEEKDAY($A37)=1</formula>
    </cfRule>
  </conditionalFormatting>
  <conditionalFormatting sqref="FK37">
    <cfRule type="expression" dxfId="20909" priority="26602" stopIfTrue="1">
      <formula>WEEKDAY($A37)=1</formula>
    </cfRule>
  </conditionalFormatting>
  <conditionalFormatting sqref="FK37">
    <cfRule type="expression" dxfId="20908" priority="26601" stopIfTrue="1">
      <formula>WEEKDAY($A37)=1</formula>
    </cfRule>
  </conditionalFormatting>
  <conditionalFormatting sqref="FK37">
    <cfRule type="expression" dxfId="20907" priority="26600" stopIfTrue="1">
      <formula>WEEKDAY($A37)=1</formula>
    </cfRule>
  </conditionalFormatting>
  <conditionalFormatting sqref="FK37">
    <cfRule type="expression" dxfId="20906" priority="26599" stopIfTrue="1">
      <formula>WEEKDAY($A37)=1</formula>
    </cfRule>
  </conditionalFormatting>
  <conditionalFormatting sqref="FK37">
    <cfRule type="expression" dxfId="20905" priority="26598" stopIfTrue="1">
      <formula>WEEKDAY($A37)=1</formula>
    </cfRule>
  </conditionalFormatting>
  <conditionalFormatting sqref="FK37">
    <cfRule type="expression" dxfId="20904" priority="26597" stopIfTrue="1">
      <formula>WEEKDAY($A37)=1</formula>
    </cfRule>
  </conditionalFormatting>
  <conditionalFormatting sqref="FK37">
    <cfRule type="expression" dxfId="20903" priority="26596" stopIfTrue="1">
      <formula>WEEKDAY($A37)=1</formula>
    </cfRule>
  </conditionalFormatting>
  <conditionalFormatting sqref="FK37">
    <cfRule type="expression" dxfId="20902" priority="26595" stopIfTrue="1">
      <formula>WEEKDAY($A37)=1</formula>
    </cfRule>
  </conditionalFormatting>
  <conditionalFormatting sqref="FK37">
    <cfRule type="expression" dxfId="20901" priority="26594" stopIfTrue="1">
      <formula>WEEKDAY($A37)=1</formula>
    </cfRule>
  </conditionalFormatting>
  <conditionalFormatting sqref="FK37">
    <cfRule type="expression" dxfId="20900" priority="26593" stopIfTrue="1">
      <formula>WEEKDAY($A37)=1</formula>
    </cfRule>
  </conditionalFormatting>
  <conditionalFormatting sqref="FK37">
    <cfRule type="expression" dxfId="20899" priority="26592" stopIfTrue="1">
      <formula>WEEKDAY($A37)=1</formula>
    </cfRule>
  </conditionalFormatting>
  <conditionalFormatting sqref="FK37">
    <cfRule type="expression" dxfId="20898" priority="26591" stopIfTrue="1">
      <formula>WEEKDAY($A37)=1</formula>
    </cfRule>
  </conditionalFormatting>
  <conditionalFormatting sqref="FK37">
    <cfRule type="expression" dxfId="20897" priority="26590" stopIfTrue="1">
      <formula>WEEKDAY($A37)=1</formula>
    </cfRule>
  </conditionalFormatting>
  <conditionalFormatting sqref="FK37">
    <cfRule type="expression" dxfId="20896" priority="26589" stopIfTrue="1">
      <formula>WEEKDAY($A37)=1</formula>
    </cfRule>
  </conditionalFormatting>
  <conditionalFormatting sqref="FK37">
    <cfRule type="expression" dxfId="20895" priority="26588" stopIfTrue="1">
      <formula>WEEKDAY($A37)=1</formula>
    </cfRule>
  </conditionalFormatting>
  <conditionalFormatting sqref="FK37">
    <cfRule type="expression" dxfId="20894" priority="26587" stopIfTrue="1">
      <formula>WEEKDAY($A37)=1</formula>
    </cfRule>
  </conditionalFormatting>
  <conditionalFormatting sqref="FK37">
    <cfRule type="expression" dxfId="20893" priority="26586" stopIfTrue="1">
      <formula>WEEKDAY($A37)=1</formula>
    </cfRule>
  </conditionalFormatting>
  <conditionalFormatting sqref="FK37">
    <cfRule type="expression" dxfId="20892" priority="26585" stopIfTrue="1">
      <formula>WEEKDAY($A37)=1</formula>
    </cfRule>
  </conditionalFormatting>
  <conditionalFormatting sqref="FK37">
    <cfRule type="expression" dxfId="20891" priority="26584" stopIfTrue="1">
      <formula>WEEKDAY($A37)=1</formula>
    </cfRule>
  </conditionalFormatting>
  <conditionalFormatting sqref="FK37">
    <cfRule type="expression" dxfId="20890" priority="26583" stopIfTrue="1">
      <formula>WEEKDAY($A37)=1</formula>
    </cfRule>
  </conditionalFormatting>
  <conditionalFormatting sqref="FK37">
    <cfRule type="expression" dxfId="20889" priority="26582" stopIfTrue="1">
      <formula>WEEKDAY($A37)=1</formula>
    </cfRule>
  </conditionalFormatting>
  <conditionalFormatting sqref="FK37">
    <cfRule type="expression" dxfId="20888" priority="26581" stopIfTrue="1">
      <formula>WEEKDAY($A37)=1</formula>
    </cfRule>
  </conditionalFormatting>
  <conditionalFormatting sqref="FK37">
    <cfRule type="expression" dxfId="20887" priority="26580" stopIfTrue="1">
      <formula>WEEKDAY($A37)=1</formula>
    </cfRule>
  </conditionalFormatting>
  <conditionalFormatting sqref="FK37">
    <cfRule type="expression" dxfId="20886" priority="26579" stopIfTrue="1">
      <formula>WEEKDAY($A37)=1</formula>
    </cfRule>
  </conditionalFormatting>
  <conditionalFormatting sqref="FK37">
    <cfRule type="expression" dxfId="20885" priority="26578" stopIfTrue="1">
      <formula>WEEKDAY($A37)=1</formula>
    </cfRule>
  </conditionalFormatting>
  <conditionalFormatting sqref="FK37">
    <cfRule type="expression" dxfId="20884" priority="26577" stopIfTrue="1">
      <formula>WEEKDAY($A37)=1</formula>
    </cfRule>
  </conditionalFormatting>
  <conditionalFormatting sqref="FK37">
    <cfRule type="expression" dxfId="20883" priority="26576" stopIfTrue="1">
      <formula>WEEKDAY($A37)=1</formula>
    </cfRule>
  </conditionalFormatting>
  <conditionalFormatting sqref="FK37">
    <cfRule type="expression" dxfId="20882" priority="26572" stopIfTrue="1">
      <formula>WEEKDAY($A37)=1</formula>
    </cfRule>
  </conditionalFormatting>
  <conditionalFormatting sqref="FK37">
    <cfRule type="expression" dxfId="20881" priority="26575" stopIfTrue="1">
      <formula>WEEKDAY($A37)=1</formula>
    </cfRule>
  </conditionalFormatting>
  <conditionalFormatting sqref="FK37">
    <cfRule type="expression" dxfId="20880" priority="26574" stopIfTrue="1">
      <formula>WEEKDAY($A37)=1</formula>
    </cfRule>
  </conditionalFormatting>
  <conditionalFormatting sqref="FK37">
    <cfRule type="expression" dxfId="20879" priority="26573" stopIfTrue="1">
      <formula>WEEKDAY($A37)=1</formula>
    </cfRule>
  </conditionalFormatting>
  <conditionalFormatting sqref="FK37">
    <cfRule type="expression" dxfId="20878" priority="26571" stopIfTrue="1">
      <formula>WEEKDAY($A37)=1</formula>
    </cfRule>
  </conditionalFormatting>
  <conditionalFormatting sqref="FK37">
    <cfRule type="expression" dxfId="20877" priority="26570" stopIfTrue="1">
      <formula>WEEKDAY($A37)=1</formula>
    </cfRule>
  </conditionalFormatting>
  <conditionalFormatting sqref="FK37">
    <cfRule type="expression" dxfId="20876" priority="26569" stopIfTrue="1">
      <formula>WEEKDAY($A37)=1</formula>
    </cfRule>
  </conditionalFormatting>
  <conditionalFormatting sqref="FK37">
    <cfRule type="expression" dxfId="20875" priority="26568" stopIfTrue="1">
      <formula>WEEKDAY($A37)=1</formula>
    </cfRule>
  </conditionalFormatting>
  <conditionalFormatting sqref="FK37">
    <cfRule type="expression" dxfId="20874" priority="26521" stopIfTrue="1">
      <formula>WEEKDAY($A37)=1</formula>
    </cfRule>
  </conditionalFormatting>
  <conditionalFormatting sqref="FK37">
    <cfRule type="expression" dxfId="20873" priority="26567" stopIfTrue="1">
      <formula>WEEKDAY($A37)=1</formula>
    </cfRule>
  </conditionalFormatting>
  <conditionalFormatting sqref="FK37">
    <cfRule type="expression" dxfId="20872" priority="26566" stopIfTrue="1">
      <formula>WEEKDAY($A37)=1</formula>
    </cfRule>
  </conditionalFormatting>
  <conditionalFormatting sqref="FK37">
    <cfRule type="expression" dxfId="20871" priority="26565" stopIfTrue="1">
      <formula>WEEKDAY($A37)=1</formula>
    </cfRule>
  </conditionalFormatting>
  <conditionalFormatting sqref="FK37">
    <cfRule type="expression" dxfId="20870" priority="26564" stopIfTrue="1">
      <formula>WEEKDAY($A37)=1</formula>
    </cfRule>
  </conditionalFormatting>
  <conditionalFormatting sqref="FK37">
    <cfRule type="expression" dxfId="20869" priority="26563" stopIfTrue="1">
      <formula>WEEKDAY($A37)=1</formula>
    </cfRule>
  </conditionalFormatting>
  <conditionalFormatting sqref="FK37">
    <cfRule type="expression" dxfId="20868" priority="26562" stopIfTrue="1">
      <formula>WEEKDAY($A37)=1</formula>
    </cfRule>
  </conditionalFormatting>
  <conditionalFormatting sqref="FK37">
    <cfRule type="expression" dxfId="20867" priority="26561" stopIfTrue="1">
      <formula>WEEKDAY($A37)=1</formula>
    </cfRule>
  </conditionalFormatting>
  <conditionalFormatting sqref="FK37">
    <cfRule type="expression" dxfId="20866" priority="26560" stopIfTrue="1">
      <formula>WEEKDAY($A37)=1</formula>
    </cfRule>
  </conditionalFormatting>
  <conditionalFormatting sqref="FK37">
    <cfRule type="expression" dxfId="20865" priority="26559" stopIfTrue="1">
      <formula>WEEKDAY($A37)=1</formula>
    </cfRule>
  </conditionalFormatting>
  <conditionalFormatting sqref="FK37">
    <cfRule type="expression" dxfId="20864" priority="26558" stopIfTrue="1">
      <formula>WEEKDAY($A37)=1</formula>
    </cfRule>
  </conditionalFormatting>
  <conditionalFormatting sqref="FK37">
    <cfRule type="expression" dxfId="20863" priority="26557" stopIfTrue="1">
      <formula>WEEKDAY($A37)=1</formula>
    </cfRule>
  </conditionalFormatting>
  <conditionalFormatting sqref="FK37">
    <cfRule type="expression" dxfId="20862" priority="26556" stopIfTrue="1">
      <formula>WEEKDAY($A37)=1</formula>
    </cfRule>
  </conditionalFormatting>
  <conditionalFormatting sqref="FK37">
    <cfRule type="expression" dxfId="20861" priority="26555" stopIfTrue="1">
      <formula>WEEKDAY($A37)=1</formula>
    </cfRule>
  </conditionalFormatting>
  <conditionalFormatting sqref="FK37">
    <cfRule type="expression" dxfId="20860" priority="26554" stopIfTrue="1">
      <formula>WEEKDAY($A37)=1</formula>
    </cfRule>
  </conditionalFormatting>
  <conditionalFormatting sqref="FK37">
    <cfRule type="expression" dxfId="20859" priority="26553" stopIfTrue="1">
      <formula>WEEKDAY($A37)=1</formula>
    </cfRule>
  </conditionalFormatting>
  <conditionalFormatting sqref="FK37">
    <cfRule type="expression" dxfId="20858" priority="26552" stopIfTrue="1">
      <formula>WEEKDAY($A37)=1</formula>
    </cfRule>
  </conditionalFormatting>
  <conditionalFormatting sqref="FK37">
    <cfRule type="expression" dxfId="20857" priority="26551" stopIfTrue="1">
      <formula>WEEKDAY($A37)=1</formula>
    </cfRule>
  </conditionalFormatting>
  <conditionalFormatting sqref="FK37">
    <cfRule type="expression" dxfId="20856" priority="26550" stopIfTrue="1">
      <formula>WEEKDAY($A37)=1</formula>
    </cfRule>
  </conditionalFormatting>
  <conditionalFormatting sqref="FK37">
    <cfRule type="expression" dxfId="20855" priority="26549" stopIfTrue="1">
      <formula>WEEKDAY($A37)=1</formula>
    </cfRule>
  </conditionalFormatting>
  <conditionalFormatting sqref="FK37">
    <cfRule type="expression" dxfId="20854" priority="26548" stopIfTrue="1">
      <formula>WEEKDAY($A37)=1</formula>
    </cfRule>
  </conditionalFormatting>
  <conditionalFormatting sqref="FK37">
    <cfRule type="expression" dxfId="20853" priority="26547" stopIfTrue="1">
      <formula>WEEKDAY($A37)=1</formula>
    </cfRule>
  </conditionalFormatting>
  <conditionalFormatting sqref="FK37">
    <cfRule type="expression" dxfId="20852" priority="26546" stopIfTrue="1">
      <formula>WEEKDAY($A37)=1</formula>
    </cfRule>
  </conditionalFormatting>
  <conditionalFormatting sqref="FK37">
    <cfRule type="expression" dxfId="20851" priority="26545" stopIfTrue="1">
      <formula>WEEKDAY($A37)=1</formula>
    </cfRule>
  </conditionalFormatting>
  <conditionalFormatting sqref="FK37">
    <cfRule type="expression" dxfId="20850" priority="26544" stopIfTrue="1">
      <formula>WEEKDAY($A37)=1</formula>
    </cfRule>
  </conditionalFormatting>
  <conditionalFormatting sqref="FK37">
    <cfRule type="expression" dxfId="20849" priority="26543" stopIfTrue="1">
      <formula>WEEKDAY($A37)=1</formula>
    </cfRule>
  </conditionalFormatting>
  <conditionalFormatting sqref="FK37">
    <cfRule type="expression" dxfId="20848" priority="26542" stopIfTrue="1">
      <formula>WEEKDAY($A37)=1</formula>
    </cfRule>
  </conditionalFormatting>
  <conditionalFormatting sqref="FK37">
    <cfRule type="expression" dxfId="20847" priority="26541" stopIfTrue="1">
      <formula>WEEKDAY($A37)=1</formula>
    </cfRule>
  </conditionalFormatting>
  <conditionalFormatting sqref="FK37">
    <cfRule type="expression" dxfId="20846" priority="26540" stopIfTrue="1">
      <formula>WEEKDAY($A37)=1</formula>
    </cfRule>
  </conditionalFormatting>
  <conditionalFormatting sqref="FK37">
    <cfRule type="expression" dxfId="20845" priority="26539" stopIfTrue="1">
      <formula>WEEKDAY($A37)=1</formula>
    </cfRule>
  </conditionalFormatting>
  <conditionalFormatting sqref="FK37">
    <cfRule type="expression" dxfId="20844" priority="26538" stopIfTrue="1">
      <formula>WEEKDAY($A37)=1</formula>
    </cfRule>
  </conditionalFormatting>
  <conditionalFormatting sqref="FK37">
    <cfRule type="expression" dxfId="20843" priority="26537" stopIfTrue="1">
      <formula>WEEKDAY($A37)=1</formula>
    </cfRule>
  </conditionalFormatting>
  <conditionalFormatting sqref="FK37">
    <cfRule type="expression" dxfId="20842" priority="26536" stopIfTrue="1">
      <formula>WEEKDAY($A37)=1</formula>
    </cfRule>
  </conditionalFormatting>
  <conditionalFormatting sqref="FK37">
    <cfRule type="expression" dxfId="20841" priority="26535" stopIfTrue="1">
      <formula>WEEKDAY($A37)=1</formula>
    </cfRule>
  </conditionalFormatting>
  <conditionalFormatting sqref="FK37">
    <cfRule type="expression" dxfId="20840" priority="26534" stopIfTrue="1">
      <formula>WEEKDAY($A37)=1</formula>
    </cfRule>
  </conditionalFormatting>
  <conditionalFormatting sqref="FK37">
    <cfRule type="expression" dxfId="20839" priority="26533" stopIfTrue="1">
      <formula>WEEKDAY($A37)=1</formula>
    </cfRule>
  </conditionalFormatting>
  <conditionalFormatting sqref="FK37">
    <cfRule type="expression" dxfId="20838" priority="26532" stopIfTrue="1">
      <formula>WEEKDAY($A37)=1</formula>
    </cfRule>
  </conditionalFormatting>
  <conditionalFormatting sqref="FK37">
    <cfRule type="expression" dxfId="20837" priority="26531" stopIfTrue="1">
      <formula>WEEKDAY($A37)=1</formula>
    </cfRule>
  </conditionalFormatting>
  <conditionalFormatting sqref="FK37">
    <cfRule type="expression" dxfId="20836" priority="26530" stopIfTrue="1">
      <formula>WEEKDAY($A37)=1</formula>
    </cfRule>
  </conditionalFormatting>
  <conditionalFormatting sqref="FK37">
    <cfRule type="expression" dxfId="20835" priority="26529" stopIfTrue="1">
      <formula>WEEKDAY($A37)=1</formula>
    </cfRule>
  </conditionalFormatting>
  <conditionalFormatting sqref="FK37">
    <cfRule type="expression" dxfId="20834" priority="26528" stopIfTrue="1">
      <formula>WEEKDAY($A37)=1</formula>
    </cfRule>
  </conditionalFormatting>
  <conditionalFormatting sqref="FK37">
    <cfRule type="expression" dxfId="20833" priority="26527" stopIfTrue="1">
      <formula>WEEKDAY($A37)=1</formula>
    </cfRule>
  </conditionalFormatting>
  <conditionalFormatting sqref="FK37">
    <cfRule type="expression" dxfId="20832" priority="26526" stopIfTrue="1">
      <formula>WEEKDAY($A37)=1</formula>
    </cfRule>
  </conditionalFormatting>
  <conditionalFormatting sqref="FK37">
    <cfRule type="expression" dxfId="20831" priority="26525" stopIfTrue="1">
      <formula>WEEKDAY($A37)=1</formula>
    </cfRule>
  </conditionalFormatting>
  <conditionalFormatting sqref="FK37">
    <cfRule type="expression" dxfId="20830" priority="26524" stopIfTrue="1">
      <formula>WEEKDAY($A37)=1</formula>
    </cfRule>
  </conditionalFormatting>
  <conditionalFormatting sqref="FK37">
    <cfRule type="expression" dxfId="20829" priority="26523" stopIfTrue="1">
      <formula>WEEKDAY($A37)=1</formula>
    </cfRule>
  </conditionalFormatting>
  <conditionalFormatting sqref="FK37">
    <cfRule type="expression" dxfId="20828" priority="26522" stopIfTrue="1">
      <formula>WEEKDAY($A37)=1</formula>
    </cfRule>
  </conditionalFormatting>
  <conditionalFormatting sqref="FK37">
    <cfRule type="expression" dxfId="20827" priority="26517" stopIfTrue="1">
      <formula>WEEKDAY($A37)=1</formula>
    </cfRule>
  </conditionalFormatting>
  <conditionalFormatting sqref="FK37">
    <cfRule type="expression" dxfId="20826" priority="26520" stopIfTrue="1">
      <formula>WEEKDAY($A37)=1</formula>
    </cfRule>
  </conditionalFormatting>
  <conditionalFormatting sqref="FK37">
    <cfRule type="expression" dxfId="20825" priority="26519" stopIfTrue="1">
      <formula>WEEKDAY($A37)=1</formula>
    </cfRule>
  </conditionalFormatting>
  <conditionalFormatting sqref="FK37">
    <cfRule type="expression" dxfId="20824" priority="26518" stopIfTrue="1">
      <formula>WEEKDAY($A37)=1</formula>
    </cfRule>
  </conditionalFormatting>
  <conditionalFormatting sqref="FK37">
    <cfRule type="expression" dxfId="20823" priority="26516" stopIfTrue="1">
      <formula>WEEKDAY($A37)=1</formula>
    </cfRule>
  </conditionalFormatting>
  <conditionalFormatting sqref="FK37">
    <cfRule type="expression" dxfId="20822" priority="26515" stopIfTrue="1">
      <formula>WEEKDAY($A37)=1</formula>
    </cfRule>
  </conditionalFormatting>
  <conditionalFormatting sqref="FK37">
    <cfRule type="expression" dxfId="20821" priority="26514" stopIfTrue="1">
      <formula>WEEKDAY($A37)=1</formula>
    </cfRule>
  </conditionalFormatting>
  <conditionalFormatting sqref="FK37">
    <cfRule type="expression" dxfId="20820" priority="26513" stopIfTrue="1">
      <formula>WEEKDAY($A37)=1</formula>
    </cfRule>
  </conditionalFormatting>
  <conditionalFormatting sqref="FK37">
    <cfRule type="expression" dxfId="20819" priority="26466" stopIfTrue="1">
      <formula>WEEKDAY($A37)=1</formula>
    </cfRule>
  </conditionalFormatting>
  <conditionalFormatting sqref="FK37">
    <cfRule type="expression" dxfId="20818" priority="26512" stopIfTrue="1">
      <formula>WEEKDAY($A37)=1</formula>
    </cfRule>
  </conditionalFormatting>
  <conditionalFormatting sqref="FK37">
    <cfRule type="expression" dxfId="20817" priority="26511" stopIfTrue="1">
      <formula>WEEKDAY($A37)=1</formula>
    </cfRule>
  </conditionalFormatting>
  <conditionalFormatting sqref="FK37">
    <cfRule type="expression" dxfId="20816" priority="26510" stopIfTrue="1">
      <formula>WEEKDAY($A37)=1</formula>
    </cfRule>
  </conditionalFormatting>
  <conditionalFormatting sqref="FK37">
    <cfRule type="expression" dxfId="20815" priority="26509" stopIfTrue="1">
      <formula>WEEKDAY($A37)=1</formula>
    </cfRule>
  </conditionalFormatting>
  <conditionalFormatting sqref="FK37">
    <cfRule type="expression" dxfId="20814" priority="26508" stopIfTrue="1">
      <formula>WEEKDAY($A37)=1</formula>
    </cfRule>
  </conditionalFormatting>
  <conditionalFormatting sqref="FK37">
    <cfRule type="expression" dxfId="20813" priority="26507" stopIfTrue="1">
      <formula>WEEKDAY($A37)=1</formula>
    </cfRule>
  </conditionalFormatting>
  <conditionalFormatting sqref="FK37">
    <cfRule type="expression" dxfId="20812" priority="26506" stopIfTrue="1">
      <formula>WEEKDAY($A37)=1</formula>
    </cfRule>
  </conditionalFormatting>
  <conditionalFormatting sqref="FK37">
    <cfRule type="expression" dxfId="20811" priority="26505" stopIfTrue="1">
      <formula>WEEKDAY($A37)=1</formula>
    </cfRule>
  </conditionalFormatting>
  <conditionalFormatting sqref="FK37">
    <cfRule type="expression" dxfId="20810" priority="26504" stopIfTrue="1">
      <formula>WEEKDAY($A37)=1</formula>
    </cfRule>
  </conditionalFormatting>
  <conditionalFormatting sqref="FK37">
    <cfRule type="expression" dxfId="20809" priority="26503" stopIfTrue="1">
      <formula>WEEKDAY($A37)=1</formula>
    </cfRule>
  </conditionalFormatting>
  <conditionalFormatting sqref="FK37">
    <cfRule type="expression" dxfId="20808" priority="26502" stopIfTrue="1">
      <formula>WEEKDAY($A37)=1</formula>
    </cfRule>
  </conditionalFormatting>
  <conditionalFormatting sqref="FK37">
    <cfRule type="expression" dxfId="20807" priority="26501" stopIfTrue="1">
      <formula>WEEKDAY($A37)=1</formula>
    </cfRule>
  </conditionalFormatting>
  <conditionalFormatting sqref="FK37">
    <cfRule type="expression" dxfId="20806" priority="26500" stopIfTrue="1">
      <formula>WEEKDAY($A37)=1</formula>
    </cfRule>
  </conditionalFormatting>
  <conditionalFormatting sqref="FK37">
    <cfRule type="expression" dxfId="20805" priority="26499" stopIfTrue="1">
      <formula>WEEKDAY($A37)=1</formula>
    </cfRule>
  </conditionalFormatting>
  <conditionalFormatting sqref="FK37">
    <cfRule type="expression" dxfId="20804" priority="26498" stopIfTrue="1">
      <formula>WEEKDAY($A37)=1</formula>
    </cfRule>
  </conditionalFormatting>
  <conditionalFormatting sqref="FK37">
    <cfRule type="expression" dxfId="20803" priority="26497" stopIfTrue="1">
      <formula>WEEKDAY($A37)=1</formula>
    </cfRule>
  </conditionalFormatting>
  <conditionalFormatting sqref="FK37">
    <cfRule type="expression" dxfId="20802" priority="26496" stopIfTrue="1">
      <formula>WEEKDAY($A37)=1</formula>
    </cfRule>
  </conditionalFormatting>
  <conditionalFormatting sqref="FK37">
    <cfRule type="expression" dxfId="20801" priority="26495" stopIfTrue="1">
      <formula>WEEKDAY($A37)=1</formula>
    </cfRule>
  </conditionalFormatting>
  <conditionalFormatting sqref="FK37">
    <cfRule type="expression" dxfId="20800" priority="26494" stopIfTrue="1">
      <formula>WEEKDAY($A37)=1</formula>
    </cfRule>
  </conditionalFormatting>
  <conditionalFormatting sqref="FK37">
    <cfRule type="expression" dxfId="20799" priority="26493" stopIfTrue="1">
      <formula>WEEKDAY($A37)=1</formula>
    </cfRule>
  </conditionalFormatting>
  <conditionalFormatting sqref="FK37">
    <cfRule type="expression" dxfId="20798" priority="26492" stopIfTrue="1">
      <formula>WEEKDAY($A37)=1</formula>
    </cfRule>
  </conditionalFormatting>
  <conditionalFormatting sqref="FK37">
    <cfRule type="expression" dxfId="20797" priority="26491" stopIfTrue="1">
      <formula>WEEKDAY($A37)=1</formula>
    </cfRule>
  </conditionalFormatting>
  <conditionalFormatting sqref="FK37">
    <cfRule type="expression" dxfId="20796" priority="26490" stopIfTrue="1">
      <formula>WEEKDAY($A37)=1</formula>
    </cfRule>
  </conditionalFormatting>
  <conditionalFormatting sqref="FK37">
    <cfRule type="expression" dxfId="20795" priority="26489" stopIfTrue="1">
      <formula>WEEKDAY($A37)=1</formula>
    </cfRule>
  </conditionalFormatting>
  <conditionalFormatting sqref="FK37">
    <cfRule type="expression" dxfId="20794" priority="26488" stopIfTrue="1">
      <formula>WEEKDAY($A37)=1</formula>
    </cfRule>
  </conditionalFormatting>
  <conditionalFormatting sqref="FK37">
    <cfRule type="expression" dxfId="20793" priority="26487" stopIfTrue="1">
      <formula>WEEKDAY($A37)=1</formula>
    </cfRule>
  </conditionalFormatting>
  <conditionalFormatting sqref="FK37">
    <cfRule type="expression" dxfId="20792" priority="26486" stopIfTrue="1">
      <formula>WEEKDAY($A37)=1</formula>
    </cfRule>
  </conditionalFormatting>
  <conditionalFormatting sqref="FK37">
    <cfRule type="expression" dxfId="20791" priority="26485" stopIfTrue="1">
      <formula>WEEKDAY($A37)=1</formula>
    </cfRule>
  </conditionalFormatting>
  <conditionalFormatting sqref="FK37">
    <cfRule type="expression" dxfId="20790" priority="26484" stopIfTrue="1">
      <formula>WEEKDAY($A37)=1</formula>
    </cfRule>
  </conditionalFormatting>
  <conditionalFormatting sqref="FK37">
    <cfRule type="expression" dxfId="20789" priority="26483" stopIfTrue="1">
      <formula>WEEKDAY($A37)=1</formula>
    </cfRule>
  </conditionalFormatting>
  <conditionalFormatting sqref="FK37">
    <cfRule type="expression" dxfId="20788" priority="26482" stopIfTrue="1">
      <formula>WEEKDAY($A37)=1</formula>
    </cfRule>
  </conditionalFormatting>
  <conditionalFormatting sqref="FK37">
    <cfRule type="expression" dxfId="20787" priority="26481" stopIfTrue="1">
      <formula>WEEKDAY($A37)=1</formula>
    </cfRule>
  </conditionalFormatting>
  <conditionalFormatting sqref="FK37">
    <cfRule type="expression" dxfId="20786" priority="26480" stopIfTrue="1">
      <formula>WEEKDAY($A37)=1</formula>
    </cfRule>
  </conditionalFormatting>
  <conditionalFormatting sqref="FK37">
    <cfRule type="expression" dxfId="20785" priority="26479" stopIfTrue="1">
      <formula>WEEKDAY($A37)=1</formula>
    </cfRule>
  </conditionalFormatting>
  <conditionalFormatting sqref="FK37">
    <cfRule type="expression" dxfId="20784" priority="26478" stopIfTrue="1">
      <formula>WEEKDAY($A37)=1</formula>
    </cfRule>
  </conditionalFormatting>
  <conditionalFormatting sqref="FK37">
    <cfRule type="expression" dxfId="20783" priority="26477" stopIfTrue="1">
      <formula>WEEKDAY($A37)=1</formula>
    </cfRule>
  </conditionalFormatting>
  <conditionalFormatting sqref="FK37">
    <cfRule type="expression" dxfId="20782" priority="26476" stopIfTrue="1">
      <formula>WEEKDAY($A37)=1</formula>
    </cfRule>
  </conditionalFormatting>
  <conditionalFormatting sqref="FK37">
    <cfRule type="expression" dxfId="20781" priority="26475" stopIfTrue="1">
      <formula>WEEKDAY($A37)=1</formula>
    </cfRule>
  </conditionalFormatting>
  <conditionalFormatting sqref="FK37">
    <cfRule type="expression" dxfId="20780" priority="26474" stopIfTrue="1">
      <formula>WEEKDAY($A37)=1</formula>
    </cfRule>
  </conditionalFormatting>
  <conditionalFormatting sqref="FK37">
    <cfRule type="expression" dxfId="20779" priority="26473" stopIfTrue="1">
      <formula>WEEKDAY($A37)=1</formula>
    </cfRule>
  </conditionalFormatting>
  <conditionalFormatting sqref="FK37">
    <cfRule type="expression" dxfId="20778" priority="26472" stopIfTrue="1">
      <formula>WEEKDAY($A37)=1</formula>
    </cfRule>
  </conditionalFormatting>
  <conditionalFormatting sqref="FK37">
    <cfRule type="expression" dxfId="20777" priority="26471" stopIfTrue="1">
      <formula>WEEKDAY($A37)=1</formula>
    </cfRule>
  </conditionalFormatting>
  <conditionalFormatting sqref="FK37">
    <cfRule type="expression" dxfId="20776" priority="26470" stopIfTrue="1">
      <formula>WEEKDAY($A37)=1</formula>
    </cfRule>
  </conditionalFormatting>
  <conditionalFormatting sqref="FK37">
    <cfRule type="expression" dxfId="20775" priority="26469" stopIfTrue="1">
      <formula>WEEKDAY($A37)=1</formula>
    </cfRule>
  </conditionalFormatting>
  <conditionalFormatting sqref="FK37">
    <cfRule type="expression" dxfId="20774" priority="26468" stopIfTrue="1">
      <formula>WEEKDAY($A37)=1</formula>
    </cfRule>
  </conditionalFormatting>
  <conditionalFormatting sqref="FK37">
    <cfRule type="expression" dxfId="20773" priority="26467" stopIfTrue="1">
      <formula>WEEKDAY($A37)=1</formula>
    </cfRule>
  </conditionalFormatting>
  <conditionalFormatting sqref="FK37">
    <cfRule type="expression" dxfId="20772" priority="26465" stopIfTrue="1">
      <formula>WEEKDAY($A37)=1</formula>
    </cfRule>
  </conditionalFormatting>
  <conditionalFormatting sqref="FK37">
    <cfRule type="expression" dxfId="20771" priority="26464" stopIfTrue="1">
      <formula>WEEKDAY($A37)=1</formula>
    </cfRule>
  </conditionalFormatting>
  <conditionalFormatting sqref="FK37">
    <cfRule type="expression" dxfId="20770" priority="26463" stopIfTrue="1">
      <formula>WEEKDAY($A37)=1</formula>
    </cfRule>
  </conditionalFormatting>
  <conditionalFormatting sqref="FK37">
    <cfRule type="expression" dxfId="20769" priority="26462" stopIfTrue="1">
      <formula>WEEKDAY($A37)=1</formula>
    </cfRule>
  </conditionalFormatting>
  <conditionalFormatting sqref="FK37">
    <cfRule type="expression" dxfId="20768" priority="26461" stopIfTrue="1">
      <formula>WEEKDAY($A37)=1</formula>
    </cfRule>
  </conditionalFormatting>
  <conditionalFormatting sqref="FK37">
    <cfRule type="expression" dxfId="20767" priority="26460" stopIfTrue="1">
      <formula>WEEKDAY($A37)=1</formula>
    </cfRule>
  </conditionalFormatting>
  <conditionalFormatting sqref="FK37">
    <cfRule type="expression" dxfId="20766" priority="26459" stopIfTrue="1">
      <formula>WEEKDAY($A37)=1</formula>
    </cfRule>
  </conditionalFormatting>
  <conditionalFormatting sqref="FK37">
    <cfRule type="expression" dxfId="20765" priority="26458" stopIfTrue="1">
      <formula>WEEKDAY($A37)=1</formula>
    </cfRule>
  </conditionalFormatting>
  <conditionalFormatting sqref="FK37">
    <cfRule type="expression" dxfId="20764" priority="26457" stopIfTrue="1">
      <formula>WEEKDAY($A37)=1</formula>
    </cfRule>
  </conditionalFormatting>
  <conditionalFormatting sqref="FK37">
    <cfRule type="expression" dxfId="20763" priority="26456" stopIfTrue="1">
      <formula>WEEKDAY($A37)=1</formula>
    </cfRule>
  </conditionalFormatting>
  <conditionalFormatting sqref="FK37">
    <cfRule type="expression" dxfId="20762" priority="26455" stopIfTrue="1">
      <formula>WEEKDAY($A37)=1</formula>
    </cfRule>
  </conditionalFormatting>
  <conditionalFormatting sqref="FK37">
    <cfRule type="expression" dxfId="20761" priority="26454" stopIfTrue="1">
      <formula>WEEKDAY($A37)=1</formula>
    </cfRule>
  </conditionalFormatting>
  <conditionalFormatting sqref="FK37">
    <cfRule type="expression" dxfId="20760" priority="26453" stopIfTrue="1">
      <formula>WEEKDAY($A37)=1</formula>
    </cfRule>
  </conditionalFormatting>
  <conditionalFormatting sqref="FK37">
    <cfRule type="expression" dxfId="20759" priority="26452" stopIfTrue="1">
      <formula>WEEKDAY($A37)=1</formula>
    </cfRule>
  </conditionalFormatting>
  <conditionalFormatting sqref="FK37">
    <cfRule type="expression" dxfId="20758" priority="26451" stopIfTrue="1">
      <formula>WEEKDAY($A37)=1</formula>
    </cfRule>
  </conditionalFormatting>
  <conditionalFormatting sqref="FK37">
    <cfRule type="expression" dxfId="20757" priority="26450" stopIfTrue="1">
      <formula>WEEKDAY($A37)=1</formula>
    </cfRule>
  </conditionalFormatting>
  <conditionalFormatting sqref="FK37">
    <cfRule type="expression" dxfId="20756" priority="26449" stopIfTrue="1">
      <formula>WEEKDAY($A37)=1</formula>
    </cfRule>
  </conditionalFormatting>
  <conditionalFormatting sqref="FK37">
    <cfRule type="expression" dxfId="20755" priority="26448" stopIfTrue="1">
      <formula>WEEKDAY($A37)=1</formula>
    </cfRule>
  </conditionalFormatting>
  <conditionalFormatting sqref="FK37">
    <cfRule type="expression" dxfId="20754" priority="26447" stopIfTrue="1">
      <formula>WEEKDAY($A37)=1</formula>
    </cfRule>
  </conditionalFormatting>
  <conditionalFormatting sqref="FK37">
    <cfRule type="expression" dxfId="20753" priority="26446" stopIfTrue="1">
      <formula>WEEKDAY($A37)=1</formula>
    </cfRule>
  </conditionalFormatting>
  <conditionalFormatting sqref="FK37">
    <cfRule type="expression" dxfId="20752" priority="26445" stopIfTrue="1">
      <formula>WEEKDAY($A37)=1</formula>
    </cfRule>
  </conditionalFormatting>
  <conditionalFormatting sqref="FK37">
    <cfRule type="expression" dxfId="20751" priority="26444" stopIfTrue="1">
      <formula>WEEKDAY($A37)=1</formula>
    </cfRule>
  </conditionalFormatting>
  <conditionalFormatting sqref="FK37">
    <cfRule type="expression" dxfId="20750" priority="26443" stopIfTrue="1">
      <formula>WEEKDAY($A37)=1</formula>
    </cfRule>
  </conditionalFormatting>
  <conditionalFormatting sqref="FK37">
    <cfRule type="expression" dxfId="20749" priority="26442" stopIfTrue="1">
      <formula>WEEKDAY($A37)=1</formula>
    </cfRule>
  </conditionalFormatting>
  <conditionalFormatting sqref="FK37">
    <cfRule type="expression" dxfId="20748" priority="26441" stopIfTrue="1">
      <formula>WEEKDAY($A37)=1</formula>
    </cfRule>
  </conditionalFormatting>
  <conditionalFormatting sqref="FK37">
    <cfRule type="expression" dxfId="20747" priority="26440" stopIfTrue="1">
      <formula>WEEKDAY($A37)=1</formula>
    </cfRule>
  </conditionalFormatting>
  <conditionalFormatting sqref="FK37">
    <cfRule type="expression" dxfId="20746" priority="26439" stopIfTrue="1">
      <formula>WEEKDAY($A37)=1</formula>
    </cfRule>
  </conditionalFormatting>
  <conditionalFormatting sqref="FK37">
    <cfRule type="expression" dxfId="20745" priority="26438" stopIfTrue="1">
      <formula>WEEKDAY($A37)=1</formula>
    </cfRule>
  </conditionalFormatting>
  <conditionalFormatting sqref="FK37">
    <cfRule type="expression" dxfId="20744" priority="26437" stopIfTrue="1">
      <formula>WEEKDAY($A37)=1</formula>
    </cfRule>
  </conditionalFormatting>
  <conditionalFormatting sqref="FK37">
    <cfRule type="expression" dxfId="20743" priority="26436" stopIfTrue="1">
      <formula>WEEKDAY($A37)=1</formula>
    </cfRule>
  </conditionalFormatting>
  <conditionalFormatting sqref="FK37">
    <cfRule type="expression" dxfId="20742" priority="26435" stopIfTrue="1">
      <formula>WEEKDAY($A37)=1</formula>
    </cfRule>
  </conditionalFormatting>
  <conditionalFormatting sqref="FK37">
    <cfRule type="expression" dxfId="20741" priority="26434" stopIfTrue="1">
      <formula>WEEKDAY($A37)=1</formula>
    </cfRule>
  </conditionalFormatting>
  <conditionalFormatting sqref="FK37">
    <cfRule type="expression" dxfId="20740" priority="26433" stopIfTrue="1">
      <formula>WEEKDAY($A37)=1</formula>
    </cfRule>
  </conditionalFormatting>
  <conditionalFormatting sqref="FK37">
    <cfRule type="expression" dxfId="20739" priority="26432" stopIfTrue="1">
      <formula>WEEKDAY($A37)=1</formula>
    </cfRule>
  </conditionalFormatting>
  <conditionalFormatting sqref="FK37">
    <cfRule type="expression" dxfId="20738" priority="26428" stopIfTrue="1">
      <formula>WEEKDAY($A37)=1</formula>
    </cfRule>
  </conditionalFormatting>
  <conditionalFormatting sqref="FK37">
    <cfRule type="expression" dxfId="20737" priority="26431" stopIfTrue="1">
      <formula>WEEKDAY($A37)=1</formula>
    </cfRule>
  </conditionalFormatting>
  <conditionalFormatting sqref="FK37">
    <cfRule type="expression" dxfId="20736" priority="26430" stopIfTrue="1">
      <formula>WEEKDAY($A37)=1</formula>
    </cfRule>
  </conditionalFormatting>
  <conditionalFormatting sqref="FK37">
    <cfRule type="expression" dxfId="20735" priority="26429" stopIfTrue="1">
      <formula>WEEKDAY($A37)=1</formula>
    </cfRule>
  </conditionalFormatting>
  <conditionalFormatting sqref="FK37">
    <cfRule type="expression" dxfId="20734" priority="26427" stopIfTrue="1">
      <formula>WEEKDAY($A37)=1</formula>
    </cfRule>
  </conditionalFormatting>
  <conditionalFormatting sqref="FK37">
    <cfRule type="expression" dxfId="20733" priority="26426" stopIfTrue="1">
      <formula>WEEKDAY($A37)=1</formula>
    </cfRule>
  </conditionalFormatting>
  <conditionalFormatting sqref="FK37">
    <cfRule type="expression" dxfId="20732" priority="26425" stopIfTrue="1">
      <formula>WEEKDAY($A37)=1</formula>
    </cfRule>
  </conditionalFormatting>
  <conditionalFormatting sqref="FK37">
    <cfRule type="expression" dxfId="20731" priority="26424" stopIfTrue="1">
      <formula>WEEKDAY($A37)=1</formula>
    </cfRule>
  </conditionalFormatting>
  <conditionalFormatting sqref="FK37">
    <cfRule type="expression" dxfId="20730" priority="26377" stopIfTrue="1">
      <formula>WEEKDAY($A37)=1</formula>
    </cfRule>
  </conditionalFormatting>
  <conditionalFormatting sqref="FK37">
    <cfRule type="expression" dxfId="20729" priority="26423" stopIfTrue="1">
      <formula>WEEKDAY($A37)=1</formula>
    </cfRule>
  </conditionalFormatting>
  <conditionalFormatting sqref="FK37">
    <cfRule type="expression" dxfId="20728" priority="26422" stopIfTrue="1">
      <formula>WEEKDAY($A37)=1</formula>
    </cfRule>
  </conditionalFormatting>
  <conditionalFormatting sqref="FK37">
    <cfRule type="expression" dxfId="20727" priority="26421" stopIfTrue="1">
      <formula>WEEKDAY($A37)=1</formula>
    </cfRule>
  </conditionalFormatting>
  <conditionalFormatting sqref="FK37">
    <cfRule type="expression" dxfId="20726" priority="26420" stopIfTrue="1">
      <formula>WEEKDAY($A37)=1</formula>
    </cfRule>
  </conditionalFormatting>
  <conditionalFormatting sqref="FK37">
    <cfRule type="expression" dxfId="20725" priority="26419" stopIfTrue="1">
      <formula>WEEKDAY($A37)=1</formula>
    </cfRule>
  </conditionalFormatting>
  <conditionalFormatting sqref="FK37">
    <cfRule type="expression" dxfId="20724" priority="26418" stopIfTrue="1">
      <formula>WEEKDAY($A37)=1</formula>
    </cfRule>
  </conditionalFormatting>
  <conditionalFormatting sqref="FK37">
    <cfRule type="expression" dxfId="20723" priority="26417" stopIfTrue="1">
      <formula>WEEKDAY($A37)=1</formula>
    </cfRule>
  </conditionalFormatting>
  <conditionalFormatting sqref="FK37">
    <cfRule type="expression" dxfId="20722" priority="26416" stopIfTrue="1">
      <formula>WEEKDAY($A37)=1</formula>
    </cfRule>
  </conditionalFormatting>
  <conditionalFormatting sqref="FK37">
    <cfRule type="expression" dxfId="20721" priority="26415" stopIfTrue="1">
      <formula>WEEKDAY($A37)=1</formula>
    </cfRule>
  </conditionalFormatting>
  <conditionalFormatting sqref="FK37">
    <cfRule type="expression" dxfId="20720" priority="26414" stopIfTrue="1">
      <formula>WEEKDAY($A37)=1</formula>
    </cfRule>
  </conditionalFormatting>
  <conditionalFormatting sqref="FK37">
    <cfRule type="expression" dxfId="20719" priority="26413" stopIfTrue="1">
      <formula>WEEKDAY($A37)=1</formula>
    </cfRule>
  </conditionalFormatting>
  <conditionalFormatting sqref="FK37">
    <cfRule type="expression" dxfId="20718" priority="26412" stopIfTrue="1">
      <formula>WEEKDAY($A37)=1</formula>
    </cfRule>
  </conditionalFormatting>
  <conditionalFormatting sqref="FK37">
    <cfRule type="expression" dxfId="20717" priority="26411" stopIfTrue="1">
      <formula>WEEKDAY($A37)=1</formula>
    </cfRule>
  </conditionalFormatting>
  <conditionalFormatting sqref="FK37">
    <cfRule type="expression" dxfId="20716" priority="26410" stopIfTrue="1">
      <formula>WEEKDAY($A37)=1</formula>
    </cfRule>
  </conditionalFormatting>
  <conditionalFormatting sqref="FK37">
    <cfRule type="expression" dxfId="20715" priority="26409" stopIfTrue="1">
      <formula>WEEKDAY($A37)=1</formula>
    </cfRule>
  </conditionalFormatting>
  <conditionalFormatting sqref="FK37">
    <cfRule type="expression" dxfId="20714" priority="26408" stopIfTrue="1">
      <formula>WEEKDAY($A37)=1</formula>
    </cfRule>
  </conditionalFormatting>
  <conditionalFormatting sqref="FK37">
    <cfRule type="expression" dxfId="20713" priority="26407" stopIfTrue="1">
      <formula>WEEKDAY($A37)=1</formula>
    </cfRule>
  </conditionalFormatting>
  <conditionalFormatting sqref="FK37">
    <cfRule type="expression" dxfId="20712" priority="26406" stopIfTrue="1">
      <formula>WEEKDAY($A37)=1</formula>
    </cfRule>
  </conditionalFormatting>
  <conditionalFormatting sqref="FK37">
    <cfRule type="expression" dxfId="20711" priority="26405" stopIfTrue="1">
      <formula>WEEKDAY($A37)=1</formula>
    </cfRule>
  </conditionalFormatting>
  <conditionalFormatting sqref="FK37">
    <cfRule type="expression" dxfId="20710" priority="26404" stopIfTrue="1">
      <formula>WEEKDAY($A37)=1</formula>
    </cfRule>
  </conditionalFormatting>
  <conditionalFormatting sqref="FK37">
    <cfRule type="expression" dxfId="20709" priority="26403" stopIfTrue="1">
      <formula>WEEKDAY($A37)=1</formula>
    </cfRule>
  </conditionalFormatting>
  <conditionalFormatting sqref="FK37">
    <cfRule type="expression" dxfId="20708" priority="26402" stopIfTrue="1">
      <formula>WEEKDAY($A37)=1</formula>
    </cfRule>
  </conditionalFormatting>
  <conditionalFormatting sqref="FK37">
    <cfRule type="expression" dxfId="20707" priority="26401" stopIfTrue="1">
      <formula>WEEKDAY($A37)=1</formula>
    </cfRule>
  </conditionalFormatting>
  <conditionalFormatting sqref="FK37">
    <cfRule type="expression" dxfId="20706" priority="26400" stopIfTrue="1">
      <formula>WEEKDAY($A37)=1</formula>
    </cfRule>
  </conditionalFormatting>
  <conditionalFormatting sqref="FK37">
    <cfRule type="expression" dxfId="20705" priority="26399" stopIfTrue="1">
      <formula>WEEKDAY($A37)=1</formula>
    </cfRule>
  </conditionalFormatting>
  <conditionalFormatting sqref="FK37">
    <cfRule type="expression" dxfId="20704" priority="26398" stopIfTrue="1">
      <formula>WEEKDAY($A37)=1</formula>
    </cfRule>
  </conditionalFormatting>
  <conditionalFormatting sqref="FK37">
    <cfRule type="expression" dxfId="20703" priority="26397" stopIfTrue="1">
      <formula>WEEKDAY($A37)=1</formula>
    </cfRule>
  </conditionalFormatting>
  <conditionalFormatting sqref="FK37">
    <cfRule type="expression" dxfId="20702" priority="26396" stopIfTrue="1">
      <formula>WEEKDAY($A37)=1</formula>
    </cfRule>
  </conditionalFormatting>
  <conditionalFormatting sqref="FK37">
    <cfRule type="expression" dxfId="20701" priority="26395" stopIfTrue="1">
      <formula>WEEKDAY($A37)=1</formula>
    </cfRule>
  </conditionalFormatting>
  <conditionalFormatting sqref="FK37">
    <cfRule type="expression" dxfId="20700" priority="26394" stopIfTrue="1">
      <formula>WEEKDAY($A37)=1</formula>
    </cfRule>
  </conditionalFormatting>
  <conditionalFormatting sqref="FK37">
    <cfRule type="expression" dxfId="20699" priority="26393" stopIfTrue="1">
      <formula>WEEKDAY($A37)=1</formula>
    </cfRule>
  </conditionalFormatting>
  <conditionalFormatting sqref="FK37">
    <cfRule type="expression" dxfId="20698" priority="26392" stopIfTrue="1">
      <formula>WEEKDAY($A37)=1</formula>
    </cfRule>
  </conditionalFormatting>
  <conditionalFormatting sqref="FK37">
    <cfRule type="expression" dxfId="20697" priority="26391" stopIfTrue="1">
      <formula>WEEKDAY($A37)=1</formula>
    </cfRule>
  </conditionalFormatting>
  <conditionalFormatting sqref="FK37">
    <cfRule type="expression" dxfId="20696" priority="26390" stopIfTrue="1">
      <formula>WEEKDAY($A37)=1</formula>
    </cfRule>
  </conditionalFormatting>
  <conditionalFormatting sqref="FK37">
    <cfRule type="expression" dxfId="20695" priority="26389" stopIfTrue="1">
      <formula>WEEKDAY($A37)=1</formula>
    </cfRule>
  </conditionalFormatting>
  <conditionalFormatting sqref="FK37">
    <cfRule type="expression" dxfId="20694" priority="26388" stopIfTrue="1">
      <formula>WEEKDAY($A37)=1</formula>
    </cfRule>
  </conditionalFormatting>
  <conditionalFormatting sqref="FK37">
    <cfRule type="expression" dxfId="20693" priority="26387" stopIfTrue="1">
      <formula>WEEKDAY($A37)=1</formula>
    </cfRule>
  </conditionalFormatting>
  <conditionalFormatting sqref="FK37">
    <cfRule type="expression" dxfId="20692" priority="26386" stopIfTrue="1">
      <formula>WEEKDAY($A37)=1</formula>
    </cfRule>
  </conditionalFormatting>
  <conditionalFormatting sqref="FK37">
    <cfRule type="expression" dxfId="20691" priority="26385" stopIfTrue="1">
      <formula>WEEKDAY($A37)=1</formula>
    </cfRule>
  </conditionalFormatting>
  <conditionalFormatting sqref="FK37">
    <cfRule type="expression" dxfId="20690" priority="26384" stopIfTrue="1">
      <formula>WEEKDAY($A37)=1</formula>
    </cfRule>
  </conditionalFormatting>
  <conditionalFormatting sqref="FK37">
    <cfRule type="expression" dxfId="20689" priority="26383" stopIfTrue="1">
      <formula>WEEKDAY($A37)=1</formula>
    </cfRule>
  </conditionalFormatting>
  <conditionalFormatting sqref="FK37">
    <cfRule type="expression" dxfId="20688" priority="26382" stopIfTrue="1">
      <formula>WEEKDAY($A37)=1</formula>
    </cfRule>
  </conditionalFormatting>
  <conditionalFormatting sqref="FK37">
    <cfRule type="expression" dxfId="20687" priority="26381" stopIfTrue="1">
      <formula>WEEKDAY($A37)=1</formula>
    </cfRule>
  </conditionalFormatting>
  <conditionalFormatting sqref="FK37">
    <cfRule type="expression" dxfId="20686" priority="26380" stopIfTrue="1">
      <formula>WEEKDAY($A37)=1</formula>
    </cfRule>
  </conditionalFormatting>
  <conditionalFormatting sqref="FK37">
    <cfRule type="expression" dxfId="20685" priority="26379" stopIfTrue="1">
      <formula>WEEKDAY($A37)=1</formula>
    </cfRule>
  </conditionalFormatting>
  <conditionalFormatting sqref="FK37">
    <cfRule type="expression" dxfId="20684" priority="26378" stopIfTrue="1">
      <formula>WEEKDAY($A37)=1</formula>
    </cfRule>
  </conditionalFormatting>
  <conditionalFormatting sqref="FK37">
    <cfRule type="expression" dxfId="20683" priority="26373" stopIfTrue="1">
      <formula>WEEKDAY($A37)=1</formula>
    </cfRule>
  </conditionalFormatting>
  <conditionalFormatting sqref="FK37">
    <cfRule type="expression" dxfId="20682" priority="26376" stopIfTrue="1">
      <formula>WEEKDAY($A37)=1</formula>
    </cfRule>
  </conditionalFormatting>
  <conditionalFormatting sqref="FK37">
    <cfRule type="expression" dxfId="20681" priority="26375" stopIfTrue="1">
      <formula>WEEKDAY($A37)=1</formula>
    </cfRule>
  </conditionalFormatting>
  <conditionalFormatting sqref="FK37">
    <cfRule type="expression" dxfId="20680" priority="26374" stopIfTrue="1">
      <formula>WEEKDAY($A37)=1</formula>
    </cfRule>
  </conditionalFormatting>
  <conditionalFormatting sqref="FK37">
    <cfRule type="expression" dxfId="20679" priority="26372" stopIfTrue="1">
      <formula>WEEKDAY($A37)=1</formula>
    </cfRule>
  </conditionalFormatting>
  <conditionalFormatting sqref="FK37">
    <cfRule type="expression" dxfId="20678" priority="26371" stopIfTrue="1">
      <formula>WEEKDAY($A37)=1</formula>
    </cfRule>
  </conditionalFormatting>
  <conditionalFormatting sqref="FK37">
    <cfRule type="expression" dxfId="20677" priority="26370" stopIfTrue="1">
      <formula>WEEKDAY($A37)=1</formula>
    </cfRule>
  </conditionalFormatting>
  <conditionalFormatting sqref="FK37">
    <cfRule type="expression" dxfId="20676" priority="26369" stopIfTrue="1">
      <formula>WEEKDAY($A37)=1</formula>
    </cfRule>
  </conditionalFormatting>
  <conditionalFormatting sqref="FK37">
    <cfRule type="expression" dxfId="20675" priority="26322" stopIfTrue="1">
      <formula>WEEKDAY($A37)=1</formula>
    </cfRule>
  </conditionalFormatting>
  <conditionalFormatting sqref="FK37">
    <cfRule type="expression" dxfId="20674" priority="26368" stopIfTrue="1">
      <formula>WEEKDAY($A37)=1</formula>
    </cfRule>
  </conditionalFormatting>
  <conditionalFormatting sqref="FK37">
    <cfRule type="expression" dxfId="20673" priority="26367" stopIfTrue="1">
      <formula>WEEKDAY($A37)=1</formula>
    </cfRule>
  </conditionalFormatting>
  <conditionalFormatting sqref="FK37">
    <cfRule type="expression" dxfId="20672" priority="26366" stopIfTrue="1">
      <formula>WEEKDAY($A37)=1</formula>
    </cfRule>
  </conditionalFormatting>
  <conditionalFormatting sqref="FK37">
    <cfRule type="expression" dxfId="20671" priority="26365" stopIfTrue="1">
      <formula>WEEKDAY($A37)=1</formula>
    </cfRule>
  </conditionalFormatting>
  <conditionalFormatting sqref="FK37">
    <cfRule type="expression" dxfId="20670" priority="26364" stopIfTrue="1">
      <formula>WEEKDAY($A37)=1</formula>
    </cfRule>
  </conditionalFormatting>
  <conditionalFormatting sqref="FK37">
    <cfRule type="expression" dxfId="20669" priority="26363" stopIfTrue="1">
      <formula>WEEKDAY($A37)=1</formula>
    </cfRule>
  </conditionalFormatting>
  <conditionalFormatting sqref="FK37">
    <cfRule type="expression" dxfId="20668" priority="26362" stopIfTrue="1">
      <formula>WEEKDAY($A37)=1</formula>
    </cfRule>
  </conditionalFormatting>
  <conditionalFormatting sqref="FK37">
    <cfRule type="expression" dxfId="20667" priority="26361" stopIfTrue="1">
      <formula>WEEKDAY($A37)=1</formula>
    </cfRule>
  </conditionalFormatting>
  <conditionalFormatting sqref="FK37">
    <cfRule type="expression" dxfId="20666" priority="26360" stopIfTrue="1">
      <formula>WEEKDAY($A37)=1</formula>
    </cfRule>
  </conditionalFormatting>
  <conditionalFormatting sqref="FK37">
    <cfRule type="expression" dxfId="20665" priority="26359" stopIfTrue="1">
      <formula>WEEKDAY($A37)=1</formula>
    </cfRule>
  </conditionalFormatting>
  <conditionalFormatting sqref="FK37">
    <cfRule type="expression" dxfId="20664" priority="26358" stopIfTrue="1">
      <formula>WEEKDAY($A37)=1</formula>
    </cfRule>
  </conditionalFormatting>
  <conditionalFormatting sqref="FK37">
    <cfRule type="expression" dxfId="20663" priority="26357" stopIfTrue="1">
      <formula>WEEKDAY($A37)=1</formula>
    </cfRule>
  </conditionalFormatting>
  <conditionalFormatting sqref="FK37">
    <cfRule type="expression" dxfId="20662" priority="26356" stopIfTrue="1">
      <formula>WEEKDAY($A37)=1</formula>
    </cfRule>
  </conditionalFormatting>
  <conditionalFormatting sqref="FK37">
    <cfRule type="expression" dxfId="20661" priority="26355" stopIfTrue="1">
      <formula>WEEKDAY($A37)=1</formula>
    </cfRule>
  </conditionalFormatting>
  <conditionalFormatting sqref="FK37">
    <cfRule type="expression" dxfId="20660" priority="26354" stopIfTrue="1">
      <formula>WEEKDAY($A37)=1</formula>
    </cfRule>
  </conditionalFormatting>
  <conditionalFormatting sqref="FK37">
    <cfRule type="expression" dxfId="20659" priority="26353" stopIfTrue="1">
      <formula>WEEKDAY($A37)=1</formula>
    </cfRule>
  </conditionalFormatting>
  <conditionalFormatting sqref="FK37">
    <cfRule type="expression" dxfId="20658" priority="26352" stopIfTrue="1">
      <formula>WEEKDAY($A37)=1</formula>
    </cfRule>
  </conditionalFormatting>
  <conditionalFormatting sqref="FK37">
    <cfRule type="expression" dxfId="20657" priority="26351" stopIfTrue="1">
      <formula>WEEKDAY($A37)=1</formula>
    </cfRule>
  </conditionalFormatting>
  <conditionalFormatting sqref="FK37">
    <cfRule type="expression" dxfId="20656" priority="26350" stopIfTrue="1">
      <formula>WEEKDAY($A37)=1</formula>
    </cfRule>
  </conditionalFormatting>
  <conditionalFormatting sqref="FK37">
    <cfRule type="expression" dxfId="20655" priority="26349" stopIfTrue="1">
      <formula>WEEKDAY($A37)=1</formula>
    </cfRule>
  </conditionalFormatting>
  <conditionalFormatting sqref="FK37">
    <cfRule type="expression" dxfId="20654" priority="26348" stopIfTrue="1">
      <formula>WEEKDAY($A37)=1</formula>
    </cfRule>
  </conditionalFormatting>
  <conditionalFormatting sqref="FK37">
    <cfRule type="expression" dxfId="20653" priority="26347" stopIfTrue="1">
      <formula>WEEKDAY($A37)=1</formula>
    </cfRule>
  </conditionalFormatting>
  <conditionalFormatting sqref="FK37">
    <cfRule type="expression" dxfId="20652" priority="26346" stopIfTrue="1">
      <formula>WEEKDAY($A37)=1</formula>
    </cfRule>
  </conditionalFormatting>
  <conditionalFormatting sqref="FK37">
    <cfRule type="expression" dxfId="20651" priority="26345" stopIfTrue="1">
      <formula>WEEKDAY($A37)=1</formula>
    </cfRule>
  </conditionalFormatting>
  <conditionalFormatting sqref="FK37">
    <cfRule type="expression" dxfId="20650" priority="26344" stopIfTrue="1">
      <formula>WEEKDAY($A37)=1</formula>
    </cfRule>
  </conditionalFormatting>
  <conditionalFormatting sqref="FK37">
    <cfRule type="expression" dxfId="20649" priority="26343" stopIfTrue="1">
      <formula>WEEKDAY($A37)=1</formula>
    </cfRule>
  </conditionalFormatting>
  <conditionalFormatting sqref="FK37">
    <cfRule type="expression" dxfId="20648" priority="26342" stopIfTrue="1">
      <formula>WEEKDAY($A37)=1</formula>
    </cfRule>
  </conditionalFormatting>
  <conditionalFormatting sqref="FK37">
    <cfRule type="expression" dxfId="20647" priority="26341" stopIfTrue="1">
      <formula>WEEKDAY($A37)=1</formula>
    </cfRule>
  </conditionalFormatting>
  <conditionalFormatting sqref="FK37">
    <cfRule type="expression" dxfId="20646" priority="26340" stopIfTrue="1">
      <formula>WEEKDAY($A37)=1</formula>
    </cfRule>
  </conditionalFormatting>
  <conditionalFormatting sqref="FK37">
    <cfRule type="expression" dxfId="20645" priority="26339" stopIfTrue="1">
      <formula>WEEKDAY($A37)=1</formula>
    </cfRule>
  </conditionalFormatting>
  <conditionalFormatting sqref="FK37">
    <cfRule type="expression" dxfId="20644" priority="26338" stopIfTrue="1">
      <formula>WEEKDAY($A37)=1</formula>
    </cfRule>
  </conditionalFormatting>
  <conditionalFormatting sqref="FK37">
    <cfRule type="expression" dxfId="20643" priority="26337" stopIfTrue="1">
      <formula>WEEKDAY($A37)=1</formula>
    </cfRule>
  </conditionalFormatting>
  <conditionalFormatting sqref="FK37">
    <cfRule type="expression" dxfId="20642" priority="26336" stopIfTrue="1">
      <formula>WEEKDAY($A37)=1</formula>
    </cfRule>
  </conditionalFormatting>
  <conditionalFormatting sqref="FK37">
    <cfRule type="expression" dxfId="20641" priority="26335" stopIfTrue="1">
      <formula>WEEKDAY($A37)=1</formula>
    </cfRule>
  </conditionalFormatting>
  <conditionalFormatting sqref="FK37">
    <cfRule type="expression" dxfId="20640" priority="26334" stopIfTrue="1">
      <formula>WEEKDAY($A37)=1</formula>
    </cfRule>
  </conditionalFormatting>
  <conditionalFormatting sqref="FK37">
    <cfRule type="expression" dxfId="20639" priority="26333" stopIfTrue="1">
      <formula>WEEKDAY($A37)=1</formula>
    </cfRule>
  </conditionalFormatting>
  <conditionalFormatting sqref="FK37">
    <cfRule type="expression" dxfId="20638" priority="26332" stopIfTrue="1">
      <formula>WEEKDAY($A37)=1</formula>
    </cfRule>
  </conditionalFormatting>
  <conditionalFormatting sqref="FK37">
    <cfRule type="expression" dxfId="20637" priority="26331" stopIfTrue="1">
      <formula>WEEKDAY($A37)=1</formula>
    </cfRule>
  </conditionalFormatting>
  <conditionalFormatting sqref="FK37">
    <cfRule type="expression" dxfId="20636" priority="26330" stopIfTrue="1">
      <formula>WEEKDAY($A37)=1</formula>
    </cfRule>
  </conditionalFormatting>
  <conditionalFormatting sqref="FK37">
    <cfRule type="expression" dxfId="20635" priority="26329" stopIfTrue="1">
      <formula>WEEKDAY($A37)=1</formula>
    </cfRule>
  </conditionalFormatting>
  <conditionalFormatting sqref="FK37">
    <cfRule type="expression" dxfId="20634" priority="26328" stopIfTrue="1">
      <formula>WEEKDAY($A37)=1</formula>
    </cfRule>
  </conditionalFormatting>
  <conditionalFormatting sqref="FK37">
    <cfRule type="expression" dxfId="20633" priority="26327" stopIfTrue="1">
      <formula>WEEKDAY($A37)=1</formula>
    </cfRule>
  </conditionalFormatting>
  <conditionalFormatting sqref="FK37">
    <cfRule type="expression" dxfId="20632" priority="26326" stopIfTrue="1">
      <formula>WEEKDAY($A37)=1</formula>
    </cfRule>
  </conditionalFormatting>
  <conditionalFormatting sqref="FK37">
    <cfRule type="expression" dxfId="20631" priority="26325" stopIfTrue="1">
      <formula>WEEKDAY($A37)=1</formula>
    </cfRule>
  </conditionalFormatting>
  <conditionalFormatting sqref="FK37">
    <cfRule type="expression" dxfId="20630" priority="26324" stopIfTrue="1">
      <formula>WEEKDAY($A37)=1</formula>
    </cfRule>
  </conditionalFormatting>
  <conditionalFormatting sqref="FK37">
    <cfRule type="expression" dxfId="20629" priority="26323" stopIfTrue="1">
      <formula>WEEKDAY($A37)=1</formula>
    </cfRule>
  </conditionalFormatting>
  <conditionalFormatting sqref="FK37">
    <cfRule type="expression" dxfId="20628" priority="26321" stopIfTrue="1">
      <formula>WEEKDAY($A37)=1</formula>
    </cfRule>
  </conditionalFormatting>
  <conditionalFormatting sqref="FK37">
    <cfRule type="expression" dxfId="20627" priority="26320" stopIfTrue="1">
      <formula>WEEKDAY($A37)=1</formula>
    </cfRule>
  </conditionalFormatting>
  <conditionalFormatting sqref="FK37">
    <cfRule type="expression" dxfId="20626" priority="26319" stopIfTrue="1">
      <formula>WEEKDAY($A37)=1</formula>
    </cfRule>
  </conditionalFormatting>
  <conditionalFormatting sqref="FK37">
    <cfRule type="expression" dxfId="20625" priority="26318" stopIfTrue="1">
      <formula>WEEKDAY($A37)=1</formula>
    </cfRule>
  </conditionalFormatting>
  <conditionalFormatting sqref="FK37">
    <cfRule type="expression" dxfId="20624" priority="26317" stopIfTrue="1">
      <formula>WEEKDAY($A37)=1</formula>
    </cfRule>
  </conditionalFormatting>
  <conditionalFormatting sqref="FK37">
    <cfRule type="expression" dxfId="20623" priority="26316" stopIfTrue="1">
      <formula>WEEKDAY($A37)=1</formula>
    </cfRule>
  </conditionalFormatting>
  <conditionalFormatting sqref="FK37">
    <cfRule type="expression" dxfId="20622" priority="26315" stopIfTrue="1">
      <formula>WEEKDAY($A37)=1</formula>
    </cfRule>
  </conditionalFormatting>
  <conditionalFormatting sqref="FK37">
    <cfRule type="expression" dxfId="20621" priority="26314" stopIfTrue="1">
      <formula>WEEKDAY($A37)=1</formula>
    </cfRule>
  </conditionalFormatting>
  <conditionalFormatting sqref="FK37">
    <cfRule type="expression" dxfId="20620" priority="26313" stopIfTrue="1">
      <formula>WEEKDAY($A37)=1</formula>
    </cfRule>
  </conditionalFormatting>
  <conditionalFormatting sqref="FK37">
    <cfRule type="expression" dxfId="20619" priority="26312" stopIfTrue="1">
      <formula>WEEKDAY($A37)=1</formula>
    </cfRule>
  </conditionalFormatting>
  <conditionalFormatting sqref="FK37">
    <cfRule type="expression" dxfId="20618" priority="26311" stopIfTrue="1">
      <formula>WEEKDAY($A37)=1</formula>
    </cfRule>
  </conditionalFormatting>
  <conditionalFormatting sqref="FK37">
    <cfRule type="expression" dxfId="20617" priority="26310" stopIfTrue="1">
      <formula>WEEKDAY($A37)=1</formula>
    </cfRule>
  </conditionalFormatting>
  <conditionalFormatting sqref="FK37">
    <cfRule type="expression" dxfId="20616" priority="26309" stopIfTrue="1">
      <formula>WEEKDAY($A37)=1</formula>
    </cfRule>
  </conditionalFormatting>
  <conditionalFormatting sqref="FK37">
    <cfRule type="expression" dxfId="20615" priority="26308" stopIfTrue="1">
      <formula>WEEKDAY($A37)=1</formula>
    </cfRule>
  </conditionalFormatting>
  <conditionalFormatting sqref="FK37">
    <cfRule type="expression" dxfId="20614" priority="26307" stopIfTrue="1">
      <formula>WEEKDAY($A37)=1</formula>
    </cfRule>
  </conditionalFormatting>
  <conditionalFormatting sqref="FK37">
    <cfRule type="expression" dxfId="20613" priority="26306" stopIfTrue="1">
      <formula>WEEKDAY($A37)=1</formula>
    </cfRule>
  </conditionalFormatting>
  <conditionalFormatting sqref="FK37">
    <cfRule type="expression" dxfId="20612" priority="26305" stopIfTrue="1">
      <formula>WEEKDAY($A37)=1</formula>
    </cfRule>
  </conditionalFormatting>
  <conditionalFormatting sqref="FK37">
    <cfRule type="expression" dxfId="20611" priority="26304" stopIfTrue="1">
      <formula>WEEKDAY($A37)=1</formula>
    </cfRule>
  </conditionalFormatting>
  <conditionalFormatting sqref="FK37">
    <cfRule type="expression" dxfId="20610" priority="26303" stopIfTrue="1">
      <formula>WEEKDAY($A37)=1</formula>
    </cfRule>
  </conditionalFormatting>
  <conditionalFormatting sqref="FK37">
    <cfRule type="expression" dxfId="20609" priority="26302" stopIfTrue="1">
      <formula>WEEKDAY($A37)=1</formula>
    </cfRule>
  </conditionalFormatting>
  <conditionalFormatting sqref="FK37">
    <cfRule type="expression" dxfId="20608" priority="26301" stopIfTrue="1">
      <formula>WEEKDAY($A37)=1</formula>
    </cfRule>
  </conditionalFormatting>
  <conditionalFormatting sqref="FK37">
    <cfRule type="expression" dxfId="20607" priority="26300" stopIfTrue="1">
      <formula>WEEKDAY($A37)=1</formula>
    </cfRule>
  </conditionalFormatting>
  <conditionalFormatting sqref="FK37">
    <cfRule type="expression" dxfId="20606" priority="26299" stopIfTrue="1">
      <formula>WEEKDAY($A37)=1</formula>
    </cfRule>
  </conditionalFormatting>
  <conditionalFormatting sqref="FK37">
    <cfRule type="expression" dxfId="20605" priority="26298" stopIfTrue="1">
      <formula>WEEKDAY($A37)=1</formula>
    </cfRule>
  </conditionalFormatting>
  <conditionalFormatting sqref="FK37">
    <cfRule type="expression" dxfId="20604" priority="26297" stopIfTrue="1">
      <formula>WEEKDAY($A37)=1</formula>
    </cfRule>
  </conditionalFormatting>
  <conditionalFormatting sqref="FK37">
    <cfRule type="expression" dxfId="20603" priority="26296" stopIfTrue="1">
      <formula>WEEKDAY($A37)=1</formula>
    </cfRule>
  </conditionalFormatting>
  <conditionalFormatting sqref="FK37">
    <cfRule type="expression" dxfId="20602" priority="26295" stopIfTrue="1">
      <formula>WEEKDAY($A37)=1</formula>
    </cfRule>
  </conditionalFormatting>
  <conditionalFormatting sqref="FK37">
    <cfRule type="expression" dxfId="20601" priority="26294" stopIfTrue="1">
      <formula>WEEKDAY($A37)=1</formula>
    </cfRule>
  </conditionalFormatting>
  <conditionalFormatting sqref="FK37">
    <cfRule type="expression" dxfId="20600" priority="26293" stopIfTrue="1">
      <formula>WEEKDAY($A37)=1</formula>
    </cfRule>
  </conditionalFormatting>
  <conditionalFormatting sqref="FK37">
    <cfRule type="expression" dxfId="20599" priority="26292" stopIfTrue="1">
      <formula>WEEKDAY($A37)=1</formula>
    </cfRule>
  </conditionalFormatting>
  <conditionalFormatting sqref="FK37">
    <cfRule type="expression" dxfId="20598" priority="26291" stopIfTrue="1">
      <formula>WEEKDAY($A37)=1</formula>
    </cfRule>
  </conditionalFormatting>
  <conditionalFormatting sqref="FK37">
    <cfRule type="expression" dxfId="20597" priority="26290" stopIfTrue="1">
      <formula>WEEKDAY($A37)=1</formula>
    </cfRule>
  </conditionalFormatting>
  <conditionalFormatting sqref="FK37">
    <cfRule type="expression" dxfId="20596" priority="26289" stopIfTrue="1">
      <formula>WEEKDAY($A37)=1</formula>
    </cfRule>
  </conditionalFormatting>
  <conditionalFormatting sqref="FK37">
    <cfRule type="expression" dxfId="20595" priority="26288" stopIfTrue="1">
      <formula>WEEKDAY($A37)=1</formula>
    </cfRule>
  </conditionalFormatting>
  <conditionalFormatting sqref="FK37">
    <cfRule type="expression" dxfId="20594" priority="26284" stopIfTrue="1">
      <formula>WEEKDAY($A37)=1</formula>
    </cfRule>
  </conditionalFormatting>
  <conditionalFormatting sqref="FK37">
    <cfRule type="expression" dxfId="20593" priority="26287" stopIfTrue="1">
      <formula>WEEKDAY($A37)=1</formula>
    </cfRule>
  </conditionalFormatting>
  <conditionalFormatting sqref="FK37">
    <cfRule type="expression" dxfId="20592" priority="26286" stopIfTrue="1">
      <formula>WEEKDAY($A37)=1</formula>
    </cfRule>
  </conditionalFormatting>
  <conditionalFormatting sqref="FK37">
    <cfRule type="expression" dxfId="20591" priority="26285" stopIfTrue="1">
      <formula>WEEKDAY($A37)=1</formula>
    </cfRule>
  </conditionalFormatting>
  <conditionalFormatting sqref="FK37">
    <cfRule type="expression" dxfId="20590" priority="26283" stopIfTrue="1">
      <formula>WEEKDAY($A37)=1</formula>
    </cfRule>
  </conditionalFormatting>
  <conditionalFormatting sqref="FK37">
    <cfRule type="expression" dxfId="20589" priority="26282" stopIfTrue="1">
      <formula>WEEKDAY($A37)=1</formula>
    </cfRule>
  </conditionalFormatting>
  <conditionalFormatting sqref="FK37">
    <cfRule type="expression" dxfId="20588" priority="26281" stopIfTrue="1">
      <formula>WEEKDAY($A37)=1</formula>
    </cfRule>
  </conditionalFormatting>
  <conditionalFormatting sqref="FK37">
    <cfRule type="expression" dxfId="20587" priority="26280" stopIfTrue="1">
      <formula>WEEKDAY($A37)=1</formula>
    </cfRule>
  </conditionalFormatting>
  <conditionalFormatting sqref="FK37">
    <cfRule type="expression" dxfId="20586" priority="26233" stopIfTrue="1">
      <formula>WEEKDAY($A37)=1</formula>
    </cfRule>
  </conditionalFormatting>
  <conditionalFormatting sqref="FK37">
    <cfRule type="expression" dxfId="20585" priority="26279" stopIfTrue="1">
      <formula>WEEKDAY($A37)=1</formula>
    </cfRule>
  </conditionalFormatting>
  <conditionalFormatting sqref="FK37">
    <cfRule type="expression" dxfId="20584" priority="26278" stopIfTrue="1">
      <formula>WEEKDAY($A37)=1</formula>
    </cfRule>
  </conditionalFormatting>
  <conditionalFormatting sqref="FK37">
    <cfRule type="expression" dxfId="20583" priority="26277" stopIfTrue="1">
      <formula>WEEKDAY($A37)=1</formula>
    </cfRule>
  </conditionalFormatting>
  <conditionalFormatting sqref="FK37">
    <cfRule type="expression" dxfId="20582" priority="26276" stopIfTrue="1">
      <formula>WEEKDAY($A37)=1</formula>
    </cfRule>
  </conditionalFormatting>
  <conditionalFormatting sqref="FK37">
    <cfRule type="expression" dxfId="20581" priority="26275" stopIfTrue="1">
      <formula>WEEKDAY($A37)=1</formula>
    </cfRule>
  </conditionalFormatting>
  <conditionalFormatting sqref="FK37">
    <cfRule type="expression" dxfId="20580" priority="26274" stopIfTrue="1">
      <formula>WEEKDAY($A37)=1</formula>
    </cfRule>
  </conditionalFormatting>
  <conditionalFormatting sqref="FK37">
    <cfRule type="expression" dxfId="20579" priority="26273" stopIfTrue="1">
      <formula>WEEKDAY($A37)=1</formula>
    </cfRule>
  </conditionalFormatting>
  <conditionalFormatting sqref="FK37">
    <cfRule type="expression" dxfId="20578" priority="26272" stopIfTrue="1">
      <formula>WEEKDAY($A37)=1</formula>
    </cfRule>
  </conditionalFormatting>
  <conditionalFormatting sqref="FK37">
    <cfRule type="expression" dxfId="20577" priority="26271" stopIfTrue="1">
      <formula>WEEKDAY($A37)=1</formula>
    </cfRule>
  </conditionalFormatting>
  <conditionalFormatting sqref="FK37">
    <cfRule type="expression" dxfId="20576" priority="26270" stopIfTrue="1">
      <formula>WEEKDAY($A37)=1</formula>
    </cfRule>
  </conditionalFormatting>
  <conditionalFormatting sqref="FK37">
    <cfRule type="expression" dxfId="20575" priority="26269" stopIfTrue="1">
      <formula>WEEKDAY($A37)=1</formula>
    </cfRule>
  </conditionalFormatting>
  <conditionalFormatting sqref="FK37">
    <cfRule type="expression" dxfId="20574" priority="26268" stopIfTrue="1">
      <formula>WEEKDAY($A37)=1</formula>
    </cfRule>
  </conditionalFormatting>
  <conditionalFormatting sqref="FK37">
    <cfRule type="expression" dxfId="20573" priority="26267" stopIfTrue="1">
      <formula>WEEKDAY($A37)=1</formula>
    </cfRule>
  </conditionalFormatting>
  <conditionalFormatting sqref="FK37">
    <cfRule type="expression" dxfId="20572" priority="26266" stopIfTrue="1">
      <formula>WEEKDAY($A37)=1</formula>
    </cfRule>
  </conditionalFormatting>
  <conditionalFormatting sqref="FK37">
    <cfRule type="expression" dxfId="20571" priority="26265" stopIfTrue="1">
      <formula>WEEKDAY($A37)=1</formula>
    </cfRule>
  </conditionalFormatting>
  <conditionalFormatting sqref="FK37">
    <cfRule type="expression" dxfId="20570" priority="26264" stopIfTrue="1">
      <formula>WEEKDAY($A37)=1</formula>
    </cfRule>
  </conditionalFormatting>
  <conditionalFormatting sqref="FK37">
    <cfRule type="expression" dxfId="20569" priority="26263" stopIfTrue="1">
      <formula>WEEKDAY($A37)=1</formula>
    </cfRule>
  </conditionalFormatting>
  <conditionalFormatting sqref="FK37">
    <cfRule type="expression" dxfId="20568" priority="26262" stopIfTrue="1">
      <formula>WEEKDAY($A37)=1</formula>
    </cfRule>
  </conditionalFormatting>
  <conditionalFormatting sqref="FK37">
    <cfRule type="expression" dxfId="20567" priority="26261" stopIfTrue="1">
      <formula>WEEKDAY($A37)=1</formula>
    </cfRule>
  </conditionalFormatting>
  <conditionalFormatting sqref="FK37">
    <cfRule type="expression" dxfId="20566" priority="26260" stopIfTrue="1">
      <formula>WEEKDAY($A37)=1</formula>
    </cfRule>
  </conditionalFormatting>
  <conditionalFormatting sqref="FK37">
    <cfRule type="expression" dxfId="20565" priority="26259" stopIfTrue="1">
      <formula>WEEKDAY($A37)=1</formula>
    </cfRule>
  </conditionalFormatting>
  <conditionalFormatting sqref="FK37">
    <cfRule type="expression" dxfId="20564" priority="26258" stopIfTrue="1">
      <formula>WEEKDAY($A37)=1</formula>
    </cfRule>
  </conditionalFormatting>
  <conditionalFormatting sqref="FK37">
    <cfRule type="expression" dxfId="20563" priority="26257" stopIfTrue="1">
      <formula>WEEKDAY($A37)=1</formula>
    </cfRule>
  </conditionalFormatting>
  <conditionalFormatting sqref="FK37">
    <cfRule type="expression" dxfId="20562" priority="26256" stopIfTrue="1">
      <formula>WEEKDAY($A37)=1</formula>
    </cfRule>
  </conditionalFormatting>
  <conditionalFormatting sqref="FK37">
    <cfRule type="expression" dxfId="20561" priority="26255" stopIfTrue="1">
      <formula>WEEKDAY($A37)=1</formula>
    </cfRule>
  </conditionalFormatting>
  <conditionalFormatting sqref="FK37">
    <cfRule type="expression" dxfId="20560" priority="26254" stopIfTrue="1">
      <formula>WEEKDAY($A37)=1</formula>
    </cfRule>
  </conditionalFormatting>
  <conditionalFormatting sqref="FK37">
    <cfRule type="expression" dxfId="20559" priority="26253" stopIfTrue="1">
      <formula>WEEKDAY($A37)=1</formula>
    </cfRule>
  </conditionalFormatting>
  <conditionalFormatting sqref="FK37">
    <cfRule type="expression" dxfId="20558" priority="26252" stopIfTrue="1">
      <formula>WEEKDAY($A37)=1</formula>
    </cfRule>
  </conditionalFormatting>
  <conditionalFormatting sqref="FK37">
    <cfRule type="expression" dxfId="20557" priority="26251" stopIfTrue="1">
      <formula>WEEKDAY($A37)=1</formula>
    </cfRule>
  </conditionalFormatting>
  <conditionalFormatting sqref="FK37">
    <cfRule type="expression" dxfId="20556" priority="26250" stopIfTrue="1">
      <formula>WEEKDAY($A37)=1</formula>
    </cfRule>
  </conditionalFormatting>
  <conditionalFormatting sqref="FK37">
    <cfRule type="expression" dxfId="20555" priority="26249" stopIfTrue="1">
      <formula>WEEKDAY($A37)=1</formula>
    </cfRule>
  </conditionalFormatting>
  <conditionalFormatting sqref="FK37">
    <cfRule type="expression" dxfId="20554" priority="26248" stopIfTrue="1">
      <formula>WEEKDAY($A37)=1</formula>
    </cfRule>
  </conditionalFormatting>
  <conditionalFormatting sqref="FK37">
    <cfRule type="expression" dxfId="20553" priority="26247" stopIfTrue="1">
      <formula>WEEKDAY($A37)=1</formula>
    </cfRule>
  </conditionalFormatting>
  <conditionalFormatting sqref="FK37">
    <cfRule type="expression" dxfId="20552" priority="26246" stopIfTrue="1">
      <formula>WEEKDAY($A37)=1</formula>
    </cfRule>
  </conditionalFormatting>
  <conditionalFormatting sqref="FK37">
    <cfRule type="expression" dxfId="20551" priority="26245" stopIfTrue="1">
      <formula>WEEKDAY($A37)=1</formula>
    </cfRule>
  </conditionalFormatting>
  <conditionalFormatting sqref="FK37">
    <cfRule type="expression" dxfId="20550" priority="26244" stopIfTrue="1">
      <formula>WEEKDAY($A37)=1</formula>
    </cfRule>
  </conditionalFormatting>
  <conditionalFormatting sqref="FK37">
    <cfRule type="expression" dxfId="20549" priority="26243" stopIfTrue="1">
      <formula>WEEKDAY($A37)=1</formula>
    </cfRule>
  </conditionalFormatting>
  <conditionalFormatting sqref="FK37">
    <cfRule type="expression" dxfId="20548" priority="26242" stopIfTrue="1">
      <formula>WEEKDAY($A37)=1</formula>
    </cfRule>
  </conditionalFormatting>
  <conditionalFormatting sqref="FK37">
    <cfRule type="expression" dxfId="20547" priority="26241" stopIfTrue="1">
      <formula>WEEKDAY($A37)=1</formula>
    </cfRule>
  </conditionalFormatting>
  <conditionalFormatting sqref="FK37">
    <cfRule type="expression" dxfId="20546" priority="26240" stopIfTrue="1">
      <formula>WEEKDAY($A37)=1</formula>
    </cfRule>
  </conditionalFormatting>
  <conditionalFormatting sqref="FK37">
    <cfRule type="expression" dxfId="20545" priority="26239" stopIfTrue="1">
      <formula>WEEKDAY($A37)=1</formula>
    </cfRule>
  </conditionalFormatting>
  <conditionalFormatting sqref="FK37">
    <cfRule type="expression" dxfId="20544" priority="26238" stopIfTrue="1">
      <formula>WEEKDAY($A37)=1</formula>
    </cfRule>
  </conditionalFormatting>
  <conditionalFormatting sqref="FK37">
    <cfRule type="expression" dxfId="20543" priority="26237" stopIfTrue="1">
      <formula>WEEKDAY($A37)=1</formula>
    </cfRule>
  </conditionalFormatting>
  <conditionalFormatting sqref="FK37">
    <cfRule type="expression" dxfId="20542" priority="26236" stopIfTrue="1">
      <formula>WEEKDAY($A37)=1</formula>
    </cfRule>
  </conditionalFormatting>
  <conditionalFormatting sqref="FK37">
    <cfRule type="expression" dxfId="20541" priority="26235" stopIfTrue="1">
      <formula>WEEKDAY($A37)=1</formula>
    </cfRule>
  </conditionalFormatting>
  <conditionalFormatting sqref="FK37">
    <cfRule type="expression" dxfId="20540" priority="26234" stopIfTrue="1">
      <formula>WEEKDAY($A37)=1</formula>
    </cfRule>
  </conditionalFormatting>
  <conditionalFormatting sqref="FK37">
    <cfRule type="expression" dxfId="20539" priority="26232" stopIfTrue="1">
      <formula>WEEKDAY($A37)=1</formula>
    </cfRule>
  </conditionalFormatting>
  <conditionalFormatting sqref="FK37">
    <cfRule type="expression" dxfId="20538" priority="26231" stopIfTrue="1">
      <formula>WEEKDAY($A37)=1</formula>
    </cfRule>
  </conditionalFormatting>
  <conditionalFormatting sqref="FK37">
    <cfRule type="expression" dxfId="20537" priority="26230" stopIfTrue="1">
      <formula>WEEKDAY($A37)=1</formula>
    </cfRule>
  </conditionalFormatting>
  <conditionalFormatting sqref="FK37">
    <cfRule type="expression" dxfId="20536" priority="26229" stopIfTrue="1">
      <formula>WEEKDAY($A37)=1</formula>
    </cfRule>
  </conditionalFormatting>
  <conditionalFormatting sqref="FK37">
    <cfRule type="expression" dxfId="20535" priority="26228" stopIfTrue="1">
      <formula>WEEKDAY($A37)=1</formula>
    </cfRule>
  </conditionalFormatting>
  <conditionalFormatting sqref="FK37">
    <cfRule type="expression" dxfId="20534" priority="26227" stopIfTrue="1">
      <formula>WEEKDAY($A37)=1</formula>
    </cfRule>
  </conditionalFormatting>
  <conditionalFormatting sqref="FK37">
    <cfRule type="expression" dxfId="20533" priority="26226" stopIfTrue="1">
      <formula>WEEKDAY($A37)=1</formula>
    </cfRule>
  </conditionalFormatting>
  <conditionalFormatting sqref="FK37">
    <cfRule type="expression" dxfId="20532" priority="26225" stopIfTrue="1">
      <formula>WEEKDAY($A37)=1</formula>
    </cfRule>
  </conditionalFormatting>
  <conditionalFormatting sqref="FK37">
    <cfRule type="expression" dxfId="20531" priority="26224" stopIfTrue="1">
      <formula>WEEKDAY($A37)=1</formula>
    </cfRule>
  </conditionalFormatting>
  <conditionalFormatting sqref="FK37">
    <cfRule type="expression" dxfId="20530" priority="26223" stopIfTrue="1">
      <formula>WEEKDAY($A37)=1</formula>
    </cfRule>
  </conditionalFormatting>
  <conditionalFormatting sqref="FK37">
    <cfRule type="expression" dxfId="20529" priority="26222" stopIfTrue="1">
      <formula>WEEKDAY($A37)=1</formula>
    </cfRule>
  </conditionalFormatting>
  <conditionalFormatting sqref="FK37">
    <cfRule type="expression" dxfId="20528" priority="26221" stopIfTrue="1">
      <formula>WEEKDAY($A37)=1</formula>
    </cfRule>
  </conditionalFormatting>
  <conditionalFormatting sqref="FK37">
    <cfRule type="expression" dxfId="20527" priority="26220" stopIfTrue="1">
      <formula>WEEKDAY($A37)=1</formula>
    </cfRule>
  </conditionalFormatting>
  <conditionalFormatting sqref="FK37">
    <cfRule type="expression" dxfId="20526" priority="26219" stopIfTrue="1">
      <formula>WEEKDAY($A37)=1</formula>
    </cfRule>
  </conditionalFormatting>
  <conditionalFormatting sqref="FK37">
    <cfRule type="expression" dxfId="20525" priority="26218" stopIfTrue="1">
      <formula>WEEKDAY($A37)=1</formula>
    </cfRule>
  </conditionalFormatting>
  <conditionalFormatting sqref="FK37">
    <cfRule type="expression" dxfId="20524" priority="26217" stopIfTrue="1">
      <formula>WEEKDAY($A37)=1</formula>
    </cfRule>
  </conditionalFormatting>
  <conditionalFormatting sqref="FK37">
    <cfRule type="expression" dxfId="20523" priority="26216" stopIfTrue="1">
      <formula>WEEKDAY($A37)=1</formula>
    </cfRule>
  </conditionalFormatting>
  <conditionalFormatting sqref="FK37">
    <cfRule type="expression" dxfId="20522" priority="26215" stopIfTrue="1">
      <formula>WEEKDAY($A37)=1</formula>
    </cfRule>
  </conditionalFormatting>
  <conditionalFormatting sqref="FK37">
    <cfRule type="expression" dxfId="20521" priority="26214" stopIfTrue="1">
      <formula>WEEKDAY($A37)=1</formula>
    </cfRule>
  </conditionalFormatting>
  <conditionalFormatting sqref="FK37">
    <cfRule type="expression" dxfId="20520" priority="26213" stopIfTrue="1">
      <formula>WEEKDAY($A37)=1</formula>
    </cfRule>
  </conditionalFormatting>
  <conditionalFormatting sqref="FK37">
    <cfRule type="expression" dxfId="20519" priority="26212" stopIfTrue="1">
      <formula>WEEKDAY($A37)=1</formula>
    </cfRule>
  </conditionalFormatting>
  <conditionalFormatting sqref="FK37">
    <cfRule type="expression" dxfId="20518" priority="26211" stopIfTrue="1">
      <formula>WEEKDAY($A37)=1</formula>
    </cfRule>
  </conditionalFormatting>
  <conditionalFormatting sqref="FK37">
    <cfRule type="expression" dxfId="20517" priority="26210" stopIfTrue="1">
      <formula>WEEKDAY($A37)=1</formula>
    </cfRule>
  </conditionalFormatting>
  <conditionalFormatting sqref="FK37">
    <cfRule type="expression" dxfId="20516" priority="26209" stopIfTrue="1">
      <formula>WEEKDAY($A37)=1</formula>
    </cfRule>
  </conditionalFormatting>
  <conditionalFormatting sqref="FK37">
    <cfRule type="expression" dxfId="20515" priority="26208" stopIfTrue="1">
      <formula>WEEKDAY($A37)=1</formula>
    </cfRule>
  </conditionalFormatting>
  <conditionalFormatting sqref="FK37">
    <cfRule type="expression" dxfId="20514" priority="26207" stopIfTrue="1">
      <formula>WEEKDAY($A37)=1</formula>
    </cfRule>
  </conditionalFormatting>
  <conditionalFormatting sqref="FK37">
    <cfRule type="expression" dxfId="20513" priority="26206" stopIfTrue="1">
      <formula>WEEKDAY($A37)=1</formula>
    </cfRule>
  </conditionalFormatting>
  <conditionalFormatting sqref="FK37">
    <cfRule type="expression" dxfId="20512" priority="26205" stopIfTrue="1">
      <formula>WEEKDAY($A37)=1</formula>
    </cfRule>
  </conditionalFormatting>
  <conditionalFormatting sqref="FK37">
    <cfRule type="expression" dxfId="20511" priority="26204" stopIfTrue="1">
      <formula>WEEKDAY($A37)=1</formula>
    </cfRule>
  </conditionalFormatting>
  <conditionalFormatting sqref="FK37">
    <cfRule type="expression" dxfId="20510" priority="26203" stopIfTrue="1">
      <formula>WEEKDAY($A37)=1</formula>
    </cfRule>
  </conditionalFormatting>
  <conditionalFormatting sqref="FK37">
    <cfRule type="expression" dxfId="20509" priority="26202" stopIfTrue="1">
      <formula>WEEKDAY($A37)=1</formula>
    </cfRule>
  </conditionalFormatting>
  <conditionalFormatting sqref="FK37">
    <cfRule type="expression" dxfId="20508" priority="26201" stopIfTrue="1">
      <formula>WEEKDAY($A37)=1</formula>
    </cfRule>
  </conditionalFormatting>
  <conditionalFormatting sqref="FK37">
    <cfRule type="expression" dxfId="20507" priority="26200" stopIfTrue="1">
      <formula>WEEKDAY($A37)=1</formula>
    </cfRule>
  </conditionalFormatting>
  <conditionalFormatting sqref="FK37">
    <cfRule type="expression" dxfId="20506" priority="26199" stopIfTrue="1">
      <formula>WEEKDAY($A37)=1</formula>
    </cfRule>
  </conditionalFormatting>
  <conditionalFormatting sqref="FK37">
    <cfRule type="expression" dxfId="20505" priority="26195" stopIfTrue="1">
      <formula>WEEKDAY($A37)=1</formula>
    </cfRule>
  </conditionalFormatting>
  <conditionalFormatting sqref="FK37">
    <cfRule type="expression" dxfId="20504" priority="26198" stopIfTrue="1">
      <formula>WEEKDAY($A37)=1</formula>
    </cfRule>
  </conditionalFormatting>
  <conditionalFormatting sqref="FK37">
    <cfRule type="expression" dxfId="20503" priority="26197" stopIfTrue="1">
      <formula>WEEKDAY($A37)=1</formula>
    </cfRule>
  </conditionalFormatting>
  <conditionalFormatting sqref="FK37">
    <cfRule type="expression" dxfId="20502" priority="26196" stopIfTrue="1">
      <formula>WEEKDAY($A37)=1</formula>
    </cfRule>
  </conditionalFormatting>
  <conditionalFormatting sqref="FK37">
    <cfRule type="expression" dxfId="20501" priority="26194" stopIfTrue="1">
      <formula>WEEKDAY($A37)=1</formula>
    </cfRule>
  </conditionalFormatting>
  <conditionalFormatting sqref="FK37">
    <cfRule type="expression" dxfId="20500" priority="26193" stopIfTrue="1">
      <formula>WEEKDAY($A37)=1</formula>
    </cfRule>
  </conditionalFormatting>
  <conditionalFormatting sqref="FK37">
    <cfRule type="expression" dxfId="20499" priority="26192" stopIfTrue="1">
      <formula>WEEKDAY($A37)=1</formula>
    </cfRule>
  </conditionalFormatting>
  <conditionalFormatting sqref="FK37">
    <cfRule type="expression" dxfId="20498" priority="26191" stopIfTrue="1">
      <formula>WEEKDAY($A37)=1</formula>
    </cfRule>
  </conditionalFormatting>
  <conditionalFormatting sqref="FK37">
    <cfRule type="expression" dxfId="20497" priority="26144" stopIfTrue="1">
      <formula>WEEKDAY($A37)=1</formula>
    </cfRule>
  </conditionalFormatting>
  <conditionalFormatting sqref="FK37">
    <cfRule type="expression" dxfId="20496" priority="26190" stopIfTrue="1">
      <formula>WEEKDAY($A37)=1</formula>
    </cfRule>
  </conditionalFormatting>
  <conditionalFormatting sqref="FK37">
    <cfRule type="expression" dxfId="20495" priority="26189" stopIfTrue="1">
      <formula>WEEKDAY($A37)=1</formula>
    </cfRule>
  </conditionalFormatting>
  <conditionalFormatting sqref="FK37">
    <cfRule type="expression" dxfId="20494" priority="26188" stopIfTrue="1">
      <formula>WEEKDAY($A37)=1</formula>
    </cfRule>
  </conditionalFormatting>
  <conditionalFormatting sqref="FK37">
    <cfRule type="expression" dxfId="20493" priority="26187" stopIfTrue="1">
      <formula>WEEKDAY($A37)=1</formula>
    </cfRule>
  </conditionalFormatting>
  <conditionalFormatting sqref="FK37">
    <cfRule type="expression" dxfId="20492" priority="26186" stopIfTrue="1">
      <formula>WEEKDAY($A37)=1</formula>
    </cfRule>
  </conditionalFormatting>
  <conditionalFormatting sqref="FK37">
    <cfRule type="expression" dxfId="20491" priority="26185" stopIfTrue="1">
      <formula>WEEKDAY($A37)=1</formula>
    </cfRule>
  </conditionalFormatting>
  <conditionalFormatting sqref="FK37">
    <cfRule type="expression" dxfId="20490" priority="26184" stopIfTrue="1">
      <formula>WEEKDAY($A37)=1</formula>
    </cfRule>
  </conditionalFormatting>
  <conditionalFormatting sqref="FK37">
    <cfRule type="expression" dxfId="20489" priority="26183" stopIfTrue="1">
      <formula>WEEKDAY($A37)=1</formula>
    </cfRule>
  </conditionalFormatting>
  <conditionalFormatting sqref="FK37">
    <cfRule type="expression" dxfId="20488" priority="26182" stopIfTrue="1">
      <formula>WEEKDAY($A37)=1</formula>
    </cfRule>
  </conditionalFormatting>
  <conditionalFormatting sqref="FK37">
    <cfRule type="expression" dxfId="20487" priority="26181" stopIfTrue="1">
      <formula>WEEKDAY($A37)=1</formula>
    </cfRule>
  </conditionalFormatting>
  <conditionalFormatting sqref="FK37">
    <cfRule type="expression" dxfId="20486" priority="26180" stopIfTrue="1">
      <formula>WEEKDAY($A37)=1</formula>
    </cfRule>
  </conditionalFormatting>
  <conditionalFormatting sqref="FK37">
    <cfRule type="expression" dxfId="20485" priority="26179" stopIfTrue="1">
      <formula>WEEKDAY($A37)=1</formula>
    </cfRule>
  </conditionalFormatting>
  <conditionalFormatting sqref="FK37">
    <cfRule type="expression" dxfId="20484" priority="26178" stopIfTrue="1">
      <formula>WEEKDAY($A37)=1</formula>
    </cfRule>
  </conditionalFormatting>
  <conditionalFormatting sqref="FK37">
    <cfRule type="expression" dxfId="20483" priority="26177" stopIfTrue="1">
      <formula>WEEKDAY($A37)=1</formula>
    </cfRule>
  </conditionalFormatting>
  <conditionalFormatting sqref="FK37">
    <cfRule type="expression" dxfId="20482" priority="26176" stopIfTrue="1">
      <formula>WEEKDAY($A37)=1</formula>
    </cfRule>
  </conditionalFormatting>
  <conditionalFormatting sqref="FK37">
    <cfRule type="expression" dxfId="20481" priority="26175" stopIfTrue="1">
      <formula>WEEKDAY($A37)=1</formula>
    </cfRule>
  </conditionalFormatting>
  <conditionalFormatting sqref="FK37">
    <cfRule type="expression" dxfId="20480" priority="26174" stopIfTrue="1">
      <formula>WEEKDAY($A37)=1</formula>
    </cfRule>
  </conditionalFormatting>
  <conditionalFormatting sqref="FK37">
    <cfRule type="expression" dxfId="20479" priority="26173" stopIfTrue="1">
      <formula>WEEKDAY($A37)=1</formula>
    </cfRule>
  </conditionalFormatting>
  <conditionalFormatting sqref="FK37">
    <cfRule type="expression" dxfId="20478" priority="26172" stopIfTrue="1">
      <formula>WEEKDAY($A37)=1</formula>
    </cfRule>
  </conditionalFormatting>
  <conditionalFormatting sqref="FK37">
    <cfRule type="expression" dxfId="20477" priority="26171" stopIfTrue="1">
      <formula>WEEKDAY($A37)=1</formula>
    </cfRule>
  </conditionalFormatting>
  <conditionalFormatting sqref="FK37">
    <cfRule type="expression" dxfId="20476" priority="26170" stopIfTrue="1">
      <formula>WEEKDAY($A37)=1</formula>
    </cfRule>
  </conditionalFormatting>
  <conditionalFormatting sqref="FK37">
    <cfRule type="expression" dxfId="20475" priority="26169" stopIfTrue="1">
      <formula>WEEKDAY($A37)=1</formula>
    </cfRule>
  </conditionalFormatting>
  <conditionalFormatting sqref="FK37">
    <cfRule type="expression" dxfId="20474" priority="26168" stopIfTrue="1">
      <formula>WEEKDAY($A37)=1</formula>
    </cfRule>
  </conditionalFormatting>
  <conditionalFormatting sqref="FK37">
    <cfRule type="expression" dxfId="20473" priority="26167" stopIfTrue="1">
      <formula>WEEKDAY($A37)=1</formula>
    </cfRule>
  </conditionalFormatting>
  <conditionalFormatting sqref="FK37">
    <cfRule type="expression" dxfId="20472" priority="26166" stopIfTrue="1">
      <formula>WEEKDAY($A37)=1</formula>
    </cfRule>
  </conditionalFormatting>
  <conditionalFormatting sqref="FK37">
    <cfRule type="expression" dxfId="20471" priority="26165" stopIfTrue="1">
      <formula>WEEKDAY($A37)=1</formula>
    </cfRule>
  </conditionalFormatting>
  <conditionalFormatting sqref="FK37">
    <cfRule type="expression" dxfId="20470" priority="26164" stopIfTrue="1">
      <formula>WEEKDAY($A37)=1</formula>
    </cfRule>
  </conditionalFormatting>
  <conditionalFormatting sqref="FK37">
    <cfRule type="expression" dxfId="20469" priority="26163" stopIfTrue="1">
      <formula>WEEKDAY($A37)=1</formula>
    </cfRule>
  </conditionalFormatting>
  <conditionalFormatting sqref="FK37">
    <cfRule type="expression" dxfId="20468" priority="26162" stopIfTrue="1">
      <formula>WEEKDAY($A37)=1</formula>
    </cfRule>
  </conditionalFormatting>
  <conditionalFormatting sqref="FK37">
    <cfRule type="expression" dxfId="20467" priority="26161" stopIfTrue="1">
      <formula>WEEKDAY($A37)=1</formula>
    </cfRule>
  </conditionalFormatting>
  <conditionalFormatting sqref="FK37">
    <cfRule type="expression" dxfId="20466" priority="26160" stopIfTrue="1">
      <formula>WEEKDAY($A37)=1</formula>
    </cfRule>
  </conditionalFormatting>
  <conditionalFormatting sqref="FK37">
    <cfRule type="expression" dxfId="20465" priority="26159" stopIfTrue="1">
      <formula>WEEKDAY($A37)=1</formula>
    </cfRule>
  </conditionalFormatting>
  <conditionalFormatting sqref="FK37">
    <cfRule type="expression" dxfId="20464" priority="26158" stopIfTrue="1">
      <formula>WEEKDAY($A37)=1</formula>
    </cfRule>
  </conditionalFormatting>
  <conditionalFormatting sqref="FK37">
    <cfRule type="expression" dxfId="20463" priority="26157" stopIfTrue="1">
      <formula>WEEKDAY($A37)=1</formula>
    </cfRule>
  </conditionalFormatting>
  <conditionalFormatting sqref="FK37">
    <cfRule type="expression" dxfId="20462" priority="26156" stopIfTrue="1">
      <formula>WEEKDAY($A37)=1</formula>
    </cfRule>
  </conditionalFormatting>
  <conditionalFormatting sqref="FK37">
    <cfRule type="expression" dxfId="20461" priority="26155" stopIfTrue="1">
      <formula>WEEKDAY($A37)=1</formula>
    </cfRule>
  </conditionalFormatting>
  <conditionalFormatting sqref="FK37">
    <cfRule type="expression" dxfId="20460" priority="26154" stopIfTrue="1">
      <formula>WEEKDAY($A37)=1</formula>
    </cfRule>
  </conditionalFormatting>
  <conditionalFormatting sqref="FK37">
    <cfRule type="expression" dxfId="20459" priority="26153" stopIfTrue="1">
      <formula>WEEKDAY($A37)=1</formula>
    </cfRule>
  </conditionalFormatting>
  <conditionalFormatting sqref="FK37">
    <cfRule type="expression" dxfId="20458" priority="26152" stopIfTrue="1">
      <formula>WEEKDAY($A37)=1</formula>
    </cfRule>
  </conditionalFormatting>
  <conditionalFormatting sqref="FK37">
    <cfRule type="expression" dxfId="20457" priority="26151" stopIfTrue="1">
      <formula>WEEKDAY($A37)=1</formula>
    </cfRule>
  </conditionalFormatting>
  <conditionalFormatting sqref="FK37">
    <cfRule type="expression" dxfId="20456" priority="26150" stopIfTrue="1">
      <formula>WEEKDAY($A37)=1</formula>
    </cfRule>
  </conditionalFormatting>
  <conditionalFormatting sqref="FK37">
    <cfRule type="expression" dxfId="20455" priority="26149" stopIfTrue="1">
      <formula>WEEKDAY($A37)=1</formula>
    </cfRule>
  </conditionalFormatting>
  <conditionalFormatting sqref="FK37">
    <cfRule type="expression" dxfId="20454" priority="26148" stopIfTrue="1">
      <formula>WEEKDAY($A37)=1</formula>
    </cfRule>
  </conditionalFormatting>
  <conditionalFormatting sqref="FK37">
    <cfRule type="expression" dxfId="20453" priority="26147" stopIfTrue="1">
      <formula>WEEKDAY($A37)=1</formula>
    </cfRule>
  </conditionalFormatting>
  <conditionalFormatting sqref="FK37">
    <cfRule type="expression" dxfId="20452" priority="26146" stopIfTrue="1">
      <formula>WEEKDAY($A37)=1</formula>
    </cfRule>
  </conditionalFormatting>
  <conditionalFormatting sqref="FK37">
    <cfRule type="expression" dxfId="20451" priority="26145" stopIfTrue="1">
      <formula>WEEKDAY($A37)=1</formula>
    </cfRule>
  </conditionalFormatting>
  <conditionalFormatting sqref="FK37">
    <cfRule type="expression" dxfId="20450" priority="26140" stopIfTrue="1">
      <formula>WEEKDAY($A37)=1</formula>
    </cfRule>
  </conditionalFormatting>
  <conditionalFormatting sqref="FK37">
    <cfRule type="expression" dxfId="20449" priority="26143" stopIfTrue="1">
      <formula>WEEKDAY($A37)=1</formula>
    </cfRule>
  </conditionalFormatting>
  <conditionalFormatting sqref="FK37">
    <cfRule type="expression" dxfId="20448" priority="26142" stopIfTrue="1">
      <formula>WEEKDAY($A37)=1</formula>
    </cfRule>
  </conditionalFormatting>
  <conditionalFormatting sqref="FK37">
    <cfRule type="expression" dxfId="20447" priority="26141" stopIfTrue="1">
      <formula>WEEKDAY($A37)=1</formula>
    </cfRule>
  </conditionalFormatting>
  <conditionalFormatting sqref="FK37">
    <cfRule type="expression" dxfId="20446" priority="26139" stopIfTrue="1">
      <formula>WEEKDAY($A37)=1</formula>
    </cfRule>
  </conditionalFormatting>
  <conditionalFormatting sqref="FK37">
    <cfRule type="expression" dxfId="20445" priority="26138" stopIfTrue="1">
      <formula>WEEKDAY($A37)=1</formula>
    </cfRule>
  </conditionalFormatting>
  <conditionalFormatting sqref="FK37">
    <cfRule type="expression" dxfId="20444" priority="26137" stopIfTrue="1">
      <formula>WEEKDAY($A37)=1</formula>
    </cfRule>
  </conditionalFormatting>
  <conditionalFormatting sqref="FK37">
    <cfRule type="expression" dxfId="20443" priority="26136" stopIfTrue="1">
      <formula>WEEKDAY($A37)=1</formula>
    </cfRule>
  </conditionalFormatting>
  <conditionalFormatting sqref="FK37">
    <cfRule type="expression" dxfId="20442" priority="26089" stopIfTrue="1">
      <formula>WEEKDAY($A37)=1</formula>
    </cfRule>
  </conditionalFormatting>
  <conditionalFormatting sqref="FK37">
    <cfRule type="expression" dxfId="20441" priority="26135" stopIfTrue="1">
      <formula>WEEKDAY($A37)=1</formula>
    </cfRule>
  </conditionalFormatting>
  <conditionalFormatting sqref="FK37">
    <cfRule type="expression" dxfId="20440" priority="26134" stopIfTrue="1">
      <formula>WEEKDAY($A37)=1</formula>
    </cfRule>
  </conditionalFormatting>
  <conditionalFormatting sqref="FK37">
    <cfRule type="expression" dxfId="20439" priority="26133" stopIfTrue="1">
      <formula>WEEKDAY($A37)=1</formula>
    </cfRule>
  </conditionalFormatting>
  <conditionalFormatting sqref="FK37">
    <cfRule type="expression" dxfId="20438" priority="26132" stopIfTrue="1">
      <formula>WEEKDAY($A37)=1</formula>
    </cfRule>
  </conditionalFormatting>
  <conditionalFormatting sqref="FK37">
    <cfRule type="expression" dxfId="20437" priority="26131" stopIfTrue="1">
      <formula>WEEKDAY($A37)=1</formula>
    </cfRule>
  </conditionalFormatting>
  <conditionalFormatting sqref="FK37">
    <cfRule type="expression" dxfId="20436" priority="26130" stopIfTrue="1">
      <formula>WEEKDAY($A37)=1</formula>
    </cfRule>
  </conditionalFormatting>
  <conditionalFormatting sqref="FK37">
    <cfRule type="expression" dxfId="20435" priority="26129" stopIfTrue="1">
      <formula>WEEKDAY($A37)=1</formula>
    </cfRule>
  </conditionalFormatting>
  <conditionalFormatting sqref="FK37">
    <cfRule type="expression" dxfId="20434" priority="26128" stopIfTrue="1">
      <formula>WEEKDAY($A37)=1</formula>
    </cfRule>
  </conditionalFormatting>
  <conditionalFormatting sqref="FK37">
    <cfRule type="expression" dxfId="20433" priority="26127" stopIfTrue="1">
      <formula>WEEKDAY($A37)=1</formula>
    </cfRule>
  </conditionalFormatting>
  <conditionalFormatting sqref="FK37">
    <cfRule type="expression" dxfId="20432" priority="26126" stopIfTrue="1">
      <formula>WEEKDAY($A37)=1</formula>
    </cfRule>
  </conditionalFormatting>
  <conditionalFormatting sqref="FK37">
    <cfRule type="expression" dxfId="20431" priority="26125" stopIfTrue="1">
      <formula>WEEKDAY($A37)=1</formula>
    </cfRule>
  </conditionalFormatting>
  <conditionalFormatting sqref="FK37">
    <cfRule type="expression" dxfId="20430" priority="26124" stopIfTrue="1">
      <formula>WEEKDAY($A37)=1</formula>
    </cfRule>
  </conditionalFormatting>
  <conditionalFormatting sqref="FK37">
    <cfRule type="expression" dxfId="20429" priority="26123" stopIfTrue="1">
      <formula>WEEKDAY($A37)=1</formula>
    </cfRule>
  </conditionalFormatting>
  <conditionalFormatting sqref="FK37">
    <cfRule type="expression" dxfId="20428" priority="26122" stopIfTrue="1">
      <formula>WEEKDAY($A37)=1</formula>
    </cfRule>
  </conditionalFormatting>
  <conditionalFormatting sqref="FK37">
    <cfRule type="expression" dxfId="20427" priority="26121" stopIfTrue="1">
      <formula>WEEKDAY($A37)=1</formula>
    </cfRule>
  </conditionalFormatting>
  <conditionalFormatting sqref="FK37">
    <cfRule type="expression" dxfId="20426" priority="26120" stopIfTrue="1">
      <formula>WEEKDAY($A37)=1</formula>
    </cfRule>
  </conditionalFormatting>
  <conditionalFormatting sqref="FK37">
    <cfRule type="expression" dxfId="20425" priority="26119" stopIfTrue="1">
      <formula>WEEKDAY($A37)=1</formula>
    </cfRule>
  </conditionalFormatting>
  <conditionalFormatting sqref="FK37">
    <cfRule type="expression" dxfId="20424" priority="26118" stopIfTrue="1">
      <formula>WEEKDAY($A37)=1</formula>
    </cfRule>
  </conditionalFormatting>
  <conditionalFormatting sqref="FK37">
    <cfRule type="expression" dxfId="20423" priority="26117" stopIfTrue="1">
      <formula>WEEKDAY($A37)=1</formula>
    </cfRule>
  </conditionalFormatting>
  <conditionalFormatting sqref="FK37">
    <cfRule type="expression" dxfId="20422" priority="26116" stopIfTrue="1">
      <formula>WEEKDAY($A37)=1</formula>
    </cfRule>
  </conditionalFormatting>
  <conditionalFormatting sqref="FK37">
    <cfRule type="expression" dxfId="20421" priority="26115" stopIfTrue="1">
      <formula>WEEKDAY($A37)=1</formula>
    </cfRule>
  </conditionalFormatting>
  <conditionalFormatting sqref="FK37">
    <cfRule type="expression" dxfId="20420" priority="26114" stopIfTrue="1">
      <formula>WEEKDAY($A37)=1</formula>
    </cfRule>
  </conditionalFormatting>
  <conditionalFormatting sqref="FK37">
    <cfRule type="expression" dxfId="20419" priority="26113" stopIfTrue="1">
      <formula>WEEKDAY($A37)=1</formula>
    </cfRule>
  </conditionalFormatting>
  <conditionalFormatting sqref="FK37">
    <cfRule type="expression" dxfId="20418" priority="26112" stopIfTrue="1">
      <formula>WEEKDAY($A37)=1</formula>
    </cfRule>
  </conditionalFormatting>
  <conditionalFormatting sqref="FK37">
    <cfRule type="expression" dxfId="20417" priority="26111" stopIfTrue="1">
      <formula>WEEKDAY($A37)=1</formula>
    </cfRule>
  </conditionalFormatting>
  <conditionalFormatting sqref="FK37">
    <cfRule type="expression" dxfId="20416" priority="26110" stopIfTrue="1">
      <formula>WEEKDAY($A37)=1</formula>
    </cfRule>
  </conditionalFormatting>
  <conditionalFormatting sqref="FK37">
    <cfRule type="expression" dxfId="20415" priority="26109" stopIfTrue="1">
      <formula>WEEKDAY($A37)=1</formula>
    </cfRule>
  </conditionalFormatting>
  <conditionalFormatting sqref="FK37">
    <cfRule type="expression" dxfId="20414" priority="26108" stopIfTrue="1">
      <formula>WEEKDAY($A37)=1</formula>
    </cfRule>
  </conditionalFormatting>
  <conditionalFormatting sqref="FK37">
    <cfRule type="expression" dxfId="20413" priority="26107" stopIfTrue="1">
      <formula>WEEKDAY($A37)=1</formula>
    </cfRule>
  </conditionalFormatting>
  <conditionalFormatting sqref="FK37">
    <cfRule type="expression" dxfId="20412" priority="26106" stopIfTrue="1">
      <formula>WEEKDAY($A37)=1</formula>
    </cfRule>
  </conditionalFormatting>
  <conditionalFormatting sqref="FK37">
    <cfRule type="expression" dxfId="20411" priority="26105" stopIfTrue="1">
      <formula>WEEKDAY($A37)=1</formula>
    </cfRule>
  </conditionalFormatting>
  <conditionalFormatting sqref="FK37">
    <cfRule type="expression" dxfId="20410" priority="26104" stopIfTrue="1">
      <formula>WEEKDAY($A37)=1</formula>
    </cfRule>
  </conditionalFormatting>
  <conditionalFormatting sqref="FK37">
    <cfRule type="expression" dxfId="20409" priority="26103" stopIfTrue="1">
      <formula>WEEKDAY($A37)=1</formula>
    </cfRule>
  </conditionalFormatting>
  <conditionalFormatting sqref="FK37">
    <cfRule type="expression" dxfId="20408" priority="26102" stopIfTrue="1">
      <formula>WEEKDAY($A37)=1</formula>
    </cfRule>
  </conditionalFormatting>
  <conditionalFormatting sqref="FK37">
    <cfRule type="expression" dxfId="20407" priority="26101" stopIfTrue="1">
      <formula>WEEKDAY($A37)=1</formula>
    </cfRule>
  </conditionalFormatting>
  <conditionalFormatting sqref="FK37">
    <cfRule type="expression" dxfId="20406" priority="26100" stopIfTrue="1">
      <formula>WEEKDAY($A37)=1</formula>
    </cfRule>
  </conditionalFormatting>
  <conditionalFormatting sqref="FK37">
    <cfRule type="expression" dxfId="20405" priority="26099" stopIfTrue="1">
      <formula>WEEKDAY($A37)=1</formula>
    </cfRule>
  </conditionalFormatting>
  <conditionalFormatting sqref="FK37">
    <cfRule type="expression" dxfId="20404" priority="26098" stopIfTrue="1">
      <formula>WEEKDAY($A37)=1</formula>
    </cfRule>
  </conditionalFormatting>
  <conditionalFormatting sqref="FK37">
    <cfRule type="expression" dxfId="20403" priority="26097" stopIfTrue="1">
      <formula>WEEKDAY($A37)=1</formula>
    </cfRule>
  </conditionalFormatting>
  <conditionalFormatting sqref="FK37">
    <cfRule type="expression" dxfId="20402" priority="26096" stopIfTrue="1">
      <formula>WEEKDAY($A37)=1</formula>
    </cfRule>
  </conditionalFormatting>
  <conditionalFormatting sqref="FK37">
    <cfRule type="expression" dxfId="20401" priority="26095" stopIfTrue="1">
      <formula>WEEKDAY($A37)=1</formula>
    </cfRule>
  </conditionalFormatting>
  <conditionalFormatting sqref="FK37">
    <cfRule type="expression" dxfId="20400" priority="26094" stopIfTrue="1">
      <formula>WEEKDAY($A37)=1</formula>
    </cfRule>
  </conditionalFormatting>
  <conditionalFormatting sqref="FK37">
    <cfRule type="expression" dxfId="20399" priority="26093" stopIfTrue="1">
      <formula>WEEKDAY($A37)=1</formula>
    </cfRule>
  </conditionalFormatting>
  <conditionalFormatting sqref="FK37">
    <cfRule type="expression" dxfId="20398" priority="26092" stopIfTrue="1">
      <formula>WEEKDAY($A37)=1</formula>
    </cfRule>
  </conditionalFormatting>
  <conditionalFormatting sqref="FK37">
    <cfRule type="expression" dxfId="20397" priority="26091" stopIfTrue="1">
      <formula>WEEKDAY($A37)=1</formula>
    </cfRule>
  </conditionalFormatting>
  <conditionalFormatting sqref="FK37">
    <cfRule type="expression" dxfId="20396" priority="26090" stopIfTrue="1">
      <formula>WEEKDAY($A37)=1</formula>
    </cfRule>
  </conditionalFormatting>
  <conditionalFormatting sqref="FK37">
    <cfRule type="expression" dxfId="20395" priority="26088" stopIfTrue="1">
      <formula>WEEKDAY($A37)=1</formula>
    </cfRule>
  </conditionalFormatting>
  <conditionalFormatting sqref="FK37">
    <cfRule type="expression" dxfId="20394" priority="26087" stopIfTrue="1">
      <formula>WEEKDAY($A37)=1</formula>
    </cfRule>
  </conditionalFormatting>
  <conditionalFormatting sqref="FK37">
    <cfRule type="expression" dxfId="20393" priority="26086" stopIfTrue="1">
      <formula>WEEKDAY($A37)=1</formula>
    </cfRule>
  </conditionalFormatting>
  <conditionalFormatting sqref="FK37">
    <cfRule type="expression" dxfId="20392" priority="26085" stopIfTrue="1">
      <formula>WEEKDAY($A37)=1</formula>
    </cfRule>
  </conditionalFormatting>
  <conditionalFormatting sqref="FK37">
    <cfRule type="expression" dxfId="20391" priority="26084" stopIfTrue="1">
      <formula>WEEKDAY($A37)=1</formula>
    </cfRule>
  </conditionalFormatting>
  <conditionalFormatting sqref="FK37">
    <cfRule type="expression" dxfId="20390" priority="26083" stopIfTrue="1">
      <formula>WEEKDAY($A37)=1</formula>
    </cfRule>
  </conditionalFormatting>
  <conditionalFormatting sqref="FK37">
    <cfRule type="expression" dxfId="20389" priority="26082" stopIfTrue="1">
      <formula>WEEKDAY($A37)=1</formula>
    </cfRule>
  </conditionalFormatting>
  <conditionalFormatting sqref="FK37">
    <cfRule type="expression" dxfId="20388" priority="26081" stopIfTrue="1">
      <formula>WEEKDAY($A37)=1</formula>
    </cfRule>
  </conditionalFormatting>
  <conditionalFormatting sqref="FK37">
    <cfRule type="expression" dxfId="20387" priority="26080" stopIfTrue="1">
      <formula>WEEKDAY($A37)=1</formula>
    </cfRule>
  </conditionalFormatting>
  <conditionalFormatting sqref="FK37">
    <cfRule type="expression" dxfId="20386" priority="26079" stopIfTrue="1">
      <formula>WEEKDAY($A37)=1</formula>
    </cfRule>
  </conditionalFormatting>
  <conditionalFormatting sqref="FK37">
    <cfRule type="expression" dxfId="20385" priority="26078" stopIfTrue="1">
      <formula>WEEKDAY($A37)=1</formula>
    </cfRule>
  </conditionalFormatting>
  <conditionalFormatting sqref="FK37">
    <cfRule type="expression" dxfId="20384" priority="26077" stopIfTrue="1">
      <formula>WEEKDAY($A37)=1</formula>
    </cfRule>
  </conditionalFormatting>
  <conditionalFormatting sqref="FK37">
    <cfRule type="expression" dxfId="20383" priority="26076" stopIfTrue="1">
      <formula>WEEKDAY($A37)=1</formula>
    </cfRule>
  </conditionalFormatting>
  <conditionalFormatting sqref="FK37">
    <cfRule type="expression" dxfId="20382" priority="26075" stopIfTrue="1">
      <formula>WEEKDAY($A37)=1</formula>
    </cfRule>
  </conditionalFormatting>
  <conditionalFormatting sqref="FK37">
    <cfRule type="expression" dxfId="20381" priority="26074" stopIfTrue="1">
      <formula>WEEKDAY($A37)=1</formula>
    </cfRule>
  </conditionalFormatting>
  <conditionalFormatting sqref="FK37">
    <cfRule type="expression" dxfId="20380" priority="26073" stopIfTrue="1">
      <formula>WEEKDAY($A37)=1</formula>
    </cfRule>
  </conditionalFormatting>
  <conditionalFormatting sqref="FK37">
    <cfRule type="expression" dxfId="20379" priority="26072" stopIfTrue="1">
      <formula>WEEKDAY($A37)=1</formula>
    </cfRule>
  </conditionalFormatting>
  <conditionalFormatting sqref="FK37">
    <cfRule type="expression" dxfId="20378" priority="26071" stopIfTrue="1">
      <formula>WEEKDAY($A37)=1</formula>
    </cfRule>
  </conditionalFormatting>
  <conditionalFormatting sqref="FK37">
    <cfRule type="expression" dxfId="20377" priority="26070" stopIfTrue="1">
      <formula>WEEKDAY($A37)=1</formula>
    </cfRule>
  </conditionalFormatting>
  <conditionalFormatting sqref="FK37">
    <cfRule type="expression" dxfId="20376" priority="26069" stopIfTrue="1">
      <formula>WEEKDAY($A37)=1</formula>
    </cfRule>
  </conditionalFormatting>
  <conditionalFormatting sqref="FK37">
    <cfRule type="expression" dxfId="20375" priority="26068" stopIfTrue="1">
      <formula>WEEKDAY($A37)=1</formula>
    </cfRule>
  </conditionalFormatting>
  <conditionalFormatting sqref="FK37">
    <cfRule type="expression" dxfId="20374" priority="26067" stopIfTrue="1">
      <formula>WEEKDAY($A37)=1</formula>
    </cfRule>
  </conditionalFormatting>
  <conditionalFormatting sqref="FK37">
    <cfRule type="expression" dxfId="20373" priority="26066" stopIfTrue="1">
      <formula>WEEKDAY($A37)=1</formula>
    </cfRule>
  </conditionalFormatting>
  <conditionalFormatting sqref="FK37">
    <cfRule type="expression" dxfId="20372" priority="26065" stopIfTrue="1">
      <formula>WEEKDAY($A37)=1</formula>
    </cfRule>
  </conditionalFormatting>
  <conditionalFormatting sqref="FK37">
    <cfRule type="expression" dxfId="20371" priority="26064" stopIfTrue="1">
      <formula>WEEKDAY($A37)=1</formula>
    </cfRule>
  </conditionalFormatting>
  <conditionalFormatting sqref="FK37">
    <cfRule type="expression" dxfId="20370" priority="26063" stopIfTrue="1">
      <formula>WEEKDAY($A37)=1</formula>
    </cfRule>
  </conditionalFormatting>
  <conditionalFormatting sqref="FK37">
    <cfRule type="expression" dxfId="20369" priority="26062" stopIfTrue="1">
      <formula>WEEKDAY($A37)=1</formula>
    </cfRule>
  </conditionalFormatting>
  <conditionalFormatting sqref="FK37">
    <cfRule type="expression" dxfId="20368" priority="26061" stopIfTrue="1">
      <formula>WEEKDAY($A37)=1</formula>
    </cfRule>
  </conditionalFormatting>
  <conditionalFormatting sqref="FK37">
    <cfRule type="expression" dxfId="20367" priority="26060" stopIfTrue="1">
      <formula>WEEKDAY($A37)=1</formula>
    </cfRule>
  </conditionalFormatting>
  <conditionalFormatting sqref="FK37">
    <cfRule type="expression" dxfId="20366" priority="26059" stopIfTrue="1">
      <formula>WEEKDAY($A37)=1</formula>
    </cfRule>
  </conditionalFormatting>
  <conditionalFormatting sqref="FK37">
    <cfRule type="expression" dxfId="20365" priority="26058" stopIfTrue="1">
      <formula>WEEKDAY($A37)=1</formula>
    </cfRule>
  </conditionalFormatting>
  <conditionalFormatting sqref="FK37">
    <cfRule type="expression" dxfId="20364" priority="26057" stopIfTrue="1">
      <formula>WEEKDAY($A37)=1</formula>
    </cfRule>
  </conditionalFormatting>
  <conditionalFormatting sqref="FK37">
    <cfRule type="expression" dxfId="20363" priority="26056" stopIfTrue="1">
      <formula>WEEKDAY($A37)=1</formula>
    </cfRule>
  </conditionalFormatting>
  <conditionalFormatting sqref="FK37">
    <cfRule type="expression" dxfId="20362" priority="26055" stopIfTrue="1">
      <formula>WEEKDAY($A37)=1</formula>
    </cfRule>
  </conditionalFormatting>
  <conditionalFormatting sqref="FK37">
    <cfRule type="expression" dxfId="20361" priority="26051" stopIfTrue="1">
      <formula>WEEKDAY($A37)=1</formula>
    </cfRule>
  </conditionalFormatting>
  <conditionalFormatting sqref="FK37">
    <cfRule type="expression" dxfId="20360" priority="26054" stopIfTrue="1">
      <formula>WEEKDAY($A37)=1</formula>
    </cfRule>
  </conditionalFormatting>
  <conditionalFormatting sqref="FK37">
    <cfRule type="expression" dxfId="20359" priority="26053" stopIfTrue="1">
      <formula>WEEKDAY($A37)=1</formula>
    </cfRule>
  </conditionalFormatting>
  <conditionalFormatting sqref="FK37">
    <cfRule type="expression" dxfId="20358" priority="26052" stopIfTrue="1">
      <formula>WEEKDAY($A37)=1</formula>
    </cfRule>
  </conditionalFormatting>
  <conditionalFormatting sqref="FK37">
    <cfRule type="expression" dxfId="20357" priority="26050" stopIfTrue="1">
      <formula>WEEKDAY($A37)=1</formula>
    </cfRule>
  </conditionalFormatting>
  <conditionalFormatting sqref="FK37">
    <cfRule type="expression" dxfId="20356" priority="26049" stopIfTrue="1">
      <formula>WEEKDAY($A37)=1</formula>
    </cfRule>
  </conditionalFormatting>
  <conditionalFormatting sqref="FK37">
    <cfRule type="expression" dxfId="20355" priority="26048" stopIfTrue="1">
      <formula>WEEKDAY($A37)=1</formula>
    </cfRule>
  </conditionalFormatting>
  <conditionalFormatting sqref="FK37">
    <cfRule type="expression" dxfId="20354" priority="26047" stopIfTrue="1">
      <formula>WEEKDAY($A37)=1</formula>
    </cfRule>
  </conditionalFormatting>
  <conditionalFormatting sqref="FK37">
    <cfRule type="expression" dxfId="20353" priority="26000" stopIfTrue="1">
      <formula>WEEKDAY($A37)=1</formula>
    </cfRule>
  </conditionalFormatting>
  <conditionalFormatting sqref="FK37">
    <cfRule type="expression" dxfId="20352" priority="26046" stopIfTrue="1">
      <formula>WEEKDAY($A37)=1</formula>
    </cfRule>
  </conditionalFormatting>
  <conditionalFormatting sqref="FK37">
    <cfRule type="expression" dxfId="20351" priority="26045" stopIfTrue="1">
      <formula>WEEKDAY($A37)=1</formula>
    </cfRule>
  </conditionalFormatting>
  <conditionalFormatting sqref="FK37">
    <cfRule type="expression" dxfId="20350" priority="26044" stopIfTrue="1">
      <formula>WEEKDAY($A37)=1</formula>
    </cfRule>
  </conditionalFormatting>
  <conditionalFormatting sqref="FK37">
    <cfRule type="expression" dxfId="20349" priority="26043" stopIfTrue="1">
      <formula>WEEKDAY($A37)=1</formula>
    </cfRule>
  </conditionalFormatting>
  <conditionalFormatting sqref="FK37">
    <cfRule type="expression" dxfId="20348" priority="26042" stopIfTrue="1">
      <formula>WEEKDAY($A37)=1</formula>
    </cfRule>
  </conditionalFormatting>
  <conditionalFormatting sqref="FK37">
    <cfRule type="expression" dxfId="20347" priority="26041" stopIfTrue="1">
      <formula>WEEKDAY($A37)=1</formula>
    </cfRule>
  </conditionalFormatting>
  <conditionalFormatting sqref="FK37">
    <cfRule type="expression" dxfId="20346" priority="26040" stopIfTrue="1">
      <formula>WEEKDAY($A37)=1</formula>
    </cfRule>
  </conditionalFormatting>
  <conditionalFormatting sqref="FK37">
    <cfRule type="expression" dxfId="20345" priority="26039" stopIfTrue="1">
      <formula>WEEKDAY($A37)=1</formula>
    </cfRule>
  </conditionalFormatting>
  <conditionalFormatting sqref="FK37">
    <cfRule type="expression" dxfId="20344" priority="26038" stopIfTrue="1">
      <formula>WEEKDAY($A37)=1</formula>
    </cfRule>
  </conditionalFormatting>
  <conditionalFormatting sqref="FK37">
    <cfRule type="expression" dxfId="20343" priority="26037" stopIfTrue="1">
      <formula>WEEKDAY($A37)=1</formula>
    </cfRule>
  </conditionalFormatting>
  <conditionalFormatting sqref="FK37">
    <cfRule type="expression" dxfId="20342" priority="26036" stopIfTrue="1">
      <formula>WEEKDAY($A37)=1</formula>
    </cfRule>
  </conditionalFormatting>
  <conditionalFormatting sqref="FK37">
    <cfRule type="expression" dxfId="20341" priority="26035" stopIfTrue="1">
      <formula>WEEKDAY($A37)=1</formula>
    </cfRule>
  </conditionalFormatting>
  <conditionalFormatting sqref="FK37">
    <cfRule type="expression" dxfId="20340" priority="26034" stopIfTrue="1">
      <formula>WEEKDAY($A37)=1</formula>
    </cfRule>
  </conditionalFormatting>
  <conditionalFormatting sqref="FK37">
    <cfRule type="expression" dxfId="20339" priority="26033" stopIfTrue="1">
      <formula>WEEKDAY($A37)=1</formula>
    </cfRule>
  </conditionalFormatting>
  <conditionalFormatting sqref="FK37">
    <cfRule type="expression" dxfId="20338" priority="26032" stopIfTrue="1">
      <formula>WEEKDAY($A37)=1</formula>
    </cfRule>
  </conditionalFormatting>
  <conditionalFormatting sqref="FK37">
    <cfRule type="expression" dxfId="20337" priority="26031" stopIfTrue="1">
      <formula>WEEKDAY($A37)=1</formula>
    </cfRule>
  </conditionalFormatting>
  <conditionalFormatting sqref="FK37">
    <cfRule type="expression" dxfId="20336" priority="26030" stopIfTrue="1">
      <formula>WEEKDAY($A37)=1</formula>
    </cfRule>
  </conditionalFormatting>
  <conditionalFormatting sqref="FK37">
    <cfRule type="expression" dxfId="20335" priority="26029" stopIfTrue="1">
      <formula>WEEKDAY($A37)=1</formula>
    </cfRule>
  </conditionalFormatting>
  <conditionalFormatting sqref="FK37">
    <cfRule type="expression" dxfId="20334" priority="26028" stopIfTrue="1">
      <formula>WEEKDAY($A37)=1</formula>
    </cfRule>
  </conditionalFormatting>
  <conditionalFormatting sqref="FK37">
    <cfRule type="expression" dxfId="20333" priority="26027" stopIfTrue="1">
      <formula>WEEKDAY($A37)=1</formula>
    </cfRule>
  </conditionalFormatting>
  <conditionalFormatting sqref="FK37">
    <cfRule type="expression" dxfId="20332" priority="26026" stopIfTrue="1">
      <formula>WEEKDAY($A37)=1</formula>
    </cfRule>
  </conditionalFormatting>
  <conditionalFormatting sqref="FK37">
    <cfRule type="expression" dxfId="20331" priority="26025" stopIfTrue="1">
      <formula>WEEKDAY($A37)=1</formula>
    </cfRule>
  </conditionalFormatting>
  <conditionalFormatting sqref="FK37">
    <cfRule type="expression" dxfId="20330" priority="26024" stopIfTrue="1">
      <formula>WEEKDAY($A37)=1</formula>
    </cfRule>
  </conditionalFormatting>
  <conditionalFormatting sqref="FK37">
    <cfRule type="expression" dxfId="20329" priority="26023" stopIfTrue="1">
      <formula>WEEKDAY($A37)=1</formula>
    </cfRule>
  </conditionalFormatting>
  <conditionalFormatting sqref="FK37">
    <cfRule type="expression" dxfId="20328" priority="26022" stopIfTrue="1">
      <formula>WEEKDAY($A37)=1</formula>
    </cfRule>
  </conditionalFormatting>
  <conditionalFormatting sqref="FK37">
    <cfRule type="expression" dxfId="20327" priority="26021" stopIfTrue="1">
      <formula>WEEKDAY($A37)=1</formula>
    </cfRule>
  </conditionalFormatting>
  <conditionalFormatting sqref="FK37">
    <cfRule type="expression" dxfId="20326" priority="26020" stopIfTrue="1">
      <formula>WEEKDAY($A37)=1</formula>
    </cfRule>
  </conditionalFormatting>
  <conditionalFormatting sqref="FK37">
    <cfRule type="expression" dxfId="20325" priority="26019" stopIfTrue="1">
      <formula>WEEKDAY($A37)=1</formula>
    </cfRule>
  </conditionalFormatting>
  <conditionalFormatting sqref="FK37">
    <cfRule type="expression" dxfId="20324" priority="26018" stopIfTrue="1">
      <formula>WEEKDAY($A37)=1</formula>
    </cfRule>
  </conditionalFormatting>
  <conditionalFormatting sqref="FK37">
    <cfRule type="expression" dxfId="20323" priority="26017" stopIfTrue="1">
      <formula>WEEKDAY($A37)=1</formula>
    </cfRule>
  </conditionalFormatting>
  <conditionalFormatting sqref="FK37">
    <cfRule type="expression" dxfId="20322" priority="26016" stopIfTrue="1">
      <formula>WEEKDAY($A37)=1</formula>
    </cfRule>
  </conditionalFormatting>
  <conditionalFormatting sqref="FK37">
    <cfRule type="expression" dxfId="20321" priority="26015" stopIfTrue="1">
      <formula>WEEKDAY($A37)=1</formula>
    </cfRule>
  </conditionalFormatting>
  <conditionalFormatting sqref="FK37">
    <cfRule type="expression" dxfId="20320" priority="26014" stopIfTrue="1">
      <formula>WEEKDAY($A37)=1</formula>
    </cfRule>
  </conditionalFormatting>
  <conditionalFormatting sqref="FK37">
    <cfRule type="expression" dxfId="20319" priority="26013" stopIfTrue="1">
      <formula>WEEKDAY($A37)=1</formula>
    </cfRule>
  </conditionalFormatting>
  <conditionalFormatting sqref="FK37">
    <cfRule type="expression" dxfId="20318" priority="26012" stopIfTrue="1">
      <formula>WEEKDAY($A37)=1</formula>
    </cfRule>
  </conditionalFormatting>
  <conditionalFormatting sqref="FK37">
    <cfRule type="expression" dxfId="20317" priority="26011" stopIfTrue="1">
      <formula>WEEKDAY($A37)=1</formula>
    </cfRule>
  </conditionalFormatting>
  <conditionalFormatting sqref="FK37">
    <cfRule type="expression" dxfId="20316" priority="26010" stopIfTrue="1">
      <formula>WEEKDAY($A37)=1</formula>
    </cfRule>
  </conditionalFormatting>
  <conditionalFormatting sqref="FK37">
    <cfRule type="expression" dxfId="20315" priority="26009" stopIfTrue="1">
      <formula>WEEKDAY($A37)=1</formula>
    </cfRule>
  </conditionalFormatting>
  <conditionalFormatting sqref="FK37">
    <cfRule type="expression" dxfId="20314" priority="26008" stopIfTrue="1">
      <formula>WEEKDAY($A37)=1</formula>
    </cfRule>
  </conditionalFormatting>
  <conditionalFormatting sqref="FK37">
    <cfRule type="expression" dxfId="20313" priority="26007" stopIfTrue="1">
      <formula>WEEKDAY($A37)=1</formula>
    </cfRule>
  </conditionalFormatting>
  <conditionalFormatting sqref="FK37">
    <cfRule type="expression" dxfId="20312" priority="26006" stopIfTrue="1">
      <formula>WEEKDAY($A37)=1</formula>
    </cfRule>
  </conditionalFormatting>
  <conditionalFormatting sqref="FK37">
    <cfRule type="expression" dxfId="20311" priority="26005" stopIfTrue="1">
      <formula>WEEKDAY($A37)=1</formula>
    </cfRule>
  </conditionalFormatting>
  <conditionalFormatting sqref="FK37">
    <cfRule type="expression" dxfId="20310" priority="26004" stopIfTrue="1">
      <formula>WEEKDAY($A37)=1</formula>
    </cfRule>
  </conditionalFormatting>
  <conditionalFormatting sqref="FK37">
    <cfRule type="expression" dxfId="20309" priority="26003" stopIfTrue="1">
      <formula>WEEKDAY($A37)=1</formula>
    </cfRule>
  </conditionalFormatting>
  <conditionalFormatting sqref="FK37">
    <cfRule type="expression" dxfId="20308" priority="26002" stopIfTrue="1">
      <formula>WEEKDAY($A37)=1</formula>
    </cfRule>
  </conditionalFormatting>
  <conditionalFormatting sqref="FK37">
    <cfRule type="expression" dxfId="20307" priority="26001" stopIfTrue="1">
      <formula>WEEKDAY($A37)=1</formula>
    </cfRule>
  </conditionalFormatting>
  <conditionalFormatting sqref="FK19:FL19 FK10:FK21 FK25:FK26 FK29 FK31:FK35">
    <cfRule type="expression" dxfId="20306" priority="24998" stopIfTrue="1">
      <formula>WEEKDAY($A10)=1</formula>
    </cfRule>
  </conditionalFormatting>
  <conditionalFormatting sqref="FK19:FL19 FK10:FK21 FK25:FK26 FK29 FK31:FK35">
    <cfRule type="expression" dxfId="20305" priority="24997" stopIfTrue="1">
      <formula>WEEKDAY($A10)=1</formula>
    </cfRule>
  </conditionalFormatting>
  <conditionalFormatting sqref="FK19:FL19 FK10:FK21 FK25:FK26 FK29 FK31:FK35">
    <cfRule type="expression" dxfId="20304" priority="24993" stopIfTrue="1">
      <formula>WEEKDAY($A10)=1</formula>
    </cfRule>
  </conditionalFormatting>
  <conditionalFormatting sqref="FK19:FL19 FK10:FK21 FK25:FK26 FK29 FK31:FK35">
    <cfRule type="expression" dxfId="20303" priority="24996" stopIfTrue="1">
      <formula>WEEKDAY($A10)=1</formula>
    </cfRule>
  </conditionalFormatting>
  <conditionalFormatting sqref="FK19:FL19 FK10:FK21 FK25:FK26 FK29 FK31:FK35">
    <cfRule type="expression" dxfId="20302" priority="24995" stopIfTrue="1">
      <formula>WEEKDAY($A10)=1</formula>
    </cfRule>
  </conditionalFormatting>
  <conditionalFormatting sqref="FK19:FL19 FK10:FK21 FK25:FK26 FK29 FK31:FK35">
    <cfRule type="expression" dxfId="20301" priority="24994" stopIfTrue="1">
      <formula>WEEKDAY($A10)=1</formula>
    </cfRule>
  </conditionalFormatting>
  <conditionalFormatting sqref="FK19:FL19 FK10:FK21 FK25:FK26 FK29 FK31:FK35">
    <cfRule type="expression" dxfId="20300" priority="24992" stopIfTrue="1">
      <formula>WEEKDAY($A10)=1</formula>
    </cfRule>
  </conditionalFormatting>
  <conditionalFormatting sqref="FK19:FL19 FK10:FK21 FK25:FK26 FK29 FK31:FK35">
    <cfRule type="expression" dxfId="20299" priority="24991" stopIfTrue="1">
      <formula>WEEKDAY($A10)=1</formula>
    </cfRule>
  </conditionalFormatting>
  <conditionalFormatting sqref="FK19:FL19 FK10:FK21 FK25:FK26 FK29 FK31:FK35">
    <cfRule type="expression" dxfId="20298" priority="24990" stopIfTrue="1">
      <formula>WEEKDAY($A10)=1</formula>
    </cfRule>
  </conditionalFormatting>
  <conditionalFormatting sqref="FK19:FL19 FK10:FK21 FK25:FK26 FK29 FK31:FK35">
    <cfRule type="expression" dxfId="20297" priority="24989" stopIfTrue="1">
      <formula>WEEKDAY($A10)=1</formula>
    </cfRule>
  </conditionalFormatting>
  <conditionalFormatting sqref="FK19:FL19 FK10:FK21 FK25:FK26 FK29 FK31:FK35">
    <cfRule type="expression" dxfId="20296" priority="24942" stopIfTrue="1">
      <formula>WEEKDAY($A10)=1</formula>
    </cfRule>
  </conditionalFormatting>
  <conditionalFormatting sqref="FK19:FL19 FK10:FK21 FK25:FK26 FK29 FK31:FK35">
    <cfRule type="expression" dxfId="20295" priority="24988" stopIfTrue="1">
      <formula>WEEKDAY($A10)=1</formula>
    </cfRule>
  </conditionalFormatting>
  <conditionalFormatting sqref="FK19:FL19 FK10:FK21 FK25:FK26 FK29 FK31:FK35">
    <cfRule type="expression" dxfId="20294" priority="24987" stopIfTrue="1">
      <formula>WEEKDAY($A10)=1</formula>
    </cfRule>
  </conditionalFormatting>
  <conditionalFormatting sqref="FK19:FL19 FK10:FK21 FK25:FK26 FK29 FK31:FK35">
    <cfRule type="expression" dxfId="20293" priority="24986" stopIfTrue="1">
      <formula>WEEKDAY($A10)=1</formula>
    </cfRule>
  </conditionalFormatting>
  <conditionalFormatting sqref="FK19:FL19 FK10:FK21 FK25:FK26 FK29 FK31:FK35">
    <cfRule type="expression" dxfId="20292" priority="24985" stopIfTrue="1">
      <formula>WEEKDAY($A10)=1</formula>
    </cfRule>
  </conditionalFormatting>
  <conditionalFormatting sqref="FK19:FL19 FK10:FK21 FK25:FK26 FK29 FK31:FK35">
    <cfRule type="expression" dxfId="20291" priority="24984" stopIfTrue="1">
      <formula>WEEKDAY($A10)=1</formula>
    </cfRule>
  </conditionalFormatting>
  <conditionalFormatting sqref="FK19:FL19 FK10:FK21 FK25:FK26 FK29 FK31:FK35">
    <cfRule type="expression" dxfId="20290" priority="24983" stopIfTrue="1">
      <formula>WEEKDAY($A10)=1</formula>
    </cfRule>
  </conditionalFormatting>
  <conditionalFormatting sqref="FK19:FL19 FK10:FK21 FK25:FK26 FK29 FK31:FK35">
    <cfRule type="expression" dxfId="20289" priority="24982" stopIfTrue="1">
      <formula>WEEKDAY($A10)=1</formula>
    </cfRule>
  </conditionalFormatting>
  <conditionalFormatting sqref="FK19:FL19 FK10:FK21 FK25:FK26 FK29 FK31:FK35">
    <cfRule type="expression" dxfId="20288" priority="24981" stopIfTrue="1">
      <formula>WEEKDAY($A10)=1</formula>
    </cfRule>
  </conditionalFormatting>
  <conditionalFormatting sqref="FK19:FL19 FK10:FK21 FK25:FK26 FK29 FK31:FK35">
    <cfRule type="expression" dxfId="20287" priority="24980" stopIfTrue="1">
      <formula>WEEKDAY($A10)=1</formula>
    </cfRule>
  </conditionalFormatting>
  <conditionalFormatting sqref="FK19:FL19 FK10:FK21 FK25:FK26 FK29 FK31:FK35">
    <cfRule type="expression" dxfId="20286" priority="24979" stopIfTrue="1">
      <formula>WEEKDAY($A10)=1</formula>
    </cfRule>
  </conditionalFormatting>
  <conditionalFormatting sqref="FK19:FL19 FK10:FK21 FK25:FK26 FK29 FK31:FK35">
    <cfRule type="expression" dxfId="20285" priority="24978" stopIfTrue="1">
      <formula>WEEKDAY($A10)=1</formula>
    </cfRule>
  </conditionalFormatting>
  <conditionalFormatting sqref="FK19:FL19 FK10:FK21 FK25:FK26 FK29 FK31:FK35">
    <cfRule type="expression" dxfId="20284" priority="24977" stopIfTrue="1">
      <formula>WEEKDAY($A10)=1</formula>
    </cfRule>
  </conditionalFormatting>
  <conditionalFormatting sqref="FK19:FL19 FK10:FK21 FK25:FK26 FK29 FK31:FK35">
    <cfRule type="expression" dxfId="20283" priority="24976" stopIfTrue="1">
      <formula>WEEKDAY($A10)=1</formula>
    </cfRule>
  </conditionalFormatting>
  <conditionalFormatting sqref="FK19:FL19 FK10:FK21 FK25:FK26 FK29 FK31:FK35">
    <cfRule type="expression" dxfId="20282" priority="24975" stopIfTrue="1">
      <formula>WEEKDAY($A10)=1</formula>
    </cfRule>
  </conditionalFormatting>
  <conditionalFormatting sqref="FK19:FL19 FK10:FK21 FK25:FK26 FK29 FK31:FK35">
    <cfRule type="expression" dxfId="20281" priority="24974" stopIfTrue="1">
      <formula>WEEKDAY($A10)=1</formula>
    </cfRule>
  </conditionalFormatting>
  <conditionalFormatting sqref="FK19:FL19 FK10:FK21 FK25:FK26 FK29 FK31:FK35">
    <cfRule type="expression" dxfId="20280" priority="24973" stopIfTrue="1">
      <formula>WEEKDAY($A10)=1</formula>
    </cfRule>
  </conditionalFormatting>
  <conditionalFormatting sqref="FK19:FL19 FK10:FK21 FK25:FK26 FK29 FK31:FK35">
    <cfRule type="expression" dxfId="20279" priority="24972" stopIfTrue="1">
      <formula>WEEKDAY($A10)=1</formula>
    </cfRule>
  </conditionalFormatting>
  <conditionalFormatting sqref="FK19:FL19 FK10:FK21 FK25:FK26 FK29 FK31:FK35">
    <cfRule type="expression" dxfId="20278" priority="24971" stopIfTrue="1">
      <formula>WEEKDAY($A10)=1</formula>
    </cfRule>
  </conditionalFormatting>
  <conditionalFormatting sqref="FK19:FL19 FK10:FK21 FK25:FK26 FK29 FK31:FK35">
    <cfRule type="expression" dxfId="20277" priority="24970" stopIfTrue="1">
      <formula>WEEKDAY($A10)=1</formula>
    </cfRule>
  </conditionalFormatting>
  <conditionalFormatting sqref="FK19:FL19 FK10:FK21 FK25:FK26 FK29 FK31:FK35">
    <cfRule type="expression" dxfId="20276" priority="24969" stopIfTrue="1">
      <formula>WEEKDAY($A10)=1</formula>
    </cfRule>
  </conditionalFormatting>
  <conditionalFormatting sqref="FK19:FL19 FK10:FK21 FK25:FK26 FK29 FK31:FK35">
    <cfRule type="expression" dxfId="20275" priority="24968" stopIfTrue="1">
      <formula>WEEKDAY($A10)=1</formula>
    </cfRule>
  </conditionalFormatting>
  <conditionalFormatting sqref="FK19:FL19 FK10:FK21 FK25:FK26 FK29 FK31:FK35">
    <cfRule type="expression" dxfId="20274" priority="24967" stopIfTrue="1">
      <formula>WEEKDAY($A10)=1</formula>
    </cfRule>
  </conditionalFormatting>
  <conditionalFormatting sqref="FK19:FL19 FK10:FK21 FK25:FK26 FK29 FK31:FK35">
    <cfRule type="expression" dxfId="20273" priority="24966" stopIfTrue="1">
      <formula>WEEKDAY($A10)=1</formula>
    </cfRule>
  </conditionalFormatting>
  <conditionalFormatting sqref="FK19:FL19 FK10:FK21 FK25:FK26 FK29 FK31:FK35">
    <cfRule type="expression" dxfId="20272" priority="24965" stopIfTrue="1">
      <formula>WEEKDAY($A10)=1</formula>
    </cfRule>
  </conditionalFormatting>
  <conditionalFormatting sqref="FK19:FL19 FK10:FK21 FK25:FK26 FK29 FK31:FK35">
    <cfRule type="expression" dxfId="20271" priority="24964" stopIfTrue="1">
      <formula>WEEKDAY($A10)=1</formula>
    </cfRule>
  </conditionalFormatting>
  <conditionalFormatting sqref="FK19:FL19 FK10:FK21 FK25:FK26 FK29 FK31:FK35">
    <cfRule type="expression" dxfId="20270" priority="24963" stopIfTrue="1">
      <formula>WEEKDAY($A10)=1</formula>
    </cfRule>
  </conditionalFormatting>
  <conditionalFormatting sqref="FK19:FL19 FK10:FK21 FK25:FK26 FK29 FK31:FK35">
    <cfRule type="expression" dxfId="20269" priority="24962" stopIfTrue="1">
      <formula>WEEKDAY($A10)=1</formula>
    </cfRule>
  </conditionalFormatting>
  <conditionalFormatting sqref="FK19:FL19 FK10:FK21 FK25:FK26 FK29 FK31:FK35">
    <cfRule type="expression" dxfId="20268" priority="24961" stopIfTrue="1">
      <formula>WEEKDAY($A10)=1</formula>
    </cfRule>
  </conditionalFormatting>
  <conditionalFormatting sqref="FK19:FL19 FK10:FK21 FK25:FK26 FK29 FK31:FK35">
    <cfRule type="expression" dxfId="20267" priority="24960" stopIfTrue="1">
      <formula>WEEKDAY($A10)=1</formula>
    </cfRule>
  </conditionalFormatting>
  <conditionalFormatting sqref="FK19:FL19 FK10:FK21 FK25:FK26 FK29 FK31:FK35">
    <cfRule type="expression" dxfId="20266" priority="24959" stopIfTrue="1">
      <formula>WEEKDAY($A10)=1</formula>
    </cfRule>
  </conditionalFormatting>
  <conditionalFormatting sqref="FK19:FL19 FK10:FK21 FK25:FK26 FK29 FK31:FK35">
    <cfRule type="expression" dxfId="20265" priority="24958" stopIfTrue="1">
      <formula>WEEKDAY($A10)=1</formula>
    </cfRule>
  </conditionalFormatting>
  <conditionalFormatting sqref="FK19:FL19 FK10:FK21 FK25:FK26 FK29 FK31:FK35">
    <cfRule type="expression" dxfId="20264" priority="24957" stopIfTrue="1">
      <formula>WEEKDAY($A10)=1</formula>
    </cfRule>
  </conditionalFormatting>
  <conditionalFormatting sqref="FK19:FL19 FK10:FK21 FK25:FK26 FK29 FK31:FK35">
    <cfRule type="expression" dxfId="20263" priority="24956" stopIfTrue="1">
      <formula>WEEKDAY($A10)=1</formula>
    </cfRule>
  </conditionalFormatting>
  <conditionalFormatting sqref="FK19:FL19 FK10:FK21 FK25:FK26 FK29 FK31:FK35">
    <cfRule type="expression" dxfId="20262" priority="24955" stopIfTrue="1">
      <formula>WEEKDAY($A10)=1</formula>
    </cfRule>
  </conditionalFormatting>
  <conditionalFormatting sqref="FK19:FL19 FK10:FK21 FK25:FK26 FK29 FK31:FK35">
    <cfRule type="expression" dxfId="20261" priority="24954" stopIfTrue="1">
      <formula>WEEKDAY($A10)=1</formula>
    </cfRule>
  </conditionalFormatting>
  <conditionalFormatting sqref="FK19:FL19 FK10:FK21 FK25:FK26 FK29 FK31:FK35">
    <cfRule type="expression" dxfId="20260" priority="24953" stopIfTrue="1">
      <formula>WEEKDAY($A10)=1</formula>
    </cfRule>
  </conditionalFormatting>
  <conditionalFormatting sqref="FK19:FL19 FK10:FK21 FK25:FK26 FK29 FK31:FK35">
    <cfRule type="expression" dxfId="20259" priority="24952" stopIfTrue="1">
      <formula>WEEKDAY($A10)=1</formula>
    </cfRule>
  </conditionalFormatting>
  <conditionalFormatting sqref="FK19:FL19 FK10:FK21 FK25:FK26 FK29 FK31:FK35">
    <cfRule type="expression" dxfId="20258" priority="24951" stopIfTrue="1">
      <formula>WEEKDAY($A10)=1</formula>
    </cfRule>
  </conditionalFormatting>
  <conditionalFormatting sqref="FK19:FL19 FK10:FK21 FK25:FK26 FK29 FK31:FK35">
    <cfRule type="expression" dxfId="20257" priority="24950" stopIfTrue="1">
      <formula>WEEKDAY($A10)=1</formula>
    </cfRule>
  </conditionalFormatting>
  <conditionalFormatting sqref="FK19:FL19 FK10:FK21 FK25:FK26 FK29 FK31:FK35">
    <cfRule type="expression" dxfId="20256" priority="24949" stopIfTrue="1">
      <formula>WEEKDAY($A10)=1</formula>
    </cfRule>
  </conditionalFormatting>
  <conditionalFormatting sqref="FK19:FL19 FK10:FK21 FK25:FK26 FK29 FK31:FK35">
    <cfRule type="expression" dxfId="20255" priority="24948" stopIfTrue="1">
      <formula>WEEKDAY($A10)=1</formula>
    </cfRule>
  </conditionalFormatting>
  <conditionalFormatting sqref="FK19:FL19 FK10:FK21 FK25:FK26 FK29 FK31:FK35">
    <cfRule type="expression" dxfId="20254" priority="24947" stopIfTrue="1">
      <formula>WEEKDAY($A10)=1</formula>
    </cfRule>
  </conditionalFormatting>
  <conditionalFormatting sqref="FK19:FL19 FK10:FK21 FK25:FK26 FK29 FK31:FK35">
    <cfRule type="expression" dxfId="20253" priority="24946" stopIfTrue="1">
      <formula>WEEKDAY($A10)=1</formula>
    </cfRule>
  </conditionalFormatting>
  <conditionalFormatting sqref="FK19:FL19 FK10:FK21 FK25:FK26 FK29 FK31:FK35">
    <cfRule type="expression" dxfId="20252" priority="24945" stopIfTrue="1">
      <formula>WEEKDAY($A10)=1</formula>
    </cfRule>
  </conditionalFormatting>
  <conditionalFormatting sqref="FK19:FL19 FK10:FK21 FK25:FK26 FK29 FK31:FK35">
    <cfRule type="expression" dxfId="20251" priority="24944" stopIfTrue="1">
      <formula>WEEKDAY($A10)=1</formula>
    </cfRule>
  </conditionalFormatting>
  <conditionalFormatting sqref="FK19:FL19 FK10:FK21 FK25:FK26 FK29 FK31:FK35">
    <cfRule type="expression" dxfId="20250" priority="24943" stopIfTrue="1">
      <formula>WEEKDAY($A10)=1</formula>
    </cfRule>
  </conditionalFormatting>
  <conditionalFormatting sqref="FK19:FL19 FK10:FK21 FK25:FK26 FK29 FK31:FK35">
    <cfRule type="expression" dxfId="20249" priority="24941" stopIfTrue="1">
      <formula>WEEKDAY($A10)=1</formula>
    </cfRule>
  </conditionalFormatting>
  <conditionalFormatting sqref="FK19:FL19 FK10:FK21 FK25:FK26 FK29 FK31:FK35">
    <cfRule type="expression" dxfId="20248" priority="24940" stopIfTrue="1">
      <formula>WEEKDAY($A10)=1</formula>
    </cfRule>
  </conditionalFormatting>
  <conditionalFormatting sqref="FK19:FL19 FK10:FK21 FK25:FK26 FK29 FK31:FK35">
    <cfRule type="expression" dxfId="20247" priority="24939" stopIfTrue="1">
      <formula>WEEKDAY($A10)=1</formula>
    </cfRule>
  </conditionalFormatting>
  <conditionalFormatting sqref="FK19:FL19 FK10:FK21 FK25:FK26 FK29 FK31:FK35">
    <cfRule type="expression" dxfId="20246" priority="24938" stopIfTrue="1">
      <formula>WEEKDAY($A10)=1</formula>
    </cfRule>
  </conditionalFormatting>
  <conditionalFormatting sqref="FK19:FL19 FK10:FK21 FK25:FK26 FK29 FK31:FK35">
    <cfRule type="expression" dxfId="20245" priority="24937" stopIfTrue="1">
      <formula>WEEKDAY($A10)=1</formula>
    </cfRule>
  </conditionalFormatting>
  <conditionalFormatting sqref="FK19:FL19 FK10:FK21 FK25:FK26 FK29 FK31:FK35">
    <cfRule type="expression" dxfId="20244" priority="24936" stopIfTrue="1">
      <formula>WEEKDAY($A10)=1</formula>
    </cfRule>
  </conditionalFormatting>
  <conditionalFormatting sqref="FK19:FL19 FK10:FK21 FK25:FK26 FK29 FK31:FK35">
    <cfRule type="expression" dxfId="20243" priority="24935" stopIfTrue="1">
      <formula>WEEKDAY($A10)=1</formula>
    </cfRule>
  </conditionalFormatting>
  <conditionalFormatting sqref="FK19:FL19 FK10:FK21 FK25:FK26 FK29 FK31:FK35">
    <cfRule type="expression" dxfId="20242" priority="24934" stopIfTrue="1">
      <formula>WEEKDAY($A10)=1</formula>
    </cfRule>
  </conditionalFormatting>
  <conditionalFormatting sqref="FK19:FL19 FK10:FK21 FK25:FK26 FK29 FK31:FK35">
    <cfRule type="expression" dxfId="20241" priority="24933" stopIfTrue="1">
      <formula>WEEKDAY($A10)=1</formula>
    </cfRule>
  </conditionalFormatting>
  <conditionalFormatting sqref="FK19:FL19 FK10:FK21 FK25:FK26 FK29 FK31:FK35">
    <cfRule type="expression" dxfId="20240" priority="24932" stopIfTrue="1">
      <formula>WEEKDAY($A10)=1</formula>
    </cfRule>
  </conditionalFormatting>
  <conditionalFormatting sqref="FK19:FL19 FK10:FK21 FK25:FK26 FK29 FK31:FK35">
    <cfRule type="expression" dxfId="20239" priority="24931" stopIfTrue="1">
      <formula>WEEKDAY($A10)=1</formula>
    </cfRule>
  </conditionalFormatting>
  <conditionalFormatting sqref="FK19:FL19 FK10:FK21 FK25:FK26 FK29 FK31:FK35">
    <cfRule type="expression" dxfId="20238" priority="24930" stopIfTrue="1">
      <formula>WEEKDAY($A10)=1</formula>
    </cfRule>
  </conditionalFormatting>
  <conditionalFormatting sqref="FK19:FL19 FK10:FK21 FK25:FK26 FK29 FK31:FK35">
    <cfRule type="expression" dxfId="20237" priority="24929" stopIfTrue="1">
      <formula>WEEKDAY($A10)=1</formula>
    </cfRule>
  </conditionalFormatting>
  <conditionalFormatting sqref="FK19:FL19 FK10:FK21 FK25:FK26 FK29 FK31:FK35">
    <cfRule type="expression" dxfId="20236" priority="24928" stopIfTrue="1">
      <formula>WEEKDAY($A10)=1</formula>
    </cfRule>
  </conditionalFormatting>
  <conditionalFormatting sqref="FK19:FL19 FK10:FK21 FK25:FK26 FK29 FK31:FK35">
    <cfRule type="expression" dxfId="20235" priority="24927" stopIfTrue="1">
      <formula>WEEKDAY($A10)=1</formula>
    </cfRule>
  </conditionalFormatting>
  <conditionalFormatting sqref="FK19:FL19 FK10:FK21 FK25:FK26 FK29 FK31:FK35">
    <cfRule type="expression" dxfId="20234" priority="24926" stopIfTrue="1">
      <formula>WEEKDAY($A10)=1</formula>
    </cfRule>
  </conditionalFormatting>
  <conditionalFormatting sqref="FK19:FL19 FK10:FK21 FK25:FK26 FK29 FK31:FK35">
    <cfRule type="expression" dxfId="20233" priority="24925" stopIfTrue="1">
      <formula>WEEKDAY($A10)=1</formula>
    </cfRule>
  </conditionalFormatting>
  <conditionalFormatting sqref="FK19:FL19 FK10:FK21 FK25:FK26 FK29 FK31:FK35">
    <cfRule type="expression" dxfId="20232" priority="24924" stopIfTrue="1">
      <formula>WEEKDAY($A10)=1</formula>
    </cfRule>
  </conditionalFormatting>
  <conditionalFormatting sqref="FK19:FL19 FK10:FK21 FK25:FK26 FK29 FK31:FK35">
    <cfRule type="expression" dxfId="20231" priority="24923" stopIfTrue="1">
      <formula>WEEKDAY($A10)=1</formula>
    </cfRule>
  </conditionalFormatting>
  <conditionalFormatting sqref="FK19:FL19 FK10:FK21 FK25:FK26 FK29 FK31:FK35">
    <cfRule type="expression" dxfId="20230" priority="24922" stopIfTrue="1">
      <formula>WEEKDAY($A10)=1</formula>
    </cfRule>
  </conditionalFormatting>
  <conditionalFormatting sqref="FK19:FL19 FK10:FK21 FK25:FK26 FK29 FK31:FK35">
    <cfRule type="expression" dxfId="20229" priority="24921" stopIfTrue="1">
      <formula>WEEKDAY($A10)=1</formula>
    </cfRule>
  </conditionalFormatting>
  <conditionalFormatting sqref="FK19:FL19 FK10:FK21 FK25:FK26 FK29 FK31:FK35">
    <cfRule type="expression" dxfId="20228" priority="24920" stopIfTrue="1">
      <formula>WEEKDAY($A10)=1</formula>
    </cfRule>
  </conditionalFormatting>
  <conditionalFormatting sqref="FK19:FL19 FK10:FK21 FK25:FK26 FK29 FK31:FK35">
    <cfRule type="expression" dxfId="20227" priority="24919" stopIfTrue="1">
      <formula>WEEKDAY($A10)=1</formula>
    </cfRule>
  </conditionalFormatting>
  <conditionalFormatting sqref="FK19:FL19 FK10:FK21 FK25:FK26 FK29 FK31:FK35">
    <cfRule type="expression" dxfId="20226" priority="24918" stopIfTrue="1">
      <formula>WEEKDAY($A10)=1</formula>
    </cfRule>
  </conditionalFormatting>
  <conditionalFormatting sqref="FK19:FL19 FK10:FK21 FK25:FK26 FK29 FK31:FK35">
    <cfRule type="expression" dxfId="20225" priority="24917" stopIfTrue="1">
      <formula>WEEKDAY($A10)=1</formula>
    </cfRule>
  </conditionalFormatting>
  <conditionalFormatting sqref="FK19:FL19 FK10:FK21 FK25:FK26 FK29 FK31:FK35">
    <cfRule type="expression" dxfId="20224" priority="24916" stopIfTrue="1">
      <formula>WEEKDAY($A10)=1</formula>
    </cfRule>
  </conditionalFormatting>
  <conditionalFormatting sqref="FK19:FL19 FK10:FK21 FK25:FK26 FK29 FK31:FK35">
    <cfRule type="expression" dxfId="20223" priority="24915" stopIfTrue="1">
      <formula>WEEKDAY($A10)=1</formula>
    </cfRule>
  </conditionalFormatting>
  <conditionalFormatting sqref="FK19:FL19 FK10:FK21 FK25:FK26 FK29 FK31:FK35">
    <cfRule type="expression" dxfId="20222" priority="24914" stopIfTrue="1">
      <formula>WEEKDAY($A10)=1</formula>
    </cfRule>
  </conditionalFormatting>
  <conditionalFormatting sqref="FK19:FL19 FK10:FK21 FK25:FK26 FK29 FK31:FK35">
    <cfRule type="expression" dxfId="20221" priority="24913" stopIfTrue="1">
      <formula>WEEKDAY($A10)=1</formula>
    </cfRule>
  </conditionalFormatting>
  <conditionalFormatting sqref="FK19:FL19 FK10:FK21 FK25:FK26 FK29 FK31:FK35">
    <cfRule type="expression" dxfId="20220" priority="24912" stopIfTrue="1">
      <formula>WEEKDAY($A10)=1</formula>
    </cfRule>
  </conditionalFormatting>
  <conditionalFormatting sqref="FK19:FL19 FK10:FK21 FK25:FK26 FK29 FK31:FK35">
    <cfRule type="expression" dxfId="20219" priority="24911" stopIfTrue="1">
      <formula>WEEKDAY($A10)=1</formula>
    </cfRule>
  </conditionalFormatting>
  <conditionalFormatting sqref="FK19:FL19 FK10:FK21 FK25:FK26 FK29 FK31:FK35">
    <cfRule type="expression" dxfId="20218" priority="24910" stopIfTrue="1">
      <formula>WEEKDAY($A10)=1</formula>
    </cfRule>
  </conditionalFormatting>
  <conditionalFormatting sqref="FK19:FL19 FK10:FK21 FK25:FK26 FK29 FK31:FK35">
    <cfRule type="expression" dxfId="20217" priority="24909" stopIfTrue="1">
      <formula>WEEKDAY($A10)=1</formula>
    </cfRule>
  </conditionalFormatting>
  <conditionalFormatting sqref="FK19:FL19 FK10:FK21 FK25:FK26 FK29 FK31:FK35">
    <cfRule type="expression" dxfId="20216" priority="24908" stopIfTrue="1">
      <formula>WEEKDAY($A10)=1</formula>
    </cfRule>
  </conditionalFormatting>
  <conditionalFormatting sqref="FK19:FL19 FK10:FK21 FK25:FK26 FK29 FK31:FK35">
    <cfRule type="expression" dxfId="20215" priority="24904" stopIfTrue="1">
      <formula>WEEKDAY($A10)=1</formula>
    </cfRule>
  </conditionalFormatting>
  <conditionalFormatting sqref="FK19:FL19 FK10:FK21 FK25:FK26 FK29 FK31:FK35">
    <cfRule type="expression" dxfId="20214" priority="24907" stopIfTrue="1">
      <formula>WEEKDAY($A10)=1</formula>
    </cfRule>
  </conditionalFormatting>
  <conditionalFormatting sqref="FK19:FL19 FK10:FK21 FK25:FK26 FK29 FK31:FK35">
    <cfRule type="expression" dxfId="20213" priority="24906" stopIfTrue="1">
      <formula>WEEKDAY($A10)=1</formula>
    </cfRule>
  </conditionalFormatting>
  <conditionalFormatting sqref="FK19:FL19 FK10:FK21 FK25:FK26 FK29 FK31:FK35">
    <cfRule type="expression" dxfId="20212" priority="24905" stopIfTrue="1">
      <formula>WEEKDAY($A10)=1</formula>
    </cfRule>
  </conditionalFormatting>
  <conditionalFormatting sqref="FK19:FL19 FK10:FK21 FK25:FK26 FK29 FK31:FK35">
    <cfRule type="expression" dxfId="20211" priority="24903" stopIfTrue="1">
      <formula>WEEKDAY($A10)=1</formula>
    </cfRule>
  </conditionalFormatting>
  <conditionalFormatting sqref="FK19:FL19 FK10:FK21 FK25:FK26 FK29 FK31:FK35">
    <cfRule type="expression" dxfId="20210" priority="24902" stopIfTrue="1">
      <formula>WEEKDAY($A10)=1</formula>
    </cfRule>
  </conditionalFormatting>
  <conditionalFormatting sqref="FK19:FL19 FK10:FK21 FK25:FK26 FK29 FK31:FK35">
    <cfRule type="expression" dxfId="20209" priority="24901" stopIfTrue="1">
      <formula>WEEKDAY($A10)=1</formula>
    </cfRule>
  </conditionalFormatting>
  <conditionalFormatting sqref="FK19:FL19 FK10:FK21 FK25:FK26 FK29 FK31:FK35">
    <cfRule type="expression" dxfId="20208" priority="24900" stopIfTrue="1">
      <formula>WEEKDAY($A10)=1</formula>
    </cfRule>
  </conditionalFormatting>
  <conditionalFormatting sqref="FK19:FL19 FK10:FK21 FK25:FK26 FK29 FK31:FK35">
    <cfRule type="expression" dxfId="20207" priority="24853" stopIfTrue="1">
      <formula>WEEKDAY($A10)=1</formula>
    </cfRule>
  </conditionalFormatting>
  <conditionalFormatting sqref="FK19:FL19 FK10:FK21 FK25:FK26 FK29 FK31:FK35">
    <cfRule type="expression" dxfId="20206" priority="24899" stopIfTrue="1">
      <formula>WEEKDAY($A10)=1</formula>
    </cfRule>
  </conditionalFormatting>
  <conditionalFormatting sqref="FK19:FL19 FK10:FK21 FK25:FK26 FK29 FK31:FK35">
    <cfRule type="expression" dxfId="20205" priority="24898" stopIfTrue="1">
      <formula>WEEKDAY($A10)=1</formula>
    </cfRule>
  </conditionalFormatting>
  <conditionalFormatting sqref="FK19:FL19 FK10:FK21 FK25:FK26 FK29 FK31:FK35">
    <cfRule type="expression" dxfId="20204" priority="24897" stopIfTrue="1">
      <formula>WEEKDAY($A10)=1</formula>
    </cfRule>
  </conditionalFormatting>
  <conditionalFormatting sqref="FK19:FL19 FK10:FK21 FK25:FK26 FK29 FK31:FK35">
    <cfRule type="expression" dxfId="20203" priority="24896" stopIfTrue="1">
      <formula>WEEKDAY($A10)=1</formula>
    </cfRule>
  </conditionalFormatting>
  <conditionalFormatting sqref="FK19:FL19 FK10:FK21 FK25:FK26 FK29 FK31:FK35">
    <cfRule type="expression" dxfId="20202" priority="24895" stopIfTrue="1">
      <formula>WEEKDAY($A10)=1</formula>
    </cfRule>
  </conditionalFormatting>
  <conditionalFormatting sqref="FK19:FL19 FK10:FK21 FK25:FK26 FK29 FK31:FK35">
    <cfRule type="expression" dxfId="20201" priority="24894" stopIfTrue="1">
      <formula>WEEKDAY($A10)=1</formula>
    </cfRule>
  </conditionalFormatting>
  <conditionalFormatting sqref="FK19:FL19 FK10:FK21 FK25:FK26 FK29 FK31:FK35">
    <cfRule type="expression" dxfId="20200" priority="24893" stopIfTrue="1">
      <formula>WEEKDAY($A10)=1</formula>
    </cfRule>
  </conditionalFormatting>
  <conditionalFormatting sqref="FK19:FL19 FK10:FK21 FK25:FK26 FK29 FK31:FK35">
    <cfRule type="expression" dxfId="20199" priority="24892" stopIfTrue="1">
      <formula>WEEKDAY($A10)=1</formula>
    </cfRule>
  </conditionalFormatting>
  <conditionalFormatting sqref="FK19:FL19 FK10:FK21 FK25:FK26 FK29 FK31:FK35">
    <cfRule type="expression" dxfId="20198" priority="24891" stopIfTrue="1">
      <formula>WEEKDAY($A10)=1</formula>
    </cfRule>
  </conditionalFormatting>
  <conditionalFormatting sqref="FK19:FL19 FK10:FK21 FK25:FK26 FK29 FK31:FK35">
    <cfRule type="expression" dxfId="20197" priority="24890" stopIfTrue="1">
      <formula>WEEKDAY($A10)=1</formula>
    </cfRule>
  </conditionalFormatting>
  <conditionalFormatting sqref="FK19:FL19 FK10:FK21 FK25:FK26 FK29 FK31:FK35">
    <cfRule type="expression" dxfId="20196" priority="24889" stopIfTrue="1">
      <formula>WEEKDAY($A10)=1</formula>
    </cfRule>
  </conditionalFormatting>
  <conditionalFormatting sqref="FK19:FL19 FK10:FK21 FK25:FK26 FK29 FK31:FK35">
    <cfRule type="expression" dxfId="20195" priority="24888" stopIfTrue="1">
      <formula>WEEKDAY($A10)=1</formula>
    </cfRule>
  </conditionalFormatting>
  <conditionalFormatting sqref="FK19:FL19 FK10:FK21 FK25:FK26 FK29 FK31:FK35">
    <cfRule type="expression" dxfId="20194" priority="24887" stopIfTrue="1">
      <formula>WEEKDAY($A10)=1</formula>
    </cfRule>
  </conditionalFormatting>
  <conditionalFormatting sqref="FK19:FL19 FK10:FK21 FK25:FK26 FK29 FK31:FK35">
    <cfRule type="expression" dxfId="20193" priority="24886" stopIfTrue="1">
      <formula>WEEKDAY($A10)=1</formula>
    </cfRule>
  </conditionalFormatting>
  <conditionalFormatting sqref="FK19:FL19 FK10:FK21 FK25:FK26 FK29 FK31:FK35">
    <cfRule type="expression" dxfId="20192" priority="24885" stopIfTrue="1">
      <formula>WEEKDAY($A10)=1</formula>
    </cfRule>
  </conditionalFormatting>
  <conditionalFormatting sqref="FK19:FL19 FK10:FK21 FK25:FK26 FK29 FK31:FK35">
    <cfRule type="expression" dxfId="20191" priority="24884" stopIfTrue="1">
      <formula>WEEKDAY($A10)=1</formula>
    </cfRule>
  </conditionalFormatting>
  <conditionalFormatting sqref="FK19:FL19 FK10:FK21 FK25:FK26 FK29 FK31:FK35">
    <cfRule type="expression" dxfId="20190" priority="24883" stopIfTrue="1">
      <formula>WEEKDAY($A10)=1</formula>
    </cfRule>
  </conditionalFormatting>
  <conditionalFormatting sqref="FK19:FL19 FK10:FK21 FK25:FK26 FK29 FK31:FK35">
    <cfRule type="expression" dxfId="20189" priority="24882" stopIfTrue="1">
      <formula>WEEKDAY($A10)=1</formula>
    </cfRule>
  </conditionalFormatting>
  <conditionalFormatting sqref="FK19:FL19 FK10:FK21 FK25:FK26 FK29 FK31:FK35">
    <cfRule type="expression" dxfId="20188" priority="24881" stopIfTrue="1">
      <formula>WEEKDAY($A10)=1</formula>
    </cfRule>
  </conditionalFormatting>
  <conditionalFormatting sqref="FK19:FL19 FK10:FK21 FK25:FK26 FK29 FK31:FK35">
    <cfRule type="expression" dxfId="20187" priority="24880" stopIfTrue="1">
      <formula>WEEKDAY($A10)=1</formula>
    </cfRule>
  </conditionalFormatting>
  <conditionalFormatting sqref="FK19:FL19 FK10:FK21 FK25:FK26 FK29 FK31:FK35">
    <cfRule type="expression" dxfId="20186" priority="24879" stopIfTrue="1">
      <formula>WEEKDAY($A10)=1</formula>
    </cfRule>
  </conditionalFormatting>
  <conditionalFormatting sqref="FK19:FL19 FK10:FK21 FK25:FK26 FK29 FK31:FK35">
    <cfRule type="expression" dxfId="20185" priority="24878" stopIfTrue="1">
      <formula>WEEKDAY($A10)=1</formula>
    </cfRule>
  </conditionalFormatting>
  <conditionalFormatting sqref="FK19:FL19 FK10:FK21 FK25:FK26 FK29 FK31:FK35">
    <cfRule type="expression" dxfId="20184" priority="24877" stopIfTrue="1">
      <formula>WEEKDAY($A10)=1</formula>
    </cfRule>
  </conditionalFormatting>
  <conditionalFormatting sqref="FK19:FL19 FK10:FK21 FK25:FK26 FK29 FK31:FK35">
    <cfRule type="expression" dxfId="20183" priority="24876" stopIfTrue="1">
      <formula>WEEKDAY($A10)=1</formula>
    </cfRule>
  </conditionalFormatting>
  <conditionalFormatting sqref="FK19:FL19 FK10:FK21 FK25:FK26 FK29 FK31:FK35">
    <cfRule type="expression" dxfId="20182" priority="24875" stopIfTrue="1">
      <formula>WEEKDAY($A10)=1</formula>
    </cfRule>
  </conditionalFormatting>
  <conditionalFormatting sqref="FK19:FL19 FK10:FK21 FK25:FK26 FK29 FK31:FK35">
    <cfRule type="expression" dxfId="20181" priority="24874" stopIfTrue="1">
      <formula>WEEKDAY($A10)=1</formula>
    </cfRule>
  </conditionalFormatting>
  <conditionalFormatting sqref="FK19:FL19 FK10:FK21 FK25:FK26 FK29 FK31:FK35">
    <cfRule type="expression" dxfId="20180" priority="24873" stopIfTrue="1">
      <formula>WEEKDAY($A10)=1</formula>
    </cfRule>
  </conditionalFormatting>
  <conditionalFormatting sqref="FK19:FL19 FK10:FK21 FK25:FK26 FK29 FK31:FK35">
    <cfRule type="expression" dxfId="20179" priority="24872" stopIfTrue="1">
      <formula>WEEKDAY($A10)=1</formula>
    </cfRule>
  </conditionalFormatting>
  <conditionalFormatting sqref="FK19:FL19 FK10:FK21 FK25:FK26 FK29 FK31:FK35">
    <cfRule type="expression" dxfId="20178" priority="24871" stopIfTrue="1">
      <formula>WEEKDAY($A10)=1</formula>
    </cfRule>
  </conditionalFormatting>
  <conditionalFormatting sqref="FK19:FL19 FK10:FK21 FK25:FK26 FK29 FK31:FK35">
    <cfRule type="expression" dxfId="20177" priority="24870" stopIfTrue="1">
      <formula>WEEKDAY($A10)=1</formula>
    </cfRule>
  </conditionalFormatting>
  <conditionalFormatting sqref="FK19:FL19 FK10:FK21 FK25:FK26 FK29 FK31:FK35">
    <cfRule type="expression" dxfId="20176" priority="24869" stopIfTrue="1">
      <formula>WEEKDAY($A10)=1</formula>
    </cfRule>
  </conditionalFormatting>
  <conditionalFormatting sqref="FK19:FL19 FK10:FK21 FK25:FK26 FK29 FK31:FK35">
    <cfRule type="expression" dxfId="20175" priority="24868" stopIfTrue="1">
      <formula>WEEKDAY($A10)=1</formula>
    </cfRule>
  </conditionalFormatting>
  <conditionalFormatting sqref="FK19:FL19 FK10:FK21 FK25:FK26 FK29 FK31:FK35">
    <cfRule type="expression" dxfId="20174" priority="24867" stopIfTrue="1">
      <formula>WEEKDAY($A10)=1</formula>
    </cfRule>
  </conditionalFormatting>
  <conditionalFormatting sqref="FK19:FL19 FK10:FK21 FK25:FK26 FK29 FK31:FK35">
    <cfRule type="expression" dxfId="20173" priority="24866" stopIfTrue="1">
      <formula>WEEKDAY($A10)=1</formula>
    </cfRule>
  </conditionalFormatting>
  <conditionalFormatting sqref="FK19:FL19 FK10:FK21 FK25:FK26 FK29 FK31:FK35">
    <cfRule type="expression" dxfId="20172" priority="24865" stopIfTrue="1">
      <formula>WEEKDAY($A10)=1</formula>
    </cfRule>
  </conditionalFormatting>
  <conditionalFormatting sqref="FK19:FL19 FK10:FK21 FK25:FK26 FK29 FK31:FK35">
    <cfRule type="expression" dxfId="20171" priority="24864" stopIfTrue="1">
      <formula>WEEKDAY($A10)=1</formula>
    </cfRule>
  </conditionalFormatting>
  <conditionalFormatting sqref="FK19:FL19 FK10:FK21 FK25:FK26 FK29 FK31:FK35">
    <cfRule type="expression" dxfId="20170" priority="24863" stopIfTrue="1">
      <formula>WEEKDAY($A10)=1</formula>
    </cfRule>
  </conditionalFormatting>
  <conditionalFormatting sqref="FK19:FL19 FK10:FK21 FK25:FK26 FK29 FK31:FK35">
    <cfRule type="expression" dxfId="20169" priority="24862" stopIfTrue="1">
      <formula>WEEKDAY($A10)=1</formula>
    </cfRule>
  </conditionalFormatting>
  <conditionalFormatting sqref="FK19:FL19 FK10:FK21 FK25:FK26 FK29 FK31:FK35">
    <cfRule type="expression" dxfId="20168" priority="24861" stopIfTrue="1">
      <formula>WEEKDAY($A10)=1</formula>
    </cfRule>
  </conditionalFormatting>
  <conditionalFormatting sqref="FK19:FL19 FK10:FK21 FK25:FK26 FK29 FK31:FK35">
    <cfRule type="expression" dxfId="20167" priority="24860" stopIfTrue="1">
      <formula>WEEKDAY($A10)=1</formula>
    </cfRule>
  </conditionalFormatting>
  <conditionalFormatting sqref="FK19:FL19 FK10:FK21 FK25:FK26 FK29 FK31:FK35">
    <cfRule type="expression" dxfId="20166" priority="24859" stopIfTrue="1">
      <formula>WEEKDAY($A10)=1</formula>
    </cfRule>
  </conditionalFormatting>
  <conditionalFormatting sqref="FK19:FL19 FK10:FK21 FK25:FK26 FK29 FK31:FK35">
    <cfRule type="expression" dxfId="20165" priority="24858" stopIfTrue="1">
      <formula>WEEKDAY($A10)=1</formula>
    </cfRule>
  </conditionalFormatting>
  <conditionalFormatting sqref="FK19:FL19 FK10:FK21 FK25:FK26 FK29 FK31:FK35">
    <cfRule type="expression" dxfId="20164" priority="24857" stopIfTrue="1">
      <formula>WEEKDAY($A10)=1</formula>
    </cfRule>
  </conditionalFormatting>
  <conditionalFormatting sqref="FK19:FL19 FK10:FK21 FK25:FK26 FK29 FK31:FK35">
    <cfRule type="expression" dxfId="20163" priority="24856" stopIfTrue="1">
      <formula>WEEKDAY($A10)=1</formula>
    </cfRule>
  </conditionalFormatting>
  <conditionalFormatting sqref="FK19:FL19 FK10:FK21 FK25:FK26 FK29 FK31:FK35">
    <cfRule type="expression" dxfId="20162" priority="24855" stopIfTrue="1">
      <formula>WEEKDAY($A10)=1</formula>
    </cfRule>
  </conditionalFormatting>
  <conditionalFormatting sqref="FK19:FL19 FK10:FK21 FK25:FK26 FK29 FK31:FK35">
    <cfRule type="expression" dxfId="20161" priority="24854" stopIfTrue="1">
      <formula>WEEKDAY($A10)=1</formula>
    </cfRule>
  </conditionalFormatting>
  <conditionalFormatting sqref="FK19:FL19 FK10:FK21 FK25:FK26 FK29 FK31:FK35">
    <cfRule type="expression" dxfId="20160" priority="24852" stopIfTrue="1">
      <formula>WEEKDAY($A10)=1</formula>
    </cfRule>
  </conditionalFormatting>
  <conditionalFormatting sqref="FK19:FL19 FK10:FK21 FK25:FK26 FK29 FK31:FK35">
    <cfRule type="expression" dxfId="20159" priority="24851" stopIfTrue="1">
      <formula>WEEKDAY($A10)=1</formula>
    </cfRule>
  </conditionalFormatting>
  <conditionalFormatting sqref="FK19:FL19 FK10:FK21 FK25:FK26 FK29 FK31:FK35">
    <cfRule type="expression" dxfId="20158" priority="24850" stopIfTrue="1">
      <formula>WEEKDAY($A10)=1</formula>
    </cfRule>
  </conditionalFormatting>
  <conditionalFormatting sqref="FK19:FL19 FK10:FK21 FK25:FK26 FK29 FK31:FK35">
    <cfRule type="expression" dxfId="20157" priority="24849" stopIfTrue="1">
      <formula>WEEKDAY($A10)=1</formula>
    </cfRule>
  </conditionalFormatting>
  <conditionalFormatting sqref="FK19:FL19 FK10:FK21 FK25:FK26 FK29 FK31:FK35">
    <cfRule type="expression" dxfId="20156" priority="24848" stopIfTrue="1">
      <formula>WEEKDAY($A10)=1</formula>
    </cfRule>
  </conditionalFormatting>
  <conditionalFormatting sqref="FK19:FL19 FK10:FK21 FK25:FK26 FK29 FK31:FK35">
    <cfRule type="expression" dxfId="20155" priority="24847" stopIfTrue="1">
      <formula>WEEKDAY($A10)=1</formula>
    </cfRule>
  </conditionalFormatting>
  <conditionalFormatting sqref="FK19:FL19 FK10:FK21 FK25:FK26 FK29 FK31:FK35">
    <cfRule type="expression" dxfId="20154" priority="24846" stopIfTrue="1">
      <formula>WEEKDAY($A10)=1</formula>
    </cfRule>
  </conditionalFormatting>
  <conditionalFormatting sqref="FK19:FL19 FK10:FK21 FK25:FK26 FK29 FK31:FK35">
    <cfRule type="expression" dxfId="20153" priority="24845" stopIfTrue="1">
      <formula>WEEKDAY($A10)=1</formula>
    </cfRule>
  </conditionalFormatting>
  <conditionalFormatting sqref="FK19:FL19 FK10:FK21 FK25:FK26 FK29 FK31:FK35">
    <cfRule type="expression" dxfId="20152" priority="24844" stopIfTrue="1">
      <formula>WEEKDAY($A10)=1</formula>
    </cfRule>
  </conditionalFormatting>
  <conditionalFormatting sqref="FK19:FL19 FK10:FK21 FK25:FK26 FK29 FK31:FK35">
    <cfRule type="expression" dxfId="20151" priority="24843" stopIfTrue="1">
      <formula>WEEKDAY($A10)=1</formula>
    </cfRule>
  </conditionalFormatting>
  <conditionalFormatting sqref="FK19:FL19 FK10:FK21 FK25:FK26 FK29 FK31:FK35">
    <cfRule type="expression" dxfId="20150" priority="24842" stopIfTrue="1">
      <formula>WEEKDAY($A10)=1</formula>
    </cfRule>
  </conditionalFormatting>
  <conditionalFormatting sqref="FK19:FL19 FK10:FK21 FK25:FK26 FK29 FK31:FK35">
    <cfRule type="expression" dxfId="20149" priority="24841" stopIfTrue="1">
      <formula>WEEKDAY($A10)=1</formula>
    </cfRule>
  </conditionalFormatting>
  <conditionalFormatting sqref="FK19:FL19 FK10:FK21 FK25:FK26 FK29 FK31:FK35">
    <cfRule type="expression" dxfId="20148" priority="24840" stopIfTrue="1">
      <formula>WEEKDAY($A10)=1</formula>
    </cfRule>
  </conditionalFormatting>
  <conditionalFormatting sqref="FK19:FL19 FK10:FK21 FK25:FK26 FK29 FK31:FK35">
    <cfRule type="expression" dxfId="20147" priority="24839" stopIfTrue="1">
      <formula>WEEKDAY($A10)=1</formula>
    </cfRule>
  </conditionalFormatting>
  <conditionalFormatting sqref="FK19:FL19 FK10:FK21 FK25:FK26 FK29 FK31:FK35">
    <cfRule type="expression" dxfId="20146" priority="24838" stopIfTrue="1">
      <formula>WEEKDAY($A10)=1</formula>
    </cfRule>
  </conditionalFormatting>
  <conditionalFormatting sqref="FK19:FL19 FK10:FK21 FK25:FK26 FK29 FK31:FK35">
    <cfRule type="expression" dxfId="20145" priority="24837" stopIfTrue="1">
      <formula>WEEKDAY($A10)=1</formula>
    </cfRule>
  </conditionalFormatting>
  <conditionalFormatting sqref="FK19:FL19 FK10:FK21 FK25:FK26 FK29 FK31:FK35">
    <cfRule type="expression" dxfId="20144" priority="24836" stopIfTrue="1">
      <formula>WEEKDAY($A10)=1</formula>
    </cfRule>
  </conditionalFormatting>
  <conditionalFormatting sqref="FK19:FL19 FK10:FK21 FK25:FK26 FK29 FK31:FK35">
    <cfRule type="expression" dxfId="20143" priority="24835" stopIfTrue="1">
      <formula>WEEKDAY($A10)=1</formula>
    </cfRule>
  </conditionalFormatting>
  <conditionalFormatting sqref="FK19:FL19 FK10:FK21 FK25:FK26 FK29 FK31:FK35">
    <cfRule type="expression" dxfId="20142" priority="24834" stopIfTrue="1">
      <formula>WEEKDAY($A10)=1</formula>
    </cfRule>
  </conditionalFormatting>
  <conditionalFormatting sqref="FK19:FL19 FK10:FK21 FK25:FK26 FK29 FK31:FK35">
    <cfRule type="expression" dxfId="20141" priority="24833" stopIfTrue="1">
      <formula>WEEKDAY($A10)=1</formula>
    </cfRule>
  </conditionalFormatting>
  <conditionalFormatting sqref="FK19:FL19 FK10:FK21 FK25:FK26 FK29 FK31:FK35">
    <cfRule type="expression" dxfId="20140" priority="24832" stopIfTrue="1">
      <formula>WEEKDAY($A10)=1</formula>
    </cfRule>
  </conditionalFormatting>
  <conditionalFormatting sqref="FK19:FL19 FK10:FK21 FK25:FK26 FK29 FK31:FK35">
    <cfRule type="expression" dxfId="20139" priority="24831" stopIfTrue="1">
      <formula>WEEKDAY($A10)=1</formula>
    </cfRule>
  </conditionalFormatting>
  <conditionalFormatting sqref="FK19:FL19 FK10:FK21 FK25:FK26 FK29 FK31:FK35">
    <cfRule type="expression" dxfId="20138" priority="24830" stopIfTrue="1">
      <formula>WEEKDAY($A10)=1</formula>
    </cfRule>
  </conditionalFormatting>
  <conditionalFormatting sqref="FK19:FL19 FK10:FK21 FK25:FK26 FK29 FK31:FK35">
    <cfRule type="expression" dxfId="20137" priority="24829" stopIfTrue="1">
      <formula>WEEKDAY($A10)=1</formula>
    </cfRule>
  </conditionalFormatting>
  <conditionalFormatting sqref="FK19:FL19 FK10:FK21 FK25:FK26 FK29 FK31:FK35">
    <cfRule type="expression" dxfId="20136" priority="24828" stopIfTrue="1">
      <formula>WEEKDAY($A10)=1</formula>
    </cfRule>
  </conditionalFormatting>
  <conditionalFormatting sqref="FK19:FL19 FK10:FK21 FK25:FK26 FK29 FK31:FK35">
    <cfRule type="expression" dxfId="20135" priority="24827" stopIfTrue="1">
      <formula>WEEKDAY($A10)=1</formula>
    </cfRule>
  </conditionalFormatting>
  <conditionalFormatting sqref="FK19:FL19 FK10:FK21 FK25:FK26 FK29 FK31:FK35">
    <cfRule type="expression" dxfId="20134" priority="24826" stopIfTrue="1">
      <formula>WEEKDAY($A10)=1</formula>
    </cfRule>
  </conditionalFormatting>
  <conditionalFormatting sqref="FK19:FL19 FK10:FK21 FK25:FK26 FK29 FK31:FK35">
    <cfRule type="expression" dxfId="20133" priority="24825" stopIfTrue="1">
      <formula>WEEKDAY($A10)=1</formula>
    </cfRule>
  </conditionalFormatting>
  <conditionalFormatting sqref="FK19:FL19 FK10:FK21 FK25:FK26 FK29 FK31:FK35">
    <cfRule type="expression" dxfId="20132" priority="24824" stopIfTrue="1">
      <formula>WEEKDAY($A10)=1</formula>
    </cfRule>
  </conditionalFormatting>
  <conditionalFormatting sqref="FK19:FL19 FK10:FK21 FK25:FK26 FK29 FK31:FK35">
    <cfRule type="expression" dxfId="20131" priority="24823" stopIfTrue="1">
      <formula>WEEKDAY($A10)=1</formula>
    </cfRule>
  </conditionalFormatting>
  <conditionalFormatting sqref="FK19:FL19 FK10:FK21 FK25:FK26 FK29 FK31:FK35">
    <cfRule type="expression" dxfId="20130" priority="24822" stopIfTrue="1">
      <formula>WEEKDAY($A10)=1</formula>
    </cfRule>
  </conditionalFormatting>
  <conditionalFormatting sqref="FK19:FL19 FK10:FK21 FK25:FK26 FK29 FK31:FK35">
    <cfRule type="expression" dxfId="20129" priority="24821" stopIfTrue="1">
      <formula>WEEKDAY($A10)=1</formula>
    </cfRule>
  </conditionalFormatting>
  <conditionalFormatting sqref="FK19:FL19 FK10:FK21 FK25:FK26 FK29 FK31:FK35">
    <cfRule type="expression" dxfId="20128" priority="24820" stopIfTrue="1">
      <formula>WEEKDAY($A10)=1</formula>
    </cfRule>
  </conditionalFormatting>
  <conditionalFormatting sqref="FK19:FL19 FK10:FK21 FK25:FK26 FK29 FK31:FK35">
    <cfRule type="expression" dxfId="20127" priority="24819" stopIfTrue="1">
      <formula>WEEKDAY($A10)=1</formula>
    </cfRule>
  </conditionalFormatting>
  <conditionalFormatting sqref="FK19:FL19 FK10:FK21 FK25:FK26 FK29 FK31:FK35">
    <cfRule type="expression" dxfId="20126" priority="24815" stopIfTrue="1">
      <formula>WEEKDAY($A10)=1</formula>
    </cfRule>
  </conditionalFormatting>
  <conditionalFormatting sqref="FK19:FL19 FK10:FK21 FK25:FK26 FK29 FK31:FK35">
    <cfRule type="expression" dxfId="20125" priority="24818" stopIfTrue="1">
      <formula>WEEKDAY($A10)=1</formula>
    </cfRule>
  </conditionalFormatting>
  <conditionalFormatting sqref="FK19:FL19 FK10:FK21 FK25:FK26 FK29 FK31:FK35">
    <cfRule type="expression" dxfId="20124" priority="24817" stopIfTrue="1">
      <formula>WEEKDAY($A10)=1</formula>
    </cfRule>
  </conditionalFormatting>
  <conditionalFormatting sqref="FK19:FL19 FK10:FK21 FK25:FK26 FK29 FK31:FK35">
    <cfRule type="expression" dxfId="20123" priority="24816" stopIfTrue="1">
      <formula>WEEKDAY($A10)=1</formula>
    </cfRule>
  </conditionalFormatting>
  <conditionalFormatting sqref="FK19:FL19 FK10:FK21 FK25:FK26 FK29 FK31:FK35">
    <cfRule type="expression" dxfId="20122" priority="24814" stopIfTrue="1">
      <formula>WEEKDAY($A10)=1</formula>
    </cfRule>
  </conditionalFormatting>
  <conditionalFormatting sqref="FK19:FL19 FK10:FK21 FK25:FK26 FK29 FK31:FK35">
    <cfRule type="expression" dxfId="20121" priority="24813" stopIfTrue="1">
      <formula>WEEKDAY($A10)=1</formula>
    </cfRule>
  </conditionalFormatting>
  <conditionalFormatting sqref="FK19:FL19 FK10:FK21 FK25:FK26 FK29 FK31:FK35">
    <cfRule type="expression" dxfId="20120" priority="24812" stopIfTrue="1">
      <formula>WEEKDAY($A10)=1</formula>
    </cfRule>
  </conditionalFormatting>
  <conditionalFormatting sqref="FK19:FL19 FK10:FK21 FK25:FK26 FK29 FK31:FK35">
    <cfRule type="expression" dxfId="20119" priority="24811" stopIfTrue="1">
      <formula>WEEKDAY($A10)=1</formula>
    </cfRule>
  </conditionalFormatting>
  <conditionalFormatting sqref="FK19:FL19 FK10:FK21 FK25:FK26 FK29 FK31:FK35">
    <cfRule type="expression" dxfId="20118" priority="24764" stopIfTrue="1">
      <formula>WEEKDAY($A10)=1</formula>
    </cfRule>
  </conditionalFormatting>
  <conditionalFormatting sqref="FK19:FL19 FK10:FK21 FK25:FK26 FK29 FK31:FK35">
    <cfRule type="expression" dxfId="20117" priority="24810" stopIfTrue="1">
      <formula>WEEKDAY($A10)=1</formula>
    </cfRule>
  </conditionalFormatting>
  <conditionalFormatting sqref="FK19:FL19 FK10:FK21 FK25:FK26 FK29 FK31:FK35">
    <cfRule type="expression" dxfId="20116" priority="24809" stopIfTrue="1">
      <formula>WEEKDAY($A10)=1</formula>
    </cfRule>
  </conditionalFormatting>
  <conditionalFormatting sqref="FK19:FL19 FK10:FK21 FK25:FK26 FK29 FK31:FK35">
    <cfRule type="expression" dxfId="20115" priority="24808" stopIfTrue="1">
      <formula>WEEKDAY($A10)=1</formula>
    </cfRule>
  </conditionalFormatting>
  <conditionalFormatting sqref="FK19:FL19 FK10:FK21 FK25:FK26 FK29 FK31:FK35">
    <cfRule type="expression" dxfId="20114" priority="24807" stopIfTrue="1">
      <formula>WEEKDAY($A10)=1</formula>
    </cfRule>
  </conditionalFormatting>
  <conditionalFormatting sqref="FK19:FL19 FK10:FK21 FK25:FK26 FK29 FK31:FK35">
    <cfRule type="expression" dxfId="20113" priority="24806" stopIfTrue="1">
      <formula>WEEKDAY($A10)=1</formula>
    </cfRule>
  </conditionalFormatting>
  <conditionalFormatting sqref="FK19:FL19 FK10:FK21 FK25:FK26 FK29 FK31:FK35">
    <cfRule type="expression" dxfId="20112" priority="24805" stopIfTrue="1">
      <formula>WEEKDAY($A10)=1</formula>
    </cfRule>
  </conditionalFormatting>
  <conditionalFormatting sqref="FK19:FL19 FK10:FK21 FK25:FK26 FK29 FK31:FK35">
    <cfRule type="expression" dxfId="20111" priority="24804" stopIfTrue="1">
      <formula>WEEKDAY($A10)=1</formula>
    </cfRule>
  </conditionalFormatting>
  <conditionalFormatting sqref="FK19:FL19 FK10:FK21 FK25:FK26 FK29 FK31:FK35">
    <cfRule type="expression" dxfId="20110" priority="24803" stopIfTrue="1">
      <formula>WEEKDAY($A10)=1</formula>
    </cfRule>
  </conditionalFormatting>
  <conditionalFormatting sqref="FK19:FL19 FK10:FK21 FK25:FK26 FK29 FK31:FK35">
    <cfRule type="expression" dxfId="20109" priority="24802" stopIfTrue="1">
      <formula>WEEKDAY($A10)=1</formula>
    </cfRule>
  </conditionalFormatting>
  <conditionalFormatting sqref="FK19:FL19 FK10:FK21 FK25:FK26 FK29 FK31:FK35">
    <cfRule type="expression" dxfId="20108" priority="24801" stopIfTrue="1">
      <formula>WEEKDAY($A10)=1</formula>
    </cfRule>
  </conditionalFormatting>
  <conditionalFormatting sqref="FK19:FL19 FK10:FK21 FK25:FK26 FK29 FK31:FK35">
    <cfRule type="expression" dxfId="20107" priority="24800" stopIfTrue="1">
      <formula>WEEKDAY($A10)=1</formula>
    </cfRule>
  </conditionalFormatting>
  <conditionalFormatting sqref="FK19:FL19 FK10:FK21 FK25:FK26 FK29 FK31:FK35">
    <cfRule type="expression" dxfId="20106" priority="24799" stopIfTrue="1">
      <formula>WEEKDAY($A10)=1</formula>
    </cfRule>
  </conditionalFormatting>
  <conditionalFormatting sqref="FK19:FL19 FK10:FK21 FK25:FK26 FK29 FK31:FK35">
    <cfRule type="expression" dxfId="20105" priority="24798" stopIfTrue="1">
      <formula>WEEKDAY($A10)=1</formula>
    </cfRule>
  </conditionalFormatting>
  <conditionalFormatting sqref="FK19:FL19 FK10:FK21 FK25:FK26 FK29 FK31:FK35">
    <cfRule type="expression" dxfId="20104" priority="24797" stopIfTrue="1">
      <formula>WEEKDAY($A10)=1</formula>
    </cfRule>
  </conditionalFormatting>
  <conditionalFormatting sqref="FK19:FL19 FK10:FK21 FK25:FK26 FK29 FK31:FK35">
    <cfRule type="expression" dxfId="20103" priority="24796" stopIfTrue="1">
      <formula>WEEKDAY($A10)=1</formula>
    </cfRule>
  </conditionalFormatting>
  <conditionalFormatting sqref="FK19:FL19 FK10:FK21 FK25:FK26 FK29 FK31:FK35">
    <cfRule type="expression" dxfId="20102" priority="24795" stopIfTrue="1">
      <formula>WEEKDAY($A10)=1</formula>
    </cfRule>
  </conditionalFormatting>
  <conditionalFormatting sqref="FK19:FL19 FK10:FK21 FK25:FK26 FK29 FK31:FK35">
    <cfRule type="expression" dxfId="20101" priority="24794" stopIfTrue="1">
      <formula>WEEKDAY($A10)=1</formula>
    </cfRule>
  </conditionalFormatting>
  <conditionalFormatting sqref="FK19:FL19 FK10:FK21 FK25:FK26 FK29 FK31:FK35">
    <cfRule type="expression" dxfId="20100" priority="24793" stopIfTrue="1">
      <formula>WEEKDAY($A10)=1</formula>
    </cfRule>
  </conditionalFormatting>
  <conditionalFormatting sqref="FK19:FL19 FK10:FK21 FK25:FK26 FK29 FK31:FK35">
    <cfRule type="expression" dxfId="20099" priority="24792" stopIfTrue="1">
      <formula>WEEKDAY($A10)=1</formula>
    </cfRule>
  </conditionalFormatting>
  <conditionalFormatting sqref="FK19:FL19 FK10:FK21 FK25:FK26 FK29 FK31:FK35">
    <cfRule type="expression" dxfId="20098" priority="24791" stopIfTrue="1">
      <formula>WEEKDAY($A10)=1</formula>
    </cfRule>
  </conditionalFormatting>
  <conditionalFormatting sqref="FK19:FL19 FK10:FK21 FK25:FK26 FK29 FK31:FK35">
    <cfRule type="expression" dxfId="20097" priority="24790" stopIfTrue="1">
      <formula>WEEKDAY($A10)=1</formula>
    </cfRule>
  </conditionalFormatting>
  <conditionalFormatting sqref="FK19:FL19 FK10:FK21 FK25:FK26 FK29 FK31:FK35">
    <cfRule type="expression" dxfId="20096" priority="24789" stopIfTrue="1">
      <formula>WEEKDAY($A10)=1</formula>
    </cfRule>
  </conditionalFormatting>
  <conditionalFormatting sqref="FK19:FL19 FK10:FK21 FK25:FK26 FK29 FK31:FK35">
    <cfRule type="expression" dxfId="20095" priority="24788" stopIfTrue="1">
      <formula>WEEKDAY($A10)=1</formula>
    </cfRule>
  </conditionalFormatting>
  <conditionalFormatting sqref="FK19:FL19 FK10:FK21 FK25:FK26 FK29 FK31:FK35">
    <cfRule type="expression" dxfId="20094" priority="24787" stopIfTrue="1">
      <formula>WEEKDAY($A10)=1</formula>
    </cfRule>
  </conditionalFormatting>
  <conditionalFormatting sqref="FK19:FL19 FK10:FK21 FK25:FK26 FK29 FK31:FK35">
    <cfRule type="expression" dxfId="20093" priority="24786" stopIfTrue="1">
      <formula>WEEKDAY($A10)=1</formula>
    </cfRule>
  </conditionalFormatting>
  <conditionalFormatting sqref="FK19:FL19 FK10:FK21 FK25:FK26 FK29 FK31:FK35">
    <cfRule type="expression" dxfId="20092" priority="24785" stopIfTrue="1">
      <formula>WEEKDAY($A10)=1</formula>
    </cfRule>
  </conditionalFormatting>
  <conditionalFormatting sqref="FK19:FL19 FK10:FK21 FK25:FK26 FK29 FK31:FK35">
    <cfRule type="expression" dxfId="20091" priority="24784" stopIfTrue="1">
      <formula>WEEKDAY($A10)=1</formula>
    </cfRule>
  </conditionalFormatting>
  <conditionalFormatting sqref="FK19:FL19 FK10:FK21 FK25:FK26 FK29 FK31:FK35">
    <cfRule type="expression" dxfId="20090" priority="24783" stopIfTrue="1">
      <formula>WEEKDAY($A10)=1</formula>
    </cfRule>
  </conditionalFormatting>
  <conditionalFormatting sqref="FK19:FL19 FK10:FK21 FK25:FK26 FK29 FK31:FK35">
    <cfRule type="expression" dxfId="20089" priority="24782" stopIfTrue="1">
      <formula>WEEKDAY($A10)=1</formula>
    </cfRule>
  </conditionalFormatting>
  <conditionalFormatting sqref="FK19:FL19 FK10:FK21 FK25:FK26 FK29 FK31:FK35">
    <cfRule type="expression" dxfId="20088" priority="24781" stopIfTrue="1">
      <formula>WEEKDAY($A10)=1</formula>
    </cfRule>
  </conditionalFormatting>
  <conditionalFormatting sqref="FK19:FL19 FK10:FK21 FK25:FK26 FK29 FK31:FK35">
    <cfRule type="expression" dxfId="20087" priority="24780" stopIfTrue="1">
      <formula>WEEKDAY($A10)=1</formula>
    </cfRule>
  </conditionalFormatting>
  <conditionalFormatting sqref="FK19:FL19 FK10:FK21 FK25:FK26 FK29 FK31:FK35">
    <cfRule type="expression" dxfId="20086" priority="24779" stopIfTrue="1">
      <formula>WEEKDAY($A10)=1</formula>
    </cfRule>
  </conditionalFormatting>
  <conditionalFormatting sqref="FK19:FL19 FK10:FK21 FK25:FK26 FK29 FK31:FK35">
    <cfRule type="expression" dxfId="20085" priority="24778" stopIfTrue="1">
      <formula>WEEKDAY($A10)=1</formula>
    </cfRule>
  </conditionalFormatting>
  <conditionalFormatting sqref="FK19:FL19 FK10:FK21 FK25:FK26 FK29 FK31:FK35">
    <cfRule type="expression" dxfId="20084" priority="24777" stopIfTrue="1">
      <formula>WEEKDAY($A10)=1</formula>
    </cfRule>
  </conditionalFormatting>
  <conditionalFormatting sqref="FK19:FL19 FK10:FK21 FK25:FK26 FK29 FK31:FK35">
    <cfRule type="expression" dxfId="20083" priority="24776" stopIfTrue="1">
      <formula>WEEKDAY($A10)=1</formula>
    </cfRule>
  </conditionalFormatting>
  <conditionalFormatting sqref="FK19:FL19 FK10:FK21 FK25:FK26 FK29 FK31:FK35">
    <cfRule type="expression" dxfId="20082" priority="24775" stopIfTrue="1">
      <formula>WEEKDAY($A10)=1</formula>
    </cfRule>
  </conditionalFormatting>
  <conditionalFormatting sqref="FK19:FL19 FK10:FK21 FK25:FK26 FK29 FK31:FK35">
    <cfRule type="expression" dxfId="20081" priority="24774" stopIfTrue="1">
      <formula>WEEKDAY($A10)=1</formula>
    </cfRule>
  </conditionalFormatting>
  <conditionalFormatting sqref="FK19:FL19 FK10:FK21 FK25:FK26 FK29 FK31:FK35">
    <cfRule type="expression" dxfId="20080" priority="24773" stopIfTrue="1">
      <formula>WEEKDAY($A10)=1</formula>
    </cfRule>
  </conditionalFormatting>
  <conditionalFormatting sqref="FK19:FL19 FK10:FK21 FK25:FK26 FK29 FK31:FK35">
    <cfRule type="expression" dxfId="20079" priority="24772" stopIfTrue="1">
      <formula>WEEKDAY($A10)=1</formula>
    </cfRule>
  </conditionalFormatting>
  <conditionalFormatting sqref="FK19:FL19 FK10:FK21 FK25:FK26 FK29 FK31:FK35">
    <cfRule type="expression" dxfId="20078" priority="24771" stopIfTrue="1">
      <formula>WEEKDAY($A10)=1</formula>
    </cfRule>
  </conditionalFormatting>
  <conditionalFormatting sqref="FK19:FL19 FK10:FK21 FK25:FK26 FK29 FK31:FK35">
    <cfRule type="expression" dxfId="20077" priority="24770" stopIfTrue="1">
      <formula>WEEKDAY($A10)=1</formula>
    </cfRule>
  </conditionalFormatting>
  <conditionalFormatting sqref="FK19:FL19 FK10:FK21 FK25:FK26 FK29 FK31:FK35">
    <cfRule type="expression" dxfId="20076" priority="24769" stopIfTrue="1">
      <formula>WEEKDAY($A10)=1</formula>
    </cfRule>
  </conditionalFormatting>
  <conditionalFormatting sqref="FK19:FL19 FK10:FK21 FK25:FK26 FK29 FK31:FK35">
    <cfRule type="expression" dxfId="20075" priority="24768" stopIfTrue="1">
      <formula>WEEKDAY($A10)=1</formula>
    </cfRule>
  </conditionalFormatting>
  <conditionalFormatting sqref="FK19:FL19 FK10:FK21 FK25:FK26 FK29 FK31:FK35">
    <cfRule type="expression" dxfId="20074" priority="24767" stopIfTrue="1">
      <formula>WEEKDAY($A10)=1</formula>
    </cfRule>
  </conditionalFormatting>
  <conditionalFormatting sqref="FK19:FL19 FK10:FK21 FK25:FK26 FK29 FK31:FK35">
    <cfRule type="expression" dxfId="20073" priority="24766" stopIfTrue="1">
      <formula>WEEKDAY($A10)=1</formula>
    </cfRule>
  </conditionalFormatting>
  <conditionalFormatting sqref="FK19:FL19 FK10:FK21 FK25:FK26 FK29 FK31:FK35">
    <cfRule type="expression" dxfId="20072" priority="24765" stopIfTrue="1">
      <formula>WEEKDAY($A10)=1</formula>
    </cfRule>
  </conditionalFormatting>
  <conditionalFormatting sqref="FK19:FL19 FK10:FK21 FK25:FK26 FK29 FK31:FK35">
    <cfRule type="expression" dxfId="20071" priority="24760" stopIfTrue="1">
      <formula>WEEKDAY($A10)=1</formula>
    </cfRule>
  </conditionalFormatting>
  <conditionalFormatting sqref="FK19:FL19 FK10:FK21 FK25:FK26 FK29 FK31:FK35">
    <cfRule type="expression" dxfId="20070" priority="24763" stopIfTrue="1">
      <formula>WEEKDAY($A10)=1</formula>
    </cfRule>
  </conditionalFormatting>
  <conditionalFormatting sqref="FK19:FL19 FK10:FK21 FK25:FK26 FK29 FK31:FK35">
    <cfRule type="expression" dxfId="20069" priority="24762" stopIfTrue="1">
      <formula>WEEKDAY($A10)=1</formula>
    </cfRule>
  </conditionalFormatting>
  <conditionalFormatting sqref="FK19:FL19 FK10:FK21 FK25:FK26 FK29 FK31:FK35">
    <cfRule type="expression" dxfId="20068" priority="24761" stopIfTrue="1">
      <formula>WEEKDAY($A10)=1</formula>
    </cfRule>
  </conditionalFormatting>
  <conditionalFormatting sqref="FK19:FL19 FK10:FK21 FK25:FK26 FK29 FK31:FK35">
    <cfRule type="expression" dxfId="20067" priority="24759" stopIfTrue="1">
      <formula>WEEKDAY($A10)=1</formula>
    </cfRule>
  </conditionalFormatting>
  <conditionalFormatting sqref="FK19:FL19 FK10:FK21 FK25:FK26 FK29 FK31:FK35">
    <cfRule type="expression" dxfId="20066" priority="24758" stopIfTrue="1">
      <formula>WEEKDAY($A10)=1</formula>
    </cfRule>
  </conditionalFormatting>
  <conditionalFormatting sqref="FK19:FL19 FK10:FK21 FK25:FK26 FK29 FK31:FK35">
    <cfRule type="expression" dxfId="20065" priority="24757" stopIfTrue="1">
      <formula>WEEKDAY($A10)=1</formula>
    </cfRule>
  </conditionalFormatting>
  <conditionalFormatting sqref="FK19:FL19 FK10:FK21 FK25:FK26 FK29 FK31:FK35">
    <cfRule type="expression" dxfId="20064" priority="24756" stopIfTrue="1">
      <formula>WEEKDAY($A10)=1</formula>
    </cfRule>
  </conditionalFormatting>
  <conditionalFormatting sqref="FK19:FL19 FK10:FK21 FK25:FK26 FK29 FK31:FK35">
    <cfRule type="expression" dxfId="20063" priority="24709" stopIfTrue="1">
      <formula>WEEKDAY($A10)=1</formula>
    </cfRule>
  </conditionalFormatting>
  <conditionalFormatting sqref="FK19:FL19 FK10:FK21 FK25:FK26 FK29 FK31:FK35">
    <cfRule type="expression" dxfId="20062" priority="24755" stopIfTrue="1">
      <formula>WEEKDAY($A10)=1</formula>
    </cfRule>
  </conditionalFormatting>
  <conditionalFormatting sqref="FK19:FL19 FK10:FK21 FK25:FK26 FK29 FK31:FK35">
    <cfRule type="expression" dxfId="20061" priority="24754" stopIfTrue="1">
      <formula>WEEKDAY($A10)=1</formula>
    </cfRule>
  </conditionalFormatting>
  <conditionalFormatting sqref="FK19:FL19 FK10:FK21 FK25:FK26 FK29 FK31:FK35">
    <cfRule type="expression" dxfId="20060" priority="24753" stopIfTrue="1">
      <formula>WEEKDAY($A10)=1</formula>
    </cfRule>
  </conditionalFormatting>
  <conditionalFormatting sqref="FK19:FL19 FK10:FK21 FK25:FK26 FK29 FK31:FK35">
    <cfRule type="expression" dxfId="20059" priority="24752" stopIfTrue="1">
      <formula>WEEKDAY($A10)=1</formula>
    </cfRule>
  </conditionalFormatting>
  <conditionalFormatting sqref="FK19:FL19 FK10:FK21 FK25:FK26 FK29 FK31:FK35">
    <cfRule type="expression" dxfId="20058" priority="24751" stopIfTrue="1">
      <formula>WEEKDAY($A10)=1</formula>
    </cfRule>
  </conditionalFormatting>
  <conditionalFormatting sqref="FK19:FL19 FK10:FK21 FK25:FK26 FK29 FK31:FK35">
    <cfRule type="expression" dxfId="20057" priority="24750" stopIfTrue="1">
      <formula>WEEKDAY($A10)=1</formula>
    </cfRule>
  </conditionalFormatting>
  <conditionalFormatting sqref="FK19:FL19 FK10:FK21 FK25:FK26 FK29 FK31:FK35">
    <cfRule type="expression" dxfId="20056" priority="24749" stopIfTrue="1">
      <formula>WEEKDAY($A10)=1</formula>
    </cfRule>
  </conditionalFormatting>
  <conditionalFormatting sqref="FK19:FL19 FK10:FK21 FK25:FK26 FK29 FK31:FK35">
    <cfRule type="expression" dxfId="20055" priority="24748" stopIfTrue="1">
      <formula>WEEKDAY($A10)=1</formula>
    </cfRule>
  </conditionalFormatting>
  <conditionalFormatting sqref="FK19:FL19 FK10:FK21 FK25:FK26 FK29 FK31:FK35">
    <cfRule type="expression" dxfId="20054" priority="24747" stopIfTrue="1">
      <formula>WEEKDAY($A10)=1</formula>
    </cfRule>
  </conditionalFormatting>
  <conditionalFormatting sqref="FK19:FL19 FK10:FK21 FK25:FK26 FK29 FK31:FK35">
    <cfRule type="expression" dxfId="20053" priority="24746" stopIfTrue="1">
      <formula>WEEKDAY($A10)=1</formula>
    </cfRule>
  </conditionalFormatting>
  <conditionalFormatting sqref="FK19:FL19 FK10:FK21 FK25:FK26 FK29 FK31:FK35">
    <cfRule type="expression" dxfId="20052" priority="24745" stopIfTrue="1">
      <formula>WEEKDAY($A10)=1</formula>
    </cfRule>
  </conditionalFormatting>
  <conditionalFormatting sqref="FK19:FL19 FK10:FK21 FK25:FK26 FK29 FK31:FK35">
    <cfRule type="expression" dxfId="20051" priority="24744" stopIfTrue="1">
      <formula>WEEKDAY($A10)=1</formula>
    </cfRule>
  </conditionalFormatting>
  <conditionalFormatting sqref="FK19:FL19 FK10:FK21 FK25:FK26 FK29 FK31:FK35">
    <cfRule type="expression" dxfId="20050" priority="24743" stopIfTrue="1">
      <formula>WEEKDAY($A10)=1</formula>
    </cfRule>
  </conditionalFormatting>
  <conditionalFormatting sqref="FK19:FL19 FK10:FK21 FK25:FK26 FK29 FK31:FK35">
    <cfRule type="expression" dxfId="20049" priority="24742" stopIfTrue="1">
      <formula>WEEKDAY($A10)=1</formula>
    </cfRule>
  </conditionalFormatting>
  <conditionalFormatting sqref="FK19:FL19 FK10:FK21 FK25:FK26 FK29 FK31:FK35">
    <cfRule type="expression" dxfId="20048" priority="24741" stopIfTrue="1">
      <formula>WEEKDAY($A10)=1</formula>
    </cfRule>
  </conditionalFormatting>
  <conditionalFormatting sqref="FK19:FL19 FK10:FK21 FK25:FK26 FK29 FK31:FK35">
    <cfRule type="expression" dxfId="20047" priority="24740" stopIfTrue="1">
      <formula>WEEKDAY($A10)=1</formula>
    </cfRule>
  </conditionalFormatting>
  <conditionalFormatting sqref="FK19:FL19 FK10:FK21 FK25:FK26 FK29 FK31:FK35">
    <cfRule type="expression" dxfId="20046" priority="24739" stopIfTrue="1">
      <formula>WEEKDAY($A10)=1</formula>
    </cfRule>
  </conditionalFormatting>
  <conditionalFormatting sqref="FK19:FL19 FK10:FK21 FK25:FK26 FK29 FK31:FK35">
    <cfRule type="expression" dxfId="20045" priority="24738" stopIfTrue="1">
      <formula>WEEKDAY($A10)=1</formula>
    </cfRule>
  </conditionalFormatting>
  <conditionalFormatting sqref="FK19:FL19 FK10:FK21 FK25:FK26 FK29 FK31:FK35">
    <cfRule type="expression" dxfId="20044" priority="24737" stopIfTrue="1">
      <formula>WEEKDAY($A10)=1</formula>
    </cfRule>
  </conditionalFormatting>
  <conditionalFormatting sqref="FK19:FL19 FK10:FK21 FK25:FK26 FK29 FK31:FK35">
    <cfRule type="expression" dxfId="20043" priority="24736" stopIfTrue="1">
      <formula>WEEKDAY($A10)=1</formula>
    </cfRule>
  </conditionalFormatting>
  <conditionalFormatting sqref="FK19:FL19 FK10:FK21 FK25:FK26 FK29 FK31:FK35">
    <cfRule type="expression" dxfId="20042" priority="24735" stopIfTrue="1">
      <formula>WEEKDAY($A10)=1</formula>
    </cfRule>
  </conditionalFormatting>
  <conditionalFormatting sqref="FK19:FL19 FK10:FK21 FK25:FK26 FK29 FK31:FK35">
    <cfRule type="expression" dxfId="20041" priority="24734" stopIfTrue="1">
      <formula>WEEKDAY($A10)=1</formula>
    </cfRule>
  </conditionalFormatting>
  <conditionalFormatting sqref="FK19:FL19 FK10:FK21 FK25:FK26 FK29 FK31:FK35">
    <cfRule type="expression" dxfId="20040" priority="24733" stopIfTrue="1">
      <formula>WEEKDAY($A10)=1</formula>
    </cfRule>
  </conditionalFormatting>
  <conditionalFormatting sqref="FK19:FL19 FK10:FK21 FK25:FK26 FK29 FK31:FK35">
    <cfRule type="expression" dxfId="20039" priority="24732" stopIfTrue="1">
      <formula>WEEKDAY($A10)=1</formula>
    </cfRule>
  </conditionalFormatting>
  <conditionalFormatting sqref="FK19:FL19 FK10:FK21 FK25:FK26 FK29 FK31:FK35">
    <cfRule type="expression" dxfId="20038" priority="24731" stopIfTrue="1">
      <formula>WEEKDAY($A10)=1</formula>
    </cfRule>
  </conditionalFormatting>
  <conditionalFormatting sqref="FK19:FL19 FK10:FK21 FK25:FK26 FK29 FK31:FK35">
    <cfRule type="expression" dxfId="20037" priority="24730" stopIfTrue="1">
      <formula>WEEKDAY($A10)=1</formula>
    </cfRule>
  </conditionalFormatting>
  <conditionalFormatting sqref="FK19:FL19 FK10:FK21 FK25:FK26 FK29 FK31:FK35">
    <cfRule type="expression" dxfId="20036" priority="24729" stopIfTrue="1">
      <formula>WEEKDAY($A10)=1</formula>
    </cfRule>
  </conditionalFormatting>
  <conditionalFormatting sqref="FK19:FL19 FK10:FK21 FK25:FK26 FK29 FK31:FK35">
    <cfRule type="expression" dxfId="20035" priority="24728" stopIfTrue="1">
      <formula>WEEKDAY($A10)=1</formula>
    </cfRule>
  </conditionalFormatting>
  <conditionalFormatting sqref="FK19:FL19 FK10:FK21 FK25:FK26 FK29 FK31:FK35">
    <cfRule type="expression" dxfId="20034" priority="24727" stopIfTrue="1">
      <formula>WEEKDAY($A10)=1</formula>
    </cfRule>
  </conditionalFormatting>
  <conditionalFormatting sqref="FK19:FL19 FK10:FK21 FK25:FK26 FK29 FK31:FK35">
    <cfRule type="expression" dxfId="20033" priority="24726" stopIfTrue="1">
      <formula>WEEKDAY($A10)=1</formula>
    </cfRule>
  </conditionalFormatting>
  <conditionalFormatting sqref="FK19:FL19 FK10:FK21 FK25:FK26 FK29 FK31:FK35">
    <cfRule type="expression" dxfId="20032" priority="24725" stopIfTrue="1">
      <formula>WEEKDAY($A10)=1</formula>
    </cfRule>
  </conditionalFormatting>
  <conditionalFormatting sqref="FK19:FL19 FK10:FK21 FK25:FK26 FK29 FK31:FK35">
    <cfRule type="expression" dxfId="20031" priority="24724" stopIfTrue="1">
      <formula>WEEKDAY($A10)=1</formula>
    </cfRule>
  </conditionalFormatting>
  <conditionalFormatting sqref="FK19:FL19 FK10:FK21 FK25:FK26 FK29 FK31:FK35">
    <cfRule type="expression" dxfId="20030" priority="24723" stopIfTrue="1">
      <formula>WEEKDAY($A10)=1</formula>
    </cfRule>
  </conditionalFormatting>
  <conditionalFormatting sqref="FK19:FL19 FK10:FK21 FK25:FK26 FK29 FK31:FK35">
    <cfRule type="expression" dxfId="20029" priority="24722" stopIfTrue="1">
      <formula>WEEKDAY($A10)=1</formula>
    </cfRule>
  </conditionalFormatting>
  <conditionalFormatting sqref="FK19:FL19 FK10:FK21 FK25:FK26 FK29 FK31:FK35">
    <cfRule type="expression" dxfId="20028" priority="24721" stopIfTrue="1">
      <formula>WEEKDAY($A10)=1</formula>
    </cfRule>
  </conditionalFormatting>
  <conditionalFormatting sqref="FK19:FL19 FK10:FK21 FK25:FK26 FK29 FK31:FK35">
    <cfRule type="expression" dxfId="20027" priority="24720" stopIfTrue="1">
      <formula>WEEKDAY($A10)=1</formula>
    </cfRule>
  </conditionalFormatting>
  <conditionalFormatting sqref="FK19:FL19 FK10:FK21 FK25:FK26 FK29 FK31:FK35">
    <cfRule type="expression" dxfId="20026" priority="24719" stopIfTrue="1">
      <formula>WEEKDAY($A10)=1</formula>
    </cfRule>
  </conditionalFormatting>
  <conditionalFormatting sqref="FK19:FL19 FK10:FK21 FK25:FK26 FK29 FK31:FK35">
    <cfRule type="expression" dxfId="20025" priority="24718" stopIfTrue="1">
      <formula>WEEKDAY($A10)=1</formula>
    </cfRule>
  </conditionalFormatting>
  <conditionalFormatting sqref="FK19:FL19 FK10:FK21 FK25:FK26 FK29 FK31:FK35">
    <cfRule type="expression" dxfId="20024" priority="24717" stopIfTrue="1">
      <formula>WEEKDAY($A10)=1</formula>
    </cfRule>
  </conditionalFormatting>
  <conditionalFormatting sqref="FK19:FL19 FK10:FK21 FK25:FK26 FK29 FK31:FK35">
    <cfRule type="expression" dxfId="20023" priority="24716" stopIfTrue="1">
      <formula>WEEKDAY($A10)=1</formula>
    </cfRule>
  </conditionalFormatting>
  <conditionalFormatting sqref="FK19:FL19 FK10:FK21 FK25:FK26 FK29 FK31:FK35">
    <cfRule type="expression" dxfId="20022" priority="24715" stopIfTrue="1">
      <formula>WEEKDAY($A10)=1</formula>
    </cfRule>
  </conditionalFormatting>
  <conditionalFormatting sqref="FK19:FL19 FK10:FK21 FK25:FK26 FK29 FK31:FK35">
    <cfRule type="expression" dxfId="20021" priority="24714" stopIfTrue="1">
      <formula>WEEKDAY($A10)=1</formula>
    </cfRule>
  </conditionalFormatting>
  <conditionalFormatting sqref="FK19:FL19 FK10:FK21 FK25:FK26 FK29 FK31:FK35">
    <cfRule type="expression" dxfId="20020" priority="24713" stopIfTrue="1">
      <formula>WEEKDAY($A10)=1</formula>
    </cfRule>
  </conditionalFormatting>
  <conditionalFormatting sqref="FK19:FL19 FK10:FK21 FK25:FK26 FK29 FK31:FK35">
    <cfRule type="expression" dxfId="20019" priority="24712" stopIfTrue="1">
      <formula>WEEKDAY($A10)=1</formula>
    </cfRule>
  </conditionalFormatting>
  <conditionalFormatting sqref="FK19:FL19 FK10:FK21 FK25:FK26 FK29 FK31:FK35">
    <cfRule type="expression" dxfId="20018" priority="24711" stopIfTrue="1">
      <formula>WEEKDAY($A10)=1</formula>
    </cfRule>
  </conditionalFormatting>
  <conditionalFormatting sqref="FK19:FL19 FK10:FK21 FK25:FK26 FK29 FK31:FK35">
    <cfRule type="expression" dxfId="20017" priority="24710" stopIfTrue="1">
      <formula>WEEKDAY($A10)=1</formula>
    </cfRule>
  </conditionalFormatting>
  <conditionalFormatting sqref="FK19:FL19 FK10:FK21 FK25:FK26 FK29 FK31:FK35">
    <cfRule type="expression" dxfId="20016" priority="24708" stopIfTrue="1">
      <formula>WEEKDAY($A10)=1</formula>
    </cfRule>
  </conditionalFormatting>
  <conditionalFormatting sqref="FK19:FL19 FK10:FK21 FK25:FK26 FK29 FK31:FK35">
    <cfRule type="expression" dxfId="20015" priority="24707" stopIfTrue="1">
      <formula>WEEKDAY($A10)=1</formula>
    </cfRule>
  </conditionalFormatting>
  <conditionalFormatting sqref="FK19:FL19 FK10:FK21 FK25:FK26 FK29 FK31:FK35">
    <cfRule type="expression" dxfId="20014" priority="24706" stopIfTrue="1">
      <formula>WEEKDAY($A10)=1</formula>
    </cfRule>
  </conditionalFormatting>
  <conditionalFormatting sqref="FK19:FL19 FK10:FK21 FK25:FK26 FK29 FK31:FK35">
    <cfRule type="expression" dxfId="20013" priority="24705" stopIfTrue="1">
      <formula>WEEKDAY($A10)=1</formula>
    </cfRule>
  </conditionalFormatting>
  <conditionalFormatting sqref="FK19:FL19 FK10:FK21 FK25:FK26 FK29 FK31:FK35">
    <cfRule type="expression" dxfId="20012" priority="24704" stopIfTrue="1">
      <formula>WEEKDAY($A10)=1</formula>
    </cfRule>
  </conditionalFormatting>
  <conditionalFormatting sqref="FK19:FL19 FK10:FK21 FK25:FK26 FK29 FK31:FK35">
    <cfRule type="expression" dxfId="20011" priority="24703" stopIfTrue="1">
      <formula>WEEKDAY($A10)=1</formula>
    </cfRule>
  </conditionalFormatting>
  <conditionalFormatting sqref="FK19:FL19 FK10:FK21 FK25:FK26 FK29 FK31:FK35">
    <cfRule type="expression" dxfId="20010" priority="24702" stopIfTrue="1">
      <formula>WEEKDAY($A10)=1</formula>
    </cfRule>
  </conditionalFormatting>
  <conditionalFormatting sqref="FK19:FL19 FK10:FK21 FK25:FK26 FK29 FK31:FK35">
    <cfRule type="expression" dxfId="20009" priority="24701" stopIfTrue="1">
      <formula>WEEKDAY($A10)=1</formula>
    </cfRule>
  </conditionalFormatting>
  <conditionalFormatting sqref="FK19:FL19 FK10:FK21 FK25:FK26 FK29 FK31:FK35">
    <cfRule type="expression" dxfId="20008" priority="24700" stopIfTrue="1">
      <formula>WEEKDAY($A10)=1</formula>
    </cfRule>
  </conditionalFormatting>
  <conditionalFormatting sqref="FK19:FL19 FK10:FK21 FK25:FK26 FK29 FK31:FK35">
    <cfRule type="expression" dxfId="20007" priority="24699" stopIfTrue="1">
      <formula>WEEKDAY($A10)=1</formula>
    </cfRule>
  </conditionalFormatting>
  <conditionalFormatting sqref="FK19:FL19 FK10:FK21 FK25:FK26 FK29 FK31:FK35">
    <cfRule type="expression" dxfId="20006" priority="24698" stopIfTrue="1">
      <formula>WEEKDAY($A10)=1</formula>
    </cfRule>
  </conditionalFormatting>
  <conditionalFormatting sqref="FK19:FL19 FK10:FK21 FK25:FK26 FK29 FK31:FK35">
    <cfRule type="expression" dxfId="20005" priority="24697" stopIfTrue="1">
      <formula>WEEKDAY($A10)=1</formula>
    </cfRule>
  </conditionalFormatting>
  <conditionalFormatting sqref="FK19:FL19 FK10:FK21 FK25:FK26 FK29 FK31:FK35">
    <cfRule type="expression" dxfId="20004" priority="24696" stopIfTrue="1">
      <formula>WEEKDAY($A10)=1</formula>
    </cfRule>
  </conditionalFormatting>
  <conditionalFormatting sqref="FK19:FL19 FK10:FK21 FK25:FK26 FK29 FK31:FK35">
    <cfRule type="expression" dxfId="20003" priority="24695" stopIfTrue="1">
      <formula>WEEKDAY($A10)=1</formula>
    </cfRule>
  </conditionalFormatting>
  <conditionalFormatting sqref="FK19:FL19 FK10:FK21 FK25:FK26 FK29 FK31:FK35">
    <cfRule type="expression" dxfId="20002" priority="24694" stopIfTrue="1">
      <formula>WEEKDAY($A10)=1</formula>
    </cfRule>
  </conditionalFormatting>
  <conditionalFormatting sqref="FK19:FL19 FK10:FK21 FK25:FK26 FK29 FK31:FK35">
    <cfRule type="expression" dxfId="20001" priority="24693" stopIfTrue="1">
      <formula>WEEKDAY($A10)=1</formula>
    </cfRule>
  </conditionalFormatting>
  <conditionalFormatting sqref="FK19:FL19 FK10:FK21 FK25:FK26 FK29 FK31:FK35">
    <cfRule type="expression" dxfId="20000" priority="24692" stopIfTrue="1">
      <formula>WEEKDAY($A10)=1</formula>
    </cfRule>
  </conditionalFormatting>
  <conditionalFormatting sqref="FK19:FL19 FK10:FK21 FK25:FK26 FK29 FK31:FK35">
    <cfRule type="expression" dxfId="19999" priority="24691" stopIfTrue="1">
      <formula>WEEKDAY($A10)=1</formula>
    </cfRule>
  </conditionalFormatting>
  <conditionalFormatting sqref="FK19:FL19 FK10:FK21 FK25:FK26 FK29 FK31:FK35">
    <cfRule type="expression" dxfId="19998" priority="24690" stopIfTrue="1">
      <formula>WEEKDAY($A10)=1</formula>
    </cfRule>
  </conditionalFormatting>
  <conditionalFormatting sqref="FK19:FL19 FK10:FK21 FK25:FK26 FK29 FK31:FK35">
    <cfRule type="expression" dxfId="19997" priority="24689" stopIfTrue="1">
      <formula>WEEKDAY($A10)=1</formula>
    </cfRule>
  </conditionalFormatting>
  <conditionalFormatting sqref="FK19:FL19 FK10:FK21 FK25:FK26 FK29 FK31:FK35">
    <cfRule type="expression" dxfId="19996" priority="24688" stopIfTrue="1">
      <formula>WEEKDAY($A10)=1</formula>
    </cfRule>
  </conditionalFormatting>
  <conditionalFormatting sqref="FK19:FL19 FK10:FK21 FK25:FK26 FK29 FK31:FK35">
    <cfRule type="expression" dxfId="19995" priority="24687" stopIfTrue="1">
      <formula>WEEKDAY($A10)=1</formula>
    </cfRule>
  </conditionalFormatting>
  <conditionalFormatting sqref="FK19:FL19 FK10:FK21 FK25:FK26 FK29 FK31:FK35">
    <cfRule type="expression" dxfId="19994" priority="24686" stopIfTrue="1">
      <formula>WEEKDAY($A10)=1</formula>
    </cfRule>
  </conditionalFormatting>
  <conditionalFormatting sqref="FK19:FL19 FK10:FK21 FK25:FK26 FK29 FK31:FK35">
    <cfRule type="expression" dxfId="19993" priority="24685" stopIfTrue="1">
      <formula>WEEKDAY($A10)=1</formula>
    </cfRule>
  </conditionalFormatting>
  <conditionalFormatting sqref="FK19:FL19 FK10:FK21 FK25:FK26 FK29 FK31:FK35">
    <cfRule type="expression" dxfId="19992" priority="24684" stopIfTrue="1">
      <formula>WEEKDAY($A10)=1</formula>
    </cfRule>
  </conditionalFormatting>
  <conditionalFormatting sqref="FK19:FL19 FK10:FK21 FK25:FK26 FK29 FK31:FK35">
    <cfRule type="expression" dxfId="19991" priority="24683" stopIfTrue="1">
      <formula>WEEKDAY($A10)=1</formula>
    </cfRule>
  </conditionalFormatting>
  <conditionalFormatting sqref="FK19:FL19 FK10:FK21 FK25:FK26 FK29 FK31:FK35">
    <cfRule type="expression" dxfId="19990" priority="24682" stopIfTrue="1">
      <formula>WEEKDAY($A10)=1</formula>
    </cfRule>
  </conditionalFormatting>
  <conditionalFormatting sqref="FK19:FL19 FK10:FK21 FK25:FK26 FK29 FK31:FK35">
    <cfRule type="expression" dxfId="19989" priority="24681" stopIfTrue="1">
      <formula>WEEKDAY($A10)=1</formula>
    </cfRule>
  </conditionalFormatting>
  <conditionalFormatting sqref="FK19:FL19 FK10:FK21 FK25:FK26 FK29 FK31:FK35">
    <cfRule type="expression" dxfId="19988" priority="24680" stopIfTrue="1">
      <formula>WEEKDAY($A10)=1</formula>
    </cfRule>
  </conditionalFormatting>
  <conditionalFormatting sqref="FK19:FL19 FK10:FK21 FK25:FK26 FK29 FK31:FK35">
    <cfRule type="expression" dxfId="19987" priority="24679" stopIfTrue="1">
      <formula>WEEKDAY($A10)=1</formula>
    </cfRule>
  </conditionalFormatting>
  <conditionalFormatting sqref="FK19:FL19 FK10:FK21 FK25:FK26 FK29 FK31:FK35">
    <cfRule type="expression" dxfId="19986" priority="24678" stopIfTrue="1">
      <formula>WEEKDAY($A10)=1</formula>
    </cfRule>
  </conditionalFormatting>
  <conditionalFormatting sqref="FK19:FL19 FK10:FK21 FK25:FK26 FK29 FK31:FK35">
    <cfRule type="expression" dxfId="19985" priority="24677" stopIfTrue="1">
      <formula>WEEKDAY($A10)=1</formula>
    </cfRule>
  </conditionalFormatting>
  <conditionalFormatting sqref="FK19:FL19 FK10:FK21 FK25:FK26 FK29 FK31:FK35">
    <cfRule type="expression" dxfId="19984" priority="24676" stopIfTrue="1">
      <formula>WEEKDAY($A10)=1</formula>
    </cfRule>
  </conditionalFormatting>
  <conditionalFormatting sqref="FK19:FL19 FK10:FK21 FK25:FK26 FK29 FK31:FK35">
    <cfRule type="expression" dxfId="19983" priority="24675" stopIfTrue="1">
      <formula>WEEKDAY($A10)=1</formula>
    </cfRule>
  </conditionalFormatting>
  <conditionalFormatting sqref="FK19:FL19 FK10:FK21 FK25:FK26 FK29 FK31:FK35">
    <cfRule type="expression" dxfId="19982" priority="24671" stopIfTrue="1">
      <formula>WEEKDAY($A10)=1</formula>
    </cfRule>
  </conditionalFormatting>
  <conditionalFormatting sqref="FK19:FL19 FK10:FK21 FK25:FK26 FK29 FK31:FK35">
    <cfRule type="expression" dxfId="19981" priority="24674" stopIfTrue="1">
      <formula>WEEKDAY($A10)=1</formula>
    </cfRule>
  </conditionalFormatting>
  <conditionalFormatting sqref="FK19:FL19 FK10:FK21 FK25:FK26 FK29 FK31:FK35">
    <cfRule type="expression" dxfId="19980" priority="24673" stopIfTrue="1">
      <formula>WEEKDAY($A10)=1</formula>
    </cfRule>
  </conditionalFormatting>
  <conditionalFormatting sqref="FK19:FL19 FK10:FK21 FK25:FK26 FK29 FK31:FK35">
    <cfRule type="expression" dxfId="19979" priority="24672" stopIfTrue="1">
      <formula>WEEKDAY($A10)=1</formula>
    </cfRule>
  </conditionalFormatting>
  <conditionalFormatting sqref="FK19:FL19 FK10:FK21 FK25:FK26 FK29 FK31:FK35">
    <cfRule type="expression" dxfId="19978" priority="24670" stopIfTrue="1">
      <formula>WEEKDAY($A10)=1</formula>
    </cfRule>
  </conditionalFormatting>
  <conditionalFormatting sqref="FK19:FL19 FK10:FK21 FK25:FK26 FK29 FK31:FK35">
    <cfRule type="expression" dxfId="19977" priority="24669" stopIfTrue="1">
      <formula>WEEKDAY($A10)=1</formula>
    </cfRule>
  </conditionalFormatting>
  <conditionalFormatting sqref="FK19:FL19 FK10:FK21 FK25:FK26 FK29 FK31:FK35">
    <cfRule type="expression" dxfId="19976" priority="24668" stopIfTrue="1">
      <formula>WEEKDAY($A10)=1</formula>
    </cfRule>
  </conditionalFormatting>
  <conditionalFormatting sqref="FK19:FL19 FK10:FK21 FK25:FK26 FK29 FK31:FK35">
    <cfRule type="expression" dxfId="19975" priority="24667" stopIfTrue="1">
      <formula>WEEKDAY($A10)=1</formula>
    </cfRule>
  </conditionalFormatting>
  <conditionalFormatting sqref="FK19:FL19 FK10:FK21 FK25:FK26 FK29 FK31:FK35">
    <cfRule type="expression" dxfId="19974" priority="24620" stopIfTrue="1">
      <formula>WEEKDAY($A10)=1</formula>
    </cfRule>
  </conditionalFormatting>
  <conditionalFormatting sqref="FK19:FL19 FK10:FK21 FK25:FK26 FK29 FK31:FK35">
    <cfRule type="expression" dxfId="19973" priority="24666" stopIfTrue="1">
      <formula>WEEKDAY($A10)=1</formula>
    </cfRule>
  </conditionalFormatting>
  <conditionalFormatting sqref="FK19:FL19 FK10:FK21 FK25:FK26 FK29 FK31:FK35">
    <cfRule type="expression" dxfId="19972" priority="24665" stopIfTrue="1">
      <formula>WEEKDAY($A10)=1</formula>
    </cfRule>
  </conditionalFormatting>
  <conditionalFormatting sqref="FK19:FL19 FK10:FK21 FK25:FK26 FK29 FK31:FK35">
    <cfRule type="expression" dxfId="19971" priority="24664" stopIfTrue="1">
      <formula>WEEKDAY($A10)=1</formula>
    </cfRule>
  </conditionalFormatting>
  <conditionalFormatting sqref="FK19:FL19 FK10:FK21 FK25:FK26 FK29 FK31:FK35">
    <cfRule type="expression" dxfId="19970" priority="24663" stopIfTrue="1">
      <formula>WEEKDAY($A10)=1</formula>
    </cfRule>
  </conditionalFormatting>
  <conditionalFormatting sqref="FK19:FL19 FK10:FK21 FK25:FK26 FK29 FK31:FK35">
    <cfRule type="expression" dxfId="19969" priority="24662" stopIfTrue="1">
      <formula>WEEKDAY($A10)=1</formula>
    </cfRule>
  </conditionalFormatting>
  <conditionalFormatting sqref="FK19:FL19 FK10:FK21 FK25:FK26 FK29 FK31:FK35">
    <cfRule type="expression" dxfId="19968" priority="24661" stopIfTrue="1">
      <formula>WEEKDAY($A10)=1</formula>
    </cfRule>
  </conditionalFormatting>
  <conditionalFormatting sqref="FK19:FL19 FK10:FK21 FK25:FK26 FK29 FK31:FK35">
    <cfRule type="expression" dxfId="19967" priority="24660" stopIfTrue="1">
      <formula>WEEKDAY($A10)=1</formula>
    </cfRule>
  </conditionalFormatting>
  <conditionalFormatting sqref="FK19:FL19 FK10:FK21 FK25:FK26 FK29 FK31:FK35">
    <cfRule type="expression" dxfId="19966" priority="24659" stopIfTrue="1">
      <formula>WEEKDAY($A10)=1</formula>
    </cfRule>
  </conditionalFormatting>
  <conditionalFormatting sqref="FK19:FL19 FK10:FK21 FK25:FK26 FK29 FK31:FK35">
    <cfRule type="expression" dxfId="19965" priority="24658" stopIfTrue="1">
      <formula>WEEKDAY($A10)=1</formula>
    </cfRule>
  </conditionalFormatting>
  <conditionalFormatting sqref="FK19:FL19 FK10:FK21 FK25:FK26 FK29 FK31:FK35">
    <cfRule type="expression" dxfId="19964" priority="24657" stopIfTrue="1">
      <formula>WEEKDAY($A10)=1</formula>
    </cfRule>
  </conditionalFormatting>
  <conditionalFormatting sqref="FK19:FL19 FK10:FK21 FK25:FK26 FK29 FK31:FK35">
    <cfRule type="expression" dxfId="19963" priority="24656" stopIfTrue="1">
      <formula>WEEKDAY($A10)=1</formula>
    </cfRule>
  </conditionalFormatting>
  <conditionalFormatting sqref="FK19:FL19 FK10:FK21 FK25:FK26 FK29 FK31:FK35">
    <cfRule type="expression" dxfId="19962" priority="24655" stopIfTrue="1">
      <formula>WEEKDAY($A10)=1</formula>
    </cfRule>
  </conditionalFormatting>
  <conditionalFormatting sqref="FK19:FL19 FK10:FK21 FK25:FK26 FK29 FK31:FK35">
    <cfRule type="expression" dxfId="19961" priority="24654" stopIfTrue="1">
      <formula>WEEKDAY($A10)=1</formula>
    </cfRule>
  </conditionalFormatting>
  <conditionalFormatting sqref="FK19:FL19 FK10:FK21 FK25:FK26 FK29 FK31:FK35">
    <cfRule type="expression" dxfId="19960" priority="24653" stopIfTrue="1">
      <formula>WEEKDAY($A10)=1</formula>
    </cfRule>
  </conditionalFormatting>
  <conditionalFormatting sqref="FK19:FL19 FK10:FK21 FK25:FK26 FK29 FK31:FK35">
    <cfRule type="expression" dxfId="19959" priority="24652" stopIfTrue="1">
      <formula>WEEKDAY($A10)=1</formula>
    </cfRule>
  </conditionalFormatting>
  <conditionalFormatting sqref="FK19:FL19 FK10:FK21 FK25:FK26 FK29 FK31:FK35">
    <cfRule type="expression" dxfId="19958" priority="24651" stopIfTrue="1">
      <formula>WEEKDAY($A10)=1</formula>
    </cfRule>
  </conditionalFormatting>
  <conditionalFormatting sqref="FK19:FL19 FK10:FK21 FK25:FK26 FK29 FK31:FK35">
    <cfRule type="expression" dxfId="19957" priority="24650" stopIfTrue="1">
      <formula>WEEKDAY($A10)=1</formula>
    </cfRule>
  </conditionalFormatting>
  <conditionalFormatting sqref="FK19:FL19 FK10:FK21 FK25:FK26 FK29 FK31:FK35">
    <cfRule type="expression" dxfId="19956" priority="24649" stopIfTrue="1">
      <formula>WEEKDAY($A10)=1</formula>
    </cfRule>
  </conditionalFormatting>
  <conditionalFormatting sqref="FK19:FL19 FK10:FK21 FK25:FK26 FK29 FK31:FK35">
    <cfRule type="expression" dxfId="19955" priority="24648" stopIfTrue="1">
      <formula>WEEKDAY($A10)=1</formula>
    </cfRule>
  </conditionalFormatting>
  <conditionalFormatting sqref="FK19:FL19 FK10:FK21 FK25:FK26 FK29 FK31:FK35">
    <cfRule type="expression" dxfId="19954" priority="24647" stopIfTrue="1">
      <formula>WEEKDAY($A10)=1</formula>
    </cfRule>
  </conditionalFormatting>
  <conditionalFormatting sqref="FK19:FL19 FK10:FK21 FK25:FK26 FK29 FK31:FK35">
    <cfRule type="expression" dxfId="19953" priority="24646" stopIfTrue="1">
      <formula>WEEKDAY($A10)=1</formula>
    </cfRule>
  </conditionalFormatting>
  <conditionalFormatting sqref="FK19:FL19 FK10:FK21 FK25:FK26 FK29 FK31:FK35">
    <cfRule type="expression" dxfId="19952" priority="24645" stopIfTrue="1">
      <formula>WEEKDAY($A10)=1</formula>
    </cfRule>
  </conditionalFormatting>
  <conditionalFormatting sqref="FK19:FL19 FK10:FK21 FK25:FK26 FK29 FK31:FK35">
    <cfRule type="expression" dxfId="19951" priority="24644" stopIfTrue="1">
      <formula>WEEKDAY($A10)=1</formula>
    </cfRule>
  </conditionalFormatting>
  <conditionalFormatting sqref="FK19:FL19 FK10:FK21 FK25:FK26 FK29 FK31:FK35">
    <cfRule type="expression" dxfId="19950" priority="24643" stopIfTrue="1">
      <formula>WEEKDAY($A10)=1</formula>
    </cfRule>
  </conditionalFormatting>
  <conditionalFormatting sqref="FK19:FL19 FK10:FK21 FK25:FK26 FK29 FK31:FK35">
    <cfRule type="expression" dxfId="19949" priority="24642" stopIfTrue="1">
      <formula>WEEKDAY($A10)=1</formula>
    </cfRule>
  </conditionalFormatting>
  <conditionalFormatting sqref="FK19:FL19 FK10:FK21 FK25:FK26 FK29 FK31:FK35">
    <cfRule type="expression" dxfId="19948" priority="24641" stopIfTrue="1">
      <formula>WEEKDAY($A10)=1</formula>
    </cfRule>
  </conditionalFormatting>
  <conditionalFormatting sqref="FK19:FL19 FK10:FK21 FK25:FK26 FK29 FK31:FK35">
    <cfRule type="expression" dxfId="19947" priority="24640" stopIfTrue="1">
      <formula>WEEKDAY($A10)=1</formula>
    </cfRule>
  </conditionalFormatting>
  <conditionalFormatting sqref="FK19:FL19 FK10:FK21 FK25:FK26 FK29 FK31:FK35">
    <cfRule type="expression" dxfId="19946" priority="24639" stopIfTrue="1">
      <formula>WEEKDAY($A10)=1</formula>
    </cfRule>
  </conditionalFormatting>
  <conditionalFormatting sqref="FK19:FL19 FK10:FK21 FK25:FK26 FK29 FK31:FK35">
    <cfRule type="expression" dxfId="19945" priority="24638" stopIfTrue="1">
      <formula>WEEKDAY($A10)=1</formula>
    </cfRule>
  </conditionalFormatting>
  <conditionalFormatting sqref="FK19:FL19 FK10:FK21 FK25:FK26 FK29 FK31:FK35">
    <cfRule type="expression" dxfId="19944" priority="24637" stopIfTrue="1">
      <formula>WEEKDAY($A10)=1</formula>
    </cfRule>
  </conditionalFormatting>
  <conditionalFormatting sqref="FK19:FL19 FK10:FK21 FK25:FK26 FK29 FK31:FK35">
    <cfRule type="expression" dxfId="19943" priority="24636" stopIfTrue="1">
      <formula>WEEKDAY($A10)=1</formula>
    </cfRule>
  </conditionalFormatting>
  <conditionalFormatting sqref="FK19:FL19 FK10:FK21 FK25:FK26 FK29 FK31:FK35">
    <cfRule type="expression" dxfId="19942" priority="24635" stopIfTrue="1">
      <formula>WEEKDAY($A10)=1</formula>
    </cfRule>
  </conditionalFormatting>
  <conditionalFormatting sqref="FK19:FL19 FK10:FK21 FK25:FK26 FK29 FK31:FK35">
    <cfRule type="expression" dxfId="19941" priority="24634" stopIfTrue="1">
      <formula>WEEKDAY($A10)=1</formula>
    </cfRule>
  </conditionalFormatting>
  <conditionalFormatting sqref="FK19:FL19 FK10:FK21 FK25:FK26 FK29 FK31:FK35">
    <cfRule type="expression" dxfId="19940" priority="24633" stopIfTrue="1">
      <formula>WEEKDAY($A10)=1</formula>
    </cfRule>
  </conditionalFormatting>
  <conditionalFormatting sqref="FK19:FL19 FK10:FK21 FK25:FK26 FK29 FK31:FK35">
    <cfRule type="expression" dxfId="19939" priority="24632" stopIfTrue="1">
      <formula>WEEKDAY($A10)=1</formula>
    </cfRule>
  </conditionalFormatting>
  <conditionalFormatting sqref="FK19:FL19 FK10:FK21 FK25:FK26 FK29 FK31:FK35">
    <cfRule type="expression" dxfId="19938" priority="24631" stopIfTrue="1">
      <formula>WEEKDAY($A10)=1</formula>
    </cfRule>
  </conditionalFormatting>
  <conditionalFormatting sqref="FK19:FL19 FK10:FK21 FK25:FK26 FK29 FK31:FK35">
    <cfRule type="expression" dxfId="19937" priority="24630" stopIfTrue="1">
      <formula>WEEKDAY($A10)=1</formula>
    </cfRule>
  </conditionalFormatting>
  <conditionalFormatting sqref="FK19:FL19 FK10:FK21 FK25:FK26 FK29 FK31:FK35">
    <cfRule type="expression" dxfId="19936" priority="24629" stopIfTrue="1">
      <formula>WEEKDAY($A10)=1</formula>
    </cfRule>
  </conditionalFormatting>
  <conditionalFormatting sqref="FK19:FL19 FK10:FK21 FK25:FK26 FK29 FK31:FK35">
    <cfRule type="expression" dxfId="19935" priority="24628" stopIfTrue="1">
      <formula>WEEKDAY($A10)=1</formula>
    </cfRule>
  </conditionalFormatting>
  <conditionalFormatting sqref="FK19:FL19 FK10:FK21 FK25:FK26 FK29 FK31:FK35">
    <cfRule type="expression" dxfId="19934" priority="24627" stopIfTrue="1">
      <formula>WEEKDAY($A10)=1</formula>
    </cfRule>
  </conditionalFormatting>
  <conditionalFormatting sqref="FK19:FL19 FK10:FK21 FK25:FK26 FK29 FK31:FK35">
    <cfRule type="expression" dxfId="19933" priority="24626" stopIfTrue="1">
      <formula>WEEKDAY($A10)=1</formula>
    </cfRule>
  </conditionalFormatting>
  <conditionalFormatting sqref="FK19:FL19 FK10:FK21 FK25:FK26 FK29 FK31:FK35">
    <cfRule type="expression" dxfId="19932" priority="24625" stopIfTrue="1">
      <formula>WEEKDAY($A10)=1</formula>
    </cfRule>
  </conditionalFormatting>
  <conditionalFormatting sqref="FK19:FL19 FK10:FK21 FK25:FK26 FK29 FK31:FK35">
    <cfRule type="expression" dxfId="19931" priority="24624" stopIfTrue="1">
      <formula>WEEKDAY($A10)=1</formula>
    </cfRule>
  </conditionalFormatting>
  <conditionalFormatting sqref="FK19:FL19 FK10:FK21 FK25:FK26 FK29 FK31:FK35">
    <cfRule type="expression" dxfId="19930" priority="24623" stopIfTrue="1">
      <formula>WEEKDAY($A10)=1</formula>
    </cfRule>
  </conditionalFormatting>
  <conditionalFormatting sqref="FK19:FL19 FK10:FK21 FK25:FK26 FK29 FK31:FK35">
    <cfRule type="expression" dxfId="19929" priority="24622" stopIfTrue="1">
      <formula>WEEKDAY($A10)=1</formula>
    </cfRule>
  </conditionalFormatting>
  <conditionalFormatting sqref="FK19:FL19 FK10:FK21 FK25:FK26 FK29 FK31:FK35">
    <cfRule type="expression" dxfId="19928" priority="24621" stopIfTrue="1">
      <formula>WEEKDAY($A10)=1</formula>
    </cfRule>
  </conditionalFormatting>
  <conditionalFormatting sqref="FK19:FL19 FK10:FK21 FK25:FK26 FK29 FK31:FK35">
    <cfRule type="expression" dxfId="19927" priority="24619" stopIfTrue="1">
      <formula>WEEKDAY($A10)=1</formula>
    </cfRule>
  </conditionalFormatting>
  <conditionalFormatting sqref="FK19:FL19 FK10:FK21 FK25:FK26 FK29 FK31:FK35">
    <cfRule type="expression" dxfId="19926" priority="24618" stopIfTrue="1">
      <formula>WEEKDAY($A10)=1</formula>
    </cfRule>
  </conditionalFormatting>
  <conditionalFormatting sqref="FK19:FL19 FK10:FK21 FK25:FK26 FK29 FK31:FK35">
    <cfRule type="expression" dxfId="19925" priority="24617" stopIfTrue="1">
      <formula>WEEKDAY($A10)=1</formula>
    </cfRule>
  </conditionalFormatting>
  <conditionalFormatting sqref="FK19:FL19 FK10:FK21 FK25:FK26 FK29 FK31:FK35">
    <cfRule type="expression" dxfId="19924" priority="24616" stopIfTrue="1">
      <formula>WEEKDAY($A10)=1</formula>
    </cfRule>
  </conditionalFormatting>
  <conditionalFormatting sqref="FK19:FL19 FK10:FK21 FK25:FK26 FK29 FK31:FK35">
    <cfRule type="expression" dxfId="19923" priority="24615" stopIfTrue="1">
      <formula>WEEKDAY($A10)=1</formula>
    </cfRule>
  </conditionalFormatting>
  <conditionalFormatting sqref="FK19:FL19 FK10:FK21 FK25:FK26 FK29 FK31:FK35">
    <cfRule type="expression" dxfId="19922" priority="24614" stopIfTrue="1">
      <formula>WEEKDAY($A10)=1</formula>
    </cfRule>
  </conditionalFormatting>
  <conditionalFormatting sqref="FK19:FL19 FK10:FK21 FK25:FK26 FK29 FK31:FK35">
    <cfRule type="expression" dxfId="19921" priority="24613" stopIfTrue="1">
      <formula>WEEKDAY($A10)=1</formula>
    </cfRule>
  </conditionalFormatting>
  <conditionalFormatting sqref="FK19:FL19 FK10:FK21 FK25:FK26 FK29 FK31:FK35">
    <cfRule type="expression" dxfId="19920" priority="24612" stopIfTrue="1">
      <formula>WEEKDAY($A10)=1</formula>
    </cfRule>
  </conditionalFormatting>
  <conditionalFormatting sqref="FK19:FL19 FK10:FK21 FK25:FK26 FK29 FK31:FK35">
    <cfRule type="expression" dxfId="19919" priority="24611" stopIfTrue="1">
      <formula>WEEKDAY($A10)=1</formula>
    </cfRule>
  </conditionalFormatting>
  <conditionalFormatting sqref="FK19:FL19 FK10:FK21 FK25:FK26 FK29 FK31:FK35">
    <cfRule type="expression" dxfId="19918" priority="24610" stopIfTrue="1">
      <formula>WEEKDAY($A10)=1</formula>
    </cfRule>
  </conditionalFormatting>
  <conditionalFormatting sqref="FK19:FL19 FK10:FK21 FK25:FK26 FK29 FK31:FK35">
    <cfRule type="expression" dxfId="19917" priority="24609" stopIfTrue="1">
      <formula>WEEKDAY($A10)=1</formula>
    </cfRule>
  </conditionalFormatting>
  <conditionalFormatting sqref="FK19:FL19 FK10:FK21 FK25:FK26 FK29 FK31:FK35">
    <cfRule type="expression" dxfId="19916" priority="24608" stopIfTrue="1">
      <formula>WEEKDAY($A10)=1</formula>
    </cfRule>
  </conditionalFormatting>
  <conditionalFormatting sqref="FK19:FL19 FK10:FK21 FK25:FK26 FK29 FK31:FK35">
    <cfRule type="expression" dxfId="19915" priority="24607" stopIfTrue="1">
      <formula>WEEKDAY($A10)=1</formula>
    </cfRule>
  </conditionalFormatting>
  <conditionalFormatting sqref="FK19:FL19 FK10:FK21 FK25:FK26 FK29 FK31:FK35">
    <cfRule type="expression" dxfId="19914" priority="24606" stopIfTrue="1">
      <formula>WEEKDAY($A10)=1</formula>
    </cfRule>
  </conditionalFormatting>
  <conditionalFormatting sqref="FK19:FL19 FK10:FK21 FK25:FK26 FK29 FK31:FK35">
    <cfRule type="expression" dxfId="19913" priority="24605" stopIfTrue="1">
      <formula>WEEKDAY($A10)=1</formula>
    </cfRule>
  </conditionalFormatting>
  <conditionalFormatting sqref="FK19:FL19 FK10:FK21 FK25:FK26 FK29 FK31:FK35">
    <cfRule type="expression" dxfId="19912" priority="24604" stopIfTrue="1">
      <formula>WEEKDAY($A10)=1</formula>
    </cfRule>
  </conditionalFormatting>
  <conditionalFormatting sqref="FK19:FL19 FK10:FK21 FK25:FK26 FK29 FK31:FK35">
    <cfRule type="expression" dxfId="19911" priority="24603" stopIfTrue="1">
      <formula>WEEKDAY($A10)=1</formula>
    </cfRule>
  </conditionalFormatting>
  <conditionalFormatting sqref="FK19:FL19 FK10:FK21 FK25:FK26 FK29 FK31:FK35">
    <cfRule type="expression" dxfId="19910" priority="24602" stopIfTrue="1">
      <formula>WEEKDAY($A10)=1</formula>
    </cfRule>
  </conditionalFormatting>
  <conditionalFormatting sqref="FK19:FL19 FK10:FK21 FK25:FK26 FK29 FK31:FK35">
    <cfRule type="expression" dxfId="19909" priority="24601" stopIfTrue="1">
      <formula>WEEKDAY($A10)=1</formula>
    </cfRule>
  </conditionalFormatting>
  <conditionalFormatting sqref="FK19:FL19 FK10:FK21 FK25:FK26 FK29 FK31:FK35">
    <cfRule type="expression" dxfId="19908" priority="24600" stopIfTrue="1">
      <formula>WEEKDAY($A10)=1</formula>
    </cfRule>
  </conditionalFormatting>
  <conditionalFormatting sqref="FK19:FL19 FK10:FK21 FK25:FK26 FK29 FK31:FK35">
    <cfRule type="expression" dxfId="19907" priority="24599" stopIfTrue="1">
      <formula>WEEKDAY($A10)=1</formula>
    </cfRule>
  </conditionalFormatting>
  <conditionalFormatting sqref="FK19:FL19 FK10:FK21 FK25:FK26 FK29 FK31:FK35">
    <cfRule type="expression" dxfId="19906" priority="24598" stopIfTrue="1">
      <formula>WEEKDAY($A10)=1</formula>
    </cfRule>
  </conditionalFormatting>
  <conditionalFormatting sqref="FK19:FL19 FK10:FK21 FK25:FK26 FK29 FK31:FK35">
    <cfRule type="expression" dxfId="19905" priority="24597" stopIfTrue="1">
      <formula>WEEKDAY($A10)=1</formula>
    </cfRule>
  </conditionalFormatting>
  <conditionalFormatting sqref="FK19:FL19 FK10:FK21 FK25:FK26 FK29 FK31:FK35">
    <cfRule type="expression" dxfId="19904" priority="24596" stopIfTrue="1">
      <formula>WEEKDAY($A10)=1</formula>
    </cfRule>
  </conditionalFormatting>
  <conditionalFormatting sqref="FK19:FL19 FK10:FK21 FK25:FK26 FK29 FK31:FK35">
    <cfRule type="expression" dxfId="19903" priority="24595" stopIfTrue="1">
      <formula>WEEKDAY($A10)=1</formula>
    </cfRule>
  </conditionalFormatting>
  <conditionalFormatting sqref="FK19:FL19 FK10:FK21 FK25:FK26 FK29 FK31:FK35">
    <cfRule type="expression" dxfId="19902" priority="24594" stopIfTrue="1">
      <formula>WEEKDAY($A10)=1</formula>
    </cfRule>
  </conditionalFormatting>
  <conditionalFormatting sqref="FK19:FL19 FK10:FK21 FK25:FK26 FK29 FK31:FK35">
    <cfRule type="expression" dxfId="19901" priority="24593" stopIfTrue="1">
      <formula>WEEKDAY($A10)=1</formula>
    </cfRule>
  </conditionalFormatting>
  <conditionalFormatting sqref="FK19:FL19 FK10:FK21 FK25:FK26 FK29 FK31:FK35">
    <cfRule type="expression" dxfId="19900" priority="24592" stopIfTrue="1">
      <formula>WEEKDAY($A10)=1</formula>
    </cfRule>
  </conditionalFormatting>
  <conditionalFormatting sqref="FK19:FL19 FK10:FK21 FK25:FK26 FK29 FK31:FK35">
    <cfRule type="expression" dxfId="19899" priority="24591" stopIfTrue="1">
      <formula>WEEKDAY($A10)=1</formula>
    </cfRule>
  </conditionalFormatting>
  <conditionalFormatting sqref="FK19:FL19 FK10:FK21 FK25:FK26 FK29 FK31:FK35">
    <cfRule type="expression" dxfId="19898" priority="24590" stopIfTrue="1">
      <formula>WEEKDAY($A10)=1</formula>
    </cfRule>
  </conditionalFormatting>
  <conditionalFormatting sqref="FK19:FL19 FK10:FK21 FK25:FK26 FK29 FK31:FK35">
    <cfRule type="expression" dxfId="19897" priority="24589" stopIfTrue="1">
      <formula>WEEKDAY($A10)=1</formula>
    </cfRule>
  </conditionalFormatting>
  <conditionalFormatting sqref="FK19:FL19 FK10:FK21 FK25:FK26 FK29 FK31:FK35">
    <cfRule type="expression" dxfId="19896" priority="24588" stopIfTrue="1">
      <formula>WEEKDAY($A10)=1</formula>
    </cfRule>
  </conditionalFormatting>
  <conditionalFormatting sqref="FK19:FL19 FK10:FK21 FK25:FK26 FK29 FK31:FK35">
    <cfRule type="expression" dxfId="19895" priority="24587" stopIfTrue="1">
      <formula>WEEKDAY($A10)=1</formula>
    </cfRule>
  </conditionalFormatting>
  <conditionalFormatting sqref="FK19:FL19 FK10:FK21 FK25:FK26 FK29 FK31:FK35">
    <cfRule type="expression" dxfId="19894" priority="24586" stopIfTrue="1">
      <formula>WEEKDAY($A10)=1</formula>
    </cfRule>
  </conditionalFormatting>
  <conditionalFormatting sqref="FK19:FL19 FK10:FK21 FK25:FK26 FK29 FK31:FK35">
    <cfRule type="expression" dxfId="19893" priority="24582" stopIfTrue="1">
      <formula>WEEKDAY($A10)=1</formula>
    </cfRule>
  </conditionalFormatting>
  <conditionalFormatting sqref="FK19:FL19 FK10:FK21 FK25:FK26 FK29 FK31:FK35">
    <cfRule type="expression" dxfId="19892" priority="24585" stopIfTrue="1">
      <formula>WEEKDAY($A10)=1</formula>
    </cfRule>
  </conditionalFormatting>
  <conditionalFormatting sqref="FK19:FL19 FK10:FK21 FK25:FK26 FK29 FK31:FK35">
    <cfRule type="expression" dxfId="19891" priority="24584" stopIfTrue="1">
      <formula>WEEKDAY($A10)=1</formula>
    </cfRule>
  </conditionalFormatting>
  <conditionalFormatting sqref="FK19:FL19 FK10:FK21 FK25:FK26 FK29 FK31:FK35">
    <cfRule type="expression" dxfId="19890" priority="24583" stopIfTrue="1">
      <formula>WEEKDAY($A10)=1</formula>
    </cfRule>
  </conditionalFormatting>
  <conditionalFormatting sqref="FK19:FL19 FK10:FK21 FK25:FK26 FK29 FK31:FK35">
    <cfRule type="expression" dxfId="19889" priority="24581" stopIfTrue="1">
      <formula>WEEKDAY($A10)=1</formula>
    </cfRule>
  </conditionalFormatting>
  <conditionalFormatting sqref="FK19:FL19 FK10:FK21 FK25:FK26 FK29 FK31:FK35">
    <cfRule type="expression" dxfId="19888" priority="24580" stopIfTrue="1">
      <formula>WEEKDAY($A10)=1</formula>
    </cfRule>
  </conditionalFormatting>
  <conditionalFormatting sqref="FK19:FL19 FK10:FK21 FK25:FK26 FK29 FK31:FK35">
    <cfRule type="expression" dxfId="19887" priority="24579" stopIfTrue="1">
      <formula>WEEKDAY($A10)=1</formula>
    </cfRule>
  </conditionalFormatting>
  <conditionalFormatting sqref="FK19:FL19 FK10:FK21 FK25:FK26 FK29 FK31:FK35">
    <cfRule type="expression" dxfId="19886" priority="24578" stopIfTrue="1">
      <formula>WEEKDAY($A10)=1</formula>
    </cfRule>
  </conditionalFormatting>
  <conditionalFormatting sqref="FK19:FL19 FK10:FK21 FK25:FK26 FK29 FK31:FK35">
    <cfRule type="expression" dxfId="19885" priority="24531" stopIfTrue="1">
      <formula>WEEKDAY($A10)=1</formula>
    </cfRule>
  </conditionalFormatting>
  <conditionalFormatting sqref="FK19:FL19 FK10:FK21 FK25:FK26 FK29 FK31:FK35">
    <cfRule type="expression" dxfId="19884" priority="24577" stopIfTrue="1">
      <formula>WEEKDAY($A10)=1</formula>
    </cfRule>
  </conditionalFormatting>
  <conditionalFormatting sqref="FK19:FL19 FK10:FK21 FK25:FK26 FK29 FK31:FK35">
    <cfRule type="expression" dxfId="19883" priority="24576" stopIfTrue="1">
      <formula>WEEKDAY($A10)=1</formula>
    </cfRule>
  </conditionalFormatting>
  <conditionalFormatting sqref="FK19:FL19 FK10:FK21 FK25:FK26 FK29 FK31:FK35">
    <cfRule type="expression" dxfId="19882" priority="24575" stopIfTrue="1">
      <formula>WEEKDAY($A10)=1</formula>
    </cfRule>
  </conditionalFormatting>
  <conditionalFormatting sqref="FK19:FL19 FK10:FK21 FK25:FK26 FK29 FK31:FK35">
    <cfRule type="expression" dxfId="19881" priority="24574" stopIfTrue="1">
      <formula>WEEKDAY($A10)=1</formula>
    </cfRule>
  </conditionalFormatting>
  <conditionalFormatting sqref="FK19:FL19 FK10:FK21 FK25:FK26 FK29 FK31:FK35">
    <cfRule type="expression" dxfId="19880" priority="24573" stopIfTrue="1">
      <formula>WEEKDAY($A10)=1</formula>
    </cfRule>
  </conditionalFormatting>
  <conditionalFormatting sqref="FK19:FL19 FK10:FK21 FK25:FK26 FK29 FK31:FK35">
    <cfRule type="expression" dxfId="19879" priority="24572" stopIfTrue="1">
      <formula>WEEKDAY($A10)=1</formula>
    </cfRule>
  </conditionalFormatting>
  <conditionalFormatting sqref="FK19:FL19 FK10:FK21 FK25:FK26 FK29 FK31:FK35">
    <cfRule type="expression" dxfId="19878" priority="24571" stopIfTrue="1">
      <formula>WEEKDAY($A10)=1</formula>
    </cfRule>
  </conditionalFormatting>
  <conditionalFormatting sqref="FK19:FL19 FK10:FK21 FK25:FK26 FK29 FK31:FK35">
    <cfRule type="expression" dxfId="19877" priority="24570" stopIfTrue="1">
      <formula>WEEKDAY($A10)=1</formula>
    </cfRule>
  </conditionalFormatting>
  <conditionalFormatting sqref="FK19:FL19 FK10:FK21 FK25:FK26 FK29 FK31:FK35">
    <cfRule type="expression" dxfId="19876" priority="24569" stopIfTrue="1">
      <formula>WEEKDAY($A10)=1</formula>
    </cfRule>
  </conditionalFormatting>
  <conditionalFormatting sqref="FK19:FL19 FK10:FK21 FK25:FK26 FK29 FK31:FK35">
    <cfRule type="expression" dxfId="19875" priority="24568" stopIfTrue="1">
      <formula>WEEKDAY($A10)=1</formula>
    </cfRule>
  </conditionalFormatting>
  <conditionalFormatting sqref="FK19:FL19 FK10:FK21 FK25:FK26 FK29 FK31:FK35">
    <cfRule type="expression" dxfId="19874" priority="24567" stopIfTrue="1">
      <formula>WEEKDAY($A10)=1</formula>
    </cfRule>
  </conditionalFormatting>
  <conditionalFormatting sqref="FK19:FL19 FK10:FK21 FK25:FK26 FK29 FK31:FK35">
    <cfRule type="expression" dxfId="19873" priority="24566" stopIfTrue="1">
      <formula>WEEKDAY($A10)=1</formula>
    </cfRule>
  </conditionalFormatting>
  <conditionalFormatting sqref="FK19:FL19 FK10:FK21 FK25:FK26 FK29 FK31:FK35">
    <cfRule type="expression" dxfId="19872" priority="24565" stopIfTrue="1">
      <formula>WEEKDAY($A10)=1</formula>
    </cfRule>
  </conditionalFormatting>
  <conditionalFormatting sqref="FK19:FL19 FK10:FK21 FK25:FK26 FK29 FK31:FK35">
    <cfRule type="expression" dxfId="19871" priority="24564" stopIfTrue="1">
      <formula>WEEKDAY($A10)=1</formula>
    </cfRule>
  </conditionalFormatting>
  <conditionalFormatting sqref="FK19:FL19 FK10:FK21 FK25:FK26 FK29 FK31:FK35">
    <cfRule type="expression" dxfId="19870" priority="24563" stopIfTrue="1">
      <formula>WEEKDAY($A10)=1</formula>
    </cfRule>
  </conditionalFormatting>
  <conditionalFormatting sqref="FK19:FL19 FK10:FK21 FK25:FK26 FK29 FK31:FK35">
    <cfRule type="expression" dxfId="19869" priority="24562" stopIfTrue="1">
      <formula>WEEKDAY($A10)=1</formula>
    </cfRule>
  </conditionalFormatting>
  <conditionalFormatting sqref="FK19:FL19 FK10:FK21 FK25:FK26 FK29 FK31:FK35">
    <cfRule type="expression" dxfId="19868" priority="24561" stopIfTrue="1">
      <formula>WEEKDAY($A10)=1</formula>
    </cfRule>
  </conditionalFormatting>
  <conditionalFormatting sqref="FK19:FL19 FK10:FK21 FK25:FK26 FK29 FK31:FK35">
    <cfRule type="expression" dxfId="19867" priority="24560" stopIfTrue="1">
      <formula>WEEKDAY($A10)=1</formula>
    </cfRule>
  </conditionalFormatting>
  <conditionalFormatting sqref="FK19:FL19 FK10:FK21 FK25:FK26 FK29 FK31:FK35">
    <cfRule type="expression" dxfId="19866" priority="24559" stopIfTrue="1">
      <formula>WEEKDAY($A10)=1</formula>
    </cfRule>
  </conditionalFormatting>
  <conditionalFormatting sqref="FK19:FL19 FK10:FK21 FK25:FK26 FK29 FK31:FK35">
    <cfRule type="expression" dxfId="19865" priority="24558" stopIfTrue="1">
      <formula>WEEKDAY($A10)=1</formula>
    </cfRule>
  </conditionalFormatting>
  <conditionalFormatting sqref="FK19:FL19 FK10:FK21 FK25:FK26 FK29 FK31:FK35">
    <cfRule type="expression" dxfId="19864" priority="24557" stopIfTrue="1">
      <formula>WEEKDAY($A10)=1</formula>
    </cfRule>
  </conditionalFormatting>
  <conditionalFormatting sqref="FK19:FL19 FK10:FK21 FK25:FK26 FK29 FK31:FK35">
    <cfRule type="expression" dxfId="19863" priority="24556" stopIfTrue="1">
      <formula>WEEKDAY($A10)=1</formula>
    </cfRule>
  </conditionalFormatting>
  <conditionalFormatting sqref="FK19:FL19 FK10:FK21 FK25:FK26 FK29 FK31:FK35">
    <cfRule type="expression" dxfId="19862" priority="24555" stopIfTrue="1">
      <formula>WEEKDAY($A10)=1</formula>
    </cfRule>
  </conditionalFormatting>
  <conditionalFormatting sqref="FK19:FL19 FK10:FK21 FK25:FK26 FK29 FK31:FK35">
    <cfRule type="expression" dxfId="19861" priority="24554" stopIfTrue="1">
      <formula>WEEKDAY($A10)=1</formula>
    </cfRule>
  </conditionalFormatting>
  <conditionalFormatting sqref="FK19:FL19 FK10:FK21 FK25:FK26 FK29 FK31:FK35">
    <cfRule type="expression" dxfId="19860" priority="24553" stopIfTrue="1">
      <formula>WEEKDAY($A10)=1</formula>
    </cfRule>
  </conditionalFormatting>
  <conditionalFormatting sqref="FK19:FL19 FK10:FK21 FK25:FK26 FK29 FK31:FK35">
    <cfRule type="expression" dxfId="19859" priority="24552" stopIfTrue="1">
      <formula>WEEKDAY($A10)=1</formula>
    </cfRule>
  </conditionalFormatting>
  <conditionalFormatting sqref="FK19:FL19 FK10:FK21 FK25:FK26 FK29 FK31:FK35">
    <cfRule type="expression" dxfId="19858" priority="24551" stopIfTrue="1">
      <formula>WEEKDAY($A10)=1</formula>
    </cfRule>
  </conditionalFormatting>
  <conditionalFormatting sqref="FK19:FL19 FK10:FK21 FK25:FK26 FK29 FK31:FK35">
    <cfRule type="expression" dxfId="19857" priority="24550" stopIfTrue="1">
      <formula>WEEKDAY($A10)=1</formula>
    </cfRule>
  </conditionalFormatting>
  <conditionalFormatting sqref="FK19:FL19 FK10:FK21 FK25:FK26 FK29 FK31:FK35">
    <cfRule type="expression" dxfId="19856" priority="24549" stopIfTrue="1">
      <formula>WEEKDAY($A10)=1</formula>
    </cfRule>
  </conditionalFormatting>
  <conditionalFormatting sqref="FK19:FL19 FK10:FK21 FK25:FK26 FK29 FK31:FK35">
    <cfRule type="expression" dxfId="19855" priority="24548" stopIfTrue="1">
      <formula>WEEKDAY($A10)=1</formula>
    </cfRule>
  </conditionalFormatting>
  <conditionalFormatting sqref="FK19:FL19 FK10:FK21 FK25:FK26 FK29 FK31:FK35">
    <cfRule type="expression" dxfId="19854" priority="24547" stopIfTrue="1">
      <formula>WEEKDAY($A10)=1</formula>
    </cfRule>
  </conditionalFormatting>
  <conditionalFormatting sqref="FK19:FL19 FK10:FK21 FK25:FK26 FK29 FK31:FK35">
    <cfRule type="expression" dxfId="19853" priority="24546" stopIfTrue="1">
      <formula>WEEKDAY($A10)=1</formula>
    </cfRule>
  </conditionalFormatting>
  <conditionalFormatting sqref="FK19:FL19 FK10:FK21 FK25:FK26 FK29 FK31:FK35">
    <cfRule type="expression" dxfId="19852" priority="24545" stopIfTrue="1">
      <formula>WEEKDAY($A10)=1</formula>
    </cfRule>
  </conditionalFormatting>
  <conditionalFormatting sqref="FK19:FL19 FK10:FK21 FK25:FK26 FK29 FK31:FK35">
    <cfRule type="expression" dxfId="19851" priority="24544" stopIfTrue="1">
      <formula>WEEKDAY($A10)=1</formula>
    </cfRule>
  </conditionalFormatting>
  <conditionalFormatting sqref="FK19:FL19 FK10:FK21 FK25:FK26 FK29 FK31:FK35">
    <cfRule type="expression" dxfId="19850" priority="24543" stopIfTrue="1">
      <formula>WEEKDAY($A10)=1</formula>
    </cfRule>
  </conditionalFormatting>
  <conditionalFormatting sqref="FK19:FL19 FK10:FK21 FK25:FK26 FK29 FK31:FK35">
    <cfRule type="expression" dxfId="19849" priority="24542" stopIfTrue="1">
      <formula>WEEKDAY($A10)=1</formula>
    </cfRule>
  </conditionalFormatting>
  <conditionalFormatting sqref="FK19:FL19 FK10:FK21 FK25:FK26 FK29 FK31:FK35">
    <cfRule type="expression" dxfId="19848" priority="24541" stopIfTrue="1">
      <formula>WEEKDAY($A10)=1</formula>
    </cfRule>
  </conditionalFormatting>
  <conditionalFormatting sqref="FK19:FL19 FK10:FK21 FK25:FK26 FK29 FK31:FK35">
    <cfRule type="expression" dxfId="19847" priority="24540" stopIfTrue="1">
      <formula>WEEKDAY($A10)=1</formula>
    </cfRule>
  </conditionalFormatting>
  <conditionalFormatting sqref="FK19:FL19 FK10:FK21 FK25:FK26 FK29 FK31:FK35">
    <cfRule type="expression" dxfId="19846" priority="24539" stopIfTrue="1">
      <formula>WEEKDAY($A10)=1</formula>
    </cfRule>
  </conditionalFormatting>
  <conditionalFormatting sqref="FK19:FL19 FK10:FK21 FK25:FK26 FK29 FK31:FK35">
    <cfRule type="expression" dxfId="19845" priority="24538" stopIfTrue="1">
      <formula>WEEKDAY($A10)=1</formula>
    </cfRule>
  </conditionalFormatting>
  <conditionalFormatting sqref="FK19:FL19 FK10:FK21 FK25:FK26 FK29 FK31:FK35">
    <cfRule type="expression" dxfId="19844" priority="24537" stopIfTrue="1">
      <formula>WEEKDAY($A10)=1</formula>
    </cfRule>
  </conditionalFormatting>
  <conditionalFormatting sqref="FK19:FL19 FK10:FK21 FK25:FK26 FK29 FK31:FK35">
    <cfRule type="expression" dxfId="19843" priority="24536" stopIfTrue="1">
      <formula>WEEKDAY($A10)=1</formula>
    </cfRule>
  </conditionalFormatting>
  <conditionalFormatting sqref="FK19:FL19 FK10:FK21 FK25:FK26 FK29 FK31:FK35">
    <cfRule type="expression" dxfId="19842" priority="24535" stopIfTrue="1">
      <formula>WEEKDAY($A10)=1</formula>
    </cfRule>
  </conditionalFormatting>
  <conditionalFormatting sqref="FK19:FL19 FK10:FK21 FK25:FK26 FK29 FK31:FK35">
    <cfRule type="expression" dxfId="19841" priority="24534" stopIfTrue="1">
      <formula>WEEKDAY($A10)=1</formula>
    </cfRule>
  </conditionalFormatting>
  <conditionalFormatting sqref="FK19:FL19 FK10:FK21 FK25:FK26 FK29 FK31:FK35">
    <cfRule type="expression" dxfId="19840" priority="24533" stopIfTrue="1">
      <formula>WEEKDAY($A10)=1</formula>
    </cfRule>
  </conditionalFormatting>
  <conditionalFormatting sqref="FK19:FL19 FK10:FK21 FK25:FK26 FK29 FK31:FK35">
    <cfRule type="expression" dxfId="19839" priority="24532" stopIfTrue="1">
      <formula>WEEKDAY($A10)=1</formula>
    </cfRule>
  </conditionalFormatting>
  <conditionalFormatting sqref="FK19:FL19 FK10:FK21 FK25:FK26 FK29 FK31:FK35">
    <cfRule type="expression" dxfId="19838" priority="24527" stopIfTrue="1">
      <formula>WEEKDAY($A10)=1</formula>
    </cfRule>
  </conditionalFormatting>
  <conditionalFormatting sqref="FK19:FL19 FK10:FK21 FK25:FK26 FK29 FK31:FK35">
    <cfRule type="expression" dxfId="19837" priority="24530" stopIfTrue="1">
      <formula>WEEKDAY($A10)=1</formula>
    </cfRule>
  </conditionalFormatting>
  <conditionalFormatting sqref="FK19:FL19 FK10:FK21 FK25:FK26 FK29 FK31:FK35">
    <cfRule type="expression" dxfId="19836" priority="24529" stopIfTrue="1">
      <formula>WEEKDAY($A10)=1</formula>
    </cfRule>
  </conditionalFormatting>
  <conditionalFormatting sqref="FK19:FL19 FK10:FK21 FK25:FK26 FK29 FK31:FK35">
    <cfRule type="expression" dxfId="19835" priority="24528" stopIfTrue="1">
      <formula>WEEKDAY($A10)=1</formula>
    </cfRule>
  </conditionalFormatting>
  <conditionalFormatting sqref="FK19:FL19 FK10:FK21 FK25:FK26 FK29 FK31:FK35">
    <cfRule type="expression" dxfId="19834" priority="24526" stopIfTrue="1">
      <formula>WEEKDAY($A10)=1</formula>
    </cfRule>
  </conditionalFormatting>
  <conditionalFormatting sqref="FK19:FL19 FK10:FK21 FK25:FK26 FK29 FK31:FK35">
    <cfRule type="expression" dxfId="19833" priority="24525" stopIfTrue="1">
      <formula>WEEKDAY($A10)=1</formula>
    </cfRule>
  </conditionalFormatting>
  <conditionalFormatting sqref="FK19:FL19 FK10:FK21 FK25:FK26 FK29 FK31:FK35">
    <cfRule type="expression" dxfId="19832" priority="24524" stopIfTrue="1">
      <formula>WEEKDAY($A10)=1</formula>
    </cfRule>
  </conditionalFormatting>
  <conditionalFormatting sqref="FK19:FL19 FK10:FK21 FK25:FK26 FK29 FK31:FK35">
    <cfRule type="expression" dxfId="19831" priority="24523" stopIfTrue="1">
      <formula>WEEKDAY($A10)=1</formula>
    </cfRule>
  </conditionalFormatting>
  <conditionalFormatting sqref="FK19:FL19 FK10:FK21 FK25:FK26 FK29 FK31:FK35">
    <cfRule type="expression" dxfId="19830" priority="24476" stopIfTrue="1">
      <formula>WEEKDAY($A10)=1</formula>
    </cfRule>
  </conditionalFormatting>
  <conditionalFormatting sqref="FK19:FL19 FK10:FK21 FK25:FK26 FK29 FK31:FK35">
    <cfRule type="expression" dxfId="19829" priority="24522" stopIfTrue="1">
      <formula>WEEKDAY($A10)=1</formula>
    </cfRule>
  </conditionalFormatting>
  <conditionalFormatting sqref="FK19:FL19 FK10:FK21 FK25:FK26 FK29 FK31:FK35">
    <cfRule type="expression" dxfId="19828" priority="24521" stopIfTrue="1">
      <formula>WEEKDAY($A10)=1</formula>
    </cfRule>
  </conditionalFormatting>
  <conditionalFormatting sqref="FK19:FL19 FK10:FK21 FK25:FK26 FK29 FK31:FK35">
    <cfRule type="expression" dxfId="19827" priority="24520" stopIfTrue="1">
      <formula>WEEKDAY($A10)=1</formula>
    </cfRule>
  </conditionalFormatting>
  <conditionalFormatting sqref="FK19:FL19 FK10:FK21 FK25:FK26 FK29 FK31:FK35">
    <cfRule type="expression" dxfId="19826" priority="24519" stopIfTrue="1">
      <formula>WEEKDAY($A10)=1</formula>
    </cfRule>
  </conditionalFormatting>
  <conditionalFormatting sqref="FK19:FL19 FK10:FK21 FK25:FK26 FK29 FK31:FK35">
    <cfRule type="expression" dxfId="19825" priority="24518" stopIfTrue="1">
      <formula>WEEKDAY($A10)=1</formula>
    </cfRule>
  </conditionalFormatting>
  <conditionalFormatting sqref="FK19:FL19 FK10:FK21 FK25:FK26 FK29 FK31:FK35">
    <cfRule type="expression" dxfId="19824" priority="24517" stopIfTrue="1">
      <formula>WEEKDAY($A10)=1</formula>
    </cfRule>
  </conditionalFormatting>
  <conditionalFormatting sqref="FK19:FL19 FK10:FK21 FK25:FK26 FK29 FK31:FK35">
    <cfRule type="expression" dxfId="19823" priority="24516" stopIfTrue="1">
      <formula>WEEKDAY($A10)=1</formula>
    </cfRule>
  </conditionalFormatting>
  <conditionalFormatting sqref="FK19:FL19 FK10:FK21 FK25:FK26 FK29 FK31:FK35">
    <cfRule type="expression" dxfId="19822" priority="24515" stopIfTrue="1">
      <formula>WEEKDAY($A10)=1</formula>
    </cfRule>
  </conditionalFormatting>
  <conditionalFormatting sqref="FK19:FL19 FK10:FK21 FK25:FK26 FK29 FK31:FK35">
    <cfRule type="expression" dxfId="19821" priority="24514" stopIfTrue="1">
      <formula>WEEKDAY($A10)=1</formula>
    </cfRule>
  </conditionalFormatting>
  <conditionalFormatting sqref="FK19:FL19 FK10:FK21 FK25:FK26 FK29 FK31:FK35">
    <cfRule type="expression" dxfId="19820" priority="24513" stopIfTrue="1">
      <formula>WEEKDAY($A10)=1</formula>
    </cfRule>
  </conditionalFormatting>
  <conditionalFormatting sqref="FK19:FL19 FK10:FK21 FK25:FK26 FK29 FK31:FK35">
    <cfRule type="expression" dxfId="19819" priority="24512" stopIfTrue="1">
      <formula>WEEKDAY($A10)=1</formula>
    </cfRule>
  </conditionalFormatting>
  <conditionalFormatting sqref="FK19:FL19 FK10:FK21 FK25:FK26 FK29 FK31:FK35">
    <cfRule type="expression" dxfId="19818" priority="24511" stopIfTrue="1">
      <formula>WEEKDAY($A10)=1</formula>
    </cfRule>
  </conditionalFormatting>
  <conditionalFormatting sqref="FK19:FL19 FK10:FK21 FK25:FK26 FK29 FK31:FK35">
    <cfRule type="expression" dxfId="19817" priority="24510" stopIfTrue="1">
      <formula>WEEKDAY($A10)=1</formula>
    </cfRule>
  </conditionalFormatting>
  <conditionalFormatting sqref="FK19:FL19 FK10:FK21 FK25:FK26 FK29 FK31:FK35">
    <cfRule type="expression" dxfId="19816" priority="24509" stopIfTrue="1">
      <formula>WEEKDAY($A10)=1</formula>
    </cfRule>
  </conditionalFormatting>
  <conditionalFormatting sqref="FK19:FL19 FK10:FK21 FK25:FK26 FK29 FK31:FK35">
    <cfRule type="expression" dxfId="19815" priority="24508" stopIfTrue="1">
      <formula>WEEKDAY($A10)=1</formula>
    </cfRule>
  </conditionalFormatting>
  <conditionalFormatting sqref="FK19:FL19 FK10:FK21 FK25:FK26 FK29 FK31:FK35">
    <cfRule type="expression" dxfId="19814" priority="24507" stopIfTrue="1">
      <formula>WEEKDAY($A10)=1</formula>
    </cfRule>
  </conditionalFormatting>
  <conditionalFormatting sqref="FK19:FL19 FK10:FK21 FK25:FK26 FK29 FK31:FK35">
    <cfRule type="expression" dxfId="19813" priority="24506" stopIfTrue="1">
      <formula>WEEKDAY($A10)=1</formula>
    </cfRule>
  </conditionalFormatting>
  <conditionalFormatting sqref="FK19:FL19 FK10:FK21 FK25:FK26 FK29 FK31:FK35">
    <cfRule type="expression" dxfId="19812" priority="24505" stopIfTrue="1">
      <formula>WEEKDAY($A10)=1</formula>
    </cfRule>
  </conditionalFormatting>
  <conditionalFormatting sqref="FK19:FL19 FK10:FK21 FK25:FK26 FK29 FK31:FK35">
    <cfRule type="expression" dxfId="19811" priority="24504" stopIfTrue="1">
      <formula>WEEKDAY($A10)=1</formula>
    </cfRule>
  </conditionalFormatting>
  <conditionalFormatting sqref="FK19:FL19 FK10:FK21 FK25:FK26 FK29 FK31:FK35">
    <cfRule type="expression" dxfId="19810" priority="24503" stopIfTrue="1">
      <formula>WEEKDAY($A10)=1</formula>
    </cfRule>
  </conditionalFormatting>
  <conditionalFormatting sqref="FK19:FL19 FK10:FK21 FK25:FK26 FK29 FK31:FK35">
    <cfRule type="expression" dxfId="19809" priority="24502" stopIfTrue="1">
      <formula>WEEKDAY($A10)=1</formula>
    </cfRule>
  </conditionalFormatting>
  <conditionalFormatting sqref="FK19:FL19 FK10:FK21 FK25:FK26 FK29 FK31:FK35">
    <cfRule type="expression" dxfId="19808" priority="24501" stopIfTrue="1">
      <formula>WEEKDAY($A10)=1</formula>
    </cfRule>
  </conditionalFormatting>
  <conditionalFormatting sqref="FK19:FL19 FK10:FK21 FK25:FK26 FK29 FK31:FK35">
    <cfRule type="expression" dxfId="19807" priority="24500" stopIfTrue="1">
      <formula>WEEKDAY($A10)=1</formula>
    </cfRule>
  </conditionalFormatting>
  <conditionalFormatting sqref="FK19:FL19 FK10:FK21 FK25:FK26 FK29 FK31:FK35">
    <cfRule type="expression" dxfId="19806" priority="24499" stopIfTrue="1">
      <formula>WEEKDAY($A10)=1</formula>
    </cfRule>
  </conditionalFormatting>
  <conditionalFormatting sqref="FK19:FL19 FK10:FK21 FK25:FK26 FK29 FK31:FK35">
    <cfRule type="expression" dxfId="19805" priority="24498" stopIfTrue="1">
      <formula>WEEKDAY($A10)=1</formula>
    </cfRule>
  </conditionalFormatting>
  <conditionalFormatting sqref="FK19:FL19 FK10:FK21 FK25:FK26 FK29 FK31:FK35">
    <cfRule type="expression" dxfId="19804" priority="24497" stopIfTrue="1">
      <formula>WEEKDAY($A10)=1</formula>
    </cfRule>
  </conditionalFormatting>
  <conditionalFormatting sqref="FK19:FL19 FK10:FK21 FK25:FK26 FK29 FK31:FK35">
    <cfRule type="expression" dxfId="19803" priority="24496" stopIfTrue="1">
      <formula>WEEKDAY($A10)=1</formula>
    </cfRule>
  </conditionalFormatting>
  <conditionalFormatting sqref="FK19:FL19 FK10:FK21 FK25:FK26 FK29 FK31:FK35">
    <cfRule type="expression" dxfId="19802" priority="24495" stopIfTrue="1">
      <formula>WEEKDAY($A10)=1</formula>
    </cfRule>
  </conditionalFormatting>
  <conditionalFormatting sqref="FK19:FL19 FK10:FK21 FK25:FK26 FK29 FK31:FK35">
    <cfRule type="expression" dxfId="19801" priority="24494" stopIfTrue="1">
      <formula>WEEKDAY($A10)=1</formula>
    </cfRule>
  </conditionalFormatting>
  <conditionalFormatting sqref="FK19:FL19 FK10:FK21 FK25:FK26 FK29 FK31:FK35">
    <cfRule type="expression" dxfId="19800" priority="24493" stopIfTrue="1">
      <formula>WEEKDAY($A10)=1</formula>
    </cfRule>
  </conditionalFormatting>
  <conditionalFormatting sqref="FK19:FL19 FK10:FK21 FK25:FK26 FK29 FK31:FK35">
    <cfRule type="expression" dxfId="19799" priority="24492" stopIfTrue="1">
      <formula>WEEKDAY($A10)=1</formula>
    </cfRule>
  </conditionalFormatting>
  <conditionalFormatting sqref="FK19:FL19 FK10:FK21 FK25:FK26 FK29 FK31:FK35">
    <cfRule type="expression" dxfId="19798" priority="24491" stopIfTrue="1">
      <formula>WEEKDAY($A10)=1</formula>
    </cfRule>
  </conditionalFormatting>
  <conditionalFormatting sqref="FK19:FL19 FK10:FK21 FK25:FK26 FK29 FK31:FK35">
    <cfRule type="expression" dxfId="19797" priority="24490" stopIfTrue="1">
      <formula>WEEKDAY($A10)=1</formula>
    </cfRule>
  </conditionalFormatting>
  <conditionalFormatting sqref="FK19:FL19 FK10:FK21 FK25:FK26 FK29 FK31:FK35">
    <cfRule type="expression" dxfId="19796" priority="24489" stopIfTrue="1">
      <formula>WEEKDAY($A10)=1</formula>
    </cfRule>
  </conditionalFormatting>
  <conditionalFormatting sqref="FK19:FL19 FK10:FK21 FK25:FK26 FK29 FK31:FK35">
    <cfRule type="expression" dxfId="19795" priority="24488" stopIfTrue="1">
      <formula>WEEKDAY($A10)=1</formula>
    </cfRule>
  </conditionalFormatting>
  <conditionalFormatting sqref="FK19:FL19 FK10:FK21 FK25:FK26 FK29 FK31:FK35">
    <cfRule type="expression" dxfId="19794" priority="24487" stopIfTrue="1">
      <formula>WEEKDAY($A10)=1</formula>
    </cfRule>
  </conditionalFormatting>
  <conditionalFormatting sqref="FK19:FL19 FK10:FK21 FK25:FK26 FK29 FK31:FK35">
    <cfRule type="expression" dxfId="19793" priority="24486" stopIfTrue="1">
      <formula>WEEKDAY($A10)=1</formula>
    </cfRule>
  </conditionalFormatting>
  <conditionalFormatting sqref="FK19:FL19 FK10:FK21 FK25:FK26 FK29 FK31:FK35">
    <cfRule type="expression" dxfId="19792" priority="24485" stopIfTrue="1">
      <formula>WEEKDAY($A10)=1</formula>
    </cfRule>
  </conditionalFormatting>
  <conditionalFormatting sqref="FK19:FL19 FK10:FK21 FK25:FK26 FK29 FK31:FK35">
    <cfRule type="expression" dxfId="19791" priority="24484" stopIfTrue="1">
      <formula>WEEKDAY($A10)=1</formula>
    </cfRule>
  </conditionalFormatting>
  <conditionalFormatting sqref="FK19:FL19 FK10:FK21 FK25:FK26 FK29 FK31:FK35">
    <cfRule type="expression" dxfId="19790" priority="24483" stopIfTrue="1">
      <formula>WEEKDAY($A10)=1</formula>
    </cfRule>
  </conditionalFormatting>
  <conditionalFormatting sqref="FK19:FL19 FK10:FK21 FK25:FK26 FK29 FK31:FK35">
    <cfRule type="expression" dxfId="19789" priority="24482" stopIfTrue="1">
      <formula>WEEKDAY($A10)=1</formula>
    </cfRule>
  </conditionalFormatting>
  <conditionalFormatting sqref="FK19:FL19 FK10:FK21 FK25:FK26 FK29 FK31:FK35">
    <cfRule type="expression" dxfId="19788" priority="24481" stopIfTrue="1">
      <formula>WEEKDAY($A10)=1</formula>
    </cfRule>
  </conditionalFormatting>
  <conditionalFormatting sqref="FK19:FL19 FK10:FK21 FK25:FK26 FK29 FK31:FK35">
    <cfRule type="expression" dxfId="19787" priority="24480" stopIfTrue="1">
      <formula>WEEKDAY($A10)=1</formula>
    </cfRule>
  </conditionalFormatting>
  <conditionalFormatting sqref="FK19:FL19 FK10:FK21 FK25:FK26 FK29 FK31:FK35">
    <cfRule type="expression" dxfId="19786" priority="24479" stopIfTrue="1">
      <formula>WEEKDAY($A10)=1</formula>
    </cfRule>
  </conditionalFormatting>
  <conditionalFormatting sqref="FK19:FL19 FK10:FK21 FK25:FK26 FK29 FK31:FK35">
    <cfRule type="expression" dxfId="19785" priority="24478" stopIfTrue="1">
      <formula>WEEKDAY($A10)=1</formula>
    </cfRule>
  </conditionalFormatting>
  <conditionalFormatting sqref="FK19:FL19 FK10:FK21 FK25:FK26 FK29 FK31:FK35">
    <cfRule type="expression" dxfId="19784" priority="24477" stopIfTrue="1">
      <formula>WEEKDAY($A10)=1</formula>
    </cfRule>
  </conditionalFormatting>
  <conditionalFormatting sqref="FK19:FL19 FK10:FK21 FK25:FK26 FK29 FK31:FK35">
    <cfRule type="expression" dxfId="19783" priority="24475" stopIfTrue="1">
      <formula>WEEKDAY($A10)=1</formula>
    </cfRule>
  </conditionalFormatting>
  <conditionalFormatting sqref="FK19:FL19 FK10:FK21 FK25:FK26 FK29 FK31:FK35">
    <cfRule type="expression" dxfId="19782" priority="24474" stopIfTrue="1">
      <formula>WEEKDAY($A10)=1</formula>
    </cfRule>
  </conditionalFormatting>
  <conditionalFormatting sqref="FK19:FL19 FK10:FK21 FK25:FK26 FK29 FK31:FK35">
    <cfRule type="expression" dxfId="19781" priority="24473" stopIfTrue="1">
      <formula>WEEKDAY($A10)=1</formula>
    </cfRule>
  </conditionalFormatting>
  <conditionalFormatting sqref="FK19:FL19 FK10:FK21 FK25:FK26 FK29 FK31:FK35">
    <cfRule type="expression" dxfId="19780" priority="24472" stopIfTrue="1">
      <formula>WEEKDAY($A10)=1</formula>
    </cfRule>
  </conditionalFormatting>
  <conditionalFormatting sqref="FK19:FL19 FK10:FK21 FK25:FK26 FK29 FK31:FK35">
    <cfRule type="expression" dxfId="19779" priority="24471" stopIfTrue="1">
      <formula>WEEKDAY($A10)=1</formula>
    </cfRule>
  </conditionalFormatting>
  <conditionalFormatting sqref="FK19:FL19 FK10:FK21 FK25:FK26 FK29 FK31:FK35">
    <cfRule type="expression" dxfId="19778" priority="24470" stopIfTrue="1">
      <formula>WEEKDAY($A10)=1</formula>
    </cfRule>
  </conditionalFormatting>
  <conditionalFormatting sqref="FK19:FL19 FK10:FK21 FK25:FK26 FK29 FK31:FK35">
    <cfRule type="expression" dxfId="19777" priority="24469" stopIfTrue="1">
      <formula>WEEKDAY($A10)=1</formula>
    </cfRule>
  </conditionalFormatting>
  <conditionalFormatting sqref="FK19:FL19 FK10:FK21 FK25:FK26 FK29 FK31:FK35">
    <cfRule type="expression" dxfId="19776" priority="24468" stopIfTrue="1">
      <formula>WEEKDAY($A10)=1</formula>
    </cfRule>
  </conditionalFormatting>
  <conditionalFormatting sqref="FK19:FL19 FK10:FK21 FK25:FK26 FK29 FK31:FK35">
    <cfRule type="expression" dxfId="19775" priority="24467" stopIfTrue="1">
      <formula>WEEKDAY($A10)=1</formula>
    </cfRule>
  </conditionalFormatting>
  <conditionalFormatting sqref="FK19:FL19 FK10:FK21 FK25:FK26 FK29 FK31:FK35">
    <cfRule type="expression" dxfId="19774" priority="24466" stopIfTrue="1">
      <formula>WEEKDAY($A10)=1</formula>
    </cfRule>
  </conditionalFormatting>
  <conditionalFormatting sqref="FK19:FL19 FK10:FK21 FK25:FK26 FK29 FK31:FK35">
    <cfRule type="expression" dxfId="19773" priority="24465" stopIfTrue="1">
      <formula>WEEKDAY($A10)=1</formula>
    </cfRule>
  </conditionalFormatting>
  <conditionalFormatting sqref="FK19:FL19 FK10:FK21 FK25:FK26 FK29 FK31:FK35">
    <cfRule type="expression" dxfId="19772" priority="24464" stopIfTrue="1">
      <formula>WEEKDAY($A10)=1</formula>
    </cfRule>
  </conditionalFormatting>
  <conditionalFormatting sqref="FK19:FL19 FK10:FK21 FK25:FK26 FK29 FK31:FK35">
    <cfRule type="expression" dxfId="19771" priority="24463" stopIfTrue="1">
      <formula>WEEKDAY($A10)=1</formula>
    </cfRule>
  </conditionalFormatting>
  <conditionalFormatting sqref="FK19:FL19 FK10:FK21 FK25:FK26 FK29 FK31:FK35">
    <cfRule type="expression" dxfId="19770" priority="24462" stopIfTrue="1">
      <formula>WEEKDAY($A10)=1</formula>
    </cfRule>
  </conditionalFormatting>
  <conditionalFormatting sqref="FK19:FL19 FK10:FK21 FK25:FK26 FK29 FK31:FK35">
    <cfRule type="expression" dxfId="19769" priority="24461" stopIfTrue="1">
      <formula>WEEKDAY($A10)=1</formula>
    </cfRule>
  </conditionalFormatting>
  <conditionalFormatting sqref="FK19:FL19 FK10:FK21 FK25:FK26 FK29 FK31:FK35">
    <cfRule type="expression" dxfId="19768" priority="24460" stopIfTrue="1">
      <formula>WEEKDAY($A10)=1</formula>
    </cfRule>
  </conditionalFormatting>
  <conditionalFormatting sqref="FK19:FL19 FK10:FK21 FK25:FK26 FK29 FK31:FK35">
    <cfRule type="expression" dxfId="19767" priority="24459" stopIfTrue="1">
      <formula>WEEKDAY($A10)=1</formula>
    </cfRule>
  </conditionalFormatting>
  <conditionalFormatting sqref="FK19:FL19 FK10:FK21 FK25:FK26 FK29 FK31:FK35">
    <cfRule type="expression" dxfId="19766" priority="24458" stopIfTrue="1">
      <formula>WEEKDAY($A10)=1</formula>
    </cfRule>
  </conditionalFormatting>
  <conditionalFormatting sqref="FK19:FL19 FK10:FK21 FK25:FK26 FK29 FK31:FK35">
    <cfRule type="expression" dxfId="19765" priority="24457" stopIfTrue="1">
      <formula>WEEKDAY($A10)=1</formula>
    </cfRule>
  </conditionalFormatting>
  <conditionalFormatting sqref="FK19:FL19 FK10:FK21 FK25:FK26 FK29 FK31:FK35">
    <cfRule type="expression" dxfId="19764" priority="24456" stopIfTrue="1">
      <formula>WEEKDAY($A10)=1</formula>
    </cfRule>
  </conditionalFormatting>
  <conditionalFormatting sqref="FK19:FL19 FK10:FK21 FK25:FK26 FK29 FK31:FK35">
    <cfRule type="expression" dxfId="19763" priority="24455" stopIfTrue="1">
      <formula>WEEKDAY($A10)=1</formula>
    </cfRule>
  </conditionalFormatting>
  <conditionalFormatting sqref="FK19:FL19 FK10:FK21 FK25:FK26 FK29 FK31:FK35">
    <cfRule type="expression" dxfId="19762" priority="24454" stopIfTrue="1">
      <formula>WEEKDAY($A10)=1</formula>
    </cfRule>
  </conditionalFormatting>
  <conditionalFormatting sqref="FK19:FL19 FK10:FK21 FK25:FK26 FK29 FK31:FK35">
    <cfRule type="expression" dxfId="19761" priority="24453" stopIfTrue="1">
      <formula>WEEKDAY($A10)=1</formula>
    </cfRule>
  </conditionalFormatting>
  <conditionalFormatting sqref="FK19:FL19 FK10:FK21 FK25:FK26 FK29 FK31:FK35">
    <cfRule type="expression" dxfId="19760" priority="24452" stopIfTrue="1">
      <formula>WEEKDAY($A10)=1</formula>
    </cfRule>
  </conditionalFormatting>
  <conditionalFormatting sqref="FK19:FL19 FK10:FK21 FK25:FK26 FK29 FK31:FK35">
    <cfRule type="expression" dxfId="19759" priority="24451" stopIfTrue="1">
      <formula>WEEKDAY($A10)=1</formula>
    </cfRule>
  </conditionalFormatting>
  <conditionalFormatting sqref="FK19:FL19 FK10:FK21 FK25:FK26 FK29 FK31:FK35">
    <cfRule type="expression" dxfId="19758" priority="24450" stopIfTrue="1">
      <formula>WEEKDAY($A10)=1</formula>
    </cfRule>
  </conditionalFormatting>
  <conditionalFormatting sqref="FK19:FL19 FK10:FK21 FK25:FK26 FK29 FK31:FK35">
    <cfRule type="expression" dxfId="19757" priority="24449" stopIfTrue="1">
      <formula>WEEKDAY($A10)=1</formula>
    </cfRule>
  </conditionalFormatting>
  <conditionalFormatting sqref="FK19:FL19 FK10:FK21 FK25:FK26 FK29 FK31:FK35">
    <cfRule type="expression" dxfId="19756" priority="24448" stopIfTrue="1">
      <formula>WEEKDAY($A10)=1</formula>
    </cfRule>
  </conditionalFormatting>
  <conditionalFormatting sqref="FK19:FL19 FK10:FK21 FK25:FK26 FK29 FK31:FK35">
    <cfRule type="expression" dxfId="19755" priority="24447" stopIfTrue="1">
      <formula>WEEKDAY($A10)=1</formula>
    </cfRule>
  </conditionalFormatting>
  <conditionalFormatting sqref="FK19:FL19 FK10:FK21 FK25:FK26 FK29 FK31:FK35">
    <cfRule type="expression" dxfId="19754" priority="24446" stopIfTrue="1">
      <formula>WEEKDAY($A10)=1</formula>
    </cfRule>
  </conditionalFormatting>
  <conditionalFormatting sqref="FK19:FL19 FK10:FK21 FK25:FK26 FK29 FK31:FK35">
    <cfRule type="expression" dxfId="19753" priority="24445" stopIfTrue="1">
      <formula>WEEKDAY($A10)=1</formula>
    </cfRule>
  </conditionalFormatting>
  <conditionalFormatting sqref="FK19:FL19 FK10:FK21 FK25:FK26 FK29 FK31:FK35">
    <cfRule type="expression" dxfId="19752" priority="24444" stopIfTrue="1">
      <formula>WEEKDAY($A10)=1</formula>
    </cfRule>
  </conditionalFormatting>
  <conditionalFormatting sqref="FK19:FL19 FK10:FK21 FK25:FK26 FK29 FK31:FK35">
    <cfRule type="expression" dxfId="19751" priority="24443" stopIfTrue="1">
      <formula>WEEKDAY($A10)=1</formula>
    </cfRule>
  </conditionalFormatting>
  <conditionalFormatting sqref="FK19:FL19 FK10:FK21 FK25:FK26 FK29 FK31:FK35">
    <cfRule type="expression" dxfId="19750" priority="24442" stopIfTrue="1">
      <formula>WEEKDAY($A10)=1</formula>
    </cfRule>
  </conditionalFormatting>
  <conditionalFormatting sqref="FK19:FL19 FK10:FK21 FK25:FK26 FK29 FK31:FK35">
    <cfRule type="expression" dxfId="19749" priority="24438" stopIfTrue="1">
      <formula>WEEKDAY($A10)=1</formula>
    </cfRule>
  </conditionalFormatting>
  <conditionalFormatting sqref="FK19:FL19 FK10:FK21 FK25:FK26 FK29 FK31:FK35">
    <cfRule type="expression" dxfId="19748" priority="24441" stopIfTrue="1">
      <formula>WEEKDAY($A10)=1</formula>
    </cfRule>
  </conditionalFormatting>
  <conditionalFormatting sqref="FK19:FL19 FK10:FK21 FK25:FK26 FK29 FK31:FK35">
    <cfRule type="expression" dxfId="19747" priority="24440" stopIfTrue="1">
      <formula>WEEKDAY($A10)=1</formula>
    </cfRule>
  </conditionalFormatting>
  <conditionalFormatting sqref="FK19:FL19 FK10:FK21 FK25:FK26 FK29 FK31:FK35">
    <cfRule type="expression" dxfId="19746" priority="24439" stopIfTrue="1">
      <formula>WEEKDAY($A10)=1</formula>
    </cfRule>
  </conditionalFormatting>
  <conditionalFormatting sqref="FK19:FL19 FK10:FK21 FK25:FK26 FK29 FK31:FK35">
    <cfRule type="expression" dxfId="19745" priority="24437" stopIfTrue="1">
      <formula>WEEKDAY($A10)=1</formula>
    </cfRule>
  </conditionalFormatting>
  <conditionalFormatting sqref="FK19:FL19 FK10:FK21 FK25:FK26 FK29 FK31:FK35">
    <cfRule type="expression" dxfId="19744" priority="24436" stopIfTrue="1">
      <formula>WEEKDAY($A10)=1</formula>
    </cfRule>
  </conditionalFormatting>
  <conditionalFormatting sqref="FK19:FL19 FK10:FK21 FK25:FK26 FK29 FK31:FK35">
    <cfRule type="expression" dxfId="19743" priority="24435" stopIfTrue="1">
      <formula>WEEKDAY($A10)=1</formula>
    </cfRule>
  </conditionalFormatting>
  <conditionalFormatting sqref="FK19:FL19 FK10:FK21 FK25:FK26 FK29 FK31:FK35">
    <cfRule type="expression" dxfId="19742" priority="24434" stopIfTrue="1">
      <formula>WEEKDAY($A10)=1</formula>
    </cfRule>
  </conditionalFormatting>
  <conditionalFormatting sqref="FK19:FL19 FK10:FK21 FK25:FK26 FK29 FK31:FK35">
    <cfRule type="expression" dxfId="19741" priority="24387" stopIfTrue="1">
      <formula>WEEKDAY($A10)=1</formula>
    </cfRule>
  </conditionalFormatting>
  <conditionalFormatting sqref="FK19:FL19 FK10:FK21 FK25:FK26 FK29 FK31:FK35">
    <cfRule type="expression" dxfId="19740" priority="24433" stopIfTrue="1">
      <formula>WEEKDAY($A10)=1</formula>
    </cfRule>
  </conditionalFormatting>
  <conditionalFormatting sqref="FK19:FL19 FK10:FK21 FK25:FK26 FK29 FK31:FK35">
    <cfRule type="expression" dxfId="19739" priority="24432" stopIfTrue="1">
      <formula>WEEKDAY($A10)=1</formula>
    </cfRule>
  </conditionalFormatting>
  <conditionalFormatting sqref="FK19:FL19 FK10:FK21 FK25:FK26 FK29 FK31:FK35">
    <cfRule type="expression" dxfId="19738" priority="24431" stopIfTrue="1">
      <formula>WEEKDAY($A10)=1</formula>
    </cfRule>
  </conditionalFormatting>
  <conditionalFormatting sqref="FK19:FL19 FK10:FK21 FK25:FK26 FK29 FK31:FK35">
    <cfRule type="expression" dxfId="19737" priority="24430" stopIfTrue="1">
      <formula>WEEKDAY($A10)=1</formula>
    </cfRule>
  </conditionalFormatting>
  <conditionalFormatting sqref="FK19:FL19 FK10:FK21 FK25:FK26 FK29 FK31:FK35">
    <cfRule type="expression" dxfId="19736" priority="24429" stopIfTrue="1">
      <formula>WEEKDAY($A10)=1</formula>
    </cfRule>
  </conditionalFormatting>
  <conditionalFormatting sqref="FK19:FL19 FK10:FK21 FK25:FK26 FK29 FK31:FK35">
    <cfRule type="expression" dxfId="19735" priority="24428" stopIfTrue="1">
      <formula>WEEKDAY($A10)=1</formula>
    </cfRule>
  </conditionalFormatting>
  <conditionalFormatting sqref="FK19:FL19 FK10:FK21 FK25:FK26 FK29 FK31:FK35">
    <cfRule type="expression" dxfId="19734" priority="24427" stopIfTrue="1">
      <formula>WEEKDAY($A10)=1</formula>
    </cfRule>
  </conditionalFormatting>
  <conditionalFormatting sqref="FK19:FL19 FK10:FK21 FK25:FK26 FK29 FK31:FK35">
    <cfRule type="expression" dxfId="19733" priority="24426" stopIfTrue="1">
      <formula>WEEKDAY($A10)=1</formula>
    </cfRule>
  </conditionalFormatting>
  <conditionalFormatting sqref="FK19:FL19 FK10:FK21 FK25:FK26 FK29 FK31:FK35">
    <cfRule type="expression" dxfId="19732" priority="24425" stopIfTrue="1">
      <formula>WEEKDAY($A10)=1</formula>
    </cfRule>
  </conditionalFormatting>
  <conditionalFormatting sqref="FK19:FL19 FK10:FK21 FK25:FK26 FK29 FK31:FK35">
    <cfRule type="expression" dxfId="19731" priority="24424" stopIfTrue="1">
      <formula>WEEKDAY($A10)=1</formula>
    </cfRule>
  </conditionalFormatting>
  <conditionalFormatting sqref="FK19:FL19 FK10:FK21 FK25:FK26 FK29 FK31:FK35">
    <cfRule type="expression" dxfId="19730" priority="24423" stopIfTrue="1">
      <formula>WEEKDAY($A10)=1</formula>
    </cfRule>
  </conditionalFormatting>
  <conditionalFormatting sqref="FK19:FL19 FK10:FK21 FK25:FK26 FK29 FK31:FK35">
    <cfRule type="expression" dxfId="19729" priority="24422" stopIfTrue="1">
      <formula>WEEKDAY($A10)=1</formula>
    </cfRule>
  </conditionalFormatting>
  <conditionalFormatting sqref="FK19:FL19 FK10:FK21 FK25:FK26 FK29 FK31:FK35">
    <cfRule type="expression" dxfId="19728" priority="24421" stopIfTrue="1">
      <formula>WEEKDAY($A10)=1</formula>
    </cfRule>
  </conditionalFormatting>
  <conditionalFormatting sqref="FK19:FL19 FK10:FK21 FK25:FK26 FK29 FK31:FK35">
    <cfRule type="expression" dxfId="19727" priority="24420" stopIfTrue="1">
      <formula>WEEKDAY($A10)=1</formula>
    </cfRule>
  </conditionalFormatting>
  <conditionalFormatting sqref="FK19:FL19 FK10:FK21 FK25:FK26 FK29 FK31:FK35">
    <cfRule type="expression" dxfId="19726" priority="24419" stopIfTrue="1">
      <formula>WEEKDAY($A10)=1</formula>
    </cfRule>
  </conditionalFormatting>
  <conditionalFormatting sqref="FK19:FL19 FK10:FK21 FK25:FK26 FK29 FK31:FK35">
    <cfRule type="expression" dxfId="19725" priority="24418" stopIfTrue="1">
      <formula>WEEKDAY($A10)=1</formula>
    </cfRule>
  </conditionalFormatting>
  <conditionalFormatting sqref="FK19:FL19 FK10:FK21 FK25:FK26 FK29 FK31:FK35">
    <cfRule type="expression" dxfId="19724" priority="24417" stopIfTrue="1">
      <formula>WEEKDAY($A10)=1</formula>
    </cfRule>
  </conditionalFormatting>
  <conditionalFormatting sqref="FK19:FL19 FK10:FK21 FK25:FK26 FK29 FK31:FK35">
    <cfRule type="expression" dxfId="19723" priority="24416" stopIfTrue="1">
      <formula>WEEKDAY($A10)=1</formula>
    </cfRule>
  </conditionalFormatting>
  <conditionalFormatting sqref="FK19:FL19 FK10:FK21 FK25:FK26 FK29 FK31:FK35">
    <cfRule type="expression" dxfId="19722" priority="24415" stopIfTrue="1">
      <formula>WEEKDAY($A10)=1</formula>
    </cfRule>
  </conditionalFormatting>
  <conditionalFormatting sqref="FK19:FL19 FK10:FK21 FK25:FK26 FK29 FK31:FK35">
    <cfRule type="expression" dxfId="19721" priority="24414" stopIfTrue="1">
      <formula>WEEKDAY($A10)=1</formula>
    </cfRule>
  </conditionalFormatting>
  <conditionalFormatting sqref="FK19:FL19 FK10:FK21 FK25:FK26 FK29 FK31:FK35">
    <cfRule type="expression" dxfId="19720" priority="24413" stopIfTrue="1">
      <formula>WEEKDAY($A10)=1</formula>
    </cfRule>
  </conditionalFormatting>
  <conditionalFormatting sqref="FK19:FL19 FK10:FK21 FK25:FK26 FK29 FK31:FK35">
    <cfRule type="expression" dxfId="19719" priority="24412" stopIfTrue="1">
      <formula>WEEKDAY($A10)=1</formula>
    </cfRule>
  </conditionalFormatting>
  <conditionalFormatting sqref="FK19:FL19 FK10:FK21 FK25:FK26 FK29 FK31:FK35">
    <cfRule type="expression" dxfId="19718" priority="24411" stopIfTrue="1">
      <formula>WEEKDAY($A10)=1</formula>
    </cfRule>
  </conditionalFormatting>
  <conditionalFormatting sqref="FK19:FL19 FK10:FK21 FK25:FK26 FK29 FK31:FK35">
    <cfRule type="expression" dxfId="19717" priority="24410" stopIfTrue="1">
      <formula>WEEKDAY($A10)=1</formula>
    </cfRule>
  </conditionalFormatting>
  <conditionalFormatting sqref="FK19:FL19 FK10:FK21 FK25:FK26 FK29 FK31:FK35">
    <cfRule type="expression" dxfId="19716" priority="24409" stopIfTrue="1">
      <formula>WEEKDAY($A10)=1</formula>
    </cfRule>
  </conditionalFormatting>
  <conditionalFormatting sqref="FK19:FL19 FK10:FK21 FK25:FK26 FK29 FK31:FK35">
    <cfRule type="expression" dxfId="19715" priority="24408" stopIfTrue="1">
      <formula>WEEKDAY($A10)=1</formula>
    </cfRule>
  </conditionalFormatting>
  <conditionalFormatting sqref="FK19:FL19 FK10:FK21 FK25:FK26 FK29 FK31:FK35">
    <cfRule type="expression" dxfId="19714" priority="24407" stopIfTrue="1">
      <formula>WEEKDAY($A10)=1</formula>
    </cfRule>
  </conditionalFormatting>
  <conditionalFormatting sqref="FK19:FL19 FK10:FK21 FK25:FK26 FK29 FK31:FK35">
    <cfRule type="expression" dxfId="19713" priority="24406" stopIfTrue="1">
      <formula>WEEKDAY($A10)=1</formula>
    </cfRule>
  </conditionalFormatting>
  <conditionalFormatting sqref="FK19:FL19 FK10:FK21 FK25:FK26 FK29 FK31:FK35">
    <cfRule type="expression" dxfId="19712" priority="24405" stopIfTrue="1">
      <formula>WEEKDAY($A10)=1</formula>
    </cfRule>
  </conditionalFormatting>
  <conditionalFormatting sqref="FK19:FL19 FK10:FK21 FK25:FK26 FK29 FK31:FK35">
    <cfRule type="expression" dxfId="19711" priority="24404" stopIfTrue="1">
      <formula>WEEKDAY($A10)=1</formula>
    </cfRule>
  </conditionalFormatting>
  <conditionalFormatting sqref="FK19:FL19 FK10:FK21 FK25:FK26 FK29 FK31:FK35">
    <cfRule type="expression" dxfId="19710" priority="24403" stopIfTrue="1">
      <formula>WEEKDAY($A10)=1</formula>
    </cfRule>
  </conditionalFormatting>
  <conditionalFormatting sqref="FK19:FL19 FK10:FK21 FK25:FK26 FK29 FK31:FK35">
    <cfRule type="expression" dxfId="19709" priority="24402" stopIfTrue="1">
      <formula>WEEKDAY($A10)=1</formula>
    </cfRule>
  </conditionalFormatting>
  <conditionalFormatting sqref="FK19:FL19 FK10:FK21 FK25:FK26 FK29 FK31:FK35">
    <cfRule type="expression" dxfId="19708" priority="24401" stopIfTrue="1">
      <formula>WEEKDAY($A10)=1</formula>
    </cfRule>
  </conditionalFormatting>
  <conditionalFormatting sqref="FK19:FL19 FK10:FK21 FK25:FK26 FK29 FK31:FK35">
    <cfRule type="expression" dxfId="19707" priority="24400" stopIfTrue="1">
      <formula>WEEKDAY($A10)=1</formula>
    </cfRule>
  </conditionalFormatting>
  <conditionalFormatting sqref="FK19:FL19 FK10:FK21 FK25:FK26 FK29 FK31:FK35">
    <cfRule type="expression" dxfId="19706" priority="24399" stopIfTrue="1">
      <formula>WEEKDAY($A10)=1</formula>
    </cfRule>
  </conditionalFormatting>
  <conditionalFormatting sqref="FK19:FL19 FK10:FK21 FK25:FK26 FK29 FK31:FK35">
    <cfRule type="expression" dxfId="19705" priority="24398" stopIfTrue="1">
      <formula>WEEKDAY($A10)=1</formula>
    </cfRule>
  </conditionalFormatting>
  <conditionalFormatting sqref="FK19:FL19 FK10:FK21 FK25:FK26 FK29 FK31:FK35">
    <cfRule type="expression" dxfId="19704" priority="24397" stopIfTrue="1">
      <formula>WEEKDAY($A10)=1</formula>
    </cfRule>
  </conditionalFormatting>
  <conditionalFormatting sqref="FK19:FL19 FK10:FK21 FK25:FK26 FK29 FK31:FK35">
    <cfRule type="expression" dxfId="19703" priority="24396" stopIfTrue="1">
      <formula>WEEKDAY($A10)=1</formula>
    </cfRule>
  </conditionalFormatting>
  <conditionalFormatting sqref="FK19:FL19 FK10:FK21 FK25:FK26 FK29 FK31:FK35">
    <cfRule type="expression" dxfId="19702" priority="24395" stopIfTrue="1">
      <formula>WEEKDAY($A10)=1</formula>
    </cfRule>
  </conditionalFormatting>
  <conditionalFormatting sqref="FK19:FL19 FK10:FK21 FK25:FK26 FK29 FK31:FK35">
    <cfRule type="expression" dxfId="19701" priority="24394" stopIfTrue="1">
      <formula>WEEKDAY($A10)=1</formula>
    </cfRule>
  </conditionalFormatting>
  <conditionalFormatting sqref="FK19:FL19 FK10:FK21 FK25:FK26 FK29 FK31:FK35">
    <cfRule type="expression" dxfId="19700" priority="24393" stopIfTrue="1">
      <formula>WEEKDAY($A10)=1</formula>
    </cfRule>
  </conditionalFormatting>
  <conditionalFormatting sqref="FK19:FL19 FK10:FK21 FK25:FK26 FK29 FK31:FK35">
    <cfRule type="expression" dxfId="19699" priority="24392" stopIfTrue="1">
      <formula>WEEKDAY($A10)=1</formula>
    </cfRule>
  </conditionalFormatting>
  <conditionalFormatting sqref="FK19:FL19 FK10:FK21 FK25:FK26 FK29 FK31:FK35">
    <cfRule type="expression" dxfId="19698" priority="24391" stopIfTrue="1">
      <formula>WEEKDAY($A10)=1</formula>
    </cfRule>
  </conditionalFormatting>
  <conditionalFormatting sqref="FK19:FL19 FK10:FK21 FK25:FK26 FK29 FK31:FK35">
    <cfRule type="expression" dxfId="19697" priority="24390" stopIfTrue="1">
      <formula>WEEKDAY($A10)=1</formula>
    </cfRule>
  </conditionalFormatting>
  <conditionalFormatting sqref="FK19:FL19 FK10:FK21 FK25:FK26 FK29 FK31:FK35">
    <cfRule type="expression" dxfId="19696" priority="24389" stopIfTrue="1">
      <formula>WEEKDAY($A10)=1</formula>
    </cfRule>
  </conditionalFormatting>
  <conditionalFormatting sqref="FK19:FL19 FK10:FK21 FK25:FK26 FK29 FK31:FK35">
    <cfRule type="expression" dxfId="19695" priority="24388" stopIfTrue="1">
      <formula>WEEKDAY($A10)=1</formula>
    </cfRule>
  </conditionalFormatting>
  <conditionalFormatting sqref="FK19:FL19 FK10:FK21 FK25:FK26 FK29 FK31:FK35">
    <cfRule type="expression" dxfId="19694" priority="24383" stopIfTrue="1">
      <formula>WEEKDAY($A10)=1</formula>
    </cfRule>
  </conditionalFormatting>
  <conditionalFormatting sqref="FK19:FL19 FK10:FK21 FK25:FK26 FK29 FK31:FK35">
    <cfRule type="expression" dxfId="19693" priority="24386" stopIfTrue="1">
      <formula>WEEKDAY($A10)=1</formula>
    </cfRule>
  </conditionalFormatting>
  <conditionalFormatting sqref="FK19:FL19 FK10:FK21 FK25:FK26 FK29 FK31:FK35">
    <cfRule type="expression" dxfId="19692" priority="24385" stopIfTrue="1">
      <formula>WEEKDAY($A10)=1</formula>
    </cfRule>
  </conditionalFormatting>
  <conditionalFormatting sqref="FK19:FL19 FK10:FK21 FK25:FK26 FK29 FK31:FK35">
    <cfRule type="expression" dxfId="19691" priority="24384" stopIfTrue="1">
      <formula>WEEKDAY($A10)=1</formula>
    </cfRule>
  </conditionalFormatting>
  <conditionalFormatting sqref="FK19:FL19 FK10:FK21 FK25:FK26 FK29 FK31:FK35">
    <cfRule type="expression" dxfId="19690" priority="24382" stopIfTrue="1">
      <formula>WEEKDAY($A10)=1</formula>
    </cfRule>
  </conditionalFormatting>
  <conditionalFormatting sqref="FK19:FL19 FK10:FK21 FK25:FK26 FK29 FK31:FK35">
    <cfRule type="expression" dxfId="19689" priority="24381" stopIfTrue="1">
      <formula>WEEKDAY($A10)=1</formula>
    </cfRule>
  </conditionalFormatting>
  <conditionalFormatting sqref="FK19:FL19 FK10:FK21 FK25:FK26 FK29 FK31:FK35">
    <cfRule type="expression" dxfId="19688" priority="24380" stopIfTrue="1">
      <formula>WEEKDAY($A10)=1</formula>
    </cfRule>
  </conditionalFormatting>
  <conditionalFormatting sqref="FK19:FL19 FK10:FK21 FK25:FK26 FK29 FK31:FK35">
    <cfRule type="expression" dxfId="19687" priority="24379" stopIfTrue="1">
      <formula>WEEKDAY($A10)=1</formula>
    </cfRule>
  </conditionalFormatting>
  <conditionalFormatting sqref="FK19:FL19 FK10:FK21 FK25:FK26 FK29 FK31:FK35">
    <cfRule type="expression" dxfId="19686" priority="24332" stopIfTrue="1">
      <formula>WEEKDAY($A10)=1</formula>
    </cfRule>
  </conditionalFormatting>
  <conditionalFormatting sqref="FK19:FL19 FK10:FK21 FK25:FK26 FK29 FK31:FK35">
    <cfRule type="expression" dxfId="19685" priority="24378" stopIfTrue="1">
      <formula>WEEKDAY($A10)=1</formula>
    </cfRule>
  </conditionalFormatting>
  <conditionalFormatting sqref="FK19:FL19 FK10:FK21 FK25:FK26 FK29 FK31:FK35">
    <cfRule type="expression" dxfId="19684" priority="24377" stopIfTrue="1">
      <formula>WEEKDAY($A10)=1</formula>
    </cfRule>
  </conditionalFormatting>
  <conditionalFormatting sqref="FK19:FL19 FK10:FK21 FK25:FK26 FK29 FK31:FK35">
    <cfRule type="expression" dxfId="19683" priority="24376" stopIfTrue="1">
      <formula>WEEKDAY($A10)=1</formula>
    </cfRule>
  </conditionalFormatting>
  <conditionalFormatting sqref="FK19:FL19 FK10:FK21 FK25:FK26 FK29 FK31:FK35">
    <cfRule type="expression" dxfId="19682" priority="24375" stopIfTrue="1">
      <formula>WEEKDAY($A10)=1</formula>
    </cfRule>
  </conditionalFormatting>
  <conditionalFormatting sqref="FK19:FL19 FK10:FK21 FK25:FK26 FK29 FK31:FK35">
    <cfRule type="expression" dxfId="19681" priority="24374" stopIfTrue="1">
      <formula>WEEKDAY($A10)=1</formula>
    </cfRule>
  </conditionalFormatting>
  <conditionalFormatting sqref="FK19:FL19 FK10:FK21 FK25:FK26 FK29 FK31:FK35">
    <cfRule type="expression" dxfId="19680" priority="24373" stopIfTrue="1">
      <formula>WEEKDAY($A10)=1</formula>
    </cfRule>
  </conditionalFormatting>
  <conditionalFormatting sqref="FK19:FL19 FK10:FK21 FK25:FK26 FK29 FK31:FK35">
    <cfRule type="expression" dxfId="19679" priority="24372" stopIfTrue="1">
      <formula>WEEKDAY($A10)=1</formula>
    </cfRule>
  </conditionalFormatting>
  <conditionalFormatting sqref="FK19:FL19 FK10:FK21 FK25:FK26 FK29 FK31:FK35">
    <cfRule type="expression" dxfId="19678" priority="24371" stopIfTrue="1">
      <formula>WEEKDAY($A10)=1</formula>
    </cfRule>
  </conditionalFormatting>
  <conditionalFormatting sqref="FK19:FL19 FK10:FK21 FK25:FK26 FK29 FK31:FK35">
    <cfRule type="expression" dxfId="19677" priority="24370" stopIfTrue="1">
      <formula>WEEKDAY($A10)=1</formula>
    </cfRule>
  </conditionalFormatting>
  <conditionalFormatting sqref="FK19:FL19 FK10:FK21 FK25:FK26 FK29 FK31:FK35">
    <cfRule type="expression" dxfId="19676" priority="24369" stopIfTrue="1">
      <formula>WEEKDAY($A10)=1</formula>
    </cfRule>
  </conditionalFormatting>
  <conditionalFormatting sqref="FK19:FL19 FK10:FK21 FK25:FK26 FK29 FK31:FK35">
    <cfRule type="expression" dxfId="19675" priority="24368" stopIfTrue="1">
      <formula>WEEKDAY($A10)=1</formula>
    </cfRule>
  </conditionalFormatting>
  <conditionalFormatting sqref="FK19:FL19 FK10:FK21 FK25:FK26 FK29 FK31:FK35">
    <cfRule type="expression" dxfId="19674" priority="24367" stopIfTrue="1">
      <formula>WEEKDAY($A10)=1</formula>
    </cfRule>
  </conditionalFormatting>
  <conditionalFormatting sqref="FK19:FL19 FK10:FK21 FK25:FK26 FK29 FK31:FK35">
    <cfRule type="expression" dxfId="19673" priority="24366" stopIfTrue="1">
      <formula>WEEKDAY($A10)=1</formula>
    </cfRule>
  </conditionalFormatting>
  <conditionalFormatting sqref="FK19:FL19 FK10:FK21 FK25:FK26 FK29 FK31:FK35">
    <cfRule type="expression" dxfId="19672" priority="24365" stopIfTrue="1">
      <formula>WEEKDAY($A10)=1</formula>
    </cfRule>
  </conditionalFormatting>
  <conditionalFormatting sqref="FK19:FL19 FK10:FK21 FK25:FK26 FK29 FK31:FK35">
    <cfRule type="expression" dxfId="19671" priority="24364" stopIfTrue="1">
      <formula>WEEKDAY($A10)=1</formula>
    </cfRule>
  </conditionalFormatting>
  <conditionalFormatting sqref="FK19:FL19 FK10:FK21 FK25:FK26 FK29 FK31:FK35">
    <cfRule type="expression" dxfId="19670" priority="24363" stopIfTrue="1">
      <formula>WEEKDAY($A10)=1</formula>
    </cfRule>
  </conditionalFormatting>
  <conditionalFormatting sqref="FK19:FL19 FK10:FK21 FK25:FK26 FK29 FK31:FK35">
    <cfRule type="expression" dxfId="19669" priority="24362" stopIfTrue="1">
      <formula>WEEKDAY($A10)=1</formula>
    </cfRule>
  </conditionalFormatting>
  <conditionalFormatting sqref="FK19:FL19 FK10:FK21 FK25:FK26 FK29 FK31:FK35">
    <cfRule type="expression" dxfId="19668" priority="24361" stopIfTrue="1">
      <formula>WEEKDAY($A10)=1</formula>
    </cfRule>
  </conditionalFormatting>
  <conditionalFormatting sqref="FK19:FL19 FK10:FK21 FK25:FK26 FK29 FK31:FK35">
    <cfRule type="expression" dxfId="19667" priority="24360" stopIfTrue="1">
      <formula>WEEKDAY($A10)=1</formula>
    </cfRule>
  </conditionalFormatting>
  <conditionalFormatting sqref="FK19:FL19 FK10:FK21 FK25:FK26 FK29 FK31:FK35">
    <cfRule type="expression" dxfId="19666" priority="24359" stopIfTrue="1">
      <formula>WEEKDAY($A10)=1</formula>
    </cfRule>
  </conditionalFormatting>
  <conditionalFormatting sqref="FK19:FL19 FK10:FK21 FK25:FK26 FK29 FK31:FK35">
    <cfRule type="expression" dxfId="19665" priority="24358" stopIfTrue="1">
      <formula>WEEKDAY($A10)=1</formula>
    </cfRule>
  </conditionalFormatting>
  <conditionalFormatting sqref="FK19:FL19 FK10:FK21 FK25:FK26 FK29 FK31:FK35">
    <cfRule type="expression" dxfId="19664" priority="24357" stopIfTrue="1">
      <formula>WEEKDAY($A10)=1</formula>
    </cfRule>
  </conditionalFormatting>
  <conditionalFormatting sqref="FK19:FL19 FK10:FK21 FK25:FK26 FK29 FK31:FK35">
    <cfRule type="expression" dxfId="19663" priority="24356" stopIfTrue="1">
      <formula>WEEKDAY($A10)=1</formula>
    </cfRule>
  </conditionalFormatting>
  <conditionalFormatting sqref="FK19:FL19 FK10:FK21 FK25:FK26 FK29 FK31:FK35">
    <cfRule type="expression" dxfId="19662" priority="24355" stopIfTrue="1">
      <formula>WEEKDAY($A10)=1</formula>
    </cfRule>
  </conditionalFormatting>
  <conditionalFormatting sqref="FK19:FL19 FK10:FK21 FK25:FK26 FK29 FK31:FK35">
    <cfRule type="expression" dxfId="19661" priority="24354" stopIfTrue="1">
      <formula>WEEKDAY($A10)=1</formula>
    </cfRule>
  </conditionalFormatting>
  <conditionalFormatting sqref="FK19:FL19 FK10:FK21 FK25:FK26 FK29 FK31:FK35">
    <cfRule type="expression" dxfId="19660" priority="24353" stopIfTrue="1">
      <formula>WEEKDAY($A10)=1</formula>
    </cfRule>
  </conditionalFormatting>
  <conditionalFormatting sqref="FK19:FL19 FK10:FK21 FK25:FK26 FK29 FK31:FK35">
    <cfRule type="expression" dxfId="19659" priority="24352" stopIfTrue="1">
      <formula>WEEKDAY($A10)=1</formula>
    </cfRule>
  </conditionalFormatting>
  <conditionalFormatting sqref="FK19:FL19 FK10:FK21 FK25:FK26 FK29 FK31:FK35">
    <cfRule type="expression" dxfId="19658" priority="24351" stopIfTrue="1">
      <formula>WEEKDAY($A10)=1</formula>
    </cfRule>
  </conditionalFormatting>
  <conditionalFormatting sqref="FK19:FL19 FK10:FK21 FK25:FK26 FK29 FK31:FK35">
    <cfRule type="expression" dxfId="19657" priority="24350" stopIfTrue="1">
      <formula>WEEKDAY($A10)=1</formula>
    </cfRule>
  </conditionalFormatting>
  <conditionalFormatting sqref="FK19:FL19 FK10:FK21 FK25:FK26 FK29 FK31:FK35">
    <cfRule type="expression" dxfId="19656" priority="24349" stopIfTrue="1">
      <formula>WEEKDAY($A10)=1</formula>
    </cfRule>
  </conditionalFormatting>
  <conditionalFormatting sqref="FK19:FL19 FK10:FK21 FK25:FK26 FK29 FK31:FK35">
    <cfRule type="expression" dxfId="19655" priority="24348" stopIfTrue="1">
      <formula>WEEKDAY($A10)=1</formula>
    </cfRule>
  </conditionalFormatting>
  <conditionalFormatting sqref="FK19:FL19 FK10:FK21 FK25:FK26 FK29 FK31:FK35">
    <cfRule type="expression" dxfId="19654" priority="24347" stopIfTrue="1">
      <formula>WEEKDAY($A10)=1</formula>
    </cfRule>
  </conditionalFormatting>
  <conditionalFormatting sqref="FK19:FL19 FK10:FK21 FK25:FK26 FK29 FK31:FK35">
    <cfRule type="expression" dxfId="19653" priority="24346" stopIfTrue="1">
      <formula>WEEKDAY($A10)=1</formula>
    </cfRule>
  </conditionalFormatting>
  <conditionalFormatting sqref="FK19:FL19 FK10:FK21 FK25:FK26 FK29 FK31:FK35">
    <cfRule type="expression" dxfId="19652" priority="24345" stopIfTrue="1">
      <formula>WEEKDAY($A10)=1</formula>
    </cfRule>
  </conditionalFormatting>
  <conditionalFormatting sqref="FK19:FL19 FK10:FK21 FK25:FK26 FK29 FK31:FK35">
    <cfRule type="expression" dxfId="19651" priority="24344" stopIfTrue="1">
      <formula>WEEKDAY($A10)=1</formula>
    </cfRule>
  </conditionalFormatting>
  <conditionalFormatting sqref="FK19:FL19 FK10:FK21 FK25:FK26 FK29 FK31:FK35">
    <cfRule type="expression" dxfId="19650" priority="24343" stopIfTrue="1">
      <formula>WEEKDAY($A10)=1</formula>
    </cfRule>
  </conditionalFormatting>
  <conditionalFormatting sqref="FK19:FL19 FK10:FK21 FK25:FK26 FK29 FK31:FK35">
    <cfRule type="expression" dxfId="19649" priority="24342" stopIfTrue="1">
      <formula>WEEKDAY($A10)=1</formula>
    </cfRule>
  </conditionalFormatting>
  <conditionalFormatting sqref="FK19:FL19 FK10:FK21 FK25:FK26 FK29 FK31:FK35">
    <cfRule type="expression" dxfId="19648" priority="24341" stopIfTrue="1">
      <formula>WEEKDAY($A10)=1</formula>
    </cfRule>
  </conditionalFormatting>
  <conditionalFormatting sqref="FK19:FL19 FK10:FK21 FK25:FK26 FK29 FK31:FK35">
    <cfRule type="expression" dxfId="19647" priority="24340" stopIfTrue="1">
      <formula>WEEKDAY($A10)=1</formula>
    </cfRule>
  </conditionalFormatting>
  <conditionalFormatting sqref="FK19:FL19 FK10:FK21 FK25:FK26 FK29 FK31:FK35">
    <cfRule type="expression" dxfId="19646" priority="24339" stopIfTrue="1">
      <formula>WEEKDAY($A10)=1</formula>
    </cfRule>
  </conditionalFormatting>
  <conditionalFormatting sqref="FK19:FL19 FK10:FK21 FK25:FK26 FK29 FK31:FK35">
    <cfRule type="expression" dxfId="19645" priority="24338" stopIfTrue="1">
      <formula>WEEKDAY($A10)=1</formula>
    </cfRule>
  </conditionalFormatting>
  <conditionalFormatting sqref="FK19:FL19 FK10:FK21 FK25:FK26 FK29 FK31:FK35">
    <cfRule type="expression" dxfId="19644" priority="24337" stopIfTrue="1">
      <formula>WEEKDAY($A10)=1</formula>
    </cfRule>
  </conditionalFormatting>
  <conditionalFormatting sqref="FK19:FL19 FK10:FK21 FK25:FK26 FK29 FK31:FK35">
    <cfRule type="expression" dxfId="19643" priority="24336" stopIfTrue="1">
      <formula>WEEKDAY($A10)=1</formula>
    </cfRule>
  </conditionalFormatting>
  <conditionalFormatting sqref="FK19:FL19 FK10:FK21 FK25:FK26 FK29 FK31:FK35">
    <cfRule type="expression" dxfId="19642" priority="24335" stopIfTrue="1">
      <formula>WEEKDAY($A10)=1</formula>
    </cfRule>
  </conditionalFormatting>
  <conditionalFormatting sqref="FK19:FL19 FK10:FK21 FK25:FK26 FK29 FK31:FK35">
    <cfRule type="expression" dxfId="19641" priority="24334" stopIfTrue="1">
      <formula>WEEKDAY($A10)=1</formula>
    </cfRule>
  </conditionalFormatting>
  <conditionalFormatting sqref="FK19:FL19 FK10:FK21 FK25:FK26 FK29 FK31:FK35">
    <cfRule type="expression" dxfId="19640" priority="24333" stopIfTrue="1">
      <formula>WEEKDAY($A10)=1</formula>
    </cfRule>
  </conditionalFormatting>
  <conditionalFormatting sqref="FK19:FL19 FK10:FK21 FK25:FK26 FK29 FK31:FK35">
    <cfRule type="expression" dxfId="19639" priority="24331" stopIfTrue="1">
      <formula>WEEKDAY($A10)=1</formula>
    </cfRule>
  </conditionalFormatting>
  <conditionalFormatting sqref="FK19:FL19 FK10:FK21 FK25:FK26 FK29 FK31:FK35">
    <cfRule type="expression" dxfId="19638" priority="24330" stopIfTrue="1">
      <formula>WEEKDAY($A10)=1</formula>
    </cfRule>
  </conditionalFormatting>
  <conditionalFormatting sqref="FK19:FL19 FK10:FK21 FK25:FK26 FK29 FK31:FK35">
    <cfRule type="expression" dxfId="19637" priority="24329" stopIfTrue="1">
      <formula>WEEKDAY($A10)=1</formula>
    </cfRule>
  </conditionalFormatting>
  <conditionalFormatting sqref="FK19:FL19 FK10:FK21 FK25:FK26 FK29 FK31:FK35">
    <cfRule type="expression" dxfId="19636" priority="24328" stopIfTrue="1">
      <formula>WEEKDAY($A10)=1</formula>
    </cfRule>
  </conditionalFormatting>
  <conditionalFormatting sqref="FK19:FL19 FK10:FK21 FK25:FK26 FK29 FK31:FK35">
    <cfRule type="expression" dxfId="19635" priority="24327" stopIfTrue="1">
      <formula>WEEKDAY($A10)=1</formula>
    </cfRule>
  </conditionalFormatting>
  <conditionalFormatting sqref="FK19:FL19 FK10:FK21 FK25:FK26 FK29 FK31:FK35">
    <cfRule type="expression" dxfId="19634" priority="24326" stopIfTrue="1">
      <formula>WEEKDAY($A10)=1</formula>
    </cfRule>
  </conditionalFormatting>
  <conditionalFormatting sqref="FK19:FL19 FK10:FK21 FK25:FK26 FK29 FK31:FK35">
    <cfRule type="expression" dxfId="19633" priority="24325" stopIfTrue="1">
      <formula>WEEKDAY($A10)=1</formula>
    </cfRule>
  </conditionalFormatting>
  <conditionalFormatting sqref="FK19:FL19 FK10:FK21 FK25:FK26 FK29 FK31:FK35">
    <cfRule type="expression" dxfId="19632" priority="24324" stopIfTrue="1">
      <formula>WEEKDAY($A10)=1</formula>
    </cfRule>
  </conditionalFormatting>
  <conditionalFormatting sqref="FK19:FL19 FK10:FK21 FK25:FK26 FK29 FK31:FK35">
    <cfRule type="expression" dxfId="19631" priority="24323" stopIfTrue="1">
      <formula>WEEKDAY($A10)=1</formula>
    </cfRule>
  </conditionalFormatting>
  <conditionalFormatting sqref="FK19:FL19 FK10:FK21 FK25:FK26 FK29 FK31:FK35">
    <cfRule type="expression" dxfId="19630" priority="24322" stopIfTrue="1">
      <formula>WEEKDAY($A10)=1</formula>
    </cfRule>
  </conditionalFormatting>
  <conditionalFormatting sqref="FK19:FL19 FK10:FK21 FK25:FK26 FK29 FK31:FK35">
    <cfRule type="expression" dxfId="19629" priority="24321" stopIfTrue="1">
      <formula>WEEKDAY($A10)=1</formula>
    </cfRule>
  </conditionalFormatting>
  <conditionalFormatting sqref="FK19:FL19 FK10:FK21 FK25:FK26 FK29 FK31:FK35">
    <cfRule type="expression" dxfId="19628" priority="24320" stopIfTrue="1">
      <formula>WEEKDAY($A10)=1</formula>
    </cfRule>
  </conditionalFormatting>
  <conditionalFormatting sqref="FK19:FL19 FK10:FK21 FK25:FK26 FK29 FK31:FK35">
    <cfRule type="expression" dxfId="19627" priority="24319" stopIfTrue="1">
      <formula>WEEKDAY($A10)=1</formula>
    </cfRule>
  </conditionalFormatting>
  <conditionalFormatting sqref="FK19:FL19 FK10:FK21 FK25:FK26 FK29 FK31:FK35">
    <cfRule type="expression" dxfId="19626" priority="24318" stopIfTrue="1">
      <formula>WEEKDAY($A10)=1</formula>
    </cfRule>
  </conditionalFormatting>
  <conditionalFormatting sqref="FK19:FL19 FK10:FK21 FK25:FK26 FK29 FK31:FK35">
    <cfRule type="expression" dxfId="19625" priority="24317" stopIfTrue="1">
      <formula>WEEKDAY($A10)=1</formula>
    </cfRule>
  </conditionalFormatting>
  <conditionalFormatting sqref="FK19:FL19 FK10:FK21 FK25:FK26 FK29 FK31:FK35">
    <cfRule type="expression" dxfId="19624" priority="24316" stopIfTrue="1">
      <formula>WEEKDAY($A10)=1</formula>
    </cfRule>
  </conditionalFormatting>
  <conditionalFormatting sqref="FK19:FL19 FK10:FK21 FK25:FK26 FK29 FK31:FK35">
    <cfRule type="expression" dxfId="19623" priority="24315" stopIfTrue="1">
      <formula>WEEKDAY($A10)=1</formula>
    </cfRule>
  </conditionalFormatting>
  <conditionalFormatting sqref="FK19:FL19 FK10:FK21 FK25:FK26 FK29 FK31:FK35">
    <cfRule type="expression" dxfId="19622" priority="24314" stopIfTrue="1">
      <formula>WEEKDAY($A10)=1</formula>
    </cfRule>
  </conditionalFormatting>
  <conditionalFormatting sqref="FK19:FL19 FK10:FK21 FK25:FK26 FK29 FK31:FK35">
    <cfRule type="expression" dxfId="19621" priority="24313" stopIfTrue="1">
      <formula>WEEKDAY($A10)=1</formula>
    </cfRule>
  </conditionalFormatting>
  <conditionalFormatting sqref="FK19:FL19 FK10:FK21 FK25:FK26 FK29 FK31:FK35">
    <cfRule type="expression" dxfId="19620" priority="24312" stopIfTrue="1">
      <formula>WEEKDAY($A10)=1</formula>
    </cfRule>
  </conditionalFormatting>
  <conditionalFormatting sqref="FK19:FL19 FK10:FK21 FK25:FK26 FK29 FK31:FK35">
    <cfRule type="expression" dxfId="19619" priority="24311" stopIfTrue="1">
      <formula>WEEKDAY($A10)=1</formula>
    </cfRule>
  </conditionalFormatting>
  <conditionalFormatting sqref="FK19:FL19 FK10:FK21 FK25:FK26 FK29 FK31:FK35">
    <cfRule type="expression" dxfId="19618" priority="24310" stopIfTrue="1">
      <formula>WEEKDAY($A10)=1</formula>
    </cfRule>
  </conditionalFormatting>
  <conditionalFormatting sqref="FK19:FL19 FK10:FK21 FK25:FK26 FK29 FK31:FK35">
    <cfRule type="expression" dxfId="19617" priority="24309" stopIfTrue="1">
      <formula>WEEKDAY($A10)=1</formula>
    </cfRule>
  </conditionalFormatting>
  <conditionalFormatting sqref="FK19:FL19 FK10:FK21 FK25:FK26 FK29 FK31:FK35">
    <cfRule type="expression" dxfId="19616" priority="24308" stopIfTrue="1">
      <formula>WEEKDAY($A10)=1</formula>
    </cfRule>
  </conditionalFormatting>
  <conditionalFormatting sqref="FK19:FL19 FK10:FK21 FK25:FK26 FK29 FK31:FK35">
    <cfRule type="expression" dxfId="19615" priority="24307" stopIfTrue="1">
      <formula>WEEKDAY($A10)=1</formula>
    </cfRule>
  </conditionalFormatting>
  <conditionalFormatting sqref="FK19:FL19 FK10:FK21 FK25:FK26 FK29 FK31:FK35">
    <cfRule type="expression" dxfId="19614" priority="24306" stopIfTrue="1">
      <formula>WEEKDAY($A10)=1</formula>
    </cfRule>
  </conditionalFormatting>
  <conditionalFormatting sqref="FK19:FL19 FK10:FK21 FK25:FK26 FK29 FK31:FK35">
    <cfRule type="expression" dxfId="19613" priority="24305" stopIfTrue="1">
      <formula>WEEKDAY($A10)=1</formula>
    </cfRule>
  </conditionalFormatting>
  <conditionalFormatting sqref="FK19:FL19 FK10:FK21 FK25:FK26 FK29 FK31:FK35">
    <cfRule type="expression" dxfId="19612" priority="24304" stopIfTrue="1">
      <formula>WEEKDAY($A10)=1</formula>
    </cfRule>
  </conditionalFormatting>
  <conditionalFormatting sqref="FK19:FL19 FK10:FK21 FK25:FK26 FK29 FK31:FK35">
    <cfRule type="expression" dxfId="19611" priority="24303" stopIfTrue="1">
      <formula>WEEKDAY($A10)=1</formula>
    </cfRule>
  </conditionalFormatting>
  <conditionalFormatting sqref="FK19:FL19 FK10:FK21 FK25:FK26 FK29 FK31:FK35">
    <cfRule type="expression" dxfId="19610" priority="24302" stopIfTrue="1">
      <formula>WEEKDAY($A10)=1</formula>
    </cfRule>
  </conditionalFormatting>
  <conditionalFormatting sqref="FK19:FL19 FK10:FK21 FK25:FK26 FK29 FK31:FK35">
    <cfRule type="expression" dxfId="19609" priority="24301" stopIfTrue="1">
      <formula>WEEKDAY($A10)=1</formula>
    </cfRule>
  </conditionalFormatting>
  <conditionalFormatting sqref="FK19:FL19 FK10:FK21 FK25:FK26 FK29 FK31:FK35">
    <cfRule type="expression" dxfId="19608" priority="24300" stopIfTrue="1">
      <formula>WEEKDAY($A10)=1</formula>
    </cfRule>
  </conditionalFormatting>
  <conditionalFormatting sqref="FK19:FL19 FK10:FK21 FK25:FK26 FK29 FK31:FK35">
    <cfRule type="expression" dxfId="19607" priority="24299" stopIfTrue="1">
      <formula>WEEKDAY($A10)=1</formula>
    </cfRule>
  </conditionalFormatting>
  <conditionalFormatting sqref="FK19:FL19 FK10:FK21 FK25:FK26 FK29 FK31:FK35">
    <cfRule type="expression" dxfId="19606" priority="24298" stopIfTrue="1">
      <formula>WEEKDAY($A10)=1</formula>
    </cfRule>
  </conditionalFormatting>
  <conditionalFormatting sqref="FK19:FL19 FK10:FK21 FK25:FK26 FK29 FK31:FK35">
    <cfRule type="expression" dxfId="19605" priority="24294" stopIfTrue="1">
      <formula>WEEKDAY($A10)=1</formula>
    </cfRule>
  </conditionalFormatting>
  <conditionalFormatting sqref="FK19:FL19 FK10:FK21 FK25:FK26 FK29 FK31:FK35">
    <cfRule type="expression" dxfId="19604" priority="24297" stopIfTrue="1">
      <formula>WEEKDAY($A10)=1</formula>
    </cfRule>
  </conditionalFormatting>
  <conditionalFormatting sqref="FK19:FL19 FK10:FK21 FK25:FK26 FK29 FK31:FK35">
    <cfRule type="expression" dxfId="19603" priority="24296" stopIfTrue="1">
      <formula>WEEKDAY($A10)=1</formula>
    </cfRule>
  </conditionalFormatting>
  <conditionalFormatting sqref="FK19:FL19 FK10:FK21 FK25:FK26 FK29 FK31:FK35">
    <cfRule type="expression" dxfId="19602" priority="24295" stopIfTrue="1">
      <formula>WEEKDAY($A10)=1</formula>
    </cfRule>
  </conditionalFormatting>
  <conditionalFormatting sqref="FK19:FL19 FK10:FK21 FK25:FK26 FK29 FK31:FK35">
    <cfRule type="expression" dxfId="19601" priority="24293" stopIfTrue="1">
      <formula>WEEKDAY($A10)=1</formula>
    </cfRule>
  </conditionalFormatting>
  <conditionalFormatting sqref="FK19:FL19 FK10:FK21 FK25:FK26 FK29 FK31:FK35">
    <cfRule type="expression" dxfId="19600" priority="24292" stopIfTrue="1">
      <formula>WEEKDAY($A10)=1</formula>
    </cfRule>
  </conditionalFormatting>
  <conditionalFormatting sqref="FK19:FL19 FK10:FK21 FK25:FK26 FK29 FK31:FK35">
    <cfRule type="expression" dxfId="19599" priority="24291" stopIfTrue="1">
      <formula>WEEKDAY($A10)=1</formula>
    </cfRule>
  </conditionalFormatting>
  <conditionalFormatting sqref="FK19:FL19 FK10:FK21 FK25:FK26 FK29 FK31:FK35">
    <cfRule type="expression" dxfId="19598" priority="24290" stopIfTrue="1">
      <formula>WEEKDAY($A10)=1</formula>
    </cfRule>
  </conditionalFormatting>
  <conditionalFormatting sqref="FK19:FL19 FK10:FK21 FK25:FK26 FK29 FK31:FK35">
    <cfRule type="expression" dxfId="19597" priority="24243" stopIfTrue="1">
      <formula>WEEKDAY($A10)=1</formula>
    </cfRule>
  </conditionalFormatting>
  <conditionalFormatting sqref="FK19:FL19 FK10:FK21 FK25:FK26 FK29 FK31:FK35">
    <cfRule type="expression" dxfId="19596" priority="24289" stopIfTrue="1">
      <formula>WEEKDAY($A10)=1</formula>
    </cfRule>
  </conditionalFormatting>
  <conditionalFormatting sqref="FK19:FL19 FK10:FK21 FK25:FK26 FK29 FK31:FK35">
    <cfRule type="expression" dxfId="19595" priority="24288" stopIfTrue="1">
      <formula>WEEKDAY($A10)=1</formula>
    </cfRule>
  </conditionalFormatting>
  <conditionalFormatting sqref="FK19:FL19 FK10:FK21 FK25:FK26 FK29 FK31:FK35">
    <cfRule type="expression" dxfId="19594" priority="24287" stopIfTrue="1">
      <formula>WEEKDAY($A10)=1</formula>
    </cfRule>
  </conditionalFormatting>
  <conditionalFormatting sqref="FK19:FL19 FK10:FK21 FK25:FK26 FK29 FK31:FK35">
    <cfRule type="expression" dxfId="19593" priority="24286" stopIfTrue="1">
      <formula>WEEKDAY($A10)=1</formula>
    </cfRule>
  </conditionalFormatting>
  <conditionalFormatting sqref="FK19:FL19 FK10:FK21 FK25:FK26 FK29 FK31:FK35">
    <cfRule type="expression" dxfId="19592" priority="24285" stopIfTrue="1">
      <formula>WEEKDAY($A10)=1</formula>
    </cfRule>
  </conditionalFormatting>
  <conditionalFormatting sqref="FK19:FL19 FK10:FK21 FK25:FK26 FK29 FK31:FK35">
    <cfRule type="expression" dxfId="19591" priority="24284" stopIfTrue="1">
      <formula>WEEKDAY($A10)=1</formula>
    </cfRule>
  </conditionalFormatting>
  <conditionalFormatting sqref="FK19:FL19 FK10:FK21 FK25:FK26 FK29 FK31:FK35">
    <cfRule type="expression" dxfId="19590" priority="24283" stopIfTrue="1">
      <formula>WEEKDAY($A10)=1</formula>
    </cfRule>
  </conditionalFormatting>
  <conditionalFormatting sqref="FK19:FL19 FK10:FK21 FK25:FK26 FK29 FK31:FK35">
    <cfRule type="expression" dxfId="19589" priority="24282" stopIfTrue="1">
      <formula>WEEKDAY($A10)=1</formula>
    </cfRule>
  </conditionalFormatting>
  <conditionalFormatting sqref="FK19:FL19 FK10:FK21 FK25:FK26 FK29 FK31:FK35">
    <cfRule type="expression" dxfId="19588" priority="24281" stopIfTrue="1">
      <formula>WEEKDAY($A10)=1</formula>
    </cfRule>
  </conditionalFormatting>
  <conditionalFormatting sqref="FK19:FL19 FK10:FK21 FK25:FK26 FK29 FK31:FK35">
    <cfRule type="expression" dxfId="19587" priority="24280" stopIfTrue="1">
      <formula>WEEKDAY($A10)=1</formula>
    </cfRule>
  </conditionalFormatting>
  <conditionalFormatting sqref="FK19:FL19 FK10:FK21 FK25:FK26 FK29 FK31:FK35">
    <cfRule type="expression" dxfId="19586" priority="24279" stopIfTrue="1">
      <formula>WEEKDAY($A10)=1</formula>
    </cfRule>
  </conditionalFormatting>
  <conditionalFormatting sqref="FK19:FL19 FK10:FK21 FK25:FK26 FK29 FK31:FK35">
    <cfRule type="expression" dxfId="19585" priority="24278" stopIfTrue="1">
      <formula>WEEKDAY($A10)=1</formula>
    </cfRule>
  </conditionalFormatting>
  <conditionalFormatting sqref="FK19:FL19 FK10:FK21 FK25:FK26 FK29 FK31:FK35">
    <cfRule type="expression" dxfId="19584" priority="24277" stopIfTrue="1">
      <formula>WEEKDAY($A10)=1</formula>
    </cfRule>
  </conditionalFormatting>
  <conditionalFormatting sqref="FK19:FL19 FK10:FK21 FK25:FK26 FK29 FK31:FK35">
    <cfRule type="expression" dxfId="19583" priority="24276" stopIfTrue="1">
      <formula>WEEKDAY($A10)=1</formula>
    </cfRule>
  </conditionalFormatting>
  <conditionalFormatting sqref="FK19:FL19 FK10:FK21 FK25:FK26 FK29 FK31:FK35">
    <cfRule type="expression" dxfId="19582" priority="24275" stopIfTrue="1">
      <formula>WEEKDAY($A10)=1</formula>
    </cfRule>
  </conditionalFormatting>
  <conditionalFormatting sqref="FK19:FL19 FK10:FK21 FK25:FK26 FK29 FK31:FK35">
    <cfRule type="expression" dxfId="19581" priority="24274" stopIfTrue="1">
      <formula>WEEKDAY($A10)=1</formula>
    </cfRule>
  </conditionalFormatting>
  <conditionalFormatting sqref="FK19:FL19 FK10:FK21 FK25:FK26 FK29 FK31:FK35">
    <cfRule type="expression" dxfId="19580" priority="24273" stopIfTrue="1">
      <formula>WEEKDAY($A10)=1</formula>
    </cfRule>
  </conditionalFormatting>
  <conditionalFormatting sqref="FK19:FL19 FK10:FK21 FK25:FK26 FK29 FK31:FK35">
    <cfRule type="expression" dxfId="19579" priority="24272" stopIfTrue="1">
      <formula>WEEKDAY($A10)=1</formula>
    </cfRule>
  </conditionalFormatting>
  <conditionalFormatting sqref="FK19:FL19 FK10:FK21 FK25:FK26 FK29 FK31:FK35">
    <cfRule type="expression" dxfId="19578" priority="24271" stopIfTrue="1">
      <formula>WEEKDAY($A10)=1</formula>
    </cfRule>
  </conditionalFormatting>
  <conditionalFormatting sqref="FK19:FL19 FK10:FK21 FK25:FK26 FK29 FK31:FK35">
    <cfRule type="expression" dxfId="19577" priority="24270" stopIfTrue="1">
      <formula>WEEKDAY($A10)=1</formula>
    </cfRule>
  </conditionalFormatting>
  <conditionalFormatting sqref="FK19:FL19 FK10:FK21 FK25:FK26 FK29 FK31:FK35">
    <cfRule type="expression" dxfId="19576" priority="24269" stopIfTrue="1">
      <formula>WEEKDAY($A10)=1</formula>
    </cfRule>
  </conditionalFormatting>
  <conditionalFormatting sqref="FK19:FL19 FK10:FK21 FK25:FK26 FK29 FK31:FK35">
    <cfRule type="expression" dxfId="19575" priority="24268" stopIfTrue="1">
      <formula>WEEKDAY($A10)=1</formula>
    </cfRule>
  </conditionalFormatting>
  <conditionalFormatting sqref="FK19:FL19 FK10:FK21 FK25:FK26 FK29 FK31:FK35">
    <cfRule type="expression" dxfId="19574" priority="24267" stopIfTrue="1">
      <formula>WEEKDAY($A10)=1</formula>
    </cfRule>
  </conditionalFormatting>
  <conditionalFormatting sqref="FK19:FL19 FK10:FK21 FK25:FK26 FK29 FK31:FK35">
    <cfRule type="expression" dxfId="19573" priority="24266" stopIfTrue="1">
      <formula>WEEKDAY($A10)=1</formula>
    </cfRule>
  </conditionalFormatting>
  <conditionalFormatting sqref="FK19:FL19 FK10:FK21 FK25:FK26 FK29 FK31:FK35">
    <cfRule type="expression" dxfId="19572" priority="24265" stopIfTrue="1">
      <formula>WEEKDAY($A10)=1</formula>
    </cfRule>
  </conditionalFormatting>
  <conditionalFormatting sqref="FK19:FL19 FK10:FK21 FK25:FK26 FK29 FK31:FK35">
    <cfRule type="expression" dxfId="19571" priority="24264" stopIfTrue="1">
      <formula>WEEKDAY($A10)=1</formula>
    </cfRule>
  </conditionalFormatting>
  <conditionalFormatting sqref="FK19:FL19 FK10:FK21 FK25:FK26 FK29 FK31:FK35">
    <cfRule type="expression" dxfId="19570" priority="24263" stopIfTrue="1">
      <formula>WEEKDAY($A10)=1</formula>
    </cfRule>
  </conditionalFormatting>
  <conditionalFormatting sqref="FK19:FL19 FK10:FK21 FK25:FK26 FK29 FK31:FK35">
    <cfRule type="expression" dxfId="19569" priority="24262" stopIfTrue="1">
      <formula>WEEKDAY($A10)=1</formula>
    </cfRule>
  </conditionalFormatting>
  <conditionalFormatting sqref="FK19:FL19 FK10:FK21 FK25:FK26 FK29 FK31:FK35">
    <cfRule type="expression" dxfId="19568" priority="24261" stopIfTrue="1">
      <formula>WEEKDAY($A10)=1</formula>
    </cfRule>
  </conditionalFormatting>
  <conditionalFormatting sqref="FK19:FL19 FK10:FK21 FK25:FK26 FK29 FK31:FK35">
    <cfRule type="expression" dxfId="19567" priority="24260" stopIfTrue="1">
      <formula>WEEKDAY($A10)=1</formula>
    </cfRule>
  </conditionalFormatting>
  <conditionalFormatting sqref="FK19:FL19 FK10:FK21 FK25:FK26 FK29 FK31:FK35">
    <cfRule type="expression" dxfId="19566" priority="24259" stopIfTrue="1">
      <formula>WEEKDAY($A10)=1</formula>
    </cfRule>
  </conditionalFormatting>
  <conditionalFormatting sqref="FK19:FL19 FK10:FK21 FK25:FK26 FK29 FK31:FK35">
    <cfRule type="expression" dxfId="19565" priority="24258" stopIfTrue="1">
      <formula>WEEKDAY($A10)=1</formula>
    </cfRule>
  </conditionalFormatting>
  <conditionalFormatting sqref="FK19:FL19 FK10:FK21 FK25:FK26 FK29 FK31:FK35">
    <cfRule type="expression" dxfId="19564" priority="24257" stopIfTrue="1">
      <formula>WEEKDAY($A10)=1</formula>
    </cfRule>
  </conditionalFormatting>
  <conditionalFormatting sqref="FK19:FL19 FK10:FK21 FK25:FK26 FK29 FK31:FK35">
    <cfRule type="expression" dxfId="19563" priority="24256" stopIfTrue="1">
      <formula>WEEKDAY($A10)=1</formula>
    </cfRule>
  </conditionalFormatting>
  <conditionalFormatting sqref="FK19:FL19 FK10:FK21 FK25:FK26 FK29 FK31:FK35">
    <cfRule type="expression" dxfId="19562" priority="24255" stopIfTrue="1">
      <formula>WEEKDAY($A10)=1</formula>
    </cfRule>
  </conditionalFormatting>
  <conditionalFormatting sqref="FK19:FL19 FK10:FK21 FK25:FK26 FK29 FK31:FK35">
    <cfRule type="expression" dxfId="19561" priority="24254" stopIfTrue="1">
      <formula>WEEKDAY($A10)=1</formula>
    </cfRule>
  </conditionalFormatting>
  <conditionalFormatting sqref="FK19:FL19 FK10:FK21 FK25:FK26 FK29 FK31:FK35">
    <cfRule type="expression" dxfId="19560" priority="24253" stopIfTrue="1">
      <formula>WEEKDAY($A10)=1</formula>
    </cfRule>
  </conditionalFormatting>
  <conditionalFormatting sqref="FK19:FL19 FK10:FK21 FK25:FK26 FK29 FK31:FK35">
    <cfRule type="expression" dxfId="19559" priority="24252" stopIfTrue="1">
      <formula>WEEKDAY($A10)=1</formula>
    </cfRule>
  </conditionalFormatting>
  <conditionalFormatting sqref="FK19:FL19 FK10:FK21 FK25:FK26 FK29 FK31:FK35">
    <cfRule type="expression" dxfId="19558" priority="24251" stopIfTrue="1">
      <formula>WEEKDAY($A10)=1</formula>
    </cfRule>
  </conditionalFormatting>
  <conditionalFormatting sqref="FK19:FL19 FK10:FK21 FK25:FK26 FK29 FK31:FK35">
    <cfRule type="expression" dxfId="19557" priority="24250" stopIfTrue="1">
      <formula>WEEKDAY($A10)=1</formula>
    </cfRule>
  </conditionalFormatting>
  <conditionalFormatting sqref="FK19:FL19 FK10:FK21 FK25:FK26 FK29 FK31:FK35">
    <cfRule type="expression" dxfId="19556" priority="24249" stopIfTrue="1">
      <formula>WEEKDAY($A10)=1</formula>
    </cfRule>
  </conditionalFormatting>
  <conditionalFormatting sqref="FK19:FL19 FK10:FK21 FK25:FK26 FK29 FK31:FK35">
    <cfRule type="expression" dxfId="19555" priority="24248" stopIfTrue="1">
      <formula>WEEKDAY($A10)=1</formula>
    </cfRule>
  </conditionalFormatting>
  <conditionalFormatting sqref="FK19:FL19 FK10:FK21 FK25:FK26 FK29 FK31:FK35">
    <cfRule type="expression" dxfId="19554" priority="24247" stopIfTrue="1">
      <formula>WEEKDAY($A10)=1</formula>
    </cfRule>
  </conditionalFormatting>
  <conditionalFormatting sqref="FK19:FL19 FK10:FK21 FK25:FK26 FK29 FK31:FK35">
    <cfRule type="expression" dxfId="19553" priority="24246" stopIfTrue="1">
      <formula>WEEKDAY($A10)=1</formula>
    </cfRule>
  </conditionalFormatting>
  <conditionalFormatting sqref="FK19:FL19 FK10:FK21 FK25:FK26 FK29 FK31:FK35">
    <cfRule type="expression" dxfId="19552" priority="24245" stopIfTrue="1">
      <formula>WEEKDAY($A10)=1</formula>
    </cfRule>
  </conditionalFormatting>
  <conditionalFormatting sqref="FK19:FL19 FK10:FK21 FK25:FK26 FK29 FK31:FK35">
    <cfRule type="expression" dxfId="19551" priority="24244" stopIfTrue="1">
      <formula>WEEKDAY($A10)=1</formula>
    </cfRule>
  </conditionalFormatting>
  <conditionalFormatting sqref="FK19:FL19 FK10:FK21 FK25:FK26 FK29 FK31:FK35">
    <cfRule type="expression" dxfId="19550" priority="24242" stopIfTrue="1">
      <formula>WEEKDAY($A10)=1</formula>
    </cfRule>
  </conditionalFormatting>
  <conditionalFormatting sqref="FK19:FL19 FK10:FK21 FK25:FK26 FK29 FK31:FK35">
    <cfRule type="expression" dxfId="19549" priority="24241" stopIfTrue="1">
      <formula>WEEKDAY($A10)=1</formula>
    </cfRule>
  </conditionalFormatting>
  <conditionalFormatting sqref="FK19:FL19 FK10:FK21 FK25:FK26 FK29 FK31:FK35">
    <cfRule type="expression" dxfId="19548" priority="24240" stopIfTrue="1">
      <formula>WEEKDAY($A10)=1</formula>
    </cfRule>
  </conditionalFormatting>
  <conditionalFormatting sqref="FK19:FL19 FK10:FK21 FK25:FK26 FK29 FK31:FK35">
    <cfRule type="expression" dxfId="19547" priority="24239" stopIfTrue="1">
      <formula>WEEKDAY($A10)=1</formula>
    </cfRule>
  </conditionalFormatting>
  <conditionalFormatting sqref="FK19:FL19 FK10:FK21 FK25:FK26 FK29 FK31:FK35">
    <cfRule type="expression" dxfId="19546" priority="24238" stopIfTrue="1">
      <formula>WEEKDAY($A10)=1</formula>
    </cfRule>
  </conditionalFormatting>
  <conditionalFormatting sqref="FK19:FL19 FK10:FK21 FK25:FK26 FK29 FK31:FK35">
    <cfRule type="expression" dxfId="19545" priority="24237" stopIfTrue="1">
      <formula>WEEKDAY($A10)=1</formula>
    </cfRule>
  </conditionalFormatting>
  <conditionalFormatting sqref="FK19:FL19 FK10:FK21 FK25:FK26 FK29 FK31:FK35">
    <cfRule type="expression" dxfId="19544" priority="24236" stopIfTrue="1">
      <formula>WEEKDAY($A10)=1</formula>
    </cfRule>
  </conditionalFormatting>
  <conditionalFormatting sqref="FK19:FL19 FK10:FK21 FK25:FK26 FK29 FK31:FK35">
    <cfRule type="expression" dxfId="19543" priority="24235" stopIfTrue="1">
      <formula>WEEKDAY($A10)=1</formula>
    </cfRule>
  </conditionalFormatting>
  <conditionalFormatting sqref="FK19:FL19 FK10:FK21 FK25:FK26 FK29 FK31:FK35">
    <cfRule type="expression" dxfId="19542" priority="24234" stopIfTrue="1">
      <formula>WEEKDAY($A10)=1</formula>
    </cfRule>
  </conditionalFormatting>
  <conditionalFormatting sqref="FK19:FL19 FK10:FK21 FK25:FK26 FK29 FK31:FK35">
    <cfRule type="expression" dxfId="19541" priority="24233" stopIfTrue="1">
      <formula>WEEKDAY($A10)=1</formula>
    </cfRule>
  </conditionalFormatting>
  <conditionalFormatting sqref="FK19:FL19 FK10:FK21 FK25:FK26 FK29 FK31:FK35">
    <cfRule type="expression" dxfId="19540" priority="24232" stopIfTrue="1">
      <formula>WEEKDAY($A10)=1</formula>
    </cfRule>
  </conditionalFormatting>
  <conditionalFormatting sqref="FK19:FL19 FK10:FK21 FK25:FK26 FK29 FK31:FK35">
    <cfRule type="expression" dxfId="19539" priority="24231" stopIfTrue="1">
      <formula>WEEKDAY($A10)=1</formula>
    </cfRule>
  </conditionalFormatting>
  <conditionalFormatting sqref="FK19:FL19 FK10:FK21 FK25:FK26 FK29 FK31:FK35">
    <cfRule type="expression" dxfId="19538" priority="24230" stopIfTrue="1">
      <formula>WEEKDAY($A10)=1</formula>
    </cfRule>
  </conditionalFormatting>
  <conditionalFormatting sqref="FK19:FL19 FK10:FK21 FK25:FK26 FK29 FK31:FK35">
    <cfRule type="expression" dxfId="19537" priority="24229" stopIfTrue="1">
      <formula>WEEKDAY($A10)=1</formula>
    </cfRule>
  </conditionalFormatting>
  <conditionalFormatting sqref="FK19:FL19 FK10:FK21 FK25:FK26 FK29 FK31:FK35">
    <cfRule type="expression" dxfId="19536" priority="24228" stopIfTrue="1">
      <formula>WEEKDAY($A10)=1</formula>
    </cfRule>
  </conditionalFormatting>
  <conditionalFormatting sqref="FK19:FL19 FK10:FK21 FK25:FK26 FK29 FK31:FK35">
    <cfRule type="expression" dxfId="19535" priority="24227" stopIfTrue="1">
      <formula>WEEKDAY($A10)=1</formula>
    </cfRule>
  </conditionalFormatting>
  <conditionalFormatting sqref="FK19:FL19 FK10:FK21 FK25:FK26 FK29 FK31:FK35">
    <cfRule type="expression" dxfId="19534" priority="24226" stopIfTrue="1">
      <formula>WEEKDAY($A10)=1</formula>
    </cfRule>
  </conditionalFormatting>
  <conditionalFormatting sqref="FK19:FL19 FK10:FK21 FK25:FK26 FK29 FK31:FK35">
    <cfRule type="expression" dxfId="19533" priority="24225" stopIfTrue="1">
      <formula>WEEKDAY($A10)=1</formula>
    </cfRule>
  </conditionalFormatting>
  <conditionalFormatting sqref="FK19:FL19 FK10:FK21 FK25:FK26 FK29 FK31:FK35">
    <cfRule type="expression" dxfId="19532" priority="24224" stopIfTrue="1">
      <formula>WEEKDAY($A10)=1</formula>
    </cfRule>
  </conditionalFormatting>
  <conditionalFormatting sqref="FK19:FL19 FK10:FK21 FK25:FK26 FK29 FK31:FK35">
    <cfRule type="expression" dxfId="19531" priority="24223" stopIfTrue="1">
      <formula>WEEKDAY($A10)=1</formula>
    </cfRule>
  </conditionalFormatting>
  <conditionalFormatting sqref="FK19:FL19 FK10:FK21 FK25:FK26 FK29 FK31:FK35">
    <cfRule type="expression" dxfId="19530" priority="24222" stopIfTrue="1">
      <formula>WEEKDAY($A10)=1</formula>
    </cfRule>
  </conditionalFormatting>
  <conditionalFormatting sqref="FK19:FL19 FK10:FK21 FK25:FK26 FK29 FK31:FK35">
    <cfRule type="expression" dxfId="19529" priority="24221" stopIfTrue="1">
      <formula>WEEKDAY($A10)=1</formula>
    </cfRule>
  </conditionalFormatting>
  <conditionalFormatting sqref="FK19:FL19 FK10:FK21 FK25:FK26 FK29 FK31:FK35">
    <cfRule type="expression" dxfId="19528" priority="24220" stopIfTrue="1">
      <formula>WEEKDAY($A10)=1</formula>
    </cfRule>
  </conditionalFormatting>
  <conditionalFormatting sqref="FK19:FL19 FK10:FK21 FK25:FK26 FK29 FK31:FK35">
    <cfRule type="expression" dxfId="19527" priority="24219" stopIfTrue="1">
      <formula>WEEKDAY($A10)=1</formula>
    </cfRule>
  </conditionalFormatting>
  <conditionalFormatting sqref="FK19:FL19 FK10:FK21 FK25:FK26 FK29 FK31:FK35">
    <cfRule type="expression" dxfId="19526" priority="24218" stopIfTrue="1">
      <formula>WEEKDAY($A10)=1</formula>
    </cfRule>
  </conditionalFormatting>
  <conditionalFormatting sqref="FK19:FL19 FK10:FK21 FK25:FK26 FK29 FK31:FK35">
    <cfRule type="expression" dxfId="19525" priority="24217" stopIfTrue="1">
      <formula>WEEKDAY($A10)=1</formula>
    </cfRule>
  </conditionalFormatting>
  <conditionalFormatting sqref="FK19:FL19 FK10:FK21 FK25:FK26 FK29 FK31:FK35">
    <cfRule type="expression" dxfId="19524" priority="24216" stopIfTrue="1">
      <formula>WEEKDAY($A10)=1</formula>
    </cfRule>
  </conditionalFormatting>
  <conditionalFormatting sqref="FK19:FL19 FK10:FK21 FK25:FK26 FK29 FK31:FK35">
    <cfRule type="expression" dxfId="19523" priority="24215" stopIfTrue="1">
      <formula>WEEKDAY($A10)=1</formula>
    </cfRule>
  </conditionalFormatting>
  <conditionalFormatting sqref="FK19:FL19 FK10:FK21 FK25:FK26 FK29 FK31:FK35">
    <cfRule type="expression" dxfId="19522" priority="24214" stopIfTrue="1">
      <formula>WEEKDAY($A10)=1</formula>
    </cfRule>
  </conditionalFormatting>
  <conditionalFormatting sqref="FK19:FL19 FK10:FK21 FK25:FK26 FK29 FK31:FK35">
    <cfRule type="expression" dxfId="19521" priority="24213" stopIfTrue="1">
      <formula>WEEKDAY($A10)=1</formula>
    </cfRule>
  </conditionalFormatting>
  <conditionalFormatting sqref="FK19:FL19 FK10:FK21 FK25:FK26 FK29 FK31:FK35">
    <cfRule type="expression" dxfId="19520" priority="24212" stopIfTrue="1">
      <formula>WEEKDAY($A10)=1</formula>
    </cfRule>
  </conditionalFormatting>
  <conditionalFormatting sqref="FK19:FL19 FK10:FK21 FK25:FK26 FK29 FK31:FK35">
    <cfRule type="expression" dxfId="19519" priority="24211" stopIfTrue="1">
      <formula>WEEKDAY($A10)=1</formula>
    </cfRule>
  </conditionalFormatting>
  <conditionalFormatting sqref="FK19:FL19 FK10:FK21 FK25:FK26 FK29 FK31:FK35">
    <cfRule type="expression" dxfId="19518" priority="24210" stopIfTrue="1">
      <formula>WEEKDAY($A10)=1</formula>
    </cfRule>
  </conditionalFormatting>
  <conditionalFormatting sqref="FK19:FL19 FK10:FK21 FK25:FK26 FK29 FK31:FK35">
    <cfRule type="expression" dxfId="19517" priority="24209" stopIfTrue="1">
      <formula>WEEKDAY($A10)=1</formula>
    </cfRule>
  </conditionalFormatting>
  <conditionalFormatting sqref="FK19:FL19 FK10:FK21 FK25:FK26 FK29 FK31:FK35">
    <cfRule type="expression" dxfId="19516" priority="24205" stopIfTrue="1">
      <formula>WEEKDAY($A10)=1</formula>
    </cfRule>
  </conditionalFormatting>
  <conditionalFormatting sqref="FK19:FL19 FK10:FK21 FK25:FK26 FK29 FK31:FK35">
    <cfRule type="expression" dxfId="19515" priority="24208" stopIfTrue="1">
      <formula>WEEKDAY($A10)=1</formula>
    </cfRule>
  </conditionalFormatting>
  <conditionalFormatting sqref="FK19:FL19 FK10:FK21 FK25:FK26 FK29 FK31:FK35">
    <cfRule type="expression" dxfId="19514" priority="24207" stopIfTrue="1">
      <formula>WEEKDAY($A10)=1</formula>
    </cfRule>
  </conditionalFormatting>
  <conditionalFormatting sqref="FK19:FL19 FK10:FK21 FK25:FK26 FK29 FK31:FK35">
    <cfRule type="expression" dxfId="19513" priority="24206" stopIfTrue="1">
      <formula>WEEKDAY($A10)=1</formula>
    </cfRule>
  </conditionalFormatting>
  <conditionalFormatting sqref="FK19:FL19 FK10:FK21 FK25:FK26 FK29 FK31:FK35">
    <cfRule type="expression" dxfId="19512" priority="24204" stopIfTrue="1">
      <formula>WEEKDAY($A10)=1</formula>
    </cfRule>
  </conditionalFormatting>
  <conditionalFormatting sqref="FK19:FL19 FK10:FK21 FK25:FK26 FK29 FK31:FK35">
    <cfRule type="expression" dxfId="19511" priority="24203" stopIfTrue="1">
      <formula>WEEKDAY($A10)=1</formula>
    </cfRule>
  </conditionalFormatting>
  <conditionalFormatting sqref="FK19:FL19 FK10:FK21 FK25:FK26 FK29 FK31:FK35">
    <cfRule type="expression" dxfId="19510" priority="24202" stopIfTrue="1">
      <formula>WEEKDAY($A10)=1</formula>
    </cfRule>
  </conditionalFormatting>
  <conditionalFormatting sqref="FK19:FL19 FK10:FK21 FK25:FK26 FK29 FK31:FK35">
    <cfRule type="expression" dxfId="19509" priority="24201" stopIfTrue="1">
      <formula>WEEKDAY($A10)=1</formula>
    </cfRule>
  </conditionalFormatting>
  <conditionalFormatting sqref="FK19:FL19 FK10:FK21 FK25:FK26 FK29 FK31:FK35">
    <cfRule type="expression" dxfId="19508" priority="24154" stopIfTrue="1">
      <formula>WEEKDAY($A10)=1</formula>
    </cfRule>
  </conditionalFormatting>
  <conditionalFormatting sqref="FK19:FL19 FK10:FK21 FK25:FK26 FK29 FK31:FK35">
    <cfRule type="expression" dxfId="19507" priority="24200" stopIfTrue="1">
      <formula>WEEKDAY($A10)=1</formula>
    </cfRule>
  </conditionalFormatting>
  <conditionalFormatting sqref="FK19:FL19 FK10:FK21 FK25:FK26 FK29 FK31:FK35">
    <cfRule type="expression" dxfId="19506" priority="24199" stopIfTrue="1">
      <formula>WEEKDAY($A10)=1</formula>
    </cfRule>
  </conditionalFormatting>
  <conditionalFormatting sqref="FK19:FL19 FK10:FK21 FK25:FK26 FK29 FK31:FK35">
    <cfRule type="expression" dxfId="19505" priority="24198" stopIfTrue="1">
      <formula>WEEKDAY($A10)=1</formula>
    </cfRule>
  </conditionalFormatting>
  <conditionalFormatting sqref="FK19:FL19 FK10:FK21 FK25:FK26 FK29 FK31:FK35">
    <cfRule type="expression" dxfId="19504" priority="24197" stopIfTrue="1">
      <formula>WEEKDAY($A10)=1</formula>
    </cfRule>
  </conditionalFormatting>
  <conditionalFormatting sqref="FK19:FL19 FK10:FK21 FK25:FK26 FK29 FK31:FK35">
    <cfRule type="expression" dxfId="19503" priority="24196" stopIfTrue="1">
      <formula>WEEKDAY($A10)=1</formula>
    </cfRule>
  </conditionalFormatting>
  <conditionalFormatting sqref="FK19:FL19 FK10:FK21 FK25:FK26 FK29 FK31:FK35">
    <cfRule type="expression" dxfId="19502" priority="24195" stopIfTrue="1">
      <formula>WEEKDAY($A10)=1</formula>
    </cfRule>
  </conditionalFormatting>
  <conditionalFormatting sqref="FK19:FL19 FK10:FK21 FK25:FK26 FK29 FK31:FK35">
    <cfRule type="expression" dxfId="19501" priority="24194" stopIfTrue="1">
      <formula>WEEKDAY($A10)=1</formula>
    </cfRule>
  </conditionalFormatting>
  <conditionalFormatting sqref="FK19:FL19 FK10:FK21 FK25:FK26 FK29 FK31:FK35">
    <cfRule type="expression" dxfId="19500" priority="24193" stopIfTrue="1">
      <formula>WEEKDAY($A10)=1</formula>
    </cfRule>
  </conditionalFormatting>
  <conditionalFormatting sqref="FK19:FL19 FK10:FK21 FK25:FK26 FK29 FK31:FK35">
    <cfRule type="expression" dxfId="19499" priority="24192" stopIfTrue="1">
      <formula>WEEKDAY($A10)=1</formula>
    </cfRule>
  </conditionalFormatting>
  <conditionalFormatting sqref="FK19:FL19 FK10:FK21 FK25:FK26 FK29 FK31:FK35">
    <cfRule type="expression" dxfId="19498" priority="24191" stopIfTrue="1">
      <formula>WEEKDAY($A10)=1</formula>
    </cfRule>
  </conditionalFormatting>
  <conditionalFormatting sqref="FK19:FL19 FK10:FK21 FK25:FK26 FK29 FK31:FK35">
    <cfRule type="expression" dxfId="19497" priority="24190" stopIfTrue="1">
      <formula>WEEKDAY($A10)=1</formula>
    </cfRule>
  </conditionalFormatting>
  <conditionalFormatting sqref="FK19:FL19 FK10:FK21 FK25:FK26 FK29 FK31:FK35">
    <cfRule type="expression" dxfId="19496" priority="24189" stopIfTrue="1">
      <formula>WEEKDAY($A10)=1</formula>
    </cfRule>
  </conditionalFormatting>
  <conditionalFormatting sqref="FK19:FL19 FK10:FK21 FK25:FK26 FK29 FK31:FK35">
    <cfRule type="expression" dxfId="19495" priority="24188" stopIfTrue="1">
      <formula>WEEKDAY($A10)=1</formula>
    </cfRule>
  </conditionalFormatting>
  <conditionalFormatting sqref="FK19:FL19 FK10:FK21 FK25:FK26 FK29 FK31:FK35">
    <cfRule type="expression" dxfId="19494" priority="24187" stopIfTrue="1">
      <formula>WEEKDAY($A10)=1</formula>
    </cfRule>
  </conditionalFormatting>
  <conditionalFormatting sqref="FK19:FL19 FK10:FK21 FK25:FK26 FK29 FK31:FK35">
    <cfRule type="expression" dxfId="19493" priority="24186" stopIfTrue="1">
      <formula>WEEKDAY($A10)=1</formula>
    </cfRule>
  </conditionalFormatting>
  <conditionalFormatting sqref="FK19:FL19 FK10:FK21 FK25:FK26 FK29 FK31:FK35">
    <cfRule type="expression" dxfId="19492" priority="24185" stopIfTrue="1">
      <formula>WEEKDAY($A10)=1</formula>
    </cfRule>
  </conditionalFormatting>
  <conditionalFormatting sqref="FK19:FL19 FK10:FK21 FK25:FK26 FK29 FK31:FK35">
    <cfRule type="expression" dxfId="19491" priority="24184" stopIfTrue="1">
      <formula>WEEKDAY($A10)=1</formula>
    </cfRule>
  </conditionalFormatting>
  <conditionalFormatting sqref="FK19:FL19 FK10:FK21 FK25:FK26 FK29 FK31:FK35">
    <cfRule type="expression" dxfId="19490" priority="24183" stopIfTrue="1">
      <formula>WEEKDAY($A10)=1</formula>
    </cfRule>
  </conditionalFormatting>
  <conditionalFormatting sqref="FK19:FL19 FK10:FK21 FK25:FK26 FK29 FK31:FK35">
    <cfRule type="expression" dxfId="19489" priority="24182" stopIfTrue="1">
      <formula>WEEKDAY($A10)=1</formula>
    </cfRule>
  </conditionalFormatting>
  <conditionalFormatting sqref="FK19:FL19 FK10:FK21 FK25:FK26 FK29 FK31:FK35">
    <cfRule type="expression" dxfId="19488" priority="24181" stopIfTrue="1">
      <formula>WEEKDAY($A10)=1</formula>
    </cfRule>
  </conditionalFormatting>
  <conditionalFormatting sqref="FK19:FL19 FK10:FK21 FK25:FK26 FK29 FK31:FK35">
    <cfRule type="expression" dxfId="19487" priority="24180" stopIfTrue="1">
      <formula>WEEKDAY($A10)=1</formula>
    </cfRule>
  </conditionalFormatting>
  <conditionalFormatting sqref="FK19:FL19 FK10:FK21 FK25:FK26 FK29 FK31:FK35">
    <cfRule type="expression" dxfId="19486" priority="24179" stopIfTrue="1">
      <formula>WEEKDAY($A10)=1</formula>
    </cfRule>
  </conditionalFormatting>
  <conditionalFormatting sqref="FK19:FL19 FK10:FK21 FK25:FK26 FK29 FK31:FK35">
    <cfRule type="expression" dxfId="19485" priority="24178" stopIfTrue="1">
      <formula>WEEKDAY($A10)=1</formula>
    </cfRule>
  </conditionalFormatting>
  <conditionalFormatting sqref="FK19:FL19 FK10:FK21 FK25:FK26 FK29 FK31:FK35">
    <cfRule type="expression" dxfId="19484" priority="24177" stopIfTrue="1">
      <formula>WEEKDAY($A10)=1</formula>
    </cfRule>
  </conditionalFormatting>
  <conditionalFormatting sqref="FK19:FL19 FK10:FK21 FK25:FK26 FK29 FK31:FK35">
    <cfRule type="expression" dxfId="19483" priority="24176" stopIfTrue="1">
      <formula>WEEKDAY($A10)=1</formula>
    </cfRule>
  </conditionalFormatting>
  <conditionalFormatting sqref="FK19:FL19 FK10:FK21 FK25:FK26 FK29 FK31:FK35">
    <cfRule type="expression" dxfId="19482" priority="24175" stopIfTrue="1">
      <formula>WEEKDAY($A10)=1</formula>
    </cfRule>
  </conditionalFormatting>
  <conditionalFormatting sqref="FK19:FL19 FK10:FK21 FK25:FK26 FK29 FK31:FK35">
    <cfRule type="expression" dxfId="19481" priority="24174" stopIfTrue="1">
      <formula>WEEKDAY($A10)=1</formula>
    </cfRule>
  </conditionalFormatting>
  <conditionalFormatting sqref="FK19:FL19 FK10:FK21 FK25:FK26 FK29 FK31:FK35">
    <cfRule type="expression" dxfId="19480" priority="24173" stopIfTrue="1">
      <formula>WEEKDAY($A10)=1</formula>
    </cfRule>
  </conditionalFormatting>
  <conditionalFormatting sqref="FK19:FL19 FK10:FK21 FK25:FK26 FK29 FK31:FK35">
    <cfRule type="expression" dxfId="19479" priority="24172" stopIfTrue="1">
      <formula>WEEKDAY($A10)=1</formula>
    </cfRule>
  </conditionalFormatting>
  <conditionalFormatting sqref="FK19:FL19 FK10:FK21 FK25:FK26 FK29 FK31:FK35">
    <cfRule type="expression" dxfId="19478" priority="24171" stopIfTrue="1">
      <formula>WEEKDAY($A10)=1</formula>
    </cfRule>
  </conditionalFormatting>
  <conditionalFormatting sqref="FK19:FL19 FK10:FK21 FK25:FK26 FK29 FK31:FK35">
    <cfRule type="expression" dxfId="19477" priority="24170" stopIfTrue="1">
      <formula>WEEKDAY($A10)=1</formula>
    </cfRule>
  </conditionalFormatting>
  <conditionalFormatting sqref="FK19:FL19 FK10:FK21 FK25:FK26 FK29 FK31:FK35">
    <cfRule type="expression" dxfId="19476" priority="24169" stopIfTrue="1">
      <formula>WEEKDAY($A10)=1</formula>
    </cfRule>
  </conditionalFormatting>
  <conditionalFormatting sqref="FK19:FL19 FK10:FK21 FK25:FK26 FK29 FK31:FK35">
    <cfRule type="expression" dxfId="19475" priority="24168" stopIfTrue="1">
      <formula>WEEKDAY($A10)=1</formula>
    </cfRule>
  </conditionalFormatting>
  <conditionalFormatting sqref="FK19:FL19 FK10:FK21 FK25:FK26 FK29 FK31:FK35">
    <cfRule type="expression" dxfId="19474" priority="24167" stopIfTrue="1">
      <formula>WEEKDAY($A10)=1</formula>
    </cfRule>
  </conditionalFormatting>
  <conditionalFormatting sqref="FK19:FL19 FK10:FK21 FK25:FK26 FK29 FK31:FK35">
    <cfRule type="expression" dxfId="19473" priority="24166" stopIfTrue="1">
      <formula>WEEKDAY($A10)=1</formula>
    </cfRule>
  </conditionalFormatting>
  <conditionalFormatting sqref="FK19:FL19 FK10:FK21 FK25:FK26 FK29 FK31:FK35">
    <cfRule type="expression" dxfId="19472" priority="24165" stopIfTrue="1">
      <formula>WEEKDAY($A10)=1</formula>
    </cfRule>
  </conditionalFormatting>
  <conditionalFormatting sqref="FK19:FL19 FK10:FK21 FK25:FK26 FK29 FK31:FK35">
    <cfRule type="expression" dxfId="19471" priority="24164" stopIfTrue="1">
      <formula>WEEKDAY($A10)=1</formula>
    </cfRule>
  </conditionalFormatting>
  <conditionalFormatting sqref="FK19:FL19 FK10:FK21 FK25:FK26 FK29 FK31:FK35">
    <cfRule type="expression" dxfId="19470" priority="24163" stopIfTrue="1">
      <formula>WEEKDAY($A10)=1</formula>
    </cfRule>
  </conditionalFormatting>
  <conditionalFormatting sqref="FK19:FL19 FK10:FK21 FK25:FK26 FK29 FK31:FK35">
    <cfRule type="expression" dxfId="19469" priority="24162" stopIfTrue="1">
      <formula>WEEKDAY($A10)=1</formula>
    </cfRule>
  </conditionalFormatting>
  <conditionalFormatting sqref="FK19:FL19 FK10:FK21 FK25:FK26 FK29 FK31:FK35">
    <cfRule type="expression" dxfId="19468" priority="24161" stopIfTrue="1">
      <formula>WEEKDAY($A10)=1</formula>
    </cfRule>
  </conditionalFormatting>
  <conditionalFormatting sqref="FK19:FL19 FK10:FK21 FK25:FK26 FK29 FK31:FK35">
    <cfRule type="expression" dxfId="19467" priority="24160" stopIfTrue="1">
      <formula>WEEKDAY($A10)=1</formula>
    </cfRule>
  </conditionalFormatting>
  <conditionalFormatting sqref="FK19:FL19 FK10:FK21 FK25:FK26 FK29 FK31:FK35">
    <cfRule type="expression" dxfId="19466" priority="24159" stopIfTrue="1">
      <formula>WEEKDAY($A10)=1</formula>
    </cfRule>
  </conditionalFormatting>
  <conditionalFormatting sqref="FK19:FL19 FK10:FK21 FK25:FK26 FK29 FK31:FK35">
    <cfRule type="expression" dxfId="19465" priority="24158" stopIfTrue="1">
      <formula>WEEKDAY($A10)=1</formula>
    </cfRule>
  </conditionalFormatting>
  <conditionalFormatting sqref="FK19:FL19 FK10:FK21 FK25:FK26 FK29 FK31:FK35">
    <cfRule type="expression" dxfId="19464" priority="24157" stopIfTrue="1">
      <formula>WEEKDAY($A10)=1</formula>
    </cfRule>
  </conditionalFormatting>
  <conditionalFormatting sqref="FK19:FL19 FK10:FK21 FK25:FK26 FK29 FK31:FK35">
    <cfRule type="expression" dxfId="19463" priority="24156" stopIfTrue="1">
      <formula>WEEKDAY($A10)=1</formula>
    </cfRule>
  </conditionalFormatting>
  <conditionalFormatting sqref="FK19:FL19 FK10:FK21 FK25:FK26 FK29 FK31:FK35">
    <cfRule type="expression" dxfId="19462" priority="24155" stopIfTrue="1">
      <formula>WEEKDAY($A10)=1</formula>
    </cfRule>
  </conditionalFormatting>
  <conditionalFormatting sqref="FK19:FL19 FK10:FK21 FK25:FK26 FK29 FK31:FK35">
    <cfRule type="expression" dxfId="19461" priority="24150" stopIfTrue="1">
      <formula>WEEKDAY($A10)=1</formula>
    </cfRule>
  </conditionalFormatting>
  <conditionalFormatting sqref="FK19:FL19 FK10:FK21 FK25:FK26 FK29 FK31:FK35">
    <cfRule type="expression" dxfId="19460" priority="24153" stopIfTrue="1">
      <formula>WEEKDAY($A10)=1</formula>
    </cfRule>
  </conditionalFormatting>
  <conditionalFormatting sqref="FK19:FL19 FK10:FK21 FK25:FK26 FK29 FK31:FK35">
    <cfRule type="expression" dxfId="19459" priority="24152" stopIfTrue="1">
      <formula>WEEKDAY($A10)=1</formula>
    </cfRule>
  </conditionalFormatting>
  <conditionalFormatting sqref="FK19:FL19 FK10:FK21 FK25:FK26 FK29 FK31:FK35">
    <cfRule type="expression" dxfId="19458" priority="24151" stopIfTrue="1">
      <formula>WEEKDAY($A10)=1</formula>
    </cfRule>
  </conditionalFormatting>
  <conditionalFormatting sqref="FK19:FL19 FK10:FK21 FK25:FK26 FK29 FK31:FK35">
    <cfRule type="expression" dxfId="19457" priority="24149" stopIfTrue="1">
      <formula>WEEKDAY($A10)=1</formula>
    </cfRule>
  </conditionalFormatting>
  <conditionalFormatting sqref="FK19:FL19 FK10:FK21 FK25:FK26 FK29 FK31:FK35">
    <cfRule type="expression" dxfId="19456" priority="24148" stopIfTrue="1">
      <formula>WEEKDAY($A10)=1</formula>
    </cfRule>
  </conditionalFormatting>
  <conditionalFormatting sqref="FK19:FL19 FK10:FK21 FK25:FK26 FK29 FK31:FK35">
    <cfRule type="expression" dxfId="19455" priority="24147" stopIfTrue="1">
      <formula>WEEKDAY($A10)=1</formula>
    </cfRule>
  </conditionalFormatting>
  <conditionalFormatting sqref="FK19:FL19 FK10:FK21 FK25:FK26 FK29 FK31:FK35">
    <cfRule type="expression" dxfId="19454" priority="24146" stopIfTrue="1">
      <formula>WEEKDAY($A10)=1</formula>
    </cfRule>
  </conditionalFormatting>
  <conditionalFormatting sqref="FK19:FL19 FK10:FK21 FK25:FK26 FK29 FK31:FK35">
    <cfRule type="expression" dxfId="19453" priority="24099" stopIfTrue="1">
      <formula>WEEKDAY($A10)=1</formula>
    </cfRule>
  </conditionalFormatting>
  <conditionalFormatting sqref="FK19:FL19 FK10:FK21 FK25:FK26 FK29 FK31:FK35">
    <cfRule type="expression" dxfId="19452" priority="24145" stopIfTrue="1">
      <formula>WEEKDAY($A10)=1</formula>
    </cfRule>
  </conditionalFormatting>
  <conditionalFormatting sqref="FK19:FL19 FK10:FK21 FK25:FK26 FK29 FK31:FK35">
    <cfRule type="expression" dxfId="19451" priority="24144" stopIfTrue="1">
      <formula>WEEKDAY($A10)=1</formula>
    </cfRule>
  </conditionalFormatting>
  <conditionalFormatting sqref="FK19:FL19 FK10:FK21 FK25:FK26 FK29 FK31:FK35">
    <cfRule type="expression" dxfId="19450" priority="24143" stopIfTrue="1">
      <formula>WEEKDAY($A10)=1</formula>
    </cfRule>
  </conditionalFormatting>
  <conditionalFormatting sqref="FK19:FL19 FK10:FK21 FK25:FK26 FK29 FK31:FK35">
    <cfRule type="expression" dxfId="19449" priority="24142" stopIfTrue="1">
      <formula>WEEKDAY($A10)=1</formula>
    </cfRule>
  </conditionalFormatting>
  <conditionalFormatting sqref="FK19:FL19 FK10:FK21 FK25:FK26 FK29 FK31:FK35">
    <cfRule type="expression" dxfId="19448" priority="24141" stopIfTrue="1">
      <formula>WEEKDAY($A10)=1</formula>
    </cfRule>
  </conditionalFormatting>
  <conditionalFormatting sqref="FK19:FL19 FK10:FK21 FK25:FK26 FK29 FK31:FK35">
    <cfRule type="expression" dxfId="19447" priority="24140" stopIfTrue="1">
      <formula>WEEKDAY($A10)=1</formula>
    </cfRule>
  </conditionalFormatting>
  <conditionalFormatting sqref="FK19:FL19 FK10:FK21 FK25:FK26 FK29 FK31:FK35">
    <cfRule type="expression" dxfId="19446" priority="24139" stopIfTrue="1">
      <formula>WEEKDAY($A10)=1</formula>
    </cfRule>
  </conditionalFormatting>
  <conditionalFormatting sqref="FK19:FL19 FK10:FK21 FK25:FK26 FK29 FK31:FK35">
    <cfRule type="expression" dxfId="19445" priority="24138" stopIfTrue="1">
      <formula>WEEKDAY($A10)=1</formula>
    </cfRule>
  </conditionalFormatting>
  <conditionalFormatting sqref="FK19:FL19 FK10:FK21 FK25:FK26 FK29 FK31:FK35">
    <cfRule type="expression" dxfId="19444" priority="24137" stopIfTrue="1">
      <formula>WEEKDAY($A10)=1</formula>
    </cfRule>
  </conditionalFormatting>
  <conditionalFormatting sqref="FK19:FL19 FK10:FK21 FK25:FK26 FK29 FK31:FK35">
    <cfRule type="expression" dxfId="19443" priority="24136" stopIfTrue="1">
      <formula>WEEKDAY($A10)=1</formula>
    </cfRule>
  </conditionalFormatting>
  <conditionalFormatting sqref="FK19:FL19 FK10:FK21 FK25:FK26 FK29 FK31:FK35">
    <cfRule type="expression" dxfId="19442" priority="24135" stopIfTrue="1">
      <formula>WEEKDAY($A10)=1</formula>
    </cfRule>
  </conditionalFormatting>
  <conditionalFormatting sqref="FK19:FL19 FK10:FK21 FK25:FK26 FK29 FK31:FK35">
    <cfRule type="expression" dxfId="19441" priority="24134" stopIfTrue="1">
      <formula>WEEKDAY($A10)=1</formula>
    </cfRule>
  </conditionalFormatting>
  <conditionalFormatting sqref="FK19:FL19 FK10:FK21 FK25:FK26 FK29 FK31:FK35">
    <cfRule type="expression" dxfId="19440" priority="24133" stopIfTrue="1">
      <formula>WEEKDAY($A10)=1</formula>
    </cfRule>
  </conditionalFormatting>
  <conditionalFormatting sqref="FK19:FL19 FK10:FK21 FK25:FK26 FK29 FK31:FK35">
    <cfRule type="expression" dxfId="19439" priority="24132" stopIfTrue="1">
      <formula>WEEKDAY($A10)=1</formula>
    </cfRule>
  </conditionalFormatting>
  <conditionalFormatting sqref="FK19:FL19 FK10:FK21 FK25:FK26 FK29 FK31:FK35">
    <cfRule type="expression" dxfId="19438" priority="24131" stopIfTrue="1">
      <formula>WEEKDAY($A10)=1</formula>
    </cfRule>
  </conditionalFormatting>
  <conditionalFormatting sqref="FK19:FL19 FK10:FK21 FK25:FK26 FK29 FK31:FK35">
    <cfRule type="expression" dxfId="19437" priority="24130" stopIfTrue="1">
      <formula>WEEKDAY($A10)=1</formula>
    </cfRule>
  </conditionalFormatting>
  <conditionalFormatting sqref="FK19:FL19 FK10:FK21 FK25:FK26 FK29 FK31:FK35">
    <cfRule type="expression" dxfId="19436" priority="24129" stopIfTrue="1">
      <formula>WEEKDAY($A10)=1</formula>
    </cfRule>
  </conditionalFormatting>
  <conditionalFormatting sqref="FK19:FL19 FK10:FK21 FK25:FK26 FK29 FK31:FK35">
    <cfRule type="expression" dxfId="19435" priority="24128" stopIfTrue="1">
      <formula>WEEKDAY($A10)=1</formula>
    </cfRule>
  </conditionalFormatting>
  <conditionalFormatting sqref="FK19:FL19 FK10:FK21 FK25:FK26 FK29 FK31:FK35">
    <cfRule type="expression" dxfId="19434" priority="24127" stopIfTrue="1">
      <formula>WEEKDAY($A10)=1</formula>
    </cfRule>
  </conditionalFormatting>
  <conditionalFormatting sqref="FK19:FL19 FK10:FK21 FK25:FK26 FK29 FK31:FK35">
    <cfRule type="expression" dxfId="19433" priority="24126" stopIfTrue="1">
      <formula>WEEKDAY($A10)=1</formula>
    </cfRule>
  </conditionalFormatting>
  <conditionalFormatting sqref="FK19:FL19 FK10:FK21 FK25:FK26 FK29 FK31:FK35">
    <cfRule type="expression" dxfId="19432" priority="24125" stopIfTrue="1">
      <formula>WEEKDAY($A10)=1</formula>
    </cfRule>
  </conditionalFormatting>
  <conditionalFormatting sqref="FK19:FL19 FK10:FK21 FK25:FK26 FK29 FK31:FK35">
    <cfRule type="expression" dxfId="19431" priority="24124" stopIfTrue="1">
      <formula>WEEKDAY($A10)=1</formula>
    </cfRule>
  </conditionalFormatting>
  <conditionalFormatting sqref="FK19:FL19 FK10:FK21 FK25:FK26 FK29 FK31:FK35">
    <cfRule type="expression" dxfId="19430" priority="24123" stopIfTrue="1">
      <formula>WEEKDAY($A10)=1</formula>
    </cfRule>
  </conditionalFormatting>
  <conditionalFormatting sqref="FK19:FL19 FK10:FK21 FK25:FK26 FK29 FK31:FK35">
    <cfRule type="expression" dxfId="19429" priority="24122" stopIfTrue="1">
      <formula>WEEKDAY($A10)=1</formula>
    </cfRule>
  </conditionalFormatting>
  <conditionalFormatting sqref="FK19:FL19 FK10:FK21 FK25:FK26 FK29 FK31:FK35">
    <cfRule type="expression" dxfId="19428" priority="24121" stopIfTrue="1">
      <formula>WEEKDAY($A10)=1</formula>
    </cfRule>
  </conditionalFormatting>
  <conditionalFormatting sqref="FK19:FL19 FK10:FK21 FK25:FK26 FK29 FK31:FK35">
    <cfRule type="expression" dxfId="19427" priority="24120" stopIfTrue="1">
      <formula>WEEKDAY($A10)=1</formula>
    </cfRule>
  </conditionalFormatting>
  <conditionalFormatting sqref="FK19:FL19 FK10:FK21 FK25:FK26 FK29 FK31:FK35">
    <cfRule type="expression" dxfId="19426" priority="24119" stopIfTrue="1">
      <formula>WEEKDAY($A10)=1</formula>
    </cfRule>
  </conditionalFormatting>
  <conditionalFormatting sqref="FK19:FL19 FK10:FK21 FK25:FK26 FK29 FK31:FK35">
    <cfRule type="expression" dxfId="19425" priority="24118" stopIfTrue="1">
      <formula>WEEKDAY($A10)=1</formula>
    </cfRule>
  </conditionalFormatting>
  <conditionalFormatting sqref="FK19:FL19 FK10:FK21 FK25:FK26 FK29 FK31:FK35">
    <cfRule type="expression" dxfId="19424" priority="24117" stopIfTrue="1">
      <formula>WEEKDAY($A10)=1</formula>
    </cfRule>
  </conditionalFormatting>
  <conditionalFormatting sqref="FK19:FL19 FK10:FK21 FK25:FK26 FK29 FK31:FK35">
    <cfRule type="expression" dxfId="19423" priority="24116" stopIfTrue="1">
      <formula>WEEKDAY($A10)=1</formula>
    </cfRule>
  </conditionalFormatting>
  <conditionalFormatting sqref="FK19:FL19 FK10:FK21 FK25:FK26 FK29 FK31:FK35">
    <cfRule type="expression" dxfId="19422" priority="24115" stopIfTrue="1">
      <formula>WEEKDAY($A10)=1</formula>
    </cfRule>
  </conditionalFormatting>
  <conditionalFormatting sqref="FK19:FL19 FK10:FK21 FK25:FK26 FK29 FK31:FK35">
    <cfRule type="expression" dxfId="19421" priority="24114" stopIfTrue="1">
      <formula>WEEKDAY($A10)=1</formula>
    </cfRule>
  </conditionalFormatting>
  <conditionalFormatting sqref="FK19:FL19 FK10:FK21 FK25:FK26 FK29 FK31:FK35">
    <cfRule type="expression" dxfId="19420" priority="24113" stopIfTrue="1">
      <formula>WEEKDAY($A10)=1</formula>
    </cfRule>
  </conditionalFormatting>
  <conditionalFormatting sqref="FK19:FL19 FK10:FK21 FK25:FK26 FK29 FK31:FK35">
    <cfRule type="expression" dxfId="19419" priority="24112" stopIfTrue="1">
      <formula>WEEKDAY($A10)=1</formula>
    </cfRule>
  </conditionalFormatting>
  <conditionalFormatting sqref="FK19:FL19 FK10:FK21 FK25:FK26 FK29 FK31:FK35">
    <cfRule type="expression" dxfId="19418" priority="24111" stopIfTrue="1">
      <formula>WEEKDAY($A10)=1</formula>
    </cfRule>
  </conditionalFormatting>
  <conditionalFormatting sqref="FK19:FL19 FK10:FK21 FK25:FK26 FK29 FK31:FK35">
    <cfRule type="expression" dxfId="19417" priority="24110" stopIfTrue="1">
      <formula>WEEKDAY($A10)=1</formula>
    </cfRule>
  </conditionalFormatting>
  <conditionalFormatting sqref="FK19:FL19 FK10:FK21 FK25:FK26 FK29 FK31:FK35">
    <cfRule type="expression" dxfId="19416" priority="24109" stopIfTrue="1">
      <formula>WEEKDAY($A10)=1</formula>
    </cfRule>
  </conditionalFormatting>
  <conditionalFormatting sqref="FK19:FL19 FK10:FK21 FK25:FK26 FK29 FK31:FK35">
    <cfRule type="expression" dxfId="19415" priority="24108" stopIfTrue="1">
      <formula>WEEKDAY($A10)=1</formula>
    </cfRule>
  </conditionalFormatting>
  <conditionalFormatting sqref="FK19:FL19 FK10:FK21 FK25:FK26 FK29 FK31:FK35">
    <cfRule type="expression" dxfId="19414" priority="24107" stopIfTrue="1">
      <formula>WEEKDAY($A10)=1</formula>
    </cfRule>
  </conditionalFormatting>
  <conditionalFormatting sqref="FK19:FL19 FK10:FK21 FK25:FK26 FK29 FK31:FK35">
    <cfRule type="expression" dxfId="19413" priority="24106" stopIfTrue="1">
      <formula>WEEKDAY($A10)=1</formula>
    </cfRule>
  </conditionalFormatting>
  <conditionalFormatting sqref="FK19:FL19 FK10:FK21 FK25:FK26 FK29 FK31:FK35">
    <cfRule type="expression" dxfId="19412" priority="24105" stopIfTrue="1">
      <formula>WEEKDAY($A10)=1</formula>
    </cfRule>
  </conditionalFormatting>
  <conditionalFormatting sqref="FK19:FL19 FK10:FK21 FK25:FK26 FK29 FK31:FK35">
    <cfRule type="expression" dxfId="19411" priority="24104" stopIfTrue="1">
      <formula>WEEKDAY($A10)=1</formula>
    </cfRule>
  </conditionalFormatting>
  <conditionalFormatting sqref="FK19:FL19 FK10:FK21 FK25:FK26 FK29 FK31:FK35">
    <cfRule type="expression" dxfId="19410" priority="24103" stopIfTrue="1">
      <formula>WEEKDAY($A10)=1</formula>
    </cfRule>
  </conditionalFormatting>
  <conditionalFormatting sqref="FK19:FL19 FK10:FK21 FK25:FK26 FK29 FK31:FK35">
    <cfRule type="expression" dxfId="19409" priority="24102" stopIfTrue="1">
      <formula>WEEKDAY($A10)=1</formula>
    </cfRule>
  </conditionalFormatting>
  <conditionalFormatting sqref="FK19:FL19 FK10:FK21 FK25:FK26 FK29 FK31:FK35">
    <cfRule type="expression" dxfId="19408" priority="24101" stopIfTrue="1">
      <formula>WEEKDAY($A10)=1</formula>
    </cfRule>
  </conditionalFormatting>
  <conditionalFormatting sqref="FK19:FL19 FK10:FK21 FK25:FK26 FK29 FK31:FK35">
    <cfRule type="expression" dxfId="19407" priority="24100" stopIfTrue="1">
      <formula>WEEKDAY($A10)=1</formula>
    </cfRule>
  </conditionalFormatting>
  <conditionalFormatting sqref="FK19:FL19 FK10:FK21 FK25:FK26 FK29 FK31:FK35">
    <cfRule type="expression" dxfId="19406" priority="24098" stopIfTrue="1">
      <formula>WEEKDAY($A10)=1</formula>
    </cfRule>
  </conditionalFormatting>
  <conditionalFormatting sqref="FK19:FL19 FK10:FK21 FK25:FK26 FK29 FK31:FK35">
    <cfRule type="expression" dxfId="19405" priority="24097" stopIfTrue="1">
      <formula>WEEKDAY($A10)=1</formula>
    </cfRule>
  </conditionalFormatting>
  <conditionalFormatting sqref="FK19:FL19 FK10:FK21 FK25:FK26 FK29 FK31:FK35">
    <cfRule type="expression" dxfId="19404" priority="24096" stopIfTrue="1">
      <formula>WEEKDAY($A10)=1</formula>
    </cfRule>
  </conditionalFormatting>
  <conditionalFormatting sqref="FK19:FL19 FK10:FK21 FK25:FK26 FK29 FK31:FK35">
    <cfRule type="expression" dxfId="19403" priority="24095" stopIfTrue="1">
      <formula>WEEKDAY($A10)=1</formula>
    </cfRule>
  </conditionalFormatting>
  <conditionalFormatting sqref="FK19:FL19 FK10:FK21 FK25:FK26 FK29 FK31:FK35">
    <cfRule type="expression" dxfId="19402" priority="24094" stopIfTrue="1">
      <formula>WEEKDAY($A10)=1</formula>
    </cfRule>
  </conditionalFormatting>
  <conditionalFormatting sqref="FK19:FL19 FK10:FK21 FK25:FK26 FK29 FK31:FK35">
    <cfRule type="expression" dxfId="19401" priority="24093" stopIfTrue="1">
      <formula>WEEKDAY($A10)=1</formula>
    </cfRule>
  </conditionalFormatting>
  <conditionalFormatting sqref="FK19:FL19 FK10:FK21 FK25:FK26 FK29 FK31:FK35">
    <cfRule type="expression" dxfId="19400" priority="24092" stopIfTrue="1">
      <formula>WEEKDAY($A10)=1</formula>
    </cfRule>
  </conditionalFormatting>
  <conditionalFormatting sqref="FK19:FL19 FK10:FK21 FK25:FK26 FK29 FK31:FK35">
    <cfRule type="expression" dxfId="19399" priority="24091" stopIfTrue="1">
      <formula>WEEKDAY($A10)=1</formula>
    </cfRule>
  </conditionalFormatting>
  <conditionalFormatting sqref="FK19:FL19 FK10:FK21 FK25:FK26 FK29 FK31:FK35">
    <cfRule type="expression" dxfId="19398" priority="24090" stopIfTrue="1">
      <formula>WEEKDAY($A10)=1</formula>
    </cfRule>
  </conditionalFormatting>
  <conditionalFormatting sqref="FK19:FL19 FK10:FK21 FK25:FK26 FK29 FK31:FK35">
    <cfRule type="expression" dxfId="19397" priority="24089" stopIfTrue="1">
      <formula>WEEKDAY($A10)=1</formula>
    </cfRule>
  </conditionalFormatting>
  <conditionalFormatting sqref="FK19:FL19 FK10:FK21 FK25:FK26 FK29 FK31:FK35">
    <cfRule type="expression" dxfId="19396" priority="24088" stopIfTrue="1">
      <formula>WEEKDAY($A10)=1</formula>
    </cfRule>
  </conditionalFormatting>
  <conditionalFormatting sqref="FK19:FL19 FK10:FK21 FK25:FK26 FK29 FK31:FK35">
    <cfRule type="expression" dxfId="19395" priority="24087" stopIfTrue="1">
      <formula>WEEKDAY($A10)=1</formula>
    </cfRule>
  </conditionalFormatting>
  <conditionalFormatting sqref="FK19:FL19 FK10:FK21 FK25:FK26 FK29 FK31:FK35">
    <cfRule type="expression" dxfId="19394" priority="24086" stopIfTrue="1">
      <formula>WEEKDAY($A10)=1</formula>
    </cfRule>
  </conditionalFormatting>
  <conditionalFormatting sqref="FK19:FL19 FK10:FK21 FK25:FK26 FK29 FK31:FK35">
    <cfRule type="expression" dxfId="19393" priority="24085" stopIfTrue="1">
      <formula>WEEKDAY($A10)=1</formula>
    </cfRule>
  </conditionalFormatting>
  <conditionalFormatting sqref="FK19:FL19 FK10:FK21 FK25:FK26 FK29 FK31:FK35">
    <cfRule type="expression" dxfId="19392" priority="24084" stopIfTrue="1">
      <formula>WEEKDAY($A10)=1</formula>
    </cfRule>
  </conditionalFormatting>
  <conditionalFormatting sqref="FK19:FL19 FK10:FK21 FK25:FK26 FK29 FK31:FK35">
    <cfRule type="expression" dxfId="19391" priority="24083" stopIfTrue="1">
      <formula>WEEKDAY($A10)=1</formula>
    </cfRule>
  </conditionalFormatting>
  <conditionalFormatting sqref="FK19:FL19 FK10:FK21 FK25:FK26 FK29 FK31:FK35">
    <cfRule type="expression" dxfId="19390" priority="24082" stopIfTrue="1">
      <formula>WEEKDAY($A10)=1</formula>
    </cfRule>
  </conditionalFormatting>
  <conditionalFormatting sqref="FK19:FL19 FK10:FK21 FK25:FK26 FK29 FK31:FK35">
    <cfRule type="expression" dxfId="19389" priority="24081" stopIfTrue="1">
      <formula>WEEKDAY($A10)=1</formula>
    </cfRule>
  </conditionalFormatting>
  <conditionalFormatting sqref="FK19:FL19 FK10:FK21 FK25:FK26 FK29 FK31:FK35">
    <cfRule type="expression" dxfId="19388" priority="24080" stopIfTrue="1">
      <formula>WEEKDAY($A10)=1</formula>
    </cfRule>
  </conditionalFormatting>
  <conditionalFormatting sqref="FK19:FL19 FK10:FK21 FK25:FK26 FK29 FK31:FK35">
    <cfRule type="expression" dxfId="19387" priority="24079" stopIfTrue="1">
      <formula>WEEKDAY($A10)=1</formula>
    </cfRule>
  </conditionalFormatting>
  <conditionalFormatting sqref="FK19:FL19 FK10:FK21 FK25:FK26 FK29 FK31:FK35">
    <cfRule type="expression" dxfId="19386" priority="24078" stopIfTrue="1">
      <formula>WEEKDAY($A10)=1</formula>
    </cfRule>
  </conditionalFormatting>
  <conditionalFormatting sqref="FK19:FL19 FK10:FK21 FK25:FK26 FK29 FK31:FK35">
    <cfRule type="expression" dxfId="19385" priority="24077" stopIfTrue="1">
      <formula>WEEKDAY($A10)=1</formula>
    </cfRule>
  </conditionalFormatting>
  <conditionalFormatting sqref="FK19:FL19 FK10:FK21 FK25:FK26 FK29 FK31:FK35">
    <cfRule type="expression" dxfId="19384" priority="24076" stopIfTrue="1">
      <formula>WEEKDAY($A10)=1</formula>
    </cfRule>
  </conditionalFormatting>
  <conditionalFormatting sqref="FK19:FL19 FK10:FK21 FK25:FK26 FK29 FK31:FK35">
    <cfRule type="expression" dxfId="19383" priority="24075" stopIfTrue="1">
      <formula>WEEKDAY($A10)=1</formula>
    </cfRule>
  </conditionalFormatting>
  <conditionalFormatting sqref="FK19:FL19 FK10:FK21 FK25:FK26 FK29 FK31:FK35">
    <cfRule type="expression" dxfId="19382" priority="24074" stopIfTrue="1">
      <formula>WEEKDAY($A10)=1</formula>
    </cfRule>
  </conditionalFormatting>
  <conditionalFormatting sqref="FK19:FL19 FK10:FK21 FK25:FK26 FK29 FK31:FK35">
    <cfRule type="expression" dxfId="19381" priority="24073" stopIfTrue="1">
      <formula>WEEKDAY($A10)=1</formula>
    </cfRule>
  </conditionalFormatting>
  <conditionalFormatting sqref="FK19:FL19 FK10:FK21 FK25:FK26 FK29 FK31:FK35">
    <cfRule type="expression" dxfId="19380" priority="24072" stopIfTrue="1">
      <formula>WEEKDAY($A10)=1</formula>
    </cfRule>
  </conditionalFormatting>
  <conditionalFormatting sqref="FK19:FL19 FK10:FK21 FK25:FK26 FK29 FK31:FK35">
    <cfRule type="expression" dxfId="19379" priority="24071" stopIfTrue="1">
      <formula>WEEKDAY($A10)=1</formula>
    </cfRule>
  </conditionalFormatting>
  <conditionalFormatting sqref="FK19:FL19 FK10:FK21 FK25:FK26 FK29 FK31:FK35">
    <cfRule type="expression" dxfId="19378" priority="24070" stopIfTrue="1">
      <formula>WEEKDAY($A10)=1</formula>
    </cfRule>
  </conditionalFormatting>
  <conditionalFormatting sqref="FK19:FL19 FK10:FK21 FK25:FK26 FK29 FK31:FK35">
    <cfRule type="expression" dxfId="19377" priority="24069" stopIfTrue="1">
      <formula>WEEKDAY($A10)=1</formula>
    </cfRule>
  </conditionalFormatting>
  <conditionalFormatting sqref="FK19:FL19 FK10:FK21 FK25:FK26 FK29 FK31:FK35">
    <cfRule type="expression" dxfId="19376" priority="24068" stopIfTrue="1">
      <formula>WEEKDAY($A10)=1</formula>
    </cfRule>
  </conditionalFormatting>
  <conditionalFormatting sqref="FK19:FL19 FK10:FK21 FK25:FK26 FK29 FK31:FK35">
    <cfRule type="expression" dxfId="19375" priority="24067" stopIfTrue="1">
      <formula>WEEKDAY($A10)=1</formula>
    </cfRule>
  </conditionalFormatting>
  <conditionalFormatting sqref="FK19:FL19 FK10:FK21 FK25:FK26 FK29 FK31:FK35">
    <cfRule type="expression" dxfId="19374" priority="24066" stopIfTrue="1">
      <formula>WEEKDAY($A10)=1</formula>
    </cfRule>
  </conditionalFormatting>
  <conditionalFormatting sqref="FK19:FL19 FK10:FK21 FK25:FK26 FK29 FK31:FK35">
    <cfRule type="expression" dxfId="19373" priority="24065" stopIfTrue="1">
      <formula>WEEKDAY($A10)=1</formula>
    </cfRule>
  </conditionalFormatting>
  <conditionalFormatting sqref="FK19:FL19 FK10:FK21 FK25:FK26 FK29 FK31:FK35">
    <cfRule type="expression" dxfId="19372" priority="24061" stopIfTrue="1">
      <formula>WEEKDAY($A10)=1</formula>
    </cfRule>
  </conditionalFormatting>
  <conditionalFormatting sqref="FK19:FL19 FK10:FK21 FK25:FK26 FK29 FK31:FK35">
    <cfRule type="expression" dxfId="19371" priority="24064" stopIfTrue="1">
      <formula>WEEKDAY($A10)=1</formula>
    </cfRule>
  </conditionalFormatting>
  <conditionalFormatting sqref="FK19:FL19 FK10:FK21 FK25:FK26 FK29 FK31:FK35">
    <cfRule type="expression" dxfId="19370" priority="24063" stopIfTrue="1">
      <formula>WEEKDAY($A10)=1</formula>
    </cfRule>
  </conditionalFormatting>
  <conditionalFormatting sqref="FK19:FL19 FK10:FK21 FK25:FK26 FK29 FK31:FK35">
    <cfRule type="expression" dxfId="19369" priority="24062" stopIfTrue="1">
      <formula>WEEKDAY($A10)=1</formula>
    </cfRule>
  </conditionalFormatting>
  <conditionalFormatting sqref="FK19:FL19 FK10:FK21 FK25:FK26 FK29 FK31:FK35">
    <cfRule type="expression" dxfId="19368" priority="24060" stopIfTrue="1">
      <formula>WEEKDAY($A10)=1</formula>
    </cfRule>
  </conditionalFormatting>
  <conditionalFormatting sqref="FK19:FL19 FK10:FK21 FK25:FK26 FK29 FK31:FK35">
    <cfRule type="expression" dxfId="19367" priority="24059" stopIfTrue="1">
      <formula>WEEKDAY($A10)=1</formula>
    </cfRule>
  </conditionalFormatting>
  <conditionalFormatting sqref="FK19:FL19 FK10:FK21 FK25:FK26 FK29 FK31:FK35">
    <cfRule type="expression" dxfId="19366" priority="24058" stopIfTrue="1">
      <formula>WEEKDAY($A10)=1</formula>
    </cfRule>
  </conditionalFormatting>
  <conditionalFormatting sqref="FK19:FL19 FK10:FK21 FK25:FK26 FK29 FK31:FK35">
    <cfRule type="expression" dxfId="19365" priority="24057" stopIfTrue="1">
      <formula>WEEKDAY($A10)=1</formula>
    </cfRule>
  </conditionalFormatting>
  <conditionalFormatting sqref="FK19:FL19 FK10:FK21 FK25:FK26 FK29 FK31:FK35">
    <cfRule type="expression" dxfId="19364" priority="24010" stopIfTrue="1">
      <formula>WEEKDAY($A10)=1</formula>
    </cfRule>
  </conditionalFormatting>
  <conditionalFormatting sqref="FK19:FL19 FK10:FK21 FK25:FK26 FK29 FK31:FK35">
    <cfRule type="expression" dxfId="19363" priority="24056" stopIfTrue="1">
      <formula>WEEKDAY($A10)=1</formula>
    </cfRule>
  </conditionalFormatting>
  <conditionalFormatting sqref="FK19:FL19 FK10:FK21 FK25:FK26 FK29 FK31:FK35">
    <cfRule type="expression" dxfId="19362" priority="24055" stopIfTrue="1">
      <formula>WEEKDAY($A10)=1</formula>
    </cfRule>
  </conditionalFormatting>
  <conditionalFormatting sqref="FK19:FL19 FK10:FK21 FK25:FK26 FK29 FK31:FK35">
    <cfRule type="expression" dxfId="19361" priority="24054" stopIfTrue="1">
      <formula>WEEKDAY($A10)=1</formula>
    </cfRule>
  </conditionalFormatting>
  <conditionalFormatting sqref="FK19:FL19 FK10:FK21 FK25:FK26 FK29 FK31:FK35">
    <cfRule type="expression" dxfId="19360" priority="24053" stopIfTrue="1">
      <formula>WEEKDAY($A10)=1</formula>
    </cfRule>
  </conditionalFormatting>
  <conditionalFormatting sqref="FK19:FL19 FK10:FK21 FK25:FK26 FK29 FK31:FK35">
    <cfRule type="expression" dxfId="19359" priority="24052" stopIfTrue="1">
      <formula>WEEKDAY($A10)=1</formula>
    </cfRule>
  </conditionalFormatting>
  <conditionalFormatting sqref="FK19:FL19 FK10:FK21 FK25:FK26 FK29 FK31:FK35">
    <cfRule type="expression" dxfId="19358" priority="24051" stopIfTrue="1">
      <formula>WEEKDAY($A10)=1</formula>
    </cfRule>
  </conditionalFormatting>
  <conditionalFormatting sqref="FK19:FL19 FK10:FK21 FK25:FK26 FK29 FK31:FK35">
    <cfRule type="expression" dxfId="19357" priority="24050" stopIfTrue="1">
      <formula>WEEKDAY($A10)=1</formula>
    </cfRule>
  </conditionalFormatting>
  <conditionalFormatting sqref="FK19:FL19 FK10:FK21 FK25:FK26 FK29 FK31:FK35">
    <cfRule type="expression" dxfId="19356" priority="24049" stopIfTrue="1">
      <formula>WEEKDAY($A10)=1</formula>
    </cfRule>
  </conditionalFormatting>
  <conditionalFormatting sqref="FK19:FL19 FK10:FK21 FK25:FK26 FK29 FK31:FK35">
    <cfRule type="expression" dxfId="19355" priority="24048" stopIfTrue="1">
      <formula>WEEKDAY($A10)=1</formula>
    </cfRule>
  </conditionalFormatting>
  <conditionalFormatting sqref="FK19:FL19 FK10:FK21 FK25:FK26 FK29 FK31:FK35">
    <cfRule type="expression" dxfId="19354" priority="24047" stopIfTrue="1">
      <formula>WEEKDAY($A10)=1</formula>
    </cfRule>
  </conditionalFormatting>
  <conditionalFormatting sqref="FK19:FL19 FK10:FK21 FK25:FK26 FK29 FK31:FK35">
    <cfRule type="expression" dxfId="19353" priority="24046" stopIfTrue="1">
      <formula>WEEKDAY($A10)=1</formula>
    </cfRule>
  </conditionalFormatting>
  <conditionalFormatting sqref="FK19:FL19 FK10:FK21 FK25:FK26 FK29 FK31:FK35">
    <cfRule type="expression" dxfId="19352" priority="24045" stopIfTrue="1">
      <formula>WEEKDAY($A10)=1</formula>
    </cfRule>
  </conditionalFormatting>
  <conditionalFormatting sqref="FK19:FL19 FK10:FK21 FK25:FK26 FK29 FK31:FK35">
    <cfRule type="expression" dxfId="19351" priority="24044" stopIfTrue="1">
      <formula>WEEKDAY($A10)=1</formula>
    </cfRule>
  </conditionalFormatting>
  <conditionalFormatting sqref="FK19:FL19 FK10:FK21 FK25:FK26 FK29 FK31:FK35">
    <cfRule type="expression" dxfId="19350" priority="24043" stopIfTrue="1">
      <formula>WEEKDAY($A10)=1</formula>
    </cfRule>
  </conditionalFormatting>
  <conditionalFormatting sqref="FK19:FL19 FK10:FK21 FK25:FK26 FK29 FK31:FK35">
    <cfRule type="expression" dxfId="19349" priority="24042" stopIfTrue="1">
      <formula>WEEKDAY($A10)=1</formula>
    </cfRule>
  </conditionalFormatting>
  <conditionalFormatting sqref="FK19:FL19 FK10:FK21 FK25:FK26 FK29 FK31:FK35">
    <cfRule type="expression" dxfId="19348" priority="24041" stopIfTrue="1">
      <formula>WEEKDAY($A10)=1</formula>
    </cfRule>
  </conditionalFormatting>
  <conditionalFormatting sqref="FK19:FL19 FK10:FK21 FK25:FK26 FK29 FK31:FK35">
    <cfRule type="expression" dxfId="19347" priority="24040" stopIfTrue="1">
      <formula>WEEKDAY($A10)=1</formula>
    </cfRule>
  </conditionalFormatting>
  <conditionalFormatting sqref="FK19:FL19 FK10:FK21 FK25:FK26 FK29 FK31:FK35">
    <cfRule type="expression" dxfId="19346" priority="24039" stopIfTrue="1">
      <formula>WEEKDAY($A10)=1</formula>
    </cfRule>
  </conditionalFormatting>
  <conditionalFormatting sqref="FK19:FL19 FK10:FK21 FK25:FK26 FK29 FK31:FK35">
    <cfRule type="expression" dxfId="19345" priority="24038" stopIfTrue="1">
      <formula>WEEKDAY($A10)=1</formula>
    </cfRule>
  </conditionalFormatting>
  <conditionalFormatting sqref="FK19:FL19 FK10:FK21 FK25:FK26 FK29 FK31:FK35">
    <cfRule type="expression" dxfId="19344" priority="24037" stopIfTrue="1">
      <formula>WEEKDAY($A10)=1</formula>
    </cfRule>
  </conditionalFormatting>
  <conditionalFormatting sqref="FK19:FL19 FK10:FK21 FK25:FK26 FK29 FK31:FK35">
    <cfRule type="expression" dxfId="19343" priority="24036" stopIfTrue="1">
      <formula>WEEKDAY($A10)=1</formula>
    </cfRule>
  </conditionalFormatting>
  <conditionalFormatting sqref="FK19:FL19 FK10:FK21 FK25:FK26 FK29 FK31:FK35">
    <cfRule type="expression" dxfId="19342" priority="24035" stopIfTrue="1">
      <formula>WEEKDAY($A10)=1</formula>
    </cfRule>
  </conditionalFormatting>
  <conditionalFormatting sqref="FK19:FL19 FK10:FK21 FK25:FK26 FK29 FK31:FK35">
    <cfRule type="expression" dxfId="19341" priority="24034" stopIfTrue="1">
      <formula>WEEKDAY($A10)=1</formula>
    </cfRule>
  </conditionalFormatting>
  <conditionalFormatting sqref="FK19:FL19 FK10:FK21 FK25:FK26 FK29 FK31:FK35">
    <cfRule type="expression" dxfId="19340" priority="24033" stopIfTrue="1">
      <formula>WEEKDAY($A10)=1</formula>
    </cfRule>
  </conditionalFormatting>
  <conditionalFormatting sqref="FK19:FL19 FK10:FK21 FK25:FK26 FK29 FK31:FK35">
    <cfRule type="expression" dxfId="19339" priority="24032" stopIfTrue="1">
      <formula>WEEKDAY($A10)=1</formula>
    </cfRule>
  </conditionalFormatting>
  <conditionalFormatting sqref="FK19:FL19 FK10:FK21 FK25:FK26 FK29 FK31:FK35">
    <cfRule type="expression" dxfId="19338" priority="24031" stopIfTrue="1">
      <formula>WEEKDAY($A10)=1</formula>
    </cfRule>
  </conditionalFormatting>
  <conditionalFormatting sqref="FK19:FL19 FK10:FK21 FK25:FK26 FK29 FK31:FK35">
    <cfRule type="expression" dxfId="19337" priority="24030" stopIfTrue="1">
      <formula>WEEKDAY($A10)=1</formula>
    </cfRule>
  </conditionalFormatting>
  <conditionalFormatting sqref="FK19:FL19 FK10:FK21 FK25:FK26 FK29 FK31:FK35">
    <cfRule type="expression" dxfId="19336" priority="24029" stopIfTrue="1">
      <formula>WEEKDAY($A10)=1</formula>
    </cfRule>
  </conditionalFormatting>
  <conditionalFormatting sqref="FK19:FL19 FK10:FK21 FK25:FK26 FK29 FK31:FK35">
    <cfRule type="expression" dxfId="19335" priority="24028" stopIfTrue="1">
      <formula>WEEKDAY($A10)=1</formula>
    </cfRule>
  </conditionalFormatting>
  <conditionalFormatting sqref="FK19:FL19 FK10:FK21 FK25:FK26 FK29 FK31:FK35">
    <cfRule type="expression" dxfId="19334" priority="24027" stopIfTrue="1">
      <formula>WEEKDAY($A10)=1</formula>
    </cfRule>
  </conditionalFormatting>
  <conditionalFormatting sqref="FK19:FL19 FK10:FK21 FK25:FK26 FK29 FK31:FK35">
    <cfRule type="expression" dxfId="19333" priority="24026" stopIfTrue="1">
      <formula>WEEKDAY($A10)=1</formula>
    </cfRule>
  </conditionalFormatting>
  <conditionalFormatting sqref="FK19:FL19 FK10:FK21 FK25:FK26 FK29 FK31:FK35">
    <cfRule type="expression" dxfId="19332" priority="24025" stopIfTrue="1">
      <formula>WEEKDAY($A10)=1</formula>
    </cfRule>
  </conditionalFormatting>
  <conditionalFormatting sqref="FK19:FL19 FK10:FK21 FK25:FK26 FK29 FK31:FK35">
    <cfRule type="expression" dxfId="19331" priority="24024" stopIfTrue="1">
      <formula>WEEKDAY($A10)=1</formula>
    </cfRule>
  </conditionalFormatting>
  <conditionalFormatting sqref="FK19:FL19 FK10:FK21 FK25:FK26 FK29 FK31:FK35">
    <cfRule type="expression" dxfId="19330" priority="24023" stopIfTrue="1">
      <formula>WEEKDAY($A10)=1</formula>
    </cfRule>
  </conditionalFormatting>
  <conditionalFormatting sqref="FK19:FL19 FK10:FK21 FK25:FK26 FK29 FK31:FK35">
    <cfRule type="expression" dxfId="19329" priority="24022" stopIfTrue="1">
      <formula>WEEKDAY($A10)=1</formula>
    </cfRule>
  </conditionalFormatting>
  <conditionalFormatting sqref="FK19:FL19 FK10:FK21 FK25:FK26 FK29 FK31:FK35">
    <cfRule type="expression" dxfId="19328" priority="24021" stopIfTrue="1">
      <formula>WEEKDAY($A10)=1</formula>
    </cfRule>
  </conditionalFormatting>
  <conditionalFormatting sqref="FK19:FL19 FK10:FK21 FK25:FK26 FK29 FK31:FK35">
    <cfRule type="expression" dxfId="19327" priority="24020" stopIfTrue="1">
      <formula>WEEKDAY($A10)=1</formula>
    </cfRule>
  </conditionalFormatting>
  <conditionalFormatting sqref="FK19:FL19 FK10:FK21 FK25:FK26 FK29 FK31:FK35">
    <cfRule type="expression" dxfId="19326" priority="24019" stopIfTrue="1">
      <formula>WEEKDAY($A10)=1</formula>
    </cfRule>
  </conditionalFormatting>
  <conditionalFormatting sqref="FK19:FL19 FK10:FK21 FK25:FK26 FK29 FK31:FK35">
    <cfRule type="expression" dxfId="19325" priority="24018" stopIfTrue="1">
      <formula>WEEKDAY($A10)=1</formula>
    </cfRule>
  </conditionalFormatting>
  <conditionalFormatting sqref="FK19:FL19 FK10:FK21 FK25:FK26 FK29 FK31:FK35">
    <cfRule type="expression" dxfId="19324" priority="24017" stopIfTrue="1">
      <formula>WEEKDAY($A10)=1</formula>
    </cfRule>
  </conditionalFormatting>
  <conditionalFormatting sqref="FK19:FL19 FK10:FK21 FK25:FK26 FK29 FK31:FK35">
    <cfRule type="expression" dxfId="19323" priority="24016" stopIfTrue="1">
      <formula>WEEKDAY($A10)=1</formula>
    </cfRule>
  </conditionalFormatting>
  <conditionalFormatting sqref="FK19:FL19 FK10:FK21 FK25:FK26 FK29 FK31:FK35">
    <cfRule type="expression" dxfId="19322" priority="24015" stopIfTrue="1">
      <formula>WEEKDAY($A10)=1</formula>
    </cfRule>
  </conditionalFormatting>
  <conditionalFormatting sqref="FK19:FL19 FK10:FK21 FK25:FK26 FK29 FK31:FK35">
    <cfRule type="expression" dxfId="19321" priority="24014" stopIfTrue="1">
      <formula>WEEKDAY($A10)=1</formula>
    </cfRule>
  </conditionalFormatting>
  <conditionalFormatting sqref="FK19:FL19 FK10:FK21 FK25:FK26 FK29 FK31:FK35">
    <cfRule type="expression" dxfId="19320" priority="24013" stopIfTrue="1">
      <formula>WEEKDAY($A10)=1</formula>
    </cfRule>
  </conditionalFormatting>
  <conditionalFormatting sqref="FK19:FL19 FK10:FK21 FK25:FK26 FK29 FK31:FK35">
    <cfRule type="expression" dxfId="19319" priority="24012" stopIfTrue="1">
      <formula>WEEKDAY($A10)=1</formula>
    </cfRule>
  </conditionalFormatting>
  <conditionalFormatting sqref="FK19:FL19 FK10:FK21 FK25:FK26 FK29 FK31:FK35">
    <cfRule type="expression" dxfId="19318" priority="24011" stopIfTrue="1">
      <formula>WEEKDAY($A10)=1</formula>
    </cfRule>
  </conditionalFormatting>
  <conditionalFormatting sqref="DW9:DW37">
    <cfRule type="expression" dxfId="19317" priority="24009" stopIfTrue="1">
      <formula>WEEKDAY($A9)=1</formula>
    </cfRule>
  </conditionalFormatting>
  <conditionalFormatting sqref="EG37:EH37 EG32:EH32">
    <cfRule type="expression" dxfId="19316" priority="24005" stopIfTrue="1">
      <formula>WEEKDAY($A32)=1</formula>
    </cfRule>
  </conditionalFormatting>
  <conditionalFormatting sqref="EG37:EH37 EG32:EH32">
    <cfRule type="expression" dxfId="19315" priority="24004" stopIfTrue="1">
      <formula>WEEKDAY($A32)=1</formula>
    </cfRule>
  </conditionalFormatting>
  <conditionalFormatting sqref="EC37 EC30:EC31">
    <cfRule type="expression" dxfId="19314" priority="24003" stopIfTrue="1">
      <formula>WEEKDAY($A30)=1</formula>
    </cfRule>
  </conditionalFormatting>
  <conditionalFormatting sqref="ED37 ED30:ED31">
    <cfRule type="expression" dxfId="19313" priority="24002" stopIfTrue="1">
      <formula>WEEKDAY($A30)=1</formula>
    </cfRule>
  </conditionalFormatting>
  <conditionalFormatting sqref="EV37 EV30:EV32">
    <cfRule type="expression" dxfId="19312" priority="24001" stopIfTrue="1">
      <formula>WEEKDAY($A30)=1</formula>
    </cfRule>
  </conditionalFormatting>
  <conditionalFormatting sqref="EU37 EU30:EU32">
    <cfRule type="expression" dxfId="19311" priority="24000" stopIfTrue="1">
      <formula>WEEKDAY($A30)=1</formula>
    </cfRule>
  </conditionalFormatting>
  <conditionalFormatting sqref="EY37:EZ37 EY32:EZ32">
    <cfRule type="expression" dxfId="19310" priority="23999" stopIfTrue="1">
      <formula>WEEKDAY($A32)=1</formula>
    </cfRule>
  </conditionalFormatting>
  <conditionalFormatting sqref="FA37:FB37 FA32:FB32">
    <cfRule type="expression" dxfId="19309" priority="23998" stopIfTrue="1">
      <formula>WEEKDAY($A32)=1</formula>
    </cfRule>
  </conditionalFormatting>
  <conditionalFormatting sqref="FA37:FB37 FA32:FB32">
    <cfRule type="expression" dxfId="19308" priority="23997" stopIfTrue="1">
      <formula>WEEKDAY($A32)=1</formula>
    </cfRule>
  </conditionalFormatting>
  <conditionalFormatting sqref="DH7:DH37">
    <cfRule type="expression" dxfId="19307" priority="23993" stopIfTrue="1">
      <formula>WEEKDAY($A7)=1</formula>
    </cfRule>
  </conditionalFormatting>
  <conditionalFormatting sqref="FL8:FL18">
    <cfRule type="expression" dxfId="19306" priority="22014" stopIfTrue="1">
      <formula>WEEKDAY($A8)=1</formula>
    </cfRule>
  </conditionalFormatting>
  <conditionalFormatting sqref="FL8:FL18">
    <cfRule type="expression" dxfId="19305" priority="22013" stopIfTrue="1">
      <formula>WEEKDAY($A8)=1</formula>
    </cfRule>
  </conditionalFormatting>
  <conditionalFormatting sqref="FL8:FL18">
    <cfRule type="expression" dxfId="19304" priority="22009" stopIfTrue="1">
      <formula>WEEKDAY($A8)=1</formula>
    </cfRule>
  </conditionalFormatting>
  <conditionalFormatting sqref="FL8:FL18">
    <cfRule type="expression" dxfId="19303" priority="22012" stopIfTrue="1">
      <formula>WEEKDAY($A8)=1</formula>
    </cfRule>
  </conditionalFormatting>
  <conditionalFormatting sqref="FL8:FL18">
    <cfRule type="expression" dxfId="19302" priority="22011" stopIfTrue="1">
      <formula>WEEKDAY($A8)=1</formula>
    </cfRule>
  </conditionalFormatting>
  <conditionalFormatting sqref="FL8:FL18">
    <cfRule type="expression" dxfId="19301" priority="22010" stopIfTrue="1">
      <formula>WEEKDAY($A8)=1</formula>
    </cfRule>
  </conditionalFormatting>
  <conditionalFormatting sqref="FL8:FL18">
    <cfRule type="expression" dxfId="19300" priority="22008" stopIfTrue="1">
      <formula>WEEKDAY($A8)=1</formula>
    </cfRule>
  </conditionalFormatting>
  <conditionalFormatting sqref="FL8:FL18">
    <cfRule type="expression" dxfId="19299" priority="22007" stopIfTrue="1">
      <formula>WEEKDAY($A8)=1</formula>
    </cfRule>
  </conditionalFormatting>
  <conditionalFormatting sqref="FL8:FL18">
    <cfRule type="expression" dxfId="19298" priority="22006" stopIfTrue="1">
      <formula>WEEKDAY($A8)=1</formula>
    </cfRule>
  </conditionalFormatting>
  <conditionalFormatting sqref="FL8:FL18">
    <cfRule type="expression" dxfId="19297" priority="22005" stopIfTrue="1">
      <formula>WEEKDAY($A8)=1</formula>
    </cfRule>
  </conditionalFormatting>
  <conditionalFormatting sqref="FL8:FL18">
    <cfRule type="expression" dxfId="19296" priority="21958" stopIfTrue="1">
      <formula>WEEKDAY($A8)=1</formula>
    </cfRule>
  </conditionalFormatting>
  <conditionalFormatting sqref="FL8:FL18">
    <cfRule type="expression" dxfId="19295" priority="22004" stopIfTrue="1">
      <formula>WEEKDAY($A8)=1</formula>
    </cfRule>
  </conditionalFormatting>
  <conditionalFormatting sqref="FL8:FL18">
    <cfRule type="expression" dxfId="19294" priority="22003" stopIfTrue="1">
      <formula>WEEKDAY($A8)=1</formula>
    </cfRule>
  </conditionalFormatting>
  <conditionalFormatting sqref="FL8:FL18">
    <cfRule type="expression" dxfId="19293" priority="22002" stopIfTrue="1">
      <formula>WEEKDAY($A8)=1</formula>
    </cfRule>
  </conditionalFormatting>
  <conditionalFormatting sqref="FL8:FL18">
    <cfRule type="expression" dxfId="19292" priority="22001" stopIfTrue="1">
      <formula>WEEKDAY($A8)=1</formula>
    </cfRule>
  </conditionalFormatting>
  <conditionalFormatting sqref="FL8:FL18">
    <cfRule type="expression" dxfId="19291" priority="22000" stopIfTrue="1">
      <formula>WEEKDAY($A8)=1</formula>
    </cfRule>
  </conditionalFormatting>
  <conditionalFormatting sqref="FL8:FL18">
    <cfRule type="expression" dxfId="19290" priority="21999" stopIfTrue="1">
      <formula>WEEKDAY($A8)=1</formula>
    </cfRule>
  </conditionalFormatting>
  <conditionalFormatting sqref="FL8:FL18">
    <cfRule type="expression" dxfId="19289" priority="21998" stopIfTrue="1">
      <formula>WEEKDAY($A8)=1</formula>
    </cfRule>
  </conditionalFormatting>
  <conditionalFormatting sqref="FL8:FL18">
    <cfRule type="expression" dxfId="19288" priority="21997" stopIfTrue="1">
      <formula>WEEKDAY($A8)=1</formula>
    </cfRule>
  </conditionalFormatting>
  <conditionalFormatting sqref="FL8:FL18">
    <cfRule type="expression" dxfId="19287" priority="21996" stopIfTrue="1">
      <formula>WEEKDAY($A8)=1</formula>
    </cfRule>
  </conditionalFormatting>
  <conditionalFormatting sqref="FL8:FL18">
    <cfRule type="expression" dxfId="19286" priority="21995" stopIfTrue="1">
      <formula>WEEKDAY($A8)=1</formula>
    </cfRule>
  </conditionalFormatting>
  <conditionalFormatting sqref="FL8:FL18">
    <cfRule type="expression" dxfId="19285" priority="21994" stopIfTrue="1">
      <formula>WEEKDAY($A8)=1</formula>
    </cfRule>
  </conditionalFormatting>
  <conditionalFormatting sqref="FL8:FL18">
    <cfRule type="expression" dxfId="19284" priority="21993" stopIfTrue="1">
      <formula>WEEKDAY($A8)=1</formula>
    </cfRule>
  </conditionalFormatting>
  <conditionalFormatting sqref="FL8:FL18">
    <cfRule type="expression" dxfId="19283" priority="21992" stopIfTrue="1">
      <formula>WEEKDAY($A8)=1</formula>
    </cfRule>
  </conditionalFormatting>
  <conditionalFormatting sqref="FL8:FL18">
    <cfRule type="expression" dxfId="19282" priority="21991" stopIfTrue="1">
      <formula>WEEKDAY($A8)=1</formula>
    </cfRule>
  </conditionalFormatting>
  <conditionalFormatting sqref="FL8:FL18">
    <cfRule type="expression" dxfId="19281" priority="21990" stopIfTrue="1">
      <formula>WEEKDAY($A8)=1</formula>
    </cfRule>
  </conditionalFormatting>
  <conditionalFormatting sqref="FL8:FL18">
    <cfRule type="expression" dxfId="19280" priority="21989" stopIfTrue="1">
      <formula>WEEKDAY($A8)=1</formula>
    </cfRule>
  </conditionalFormatting>
  <conditionalFormatting sqref="FL8:FL18">
    <cfRule type="expression" dxfId="19279" priority="21988" stopIfTrue="1">
      <formula>WEEKDAY($A8)=1</formula>
    </cfRule>
  </conditionalFormatting>
  <conditionalFormatting sqref="FL8:FL18">
    <cfRule type="expression" dxfId="19278" priority="21987" stopIfTrue="1">
      <formula>WEEKDAY($A8)=1</formula>
    </cfRule>
  </conditionalFormatting>
  <conditionalFormatting sqref="FL8:FL18">
    <cfRule type="expression" dxfId="19277" priority="21986" stopIfTrue="1">
      <formula>WEEKDAY($A8)=1</formula>
    </cfRule>
  </conditionalFormatting>
  <conditionalFormatting sqref="FL8:FL18">
    <cfRule type="expression" dxfId="19276" priority="21985" stopIfTrue="1">
      <formula>WEEKDAY($A8)=1</formula>
    </cfRule>
  </conditionalFormatting>
  <conditionalFormatting sqref="FL8:FL18">
    <cfRule type="expression" dxfId="19275" priority="21984" stopIfTrue="1">
      <formula>WEEKDAY($A8)=1</formula>
    </cfRule>
  </conditionalFormatting>
  <conditionalFormatting sqref="FL8:FL18">
    <cfRule type="expression" dxfId="19274" priority="21983" stopIfTrue="1">
      <formula>WEEKDAY($A8)=1</formula>
    </cfRule>
  </conditionalFormatting>
  <conditionalFormatting sqref="FL8:FL18">
    <cfRule type="expression" dxfId="19273" priority="21982" stopIfTrue="1">
      <formula>WEEKDAY($A8)=1</formula>
    </cfRule>
  </conditionalFormatting>
  <conditionalFormatting sqref="FL8:FL18">
    <cfRule type="expression" dxfId="19272" priority="21981" stopIfTrue="1">
      <formula>WEEKDAY($A8)=1</formula>
    </cfRule>
  </conditionalFormatting>
  <conditionalFormatting sqref="FL8:FL18">
    <cfRule type="expression" dxfId="19271" priority="21980" stopIfTrue="1">
      <formula>WEEKDAY($A8)=1</formula>
    </cfRule>
  </conditionalFormatting>
  <conditionalFormatting sqref="FL8:FL18">
    <cfRule type="expression" dxfId="19270" priority="21979" stopIfTrue="1">
      <formula>WEEKDAY($A8)=1</formula>
    </cfRule>
  </conditionalFormatting>
  <conditionalFormatting sqref="FL8:FL18">
    <cfRule type="expression" dxfId="19269" priority="21978" stopIfTrue="1">
      <formula>WEEKDAY($A8)=1</formula>
    </cfRule>
  </conditionalFormatting>
  <conditionalFormatting sqref="FL8:FL18">
    <cfRule type="expression" dxfId="19268" priority="21977" stopIfTrue="1">
      <formula>WEEKDAY($A8)=1</formula>
    </cfRule>
  </conditionalFormatting>
  <conditionalFormatting sqref="FL8:FL18">
    <cfRule type="expression" dxfId="19267" priority="21976" stopIfTrue="1">
      <formula>WEEKDAY($A8)=1</formula>
    </cfRule>
  </conditionalFormatting>
  <conditionalFormatting sqref="FL8:FL18">
    <cfRule type="expression" dxfId="19266" priority="21975" stopIfTrue="1">
      <formula>WEEKDAY($A8)=1</formula>
    </cfRule>
  </conditionalFormatting>
  <conditionalFormatting sqref="FL8:FL18">
    <cfRule type="expression" dxfId="19265" priority="21974" stopIfTrue="1">
      <formula>WEEKDAY($A8)=1</formula>
    </cfRule>
  </conditionalFormatting>
  <conditionalFormatting sqref="FL8:FL18">
    <cfRule type="expression" dxfId="19264" priority="21973" stopIfTrue="1">
      <formula>WEEKDAY($A8)=1</formula>
    </cfRule>
  </conditionalFormatting>
  <conditionalFormatting sqref="FL8:FL18">
    <cfRule type="expression" dxfId="19263" priority="21972" stopIfTrue="1">
      <formula>WEEKDAY($A8)=1</formula>
    </cfRule>
  </conditionalFormatting>
  <conditionalFormatting sqref="FL8:FL18">
    <cfRule type="expression" dxfId="19262" priority="21971" stopIfTrue="1">
      <formula>WEEKDAY($A8)=1</formula>
    </cfRule>
  </conditionalFormatting>
  <conditionalFormatting sqref="FL8:FL18">
    <cfRule type="expression" dxfId="19261" priority="21970" stopIfTrue="1">
      <formula>WEEKDAY($A8)=1</formula>
    </cfRule>
  </conditionalFormatting>
  <conditionalFormatting sqref="FL8:FL18">
    <cfRule type="expression" dxfId="19260" priority="21969" stopIfTrue="1">
      <formula>WEEKDAY($A8)=1</formula>
    </cfRule>
  </conditionalFormatting>
  <conditionalFormatting sqref="FL8:FL18">
    <cfRule type="expression" dxfId="19259" priority="21968" stopIfTrue="1">
      <formula>WEEKDAY($A8)=1</formula>
    </cfRule>
  </conditionalFormatting>
  <conditionalFormatting sqref="FL8:FL18">
    <cfRule type="expression" dxfId="19258" priority="21967" stopIfTrue="1">
      <formula>WEEKDAY($A8)=1</formula>
    </cfRule>
  </conditionalFormatting>
  <conditionalFormatting sqref="FL8:FL18">
    <cfRule type="expression" dxfId="19257" priority="21966" stopIfTrue="1">
      <formula>WEEKDAY($A8)=1</formula>
    </cfRule>
  </conditionalFormatting>
  <conditionalFormatting sqref="FL8:FL18">
    <cfRule type="expression" dxfId="19256" priority="21965" stopIfTrue="1">
      <formula>WEEKDAY($A8)=1</formula>
    </cfRule>
  </conditionalFormatting>
  <conditionalFormatting sqref="FL8:FL18">
    <cfRule type="expression" dxfId="19255" priority="21964" stopIfTrue="1">
      <formula>WEEKDAY($A8)=1</formula>
    </cfRule>
  </conditionalFormatting>
  <conditionalFormatting sqref="FL8:FL18">
    <cfRule type="expression" dxfId="19254" priority="21963" stopIfTrue="1">
      <formula>WEEKDAY($A8)=1</formula>
    </cfRule>
  </conditionalFormatting>
  <conditionalFormatting sqref="FL8:FL18">
    <cfRule type="expression" dxfId="19253" priority="21962" stopIfTrue="1">
      <formula>WEEKDAY($A8)=1</formula>
    </cfRule>
  </conditionalFormatting>
  <conditionalFormatting sqref="FL8:FL18">
    <cfRule type="expression" dxfId="19252" priority="21961" stopIfTrue="1">
      <formula>WEEKDAY($A8)=1</formula>
    </cfRule>
  </conditionalFormatting>
  <conditionalFormatting sqref="FL8:FL18">
    <cfRule type="expression" dxfId="19251" priority="21960" stopIfTrue="1">
      <formula>WEEKDAY($A8)=1</formula>
    </cfRule>
  </conditionalFormatting>
  <conditionalFormatting sqref="FL8:FL18">
    <cfRule type="expression" dxfId="19250" priority="21959" stopIfTrue="1">
      <formula>WEEKDAY($A8)=1</formula>
    </cfRule>
  </conditionalFormatting>
  <conditionalFormatting sqref="FL8:FL18">
    <cfRule type="expression" dxfId="19249" priority="21957" stopIfTrue="1">
      <formula>WEEKDAY($A8)=1</formula>
    </cfRule>
  </conditionalFormatting>
  <conditionalFormatting sqref="FL8:FL18">
    <cfRule type="expression" dxfId="19248" priority="21956" stopIfTrue="1">
      <formula>WEEKDAY($A8)=1</formula>
    </cfRule>
  </conditionalFormatting>
  <conditionalFormatting sqref="FL8:FL18">
    <cfRule type="expression" dxfId="19247" priority="21955" stopIfTrue="1">
      <formula>WEEKDAY($A8)=1</formula>
    </cfRule>
  </conditionalFormatting>
  <conditionalFormatting sqref="FL8:FL18">
    <cfRule type="expression" dxfId="19246" priority="21954" stopIfTrue="1">
      <formula>WEEKDAY($A8)=1</formula>
    </cfRule>
  </conditionalFormatting>
  <conditionalFormatting sqref="FL8:FL18">
    <cfRule type="expression" dxfId="19245" priority="21953" stopIfTrue="1">
      <formula>WEEKDAY($A8)=1</formula>
    </cfRule>
  </conditionalFormatting>
  <conditionalFormatting sqref="FL8:FL18">
    <cfRule type="expression" dxfId="19244" priority="21952" stopIfTrue="1">
      <formula>WEEKDAY($A8)=1</formula>
    </cfRule>
  </conditionalFormatting>
  <conditionalFormatting sqref="FL8:FL18">
    <cfRule type="expression" dxfId="19243" priority="21951" stopIfTrue="1">
      <formula>WEEKDAY($A8)=1</formula>
    </cfRule>
  </conditionalFormatting>
  <conditionalFormatting sqref="FL8:FL18">
    <cfRule type="expression" dxfId="19242" priority="21950" stopIfTrue="1">
      <formula>WEEKDAY($A8)=1</formula>
    </cfRule>
  </conditionalFormatting>
  <conditionalFormatting sqref="FL8:FL18">
    <cfRule type="expression" dxfId="19241" priority="21949" stopIfTrue="1">
      <formula>WEEKDAY($A8)=1</formula>
    </cfRule>
  </conditionalFormatting>
  <conditionalFormatting sqref="FL8:FL18">
    <cfRule type="expression" dxfId="19240" priority="21948" stopIfTrue="1">
      <formula>WEEKDAY($A8)=1</formula>
    </cfRule>
  </conditionalFormatting>
  <conditionalFormatting sqref="FL8:FL18">
    <cfRule type="expression" dxfId="19239" priority="21947" stopIfTrue="1">
      <formula>WEEKDAY($A8)=1</formula>
    </cfRule>
  </conditionalFormatting>
  <conditionalFormatting sqref="FL8:FL18">
    <cfRule type="expression" dxfId="19238" priority="21946" stopIfTrue="1">
      <formula>WEEKDAY($A8)=1</formula>
    </cfRule>
  </conditionalFormatting>
  <conditionalFormatting sqref="FL8:FL18">
    <cfRule type="expression" dxfId="19237" priority="21945" stopIfTrue="1">
      <formula>WEEKDAY($A8)=1</formula>
    </cfRule>
  </conditionalFormatting>
  <conditionalFormatting sqref="FL8:FL18">
    <cfRule type="expression" dxfId="19236" priority="21944" stopIfTrue="1">
      <formula>WEEKDAY($A8)=1</formula>
    </cfRule>
  </conditionalFormatting>
  <conditionalFormatting sqref="FL8:FL18">
    <cfRule type="expression" dxfId="19235" priority="21943" stopIfTrue="1">
      <formula>WEEKDAY($A8)=1</formula>
    </cfRule>
  </conditionalFormatting>
  <conditionalFormatting sqref="FL8:FL18">
    <cfRule type="expression" dxfId="19234" priority="21942" stopIfTrue="1">
      <formula>WEEKDAY($A8)=1</formula>
    </cfRule>
  </conditionalFormatting>
  <conditionalFormatting sqref="FL8:FL18">
    <cfRule type="expression" dxfId="19233" priority="21941" stopIfTrue="1">
      <formula>WEEKDAY($A8)=1</formula>
    </cfRule>
  </conditionalFormatting>
  <conditionalFormatting sqref="FL8:FL18">
    <cfRule type="expression" dxfId="19232" priority="21940" stopIfTrue="1">
      <formula>WEEKDAY($A8)=1</formula>
    </cfRule>
  </conditionalFormatting>
  <conditionalFormatting sqref="FL8:FL18">
    <cfRule type="expression" dxfId="19231" priority="21939" stopIfTrue="1">
      <formula>WEEKDAY($A8)=1</formula>
    </cfRule>
  </conditionalFormatting>
  <conditionalFormatting sqref="FL8:FL18">
    <cfRule type="expression" dxfId="19230" priority="21938" stopIfTrue="1">
      <formula>WEEKDAY($A8)=1</formula>
    </cfRule>
  </conditionalFormatting>
  <conditionalFormatting sqref="FL8:FL18">
    <cfRule type="expression" dxfId="19229" priority="21937" stopIfTrue="1">
      <formula>WEEKDAY($A8)=1</formula>
    </cfRule>
  </conditionalFormatting>
  <conditionalFormatting sqref="FL8:FL18">
    <cfRule type="expression" dxfId="19228" priority="21936" stopIfTrue="1">
      <formula>WEEKDAY($A8)=1</formula>
    </cfRule>
  </conditionalFormatting>
  <conditionalFormatting sqref="FL8:FL18">
    <cfRule type="expression" dxfId="19227" priority="21935" stopIfTrue="1">
      <formula>WEEKDAY($A8)=1</formula>
    </cfRule>
  </conditionalFormatting>
  <conditionalFormatting sqref="FL8:FL18">
    <cfRule type="expression" dxfId="19226" priority="21934" stopIfTrue="1">
      <formula>WEEKDAY($A8)=1</formula>
    </cfRule>
  </conditionalFormatting>
  <conditionalFormatting sqref="FL8:FL18">
    <cfRule type="expression" dxfId="19225" priority="21933" stopIfTrue="1">
      <formula>WEEKDAY($A8)=1</formula>
    </cfRule>
  </conditionalFormatting>
  <conditionalFormatting sqref="FL8:FL18">
    <cfRule type="expression" dxfId="19224" priority="21932" stopIfTrue="1">
      <formula>WEEKDAY($A8)=1</formula>
    </cfRule>
  </conditionalFormatting>
  <conditionalFormatting sqref="FL8:FL18">
    <cfRule type="expression" dxfId="19223" priority="21931" stopIfTrue="1">
      <formula>WEEKDAY($A8)=1</formula>
    </cfRule>
  </conditionalFormatting>
  <conditionalFormatting sqref="FL8:FL18">
    <cfRule type="expression" dxfId="19222" priority="21930" stopIfTrue="1">
      <formula>WEEKDAY($A8)=1</formula>
    </cfRule>
  </conditionalFormatting>
  <conditionalFormatting sqref="FL8:FL18">
    <cfRule type="expression" dxfId="19221" priority="21929" stopIfTrue="1">
      <formula>WEEKDAY($A8)=1</formula>
    </cfRule>
  </conditionalFormatting>
  <conditionalFormatting sqref="FL8:FL18">
    <cfRule type="expression" dxfId="19220" priority="21928" stopIfTrue="1">
      <formula>WEEKDAY($A8)=1</formula>
    </cfRule>
  </conditionalFormatting>
  <conditionalFormatting sqref="FL8:FL18">
    <cfRule type="expression" dxfId="19219" priority="21927" stopIfTrue="1">
      <formula>WEEKDAY($A8)=1</formula>
    </cfRule>
  </conditionalFormatting>
  <conditionalFormatting sqref="FL8:FL18">
    <cfRule type="expression" dxfId="19218" priority="21926" stopIfTrue="1">
      <formula>WEEKDAY($A8)=1</formula>
    </cfRule>
  </conditionalFormatting>
  <conditionalFormatting sqref="FL8:FL18">
    <cfRule type="expression" dxfId="19217" priority="21925" stopIfTrue="1">
      <formula>WEEKDAY($A8)=1</formula>
    </cfRule>
  </conditionalFormatting>
  <conditionalFormatting sqref="FL8:FL18">
    <cfRule type="expression" dxfId="19216" priority="21924" stopIfTrue="1">
      <formula>WEEKDAY($A8)=1</formula>
    </cfRule>
  </conditionalFormatting>
  <conditionalFormatting sqref="FL8:FL18">
    <cfRule type="expression" dxfId="19215" priority="21920" stopIfTrue="1">
      <formula>WEEKDAY($A8)=1</formula>
    </cfRule>
  </conditionalFormatting>
  <conditionalFormatting sqref="FL8:FL18">
    <cfRule type="expression" dxfId="19214" priority="21923" stopIfTrue="1">
      <formula>WEEKDAY($A8)=1</formula>
    </cfRule>
  </conditionalFormatting>
  <conditionalFormatting sqref="FL8:FL18">
    <cfRule type="expression" dxfId="19213" priority="21922" stopIfTrue="1">
      <formula>WEEKDAY($A8)=1</formula>
    </cfRule>
  </conditionalFormatting>
  <conditionalFormatting sqref="FL8:FL18">
    <cfRule type="expression" dxfId="19212" priority="21921" stopIfTrue="1">
      <formula>WEEKDAY($A8)=1</formula>
    </cfRule>
  </conditionalFormatting>
  <conditionalFormatting sqref="FL8:FL18">
    <cfRule type="expression" dxfId="19211" priority="21919" stopIfTrue="1">
      <formula>WEEKDAY($A8)=1</formula>
    </cfRule>
  </conditionalFormatting>
  <conditionalFormatting sqref="FL8:FL18">
    <cfRule type="expression" dxfId="19210" priority="21918" stopIfTrue="1">
      <formula>WEEKDAY($A8)=1</formula>
    </cfRule>
  </conditionalFormatting>
  <conditionalFormatting sqref="FL8:FL18">
    <cfRule type="expression" dxfId="19209" priority="21917" stopIfTrue="1">
      <formula>WEEKDAY($A8)=1</formula>
    </cfRule>
  </conditionalFormatting>
  <conditionalFormatting sqref="FL8:FL18">
    <cfRule type="expression" dxfId="19208" priority="21916" stopIfTrue="1">
      <formula>WEEKDAY($A8)=1</formula>
    </cfRule>
  </conditionalFormatting>
  <conditionalFormatting sqref="FL8:FL18">
    <cfRule type="expression" dxfId="19207" priority="21869" stopIfTrue="1">
      <formula>WEEKDAY($A8)=1</formula>
    </cfRule>
  </conditionalFormatting>
  <conditionalFormatting sqref="FL8:FL18">
    <cfRule type="expression" dxfId="19206" priority="21915" stopIfTrue="1">
      <formula>WEEKDAY($A8)=1</formula>
    </cfRule>
  </conditionalFormatting>
  <conditionalFormatting sqref="FL8:FL18">
    <cfRule type="expression" dxfId="19205" priority="21914" stopIfTrue="1">
      <formula>WEEKDAY($A8)=1</formula>
    </cfRule>
  </conditionalFormatting>
  <conditionalFormatting sqref="FL8:FL18">
    <cfRule type="expression" dxfId="19204" priority="21913" stopIfTrue="1">
      <formula>WEEKDAY($A8)=1</formula>
    </cfRule>
  </conditionalFormatting>
  <conditionalFormatting sqref="FL8:FL18">
    <cfRule type="expression" dxfId="19203" priority="21912" stopIfTrue="1">
      <formula>WEEKDAY($A8)=1</formula>
    </cfRule>
  </conditionalFormatting>
  <conditionalFormatting sqref="FL8:FL18">
    <cfRule type="expression" dxfId="19202" priority="21911" stopIfTrue="1">
      <formula>WEEKDAY($A8)=1</formula>
    </cfRule>
  </conditionalFormatting>
  <conditionalFormatting sqref="FL8:FL18">
    <cfRule type="expression" dxfId="19201" priority="21910" stopIfTrue="1">
      <formula>WEEKDAY($A8)=1</formula>
    </cfRule>
  </conditionalFormatting>
  <conditionalFormatting sqref="FL8:FL18">
    <cfRule type="expression" dxfId="19200" priority="21909" stopIfTrue="1">
      <formula>WEEKDAY($A8)=1</formula>
    </cfRule>
  </conditionalFormatting>
  <conditionalFormatting sqref="FL8:FL18">
    <cfRule type="expression" dxfId="19199" priority="21908" stopIfTrue="1">
      <formula>WEEKDAY($A8)=1</formula>
    </cfRule>
  </conditionalFormatting>
  <conditionalFormatting sqref="FL8:FL18">
    <cfRule type="expression" dxfId="19198" priority="21907" stopIfTrue="1">
      <formula>WEEKDAY($A8)=1</formula>
    </cfRule>
  </conditionalFormatting>
  <conditionalFormatting sqref="FL8:FL18">
    <cfRule type="expression" dxfId="19197" priority="21906" stopIfTrue="1">
      <formula>WEEKDAY($A8)=1</formula>
    </cfRule>
  </conditionalFormatting>
  <conditionalFormatting sqref="FL8:FL18">
    <cfRule type="expression" dxfId="19196" priority="21905" stopIfTrue="1">
      <formula>WEEKDAY($A8)=1</formula>
    </cfRule>
  </conditionalFormatting>
  <conditionalFormatting sqref="FL8:FL18">
    <cfRule type="expression" dxfId="19195" priority="21904" stopIfTrue="1">
      <formula>WEEKDAY($A8)=1</formula>
    </cfRule>
  </conditionalFormatting>
  <conditionalFormatting sqref="FL8:FL18">
    <cfRule type="expression" dxfId="19194" priority="21903" stopIfTrue="1">
      <formula>WEEKDAY($A8)=1</formula>
    </cfRule>
  </conditionalFormatting>
  <conditionalFormatting sqref="FL8:FL18">
    <cfRule type="expression" dxfId="19193" priority="21902" stopIfTrue="1">
      <formula>WEEKDAY($A8)=1</formula>
    </cfRule>
  </conditionalFormatting>
  <conditionalFormatting sqref="FL8:FL18">
    <cfRule type="expression" dxfId="19192" priority="21901" stopIfTrue="1">
      <formula>WEEKDAY($A8)=1</formula>
    </cfRule>
  </conditionalFormatting>
  <conditionalFormatting sqref="FL8:FL18">
    <cfRule type="expression" dxfId="19191" priority="21900" stopIfTrue="1">
      <formula>WEEKDAY($A8)=1</formula>
    </cfRule>
  </conditionalFormatting>
  <conditionalFormatting sqref="FL8:FL18">
    <cfRule type="expression" dxfId="19190" priority="21899" stopIfTrue="1">
      <formula>WEEKDAY($A8)=1</formula>
    </cfRule>
  </conditionalFormatting>
  <conditionalFormatting sqref="FL8:FL18">
    <cfRule type="expression" dxfId="19189" priority="21898" stopIfTrue="1">
      <formula>WEEKDAY($A8)=1</formula>
    </cfRule>
  </conditionalFormatting>
  <conditionalFormatting sqref="FL8:FL18">
    <cfRule type="expression" dxfId="19188" priority="21897" stopIfTrue="1">
      <formula>WEEKDAY($A8)=1</formula>
    </cfRule>
  </conditionalFormatting>
  <conditionalFormatting sqref="FL8:FL18">
    <cfRule type="expression" dxfId="19187" priority="21896" stopIfTrue="1">
      <formula>WEEKDAY($A8)=1</formula>
    </cfRule>
  </conditionalFormatting>
  <conditionalFormatting sqref="FL8:FL18">
    <cfRule type="expression" dxfId="19186" priority="21895" stopIfTrue="1">
      <formula>WEEKDAY($A8)=1</formula>
    </cfRule>
  </conditionalFormatting>
  <conditionalFormatting sqref="FL8:FL18">
    <cfRule type="expression" dxfId="19185" priority="21894" stopIfTrue="1">
      <formula>WEEKDAY($A8)=1</formula>
    </cfRule>
  </conditionalFormatting>
  <conditionalFormatting sqref="FL8:FL18">
    <cfRule type="expression" dxfId="19184" priority="21893" stopIfTrue="1">
      <formula>WEEKDAY($A8)=1</formula>
    </cfRule>
  </conditionalFormatting>
  <conditionalFormatting sqref="FL8:FL18">
    <cfRule type="expression" dxfId="19183" priority="21892" stopIfTrue="1">
      <formula>WEEKDAY($A8)=1</formula>
    </cfRule>
  </conditionalFormatting>
  <conditionalFormatting sqref="FL8:FL18">
    <cfRule type="expression" dxfId="19182" priority="21891" stopIfTrue="1">
      <formula>WEEKDAY($A8)=1</formula>
    </cfRule>
  </conditionalFormatting>
  <conditionalFormatting sqref="FL8:FL18">
    <cfRule type="expression" dxfId="19181" priority="21890" stopIfTrue="1">
      <formula>WEEKDAY($A8)=1</formula>
    </cfRule>
  </conditionalFormatting>
  <conditionalFormatting sqref="FL8:FL18">
    <cfRule type="expression" dxfId="19180" priority="21889" stopIfTrue="1">
      <formula>WEEKDAY($A8)=1</formula>
    </cfRule>
  </conditionalFormatting>
  <conditionalFormatting sqref="FL8:FL18">
    <cfRule type="expression" dxfId="19179" priority="21888" stopIfTrue="1">
      <formula>WEEKDAY($A8)=1</formula>
    </cfRule>
  </conditionalFormatting>
  <conditionalFormatting sqref="FL8:FL18">
    <cfRule type="expression" dxfId="19178" priority="21887" stopIfTrue="1">
      <formula>WEEKDAY($A8)=1</formula>
    </cfRule>
  </conditionalFormatting>
  <conditionalFormatting sqref="FL8:FL18">
    <cfRule type="expression" dxfId="19177" priority="21886" stopIfTrue="1">
      <formula>WEEKDAY($A8)=1</formula>
    </cfRule>
  </conditionalFormatting>
  <conditionalFormatting sqref="FL8:FL18">
    <cfRule type="expression" dxfId="19176" priority="21885" stopIfTrue="1">
      <formula>WEEKDAY($A8)=1</formula>
    </cfRule>
  </conditionalFormatting>
  <conditionalFormatting sqref="FL8:FL18">
    <cfRule type="expression" dxfId="19175" priority="21884" stopIfTrue="1">
      <formula>WEEKDAY($A8)=1</formula>
    </cfRule>
  </conditionalFormatting>
  <conditionalFormatting sqref="FL8:FL18">
    <cfRule type="expression" dxfId="19174" priority="21883" stopIfTrue="1">
      <formula>WEEKDAY($A8)=1</formula>
    </cfRule>
  </conditionalFormatting>
  <conditionalFormatting sqref="FL8:FL18">
    <cfRule type="expression" dxfId="19173" priority="21882" stopIfTrue="1">
      <formula>WEEKDAY($A8)=1</formula>
    </cfRule>
  </conditionalFormatting>
  <conditionalFormatting sqref="FL8:FL18">
    <cfRule type="expression" dxfId="19172" priority="21881" stopIfTrue="1">
      <formula>WEEKDAY($A8)=1</formula>
    </cfRule>
  </conditionalFormatting>
  <conditionalFormatting sqref="FL8:FL18">
    <cfRule type="expression" dxfId="19171" priority="21880" stopIfTrue="1">
      <formula>WEEKDAY($A8)=1</formula>
    </cfRule>
  </conditionalFormatting>
  <conditionalFormatting sqref="FL8:FL18">
    <cfRule type="expression" dxfId="19170" priority="21879" stopIfTrue="1">
      <formula>WEEKDAY($A8)=1</formula>
    </cfRule>
  </conditionalFormatting>
  <conditionalFormatting sqref="FL8:FL18">
    <cfRule type="expression" dxfId="19169" priority="21878" stopIfTrue="1">
      <formula>WEEKDAY($A8)=1</formula>
    </cfRule>
  </conditionalFormatting>
  <conditionalFormatting sqref="FL8:FL18">
    <cfRule type="expression" dxfId="19168" priority="21877" stopIfTrue="1">
      <formula>WEEKDAY($A8)=1</formula>
    </cfRule>
  </conditionalFormatting>
  <conditionalFormatting sqref="FL8:FL18">
    <cfRule type="expression" dxfId="19167" priority="21876" stopIfTrue="1">
      <formula>WEEKDAY($A8)=1</formula>
    </cfRule>
  </conditionalFormatting>
  <conditionalFormatting sqref="FL8:FL18">
    <cfRule type="expression" dxfId="19166" priority="21875" stopIfTrue="1">
      <formula>WEEKDAY($A8)=1</formula>
    </cfRule>
  </conditionalFormatting>
  <conditionalFormatting sqref="FL8:FL18">
    <cfRule type="expression" dxfId="19165" priority="21874" stopIfTrue="1">
      <formula>WEEKDAY($A8)=1</formula>
    </cfRule>
  </conditionalFormatting>
  <conditionalFormatting sqref="FL8:FL18">
    <cfRule type="expression" dxfId="19164" priority="21873" stopIfTrue="1">
      <formula>WEEKDAY($A8)=1</formula>
    </cfRule>
  </conditionalFormatting>
  <conditionalFormatting sqref="FL8:FL18">
    <cfRule type="expression" dxfId="19163" priority="21872" stopIfTrue="1">
      <formula>WEEKDAY($A8)=1</formula>
    </cfRule>
  </conditionalFormatting>
  <conditionalFormatting sqref="FL8:FL18">
    <cfRule type="expression" dxfId="19162" priority="21871" stopIfTrue="1">
      <formula>WEEKDAY($A8)=1</formula>
    </cfRule>
  </conditionalFormatting>
  <conditionalFormatting sqref="FL8:FL18">
    <cfRule type="expression" dxfId="19161" priority="21870" stopIfTrue="1">
      <formula>WEEKDAY($A8)=1</formula>
    </cfRule>
  </conditionalFormatting>
  <conditionalFormatting sqref="FL8:FL18">
    <cfRule type="expression" dxfId="19160" priority="21868" stopIfTrue="1">
      <formula>WEEKDAY($A8)=1</formula>
    </cfRule>
  </conditionalFormatting>
  <conditionalFormatting sqref="FL8:FL18">
    <cfRule type="expression" dxfId="19159" priority="21867" stopIfTrue="1">
      <formula>WEEKDAY($A8)=1</formula>
    </cfRule>
  </conditionalFormatting>
  <conditionalFormatting sqref="FL8:FL18">
    <cfRule type="expression" dxfId="19158" priority="21866" stopIfTrue="1">
      <formula>WEEKDAY($A8)=1</formula>
    </cfRule>
  </conditionalFormatting>
  <conditionalFormatting sqref="FL8:FL18">
    <cfRule type="expression" dxfId="19157" priority="21865" stopIfTrue="1">
      <formula>WEEKDAY($A8)=1</formula>
    </cfRule>
  </conditionalFormatting>
  <conditionalFormatting sqref="FL8:FL18">
    <cfRule type="expression" dxfId="19156" priority="21864" stopIfTrue="1">
      <formula>WEEKDAY($A8)=1</formula>
    </cfRule>
  </conditionalFormatting>
  <conditionalFormatting sqref="FL8:FL18">
    <cfRule type="expression" dxfId="19155" priority="21863" stopIfTrue="1">
      <formula>WEEKDAY($A8)=1</formula>
    </cfRule>
  </conditionalFormatting>
  <conditionalFormatting sqref="FL8:FL18">
    <cfRule type="expression" dxfId="19154" priority="21862" stopIfTrue="1">
      <formula>WEEKDAY($A8)=1</formula>
    </cfRule>
  </conditionalFormatting>
  <conditionalFormatting sqref="FL8:FL18">
    <cfRule type="expression" dxfId="19153" priority="21861" stopIfTrue="1">
      <formula>WEEKDAY($A8)=1</formula>
    </cfRule>
  </conditionalFormatting>
  <conditionalFormatting sqref="FL8:FL18">
    <cfRule type="expression" dxfId="19152" priority="21860" stopIfTrue="1">
      <formula>WEEKDAY($A8)=1</formula>
    </cfRule>
  </conditionalFormatting>
  <conditionalFormatting sqref="FL8:FL18">
    <cfRule type="expression" dxfId="19151" priority="21859" stopIfTrue="1">
      <formula>WEEKDAY($A8)=1</formula>
    </cfRule>
  </conditionalFormatting>
  <conditionalFormatting sqref="FL8:FL18">
    <cfRule type="expression" dxfId="19150" priority="21858" stopIfTrue="1">
      <formula>WEEKDAY($A8)=1</formula>
    </cfRule>
  </conditionalFormatting>
  <conditionalFormatting sqref="FL8:FL18">
    <cfRule type="expression" dxfId="19149" priority="21857" stopIfTrue="1">
      <formula>WEEKDAY($A8)=1</formula>
    </cfRule>
  </conditionalFormatting>
  <conditionalFormatting sqref="FL8:FL18">
    <cfRule type="expression" dxfId="19148" priority="21856" stopIfTrue="1">
      <formula>WEEKDAY($A8)=1</formula>
    </cfRule>
  </conditionalFormatting>
  <conditionalFormatting sqref="FL8:FL18">
    <cfRule type="expression" dxfId="19147" priority="21855" stopIfTrue="1">
      <formula>WEEKDAY($A8)=1</formula>
    </cfRule>
  </conditionalFormatting>
  <conditionalFormatting sqref="FL8:FL18">
    <cfRule type="expression" dxfId="19146" priority="21854" stopIfTrue="1">
      <formula>WEEKDAY($A8)=1</formula>
    </cfRule>
  </conditionalFormatting>
  <conditionalFormatting sqref="FL8:FL18">
    <cfRule type="expression" dxfId="19145" priority="21853" stopIfTrue="1">
      <formula>WEEKDAY($A8)=1</formula>
    </cfRule>
  </conditionalFormatting>
  <conditionalFormatting sqref="FL8:FL18">
    <cfRule type="expression" dxfId="19144" priority="21852" stopIfTrue="1">
      <formula>WEEKDAY($A8)=1</formula>
    </cfRule>
  </conditionalFormatting>
  <conditionalFormatting sqref="FL8:FL18">
    <cfRule type="expression" dxfId="19143" priority="21851" stopIfTrue="1">
      <formula>WEEKDAY($A8)=1</formula>
    </cfRule>
  </conditionalFormatting>
  <conditionalFormatting sqref="FL8:FL18">
    <cfRule type="expression" dxfId="19142" priority="21850" stopIfTrue="1">
      <formula>WEEKDAY($A8)=1</formula>
    </cfRule>
  </conditionalFormatting>
  <conditionalFormatting sqref="FL8:FL18">
    <cfRule type="expression" dxfId="19141" priority="21849" stopIfTrue="1">
      <formula>WEEKDAY($A8)=1</formula>
    </cfRule>
  </conditionalFormatting>
  <conditionalFormatting sqref="FL8:FL18">
    <cfRule type="expression" dxfId="19140" priority="21848" stopIfTrue="1">
      <formula>WEEKDAY($A8)=1</formula>
    </cfRule>
  </conditionalFormatting>
  <conditionalFormatting sqref="FL8:FL18">
    <cfRule type="expression" dxfId="19139" priority="21847" stopIfTrue="1">
      <formula>WEEKDAY($A8)=1</formula>
    </cfRule>
  </conditionalFormatting>
  <conditionalFormatting sqref="FL8:FL18">
    <cfRule type="expression" dxfId="19138" priority="21846" stopIfTrue="1">
      <formula>WEEKDAY($A8)=1</formula>
    </cfRule>
  </conditionalFormatting>
  <conditionalFormatting sqref="FL8:FL18">
    <cfRule type="expression" dxfId="19137" priority="21845" stopIfTrue="1">
      <formula>WEEKDAY($A8)=1</formula>
    </cfRule>
  </conditionalFormatting>
  <conditionalFormatting sqref="FL8:FL18">
    <cfRule type="expression" dxfId="19136" priority="21844" stopIfTrue="1">
      <formula>WEEKDAY($A8)=1</formula>
    </cfRule>
  </conditionalFormatting>
  <conditionalFormatting sqref="FL8:FL18">
    <cfRule type="expression" dxfId="19135" priority="21843" stopIfTrue="1">
      <formula>WEEKDAY($A8)=1</formula>
    </cfRule>
  </conditionalFormatting>
  <conditionalFormatting sqref="FL8:FL18">
    <cfRule type="expression" dxfId="19134" priority="21842" stopIfTrue="1">
      <formula>WEEKDAY($A8)=1</formula>
    </cfRule>
  </conditionalFormatting>
  <conditionalFormatting sqref="FL8:FL18">
    <cfRule type="expression" dxfId="19133" priority="21841" stopIfTrue="1">
      <formula>WEEKDAY($A8)=1</formula>
    </cfRule>
  </conditionalFormatting>
  <conditionalFormatting sqref="FL8:FL18">
    <cfRule type="expression" dxfId="19132" priority="21840" stopIfTrue="1">
      <formula>WEEKDAY($A8)=1</formula>
    </cfRule>
  </conditionalFormatting>
  <conditionalFormatting sqref="FL8:FL18">
    <cfRule type="expression" dxfId="19131" priority="21839" stopIfTrue="1">
      <formula>WEEKDAY($A8)=1</formula>
    </cfRule>
  </conditionalFormatting>
  <conditionalFormatting sqref="FL8:FL18">
    <cfRule type="expression" dxfId="19130" priority="21838" stopIfTrue="1">
      <formula>WEEKDAY($A8)=1</formula>
    </cfRule>
  </conditionalFormatting>
  <conditionalFormatting sqref="FL8:FL18">
    <cfRule type="expression" dxfId="19129" priority="21837" stopIfTrue="1">
      <formula>WEEKDAY($A8)=1</formula>
    </cfRule>
  </conditionalFormatting>
  <conditionalFormatting sqref="FL8:FL18">
    <cfRule type="expression" dxfId="19128" priority="21836" stopIfTrue="1">
      <formula>WEEKDAY($A8)=1</formula>
    </cfRule>
  </conditionalFormatting>
  <conditionalFormatting sqref="FL8:FL18">
    <cfRule type="expression" dxfId="19127" priority="21835" stopIfTrue="1">
      <formula>WEEKDAY($A8)=1</formula>
    </cfRule>
  </conditionalFormatting>
  <conditionalFormatting sqref="FL8:FL18">
    <cfRule type="expression" dxfId="19126" priority="21831" stopIfTrue="1">
      <formula>WEEKDAY($A8)=1</formula>
    </cfRule>
  </conditionalFormatting>
  <conditionalFormatting sqref="FL8:FL18">
    <cfRule type="expression" dxfId="19125" priority="21834" stopIfTrue="1">
      <formula>WEEKDAY($A8)=1</formula>
    </cfRule>
  </conditionalFormatting>
  <conditionalFormatting sqref="FL8:FL18">
    <cfRule type="expression" dxfId="19124" priority="21833" stopIfTrue="1">
      <formula>WEEKDAY($A8)=1</formula>
    </cfRule>
  </conditionalFormatting>
  <conditionalFormatting sqref="FL8:FL18">
    <cfRule type="expression" dxfId="19123" priority="21832" stopIfTrue="1">
      <formula>WEEKDAY($A8)=1</formula>
    </cfRule>
  </conditionalFormatting>
  <conditionalFormatting sqref="FL8:FL18">
    <cfRule type="expression" dxfId="19122" priority="21830" stopIfTrue="1">
      <formula>WEEKDAY($A8)=1</formula>
    </cfRule>
  </conditionalFormatting>
  <conditionalFormatting sqref="FL8:FL18">
    <cfRule type="expression" dxfId="19121" priority="21829" stopIfTrue="1">
      <formula>WEEKDAY($A8)=1</formula>
    </cfRule>
  </conditionalFormatting>
  <conditionalFormatting sqref="FL8:FL18">
    <cfRule type="expression" dxfId="19120" priority="21828" stopIfTrue="1">
      <formula>WEEKDAY($A8)=1</formula>
    </cfRule>
  </conditionalFormatting>
  <conditionalFormatting sqref="FL8:FL18">
    <cfRule type="expression" dxfId="19119" priority="21827" stopIfTrue="1">
      <formula>WEEKDAY($A8)=1</formula>
    </cfRule>
  </conditionalFormatting>
  <conditionalFormatting sqref="FL8:FL18">
    <cfRule type="expression" dxfId="19118" priority="21780" stopIfTrue="1">
      <formula>WEEKDAY($A8)=1</formula>
    </cfRule>
  </conditionalFormatting>
  <conditionalFormatting sqref="FL8:FL18">
    <cfRule type="expression" dxfId="19117" priority="21826" stopIfTrue="1">
      <formula>WEEKDAY($A8)=1</formula>
    </cfRule>
  </conditionalFormatting>
  <conditionalFormatting sqref="FL8:FL18">
    <cfRule type="expression" dxfId="19116" priority="21825" stopIfTrue="1">
      <formula>WEEKDAY($A8)=1</formula>
    </cfRule>
  </conditionalFormatting>
  <conditionalFormatting sqref="FL8:FL18">
    <cfRule type="expression" dxfId="19115" priority="21824" stopIfTrue="1">
      <formula>WEEKDAY($A8)=1</formula>
    </cfRule>
  </conditionalFormatting>
  <conditionalFormatting sqref="FL8:FL18">
    <cfRule type="expression" dxfId="19114" priority="21823" stopIfTrue="1">
      <formula>WEEKDAY($A8)=1</formula>
    </cfRule>
  </conditionalFormatting>
  <conditionalFormatting sqref="FL8:FL18">
    <cfRule type="expression" dxfId="19113" priority="21822" stopIfTrue="1">
      <formula>WEEKDAY($A8)=1</formula>
    </cfRule>
  </conditionalFormatting>
  <conditionalFormatting sqref="FL8:FL18">
    <cfRule type="expression" dxfId="19112" priority="21821" stopIfTrue="1">
      <formula>WEEKDAY($A8)=1</formula>
    </cfRule>
  </conditionalFormatting>
  <conditionalFormatting sqref="FL8:FL18">
    <cfRule type="expression" dxfId="19111" priority="21820" stopIfTrue="1">
      <formula>WEEKDAY($A8)=1</formula>
    </cfRule>
  </conditionalFormatting>
  <conditionalFormatting sqref="FL8:FL18">
    <cfRule type="expression" dxfId="19110" priority="21819" stopIfTrue="1">
      <formula>WEEKDAY($A8)=1</formula>
    </cfRule>
  </conditionalFormatting>
  <conditionalFormatting sqref="FL8:FL18">
    <cfRule type="expression" dxfId="19109" priority="21818" stopIfTrue="1">
      <formula>WEEKDAY($A8)=1</formula>
    </cfRule>
  </conditionalFormatting>
  <conditionalFormatting sqref="FL8:FL18">
    <cfRule type="expression" dxfId="19108" priority="21817" stopIfTrue="1">
      <formula>WEEKDAY($A8)=1</formula>
    </cfRule>
  </conditionalFormatting>
  <conditionalFormatting sqref="FL8:FL18">
    <cfRule type="expression" dxfId="19107" priority="21816" stopIfTrue="1">
      <formula>WEEKDAY($A8)=1</formula>
    </cfRule>
  </conditionalFormatting>
  <conditionalFormatting sqref="FL8:FL18">
    <cfRule type="expression" dxfId="19106" priority="21815" stopIfTrue="1">
      <formula>WEEKDAY($A8)=1</formula>
    </cfRule>
  </conditionalFormatting>
  <conditionalFormatting sqref="FL8:FL18">
    <cfRule type="expression" dxfId="19105" priority="21814" stopIfTrue="1">
      <formula>WEEKDAY($A8)=1</formula>
    </cfRule>
  </conditionalFormatting>
  <conditionalFormatting sqref="FL8:FL18">
    <cfRule type="expression" dxfId="19104" priority="21813" stopIfTrue="1">
      <formula>WEEKDAY($A8)=1</formula>
    </cfRule>
  </conditionalFormatting>
  <conditionalFormatting sqref="FL8:FL18">
    <cfRule type="expression" dxfId="19103" priority="21812" stopIfTrue="1">
      <formula>WEEKDAY($A8)=1</formula>
    </cfRule>
  </conditionalFormatting>
  <conditionalFormatting sqref="FL8:FL18">
    <cfRule type="expression" dxfId="19102" priority="21811" stopIfTrue="1">
      <formula>WEEKDAY($A8)=1</formula>
    </cfRule>
  </conditionalFormatting>
  <conditionalFormatting sqref="FL8:FL18">
    <cfRule type="expression" dxfId="19101" priority="21810" stopIfTrue="1">
      <formula>WEEKDAY($A8)=1</formula>
    </cfRule>
  </conditionalFormatting>
  <conditionalFormatting sqref="FL8:FL18">
    <cfRule type="expression" dxfId="19100" priority="21809" stopIfTrue="1">
      <formula>WEEKDAY($A8)=1</formula>
    </cfRule>
  </conditionalFormatting>
  <conditionalFormatting sqref="FL8:FL18">
    <cfRule type="expression" dxfId="19099" priority="21808" stopIfTrue="1">
      <formula>WEEKDAY($A8)=1</formula>
    </cfRule>
  </conditionalFormatting>
  <conditionalFormatting sqref="FL8:FL18">
    <cfRule type="expression" dxfId="19098" priority="21807" stopIfTrue="1">
      <formula>WEEKDAY($A8)=1</formula>
    </cfRule>
  </conditionalFormatting>
  <conditionalFormatting sqref="FL8:FL18">
    <cfRule type="expression" dxfId="19097" priority="21806" stopIfTrue="1">
      <formula>WEEKDAY($A8)=1</formula>
    </cfRule>
  </conditionalFormatting>
  <conditionalFormatting sqref="FL8:FL18">
    <cfRule type="expression" dxfId="19096" priority="21805" stopIfTrue="1">
      <formula>WEEKDAY($A8)=1</formula>
    </cfRule>
  </conditionalFormatting>
  <conditionalFormatting sqref="FL8:FL18">
    <cfRule type="expression" dxfId="19095" priority="21804" stopIfTrue="1">
      <formula>WEEKDAY($A8)=1</formula>
    </cfRule>
  </conditionalFormatting>
  <conditionalFormatting sqref="FL8:FL18">
    <cfRule type="expression" dxfId="19094" priority="21803" stopIfTrue="1">
      <formula>WEEKDAY($A8)=1</formula>
    </cfRule>
  </conditionalFormatting>
  <conditionalFormatting sqref="FL8:FL18">
    <cfRule type="expression" dxfId="19093" priority="21802" stopIfTrue="1">
      <formula>WEEKDAY($A8)=1</formula>
    </cfRule>
  </conditionalFormatting>
  <conditionalFormatting sqref="FL8:FL18">
    <cfRule type="expression" dxfId="19092" priority="21801" stopIfTrue="1">
      <formula>WEEKDAY($A8)=1</formula>
    </cfRule>
  </conditionalFormatting>
  <conditionalFormatting sqref="FL8:FL18">
    <cfRule type="expression" dxfId="19091" priority="21800" stopIfTrue="1">
      <formula>WEEKDAY($A8)=1</formula>
    </cfRule>
  </conditionalFormatting>
  <conditionalFormatting sqref="FL8:FL18">
    <cfRule type="expression" dxfId="19090" priority="21799" stopIfTrue="1">
      <formula>WEEKDAY($A8)=1</formula>
    </cfRule>
  </conditionalFormatting>
  <conditionalFormatting sqref="FL8:FL18">
    <cfRule type="expression" dxfId="19089" priority="21798" stopIfTrue="1">
      <formula>WEEKDAY($A8)=1</formula>
    </cfRule>
  </conditionalFormatting>
  <conditionalFormatting sqref="FL8:FL18">
    <cfRule type="expression" dxfId="19088" priority="21797" stopIfTrue="1">
      <formula>WEEKDAY($A8)=1</formula>
    </cfRule>
  </conditionalFormatting>
  <conditionalFormatting sqref="FL8:FL18">
    <cfRule type="expression" dxfId="19087" priority="21796" stopIfTrue="1">
      <formula>WEEKDAY($A8)=1</formula>
    </cfRule>
  </conditionalFormatting>
  <conditionalFormatting sqref="FL8:FL18">
    <cfRule type="expression" dxfId="19086" priority="21795" stopIfTrue="1">
      <formula>WEEKDAY($A8)=1</formula>
    </cfRule>
  </conditionalFormatting>
  <conditionalFormatting sqref="FL8:FL18">
    <cfRule type="expression" dxfId="19085" priority="21794" stopIfTrue="1">
      <formula>WEEKDAY($A8)=1</formula>
    </cfRule>
  </conditionalFormatting>
  <conditionalFormatting sqref="FL8:FL18">
    <cfRule type="expression" dxfId="19084" priority="21793" stopIfTrue="1">
      <formula>WEEKDAY($A8)=1</formula>
    </cfRule>
  </conditionalFormatting>
  <conditionalFormatting sqref="FL8:FL18">
    <cfRule type="expression" dxfId="19083" priority="21792" stopIfTrue="1">
      <formula>WEEKDAY($A8)=1</formula>
    </cfRule>
  </conditionalFormatting>
  <conditionalFormatting sqref="FL8:FL18">
    <cfRule type="expression" dxfId="19082" priority="21791" stopIfTrue="1">
      <formula>WEEKDAY($A8)=1</formula>
    </cfRule>
  </conditionalFormatting>
  <conditionalFormatting sqref="FL8:FL18">
    <cfRule type="expression" dxfId="19081" priority="21790" stopIfTrue="1">
      <formula>WEEKDAY($A8)=1</formula>
    </cfRule>
  </conditionalFormatting>
  <conditionalFormatting sqref="FL8:FL18">
    <cfRule type="expression" dxfId="19080" priority="21789" stopIfTrue="1">
      <formula>WEEKDAY($A8)=1</formula>
    </cfRule>
  </conditionalFormatting>
  <conditionalFormatting sqref="FL8:FL18">
    <cfRule type="expression" dxfId="19079" priority="21788" stopIfTrue="1">
      <formula>WEEKDAY($A8)=1</formula>
    </cfRule>
  </conditionalFormatting>
  <conditionalFormatting sqref="FL8:FL18">
    <cfRule type="expression" dxfId="19078" priority="21787" stopIfTrue="1">
      <formula>WEEKDAY($A8)=1</formula>
    </cfRule>
  </conditionalFormatting>
  <conditionalFormatting sqref="FL8:FL18">
    <cfRule type="expression" dxfId="19077" priority="21786" stopIfTrue="1">
      <formula>WEEKDAY($A8)=1</formula>
    </cfRule>
  </conditionalFormatting>
  <conditionalFormatting sqref="FL8:FL18">
    <cfRule type="expression" dxfId="19076" priority="21785" stopIfTrue="1">
      <formula>WEEKDAY($A8)=1</formula>
    </cfRule>
  </conditionalFormatting>
  <conditionalFormatting sqref="FL8:FL18">
    <cfRule type="expression" dxfId="19075" priority="21784" stopIfTrue="1">
      <formula>WEEKDAY($A8)=1</formula>
    </cfRule>
  </conditionalFormatting>
  <conditionalFormatting sqref="FL8:FL18">
    <cfRule type="expression" dxfId="19074" priority="21783" stopIfTrue="1">
      <formula>WEEKDAY($A8)=1</formula>
    </cfRule>
  </conditionalFormatting>
  <conditionalFormatting sqref="FL8:FL18">
    <cfRule type="expression" dxfId="19073" priority="21782" stopIfTrue="1">
      <formula>WEEKDAY($A8)=1</formula>
    </cfRule>
  </conditionalFormatting>
  <conditionalFormatting sqref="FL8:FL18">
    <cfRule type="expression" dxfId="19072" priority="21781" stopIfTrue="1">
      <formula>WEEKDAY($A8)=1</formula>
    </cfRule>
  </conditionalFormatting>
  <conditionalFormatting sqref="FL8:FL18">
    <cfRule type="expression" dxfId="19071" priority="21776" stopIfTrue="1">
      <formula>WEEKDAY($A8)=1</formula>
    </cfRule>
  </conditionalFormatting>
  <conditionalFormatting sqref="FL8:FL18">
    <cfRule type="expression" dxfId="19070" priority="21779" stopIfTrue="1">
      <formula>WEEKDAY($A8)=1</formula>
    </cfRule>
  </conditionalFormatting>
  <conditionalFormatting sqref="FL8:FL18">
    <cfRule type="expression" dxfId="19069" priority="21778" stopIfTrue="1">
      <formula>WEEKDAY($A8)=1</formula>
    </cfRule>
  </conditionalFormatting>
  <conditionalFormatting sqref="FL8:FL18">
    <cfRule type="expression" dxfId="19068" priority="21777" stopIfTrue="1">
      <formula>WEEKDAY($A8)=1</formula>
    </cfRule>
  </conditionalFormatting>
  <conditionalFormatting sqref="FL8:FL18">
    <cfRule type="expression" dxfId="19067" priority="21775" stopIfTrue="1">
      <formula>WEEKDAY($A8)=1</formula>
    </cfRule>
  </conditionalFormatting>
  <conditionalFormatting sqref="FL8:FL18">
    <cfRule type="expression" dxfId="19066" priority="21774" stopIfTrue="1">
      <formula>WEEKDAY($A8)=1</formula>
    </cfRule>
  </conditionalFormatting>
  <conditionalFormatting sqref="FL8:FL18">
    <cfRule type="expression" dxfId="19065" priority="21773" stopIfTrue="1">
      <formula>WEEKDAY($A8)=1</formula>
    </cfRule>
  </conditionalFormatting>
  <conditionalFormatting sqref="FL8:FL18">
    <cfRule type="expression" dxfId="19064" priority="21772" stopIfTrue="1">
      <formula>WEEKDAY($A8)=1</formula>
    </cfRule>
  </conditionalFormatting>
  <conditionalFormatting sqref="FL8:FL18">
    <cfRule type="expression" dxfId="19063" priority="21725" stopIfTrue="1">
      <formula>WEEKDAY($A8)=1</formula>
    </cfRule>
  </conditionalFormatting>
  <conditionalFormatting sqref="FL8:FL18">
    <cfRule type="expression" dxfId="19062" priority="21771" stopIfTrue="1">
      <formula>WEEKDAY($A8)=1</formula>
    </cfRule>
  </conditionalFormatting>
  <conditionalFormatting sqref="FL8:FL18">
    <cfRule type="expression" dxfId="19061" priority="21770" stopIfTrue="1">
      <formula>WEEKDAY($A8)=1</formula>
    </cfRule>
  </conditionalFormatting>
  <conditionalFormatting sqref="FL8:FL18">
    <cfRule type="expression" dxfId="19060" priority="21769" stopIfTrue="1">
      <formula>WEEKDAY($A8)=1</formula>
    </cfRule>
  </conditionalFormatting>
  <conditionalFormatting sqref="FL8:FL18">
    <cfRule type="expression" dxfId="19059" priority="21768" stopIfTrue="1">
      <formula>WEEKDAY($A8)=1</formula>
    </cfRule>
  </conditionalFormatting>
  <conditionalFormatting sqref="FL8:FL18">
    <cfRule type="expression" dxfId="19058" priority="21767" stopIfTrue="1">
      <formula>WEEKDAY($A8)=1</formula>
    </cfRule>
  </conditionalFormatting>
  <conditionalFormatting sqref="FL8:FL18">
    <cfRule type="expression" dxfId="19057" priority="21766" stopIfTrue="1">
      <formula>WEEKDAY($A8)=1</formula>
    </cfRule>
  </conditionalFormatting>
  <conditionalFormatting sqref="FL8:FL18">
    <cfRule type="expression" dxfId="19056" priority="21765" stopIfTrue="1">
      <formula>WEEKDAY($A8)=1</formula>
    </cfRule>
  </conditionalFormatting>
  <conditionalFormatting sqref="FL8:FL18">
    <cfRule type="expression" dxfId="19055" priority="21764" stopIfTrue="1">
      <formula>WEEKDAY($A8)=1</formula>
    </cfRule>
  </conditionalFormatting>
  <conditionalFormatting sqref="FL8:FL18">
    <cfRule type="expression" dxfId="19054" priority="21763" stopIfTrue="1">
      <formula>WEEKDAY($A8)=1</formula>
    </cfRule>
  </conditionalFormatting>
  <conditionalFormatting sqref="FL8:FL18">
    <cfRule type="expression" dxfId="19053" priority="21762" stopIfTrue="1">
      <formula>WEEKDAY($A8)=1</formula>
    </cfRule>
  </conditionalFormatting>
  <conditionalFormatting sqref="FL8:FL18">
    <cfRule type="expression" dxfId="19052" priority="21761" stopIfTrue="1">
      <formula>WEEKDAY($A8)=1</formula>
    </cfRule>
  </conditionalFormatting>
  <conditionalFormatting sqref="FL8:FL18">
    <cfRule type="expression" dxfId="19051" priority="21760" stopIfTrue="1">
      <formula>WEEKDAY($A8)=1</formula>
    </cfRule>
  </conditionalFormatting>
  <conditionalFormatting sqref="FL8:FL18">
    <cfRule type="expression" dxfId="19050" priority="21759" stopIfTrue="1">
      <formula>WEEKDAY($A8)=1</formula>
    </cfRule>
  </conditionalFormatting>
  <conditionalFormatting sqref="FL8:FL18">
    <cfRule type="expression" dxfId="19049" priority="21758" stopIfTrue="1">
      <formula>WEEKDAY($A8)=1</formula>
    </cfRule>
  </conditionalFormatting>
  <conditionalFormatting sqref="FL8:FL18">
    <cfRule type="expression" dxfId="19048" priority="21757" stopIfTrue="1">
      <formula>WEEKDAY($A8)=1</formula>
    </cfRule>
  </conditionalFormatting>
  <conditionalFormatting sqref="FL8:FL18">
    <cfRule type="expression" dxfId="19047" priority="21756" stopIfTrue="1">
      <formula>WEEKDAY($A8)=1</formula>
    </cfRule>
  </conditionalFormatting>
  <conditionalFormatting sqref="FL8:FL18">
    <cfRule type="expression" dxfId="19046" priority="21755" stopIfTrue="1">
      <formula>WEEKDAY($A8)=1</formula>
    </cfRule>
  </conditionalFormatting>
  <conditionalFormatting sqref="FL8:FL18">
    <cfRule type="expression" dxfId="19045" priority="21754" stopIfTrue="1">
      <formula>WEEKDAY($A8)=1</formula>
    </cfRule>
  </conditionalFormatting>
  <conditionalFormatting sqref="FL8:FL18">
    <cfRule type="expression" dxfId="19044" priority="21753" stopIfTrue="1">
      <formula>WEEKDAY($A8)=1</formula>
    </cfRule>
  </conditionalFormatting>
  <conditionalFormatting sqref="FL8:FL18">
    <cfRule type="expression" dxfId="19043" priority="21752" stopIfTrue="1">
      <formula>WEEKDAY($A8)=1</formula>
    </cfRule>
  </conditionalFormatting>
  <conditionalFormatting sqref="FL8:FL18">
    <cfRule type="expression" dxfId="19042" priority="21751" stopIfTrue="1">
      <formula>WEEKDAY($A8)=1</formula>
    </cfRule>
  </conditionalFormatting>
  <conditionalFormatting sqref="FL8:FL18">
    <cfRule type="expression" dxfId="19041" priority="21750" stopIfTrue="1">
      <formula>WEEKDAY($A8)=1</formula>
    </cfRule>
  </conditionalFormatting>
  <conditionalFormatting sqref="FL8:FL18">
    <cfRule type="expression" dxfId="19040" priority="21749" stopIfTrue="1">
      <formula>WEEKDAY($A8)=1</formula>
    </cfRule>
  </conditionalFormatting>
  <conditionalFormatting sqref="FL8:FL18">
    <cfRule type="expression" dxfId="19039" priority="21748" stopIfTrue="1">
      <formula>WEEKDAY($A8)=1</formula>
    </cfRule>
  </conditionalFormatting>
  <conditionalFormatting sqref="FL8:FL18">
    <cfRule type="expression" dxfId="19038" priority="21747" stopIfTrue="1">
      <formula>WEEKDAY($A8)=1</formula>
    </cfRule>
  </conditionalFormatting>
  <conditionalFormatting sqref="FL8:FL18">
    <cfRule type="expression" dxfId="19037" priority="21746" stopIfTrue="1">
      <formula>WEEKDAY($A8)=1</formula>
    </cfRule>
  </conditionalFormatting>
  <conditionalFormatting sqref="FL8:FL18">
    <cfRule type="expression" dxfId="19036" priority="21745" stopIfTrue="1">
      <formula>WEEKDAY($A8)=1</formula>
    </cfRule>
  </conditionalFormatting>
  <conditionalFormatting sqref="FL8:FL18">
    <cfRule type="expression" dxfId="19035" priority="21744" stopIfTrue="1">
      <formula>WEEKDAY($A8)=1</formula>
    </cfRule>
  </conditionalFormatting>
  <conditionalFormatting sqref="FL8:FL18">
    <cfRule type="expression" dxfId="19034" priority="21743" stopIfTrue="1">
      <formula>WEEKDAY($A8)=1</formula>
    </cfRule>
  </conditionalFormatting>
  <conditionalFormatting sqref="FL8:FL18">
    <cfRule type="expression" dxfId="19033" priority="21742" stopIfTrue="1">
      <formula>WEEKDAY($A8)=1</formula>
    </cfRule>
  </conditionalFormatting>
  <conditionalFormatting sqref="FL8:FL18">
    <cfRule type="expression" dxfId="19032" priority="21741" stopIfTrue="1">
      <formula>WEEKDAY($A8)=1</formula>
    </cfRule>
  </conditionalFormatting>
  <conditionalFormatting sqref="FL8:FL18">
    <cfRule type="expression" dxfId="19031" priority="21740" stopIfTrue="1">
      <formula>WEEKDAY($A8)=1</formula>
    </cfRule>
  </conditionalFormatting>
  <conditionalFormatting sqref="FL8:FL18">
    <cfRule type="expression" dxfId="19030" priority="21739" stopIfTrue="1">
      <formula>WEEKDAY($A8)=1</formula>
    </cfRule>
  </conditionalFormatting>
  <conditionalFormatting sqref="FL8:FL18">
    <cfRule type="expression" dxfId="19029" priority="21738" stopIfTrue="1">
      <formula>WEEKDAY($A8)=1</formula>
    </cfRule>
  </conditionalFormatting>
  <conditionalFormatting sqref="FL8:FL18">
    <cfRule type="expression" dxfId="19028" priority="21737" stopIfTrue="1">
      <formula>WEEKDAY($A8)=1</formula>
    </cfRule>
  </conditionalFormatting>
  <conditionalFormatting sqref="FL8:FL18">
    <cfRule type="expression" dxfId="19027" priority="21736" stopIfTrue="1">
      <formula>WEEKDAY($A8)=1</formula>
    </cfRule>
  </conditionalFormatting>
  <conditionalFormatting sqref="FL8:FL18">
    <cfRule type="expression" dxfId="19026" priority="21735" stopIfTrue="1">
      <formula>WEEKDAY($A8)=1</formula>
    </cfRule>
  </conditionalFormatting>
  <conditionalFormatting sqref="FL8:FL18">
    <cfRule type="expression" dxfId="19025" priority="21734" stopIfTrue="1">
      <formula>WEEKDAY($A8)=1</formula>
    </cfRule>
  </conditionalFormatting>
  <conditionalFormatting sqref="FL8:FL18">
    <cfRule type="expression" dxfId="19024" priority="21733" stopIfTrue="1">
      <formula>WEEKDAY($A8)=1</formula>
    </cfRule>
  </conditionalFormatting>
  <conditionalFormatting sqref="FL8:FL18">
    <cfRule type="expression" dxfId="19023" priority="21732" stopIfTrue="1">
      <formula>WEEKDAY($A8)=1</formula>
    </cfRule>
  </conditionalFormatting>
  <conditionalFormatting sqref="FL8:FL18">
    <cfRule type="expression" dxfId="19022" priority="21731" stopIfTrue="1">
      <formula>WEEKDAY($A8)=1</formula>
    </cfRule>
  </conditionalFormatting>
  <conditionalFormatting sqref="FL8:FL18">
    <cfRule type="expression" dxfId="19021" priority="21730" stopIfTrue="1">
      <formula>WEEKDAY($A8)=1</formula>
    </cfRule>
  </conditionalFormatting>
  <conditionalFormatting sqref="FL8:FL18">
    <cfRule type="expression" dxfId="19020" priority="21729" stopIfTrue="1">
      <formula>WEEKDAY($A8)=1</formula>
    </cfRule>
  </conditionalFormatting>
  <conditionalFormatting sqref="FL8:FL18">
    <cfRule type="expression" dxfId="19019" priority="21728" stopIfTrue="1">
      <formula>WEEKDAY($A8)=1</formula>
    </cfRule>
  </conditionalFormatting>
  <conditionalFormatting sqref="FL8:FL18">
    <cfRule type="expression" dxfId="19018" priority="21727" stopIfTrue="1">
      <formula>WEEKDAY($A8)=1</formula>
    </cfRule>
  </conditionalFormatting>
  <conditionalFormatting sqref="FL8:FL18">
    <cfRule type="expression" dxfId="19017" priority="21726" stopIfTrue="1">
      <formula>WEEKDAY($A8)=1</formula>
    </cfRule>
  </conditionalFormatting>
  <conditionalFormatting sqref="FL8:FL18">
    <cfRule type="expression" dxfId="19016" priority="21724" stopIfTrue="1">
      <formula>WEEKDAY($A8)=1</formula>
    </cfRule>
  </conditionalFormatting>
  <conditionalFormatting sqref="FL8:FL18">
    <cfRule type="expression" dxfId="19015" priority="21723" stopIfTrue="1">
      <formula>WEEKDAY($A8)=1</formula>
    </cfRule>
  </conditionalFormatting>
  <conditionalFormatting sqref="FL8:FL18">
    <cfRule type="expression" dxfId="19014" priority="21722" stopIfTrue="1">
      <formula>WEEKDAY($A8)=1</formula>
    </cfRule>
  </conditionalFormatting>
  <conditionalFormatting sqref="FL8:FL18">
    <cfRule type="expression" dxfId="19013" priority="21721" stopIfTrue="1">
      <formula>WEEKDAY($A8)=1</formula>
    </cfRule>
  </conditionalFormatting>
  <conditionalFormatting sqref="FL8:FL18">
    <cfRule type="expression" dxfId="19012" priority="21720" stopIfTrue="1">
      <formula>WEEKDAY($A8)=1</formula>
    </cfRule>
  </conditionalFormatting>
  <conditionalFormatting sqref="FL8:FL18">
    <cfRule type="expression" dxfId="19011" priority="21719" stopIfTrue="1">
      <formula>WEEKDAY($A8)=1</formula>
    </cfRule>
  </conditionalFormatting>
  <conditionalFormatting sqref="FL8:FL18">
    <cfRule type="expression" dxfId="19010" priority="21718" stopIfTrue="1">
      <formula>WEEKDAY($A8)=1</formula>
    </cfRule>
  </conditionalFormatting>
  <conditionalFormatting sqref="FL8:FL18">
    <cfRule type="expression" dxfId="19009" priority="21717" stopIfTrue="1">
      <formula>WEEKDAY($A8)=1</formula>
    </cfRule>
  </conditionalFormatting>
  <conditionalFormatting sqref="FL8:FL18">
    <cfRule type="expression" dxfId="19008" priority="21716" stopIfTrue="1">
      <formula>WEEKDAY($A8)=1</formula>
    </cfRule>
  </conditionalFormatting>
  <conditionalFormatting sqref="FL8:FL18">
    <cfRule type="expression" dxfId="19007" priority="21715" stopIfTrue="1">
      <formula>WEEKDAY($A8)=1</formula>
    </cfRule>
  </conditionalFormatting>
  <conditionalFormatting sqref="FL8:FL18">
    <cfRule type="expression" dxfId="19006" priority="21714" stopIfTrue="1">
      <formula>WEEKDAY($A8)=1</formula>
    </cfRule>
  </conditionalFormatting>
  <conditionalFormatting sqref="FL8:FL18">
    <cfRule type="expression" dxfId="19005" priority="21713" stopIfTrue="1">
      <formula>WEEKDAY($A8)=1</formula>
    </cfRule>
  </conditionalFormatting>
  <conditionalFormatting sqref="FL8:FL18">
    <cfRule type="expression" dxfId="19004" priority="21712" stopIfTrue="1">
      <formula>WEEKDAY($A8)=1</formula>
    </cfRule>
  </conditionalFormatting>
  <conditionalFormatting sqref="FL8:FL18">
    <cfRule type="expression" dxfId="19003" priority="21711" stopIfTrue="1">
      <formula>WEEKDAY($A8)=1</formula>
    </cfRule>
  </conditionalFormatting>
  <conditionalFormatting sqref="FL8:FL18">
    <cfRule type="expression" dxfId="19002" priority="21710" stopIfTrue="1">
      <formula>WEEKDAY($A8)=1</formula>
    </cfRule>
  </conditionalFormatting>
  <conditionalFormatting sqref="FL8:FL18">
    <cfRule type="expression" dxfId="19001" priority="21709" stopIfTrue="1">
      <formula>WEEKDAY($A8)=1</formula>
    </cfRule>
  </conditionalFormatting>
  <conditionalFormatting sqref="FL8:FL18">
    <cfRule type="expression" dxfId="19000" priority="21708" stopIfTrue="1">
      <formula>WEEKDAY($A8)=1</formula>
    </cfRule>
  </conditionalFormatting>
  <conditionalFormatting sqref="FL8:FL18">
    <cfRule type="expression" dxfId="18999" priority="21707" stopIfTrue="1">
      <formula>WEEKDAY($A8)=1</formula>
    </cfRule>
  </conditionalFormatting>
  <conditionalFormatting sqref="FL8:FL18">
    <cfRule type="expression" dxfId="18998" priority="21706" stopIfTrue="1">
      <formula>WEEKDAY($A8)=1</formula>
    </cfRule>
  </conditionalFormatting>
  <conditionalFormatting sqref="FL8:FL18">
    <cfRule type="expression" dxfId="18997" priority="21705" stopIfTrue="1">
      <formula>WEEKDAY($A8)=1</formula>
    </cfRule>
  </conditionalFormatting>
  <conditionalFormatting sqref="FL8:FL18">
    <cfRule type="expression" dxfId="18996" priority="21704" stopIfTrue="1">
      <formula>WEEKDAY($A8)=1</formula>
    </cfRule>
  </conditionalFormatting>
  <conditionalFormatting sqref="FL8:FL18">
    <cfRule type="expression" dxfId="18995" priority="21703" stopIfTrue="1">
      <formula>WEEKDAY($A8)=1</formula>
    </cfRule>
  </conditionalFormatting>
  <conditionalFormatting sqref="FL8:FL18">
    <cfRule type="expression" dxfId="18994" priority="21702" stopIfTrue="1">
      <formula>WEEKDAY($A8)=1</formula>
    </cfRule>
  </conditionalFormatting>
  <conditionalFormatting sqref="FL8:FL18">
    <cfRule type="expression" dxfId="18993" priority="21701" stopIfTrue="1">
      <formula>WEEKDAY($A8)=1</formula>
    </cfRule>
  </conditionalFormatting>
  <conditionalFormatting sqref="FL8:FL18">
    <cfRule type="expression" dxfId="18992" priority="21700" stopIfTrue="1">
      <formula>WEEKDAY($A8)=1</formula>
    </cfRule>
  </conditionalFormatting>
  <conditionalFormatting sqref="FL8:FL18">
    <cfRule type="expression" dxfId="18991" priority="21699" stopIfTrue="1">
      <formula>WEEKDAY($A8)=1</formula>
    </cfRule>
  </conditionalFormatting>
  <conditionalFormatting sqref="FL8:FL18">
    <cfRule type="expression" dxfId="18990" priority="21698" stopIfTrue="1">
      <formula>WEEKDAY($A8)=1</formula>
    </cfRule>
  </conditionalFormatting>
  <conditionalFormatting sqref="FL8:FL18">
    <cfRule type="expression" dxfId="18989" priority="21697" stopIfTrue="1">
      <formula>WEEKDAY($A8)=1</formula>
    </cfRule>
  </conditionalFormatting>
  <conditionalFormatting sqref="FL8:FL18">
    <cfRule type="expression" dxfId="18988" priority="21696" stopIfTrue="1">
      <formula>WEEKDAY($A8)=1</formula>
    </cfRule>
  </conditionalFormatting>
  <conditionalFormatting sqref="FL8:FL18">
    <cfRule type="expression" dxfId="18987" priority="21695" stopIfTrue="1">
      <formula>WEEKDAY($A8)=1</formula>
    </cfRule>
  </conditionalFormatting>
  <conditionalFormatting sqref="FL8:FL18">
    <cfRule type="expression" dxfId="18986" priority="21694" stopIfTrue="1">
      <formula>WEEKDAY($A8)=1</formula>
    </cfRule>
  </conditionalFormatting>
  <conditionalFormatting sqref="FL8:FL18">
    <cfRule type="expression" dxfId="18985" priority="21693" stopIfTrue="1">
      <formula>WEEKDAY($A8)=1</formula>
    </cfRule>
  </conditionalFormatting>
  <conditionalFormatting sqref="FL8:FL18">
    <cfRule type="expression" dxfId="18984" priority="21692" stopIfTrue="1">
      <formula>WEEKDAY($A8)=1</formula>
    </cfRule>
  </conditionalFormatting>
  <conditionalFormatting sqref="FL8:FL18">
    <cfRule type="expression" dxfId="18983" priority="21691" stopIfTrue="1">
      <formula>WEEKDAY($A8)=1</formula>
    </cfRule>
  </conditionalFormatting>
  <conditionalFormatting sqref="FL8:FL18">
    <cfRule type="expression" dxfId="18982" priority="21687" stopIfTrue="1">
      <formula>WEEKDAY($A8)=1</formula>
    </cfRule>
  </conditionalFormatting>
  <conditionalFormatting sqref="FL8:FL18">
    <cfRule type="expression" dxfId="18981" priority="21690" stopIfTrue="1">
      <formula>WEEKDAY($A8)=1</formula>
    </cfRule>
  </conditionalFormatting>
  <conditionalFormatting sqref="FL8:FL18">
    <cfRule type="expression" dxfId="18980" priority="21689" stopIfTrue="1">
      <formula>WEEKDAY($A8)=1</formula>
    </cfRule>
  </conditionalFormatting>
  <conditionalFormatting sqref="FL8:FL18">
    <cfRule type="expression" dxfId="18979" priority="21688" stopIfTrue="1">
      <formula>WEEKDAY($A8)=1</formula>
    </cfRule>
  </conditionalFormatting>
  <conditionalFormatting sqref="FL8:FL18">
    <cfRule type="expression" dxfId="18978" priority="21686" stopIfTrue="1">
      <formula>WEEKDAY($A8)=1</formula>
    </cfRule>
  </conditionalFormatting>
  <conditionalFormatting sqref="FL8:FL18">
    <cfRule type="expression" dxfId="18977" priority="21685" stopIfTrue="1">
      <formula>WEEKDAY($A8)=1</formula>
    </cfRule>
  </conditionalFormatting>
  <conditionalFormatting sqref="FL8:FL18">
    <cfRule type="expression" dxfId="18976" priority="21684" stopIfTrue="1">
      <formula>WEEKDAY($A8)=1</formula>
    </cfRule>
  </conditionalFormatting>
  <conditionalFormatting sqref="FL8:FL18">
    <cfRule type="expression" dxfId="18975" priority="21683" stopIfTrue="1">
      <formula>WEEKDAY($A8)=1</formula>
    </cfRule>
  </conditionalFormatting>
  <conditionalFormatting sqref="FL8:FL18">
    <cfRule type="expression" dxfId="18974" priority="21636" stopIfTrue="1">
      <formula>WEEKDAY($A8)=1</formula>
    </cfRule>
  </conditionalFormatting>
  <conditionalFormatting sqref="FL8:FL18">
    <cfRule type="expression" dxfId="18973" priority="21682" stopIfTrue="1">
      <formula>WEEKDAY($A8)=1</formula>
    </cfRule>
  </conditionalFormatting>
  <conditionalFormatting sqref="FL8:FL18">
    <cfRule type="expression" dxfId="18972" priority="21681" stopIfTrue="1">
      <formula>WEEKDAY($A8)=1</formula>
    </cfRule>
  </conditionalFormatting>
  <conditionalFormatting sqref="FL8:FL18">
    <cfRule type="expression" dxfId="18971" priority="21680" stopIfTrue="1">
      <formula>WEEKDAY($A8)=1</formula>
    </cfRule>
  </conditionalFormatting>
  <conditionalFormatting sqref="FL8:FL18">
    <cfRule type="expression" dxfId="18970" priority="21679" stopIfTrue="1">
      <formula>WEEKDAY($A8)=1</formula>
    </cfRule>
  </conditionalFormatting>
  <conditionalFormatting sqref="FL8:FL18">
    <cfRule type="expression" dxfId="18969" priority="21678" stopIfTrue="1">
      <formula>WEEKDAY($A8)=1</formula>
    </cfRule>
  </conditionalFormatting>
  <conditionalFormatting sqref="FL8:FL18">
    <cfRule type="expression" dxfId="18968" priority="21677" stopIfTrue="1">
      <formula>WEEKDAY($A8)=1</formula>
    </cfRule>
  </conditionalFormatting>
  <conditionalFormatting sqref="FL8:FL18">
    <cfRule type="expression" dxfId="18967" priority="21676" stopIfTrue="1">
      <formula>WEEKDAY($A8)=1</formula>
    </cfRule>
  </conditionalFormatting>
  <conditionalFormatting sqref="FL8:FL18">
    <cfRule type="expression" dxfId="18966" priority="21675" stopIfTrue="1">
      <formula>WEEKDAY($A8)=1</formula>
    </cfRule>
  </conditionalFormatting>
  <conditionalFormatting sqref="FL8:FL18">
    <cfRule type="expression" dxfId="18965" priority="21674" stopIfTrue="1">
      <formula>WEEKDAY($A8)=1</formula>
    </cfRule>
  </conditionalFormatting>
  <conditionalFormatting sqref="FL8:FL18">
    <cfRule type="expression" dxfId="18964" priority="21673" stopIfTrue="1">
      <formula>WEEKDAY($A8)=1</formula>
    </cfRule>
  </conditionalFormatting>
  <conditionalFormatting sqref="FL8:FL18">
    <cfRule type="expression" dxfId="18963" priority="21672" stopIfTrue="1">
      <formula>WEEKDAY($A8)=1</formula>
    </cfRule>
  </conditionalFormatting>
  <conditionalFormatting sqref="FL8:FL18">
    <cfRule type="expression" dxfId="18962" priority="21671" stopIfTrue="1">
      <formula>WEEKDAY($A8)=1</formula>
    </cfRule>
  </conditionalFormatting>
  <conditionalFormatting sqref="FL8:FL18">
    <cfRule type="expression" dxfId="18961" priority="21670" stopIfTrue="1">
      <formula>WEEKDAY($A8)=1</formula>
    </cfRule>
  </conditionalFormatting>
  <conditionalFormatting sqref="FL8:FL18">
    <cfRule type="expression" dxfId="18960" priority="21669" stopIfTrue="1">
      <formula>WEEKDAY($A8)=1</formula>
    </cfRule>
  </conditionalFormatting>
  <conditionalFormatting sqref="FL8:FL18">
    <cfRule type="expression" dxfId="18959" priority="21668" stopIfTrue="1">
      <formula>WEEKDAY($A8)=1</formula>
    </cfRule>
  </conditionalFormatting>
  <conditionalFormatting sqref="FL8:FL18">
    <cfRule type="expression" dxfId="18958" priority="21667" stopIfTrue="1">
      <formula>WEEKDAY($A8)=1</formula>
    </cfRule>
  </conditionalFormatting>
  <conditionalFormatting sqref="FL8:FL18">
    <cfRule type="expression" dxfId="18957" priority="21666" stopIfTrue="1">
      <formula>WEEKDAY($A8)=1</formula>
    </cfRule>
  </conditionalFormatting>
  <conditionalFormatting sqref="FL8:FL18">
    <cfRule type="expression" dxfId="18956" priority="21665" stopIfTrue="1">
      <formula>WEEKDAY($A8)=1</formula>
    </cfRule>
  </conditionalFormatting>
  <conditionalFormatting sqref="FL8:FL18">
    <cfRule type="expression" dxfId="18955" priority="21664" stopIfTrue="1">
      <formula>WEEKDAY($A8)=1</formula>
    </cfRule>
  </conditionalFormatting>
  <conditionalFormatting sqref="FL8:FL18">
    <cfRule type="expression" dxfId="18954" priority="21663" stopIfTrue="1">
      <formula>WEEKDAY($A8)=1</formula>
    </cfRule>
  </conditionalFormatting>
  <conditionalFormatting sqref="FL8:FL18">
    <cfRule type="expression" dxfId="18953" priority="21662" stopIfTrue="1">
      <formula>WEEKDAY($A8)=1</formula>
    </cfRule>
  </conditionalFormatting>
  <conditionalFormatting sqref="FL8:FL18">
    <cfRule type="expression" dxfId="18952" priority="21661" stopIfTrue="1">
      <formula>WEEKDAY($A8)=1</formula>
    </cfRule>
  </conditionalFormatting>
  <conditionalFormatting sqref="FL8:FL18">
    <cfRule type="expression" dxfId="18951" priority="21660" stopIfTrue="1">
      <formula>WEEKDAY($A8)=1</formula>
    </cfRule>
  </conditionalFormatting>
  <conditionalFormatting sqref="FL8:FL18">
    <cfRule type="expression" dxfId="18950" priority="21659" stopIfTrue="1">
      <formula>WEEKDAY($A8)=1</formula>
    </cfRule>
  </conditionalFormatting>
  <conditionalFormatting sqref="FL8:FL18">
    <cfRule type="expression" dxfId="18949" priority="21658" stopIfTrue="1">
      <formula>WEEKDAY($A8)=1</formula>
    </cfRule>
  </conditionalFormatting>
  <conditionalFormatting sqref="FL8:FL18">
    <cfRule type="expression" dxfId="18948" priority="21657" stopIfTrue="1">
      <formula>WEEKDAY($A8)=1</formula>
    </cfRule>
  </conditionalFormatting>
  <conditionalFormatting sqref="FL8:FL18">
    <cfRule type="expression" dxfId="18947" priority="21656" stopIfTrue="1">
      <formula>WEEKDAY($A8)=1</formula>
    </cfRule>
  </conditionalFormatting>
  <conditionalFormatting sqref="FL8:FL18">
    <cfRule type="expression" dxfId="18946" priority="21655" stopIfTrue="1">
      <formula>WEEKDAY($A8)=1</formula>
    </cfRule>
  </conditionalFormatting>
  <conditionalFormatting sqref="FL8:FL18">
    <cfRule type="expression" dxfId="18945" priority="21654" stopIfTrue="1">
      <formula>WEEKDAY($A8)=1</formula>
    </cfRule>
  </conditionalFormatting>
  <conditionalFormatting sqref="FL8:FL18">
    <cfRule type="expression" dxfId="18944" priority="21653" stopIfTrue="1">
      <formula>WEEKDAY($A8)=1</formula>
    </cfRule>
  </conditionalFormatting>
  <conditionalFormatting sqref="FL8:FL18">
    <cfRule type="expression" dxfId="18943" priority="21652" stopIfTrue="1">
      <formula>WEEKDAY($A8)=1</formula>
    </cfRule>
  </conditionalFormatting>
  <conditionalFormatting sqref="FL8:FL18">
    <cfRule type="expression" dxfId="18942" priority="21651" stopIfTrue="1">
      <formula>WEEKDAY($A8)=1</formula>
    </cfRule>
  </conditionalFormatting>
  <conditionalFormatting sqref="FL8:FL18">
    <cfRule type="expression" dxfId="18941" priority="21650" stopIfTrue="1">
      <formula>WEEKDAY($A8)=1</formula>
    </cfRule>
  </conditionalFormatting>
  <conditionalFormatting sqref="FL8:FL18">
    <cfRule type="expression" dxfId="18940" priority="21649" stopIfTrue="1">
      <formula>WEEKDAY($A8)=1</formula>
    </cfRule>
  </conditionalFormatting>
  <conditionalFormatting sqref="FL8:FL18">
    <cfRule type="expression" dxfId="18939" priority="21648" stopIfTrue="1">
      <formula>WEEKDAY($A8)=1</formula>
    </cfRule>
  </conditionalFormatting>
  <conditionalFormatting sqref="FL8:FL18">
    <cfRule type="expression" dxfId="18938" priority="21647" stopIfTrue="1">
      <formula>WEEKDAY($A8)=1</formula>
    </cfRule>
  </conditionalFormatting>
  <conditionalFormatting sqref="FL8:FL18">
    <cfRule type="expression" dxfId="18937" priority="21646" stopIfTrue="1">
      <formula>WEEKDAY($A8)=1</formula>
    </cfRule>
  </conditionalFormatting>
  <conditionalFormatting sqref="FL8:FL18">
    <cfRule type="expression" dxfId="18936" priority="21645" stopIfTrue="1">
      <formula>WEEKDAY($A8)=1</formula>
    </cfRule>
  </conditionalFormatting>
  <conditionalFormatting sqref="FL8:FL18">
    <cfRule type="expression" dxfId="18935" priority="21644" stopIfTrue="1">
      <formula>WEEKDAY($A8)=1</formula>
    </cfRule>
  </conditionalFormatting>
  <conditionalFormatting sqref="FL8:FL18">
    <cfRule type="expression" dxfId="18934" priority="21643" stopIfTrue="1">
      <formula>WEEKDAY($A8)=1</formula>
    </cfRule>
  </conditionalFormatting>
  <conditionalFormatting sqref="FL8:FL18">
    <cfRule type="expression" dxfId="18933" priority="21642" stopIfTrue="1">
      <formula>WEEKDAY($A8)=1</formula>
    </cfRule>
  </conditionalFormatting>
  <conditionalFormatting sqref="FL8:FL18">
    <cfRule type="expression" dxfId="18932" priority="21641" stopIfTrue="1">
      <formula>WEEKDAY($A8)=1</formula>
    </cfRule>
  </conditionalFormatting>
  <conditionalFormatting sqref="FL8:FL18">
    <cfRule type="expression" dxfId="18931" priority="21640" stopIfTrue="1">
      <formula>WEEKDAY($A8)=1</formula>
    </cfRule>
  </conditionalFormatting>
  <conditionalFormatting sqref="FL8:FL18">
    <cfRule type="expression" dxfId="18930" priority="21639" stopIfTrue="1">
      <formula>WEEKDAY($A8)=1</formula>
    </cfRule>
  </conditionalFormatting>
  <conditionalFormatting sqref="FL8:FL18">
    <cfRule type="expression" dxfId="18929" priority="21638" stopIfTrue="1">
      <formula>WEEKDAY($A8)=1</formula>
    </cfRule>
  </conditionalFormatting>
  <conditionalFormatting sqref="FL8:FL18">
    <cfRule type="expression" dxfId="18928" priority="21637" stopIfTrue="1">
      <formula>WEEKDAY($A8)=1</formula>
    </cfRule>
  </conditionalFormatting>
  <conditionalFormatting sqref="FL8:FL18">
    <cfRule type="expression" dxfId="18927" priority="21635" stopIfTrue="1">
      <formula>WEEKDAY($A8)=1</formula>
    </cfRule>
  </conditionalFormatting>
  <conditionalFormatting sqref="FL8:FL18">
    <cfRule type="expression" dxfId="18926" priority="21634" stopIfTrue="1">
      <formula>WEEKDAY($A8)=1</formula>
    </cfRule>
  </conditionalFormatting>
  <conditionalFormatting sqref="FL8:FL18">
    <cfRule type="expression" dxfId="18925" priority="21633" stopIfTrue="1">
      <formula>WEEKDAY($A8)=1</formula>
    </cfRule>
  </conditionalFormatting>
  <conditionalFormatting sqref="FL8:FL18">
    <cfRule type="expression" dxfId="18924" priority="21632" stopIfTrue="1">
      <formula>WEEKDAY($A8)=1</formula>
    </cfRule>
  </conditionalFormatting>
  <conditionalFormatting sqref="FL8:FL18">
    <cfRule type="expression" dxfId="18923" priority="21631" stopIfTrue="1">
      <formula>WEEKDAY($A8)=1</formula>
    </cfRule>
  </conditionalFormatting>
  <conditionalFormatting sqref="FL8:FL18">
    <cfRule type="expression" dxfId="18922" priority="21630" stopIfTrue="1">
      <formula>WEEKDAY($A8)=1</formula>
    </cfRule>
  </conditionalFormatting>
  <conditionalFormatting sqref="FL8:FL18">
    <cfRule type="expression" dxfId="18921" priority="21629" stopIfTrue="1">
      <formula>WEEKDAY($A8)=1</formula>
    </cfRule>
  </conditionalFormatting>
  <conditionalFormatting sqref="FL8:FL18">
    <cfRule type="expression" dxfId="18920" priority="21628" stopIfTrue="1">
      <formula>WEEKDAY($A8)=1</formula>
    </cfRule>
  </conditionalFormatting>
  <conditionalFormatting sqref="FL8:FL18">
    <cfRule type="expression" dxfId="18919" priority="21627" stopIfTrue="1">
      <formula>WEEKDAY($A8)=1</formula>
    </cfRule>
  </conditionalFormatting>
  <conditionalFormatting sqref="FL8:FL18">
    <cfRule type="expression" dxfId="18918" priority="21626" stopIfTrue="1">
      <formula>WEEKDAY($A8)=1</formula>
    </cfRule>
  </conditionalFormatting>
  <conditionalFormatting sqref="FL8:FL18">
    <cfRule type="expression" dxfId="18917" priority="21625" stopIfTrue="1">
      <formula>WEEKDAY($A8)=1</formula>
    </cfRule>
  </conditionalFormatting>
  <conditionalFormatting sqref="FL8:FL18">
    <cfRule type="expression" dxfId="18916" priority="21624" stopIfTrue="1">
      <formula>WEEKDAY($A8)=1</formula>
    </cfRule>
  </conditionalFormatting>
  <conditionalFormatting sqref="FL8:FL18">
    <cfRule type="expression" dxfId="18915" priority="21623" stopIfTrue="1">
      <formula>WEEKDAY($A8)=1</formula>
    </cfRule>
  </conditionalFormatting>
  <conditionalFormatting sqref="FL8:FL18">
    <cfRule type="expression" dxfId="18914" priority="21622" stopIfTrue="1">
      <formula>WEEKDAY($A8)=1</formula>
    </cfRule>
  </conditionalFormatting>
  <conditionalFormatting sqref="FL8:FL18">
    <cfRule type="expression" dxfId="18913" priority="21621" stopIfTrue="1">
      <formula>WEEKDAY($A8)=1</formula>
    </cfRule>
  </conditionalFormatting>
  <conditionalFormatting sqref="FL8:FL18">
    <cfRule type="expression" dxfId="18912" priority="21620" stopIfTrue="1">
      <formula>WEEKDAY($A8)=1</formula>
    </cfRule>
  </conditionalFormatting>
  <conditionalFormatting sqref="FL8:FL18">
    <cfRule type="expression" dxfId="18911" priority="21619" stopIfTrue="1">
      <formula>WEEKDAY($A8)=1</formula>
    </cfRule>
  </conditionalFormatting>
  <conditionalFormatting sqref="FL8:FL18">
    <cfRule type="expression" dxfId="18910" priority="21618" stopIfTrue="1">
      <formula>WEEKDAY($A8)=1</formula>
    </cfRule>
  </conditionalFormatting>
  <conditionalFormatting sqref="FL8:FL18">
    <cfRule type="expression" dxfId="18909" priority="21617" stopIfTrue="1">
      <formula>WEEKDAY($A8)=1</formula>
    </cfRule>
  </conditionalFormatting>
  <conditionalFormatting sqref="FL8:FL18">
    <cfRule type="expression" dxfId="18908" priority="21616" stopIfTrue="1">
      <formula>WEEKDAY($A8)=1</formula>
    </cfRule>
  </conditionalFormatting>
  <conditionalFormatting sqref="FL8:FL18">
    <cfRule type="expression" dxfId="18907" priority="21615" stopIfTrue="1">
      <formula>WEEKDAY($A8)=1</formula>
    </cfRule>
  </conditionalFormatting>
  <conditionalFormatting sqref="FL8:FL18">
    <cfRule type="expression" dxfId="18906" priority="21614" stopIfTrue="1">
      <formula>WEEKDAY($A8)=1</formula>
    </cfRule>
  </conditionalFormatting>
  <conditionalFormatting sqref="FL8:FL18">
    <cfRule type="expression" dxfId="18905" priority="21613" stopIfTrue="1">
      <formula>WEEKDAY($A8)=1</formula>
    </cfRule>
  </conditionalFormatting>
  <conditionalFormatting sqref="FL8:FL18">
    <cfRule type="expression" dxfId="18904" priority="21612" stopIfTrue="1">
      <formula>WEEKDAY($A8)=1</formula>
    </cfRule>
  </conditionalFormatting>
  <conditionalFormatting sqref="FL8:FL18">
    <cfRule type="expression" dxfId="18903" priority="21611" stopIfTrue="1">
      <formula>WEEKDAY($A8)=1</formula>
    </cfRule>
  </conditionalFormatting>
  <conditionalFormatting sqref="FL8:FL18">
    <cfRule type="expression" dxfId="18902" priority="21610" stopIfTrue="1">
      <formula>WEEKDAY($A8)=1</formula>
    </cfRule>
  </conditionalFormatting>
  <conditionalFormatting sqref="FL8:FL18">
    <cfRule type="expression" dxfId="18901" priority="21609" stopIfTrue="1">
      <formula>WEEKDAY($A8)=1</formula>
    </cfRule>
  </conditionalFormatting>
  <conditionalFormatting sqref="FL8:FL18">
    <cfRule type="expression" dxfId="18900" priority="21608" stopIfTrue="1">
      <formula>WEEKDAY($A8)=1</formula>
    </cfRule>
  </conditionalFormatting>
  <conditionalFormatting sqref="FL8:FL18">
    <cfRule type="expression" dxfId="18899" priority="21607" stopIfTrue="1">
      <formula>WEEKDAY($A8)=1</formula>
    </cfRule>
  </conditionalFormatting>
  <conditionalFormatting sqref="FL8:FL18">
    <cfRule type="expression" dxfId="18898" priority="21606" stopIfTrue="1">
      <formula>WEEKDAY($A8)=1</formula>
    </cfRule>
  </conditionalFormatting>
  <conditionalFormatting sqref="FL8:FL18">
    <cfRule type="expression" dxfId="18897" priority="21605" stopIfTrue="1">
      <formula>WEEKDAY($A8)=1</formula>
    </cfRule>
  </conditionalFormatting>
  <conditionalFormatting sqref="FL8:FL18">
    <cfRule type="expression" dxfId="18896" priority="21604" stopIfTrue="1">
      <formula>WEEKDAY($A8)=1</formula>
    </cfRule>
  </conditionalFormatting>
  <conditionalFormatting sqref="FL8:FL18">
    <cfRule type="expression" dxfId="18895" priority="21603" stopIfTrue="1">
      <formula>WEEKDAY($A8)=1</formula>
    </cfRule>
  </conditionalFormatting>
  <conditionalFormatting sqref="FL8:FL18">
    <cfRule type="expression" dxfId="18894" priority="21602" stopIfTrue="1">
      <formula>WEEKDAY($A8)=1</formula>
    </cfRule>
  </conditionalFormatting>
  <conditionalFormatting sqref="FL8:FL18">
    <cfRule type="expression" dxfId="18893" priority="21598" stopIfTrue="1">
      <formula>WEEKDAY($A8)=1</formula>
    </cfRule>
  </conditionalFormatting>
  <conditionalFormatting sqref="FL8:FL18">
    <cfRule type="expression" dxfId="18892" priority="21601" stopIfTrue="1">
      <formula>WEEKDAY($A8)=1</formula>
    </cfRule>
  </conditionalFormatting>
  <conditionalFormatting sqref="FL8:FL18">
    <cfRule type="expression" dxfId="18891" priority="21600" stopIfTrue="1">
      <formula>WEEKDAY($A8)=1</formula>
    </cfRule>
  </conditionalFormatting>
  <conditionalFormatting sqref="FL8:FL18">
    <cfRule type="expression" dxfId="18890" priority="21599" stopIfTrue="1">
      <formula>WEEKDAY($A8)=1</formula>
    </cfRule>
  </conditionalFormatting>
  <conditionalFormatting sqref="FL8:FL18">
    <cfRule type="expression" dxfId="18889" priority="21597" stopIfTrue="1">
      <formula>WEEKDAY($A8)=1</formula>
    </cfRule>
  </conditionalFormatting>
  <conditionalFormatting sqref="FL8:FL18">
    <cfRule type="expression" dxfId="18888" priority="21596" stopIfTrue="1">
      <formula>WEEKDAY($A8)=1</formula>
    </cfRule>
  </conditionalFormatting>
  <conditionalFormatting sqref="FL8:FL18">
    <cfRule type="expression" dxfId="18887" priority="21595" stopIfTrue="1">
      <formula>WEEKDAY($A8)=1</formula>
    </cfRule>
  </conditionalFormatting>
  <conditionalFormatting sqref="FL8:FL18">
    <cfRule type="expression" dxfId="18886" priority="21594" stopIfTrue="1">
      <formula>WEEKDAY($A8)=1</formula>
    </cfRule>
  </conditionalFormatting>
  <conditionalFormatting sqref="FL8:FL18">
    <cfRule type="expression" dxfId="18885" priority="21547" stopIfTrue="1">
      <formula>WEEKDAY($A8)=1</formula>
    </cfRule>
  </conditionalFormatting>
  <conditionalFormatting sqref="FL8:FL18">
    <cfRule type="expression" dxfId="18884" priority="21593" stopIfTrue="1">
      <formula>WEEKDAY($A8)=1</formula>
    </cfRule>
  </conditionalFormatting>
  <conditionalFormatting sqref="FL8:FL18">
    <cfRule type="expression" dxfId="18883" priority="21592" stopIfTrue="1">
      <formula>WEEKDAY($A8)=1</formula>
    </cfRule>
  </conditionalFormatting>
  <conditionalFormatting sqref="FL8:FL18">
    <cfRule type="expression" dxfId="18882" priority="21591" stopIfTrue="1">
      <formula>WEEKDAY($A8)=1</formula>
    </cfRule>
  </conditionalFormatting>
  <conditionalFormatting sqref="FL8:FL18">
    <cfRule type="expression" dxfId="18881" priority="21590" stopIfTrue="1">
      <formula>WEEKDAY($A8)=1</formula>
    </cfRule>
  </conditionalFormatting>
  <conditionalFormatting sqref="FL8:FL18">
    <cfRule type="expression" dxfId="18880" priority="21589" stopIfTrue="1">
      <formula>WEEKDAY($A8)=1</formula>
    </cfRule>
  </conditionalFormatting>
  <conditionalFormatting sqref="FL8:FL18">
    <cfRule type="expression" dxfId="18879" priority="21588" stopIfTrue="1">
      <formula>WEEKDAY($A8)=1</formula>
    </cfRule>
  </conditionalFormatting>
  <conditionalFormatting sqref="FL8:FL18">
    <cfRule type="expression" dxfId="18878" priority="21587" stopIfTrue="1">
      <formula>WEEKDAY($A8)=1</formula>
    </cfRule>
  </conditionalFormatting>
  <conditionalFormatting sqref="FL8:FL18">
    <cfRule type="expression" dxfId="18877" priority="21586" stopIfTrue="1">
      <formula>WEEKDAY($A8)=1</formula>
    </cfRule>
  </conditionalFormatting>
  <conditionalFormatting sqref="FL8:FL18">
    <cfRule type="expression" dxfId="18876" priority="21585" stopIfTrue="1">
      <formula>WEEKDAY($A8)=1</formula>
    </cfRule>
  </conditionalFormatting>
  <conditionalFormatting sqref="FL8:FL18">
    <cfRule type="expression" dxfId="18875" priority="21584" stopIfTrue="1">
      <formula>WEEKDAY($A8)=1</formula>
    </cfRule>
  </conditionalFormatting>
  <conditionalFormatting sqref="FL8:FL18">
    <cfRule type="expression" dxfId="18874" priority="21583" stopIfTrue="1">
      <formula>WEEKDAY($A8)=1</formula>
    </cfRule>
  </conditionalFormatting>
  <conditionalFormatting sqref="FL8:FL18">
    <cfRule type="expression" dxfId="18873" priority="21582" stopIfTrue="1">
      <formula>WEEKDAY($A8)=1</formula>
    </cfRule>
  </conditionalFormatting>
  <conditionalFormatting sqref="FL8:FL18">
    <cfRule type="expression" dxfId="18872" priority="21581" stopIfTrue="1">
      <formula>WEEKDAY($A8)=1</formula>
    </cfRule>
  </conditionalFormatting>
  <conditionalFormatting sqref="FL8:FL18">
    <cfRule type="expression" dxfId="18871" priority="21580" stopIfTrue="1">
      <formula>WEEKDAY($A8)=1</formula>
    </cfRule>
  </conditionalFormatting>
  <conditionalFormatting sqref="FL8:FL18">
    <cfRule type="expression" dxfId="18870" priority="21579" stopIfTrue="1">
      <formula>WEEKDAY($A8)=1</formula>
    </cfRule>
  </conditionalFormatting>
  <conditionalFormatting sqref="FL8:FL18">
    <cfRule type="expression" dxfId="18869" priority="21578" stopIfTrue="1">
      <formula>WEEKDAY($A8)=1</formula>
    </cfRule>
  </conditionalFormatting>
  <conditionalFormatting sqref="FL8:FL18">
    <cfRule type="expression" dxfId="18868" priority="21577" stopIfTrue="1">
      <formula>WEEKDAY($A8)=1</formula>
    </cfRule>
  </conditionalFormatting>
  <conditionalFormatting sqref="FL8:FL18">
    <cfRule type="expression" dxfId="18867" priority="21576" stopIfTrue="1">
      <formula>WEEKDAY($A8)=1</formula>
    </cfRule>
  </conditionalFormatting>
  <conditionalFormatting sqref="FL8:FL18">
    <cfRule type="expression" dxfId="18866" priority="21575" stopIfTrue="1">
      <formula>WEEKDAY($A8)=1</formula>
    </cfRule>
  </conditionalFormatting>
  <conditionalFormatting sqref="FL8:FL18">
    <cfRule type="expression" dxfId="18865" priority="21574" stopIfTrue="1">
      <formula>WEEKDAY($A8)=1</formula>
    </cfRule>
  </conditionalFormatting>
  <conditionalFormatting sqref="FL8:FL18">
    <cfRule type="expression" dxfId="18864" priority="21573" stopIfTrue="1">
      <formula>WEEKDAY($A8)=1</formula>
    </cfRule>
  </conditionalFormatting>
  <conditionalFormatting sqref="FL8:FL18">
    <cfRule type="expression" dxfId="18863" priority="21572" stopIfTrue="1">
      <formula>WEEKDAY($A8)=1</formula>
    </cfRule>
  </conditionalFormatting>
  <conditionalFormatting sqref="FL8:FL18">
    <cfRule type="expression" dxfId="18862" priority="21571" stopIfTrue="1">
      <formula>WEEKDAY($A8)=1</formula>
    </cfRule>
  </conditionalFormatting>
  <conditionalFormatting sqref="FL8:FL18">
    <cfRule type="expression" dxfId="18861" priority="21570" stopIfTrue="1">
      <formula>WEEKDAY($A8)=1</formula>
    </cfRule>
  </conditionalFormatting>
  <conditionalFormatting sqref="FL8:FL18">
    <cfRule type="expression" dxfId="18860" priority="21569" stopIfTrue="1">
      <formula>WEEKDAY($A8)=1</formula>
    </cfRule>
  </conditionalFormatting>
  <conditionalFormatting sqref="FL8:FL18">
    <cfRule type="expression" dxfId="18859" priority="21568" stopIfTrue="1">
      <formula>WEEKDAY($A8)=1</formula>
    </cfRule>
  </conditionalFormatting>
  <conditionalFormatting sqref="FL8:FL18">
    <cfRule type="expression" dxfId="18858" priority="21567" stopIfTrue="1">
      <formula>WEEKDAY($A8)=1</formula>
    </cfRule>
  </conditionalFormatting>
  <conditionalFormatting sqref="FL8:FL18">
    <cfRule type="expression" dxfId="18857" priority="21566" stopIfTrue="1">
      <formula>WEEKDAY($A8)=1</formula>
    </cfRule>
  </conditionalFormatting>
  <conditionalFormatting sqref="FL8:FL18">
    <cfRule type="expression" dxfId="18856" priority="21565" stopIfTrue="1">
      <formula>WEEKDAY($A8)=1</formula>
    </cfRule>
  </conditionalFormatting>
  <conditionalFormatting sqref="FL8:FL18">
    <cfRule type="expression" dxfId="18855" priority="21564" stopIfTrue="1">
      <formula>WEEKDAY($A8)=1</formula>
    </cfRule>
  </conditionalFormatting>
  <conditionalFormatting sqref="FL8:FL18">
    <cfRule type="expression" dxfId="18854" priority="21563" stopIfTrue="1">
      <formula>WEEKDAY($A8)=1</formula>
    </cfRule>
  </conditionalFormatting>
  <conditionalFormatting sqref="FL8:FL18">
    <cfRule type="expression" dxfId="18853" priority="21562" stopIfTrue="1">
      <formula>WEEKDAY($A8)=1</formula>
    </cfRule>
  </conditionalFormatting>
  <conditionalFormatting sqref="FL8:FL18">
    <cfRule type="expression" dxfId="18852" priority="21561" stopIfTrue="1">
      <formula>WEEKDAY($A8)=1</formula>
    </cfRule>
  </conditionalFormatting>
  <conditionalFormatting sqref="FL8:FL18">
    <cfRule type="expression" dxfId="18851" priority="21560" stopIfTrue="1">
      <formula>WEEKDAY($A8)=1</formula>
    </cfRule>
  </conditionalFormatting>
  <conditionalFormatting sqref="FL8:FL18">
    <cfRule type="expression" dxfId="18850" priority="21559" stopIfTrue="1">
      <formula>WEEKDAY($A8)=1</formula>
    </cfRule>
  </conditionalFormatting>
  <conditionalFormatting sqref="FL8:FL18">
    <cfRule type="expression" dxfId="18849" priority="21558" stopIfTrue="1">
      <formula>WEEKDAY($A8)=1</formula>
    </cfRule>
  </conditionalFormatting>
  <conditionalFormatting sqref="FL8:FL18">
    <cfRule type="expression" dxfId="18848" priority="21557" stopIfTrue="1">
      <formula>WEEKDAY($A8)=1</formula>
    </cfRule>
  </conditionalFormatting>
  <conditionalFormatting sqref="FL8:FL18">
    <cfRule type="expression" dxfId="18847" priority="21556" stopIfTrue="1">
      <formula>WEEKDAY($A8)=1</formula>
    </cfRule>
  </conditionalFormatting>
  <conditionalFormatting sqref="FL8:FL18">
    <cfRule type="expression" dxfId="18846" priority="21555" stopIfTrue="1">
      <formula>WEEKDAY($A8)=1</formula>
    </cfRule>
  </conditionalFormatting>
  <conditionalFormatting sqref="FL8:FL18">
    <cfRule type="expression" dxfId="18845" priority="21554" stopIfTrue="1">
      <formula>WEEKDAY($A8)=1</formula>
    </cfRule>
  </conditionalFormatting>
  <conditionalFormatting sqref="FL8:FL18">
    <cfRule type="expression" dxfId="18844" priority="21553" stopIfTrue="1">
      <formula>WEEKDAY($A8)=1</formula>
    </cfRule>
  </conditionalFormatting>
  <conditionalFormatting sqref="FL8:FL18">
    <cfRule type="expression" dxfId="18843" priority="21552" stopIfTrue="1">
      <formula>WEEKDAY($A8)=1</formula>
    </cfRule>
  </conditionalFormatting>
  <conditionalFormatting sqref="FL8:FL18">
    <cfRule type="expression" dxfId="18842" priority="21551" stopIfTrue="1">
      <formula>WEEKDAY($A8)=1</formula>
    </cfRule>
  </conditionalFormatting>
  <conditionalFormatting sqref="FL8:FL18">
    <cfRule type="expression" dxfId="18841" priority="21550" stopIfTrue="1">
      <formula>WEEKDAY($A8)=1</formula>
    </cfRule>
  </conditionalFormatting>
  <conditionalFormatting sqref="FL8:FL18">
    <cfRule type="expression" dxfId="18840" priority="21549" stopIfTrue="1">
      <formula>WEEKDAY($A8)=1</formula>
    </cfRule>
  </conditionalFormatting>
  <conditionalFormatting sqref="FL8:FL18">
    <cfRule type="expression" dxfId="18839" priority="21548" stopIfTrue="1">
      <formula>WEEKDAY($A8)=1</formula>
    </cfRule>
  </conditionalFormatting>
  <conditionalFormatting sqref="FL8:FL18">
    <cfRule type="expression" dxfId="18838" priority="21543" stopIfTrue="1">
      <formula>WEEKDAY($A8)=1</formula>
    </cfRule>
  </conditionalFormatting>
  <conditionalFormatting sqref="FL8:FL18">
    <cfRule type="expression" dxfId="18837" priority="21546" stopIfTrue="1">
      <formula>WEEKDAY($A8)=1</formula>
    </cfRule>
  </conditionalFormatting>
  <conditionalFormatting sqref="FL8:FL18">
    <cfRule type="expression" dxfId="18836" priority="21545" stopIfTrue="1">
      <formula>WEEKDAY($A8)=1</formula>
    </cfRule>
  </conditionalFormatting>
  <conditionalFormatting sqref="FL8:FL18">
    <cfRule type="expression" dxfId="18835" priority="21544" stopIfTrue="1">
      <formula>WEEKDAY($A8)=1</formula>
    </cfRule>
  </conditionalFormatting>
  <conditionalFormatting sqref="FL8:FL18">
    <cfRule type="expression" dxfId="18834" priority="21542" stopIfTrue="1">
      <formula>WEEKDAY($A8)=1</formula>
    </cfRule>
  </conditionalFormatting>
  <conditionalFormatting sqref="FL8:FL18">
    <cfRule type="expression" dxfId="18833" priority="21541" stopIfTrue="1">
      <formula>WEEKDAY($A8)=1</formula>
    </cfRule>
  </conditionalFormatting>
  <conditionalFormatting sqref="FL8:FL18">
    <cfRule type="expression" dxfId="18832" priority="21540" stopIfTrue="1">
      <formula>WEEKDAY($A8)=1</formula>
    </cfRule>
  </conditionalFormatting>
  <conditionalFormatting sqref="FL8:FL18">
    <cfRule type="expression" dxfId="18831" priority="21539" stopIfTrue="1">
      <formula>WEEKDAY($A8)=1</formula>
    </cfRule>
  </conditionalFormatting>
  <conditionalFormatting sqref="FL8:FL18">
    <cfRule type="expression" dxfId="18830" priority="21492" stopIfTrue="1">
      <formula>WEEKDAY($A8)=1</formula>
    </cfRule>
  </conditionalFormatting>
  <conditionalFormatting sqref="FL8:FL18">
    <cfRule type="expression" dxfId="18829" priority="21538" stopIfTrue="1">
      <formula>WEEKDAY($A8)=1</formula>
    </cfRule>
  </conditionalFormatting>
  <conditionalFormatting sqref="FL8:FL18">
    <cfRule type="expression" dxfId="18828" priority="21537" stopIfTrue="1">
      <formula>WEEKDAY($A8)=1</formula>
    </cfRule>
  </conditionalFormatting>
  <conditionalFormatting sqref="FL8:FL18">
    <cfRule type="expression" dxfId="18827" priority="21536" stopIfTrue="1">
      <formula>WEEKDAY($A8)=1</formula>
    </cfRule>
  </conditionalFormatting>
  <conditionalFormatting sqref="FL8:FL18">
    <cfRule type="expression" dxfId="18826" priority="21535" stopIfTrue="1">
      <formula>WEEKDAY($A8)=1</formula>
    </cfRule>
  </conditionalFormatting>
  <conditionalFormatting sqref="FL8:FL18">
    <cfRule type="expression" dxfId="18825" priority="21534" stopIfTrue="1">
      <formula>WEEKDAY($A8)=1</formula>
    </cfRule>
  </conditionalFormatting>
  <conditionalFormatting sqref="FL8:FL18">
    <cfRule type="expression" dxfId="18824" priority="21533" stopIfTrue="1">
      <formula>WEEKDAY($A8)=1</formula>
    </cfRule>
  </conditionalFormatting>
  <conditionalFormatting sqref="FL8:FL18">
    <cfRule type="expression" dxfId="18823" priority="21532" stopIfTrue="1">
      <formula>WEEKDAY($A8)=1</formula>
    </cfRule>
  </conditionalFormatting>
  <conditionalFormatting sqref="FL8:FL18">
    <cfRule type="expression" dxfId="18822" priority="21531" stopIfTrue="1">
      <formula>WEEKDAY($A8)=1</formula>
    </cfRule>
  </conditionalFormatting>
  <conditionalFormatting sqref="FL8:FL18">
    <cfRule type="expression" dxfId="18821" priority="21530" stopIfTrue="1">
      <formula>WEEKDAY($A8)=1</formula>
    </cfRule>
  </conditionalFormatting>
  <conditionalFormatting sqref="FL8:FL18">
    <cfRule type="expression" dxfId="18820" priority="21529" stopIfTrue="1">
      <formula>WEEKDAY($A8)=1</formula>
    </cfRule>
  </conditionalFormatting>
  <conditionalFormatting sqref="FL8:FL18">
    <cfRule type="expression" dxfId="18819" priority="21528" stopIfTrue="1">
      <formula>WEEKDAY($A8)=1</formula>
    </cfRule>
  </conditionalFormatting>
  <conditionalFormatting sqref="FL8:FL18">
    <cfRule type="expression" dxfId="18818" priority="21527" stopIfTrue="1">
      <formula>WEEKDAY($A8)=1</formula>
    </cfRule>
  </conditionalFormatting>
  <conditionalFormatting sqref="FL8:FL18">
    <cfRule type="expression" dxfId="18817" priority="21526" stopIfTrue="1">
      <formula>WEEKDAY($A8)=1</formula>
    </cfRule>
  </conditionalFormatting>
  <conditionalFormatting sqref="FL8:FL18">
    <cfRule type="expression" dxfId="18816" priority="21525" stopIfTrue="1">
      <formula>WEEKDAY($A8)=1</formula>
    </cfRule>
  </conditionalFormatting>
  <conditionalFormatting sqref="FL8:FL18">
    <cfRule type="expression" dxfId="18815" priority="21524" stopIfTrue="1">
      <formula>WEEKDAY($A8)=1</formula>
    </cfRule>
  </conditionalFormatting>
  <conditionalFormatting sqref="FL8:FL18">
    <cfRule type="expression" dxfId="18814" priority="21523" stopIfTrue="1">
      <formula>WEEKDAY($A8)=1</formula>
    </cfRule>
  </conditionalFormatting>
  <conditionalFormatting sqref="FL8:FL18">
    <cfRule type="expression" dxfId="18813" priority="21522" stopIfTrue="1">
      <formula>WEEKDAY($A8)=1</formula>
    </cfRule>
  </conditionalFormatting>
  <conditionalFormatting sqref="FL8:FL18">
    <cfRule type="expression" dxfId="18812" priority="21521" stopIfTrue="1">
      <formula>WEEKDAY($A8)=1</formula>
    </cfRule>
  </conditionalFormatting>
  <conditionalFormatting sqref="FL8:FL18">
    <cfRule type="expression" dxfId="18811" priority="21520" stopIfTrue="1">
      <formula>WEEKDAY($A8)=1</formula>
    </cfRule>
  </conditionalFormatting>
  <conditionalFormatting sqref="FL8:FL18">
    <cfRule type="expression" dxfId="18810" priority="21519" stopIfTrue="1">
      <formula>WEEKDAY($A8)=1</formula>
    </cfRule>
  </conditionalFormatting>
  <conditionalFormatting sqref="FL8:FL18">
    <cfRule type="expression" dxfId="18809" priority="21518" stopIfTrue="1">
      <formula>WEEKDAY($A8)=1</formula>
    </cfRule>
  </conditionalFormatting>
  <conditionalFormatting sqref="FL8:FL18">
    <cfRule type="expression" dxfId="18808" priority="21517" stopIfTrue="1">
      <formula>WEEKDAY($A8)=1</formula>
    </cfRule>
  </conditionalFormatting>
  <conditionalFormatting sqref="FL8:FL18">
    <cfRule type="expression" dxfId="18807" priority="21516" stopIfTrue="1">
      <formula>WEEKDAY($A8)=1</formula>
    </cfRule>
  </conditionalFormatting>
  <conditionalFormatting sqref="FL8:FL18">
    <cfRule type="expression" dxfId="18806" priority="21515" stopIfTrue="1">
      <formula>WEEKDAY($A8)=1</formula>
    </cfRule>
  </conditionalFormatting>
  <conditionalFormatting sqref="FL8:FL18">
    <cfRule type="expression" dxfId="18805" priority="21514" stopIfTrue="1">
      <formula>WEEKDAY($A8)=1</formula>
    </cfRule>
  </conditionalFormatting>
  <conditionalFormatting sqref="FL8:FL18">
    <cfRule type="expression" dxfId="18804" priority="21513" stopIfTrue="1">
      <formula>WEEKDAY($A8)=1</formula>
    </cfRule>
  </conditionalFormatting>
  <conditionalFormatting sqref="FL8:FL18">
    <cfRule type="expression" dxfId="18803" priority="21512" stopIfTrue="1">
      <formula>WEEKDAY($A8)=1</formula>
    </cfRule>
  </conditionalFormatting>
  <conditionalFormatting sqref="FL8:FL18">
    <cfRule type="expression" dxfId="18802" priority="21511" stopIfTrue="1">
      <formula>WEEKDAY($A8)=1</formula>
    </cfRule>
  </conditionalFormatting>
  <conditionalFormatting sqref="FL8:FL18">
    <cfRule type="expression" dxfId="18801" priority="21510" stopIfTrue="1">
      <formula>WEEKDAY($A8)=1</formula>
    </cfRule>
  </conditionalFormatting>
  <conditionalFormatting sqref="FL8:FL18">
    <cfRule type="expression" dxfId="18800" priority="21509" stopIfTrue="1">
      <formula>WEEKDAY($A8)=1</formula>
    </cfRule>
  </conditionalFormatting>
  <conditionalFormatting sqref="FL8:FL18">
    <cfRule type="expression" dxfId="18799" priority="21508" stopIfTrue="1">
      <formula>WEEKDAY($A8)=1</formula>
    </cfRule>
  </conditionalFormatting>
  <conditionalFormatting sqref="FL8:FL18">
    <cfRule type="expression" dxfId="18798" priority="21507" stopIfTrue="1">
      <formula>WEEKDAY($A8)=1</formula>
    </cfRule>
  </conditionalFormatting>
  <conditionalFormatting sqref="FL8:FL18">
    <cfRule type="expression" dxfId="18797" priority="21506" stopIfTrue="1">
      <formula>WEEKDAY($A8)=1</formula>
    </cfRule>
  </conditionalFormatting>
  <conditionalFormatting sqref="FL8:FL18">
    <cfRule type="expression" dxfId="18796" priority="21505" stopIfTrue="1">
      <formula>WEEKDAY($A8)=1</formula>
    </cfRule>
  </conditionalFormatting>
  <conditionalFormatting sqref="FL8:FL18">
    <cfRule type="expression" dxfId="18795" priority="21504" stopIfTrue="1">
      <formula>WEEKDAY($A8)=1</formula>
    </cfRule>
  </conditionalFormatting>
  <conditionalFormatting sqref="FL8:FL18">
    <cfRule type="expression" dxfId="18794" priority="21503" stopIfTrue="1">
      <formula>WEEKDAY($A8)=1</formula>
    </cfRule>
  </conditionalFormatting>
  <conditionalFormatting sqref="FL8:FL18">
    <cfRule type="expression" dxfId="18793" priority="21502" stopIfTrue="1">
      <formula>WEEKDAY($A8)=1</formula>
    </cfRule>
  </conditionalFormatting>
  <conditionalFormatting sqref="FL8:FL18">
    <cfRule type="expression" dxfId="18792" priority="21501" stopIfTrue="1">
      <formula>WEEKDAY($A8)=1</formula>
    </cfRule>
  </conditionalFormatting>
  <conditionalFormatting sqref="FL8:FL18">
    <cfRule type="expression" dxfId="18791" priority="21500" stopIfTrue="1">
      <formula>WEEKDAY($A8)=1</formula>
    </cfRule>
  </conditionalFormatting>
  <conditionalFormatting sqref="FL8:FL18">
    <cfRule type="expression" dxfId="18790" priority="21499" stopIfTrue="1">
      <formula>WEEKDAY($A8)=1</formula>
    </cfRule>
  </conditionalFormatting>
  <conditionalFormatting sqref="FL8:FL18">
    <cfRule type="expression" dxfId="18789" priority="21498" stopIfTrue="1">
      <formula>WEEKDAY($A8)=1</formula>
    </cfRule>
  </conditionalFormatting>
  <conditionalFormatting sqref="FL8:FL18">
    <cfRule type="expression" dxfId="18788" priority="21497" stopIfTrue="1">
      <formula>WEEKDAY($A8)=1</formula>
    </cfRule>
  </conditionalFormatting>
  <conditionalFormatting sqref="FL8:FL18">
    <cfRule type="expression" dxfId="18787" priority="21496" stopIfTrue="1">
      <formula>WEEKDAY($A8)=1</formula>
    </cfRule>
  </conditionalFormatting>
  <conditionalFormatting sqref="FL8:FL18">
    <cfRule type="expression" dxfId="18786" priority="21495" stopIfTrue="1">
      <formula>WEEKDAY($A8)=1</formula>
    </cfRule>
  </conditionalFormatting>
  <conditionalFormatting sqref="FL8:FL18">
    <cfRule type="expression" dxfId="18785" priority="21494" stopIfTrue="1">
      <formula>WEEKDAY($A8)=1</formula>
    </cfRule>
  </conditionalFormatting>
  <conditionalFormatting sqref="FL8:FL18">
    <cfRule type="expression" dxfId="18784" priority="21493" stopIfTrue="1">
      <formula>WEEKDAY($A8)=1</formula>
    </cfRule>
  </conditionalFormatting>
  <conditionalFormatting sqref="FL8:FL18">
    <cfRule type="expression" dxfId="18783" priority="21491" stopIfTrue="1">
      <formula>WEEKDAY($A8)=1</formula>
    </cfRule>
  </conditionalFormatting>
  <conditionalFormatting sqref="FL8:FL18">
    <cfRule type="expression" dxfId="18782" priority="21490" stopIfTrue="1">
      <formula>WEEKDAY($A8)=1</formula>
    </cfRule>
  </conditionalFormatting>
  <conditionalFormatting sqref="FL8:FL18">
    <cfRule type="expression" dxfId="18781" priority="21489" stopIfTrue="1">
      <formula>WEEKDAY($A8)=1</formula>
    </cfRule>
  </conditionalFormatting>
  <conditionalFormatting sqref="FL8:FL18">
    <cfRule type="expression" dxfId="18780" priority="21488" stopIfTrue="1">
      <formula>WEEKDAY($A8)=1</formula>
    </cfRule>
  </conditionalFormatting>
  <conditionalFormatting sqref="FL8:FL18">
    <cfRule type="expression" dxfId="18779" priority="21487" stopIfTrue="1">
      <formula>WEEKDAY($A8)=1</formula>
    </cfRule>
  </conditionalFormatting>
  <conditionalFormatting sqref="FL8:FL18">
    <cfRule type="expression" dxfId="18778" priority="21486" stopIfTrue="1">
      <formula>WEEKDAY($A8)=1</formula>
    </cfRule>
  </conditionalFormatting>
  <conditionalFormatting sqref="FL8:FL18">
    <cfRule type="expression" dxfId="18777" priority="21485" stopIfTrue="1">
      <formula>WEEKDAY($A8)=1</formula>
    </cfRule>
  </conditionalFormatting>
  <conditionalFormatting sqref="FL8:FL18">
    <cfRule type="expression" dxfId="18776" priority="21484" stopIfTrue="1">
      <formula>WEEKDAY($A8)=1</formula>
    </cfRule>
  </conditionalFormatting>
  <conditionalFormatting sqref="FL8:FL18">
    <cfRule type="expression" dxfId="18775" priority="21483" stopIfTrue="1">
      <formula>WEEKDAY($A8)=1</formula>
    </cfRule>
  </conditionalFormatting>
  <conditionalFormatting sqref="FL8:FL18">
    <cfRule type="expression" dxfId="18774" priority="21482" stopIfTrue="1">
      <formula>WEEKDAY($A8)=1</formula>
    </cfRule>
  </conditionalFormatting>
  <conditionalFormatting sqref="FL8:FL18">
    <cfRule type="expression" dxfId="18773" priority="21481" stopIfTrue="1">
      <formula>WEEKDAY($A8)=1</formula>
    </cfRule>
  </conditionalFormatting>
  <conditionalFormatting sqref="FL8:FL18">
    <cfRule type="expression" dxfId="18772" priority="21480" stopIfTrue="1">
      <formula>WEEKDAY($A8)=1</formula>
    </cfRule>
  </conditionalFormatting>
  <conditionalFormatting sqref="FL8:FL18">
    <cfRule type="expression" dxfId="18771" priority="21479" stopIfTrue="1">
      <formula>WEEKDAY($A8)=1</formula>
    </cfRule>
  </conditionalFormatting>
  <conditionalFormatting sqref="FL8:FL18">
    <cfRule type="expression" dxfId="18770" priority="21478" stopIfTrue="1">
      <formula>WEEKDAY($A8)=1</formula>
    </cfRule>
  </conditionalFormatting>
  <conditionalFormatting sqref="FL8:FL18">
    <cfRule type="expression" dxfId="18769" priority="21477" stopIfTrue="1">
      <formula>WEEKDAY($A8)=1</formula>
    </cfRule>
  </conditionalFormatting>
  <conditionalFormatting sqref="FL8:FL18">
    <cfRule type="expression" dxfId="18768" priority="21476" stopIfTrue="1">
      <formula>WEEKDAY($A8)=1</formula>
    </cfRule>
  </conditionalFormatting>
  <conditionalFormatting sqref="FL8:FL18">
    <cfRule type="expression" dxfId="18767" priority="21475" stopIfTrue="1">
      <formula>WEEKDAY($A8)=1</formula>
    </cfRule>
  </conditionalFormatting>
  <conditionalFormatting sqref="FL8:FL18">
    <cfRule type="expression" dxfId="18766" priority="21474" stopIfTrue="1">
      <formula>WEEKDAY($A8)=1</formula>
    </cfRule>
  </conditionalFormatting>
  <conditionalFormatting sqref="FL8:FL18">
    <cfRule type="expression" dxfId="18765" priority="21473" stopIfTrue="1">
      <formula>WEEKDAY($A8)=1</formula>
    </cfRule>
  </conditionalFormatting>
  <conditionalFormatting sqref="FL8:FL18">
    <cfRule type="expression" dxfId="18764" priority="21472" stopIfTrue="1">
      <formula>WEEKDAY($A8)=1</formula>
    </cfRule>
  </conditionalFormatting>
  <conditionalFormatting sqref="FL8:FL18">
    <cfRule type="expression" dxfId="18763" priority="21471" stopIfTrue="1">
      <formula>WEEKDAY($A8)=1</formula>
    </cfRule>
  </conditionalFormatting>
  <conditionalFormatting sqref="FL8:FL18">
    <cfRule type="expression" dxfId="18762" priority="21470" stopIfTrue="1">
      <formula>WEEKDAY($A8)=1</formula>
    </cfRule>
  </conditionalFormatting>
  <conditionalFormatting sqref="FL8:FL18">
    <cfRule type="expression" dxfId="18761" priority="21469" stopIfTrue="1">
      <formula>WEEKDAY($A8)=1</formula>
    </cfRule>
  </conditionalFormatting>
  <conditionalFormatting sqref="FL8:FL18">
    <cfRule type="expression" dxfId="18760" priority="21468" stopIfTrue="1">
      <formula>WEEKDAY($A8)=1</formula>
    </cfRule>
  </conditionalFormatting>
  <conditionalFormatting sqref="FL8:FL18">
    <cfRule type="expression" dxfId="18759" priority="21467" stopIfTrue="1">
      <formula>WEEKDAY($A8)=1</formula>
    </cfRule>
  </conditionalFormatting>
  <conditionalFormatting sqref="FL8:FL18">
    <cfRule type="expression" dxfId="18758" priority="21466" stopIfTrue="1">
      <formula>WEEKDAY($A8)=1</formula>
    </cfRule>
  </conditionalFormatting>
  <conditionalFormatting sqref="FL8:FL18">
    <cfRule type="expression" dxfId="18757" priority="21465" stopIfTrue="1">
      <formula>WEEKDAY($A8)=1</formula>
    </cfRule>
  </conditionalFormatting>
  <conditionalFormatting sqref="FL8:FL18">
    <cfRule type="expression" dxfId="18756" priority="21464" stopIfTrue="1">
      <formula>WEEKDAY($A8)=1</formula>
    </cfRule>
  </conditionalFormatting>
  <conditionalFormatting sqref="FL8:FL18">
    <cfRule type="expression" dxfId="18755" priority="21463" stopIfTrue="1">
      <formula>WEEKDAY($A8)=1</formula>
    </cfRule>
  </conditionalFormatting>
  <conditionalFormatting sqref="FL8:FL18">
    <cfRule type="expression" dxfId="18754" priority="21462" stopIfTrue="1">
      <formula>WEEKDAY($A8)=1</formula>
    </cfRule>
  </conditionalFormatting>
  <conditionalFormatting sqref="FL8:FL18">
    <cfRule type="expression" dxfId="18753" priority="21461" stopIfTrue="1">
      <formula>WEEKDAY($A8)=1</formula>
    </cfRule>
  </conditionalFormatting>
  <conditionalFormatting sqref="FL8:FL18">
    <cfRule type="expression" dxfId="18752" priority="21460" stopIfTrue="1">
      <formula>WEEKDAY($A8)=1</formula>
    </cfRule>
  </conditionalFormatting>
  <conditionalFormatting sqref="FL8:FL18">
    <cfRule type="expression" dxfId="18751" priority="21459" stopIfTrue="1">
      <formula>WEEKDAY($A8)=1</formula>
    </cfRule>
  </conditionalFormatting>
  <conditionalFormatting sqref="FL8:FL18">
    <cfRule type="expression" dxfId="18750" priority="21458" stopIfTrue="1">
      <formula>WEEKDAY($A8)=1</formula>
    </cfRule>
  </conditionalFormatting>
  <conditionalFormatting sqref="FL8:FL18">
    <cfRule type="expression" dxfId="18749" priority="21454" stopIfTrue="1">
      <formula>WEEKDAY($A8)=1</formula>
    </cfRule>
  </conditionalFormatting>
  <conditionalFormatting sqref="FL8:FL18">
    <cfRule type="expression" dxfId="18748" priority="21457" stopIfTrue="1">
      <formula>WEEKDAY($A8)=1</formula>
    </cfRule>
  </conditionalFormatting>
  <conditionalFormatting sqref="FL8:FL18">
    <cfRule type="expression" dxfId="18747" priority="21456" stopIfTrue="1">
      <formula>WEEKDAY($A8)=1</formula>
    </cfRule>
  </conditionalFormatting>
  <conditionalFormatting sqref="FL8:FL18">
    <cfRule type="expression" dxfId="18746" priority="21455" stopIfTrue="1">
      <formula>WEEKDAY($A8)=1</formula>
    </cfRule>
  </conditionalFormatting>
  <conditionalFormatting sqref="FL8:FL18">
    <cfRule type="expression" dxfId="18745" priority="21453" stopIfTrue="1">
      <formula>WEEKDAY($A8)=1</formula>
    </cfRule>
  </conditionalFormatting>
  <conditionalFormatting sqref="FL8:FL18">
    <cfRule type="expression" dxfId="18744" priority="21452" stopIfTrue="1">
      <formula>WEEKDAY($A8)=1</formula>
    </cfRule>
  </conditionalFormatting>
  <conditionalFormatting sqref="FL8:FL18">
    <cfRule type="expression" dxfId="18743" priority="21451" stopIfTrue="1">
      <formula>WEEKDAY($A8)=1</formula>
    </cfRule>
  </conditionalFormatting>
  <conditionalFormatting sqref="FL8:FL18">
    <cfRule type="expression" dxfId="18742" priority="21450" stopIfTrue="1">
      <formula>WEEKDAY($A8)=1</formula>
    </cfRule>
  </conditionalFormatting>
  <conditionalFormatting sqref="FL8:FL18">
    <cfRule type="expression" dxfId="18741" priority="21403" stopIfTrue="1">
      <formula>WEEKDAY($A8)=1</formula>
    </cfRule>
  </conditionalFormatting>
  <conditionalFormatting sqref="FL8:FL18">
    <cfRule type="expression" dxfId="18740" priority="21449" stopIfTrue="1">
      <formula>WEEKDAY($A8)=1</formula>
    </cfRule>
  </conditionalFormatting>
  <conditionalFormatting sqref="FL8:FL18">
    <cfRule type="expression" dxfId="18739" priority="21448" stopIfTrue="1">
      <formula>WEEKDAY($A8)=1</formula>
    </cfRule>
  </conditionalFormatting>
  <conditionalFormatting sqref="FL8:FL18">
    <cfRule type="expression" dxfId="18738" priority="21447" stopIfTrue="1">
      <formula>WEEKDAY($A8)=1</formula>
    </cfRule>
  </conditionalFormatting>
  <conditionalFormatting sqref="FL8:FL18">
    <cfRule type="expression" dxfId="18737" priority="21446" stopIfTrue="1">
      <formula>WEEKDAY($A8)=1</formula>
    </cfRule>
  </conditionalFormatting>
  <conditionalFormatting sqref="FL8:FL18">
    <cfRule type="expression" dxfId="18736" priority="21445" stopIfTrue="1">
      <formula>WEEKDAY($A8)=1</formula>
    </cfRule>
  </conditionalFormatting>
  <conditionalFormatting sqref="FL8:FL18">
    <cfRule type="expression" dxfId="18735" priority="21444" stopIfTrue="1">
      <formula>WEEKDAY($A8)=1</formula>
    </cfRule>
  </conditionalFormatting>
  <conditionalFormatting sqref="FL8:FL18">
    <cfRule type="expression" dxfId="18734" priority="21443" stopIfTrue="1">
      <formula>WEEKDAY($A8)=1</formula>
    </cfRule>
  </conditionalFormatting>
  <conditionalFormatting sqref="FL8:FL18">
    <cfRule type="expression" dxfId="18733" priority="21442" stopIfTrue="1">
      <formula>WEEKDAY($A8)=1</formula>
    </cfRule>
  </conditionalFormatting>
  <conditionalFormatting sqref="FL8:FL18">
    <cfRule type="expression" dxfId="18732" priority="21441" stopIfTrue="1">
      <formula>WEEKDAY($A8)=1</formula>
    </cfRule>
  </conditionalFormatting>
  <conditionalFormatting sqref="FL8:FL18">
    <cfRule type="expression" dxfId="18731" priority="21440" stopIfTrue="1">
      <formula>WEEKDAY($A8)=1</formula>
    </cfRule>
  </conditionalFormatting>
  <conditionalFormatting sqref="FL8:FL18">
    <cfRule type="expression" dxfId="18730" priority="21439" stopIfTrue="1">
      <formula>WEEKDAY($A8)=1</formula>
    </cfRule>
  </conditionalFormatting>
  <conditionalFormatting sqref="FL8:FL18">
    <cfRule type="expression" dxfId="18729" priority="21438" stopIfTrue="1">
      <formula>WEEKDAY($A8)=1</formula>
    </cfRule>
  </conditionalFormatting>
  <conditionalFormatting sqref="FL8:FL18">
    <cfRule type="expression" dxfId="18728" priority="21437" stopIfTrue="1">
      <formula>WEEKDAY($A8)=1</formula>
    </cfRule>
  </conditionalFormatting>
  <conditionalFormatting sqref="FL8:FL18">
    <cfRule type="expression" dxfId="18727" priority="21436" stopIfTrue="1">
      <formula>WEEKDAY($A8)=1</formula>
    </cfRule>
  </conditionalFormatting>
  <conditionalFormatting sqref="FL8:FL18">
    <cfRule type="expression" dxfId="18726" priority="21435" stopIfTrue="1">
      <formula>WEEKDAY($A8)=1</formula>
    </cfRule>
  </conditionalFormatting>
  <conditionalFormatting sqref="FL8:FL18">
    <cfRule type="expression" dxfId="18725" priority="21434" stopIfTrue="1">
      <formula>WEEKDAY($A8)=1</formula>
    </cfRule>
  </conditionalFormatting>
  <conditionalFormatting sqref="FL8:FL18">
    <cfRule type="expression" dxfId="18724" priority="21433" stopIfTrue="1">
      <formula>WEEKDAY($A8)=1</formula>
    </cfRule>
  </conditionalFormatting>
  <conditionalFormatting sqref="FL8:FL18">
    <cfRule type="expression" dxfId="18723" priority="21432" stopIfTrue="1">
      <formula>WEEKDAY($A8)=1</formula>
    </cfRule>
  </conditionalFormatting>
  <conditionalFormatting sqref="FL8:FL18">
    <cfRule type="expression" dxfId="18722" priority="21431" stopIfTrue="1">
      <formula>WEEKDAY($A8)=1</formula>
    </cfRule>
  </conditionalFormatting>
  <conditionalFormatting sqref="FL8:FL18">
    <cfRule type="expression" dxfId="18721" priority="21430" stopIfTrue="1">
      <formula>WEEKDAY($A8)=1</formula>
    </cfRule>
  </conditionalFormatting>
  <conditionalFormatting sqref="FL8:FL18">
    <cfRule type="expression" dxfId="18720" priority="21429" stopIfTrue="1">
      <formula>WEEKDAY($A8)=1</formula>
    </cfRule>
  </conditionalFormatting>
  <conditionalFormatting sqref="FL8:FL18">
    <cfRule type="expression" dxfId="18719" priority="21428" stopIfTrue="1">
      <formula>WEEKDAY($A8)=1</formula>
    </cfRule>
  </conditionalFormatting>
  <conditionalFormatting sqref="FL8:FL18">
    <cfRule type="expression" dxfId="18718" priority="21427" stopIfTrue="1">
      <formula>WEEKDAY($A8)=1</formula>
    </cfRule>
  </conditionalFormatting>
  <conditionalFormatting sqref="FL8:FL18">
    <cfRule type="expression" dxfId="18717" priority="21426" stopIfTrue="1">
      <formula>WEEKDAY($A8)=1</formula>
    </cfRule>
  </conditionalFormatting>
  <conditionalFormatting sqref="FL8:FL18">
    <cfRule type="expression" dxfId="18716" priority="21425" stopIfTrue="1">
      <formula>WEEKDAY($A8)=1</formula>
    </cfRule>
  </conditionalFormatting>
  <conditionalFormatting sqref="FL8:FL18">
    <cfRule type="expression" dxfId="18715" priority="21424" stopIfTrue="1">
      <formula>WEEKDAY($A8)=1</formula>
    </cfRule>
  </conditionalFormatting>
  <conditionalFormatting sqref="FL8:FL18">
    <cfRule type="expression" dxfId="18714" priority="21423" stopIfTrue="1">
      <formula>WEEKDAY($A8)=1</formula>
    </cfRule>
  </conditionalFormatting>
  <conditionalFormatting sqref="FL8:FL18">
    <cfRule type="expression" dxfId="18713" priority="21422" stopIfTrue="1">
      <formula>WEEKDAY($A8)=1</formula>
    </cfRule>
  </conditionalFormatting>
  <conditionalFormatting sqref="FL8:FL18">
    <cfRule type="expression" dxfId="18712" priority="21421" stopIfTrue="1">
      <formula>WEEKDAY($A8)=1</formula>
    </cfRule>
  </conditionalFormatting>
  <conditionalFormatting sqref="FL8:FL18">
    <cfRule type="expression" dxfId="18711" priority="21420" stopIfTrue="1">
      <formula>WEEKDAY($A8)=1</formula>
    </cfRule>
  </conditionalFormatting>
  <conditionalFormatting sqref="FL8:FL18">
    <cfRule type="expression" dxfId="18710" priority="21419" stopIfTrue="1">
      <formula>WEEKDAY($A8)=1</formula>
    </cfRule>
  </conditionalFormatting>
  <conditionalFormatting sqref="FL8:FL18">
    <cfRule type="expression" dxfId="18709" priority="21418" stopIfTrue="1">
      <formula>WEEKDAY($A8)=1</formula>
    </cfRule>
  </conditionalFormatting>
  <conditionalFormatting sqref="FL8:FL18">
    <cfRule type="expression" dxfId="18708" priority="21417" stopIfTrue="1">
      <formula>WEEKDAY($A8)=1</formula>
    </cfRule>
  </conditionalFormatting>
  <conditionalFormatting sqref="FL8:FL18">
    <cfRule type="expression" dxfId="18707" priority="21416" stopIfTrue="1">
      <formula>WEEKDAY($A8)=1</formula>
    </cfRule>
  </conditionalFormatting>
  <conditionalFormatting sqref="FL8:FL18">
    <cfRule type="expression" dxfId="18706" priority="21415" stopIfTrue="1">
      <formula>WEEKDAY($A8)=1</formula>
    </cfRule>
  </conditionalFormatting>
  <conditionalFormatting sqref="FL8:FL18">
    <cfRule type="expression" dxfId="18705" priority="21414" stopIfTrue="1">
      <formula>WEEKDAY($A8)=1</formula>
    </cfRule>
  </conditionalFormatting>
  <conditionalFormatting sqref="FL8:FL18">
    <cfRule type="expression" dxfId="18704" priority="21413" stopIfTrue="1">
      <formula>WEEKDAY($A8)=1</formula>
    </cfRule>
  </conditionalFormatting>
  <conditionalFormatting sqref="FL8:FL18">
    <cfRule type="expression" dxfId="18703" priority="21412" stopIfTrue="1">
      <formula>WEEKDAY($A8)=1</formula>
    </cfRule>
  </conditionalFormatting>
  <conditionalFormatting sqref="FL8:FL18">
    <cfRule type="expression" dxfId="18702" priority="21411" stopIfTrue="1">
      <formula>WEEKDAY($A8)=1</formula>
    </cfRule>
  </conditionalFormatting>
  <conditionalFormatting sqref="FL8:FL18">
    <cfRule type="expression" dxfId="18701" priority="21410" stopIfTrue="1">
      <formula>WEEKDAY($A8)=1</formula>
    </cfRule>
  </conditionalFormatting>
  <conditionalFormatting sqref="FL8:FL18">
    <cfRule type="expression" dxfId="18700" priority="21409" stopIfTrue="1">
      <formula>WEEKDAY($A8)=1</formula>
    </cfRule>
  </conditionalFormatting>
  <conditionalFormatting sqref="FL8:FL18">
    <cfRule type="expression" dxfId="18699" priority="21408" stopIfTrue="1">
      <formula>WEEKDAY($A8)=1</formula>
    </cfRule>
  </conditionalFormatting>
  <conditionalFormatting sqref="FL8:FL18">
    <cfRule type="expression" dxfId="18698" priority="21407" stopIfTrue="1">
      <formula>WEEKDAY($A8)=1</formula>
    </cfRule>
  </conditionalFormatting>
  <conditionalFormatting sqref="FL8:FL18">
    <cfRule type="expression" dxfId="18697" priority="21406" stopIfTrue="1">
      <formula>WEEKDAY($A8)=1</formula>
    </cfRule>
  </conditionalFormatting>
  <conditionalFormatting sqref="FL8:FL18">
    <cfRule type="expression" dxfId="18696" priority="21405" stopIfTrue="1">
      <formula>WEEKDAY($A8)=1</formula>
    </cfRule>
  </conditionalFormatting>
  <conditionalFormatting sqref="FL8:FL18">
    <cfRule type="expression" dxfId="18695" priority="21404" stopIfTrue="1">
      <formula>WEEKDAY($A8)=1</formula>
    </cfRule>
  </conditionalFormatting>
  <conditionalFormatting sqref="FL8:FL18">
    <cfRule type="expression" dxfId="18694" priority="21399" stopIfTrue="1">
      <formula>WEEKDAY($A8)=1</formula>
    </cfRule>
  </conditionalFormatting>
  <conditionalFormatting sqref="FL8:FL18">
    <cfRule type="expression" dxfId="18693" priority="21402" stopIfTrue="1">
      <formula>WEEKDAY($A8)=1</formula>
    </cfRule>
  </conditionalFormatting>
  <conditionalFormatting sqref="FL8:FL18">
    <cfRule type="expression" dxfId="18692" priority="21401" stopIfTrue="1">
      <formula>WEEKDAY($A8)=1</formula>
    </cfRule>
  </conditionalFormatting>
  <conditionalFormatting sqref="FL8:FL18">
    <cfRule type="expression" dxfId="18691" priority="21400" stopIfTrue="1">
      <formula>WEEKDAY($A8)=1</formula>
    </cfRule>
  </conditionalFormatting>
  <conditionalFormatting sqref="FL8:FL18">
    <cfRule type="expression" dxfId="18690" priority="21398" stopIfTrue="1">
      <formula>WEEKDAY($A8)=1</formula>
    </cfRule>
  </conditionalFormatting>
  <conditionalFormatting sqref="FL8:FL18">
    <cfRule type="expression" dxfId="18689" priority="21397" stopIfTrue="1">
      <formula>WEEKDAY($A8)=1</formula>
    </cfRule>
  </conditionalFormatting>
  <conditionalFormatting sqref="FL8:FL18">
    <cfRule type="expression" dxfId="18688" priority="21396" stopIfTrue="1">
      <formula>WEEKDAY($A8)=1</formula>
    </cfRule>
  </conditionalFormatting>
  <conditionalFormatting sqref="FL8:FL18">
    <cfRule type="expression" dxfId="18687" priority="21395" stopIfTrue="1">
      <formula>WEEKDAY($A8)=1</formula>
    </cfRule>
  </conditionalFormatting>
  <conditionalFormatting sqref="FL8:FL18">
    <cfRule type="expression" dxfId="18686" priority="21348" stopIfTrue="1">
      <formula>WEEKDAY($A8)=1</formula>
    </cfRule>
  </conditionalFormatting>
  <conditionalFormatting sqref="FL8:FL18">
    <cfRule type="expression" dxfId="18685" priority="21394" stopIfTrue="1">
      <formula>WEEKDAY($A8)=1</formula>
    </cfRule>
  </conditionalFormatting>
  <conditionalFormatting sqref="FL8:FL18">
    <cfRule type="expression" dxfId="18684" priority="21393" stopIfTrue="1">
      <formula>WEEKDAY($A8)=1</formula>
    </cfRule>
  </conditionalFormatting>
  <conditionalFormatting sqref="FL8:FL18">
    <cfRule type="expression" dxfId="18683" priority="21392" stopIfTrue="1">
      <formula>WEEKDAY($A8)=1</formula>
    </cfRule>
  </conditionalFormatting>
  <conditionalFormatting sqref="FL8:FL18">
    <cfRule type="expression" dxfId="18682" priority="21391" stopIfTrue="1">
      <formula>WEEKDAY($A8)=1</formula>
    </cfRule>
  </conditionalFormatting>
  <conditionalFormatting sqref="FL8:FL18">
    <cfRule type="expression" dxfId="18681" priority="21390" stopIfTrue="1">
      <formula>WEEKDAY($A8)=1</formula>
    </cfRule>
  </conditionalFormatting>
  <conditionalFormatting sqref="FL8:FL18">
    <cfRule type="expression" dxfId="18680" priority="21389" stopIfTrue="1">
      <formula>WEEKDAY($A8)=1</formula>
    </cfRule>
  </conditionalFormatting>
  <conditionalFormatting sqref="FL8:FL18">
    <cfRule type="expression" dxfId="18679" priority="21388" stopIfTrue="1">
      <formula>WEEKDAY($A8)=1</formula>
    </cfRule>
  </conditionalFormatting>
  <conditionalFormatting sqref="FL8:FL18">
    <cfRule type="expression" dxfId="18678" priority="21387" stopIfTrue="1">
      <formula>WEEKDAY($A8)=1</formula>
    </cfRule>
  </conditionalFormatting>
  <conditionalFormatting sqref="FL8:FL18">
    <cfRule type="expression" dxfId="18677" priority="21386" stopIfTrue="1">
      <formula>WEEKDAY($A8)=1</formula>
    </cfRule>
  </conditionalFormatting>
  <conditionalFormatting sqref="FL8:FL18">
    <cfRule type="expression" dxfId="18676" priority="21385" stopIfTrue="1">
      <formula>WEEKDAY($A8)=1</formula>
    </cfRule>
  </conditionalFormatting>
  <conditionalFormatting sqref="FL8:FL18">
    <cfRule type="expression" dxfId="18675" priority="21384" stopIfTrue="1">
      <formula>WEEKDAY($A8)=1</formula>
    </cfRule>
  </conditionalFormatting>
  <conditionalFormatting sqref="FL8:FL18">
    <cfRule type="expression" dxfId="18674" priority="21383" stopIfTrue="1">
      <formula>WEEKDAY($A8)=1</formula>
    </cfRule>
  </conditionalFormatting>
  <conditionalFormatting sqref="FL8:FL18">
    <cfRule type="expression" dxfId="18673" priority="21382" stopIfTrue="1">
      <formula>WEEKDAY($A8)=1</formula>
    </cfRule>
  </conditionalFormatting>
  <conditionalFormatting sqref="FL8:FL18">
    <cfRule type="expression" dxfId="18672" priority="21381" stopIfTrue="1">
      <formula>WEEKDAY($A8)=1</formula>
    </cfRule>
  </conditionalFormatting>
  <conditionalFormatting sqref="FL8:FL18">
    <cfRule type="expression" dxfId="18671" priority="21380" stopIfTrue="1">
      <formula>WEEKDAY($A8)=1</formula>
    </cfRule>
  </conditionalFormatting>
  <conditionalFormatting sqref="FL8:FL18">
    <cfRule type="expression" dxfId="18670" priority="21379" stopIfTrue="1">
      <formula>WEEKDAY($A8)=1</formula>
    </cfRule>
  </conditionalFormatting>
  <conditionalFormatting sqref="FL8:FL18">
    <cfRule type="expression" dxfId="18669" priority="21378" stopIfTrue="1">
      <formula>WEEKDAY($A8)=1</formula>
    </cfRule>
  </conditionalFormatting>
  <conditionalFormatting sqref="FL8:FL18">
    <cfRule type="expression" dxfId="18668" priority="21377" stopIfTrue="1">
      <formula>WEEKDAY($A8)=1</formula>
    </cfRule>
  </conditionalFormatting>
  <conditionalFormatting sqref="FL8:FL18">
    <cfRule type="expression" dxfId="18667" priority="21376" stopIfTrue="1">
      <formula>WEEKDAY($A8)=1</formula>
    </cfRule>
  </conditionalFormatting>
  <conditionalFormatting sqref="FL8:FL18">
    <cfRule type="expression" dxfId="18666" priority="21375" stopIfTrue="1">
      <formula>WEEKDAY($A8)=1</formula>
    </cfRule>
  </conditionalFormatting>
  <conditionalFormatting sqref="FL8:FL18">
    <cfRule type="expression" dxfId="18665" priority="21374" stopIfTrue="1">
      <formula>WEEKDAY($A8)=1</formula>
    </cfRule>
  </conditionalFormatting>
  <conditionalFormatting sqref="FL8:FL18">
    <cfRule type="expression" dxfId="18664" priority="21373" stopIfTrue="1">
      <formula>WEEKDAY($A8)=1</formula>
    </cfRule>
  </conditionalFormatting>
  <conditionalFormatting sqref="FL8:FL18">
    <cfRule type="expression" dxfId="18663" priority="21372" stopIfTrue="1">
      <formula>WEEKDAY($A8)=1</formula>
    </cfRule>
  </conditionalFormatting>
  <conditionalFormatting sqref="FL8:FL18">
    <cfRule type="expression" dxfId="18662" priority="21371" stopIfTrue="1">
      <formula>WEEKDAY($A8)=1</formula>
    </cfRule>
  </conditionalFormatting>
  <conditionalFormatting sqref="FL8:FL18">
    <cfRule type="expression" dxfId="18661" priority="21370" stopIfTrue="1">
      <formula>WEEKDAY($A8)=1</formula>
    </cfRule>
  </conditionalFormatting>
  <conditionalFormatting sqref="FL8:FL18">
    <cfRule type="expression" dxfId="18660" priority="21369" stopIfTrue="1">
      <formula>WEEKDAY($A8)=1</formula>
    </cfRule>
  </conditionalFormatting>
  <conditionalFormatting sqref="FL8:FL18">
    <cfRule type="expression" dxfId="18659" priority="21368" stopIfTrue="1">
      <formula>WEEKDAY($A8)=1</formula>
    </cfRule>
  </conditionalFormatting>
  <conditionalFormatting sqref="FL8:FL18">
    <cfRule type="expression" dxfId="18658" priority="21367" stopIfTrue="1">
      <formula>WEEKDAY($A8)=1</formula>
    </cfRule>
  </conditionalFormatting>
  <conditionalFormatting sqref="FL8:FL18">
    <cfRule type="expression" dxfId="18657" priority="21366" stopIfTrue="1">
      <formula>WEEKDAY($A8)=1</formula>
    </cfRule>
  </conditionalFormatting>
  <conditionalFormatting sqref="FL8:FL18">
    <cfRule type="expression" dxfId="18656" priority="21365" stopIfTrue="1">
      <formula>WEEKDAY($A8)=1</formula>
    </cfRule>
  </conditionalFormatting>
  <conditionalFormatting sqref="FL8:FL18">
    <cfRule type="expression" dxfId="18655" priority="21364" stopIfTrue="1">
      <formula>WEEKDAY($A8)=1</formula>
    </cfRule>
  </conditionalFormatting>
  <conditionalFormatting sqref="FL8:FL18">
    <cfRule type="expression" dxfId="18654" priority="21363" stopIfTrue="1">
      <formula>WEEKDAY($A8)=1</formula>
    </cfRule>
  </conditionalFormatting>
  <conditionalFormatting sqref="FL8:FL18">
    <cfRule type="expression" dxfId="18653" priority="21362" stopIfTrue="1">
      <formula>WEEKDAY($A8)=1</formula>
    </cfRule>
  </conditionalFormatting>
  <conditionalFormatting sqref="FL8:FL18">
    <cfRule type="expression" dxfId="18652" priority="21361" stopIfTrue="1">
      <formula>WEEKDAY($A8)=1</formula>
    </cfRule>
  </conditionalFormatting>
  <conditionalFormatting sqref="FL8:FL18">
    <cfRule type="expression" dxfId="18651" priority="21360" stopIfTrue="1">
      <formula>WEEKDAY($A8)=1</formula>
    </cfRule>
  </conditionalFormatting>
  <conditionalFormatting sqref="FL8:FL18">
    <cfRule type="expression" dxfId="18650" priority="21359" stopIfTrue="1">
      <formula>WEEKDAY($A8)=1</formula>
    </cfRule>
  </conditionalFormatting>
  <conditionalFormatting sqref="FL8:FL18">
    <cfRule type="expression" dxfId="18649" priority="21358" stopIfTrue="1">
      <formula>WEEKDAY($A8)=1</formula>
    </cfRule>
  </conditionalFormatting>
  <conditionalFormatting sqref="FL8:FL18">
    <cfRule type="expression" dxfId="18648" priority="21357" stopIfTrue="1">
      <formula>WEEKDAY($A8)=1</formula>
    </cfRule>
  </conditionalFormatting>
  <conditionalFormatting sqref="FL8:FL18">
    <cfRule type="expression" dxfId="18647" priority="21356" stopIfTrue="1">
      <formula>WEEKDAY($A8)=1</formula>
    </cfRule>
  </conditionalFormatting>
  <conditionalFormatting sqref="FL8:FL18">
    <cfRule type="expression" dxfId="18646" priority="21355" stopIfTrue="1">
      <formula>WEEKDAY($A8)=1</formula>
    </cfRule>
  </conditionalFormatting>
  <conditionalFormatting sqref="FL8:FL18">
    <cfRule type="expression" dxfId="18645" priority="21354" stopIfTrue="1">
      <formula>WEEKDAY($A8)=1</formula>
    </cfRule>
  </conditionalFormatting>
  <conditionalFormatting sqref="FL8:FL18">
    <cfRule type="expression" dxfId="18644" priority="21353" stopIfTrue="1">
      <formula>WEEKDAY($A8)=1</formula>
    </cfRule>
  </conditionalFormatting>
  <conditionalFormatting sqref="FL8:FL18">
    <cfRule type="expression" dxfId="18643" priority="21352" stopIfTrue="1">
      <formula>WEEKDAY($A8)=1</formula>
    </cfRule>
  </conditionalFormatting>
  <conditionalFormatting sqref="FL8:FL18">
    <cfRule type="expression" dxfId="18642" priority="21351" stopIfTrue="1">
      <formula>WEEKDAY($A8)=1</formula>
    </cfRule>
  </conditionalFormatting>
  <conditionalFormatting sqref="FL8:FL18">
    <cfRule type="expression" dxfId="18641" priority="21350" stopIfTrue="1">
      <formula>WEEKDAY($A8)=1</formula>
    </cfRule>
  </conditionalFormatting>
  <conditionalFormatting sqref="FL8:FL18">
    <cfRule type="expression" dxfId="18640" priority="21349" stopIfTrue="1">
      <formula>WEEKDAY($A8)=1</formula>
    </cfRule>
  </conditionalFormatting>
  <conditionalFormatting sqref="FL8:FL18">
    <cfRule type="expression" dxfId="18639" priority="21347" stopIfTrue="1">
      <formula>WEEKDAY($A8)=1</formula>
    </cfRule>
  </conditionalFormatting>
  <conditionalFormatting sqref="FL8:FL18">
    <cfRule type="expression" dxfId="18638" priority="21346" stopIfTrue="1">
      <formula>WEEKDAY($A8)=1</formula>
    </cfRule>
  </conditionalFormatting>
  <conditionalFormatting sqref="FL8:FL18">
    <cfRule type="expression" dxfId="18637" priority="21345" stopIfTrue="1">
      <formula>WEEKDAY($A8)=1</formula>
    </cfRule>
  </conditionalFormatting>
  <conditionalFormatting sqref="FL8:FL18">
    <cfRule type="expression" dxfId="18636" priority="21344" stopIfTrue="1">
      <formula>WEEKDAY($A8)=1</formula>
    </cfRule>
  </conditionalFormatting>
  <conditionalFormatting sqref="FL8:FL18">
    <cfRule type="expression" dxfId="18635" priority="21343" stopIfTrue="1">
      <formula>WEEKDAY($A8)=1</formula>
    </cfRule>
  </conditionalFormatting>
  <conditionalFormatting sqref="FL8:FL18">
    <cfRule type="expression" dxfId="18634" priority="21342" stopIfTrue="1">
      <formula>WEEKDAY($A8)=1</formula>
    </cfRule>
  </conditionalFormatting>
  <conditionalFormatting sqref="FL8:FL18">
    <cfRule type="expression" dxfId="18633" priority="21341" stopIfTrue="1">
      <formula>WEEKDAY($A8)=1</formula>
    </cfRule>
  </conditionalFormatting>
  <conditionalFormatting sqref="FL8:FL18">
    <cfRule type="expression" dxfId="18632" priority="21340" stopIfTrue="1">
      <formula>WEEKDAY($A8)=1</formula>
    </cfRule>
  </conditionalFormatting>
  <conditionalFormatting sqref="FL8:FL18">
    <cfRule type="expression" dxfId="18631" priority="21339" stopIfTrue="1">
      <formula>WEEKDAY($A8)=1</formula>
    </cfRule>
  </conditionalFormatting>
  <conditionalFormatting sqref="FL8:FL18">
    <cfRule type="expression" dxfId="18630" priority="21338" stopIfTrue="1">
      <formula>WEEKDAY($A8)=1</formula>
    </cfRule>
  </conditionalFormatting>
  <conditionalFormatting sqref="FL8:FL18">
    <cfRule type="expression" dxfId="18629" priority="21337" stopIfTrue="1">
      <formula>WEEKDAY($A8)=1</formula>
    </cfRule>
  </conditionalFormatting>
  <conditionalFormatting sqref="FL8:FL18">
    <cfRule type="expression" dxfId="18628" priority="21336" stopIfTrue="1">
      <formula>WEEKDAY($A8)=1</formula>
    </cfRule>
  </conditionalFormatting>
  <conditionalFormatting sqref="FL8:FL18">
    <cfRule type="expression" dxfId="18627" priority="21335" stopIfTrue="1">
      <formula>WEEKDAY($A8)=1</formula>
    </cfRule>
  </conditionalFormatting>
  <conditionalFormatting sqref="FL8:FL18">
    <cfRule type="expression" dxfId="18626" priority="21334" stopIfTrue="1">
      <formula>WEEKDAY($A8)=1</formula>
    </cfRule>
  </conditionalFormatting>
  <conditionalFormatting sqref="FL8:FL18">
    <cfRule type="expression" dxfId="18625" priority="21333" stopIfTrue="1">
      <formula>WEEKDAY($A8)=1</formula>
    </cfRule>
  </conditionalFormatting>
  <conditionalFormatting sqref="FL8:FL18">
    <cfRule type="expression" dxfId="18624" priority="21332" stopIfTrue="1">
      <formula>WEEKDAY($A8)=1</formula>
    </cfRule>
  </conditionalFormatting>
  <conditionalFormatting sqref="FL8:FL18">
    <cfRule type="expression" dxfId="18623" priority="21331" stopIfTrue="1">
      <formula>WEEKDAY($A8)=1</formula>
    </cfRule>
  </conditionalFormatting>
  <conditionalFormatting sqref="FL8:FL18">
    <cfRule type="expression" dxfId="18622" priority="21330" stopIfTrue="1">
      <formula>WEEKDAY($A8)=1</formula>
    </cfRule>
  </conditionalFormatting>
  <conditionalFormatting sqref="FL8:FL18">
    <cfRule type="expression" dxfId="18621" priority="21329" stopIfTrue="1">
      <formula>WEEKDAY($A8)=1</formula>
    </cfRule>
  </conditionalFormatting>
  <conditionalFormatting sqref="FL8:FL18">
    <cfRule type="expression" dxfId="18620" priority="21328" stopIfTrue="1">
      <formula>WEEKDAY($A8)=1</formula>
    </cfRule>
  </conditionalFormatting>
  <conditionalFormatting sqref="FL8:FL18">
    <cfRule type="expression" dxfId="18619" priority="21327" stopIfTrue="1">
      <formula>WEEKDAY($A8)=1</formula>
    </cfRule>
  </conditionalFormatting>
  <conditionalFormatting sqref="FL8:FL18">
    <cfRule type="expression" dxfId="18618" priority="21326" stopIfTrue="1">
      <formula>WEEKDAY($A8)=1</formula>
    </cfRule>
  </conditionalFormatting>
  <conditionalFormatting sqref="FL8:FL18">
    <cfRule type="expression" dxfId="18617" priority="21325" stopIfTrue="1">
      <formula>WEEKDAY($A8)=1</formula>
    </cfRule>
  </conditionalFormatting>
  <conditionalFormatting sqref="FL8:FL18">
    <cfRule type="expression" dxfId="18616" priority="21324" stopIfTrue="1">
      <formula>WEEKDAY($A8)=1</formula>
    </cfRule>
  </conditionalFormatting>
  <conditionalFormatting sqref="FL8:FL18">
    <cfRule type="expression" dxfId="18615" priority="21323" stopIfTrue="1">
      <formula>WEEKDAY($A8)=1</formula>
    </cfRule>
  </conditionalFormatting>
  <conditionalFormatting sqref="FL8:FL18">
    <cfRule type="expression" dxfId="18614" priority="21322" stopIfTrue="1">
      <formula>WEEKDAY($A8)=1</formula>
    </cfRule>
  </conditionalFormatting>
  <conditionalFormatting sqref="FL8:FL18">
    <cfRule type="expression" dxfId="18613" priority="21321" stopIfTrue="1">
      <formula>WEEKDAY($A8)=1</formula>
    </cfRule>
  </conditionalFormatting>
  <conditionalFormatting sqref="FL8:FL18">
    <cfRule type="expression" dxfId="18612" priority="21320" stopIfTrue="1">
      <formula>WEEKDAY($A8)=1</formula>
    </cfRule>
  </conditionalFormatting>
  <conditionalFormatting sqref="FL8:FL18">
    <cfRule type="expression" dxfId="18611" priority="21319" stopIfTrue="1">
      <formula>WEEKDAY($A8)=1</formula>
    </cfRule>
  </conditionalFormatting>
  <conditionalFormatting sqref="FL8:FL18">
    <cfRule type="expression" dxfId="18610" priority="21318" stopIfTrue="1">
      <formula>WEEKDAY($A8)=1</formula>
    </cfRule>
  </conditionalFormatting>
  <conditionalFormatting sqref="FL8:FL18">
    <cfRule type="expression" dxfId="18609" priority="21317" stopIfTrue="1">
      <formula>WEEKDAY($A8)=1</formula>
    </cfRule>
  </conditionalFormatting>
  <conditionalFormatting sqref="FL8:FL18">
    <cfRule type="expression" dxfId="18608" priority="21316" stopIfTrue="1">
      <formula>WEEKDAY($A8)=1</formula>
    </cfRule>
  </conditionalFormatting>
  <conditionalFormatting sqref="FL8:FL18">
    <cfRule type="expression" dxfId="18607" priority="21315" stopIfTrue="1">
      <formula>WEEKDAY($A8)=1</formula>
    </cfRule>
  </conditionalFormatting>
  <conditionalFormatting sqref="FL8:FL18">
    <cfRule type="expression" dxfId="18606" priority="21314" stopIfTrue="1">
      <formula>WEEKDAY($A8)=1</formula>
    </cfRule>
  </conditionalFormatting>
  <conditionalFormatting sqref="FL8:FL18">
    <cfRule type="expression" dxfId="18605" priority="21310" stopIfTrue="1">
      <formula>WEEKDAY($A8)=1</formula>
    </cfRule>
  </conditionalFormatting>
  <conditionalFormatting sqref="FL8:FL18">
    <cfRule type="expression" dxfId="18604" priority="21313" stopIfTrue="1">
      <formula>WEEKDAY($A8)=1</formula>
    </cfRule>
  </conditionalFormatting>
  <conditionalFormatting sqref="FL8:FL18">
    <cfRule type="expression" dxfId="18603" priority="21312" stopIfTrue="1">
      <formula>WEEKDAY($A8)=1</formula>
    </cfRule>
  </conditionalFormatting>
  <conditionalFormatting sqref="FL8:FL18">
    <cfRule type="expression" dxfId="18602" priority="21311" stopIfTrue="1">
      <formula>WEEKDAY($A8)=1</formula>
    </cfRule>
  </conditionalFormatting>
  <conditionalFormatting sqref="FL8:FL18">
    <cfRule type="expression" dxfId="18601" priority="21309" stopIfTrue="1">
      <formula>WEEKDAY($A8)=1</formula>
    </cfRule>
  </conditionalFormatting>
  <conditionalFormatting sqref="FL8:FL18">
    <cfRule type="expression" dxfId="18600" priority="21308" stopIfTrue="1">
      <formula>WEEKDAY($A8)=1</formula>
    </cfRule>
  </conditionalFormatting>
  <conditionalFormatting sqref="FL8:FL18">
    <cfRule type="expression" dxfId="18599" priority="21307" stopIfTrue="1">
      <formula>WEEKDAY($A8)=1</formula>
    </cfRule>
  </conditionalFormatting>
  <conditionalFormatting sqref="FL8:FL18">
    <cfRule type="expression" dxfId="18598" priority="21306" stopIfTrue="1">
      <formula>WEEKDAY($A8)=1</formula>
    </cfRule>
  </conditionalFormatting>
  <conditionalFormatting sqref="FL8:FL18">
    <cfRule type="expression" dxfId="18597" priority="21259" stopIfTrue="1">
      <formula>WEEKDAY($A8)=1</formula>
    </cfRule>
  </conditionalFormatting>
  <conditionalFormatting sqref="FL8:FL18">
    <cfRule type="expression" dxfId="18596" priority="21305" stopIfTrue="1">
      <formula>WEEKDAY($A8)=1</formula>
    </cfRule>
  </conditionalFormatting>
  <conditionalFormatting sqref="FL8:FL18">
    <cfRule type="expression" dxfId="18595" priority="21304" stopIfTrue="1">
      <formula>WEEKDAY($A8)=1</formula>
    </cfRule>
  </conditionalFormatting>
  <conditionalFormatting sqref="FL8:FL18">
    <cfRule type="expression" dxfId="18594" priority="21303" stopIfTrue="1">
      <formula>WEEKDAY($A8)=1</formula>
    </cfRule>
  </conditionalFormatting>
  <conditionalFormatting sqref="FL8:FL18">
    <cfRule type="expression" dxfId="18593" priority="21302" stopIfTrue="1">
      <formula>WEEKDAY($A8)=1</formula>
    </cfRule>
  </conditionalFormatting>
  <conditionalFormatting sqref="FL8:FL18">
    <cfRule type="expression" dxfId="18592" priority="21301" stopIfTrue="1">
      <formula>WEEKDAY($A8)=1</formula>
    </cfRule>
  </conditionalFormatting>
  <conditionalFormatting sqref="FL8:FL18">
    <cfRule type="expression" dxfId="18591" priority="21300" stopIfTrue="1">
      <formula>WEEKDAY($A8)=1</formula>
    </cfRule>
  </conditionalFormatting>
  <conditionalFormatting sqref="FL8:FL18">
    <cfRule type="expression" dxfId="18590" priority="21299" stopIfTrue="1">
      <formula>WEEKDAY($A8)=1</formula>
    </cfRule>
  </conditionalFormatting>
  <conditionalFormatting sqref="FL8:FL18">
    <cfRule type="expression" dxfId="18589" priority="21298" stopIfTrue="1">
      <formula>WEEKDAY($A8)=1</formula>
    </cfRule>
  </conditionalFormatting>
  <conditionalFormatting sqref="FL8:FL18">
    <cfRule type="expression" dxfId="18588" priority="21297" stopIfTrue="1">
      <formula>WEEKDAY($A8)=1</formula>
    </cfRule>
  </conditionalFormatting>
  <conditionalFormatting sqref="FL8:FL18">
    <cfRule type="expression" dxfId="18587" priority="21296" stopIfTrue="1">
      <formula>WEEKDAY($A8)=1</formula>
    </cfRule>
  </conditionalFormatting>
  <conditionalFormatting sqref="FL8:FL18">
    <cfRule type="expression" dxfId="18586" priority="21295" stopIfTrue="1">
      <formula>WEEKDAY($A8)=1</formula>
    </cfRule>
  </conditionalFormatting>
  <conditionalFormatting sqref="FL8:FL18">
    <cfRule type="expression" dxfId="18585" priority="21294" stopIfTrue="1">
      <formula>WEEKDAY($A8)=1</formula>
    </cfRule>
  </conditionalFormatting>
  <conditionalFormatting sqref="FL8:FL18">
    <cfRule type="expression" dxfId="18584" priority="21293" stopIfTrue="1">
      <formula>WEEKDAY($A8)=1</formula>
    </cfRule>
  </conditionalFormatting>
  <conditionalFormatting sqref="FL8:FL18">
    <cfRule type="expression" dxfId="18583" priority="21292" stopIfTrue="1">
      <formula>WEEKDAY($A8)=1</formula>
    </cfRule>
  </conditionalFormatting>
  <conditionalFormatting sqref="FL8:FL18">
    <cfRule type="expression" dxfId="18582" priority="21291" stopIfTrue="1">
      <formula>WEEKDAY($A8)=1</formula>
    </cfRule>
  </conditionalFormatting>
  <conditionalFormatting sqref="FL8:FL18">
    <cfRule type="expression" dxfId="18581" priority="21290" stopIfTrue="1">
      <formula>WEEKDAY($A8)=1</formula>
    </cfRule>
  </conditionalFormatting>
  <conditionalFormatting sqref="FL8:FL18">
    <cfRule type="expression" dxfId="18580" priority="21289" stopIfTrue="1">
      <formula>WEEKDAY($A8)=1</formula>
    </cfRule>
  </conditionalFormatting>
  <conditionalFormatting sqref="FL8:FL18">
    <cfRule type="expression" dxfId="18579" priority="21288" stopIfTrue="1">
      <formula>WEEKDAY($A8)=1</formula>
    </cfRule>
  </conditionalFormatting>
  <conditionalFormatting sqref="FL8:FL18">
    <cfRule type="expression" dxfId="18578" priority="21287" stopIfTrue="1">
      <formula>WEEKDAY($A8)=1</formula>
    </cfRule>
  </conditionalFormatting>
  <conditionalFormatting sqref="FL8:FL18">
    <cfRule type="expression" dxfId="18577" priority="21286" stopIfTrue="1">
      <formula>WEEKDAY($A8)=1</formula>
    </cfRule>
  </conditionalFormatting>
  <conditionalFormatting sqref="FL8:FL18">
    <cfRule type="expression" dxfId="18576" priority="21285" stopIfTrue="1">
      <formula>WEEKDAY($A8)=1</formula>
    </cfRule>
  </conditionalFormatting>
  <conditionalFormatting sqref="FL8:FL18">
    <cfRule type="expression" dxfId="18575" priority="21284" stopIfTrue="1">
      <formula>WEEKDAY($A8)=1</formula>
    </cfRule>
  </conditionalFormatting>
  <conditionalFormatting sqref="FL8:FL18">
    <cfRule type="expression" dxfId="18574" priority="21283" stopIfTrue="1">
      <formula>WEEKDAY($A8)=1</formula>
    </cfRule>
  </conditionalFormatting>
  <conditionalFormatting sqref="FL8:FL18">
    <cfRule type="expression" dxfId="18573" priority="21282" stopIfTrue="1">
      <formula>WEEKDAY($A8)=1</formula>
    </cfRule>
  </conditionalFormatting>
  <conditionalFormatting sqref="FL8:FL18">
    <cfRule type="expression" dxfId="18572" priority="21281" stopIfTrue="1">
      <formula>WEEKDAY($A8)=1</formula>
    </cfRule>
  </conditionalFormatting>
  <conditionalFormatting sqref="FL8:FL18">
    <cfRule type="expression" dxfId="18571" priority="21280" stopIfTrue="1">
      <formula>WEEKDAY($A8)=1</formula>
    </cfRule>
  </conditionalFormatting>
  <conditionalFormatting sqref="FL8:FL18">
    <cfRule type="expression" dxfId="18570" priority="21279" stopIfTrue="1">
      <formula>WEEKDAY($A8)=1</formula>
    </cfRule>
  </conditionalFormatting>
  <conditionalFormatting sqref="FL8:FL18">
    <cfRule type="expression" dxfId="18569" priority="21278" stopIfTrue="1">
      <formula>WEEKDAY($A8)=1</formula>
    </cfRule>
  </conditionalFormatting>
  <conditionalFormatting sqref="FL8:FL18">
    <cfRule type="expression" dxfId="18568" priority="21277" stopIfTrue="1">
      <formula>WEEKDAY($A8)=1</formula>
    </cfRule>
  </conditionalFormatting>
  <conditionalFormatting sqref="FL8:FL18">
    <cfRule type="expression" dxfId="18567" priority="21276" stopIfTrue="1">
      <formula>WEEKDAY($A8)=1</formula>
    </cfRule>
  </conditionalFormatting>
  <conditionalFormatting sqref="FL8:FL18">
    <cfRule type="expression" dxfId="18566" priority="21275" stopIfTrue="1">
      <formula>WEEKDAY($A8)=1</formula>
    </cfRule>
  </conditionalFormatting>
  <conditionalFormatting sqref="FL8:FL18">
    <cfRule type="expression" dxfId="18565" priority="21274" stopIfTrue="1">
      <formula>WEEKDAY($A8)=1</formula>
    </cfRule>
  </conditionalFormatting>
  <conditionalFormatting sqref="FL8:FL18">
    <cfRule type="expression" dxfId="18564" priority="21273" stopIfTrue="1">
      <formula>WEEKDAY($A8)=1</formula>
    </cfRule>
  </conditionalFormatting>
  <conditionalFormatting sqref="FL8:FL18">
    <cfRule type="expression" dxfId="18563" priority="21272" stopIfTrue="1">
      <formula>WEEKDAY($A8)=1</formula>
    </cfRule>
  </conditionalFormatting>
  <conditionalFormatting sqref="FL8:FL18">
    <cfRule type="expression" dxfId="18562" priority="21271" stopIfTrue="1">
      <formula>WEEKDAY($A8)=1</formula>
    </cfRule>
  </conditionalFormatting>
  <conditionalFormatting sqref="FL8:FL18">
    <cfRule type="expression" dxfId="18561" priority="21270" stopIfTrue="1">
      <formula>WEEKDAY($A8)=1</formula>
    </cfRule>
  </conditionalFormatting>
  <conditionalFormatting sqref="FL8:FL18">
    <cfRule type="expression" dxfId="18560" priority="21269" stopIfTrue="1">
      <formula>WEEKDAY($A8)=1</formula>
    </cfRule>
  </conditionalFormatting>
  <conditionalFormatting sqref="FL8:FL18">
    <cfRule type="expression" dxfId="18559" priority="21268" stopIfTrue="1">
      <formula>WEEKDAY($A8)=1</formula>
    </cfRule>
  </conditionalFormatting>
  <conditionalFormatting sqref="FL8:FL18">
    <cfRule type="expression" dxfId="18558" priority="21267" stopIfTrue="1">
      <formula>WEEKDAY($A8)=1</formula>
    </cfRule>
  </conditionalFormatting>
  <conditionalFormatting sqref="FL8:FL18">
    <cfRule type="expression" dxfId="18557" priority="21266" stopIfTrue="1">
      <formula>WEEKDAY($A8)=1</formula>
    </cfRule>
  </conditionalFormatting>
  <conditionalFormatting sqref="FL8:FL18">
    <cfRule type="expression" dxfId="18556" priority="21265" stopIfTrue="1">
      <formula>WEEKDAY($A8)=1</formula>
    </cfRule>
  </conditionalFormatting>
  <conditionalFormatting sqref="FL8:FL18">
    <cfRule type="expression" dxfId="18555" priority="21264" stopIfTrue="1">
      <formula>WEEKDAY($A8)=1</formula>
    </cfRule>
  </conditionalFormatting>
  <conditionalFormatting sqref="FL8:FL18">
    <cfRule type="expression" dxfId="18554" priority="21263" stopIfTrue="1">
      <formula>WEEKDAY($A8)=1</formula>
    </cfRule>
  </conditionalFormatting>
  <conditionalFormatting sqref="FL8:FL18">
    <cfRule type="expression" dxfId="18553" priority="21262" stopIfTrue="1">
      <formula>WEEKDAY($A8)=1</formula>
    </cfRule>
  </conditionalFormatting>
  <conditionalFormatting sqref="FL8:FL18">
    <cfRule type="expression" dxfId="18552" priority="21261" stopIfTrue="1">
      <formula>WEEKDAY($A8)=1</formula>
    </cfRule>
  </conditionalFormatting>
  <conditionalFormatting sqref="FL8:FL18">
    <cfRule type="expression" dxfId="18551" priority="21260" stopIfTrue="1">
      <formula>WEEKDAY($A8)=1</formula>
    </cfRule>
  </conditionalFormatting>
  <conditionalFormatting sqref="FL8:FL18">
    <cfRule type="expression" dxfId="18550" priority="21258" stopIfTrue="1">
      <formula>WEEKDAY($A8)=1</formula>
    </cfRule>
  </conditionalFormatting>
  <conditionalFormatting sqref="FL8:FL18">
    <cfRule type="expression" dxfId="18549" priority="21257" stopIfTrue="1">
      <formula>WEEKDAY($A8)=1</formula>
    </cfRule>
  </conditionalFormatting>
  <conditionalFormatting sqref="FL8:FL18">
    <cfRule type="expression" dxfId="18548" priority="21256" stopIfTrue="1">
      <formula>WEEKDAY($A8)=1</formula>
    </cfRule>
  </conditionalFormatting>
  <conditionalFormatting sqref="FL8:FL18">
    <cfRule type="expression" dxfId="18547" priority="21255" stopIfTrue="1">
      <formula>WEEKDAY($A8)=1</formula>
    </cfRule>
  </conditionalFormatting>
  <conditionalFormatting sqref="FL8:FL18">
    <cfRule type="expression" dxfId="18546" priority="21254" stopIfTrue="1">
      <formula>WEEKDAY($A8)=1</formula>
    </cfRule>
  </conditionalFormatting>
  <conditionalFormatting sqref="FL8:FL18">
    <cfRule type="expression" dxfId="18545" priority="21253" stopIfTrue="1">
      <formula>WEEKDAY($A8)=1</formula>
    </cfRule>
  </conditionalFormatting>
  <conditionalFormatting sqref="FL8:FL18">
    <cfRule type="expression" dxfId="18544" priority="21252" stopIfTrue="1">
      <formula>WEEKDAY($A8)=1</formula>
    </cfRule>
  </conditionalFormatting>
  <conditionalFormatting sqref="FL8:FL18">
    <cfRule type="expression" dxfId="18543" priority="21251" stopIfTrue="1">
      <formula>WEEKDAY($A8)=1</formula>
    </cfRule>
  </conditionalFormatting>
  <conditionalFormatting sqref="FL8:FL18">
    <cfRule type="expression" dxfId="18542" priority="21250" stopIfTrue="1">
      <formula>WEEKDAY($A8)=1</formula>
    </cfRule>
  </conditionalFormatting>
  <conditionalFormatting sqref="FL8:FL18">
    <cfRule type="expression" dxfId="18541" priority="21249" stopIfTrue="1">
      <formula>WEEKDAY($A8)=1</formula>
    </cfRule>
  </conditionalFormatting>
  <conditionalFormatting sqref="FL8:FL18">
    <cfRule type="expression" dxfId="18540" priority="21248" stopIfTrue="1">
      <formula>WEEKDAY($A8)=1</formula>
    </cfRule>
  </conditionalFormatting>
  <conditionalFormatting sqref="FL8:FL18">
    <cfRule type="expression" dxfId="18539" priority="21247" stopIfTrue="1">
      <formula>WEEKDAY($A8)=1</formula>
    </cfRule>
  </conditionalFormatting>
  <conditionalFormatting sqref="FL8:FL18">
    <cfRule type="expression" dxfId="18538" priority="21246" stopIfTrue="1">
      <formula>WEEKDAY($A8)=1</formula>
    </cfRule>
  </conditionalFormatting>
  <conditionalFormatting sqref="FL8:FL18">
    <cfRule type="expression" dxfId="18537" priority="21245" stopIfTrue="1">
      <formula>WEEKDAY($A8)=1</formula>
    </cfRule>
  </conditionalFormatting>
  <conditionalFormatting sqref="FL8:FL18">
    <cfRule type="expression" dxfId="18536" priority="21244" stopIfTrue="1">
      <formula>WEEKDAY($A8)=1</formula>
    </cfRule>
  </conditionalFormatting>
  <conditionalFormatting sqref="FL8:FL18">
    <cfRule type="expression" dxfId="18535" priority="21243" stopIfTrue="1">
      <formula>WEEKDAY($A8)=1</formula>
    </cfRule>
  </conditionalFormatting>
  <conditionalFormatting sqref="FL8:FL18">
    <cfRule type="expression" dxfId="18534" priority="21242" stopIfTrue="1">
      <formula>WEEKDAY($A8)=1</formula>
    </cfRule>
  </conditionalFormatting>
  <conditionalFormatting sqref="FL8:FL18">
    <cfRule type="expression" dxfId="18533" priority="21241" stopIfTrue="1">
      <formula>WEEKDAY($A8)=1</formula>
    </cfRule>
  </conditionalFormatting>
  <conditionalFormatting sqref="FL8:FL18">
    <cfRule type="expression" dxfId="18532" priority="21240" stopIfTrue="1">
      <formula>WEEKDAY($A8)=1</formula>
    </cfRule>
  </conditionalFormatting>
  <conditionalFormatting sqref="FL8:FL18">
    <cfRule type="expression" dxfId="18531" priority="21239" stopIfTrue="1">
      <formula>WEEKDAY($A8)=1</formula>
    </cfRule>
  </conditionalFormatting>
  <conditionalFormatting sqref="FL8:FL18">
    <cfRule type="expression" dxfId="18530" priority="21238" stopIfTrue="1">
      <formula>WEEKDAY($A8)=1</formula>
    </cfRule>
  </conditionalFormatting>
  <conditionalFormatting sqref="FL8:FL18">
    <cfRule type="expression" dxfId="18529" priority="21237" stopIfTrue="1">
      <formula>WEEKDAY($A8)=1</formula>
    </cfRule>
  </conditionalFormatting>
  <conditionalFormatting sqref="FL8:FL18">
    <cfRule type="expression" dxfId="18528" priority="21236" stopIfTrue="1">
      <formula>WEEKDAY($A8)=1</formula>
    </cfRule>
  </conditionalFormatting>
  <conditionalFormatting sqref="FL8:FL18">
    <cfRule type="expression" dxfId="18527" priority="21235" stopIfTrue="1">
      <formula>WEEKDAY($A8)=1</formula>
    </cfRule>
  </conditionalFormatting>
  <conditionalFormatting sqref="FL8:FL18">
    <cfRule type="expression" dxfId="18526" priority="21234" stopIfTrue="1">
      <formula>WEEKDAY($A8)=1</formula>
    </cfRule>
  </conditionalFormatting>
  <conditionalFormatting sqref="FL8:FL18">
    <cfRule type="expression" dxfId="18525" priority="21233" stopIfTrue="1">
      <formula>WEEKDAY($A8)=1</formula>
    </cfRule>
  </conditionalFormatting>
  <conditionalFormatting sqref="FL8:FL18">
    <cfRule type="expression" dxfId="18524" priority="21232" stopIfTrue="1">
      <formula>WEEKDAY($A8)=1</formula>
    </cfRule>
  </conditionalFormatting>
  <conditionalFormatting sqref="FL8:FL18">
    <cfRule type="expression" dxfId="18523" priority="21231" stopIfTrue="1">
      <formula>WEEKDAY($A8)=1</formula>
    </cfRule>
  </conditionalFormatting>
  <conditionalFormatting sqref="FL8:FL18">
    <cfRule type="expression" dxfId="18522" priority="21230" stopIfTrue="1">
      <formula>WEEKDAY($A8)=1</formula>
    </cfRule>
  </conditionalFormatting>
  <conditionalFormatting sqref="FL8:FL18">
    <cfRule type="expression" dxfId="18521" priority="21229" stopIfTrue="1">
      <formula>WEEKDAY($A8)=1</formula>
    </cfRule>
  </conditionalFormatting>
  <conditionalFormatting sqref="FL8:FL18">
    <cfRule type="expression" dxfId="18520" priority="21228" stopIfTrue="1">
      <formula>WEEKDAY($A8)=1</formula>
    </cfRule>
  </conditionalFormatting>
  <conditionalFormatting sqref="FL8:FL18">
    <cfRule type="expression" dxfId="18519" priority="21227" stopIfTrue="1">
      <formula>WEEKDAY($A8)=1</formula>
    </cfRule>
  </conditionalFormatting>
  <conditionalFormatting sqref="FL8:FL18">
    <cfRule type="expression" dxfId="18518" priority="21226" stopIfTrue="1">
      <formula>WEEKDAY($A8)=1</formula>
    </cfRule>
  </conditionalFormatting>
  <conditionalFormatting sqref="FL8:FL18">
    <cfRule type="expression" dxfId="18517" priority="21225" stopIfTrue="1">
      <formula>WEEKDAY($A8)=1</formula>
    </cfRule>
  </conditionalFormatting>
  <conditionalFormatting sqref="FL8:FL18">
    <cfRule type="expression" dxfId="18516" priority="21221" stopIfTrue="1">
      <formula>WEEKDAY($A8)=1</formula>
    </cfRule>
  </conditionalFormatting>
  <conditionalFormatting sqref="FL8:FL18">
    <cfRule type="expression" dxfId="18515" priority="21224" stopIfTrue="1">
      <formula>WEEKDAY($A8)=1</formula>
    </cfRule>
  </conditionalFormatting>
  <conditionalFormatting sqref="FL8:FL18">
    <cfRule type="expression" dxfId="18514" priority="21223" stopIfTrue="1">
      <formula>WEEKDAY($A8)=1</formula>
    </cfRule>
  </conditionalFormatting>
  <conditionalFormatting sqref="FL8:FL18">
    <cfRule type="expression" dxfId="18513" priority="21222" stopIfTrue="1">
      <formula>WEEKDAY($A8)=1</formula>
    </cfRule>
  </conditionalFormatting>
  <conditionalFormatting sqref="FL8:FL18">
    <cfRule type="expression" dxfId="18512" priority="21220" stopIfTrue="1">
      <formula>WEEKDAY($A8)=1</formula>
    </cfRule>
  </conditionalFormatting>
  <conditionalFormatting sqref="FL8:FL18">
    <cfRule type="expression" dxfId="18511" priority="21219" stopIfTrue="1">
      <formula>WEEKDAY($A8)=1</formula>
    </cfRule>
  </conditionalFormatting>
  <conditionalFormatting sqref="FL8:FL18">
    <cfRule type="expression" dxfId="18510" priority="21218" stopIfTrue="1">
      <formula>WEEKDAY($A8)=1</formula>
    </cfRule>
  </conditionalFormatting>
  <conditionalFormatting sqref="FL8:FL18">
    <cfRule type="expression" dxfId="18509" priority="21217" stopIfTrue="1">
      <formula>WEEKDAY($A8)=1</formula>
    </cfRule>
  </conditionalFormatting>
  <conditionalFormatting sqref="FL8:FL18">
    <cfRule type="expression" dxfId="18508" priority="21170" stopIfTrue="1">
      <formula>WEEKDAY($A8)=1</formula>
    </cfRule>
  </conditionalFormatting>
  <conditionalFormatting sqref="FL8:FL18">
    <cfRule type="expression" dxfId="18507" priority="21216" stopIfTrue="1">
      <formula>WEEKDAY($A8)=1</formula>
    </cfRule>
  </conditionalFormatting>
  <conditionalFormatting sqref="FL8:FL18">
    <cfRule type="expression" dxfId="18506" priority="21215" stopIfTrue="1">
      <formula>WEEKDAY($A8)=1</formula>
    </cfRule>
  </conditionalFormatting>
  <conditionalFormatting sqref="FL8:FL18">
    <cfRule type="expression" dxfId="18505" priority="21214" stopIfTrue="1">
      <formula>WEEKDAY($A8)=1</formula>
    </cfRule>
  </conditionalFormatting>
  <conditionalFormatting sqref="FL8:FL18">
    <cfRule type="expression" dxfId="18504" priority="21213" stopIfTrue="1">
      <formula>WEEKDAY($A8)=1</formula>
    </cfRule>
  </conditionalFormatting>
  <conditionalFormatting sqref="FL8:FL18">
    <cfRule type="expression" dxfId="18503" priority="21212" stopIfTrue="1">
      <formula>WEEKDAY($A8)=1</formula>
    </cfRule>
  </conditionalFormatting>
  <conditionalFormatting sqref="FL8:FL18">
    <cfRule type="expression" dxfId="18502" priority="21211" stopIfTrue="1">
      <formula>WEEKDAY($A8)=1</formula>
    </cfRule>
  </conditionalFormatting>
  <conditionalFormatting sqref="FL8:FL18">
    <cfRule type="expression" dxfId="18501" priority="21210" stopIfTrue="1">
      <formula>WEEKDAY($A8)=1</formula>
    </cfRule>
  </conditionalFormatting>
  <conditionalFormatting sqref="FL8:FL18">
    <cfRule type="expression" dxfId="18500" priority="21209" stopIfTrue="1">
      <formula>WEEKDAY($A8)=1</formula>
    </cfRule>
  </conditionalFormatting>
  <conditionalFormatting sqref="FL8:FL18">
    <cfRule type="expression" dxfId="18499" priority="21208" stopIfTrue="1">
      <formula>WEEKDAY($A8)=1</formula>
    </cfRule>
  </conditionalFormatting>
  <conditionalFormatting sqref="FL8:FL18">
    <cfRule type="expression" dxfId="18498" priority="21207" stopIfTrue="1">
      <formula>WEEKDAY($A8)=1</formula>
    </cfRule>
  </conditionalFormatting>
  <conditionalFormatting sqref="FL8:FL18">
    <cfRule type="expression" dxfId="18497" priority="21206" stopIfTrue="1">
      <formula>WEEKDAY($A8)=1</formula>
    </cfRule>
  </conditionalFormatting>
  <conditionalFormatting sqref="FL8:FL18">
    <cfRule type="expression" dxfId="18496" priority="21205" stopIfTrue="1">
      <formula>WEEKDAY($A8)=1</formula>
    </cfRule>
  </conditionalFormatting>
  <conditionalFormatting sqref="FL8:FL18">
    <cfRule type="expression" dxfId="18495" priority="21204" stopIfTrue="1">
      <formula>WEEKDAY($A8)=1</formula>
    </cfRule>
  </conditionalFormatting>
  <conditionalFormatting sqref="FL8:FL18">
    <cfRule type="expression" dxfId="18494" priority="21203" stopIfTrue="1">
      <formula>WEEKDAY($A8)=1</formula>
    </cfRule>
  </conditionalFormatting>
  <conditionalFormatting sqref="FL8:FL18">
    <cfRule type="expression" dxfId="18493" priority="21202" stopIfTrue="1">
      <formula>WEEKDAY($A8)=1</formula>
    </cfRule>
  </conditionalFormatting>
  <conditionalFormatting sqref="FL8:FL18">
    <cfRule type="expression" dxfId="18492" priority="21201" stopIfTrue="1">
      <formula>WEEKDAY($A8)=1</formula>
    </cfRule>
  </conditionalFormatting>
  <conditionalFormatting sqref="FL8:FL18">
    <cfRule type="expression" dxfId="18491" priority="21200" stopIfTrue="1">
      <formula>WEEKDAY($A8)=1</formula>
    </cfRule>
  </conditionalFormatting>
  <conditionalFormatting sqref="FL8:FL18">
    <cfRule type="expression" dxfId="18490" priority="21199" stopIfTrue="1">
      <formula>WEEKDAY($A8)=1</formula>
    </cfRule>
  </conditionalFormatting>
  <conditionalFormatting sqref="FL8:FL18">
    <cfRule type="expression" dxfId="18489" priority="21198" stopIfTrue="1">
      <formula>WEEKDAY($A8)=1</formula>
    </cfRule>
  </conditionalFormatting>
  <conditionalFormatting sqref="FL8:FL18">
    <cfRule type="expression" dxfId="18488" priority="21197" stopIfTrue="1">
      <formula>WEEKDAY($A8)=1</formula>
    </cfRule>
  </conditionalFormatting>
  <conditionalFormatting sqref="FL8:FL18">
    <cfRule type="expression" dxfId="18487" priority="21196" stopIfTrue="1">
      <formula>WEEKDAY($A8)=1</formula>
    </cfRule>
  </conditionalFormatting>
  <conditionalFormatting sqref="FL8:FL18">
    <cfRule type="expression" dxfId="18486" priority="21195" stopIfTrue="1">
      <formula>WEEKDAY($A8)=1</formula>
    </cfRule>
  </conditionalFormatting>
  <conditionalFormatting sqref="FL8:FL18">
    <cfRule type="expression" dxfId="18485" priority="21194" stopIfTrue="1">
      <formula>WEEKDAY($A8)=1</formula>
    </cfRule>
  </conditionalFormatting>
  <conditionalFormatting sqref="FL8:FL18">
    <cfRule type="expression" dxfId="18484" priority="21193" stopIfTrue="1">
      <formula>WEEKDAY($A8)=1</formula>
    </cfRule>
  </conditionalFormatting>
  <conditionalFormatting sqref="FL8:FL18">
    <cfRule type="expression" dxfId="18483" priority="21192" stopIfTrue="1">
      <formula>WEEKDAY($A8)=1</formula>
    </cfRule>
  </conditionalFormatting>
  <conditionalFormatting sqref="FL8:FL18">
    <cfRule type="expression" dxfId="18482" priority="21191" stopIfTrue="1">
      <formula>WEEKDAY($A8)=1</formula>
    </cfRule>
  </conditionalFormatting>
  <conditionalFormatting sqref="FL8:FL18">
    <cfRule type="expression" dxfId="18481" priority="21190" stopIfTrue="1">
      <formula>WEEKDAY($A8)=1</formula>
    </cfRule>
  </conditionalFormatting>
  <conditionalFormatting sqref="FL8:FL18">
    <cfRule type="expression" dxfId="18480" priority="21189" stopIfTrue="1">
      <formula>WEEKDAY($A8)=1</formula>
    </cfRule>
  </conditionalFormatting>
  <conditionalFormatting sqref="FL8:FL18">
    <cfRule type="expression" dxfId="18479" priority="21188" stopIfTrue="1">
      <formula>WEEKDAY($A8)=1</formula>
    </cfRule>
  </conditionalFormatting>
  <conditionalFormatting sqref="FL8:FL18">
    <cfRule type="expression" dxfId="18478" priority="21187" stopIfTrue="1">
      <formula>WEEKDAY($A8)=1</formula>
    </cfRule>
  </conditionalFormatting>
  <conditionalFormatting sqref="FL8:FL18">
    <cfRule type="expression" dxfId="18477" priority="21186" stopIfTrue="1">
      <formula>WEEKDAY($A8)=1</formula>
    </cfRule>
  </conditionalFormatting>
  <conditionalFormatting sqref="FL8:FL18">
    <cfRule type="expression" dxfId="18476" priority="21185" stopIfTrue="1">
      <formula>WEEKDAY($A8)=1</formula>
    </cfRule>
  </conditionalFormatting>
  <conditionalFormatting sqref="FL8:FL18">
    <cfRule type="expression" dxfId="18475" priority="21184" stopIfTrue="1">
      <formula>WEEKDAY($A8)=1</formula>
    </cfRule>
  </conditionalFormatting>
  <conditionalFormatting sqref="FL8:FL18">
    <cfRule type="expression" dxfId="18474" priority="21183" stopIfTrue="1">
      <formula>WEEKDAY($A8)=1</formula>
    </cfRule>
  </conditionalFormatting>
  <conditionalFormatting sqref="FL8:FL18">
    <cfRule type="expression" dxfId="18473" priority="21182" stopIfTrue="1">
      <formula>WEEKDAY($A8)=1</formula>
    </cfRule>
  </conditionalFormatting>
  <conditionalFormatting sqref="FL8:FL18">
    <cfRule type="expression" dxfId="18472" priority="21181" stopIfTrue="1">
      <formula>WEEKDAY($A8)=1</formula>
    </cfRule>
  </conditionalFormatting>
  <conditionalFormatting sqref="FL8:FL18">
    <cfRule type="expression" dxfId="18471" priority="21180" stopIfTrue="1">
      <formula>WEEKDAY($A8)=1</formula>
    </cfRule>
  </conditionalFormatting>
  <conditionalFormatting sqref="FL8:FL18">
    <cfRule type="expression" dxfId="18470" priority="21179" stopIfTrue="1">
      <formula>WEEKDAY($A8)=1</formula>
    </cfRule>
  </conditionalFormatting>
  <conditionalFormatting sqref="FL8:FL18">
    <cfRule type="expression" dxfId="18469" priority="21178" stopIfTrue="1">
      <formula>WEEKDAY($A8)=1</formula>
    </cfRule>
  </conditionalFormatting>
  <conditionalFormatting sqref="FL8:FL18">
    <cfRule type="expression" dxfId="18468" priority="21177" stopIfTrue="1">
      <formula>WEEKDAY($A8)=1</formula>
    </cfRule>
  </conditionalFormatting>
  <conditionalFormatting sqref="FL8:FL18">
    <cfRule type="expression" dxfId="18467" priority="21176" stopIfTrue="1">
      <formula>WEEKDAY($A8)=1</formula>
    </cfRule>
  </conditionalFormatting>
  <conditionalFormatting sqref="FL8:FL18">
    <cfRule type="expression" dxfId="18466" priority="21175" stopIfTrue="1">
      <formula>WEEKDAY($A8)=1</formula>
    </cfRule>
  </conditionalFormatting>
  <conditionalFormatting sqref="FL8:FL18">
    <cfRule type="expression" dxfId="18465" priority="21174" stopIfTrue="1">
      <formula>WEEKDAY($A8)=1</formula>
    </cfRule>
  </conditionalFormatting>
  <conditionalFormatting sqref="FL8:FL18">
    <cfRule type="expression" dxfId="18464" priority="21173" stopIfTrue="1">
      <formula>WEEKDAY($A8)=1</formula>
    </cfRule>
  </conditionalFormatting>
  <conditionalFormatting sqref="FL8:FL18">
    <cfRule type="expression" dxfId="18463" priority="21172" stopIfTrue="1">
      <formula>WEEKDAY($A8)=1</formula>
    </cfRule>
  </conditionalFormatting>
  <conditionalFormatting sqref="FL8:FL18">
    <cfRule type="expression" dxfId="18462" priority="21171" stopIfTrue="1">
      <formula>WEEKDAY($A8)=1</formula>
    </cfRule>
  </conditionalFormatting>
  <conditionalFormatting sqref="FL8:FL18">
    <cfRule type="expression" dxfId="18461" priority="21166" stopIfTrue="1">
      <formula>WEEKDAY($A8)=1</formula>
    </cfRule>
  </conditionalFormatting>
  <conditionalFormatting sqref="FL8:FL18">
    <cfRule type="expression" dxfId="18460" priority="21169" stopIfTrue="1">
      <formula>WEEKDAY($A8)=1</formula>
    </cfRule>
  </conditionalFormatting>
  <conditionalFormatting sqref="FL8:FL18">
    <cfRule type="expression" dxfId="18459" priority="21168" stopIfTrue="1">
      <formula>WEEKDAY($A8)=1</formula>
    </cfRule>
  </conditionalFormatting>
  <conditionalFormatting sqref="FL8:FL18">
    <cfRule type="expression" dxfId="18458" priority="21167" stopIfTrue="1">
      <formula>WEEKDAY($A8)=1</formula>
    </cfRule>
  </conditionalFormatting>
  <conditionalFormatting sqref="FL8:FL18">
    <cfRule type="expression" dxfId="18457" priority="21165" stopIfTrue="1">
      <formula>WEEKDAY($A8)=1</formula>
    </cfRule>
  </conditionalFormatting>
  <conditionalFormatting sqref="FL8:FL18">
    <cfRule type="expression" dxfId="18456" priority="21164" stopIfTrue="1">
      <formula>WEEKDAY($A8)=1</formula>
    </cfRule>
  </conditionalFormatting>
  <conditionalFormatting sqref="FL8:FL18">
    <cfRule type="expression" dxfId="18455" priority="21163" stopIfTrue="1">
      <formula>WEEKDAY($A8)=1</formula>
    </cfRule>
  </conditionalFormatting>
  <conditionalFormatting sqref="FL8:FL18">
    <cfRule type="expression" dxfId="18454" priority="21162" stopIfTrue="1">
      <formula>WEEKDAY($A8)=1</formula>
    </cfRule>
  </conditionalFormatting>
  <conditionalFormatting sqref="FL8:FL18">
    <cfRule type="expression" dxfId="18453" priority="21115" stopIfTrue="1">
      <formula>WEEKDAY($A8)=1</formula>
    </cfRule>
  </conditionalFormatting>
  <conditionalFormatting sqref="FL8:FL18">
    <cfRule type="expression" dxfId="18452" priority="21161" stopIfTrue="1">
      <formula>WEEKDAY($A8)=1</formula>
    </cfRule>
  </conditionalFormatting>
  <conditionalFormatting sqref="FL8:FL18">
    <cfRule type="expression" dxfId="18451" priority="21160" stopIfTrue="1">
      <formula>WEEKDAY($A8)=1</formula>
    </cfRule>
  </conditionalFormatting>
  <conditionalFormatting sqref="FL8:FL18">
    <cfRule type="expression" dxfId="18450" priority="21159" stopIfTrue="1">
      <formula>WEEKDAY($A8)=1</formula>
    </cfRule>
  </conditionalFormatting>
  <conditionalFormatting sqref="FL8:FL18">
    <cfRule type="expression" dxfId="18449" priority="21158" stopIfTrue="1">
      <formula>WEEKDAY($A8)=1</formula>
    </cfRule>
  </conditionalFormatting>
  <conditionalFormatting sqref="FL8:FL18">
    <cfRule type="expression" dxfId="18448" priority="21157" stopIfTrue="1">
      <formula>WEEKDAY($A8)=1</formula>
    </cfRule>
  </conditionalFormatting>
  <conditionalFormatting sqref="FL8:FL18">
    <cfRule type="expression" dxfId="18447" priority="21156" stopIfTrue="1">
      <formula>WEEKDAY($A8)=1</formula>
    </cfRule>
  </conditionalFormatting>
  <conditionalFormatting sqref="FL8:FL18">
    <cfRule type="expression" dxfId="18446" priority="21155" stopIfTrue="1">
      <formula>WEEKDAY($A8)=1</formula>
    </cfRule>
  </conditionalFormatting>
  <conditionalFormatting sqref="FL8:FL18">
    <cfRule type="expression" dxfId="18445" priority="21154" stopIfTrue="1">
      <formula>WEEKDAY($A8)=1</formula>
    </cfRule>
  </conditionalFormatting>
  <conditionalFormatting sqref="FL8:FL18">
    <cfRule type="expression" dxfId="18444" priority="21153" stopIfTrue="1">
      <formula>WEEKDAY($A8)=1</formula>
    </cfRule>
  </conditionalFormatting>
  <conditionalFormatting sqref="FL8:FL18">
    <cfRule type="expression" dxfId="18443" priority="21152" stopIfTrue="1">
      <formula>WEEKDAY($A8)=1</formula>
    </cfRule>
  </conditionalFormatting>
  <conditionalFormatting sqref="FL8:FL18">
    <cfRule type="expression" dxfId="18442" priority="21151" stopIfTrue="1">
      <formula>WEEKDAY($A8)=1</formula>
    </cfRule>
  </conditionalFormatting>
  <conditionalFormatting sqref="FL8:FL18">
    <cfRule type="expression" dxfId="18441" priority="21150" stopIfTrue="1">
      <formula>WEEKDAY($A8)=1</formula>
    </cfRule>
  </conditionalFormatting>
  <conditionalFormatting sqref="FL8:FL18">
    <cfRule type="expression" dxfId="18440" priority="21149" stopIfTrue="1">
      <formula>WEEKDAY($A8)=1</formula>
    </cfRule>
  </conditionalFormatting>
  <conditionalFormatting sqref="FL8:FL18">
    <cfRule type="expression" dxfId="18439" priority="21148" stopIfTrue="1">
      <formula>WEEKDAY($A8)=1</formula>
    </cfRule>
  </conditionalFormatting>
  <conditionalFormatting sqref="FL8:FL18">
    <cfRule type="expression" dxfId="18438" priority="21147" stopIfTrue="1">
      <formula>WEEKDAY($A8)=1</formula>
    </cfRule>
  </conditionalFormatting>
  <conditionalFormatting sqref="FL8:FL18">
    <cfRule type="expression" dxfId="18437" priority="21146" stopIfTrue="1">
      <formula>WEEKDAY($A8)=1</formula>
    </cfRule>
  </conditionalFormatting>
  <conditionalFormatting sqref="FL8:FL18">
    <cfRule type="expression" dxfId="18436" priority="21145" stopIfTrue="1">
      <formula>WEEKDAY($A8)=1</formula>
    </cfRule>
  </conditionalFormatting>
  <conditionalFormatting sqref="FL8:FL18">
    <cfRule type="expression" dxfId="18435" priority="21144" stopIfTrue="1">
      <formula>WEEKDAY($A8)=1</formula>
    </cfRule>
  </conditionalFormatting>
  <conditionalFormatting sqref="FL8:FL18">
    <cfRule type="expression" dxfId="18434" priority="21143" stopIfTrue="1">
      <formula>WEEKDAY($A8)=1</formula>
    </cfRule>
  </conditionalFormatting>
  <conditionalFormatting sqref="FL8:FL18">
    <cfRule type="expression" dxfId="18433" priority="21142" stopIfTrue="1">
      <formula>WEEKDAY($A8)=1</formula>
    </cfRule>
  </conditionalFormatting>
  <conditionalFormatting sqref="FL8:FL18">
    <cfRule type="expression" dxfId="18432" priority="21141" stopIfTrue="1">
      <formula>WEEKDAY($A8)=1</formula>
    </cfRule>
  </conditionalFormatting>
  <conditionalFormatting sqref="FL8:FL18">
    <cfRule type="expression" dxfId="18431" priority="21140" stopIfTrue="1">
      <formula>WEEKDAY($A8)=1</formula>
    </cfRule>
  </conditionalFormatting>
  <conditionalFormatting sqref="FL8:FL18">
    <cfRule type="expression" dxfId="18430" priority="21139" stopIfTrue="1">
      <formula>WEEKDAY($A8)=1</formula>
    </cfRule>
  </conditionalFormatting>
  <conditionalFormatting sqref="FL8:FL18">
    <cfRule type="expression" dxfId="18429" priority="21138" stopIfTrue="1">
      <formula>WEEKDAY($A8)=1</formula>
    </cfRule>
  </conditionalFormatting>
  <conditionalFormatting sqref="FL8:FL18">
    <cfRule type="expression" dxfId="18428" priority="21137" stopIfTrue="1">
      <formula>WEEKDAY($A8)=1</formula>
    </cfRule>
  </conditionalFormatting>
  <conditionalFormatting sqref="FL8:FL18">
    <cfRule type="expression" dxfId="18427" priority="21136" stopIfTrue="1">
      <formula>WEEKDAY($A8)=1</formula>
    </cfRule>
  </conditionalFormatting>
  <conditionalFormatting sqref="FL8:FL18">
    <cfRule type="expression" dxfId="18426" priority="21135" stopIfTrue="1">
      <formula>WEEKDAY($A8)=1</formula>
    </cfRule>
  </conditionalFormatting>
  <conditionalFormatting sqref="FL8:FL18">
    <cfRule type="expression" dxfId="18425" priority="21134" stopIfTrue="1">
      <formula>WEEKDAY($A8)=1</formula>
    </cfRule>
  </conditionalFormatting>
  <conditionalFormatting sqref="FL8:FL18">
    <cfRule type="expression" dxfId="18424" priority="21133" stopIfTrue="1">
      <formula>WEEKDAY($A8)=1</formula>
    </cfRule>
  </conditionalFormatting>
  <conditionalFormatting sqref="FL8:FL18">
    <cfRule type="expression" dxfId="18423" priority="21132" stopIfTrue="1">
      <formula>WEEKDAY($A8)=1</formula>
    </cfRule>
  </conditionalFormatting>
  <conditionalFormatting sqref="FL8:FL18">
    <cfRule type="expression" dxfId="18422" priority="21131" stopIfTrue="1">
      <formula>WEEKDAY($A8)=1</formula>
    </cfRule>
  </conditionalFormatting>
  <conditionalFormatting sqref="FL8:FL18">
    <cfRule type="expression" dxfId="18421" priority="21130" stopIfTrue="1">
      <formula>WEEKDAY($A8)=1</formula>
    </cfRule>
  </conditionalFormatting>
  <conditionalFormatting sqref="FL8:FL18">
    <cfRule type="expression" dxfId="18420" priority="21129" stopIfTrue="1">
      <formula>WEEKDAY($A8)=1</formula>
    </cfRule>
  </conditionalFormatting>
  <conditionalFormatting sqref="FL8:FL18">
    <cfRule type="expression" dxfId="18419" priority="21128" stopIfTrue="1">
      <formula>WEEKDAY($A8)=1</formula>
    </cfRule>
  </conditionalFormatting>
  <conditionalFormatting sqref="FL8:FL18">
    <cfRule type="expression" dxfId="18418" priority="21127" stopIfTrue="1">
      <formula>WEEKDAY($A8)=1</formula>
    </cfRule>
  </conditionalFormatting>
  <conditionalFormatting sqref="FL8:FL18">
    <cfRule type="expression" dxfId="18417" priority="21126" stopIfTrue="1">
      <formula>WEEKDAY($A8)=1</formula>
    </cfRule>
  </conditionalFormatting>
  <conditionalFormatting sqref="FL8:FL18">
    <cfRule type="expression" dxfId="18416" priority="21125" stopIfTrue="1">
      <formula>WEEKDAY($A8)=1</formula>
    </cfRule>
  </conditionalFormatting>
  <conditionalFormatting sqref="FL8:FL18">
    <cfRule type="expression" dxfId="18415" priority="21124" stopIfTrue="1">
      <formula>WEEKDAY($A8)=1</formula>
    </cfRule>
  </conditionalFormatting>
  <conditionalFormatting sqref="FL8:FL18">
    <cfRule type="expression" dxfId="18414" priority="21123" stopIfTrue="1">
      <formula>WEEKDAY($A8)=1</formula>
    </cfRule>
  </conditionalFormatting>
  <conditionalFormatting sqref="FL8:FL18">
    <cfRule type="expression" dxfId="18413" priority="21122" stopIfTrue="1">
      <formula>WEEKDAY($A8)=1</formula>
    </cfRule>
  </conditionalFormatting>
  <conditionalFormatting sqref="FL8:FL18">
    <cfRule type="expression" dxfId="18412" priority="21121" stopIfTrue="1">
      <formula>WEEKDAY($A8)=1</formula>
    </cfRule>
  </conditionalFormatting>
  <conditionalFormatting sqref="FL8:FL18">
    <cfRule type="expression" dxfId="18411" priority="21120" stopIfTrue="1">
      <formula>WEEKDAY($A8)=1</formula>
    </cfRule>
  </conditionalFormatting>
  <conditionalFormatting sqref="FL8:FL18">
    <cfRule type="expression" dxfId="18410" priority="21119" stopIfTrue="1">
      <formula>WEEKDAY($A8)=1</formula>
    </cfRule>
  </conditionalFormatting>
  <conditionalFormatting sqref="FL8:FL18">
    <cfRule type="expression" dxfId="18409" priority="21118" stopIfTrue="1">
      <formula>WEEKDAY($A8)=1</formula>
    </cfRule>
  </conditionalFormatting>
  <conditionalFormatting sqref="FL8:FL18">
    <cfRule type="expression" dxfId="18408" priority="21117" stopIfTrue="1">
      <formula>WEEKDAY($A8)=1</formula>
    </cfRule>
  </conditionalFormatting>
  <conditionalFormatting sqref="FL8:FL18">
    <cfRule type="expression" dxfId="18407" priority="21116" stopIfTrue="1">
      <formula>WEEKDAY($A8)=1</formula>
    </cfRule>
  </conditionalFormatting>
  <conditionalFormatting sqref="FL8:FL18">
    <cfRule type="expression" dxfId="18406" priority="21114" stopIfTrue="1">
      <formula>WEEKDAY($A8)=1</formula>
    </cfRule>
  </conditionalFormatting>
  <conditionalFormatting sqref="FL8:FL18">
    <cfRule type="expression" dxfId="18405" priority="21113" stopIfTrue="1">
      <formula>WEEKDAY($A8)=1</formula>
    </cfRule>
  </conditionalFormatting>
  <conditionalFormatting sqref="FL8:FL18">
    <cfRule type="expression" dxfId="18404" priority="21112" stopIfTrue="1">
      <formula>WEEKDAY($A8)=1</formula>
    </cfRule>
  </conditionalFormatting>
  <conditionalFormatting sqref="FL8:FL18">
    <cfRule type="expression" dxfId="18403" priority="21111" stopIfTrue="1">
      <formula>WEEKDAY($A8)=1</formula>
    </cfRule>
  </conditionalFormatting>
  <conditionalFormatting sqref="FL8:FL18">
    <cfRule type="expression" dxfId="18402" priority="21110" stopIfTrue="1">
      <formula>WEEKDAY($A8)=1</formula>
    </cfRule>
  </conditionalFormatting>
  <conditionalFormatting sqref="FL8:FL18">
    <cfRule type="expression" dxfId="18401" priority="21109" stopIfTrue="1">
      <formula>WEEKDAY($A8)=1</formula>
    </cfRule>
  </conditionalFormatting>
  <conditionalFormatting sqref="FL8:FL18">
    <cfRule type="expression" dxfId="18400" priority="21108" stopIfTrue="1">
      <formula>WEEKDAY($A8)=1</formula>
    </cfRule>
  </conditionalFormatting>
  <conditionalFormatting sqref="FL8:FL18">
    <cfRule type="expression" dxfId="18399" priority="21107" stopIfTrue="1">
      <formula>WEEKDAY($A8)=1</formula>
    </cfRule>
  </conditionalFormatting>
  <conditionalFormatting sqref="FL8:FL18">
    <cfRule type="expression" dxfId="18398" priority="21106" stopIfTrue="1">
      <formula>WEEKDAY($A8)=1</formula>
    </cfRule>
  </conditionalFormatting>
  <conditionalFormatting sqref="FL8:FL18">
    <cfRule type="expression" dxfId="18397" priority="21105" stopIfTrue="1">
      <formula>WEEKDAY($A8)=1</formula>
    </cfRule>
  </conditionalFormatting>
  <conditionalFormatting sqref="FL8:FL18">
    <cfRule type="expression" dxfId="18396" priority="21104" stopIfTrue="1">
      <formula>WEEKDAY($A8)=1</formula>
    </cfRule>
  </conditionalFormatting>
  <conditionalFormatting sqref="FL8:FL18">
    <cfRule type="expression" dxfId="18395" priority="21103" stopIfTrue="1">
      <formula>WEEKDAY($A8)=1</formula>
    </cfRule>
  </conditionalFormatting>
  <conditionalFormatting sqref="FL8:FL18">
    <cfRule type="expression" dxfId="18394" priority="21102" stopIfTrue="1">
      <formula>WEEKDAY($A8)=1</formula>
    </cfRule>
  </conditionalFormatting>
  <conditionalFormatting sqref="FL8:FL18">
    <cfRule type="expression" dxfId="18393" priority="21101" stopIfTrue="1">
      <formula>WEEKDAY($A8)=1</formula>
    </cfRule>
  </conditionalFormatting>
  <conditionalFormatting sqref="FL8:FL18">
    <cfRule type="expression" dxfId="18392" priority="21100" stopIfTrue="1">
      <formula>WEEKDAY($A8)=1</formula>
    </cfRule>
  </conditionalFormatting>
  <conditionalFormatting sqref="FL8:FL18">
    <cfRule type="expression" dxfId="18391" priority="21099" stopIfTrue="1">
      <formula>WEEKDAY($A8)=1</formula>
    </cfRule>
  </conditionalFormatting>
  <conditionalFormatting sqref="FL8:FL18">
    <cfRule type="expression" dxfId="18390" priority="21098" stopIfTrue="1">
      <formula>WEEKDAY($A8)=1</formula>
    </cfRule>
  </conditionalFormatting>
  <conditionalFormatting sqref="FL8:FL18">
    <cfRule type="expression" dxfId="18389" priority="21097" stopIfTrue="1">
      <formula>WEEKDAY($A8)=1</formula>
    </cfRule>
  </conditionalFormatting>
  <conditionalFormatting sqref="FL8:FL18">
    <cfRule type="expression" dxfId="18388" priority="21096" stopIfTrue="1">
      <formula>WEEKDAY($A8)=1</formula>
    </cfRule>
  </conditionalFormatting>
  <conditionalFormatting sqref="FL8:FL18">
    <cfRule type="expression" dxfId="18387" priority="21095" stopIfTrue="1">
      <formula>WEEKDAY($A8)=1</formula>
    </cfRule>
  </conditionalFormatting>
  <conditionalFormatting sqref="FL8:FL18">
    <cfRule type="expression" dxfId="18386" priority="21094" stopIfTrue="1">
      <formula>WEEKDAY($A8)=1</formula>
    </cfRule>
  </conditionalFormatting>
  <conditionalFormatting sqref="FL8:FL18">
    <cfRule type="expression" dxfId="18385" priority="21093" stopIfTrue="1">
      <formula>WEEKDAY($A8)=1</formula>
    </cfRule>
  </conditionalFormatting>
  <conditionalFormatting sqref="FL8:FL18">
    <cfRule type="expression" dxfId="18384" priority="21092" stopIfTrue="1">
      <formula>WEEKDAY($A8)=1</formula>
    </cfRule>
  </conditionalFormatting>
  <conditionalFormatting sqref="FL8:FL18">
    <cfRule type="expression" dxfId="18383" priority="21091" stopIfTrue="1">
      <formula>WEEKDAY($A8)=1</formula>
    </cfRule>
  </conditionalFormatting>
  <conditionalFormatting sqref="FL8:FL18">
    <cfRule type="expression" dxfId="18382" priority="21090" stopIfTrue="1">
      <formula>WEEKDAY($A8)=1</formula>
    </cfRule>
  </conditionalFormatting>
  <conditionalFormatting sqref="FL8:FL18">
    <cfRule type="expression" dxfId="18381" priority="21089" stopIfTrue="1">
      <formula>WEEKDAY($A8)=1</formula>
    </cfRule>
  </conditionalFormatting>
  <conditionalFormatting sqref="FL8:FL18">
    <cfRule type="expression" dxfId="18380" priority="21088" stopIfTrue="1">
      <formula>WEEKDAY($A8)=1</formula>
    </cfRule>
  </conditionalFormatting>
  <conditionalFormatting sqref="FL8:FL18">
    <cfRule type="expression" dxfId="18379" priority="21087" stopIfTrue="1">
      <formula>WEEKDAY($A8)=1</formula>
    </cfRule>
  </conditionalFormatting>
  <conditionalFormatting sqref="FL8:FL18">
    <cfRule type="expression" dxfId="18378" priority="21086" stopIfTrue="1">
      <formula>WEEKDAY($A8)=1</formula>
    </cfRule>
  </conditionalFormatting>
  <conditionalFormatting sqref="FL8:FL18">
    <cfRule type="expression" dxfId="18377" priority="21085" stopIfTrue="1">
      <formula>WEEKDAY($A8)=1</formula>
    </cfRule>
  </conditionalFormatting>
  <conditionalFormatting sqref="FL8:FL18">
    <cfRule type="expression" dxfId="18376" priority="21084" stopIfTrue="1">
      <formula>WEEKDAY($A8)=1</formula>
    </cfRule>
  </conditionalFormatting>
  <conditionalFormatting sqref="FL8:FL18">
    <cfRule type="expression" dxfId="18375" priority="21083" stopIfTrue="1">
      <formula>WEEKDAY($A8)=1</formula>
    </cfRule>
  </conditionalFormatting>
  <conditionalFormatting sqref="FL8:FL18">
    <cfRule type="expression" dxfId="18374" priority="21082" stopIfTrue="1">
      <formula>WEEKDAY($A8)=1</formula>
    </cfRule>
  </conditionalFormatting>
  <conditionalFormatting sqref="FL8:FL18">
    <cfRule type="expression" dxfId="18373" priority="21081" stopIfTrue="1">
      <formula>WEEKDAY($A8)=1</formula>
    </cfRule>
  </conditionalFormatting>
  <conditionalFormatting sqref="FL8:FL18">
    <cfRule type="expression" dxfId="18372" priority="21077" stopIfTrue="1">
      <formula>WEEKDAY($A8)=1</formula>
    </cfRule>
  </conditionalFormatting>
  <conditionalFormatting sqref="FL8:FL18">
    <cfRule type="expression" dxfId="18371" priority="21080" stopIfTrue="1">
      <formula>WEEKDAY($A8)=1</formula>
    </cfRule>
  </conditionalFormatting>
  <conditionalFormatting sqref="FL8:FL18">
    <cfRule type="expression" dxfId="18370" priority="21079" stopIfTrue="1">
      <formula>WEEKDAY($A8)=1</formula>
    </cfRule>
  </conditionalFormatting>
  <conditionalFormatting sqref="FL8:FL18">
    <cfRule type="expression" dxfId="18369" priority="21078" stopIfTrue="1">
      <formula>WEEKDAY($A8)=1</formula>
    </cfRule>
  </conditionalFormatting>
  <conditionalFormatting sqref="FL8:FL18">
    <cfRule type="expression" dxfId="18368" priority="21076" stopIfTrue="1">
      <formula>WEEKDAY($A8)=1</formula>
    </cfRule>
  </conditionalFormatting>
  <conditionalFormatting sqref="FL8:FL18">
    <cfRule type="expression" dxfId="18367" priority="21075" stopIfTrue="1">
      <formula>WEEKDAY($A8)=1</formula>
    </cfRule>
  </conditionalFormatting>
  <conditionalFormatting sqref="FL8:FL18">
    <cfRule type="expression" dxfId="18366" priority="21074" stopIfTrue="1">
      <formula>WEEKDAY($A8)=1</formula>
    </cfRule>
  </conditionalFormatting>
  <conditionalFormatting sqref="FL8:FL18">
    <cfRule type="expression" dxfId="18365" priority="21073" stopIfTrue="1">
      <formula>WEEKDAY($A8)=1</formula>
    </cfRule>
  </conditionalFormatting>
  <conditionalFormatting sqref="FL8:FL18">
    <cfRule type="expression" dxfId="18364" priority="21026" stopIfTrue="1">
      <formula>WEEKDAY($A8)=1</formula>
    </cfRule>
  </conditionalFormatting>
  <conditionalFormatting sqref="FL8:FL18">
    <cfRule type="expression" dxfId="18363" priority="21072" stopIfTrue="1">
      <formula>WEEKDAY($A8)=1</formula>
    </cfRule>
  </conditionalFormatting>
  <conditionalFormatting sqref="FL8:FL18">
    <cfRule type="expression" dxfId="18362" priority="21071" stopIfTrue="1">
      <formula>WEEKDAY($A8)=1</formula>
    </cfRule>
  </conditionalFormatting>
  <conditionalFormatting sqref="FL8:FL18">
    <cfRule type="expression" dxfId="18361" priority="21070" stopIfTrue="1">
      <formula>WEEKDAY($A8)=1</formula>
    </cfRule>
  </conditionalFormatting>
  <conditionalFormatting sqref="FL8:FL18">
    <cfRule type="expression" dxfId="18360" priority="21069" stopIfTrue="1">
      <formula>WEEKDAY($A8)=1</formula>
    </cfRule>
  </conditionalFormatting>
  <conditionalFormatting sqref="FL8:FL18">
    <cfRule type="expression" dxfId="18359" priority="21068" stopIfTrue="1">
      <formula>WEEKDAY($A8)=1</formula>
    </cfRule>
  </conditionalFormatting>
  <conditionalFormatting sqref="FL8:FL18">
    <cfRule type="expression" dxfId="18358" priority="21067" stopIfTrue="1">
      <formula>WEEKDAY($A8)=1</formula>
    </cfRule>
  </conditionalFormatting>
  <conditionalFormatting sqref="FL8:FL18">
    <cfRule type="expression" dxfId="18357" priority="21066" stopIfTrue="1">
      <formula>WEEKDAY($A8)=1</formula>
    </cfRule>
  </conditionalFormatting>
  <conditionalFormatting sqref="FL8:FL18">
    <cfRule type="expression" dxfId="18356" priority="21065" stopIfTrue="1">
      <formula>WEEKDAY($A8)=1</formula>
    </cfRule>
  </conditionalFormatting>
  <conditionalFormatting sqref="FL8:FL18">
    <cfRule type="expression" dxfId="18355" priority="21064" stopIfTrue="1">
      <formula>WEEKDAY($A8)=1</formula>
    </cfRule>
  </conditionalFormatting>
  <conditionalFormatting sqref="FL8:FL18">
    <cfRule type="expression" dxfId="18354" priority="21063" stopIfTrue="1">
      <formula>WEEKDAY($A8)=1</formula>
    </cfRule>
  </conditionalFormatting>
  <conditionalFormatting sqref="FL8:FL18">
    <cfRule type="expression" dxfId="18353" priority="21062" stopIfTrue="1">
      <formula>WEEKDAY($A8)=1</formula>
    </cfRule>
  </conditionalFormatting>
  <conditionalFormatting sqref="FL8:FL18">
    <cfRule type="expression" dxfId="18352" priority="21061" stopIfTrue="1">
      <formula>WEEKDAY($A8)=1</formula>
    </cfRule>
  </conditionalFormatting>
  <conditionalFormatting sqref="FL8:FL18">
    <cfRule type="expression" dxfId="18351" priority="21060" stopIfTrue="1">
      <formula>WEEKDAY($A8)=1</formula>
    </cfRule>
  </conditionalFormatting>
  <conditionalFormatting sqref="FL8:FL18">
    <cfRule type="expression" dxfId="18350" priority="21059" stopIfTrue="1">
      <formula>WEEKDAY($A8)=1</formula>
    </cfRule>
  </conditionalFormatting>
  <conditionalFormatting sqref="FL8:FL18">
    <cfRule type="expression" dxfId="18349" priority="21058" stopIfTrue="1">
      <formula>WEEKDAY($A8)=1</formula>
    </cfRule>
  </conditionalFormatting>
  <conditionalFormatting sqref="FL8:FL18">
    <cfRule type="expression" dxfId="18348" priority="21057" stopIfTrue="1">
      <formula>WEEKDAY($A8)=1</formula>
    </cfRule>
  </conditionalFormatting>
  <conditionalFormatting sqref="FL8:FL18">
    <cfRule type="expression" dxfId="18347" priority="21056" stopIfTrue="1">
      <formula>WEEKDAY($A8)=1</formula>
    </cfRule>
  </conditionalFormatting>
  <conditionalFormatting sqref="FL8:FL18">
    <cfRule type="expression" dxfId="18346" priority="21055" stopIfTrue="1">
      <formula>WEEKDAY($A8)=1</formula>
    </cfRule>
  </conditionalFormatting>
  <conditionalFormatting sqref="FL8:FL18">
    <cfRule type="expression" dxfId="18345" priority="21054" stopIfTrue="1">
      <formula>WEEKDAY($A8)=1</formula>
    </cfRule>
  </conditionalFormatting>
  <conditionalFormatting sqref="FL8:FL18">
    <cfRule type="expression" dxfId="18344" priority="21053" stopIfTrue="1">
      <formula>WEEKDAY($A8)=1</formula>
    </cfRule>
  </conditionalFormatting>
  <conditionalFormatting sqref="FL8:FL18">
    <cfRule type="expression" dxfId="18343" priority="21052" stopIfTrue="1">
      <formula>WEEKDAY($A8)=1</formula>
    </cfRule>
  </conditionalFormatting>
  <conditionalFormatting sqref="FL8:FL18">
    <cfRule type="expression" dxfId="18342" priority="21051" stopIfTrue="1">
      <formula>WEEKDAY($A8)=1</formula>
    </cfRule>
  </conditionalFormatting>
  <conditionalFormatting sqref="FL8:FL18">
    <cfRule type="expression" dxfId="18341" priority="21050" stopIfTrue="1">
      <formula>WEEKDAY($A8)=1</formula>
    </cfRule>
  </conditionalFormatting>
  <conditionalFormatting sqref="FL8:FL18">
    <cfRule type="expression" dxfId="18340" priority="21049" stopIfTrue="1">
      <formula>WEEKDAY($A8)=1</formula>
    </cfRule>
  </conditionalFormatting>
  <conditionalFormatting sqref="FL8:FL18">
    <cfRule type="expression" dxfId="18339" priority="21048" stopIfTrue="1">
      <formula>WEEKDAY($A8)=1</formula>
    </cfRule>
  </conditionalFormatting>
  <conditionalFormatting sqref="FL8:FL18">
    <cfRule type="expression" dxfId="18338" priority="21047" stopIfTrue="1">
      <formula>WEEKDAY($A8)=1</formula>
    </cfRule>
  </conditionalFormatting>
  <conditionalFormatting sqref="FL8:FL18">
    <cfRule type="expression" dxfId="18337" priority="21046" stopIfTrue="1">
      <formula>WEEKDAY($A8)=1</formula>
    </cfRule>
  </conditionalFormatting>
  <conditionalFormatting sqref="FL8:FL18">
    <cfRule type="expression" dxfId="18336" priority="21045" stopIfTrue="1">
      <formula>WEEKDAY($A8)=1</formula>
    </cfRule>
  </conditionalFormatting>
  <conditionalFormatting sqref="FL8:FL18">
    <cfRule type="expression" dxfId="18335" priority="21044" stopIfTrue="1">
      <formula>WEEKDAY($A8)=1</formula>
    </cfRule>
  </conditionalFormatting>
  <conditionalFormatting sqref="FL8:FL18">
    <cfRule type="expression" dxfId="18334" priority="21043" stopIfTrue="1">
      <formula>WEEKDAY($A8)=1</formula>
    </cfRule>
  </conditionalFormatting>
  <conditionalFormatting sqref="FL8:FL18">
    <cfRule type="expression" dxfId="18333" priority="21042" stopIfTrue="1">
      <formula>WEEKDAY($A8)=1</formula>
    </cfRule>
  </conditionalFormatting>
  <conditionalFormatting sqref="FL8:FL18">
    <cfRule type="expression" dxfId="18332" priority="21041" stopIfTrue="1">
      <formula>WEEKDAY($A8)=1</formula>
    </cfRule>
  </conditionalFormatting>
  <conditionalFormatting sqref="FL8:FL18">
    <cfRule type="expression" dxfId="18331" priority="21040" stopIfTrue="1">
      <formula>WEEKDAY($A8)=1</formula>
    </cfRule>
  </conditionalFormatting>
  <conditionalFormatting sqref="FL8:FL18">
    <cfRule type="expression" dxfId="18330" priority="21039" stopIfTrue="1">
      <formula>WEEKDAY($A8)=1</formula>
    </cfRule>
  </conditionalFormatting>
  <conditionalFormatting sqref="FL8:FL18">
    <cfRule type="expression" dxfId="18329" priority="21038" stopIfTrue="1">
      <formula>WEEKDAY($A8)=1</formula>
    </cfRule>
  </conditionalFormatting>
  <conditionalFormatting sqref="FL8:FL18">
    <cfRule type="expression" dxfId="18328" priority="21037" stopIfTrue="1">
      <formula>WEEKDAY($A8)=1</formula>
    </cfRule>
  </conditionalFormatting>
  <conditionalFormatting sqref="FL8:FL18">
    <cfRule type="expression" dxfId="18327" priority="21036" stopIfTrue="1">
      <formula>WEEKDAY($A8)=1</formula>
    </cfRule>
  </conditionalFormatting>
  <conditionalFormatting sqref="FL8:FL18">
    <cfRule type="expression" dxfId="18326" priority="21035" stopIfTrue="1">
      <formula>WEEKDAY($A8)=1</formula>
    </cfRule>
  </conditionalFormatting>
  <conditionalFormatting sqref="FL8:FL18">
    <cfRule type="expression" dxfId="18325" priority="21034" stopIfTrue="1">
      <formula>WEEKDAY($A8)=1</formula>
    </cfRule>
  </conditionalFormatting>
  <conditionalFormatting sqref="FL8:FL18">
    <cfRule type="expression" dxfId="18324" priority="21033" stopIfTrue="1">
      <formula>WEEKDAY($A8)=1</formula>
    </cfRule>
  </conditionalFormatting>
  <conditionalFormatting sqref="FL8:FL18">
    <cfRule type="expression" dxfId="18323" priority="21032" stopIfTrue="1">
      <formula>WEEKDAY($A8)=1</formula>
    </cfRule>
  </conditionalFormatting>
  <conditionalFormatting sqref="FL8:FL18">
    <cfRule type="expression" dxfId="18322" priority="21031" stopIfTrue="1">
      <formula>WEEKDAY($A8)=1</formula>
    </cfRule>
  </conditionalFormatting>
  <conditionalFormatting sqref="FL8:FL18">
    <cfRule type="expression" dxfId="18321" priority="21030" stopIfTrue="1">
      <formula>WEEKDAY($A8)=1</formula>
    </cfRule>
  </conditionalFormatting>
  <conditionalFormatting sqref="FL8:FL18">
    <cfRule type="expression" dxfId="18320" priority="21029" stopIfTrue="1">
      <formula>WEEKDAY($A8)=1</formula>
    </cfRule>
  </conditionalFormatting>
  <conditionalFormatting sqref="FL8:FL18">
    <cfRule type="expression" dxfId="18319" priority="21028" stopIfTrue="1">
      <formula>WEEKDAY($A8)=1</formula>
    </cfRule>
  </conditionalFormatting>
  <conditionalFormatting sqref="FL8:FL18">
    <cfRule type="expression" dxfId="18318" priority="21027" stopIfTrue="1">
      <formula>WEEKDAY($A8)=1</formula>
    </cfRule>
  </conditionalFormatting>
  <conditionalFormatting sqref="FL7">
    <cfRule type="expression" dxfId="18317" priority="21025" stopIfTrue="1">
      <formula>WEEKDAY($A7)=1</formula>
    </cfRule>
  </conditionalFormatting>
  <conditionalFormatting sqref="FL7">
    <cfRule type="expression" dxfId="18316" priority="21024" stopIfTrue="1">
      <formula>WEEKDAY($A7)=1</formula>
    </cfRule>
  </conditionalFormatting>
  <conditionalFormatting sqref="FL7">
    <cfRule type="expression" dxfId="18315" priority="21020" stopIfTrue="1">
      <formula>WEEKDAY($A7)=1</formula>
    </cfRule>
  </conditionalFormatting>
  <conditionalFormatting sqref="FL7">
    <cfRule type="expression" dxfId="18314" priority="21023" stopIfTrue="1">
      <formula>WEEKDAY($A7)=1</formula>
    </cfRule>
  </conditionalFormatting>
  <conditionalFormatting sqref="FL7">
    <cfRule type="expression" dxfId="18313" priority="21022" stopIfTrue="1">
      <formula>WEEKDAY($A7)=1</formula>
    </cfRule>
  </conditionalFormatting>
  <conditionalFormatting sqref="FL7">
    <cfRule type="expression" dxfId="18312" priority="21021" stopIfTrue="1">
      <formula>WEEKDAY($A7)=1</formula>
    </cfRule>
  </conditionalFormatting>
  <conditionalFormatting sqref="FL7">
    <cfRule type="expression" dxfId="18311" priority="21019" stopIfTrue="1">
      <formula>WEEKDAY($A7)=1</formula>
    </cfRule>
  </conditionalFormatting>
  <conditionalFormatting sqref="FL7">
    <cfRule type="expression" dxfId="18310" priority="21018" stopIfTrue="1">
      <formula>WEEKDAY($A7)=1</formula>
    </cfRule>
  </conditionalFormatting>
  <conditionalFormatting sqref="FL7">
    <cfRule type="expression" dxfId="18309" priority="21017" stopIfTrue="1">
      <formula>WEEKDAY($A7)=1</formula>
    </cfRule>
  </conditionalFormatting>
  <conditionalFormatting sqref="FL7">
    <cfRule type="expression" dxfId="18308" priority="21016" stopIfTrue="1">
      <formula>WEEKDAY($A7)=1</formula>
    </cfRule>
  </conditionalFormatting>
  <conditionalFormatting sqref="FL7">
    <cfRule type="expression" dxfId="18307" priority="20969" stopIfTrue="1">
      <formula>WEEKDAY($A7)=1</formula>
    </cfRule>
  </conditionalFormatting>
  <conditionalFormatting sqref="FL7">
    <cfRule type="expression" dxfId="18306" priority="21015" stopIfTrue="1">
      <formula>WEEKDAY($A7)=1</formula>
    </cfRule>
  </conditionalFormatting>
  <conditionalFormatting sqref="FL7">
    <cfRule type="expression" dxfId="18305" priority="21014" stopIfTrue="1">
      <formula>WEEKDAY($A7)=1</formula>
    </cfRule>
  </conditionalFormatting>
  <conditionalFormatting sqref="FL7">
    <cfRule type="expression" dxfId="18304" priority="21013" stopIfTrue="1">
      <formula>WEEKDAY($A7)=1</formula>
    </cfRule>
  </conditionalFormatting>
  <conditionalFormatting sqref="FL7">
    <cfRule type="expression" dxfId="18303" priority="21012" stopIfTrue="1">
      <formula>WEEKDAY($A7)=1</formula>
    </cfRule>
  </conditionalFormatting>
  <conditionalFormatting sqref="FL7">
    <cfRule type="expression" dxfId="18302" priority="21011" stopIfTrue="1">
      <formula>WEEKDAY($A7)=1</formula>
    </cfRule>
  </conditionalFormatting>
  <conditionalFormatting sqref="FL7">
    <cfRule type="expression" dxfId="18301" priority="21010" stopIfTrue="1">
      <formula>WEEKDAY($A7)=1</formula>
    </cfRule>
  </conditionalFormatting>
  <conditionalFormatting sqref="FL7">
    <cfRule type="expression" dxfId="18300" priority="21009" stopIfTrue="1">
      <formula>WEEKDAY($A7)=1</formula>
    </cfRule>
  </conditionalFormatting>
  <conditionalFormatting sqref="FL7">
    <cfRule type="expression" dxfId="18299" priority="21008" stopIfTrue="1">
      <formula>WEEKDAY($A7)=1</formula>
    </cfRule>
  </conditionalFormatting>
  <conditionalFormatting sqref="FL7">
    <cfRule type="expression" dxfId="18298" priority="21007" stopIfTrue="1">
      <formula>WEEKDAY($A7)=1</formula>
    </cfRule>
  </conditionalFormatting>
  <conditionalFormatting sqref="FL7">
    <cfRule type="expression" dxfId="18297" priority="21006" stopIfTrue="1">
      <formula>WEEKDAY($A7)=1</formula>
    </cfRule>
  </conditionalFormatting>
  <conditionalFormatting sqref="FL7">
    <cfRule type="expression" dxfId="18296" priority="21005" stopIfTrue="1">
      <formula>WEEKDAY($A7)=1</formula>
    </cfRule>
  </conditionalFormatting>
  <conditionalFormatting sqref="FL7">
    <cfRule type="expression" dxfId="18295" priority="21004" stopIfTrue="1">
      <formula>WEEKDAY($A7)=1</formula>
    </cfRule>
  </conditionalFormatting>
  <conditionalFormatting sqref="FL7">
    <cfRule type="expression" dxfId="18294" priority="21003" stopIfTrue="1">
      <formula>WEEKDAY($A7)=1</formula>
    </cfRule>
  </conditionalFormatting>
  <conditionalFormatting sqref="FL7">
    <cfRule type="expression" dxfId="18293" priority="21002" stopIfTrue="1">
      <formula>WEEKDAY($A7)=1</formula>
    </cfRule>
  </conditionalFormatting>
  <conditionalFormatting sqref="FL7">
    <cfRule type="expression" dxfId="18292" priority="21001" stopIfTrue="1">
      <formula>WEEKDAY($A7)=1</formula>
    </cfRule>
  </conditionalFormatting>
  <conditionalFormatting sqref="FL7">
    <cfRule type="expression" dxfId="18291" priority="21000" stopIfTrue="1">
      <formula>WEEKDAY($A7)=1</formula>
    </cfRule>
  </conditionalFormatting>
  <conditionalFormatting sqref="FL7">
    <cfRule type="expression" dxfId="18290" priority="20999" stopIfTrue="1">
      <formula>WEEKDAY($A7)=1</formula>
    </cfRule>
  </conditionalFormatting>
  <conditionalFormatting sqref="FL7">
    <cfRule type="expression" dxfId="18289" priority="20998" stopIfTrue="1">
      <formula>WEEKDAY($A7)=1</formula>
    </cfRule>
  </conditionalFormatting>
  <conditionalFormatting sqref="FL7">
    <cfRule type="expression" dxfId="18288" priority="20997" stopIfTrue="1">
      <formula>WEEKDAY($A7)=1</formula>
    </cfRule>
  </conditionalFormatting>
  <conditionalFormatting sqref="FL7">
    <cfRule type="expression" dxfId="18287" priority="20996" stopIfTrue="1">
      <formula>WEEKDAY($A7)=1</formula>
    </cfRule>
  </conditionalFormatting>
  <conditionalFormatting sqref="FL7">
    <cfRule type="expression" dxfId="18286" priority="20995" stopIfTrue="1">
      <formula>WEEKDAY($A7)=1</formula>
    </cfRule>
  </conditionalFormatting>
  <conditionalFormatting sqref="FL7">
    <cfRule type="expression" dxfId="18285" priority="20994" stopIfTrue="1">
      <formula>WEEKDAY($A7)=1</formula>
    </cfRule>
  </conditionalFormatting>
  <conditionalFormatting sqref="FL7">
    <cfRule type="expression" dxfId="18284" priority="20993" stopIfTrue="1">
      <formula>WEEKDAY($A7)=1</formula>
    </cfRule>
  </conditionalFormatting>
  <conditionalFormatting sqref="FL7">
    <cfRule type="expression" dxfId="18283" priority="20992" stopIfTrue="1">
      <formula>WEEKDAY($A7)=1</formula>
    </cfRule>
  </conditionalFormatting>
  <conditionalFormatting sqref="FL7">
    <cfRule type="expression" dxfId="18282" priority="20991" stopIfTrue="1">
      <formula>WEEKDAY($A7)=1</formula>
    </cfRule>
  </conditionalFormatting>
  <conditionalFormatting sqref="FL7">
    <cfRule type="expression" dxfId="18281" priority="20990" stopIfTrue="1">
      <formula>WEEKDAY($A7)=1</formula>
    </cfRule>
  </conditionalFormatting>
  <conditionalFormatting sqref="FL7">
    <cfRule type="expression" dxfId="18280" priority="20989" stopIfTrue="1">
      <formula>WEEKDAY($A7)=1</formula>
    </cfRule>
  </conditionalFormatting>
  <conditionalFormatting sqref="FL7">
    <cfRule type="expression" dxfId="18279" priority="20988" stopIfTrue="1">
      <formula>WEEKDAY($A7)=1</formula>
    </cfRule>
  </conditionalFormatting>
  <conditionalFormatting sqref="FL7">
    <cfRule type="expression" dxfId="18278" priority="20987" stopIfTrue="1">
      <formula>WEEKDAY($A7)=1</formula>
    </cfRule>
  </conditionalFormatting>
  <conditionalFormatting sqref="FL7">
    <cfRule type="expression" dxfId="18277" priority="20986" stopIfTrue="1">
      <formula>WEEKDAY($A7)=1</formula>
    </cfRule>
  </conditionalFormatting>
  <conditionalFormatting sqref="FL7">
    <cfRule type="expression" dxfId="18276" priority="20985" stopIfTrue="1">
      <formula>WEEKDAY($A7)=1</formula>
    </cfRule>
  </conditionalFormatting>
  <conditionalFormatting sqref="FL7">
    <cfRule type="expression" dxfId="18275" priority="20984" stopIfTrue="1">
      <formula>WEEKDAY($A7)=1</formula>
    </cfRule>
  </conditionalFormatting>
  <conditionalFormatting sqref="FL7">
    <cfRule type="expression" dxfId="18274" priority="20983" stopIfTrue="1">
      <formula>WEEKDAY($A7)=1</formula>
    </cfRule>
  </conditionalFormatting>
  <conditionalFormatting sqref="FL7">
    <cfRule type="expression" dxfId="18273" priority="20982" stopIfTrue="1">
      <formula>WEEKDAY($A7)=1</formula>
    </cfRule>
  </conditionalFormatting>
  <conditionalFormatting sqref="FL7">
    <cfRule type="expression" dxfId="18272" priority="20981" stopIfTrue="1">
      <formula>WEEKDAY($A7)=1</formula>
    </cfRule>
  </conditionalFormatting>
  <conditionalFormatting sqref="FL7">
    <cfRule type="expression" dxfId="18271" priority="20980" stopIfTrue="1">
      <formula>WEEKDAY($A7)=1</formula>
    </cfRule>
  </conditionalFormatting>
  <conditionalFormatting sqref="FL7">
    <cfRule type="expression" dxfId="18270" priority="20979" stopIfTrue="1">
      <formula>WEEKDAY($A7)=1</formula>
    </cfRule>
  </conditionalFormatting>
  <conditionalFormatting sqref="FL7">
    <cfRule type="expression" dxfId="18269" priority="20978" stopIfTrue="1">
      <formula>WEEKDAY($A7)=1</formula>
    </cfRule>
  </conditionalFormatting>
  <conditionalFormatting sqref="FL7">
    <cfRule type="expression" dxfId="18268" priority="20977" stopIfTrue="1">
      <formula>WEEKDAY($A7)=1</formula>
    </cfRule>
  </conditionalFormatting>
  <conditionalFormatting sqref="FL7">
    <cfRule type="expression" dxfId="18267" priority="20976" stopIfTrue="1">
      <formula>WEEKDAY($A7)=1</formula>
    </cfRule>
  </conditionalFormatting>
  <conditionalFormatting sqref="FL7">
    <cfRule type="expression" dxfId="18266" priority="20975" stopIfTrue="1">
      <formula>WEEKDAY($A7)=1</formula>
    </cfRule>
  </conditionalFormatting>
  <conditionalFormatting sqref="FL7">
    <cfRule type="expression" dxfId="18265" priority="20974" stopIfTrue="1">
      <formula>WEEKDAY($A7)=1</formula>
    </cfRule>
  </conditionalFormatting>
  <conditionalFormatting sqref="FL7">
    <cfRule type="expression" dxfId="18264" priority="20973" stopIfTrue="1">
      <formula>WEEKDAY($A7)=1</formula>
    </cfRule>
  </conditionalFormatting>
  <conditionalFormatting sqref="FL7">
    <cfRule type="expression" dxfId="18263" priority="20972" stopIfTrue="1">
      <formula>WEEKDAY($A7)=1</formula>
    </cfRule>
  </conditionalFormatting>
  <conditionalFormatting sqref="FL7">
    <cfRule type="expression" dxfId="18262" priority="20971" stopIfTrue="1">
      <formula>WEEKDAY($A7)=1</formula>
    </cfRule>
  </conditionalFormatting>
  <conditionalFormatting sqref="FL7">
    <cfRule type="expression" dxfId="18261" priority="20970" stopIfTrue="1">
      <formula>WEEKDAY($A7)=1</formula>
    </cfRule>
  </conditionalFormatting>
  <conditionalFormatting sqref="FL7">
    <cfRule type="expression" dxfId="18260" priority="20968" stopIfTrue="1">
      <formula>WEEKDAY($A7)=1</formula>
    </cfRule>
  </conditionalFormatting>
  <conditionalFormatting sqref="FL7">
    <cfRule type="expression" dxfId="18259" priority="20967" stopIfTrue="1">
      <formula>WEEKDAY($A7)=1</formula>
    </cfRule>
  </conditionalFormatting>
  <conditionalFormatting sqref="FL7">
    <cfRule type="expression" dxfId="18258" priority="20966" stopIfTrue="1">
      <formula>WEEKDAY($A7)=1</formula>
    </cfRule>
  </conditionalFormatting>
  <conditionalFormatting sqref="FL7">
    <cfRule type="expression" dxfId="18257" priority="20965" stopIfTrue="1">
      <formula>WEEKDAY($A7)=1</formula>
    </cfRule>
  </conditionalFormatting>
  <conditionalFormatting sqref="FL7">
    <cfRule type="expression" dxfId="18256" priority="20964" stopIfTrue="1">
      <formula>WEEKDAY($A7)=1</formula>
    </cfRule>
  </conditionalFormatting>
  <conditionalFormatting sqref="FL7">
    <cfRule type="expression" dxfId="18255" priority="20963" stopIfTrue="1">
      <formula>WEEKDAY($A7)=1</formula>
    </cfRule>
  </conditionalFormatting>
  <conditionalFormatting sqref="FL7">
    <cfRule type="expression" dxfId="18254" priority="20962" stopIfTrue="1">
      <formula>WEEKDAY($A7)=1</formula>
    </cfRule>
  </conditionalFormatting>
  <conditionalFormatting sqref="FL7">
    <cfRule type="expression" dxfId="18253" priority="20961" stopIfTrue="1">
      <formula>WEEKDAY($A7)=1</formula>
    </cfRule>
  </conditionalFormatting>
  <conditionalFormatting sqref="FL7">
    <cfRule type="expression" dxfId="18252" priority="20960" stopIfTrue="1">
      <formula>WEEKDAY($A7)=1</formula>
    </cfRule>
  </conditionalFormatting>
  <conditionalFormatting sqref="FL7">
    <cfRule type="expression" dxfId="18251" priority="20959" stopIfTrue="1">
      <formula>WEEKDAY($A7)=1</formula>
    </cfRule>
  </conditionalFormatting>
  <conditionalFormatting sqref="FL7">
    <cfRule type="expression" dxfId="18250" priority="20958" stopIfTrue="1">
      <formula>WEEKDAY($A7)=1</formula>
    </cfRule>
  </conditionalFormatting>
  <conditionalFormatting sqref="FL7">
    <cfRule type="expression" dxfId="18249" priority="20957" stopIfTrue="1">
      <formula>WEEKDAY($A7)=1</formula>
    </cfRule>
  </conditionalFormatting>
  <conditionalFormatting sqref="FL7">
    <cfRule type="expression" dxfId="18248" priority="20956" stopIfTrue="1">
      <formula>WEEKDAY($A7)=1</formula>
    </cfRule>
  </conditionalFormatting>
  <conditionalFormatting sqref="FL7">
    <cfRule type="expression" dxfId="18247" priority="20955" stopIfTrue="1">
      <formula>WEEKDAY($A7)=1</formula>
    </cfRule>
  </conditionalFormatting>
  <conditionalFormatting sqref="FL7">
    <cfRule type="expression" dxfId="18246" priority="20954" stopIfTrue="1">
      <formula>WEEKDAY($A7)=1</formula>
    </cfRule>
  </conditionalFormatting>
  <conditionalFormatting sqref="FL7">
    <cfRule type="expression" dxfId="18245" priority="20953" stopIfTrue="1">
      <formula>WEEKDAY($A7)=1</formula>
    </cfRule>
  </conditionalFormatting>
  <conditionalFormatting sqref="FL7">
    <cfRule type="expression" dxfId="18244" priority="20952" stopIfTrue="1">
      <formula>WEEKDAY($A7)=1</formula>
    </cfRule>
  </conditionalFormatting>
  <conditionalFormatting sqref="FL7">
    <cfRule type="expression" dxfId="18243" priority="20951" stopIfTrue="1">
      <formula>WEEKDAY($A7)=1</formula>
    </cfRule>
  </conditionalFormatting>
  <conditionalFormatting sqref="FL7">
    <cfRule type="expression" dxfId="18242" priority="20950" stopIfTrue="1">
      <formula>WEEKDAY($A7)=1</formula>
    </cfRule>
  </conditionalFormatting>
  <conditionalFormatting sqref="FL7">
    <cfRule type="expression" dxfId="18241" priority="20949" stopIfTrue="1">
      <formula>WEEKDAY($A7)=1</formula>
    </cfRule>
  </conditionalFormatting>
  <conditionalFormatting sqref="FL7">
    <cfRule type="expression" dxfId="18240" priority="20948" stopIfTrue="1">
      <formula>WEEKDAY($A7)=1</formula>
    </cfRule>
  </conditionalFormatting>
  <conditionalFormatting sqref="FL7">
    <cfRule type="expression" dxfId="18239" priority="20947" stopIfTrue="1">
      <formula>WEEKDAY($A7)=1</formula>
    </cfRule>
  </conditionalFormatting>
  <conditionalFormatting sqref="FL7">
    <cfRule type="expression" dxfId="18238" priority="20946" stopIfTrue="1">
      <formula>WEEKDAY($A7)=1</formula>
    </cfRule>
  </conditionalFormatting>
  <conditionalFormatting sqref="FL7">
    <cfRule type="expression" dxfId="18237" priority="20945" stopIfTrue="1">
      <formula>WEEKDAY($A7)=1</formula>
    </cfRule>
  </conditionalFormatting>
  <conditionalFormatting sqref="FL7">
    <cfRule type="expression" dxfId="18236" priority="20944" stopIfTrue="1">
      <formula>WEEKDAY($A7)=1</formula>
    </cfRule>
  </conditionalFormatting>
  <conditionalFormatting sqref="FL7">
    <cfRule type="expression" dxfId="18235" priority="20943" stopIfTrue="1">
      <formula>WEEKDAY($A7)=1</formula>
    </cfRule>
  </conditionalFormatting>
  <conditionalFormatting sqref="FL7">
    <cfRule type="expression" dxfId="18234" priority="20942" stopIfTrue="1">
      <formula>WEEKDAY($A7)=1</formula>
    </cfRule>
  </conditionalFormatting>
  <conditionalFormatting sqref="FL7">
    <cfRule type="expression" dxfId="18233" priority="20941" stopIfTrue="1">
      <formula>WEEKDAY($A7)=1</formula>
    </cfRule>
  </conditionalFormatting>
  <conditionalFormatting sqref="FL7">
    <cfRule type="expression" dxfId="18232" priority="20940" stopIfTrue="1">
      <formula>WEEKDAY($A7)=1</formula>
    </cfRule>
  </conditionalFormatting>
  <conditionalFormatting sqref="FL7">
    <cfRule type="expression" dxfId="18231" priority="20939" stopIfTrue="1">
      <formula>WEEKDAY($A7)=1</formula>
    </cfRule>
  </conditionalFormatting>
  <conditionalFormatting sqref="FL7">
    <cfRule type="expression" dxfId="18230" priority="20938" stopIfTrue="1">
      <formula>WEEKDAY($A7)=1</formula>
    </cfRule>
  </conditionalFormatting>
  <conditionalFormatting sqref="FL7">
    <cfRule type="expression" dxfId="18229" priority="20937" stopIfTrue="1">
      <formula>WEEKDAY($A7)=1</formula>
    </cfRule>
  </conditionalFormatting>
  <conditionalFormatting sqref="FL7">
    <cfRule type="expression" dxfId="18228" priority="20936" stopIfTrue="1">
      <formula>WEEKDAY($A7)=1</formula>
    </cfRule>
  </conditionalFormatting>
  <conditionalFormatting sqref="FL7">
    <cfRule type="expression" dxfId="18227" priority="20935" stopIfTrue="1">
      <formula>WEEKDAY($A7)=1</formula>
    </cfRule>
  </conditionalFormatting>
  <conditionalFormatting sqref="FL7">
    <cfRule type="expression" dxfId="18226" priority="20931" stopIfTrue="1">
      <formula>WEEKDAY($A7)=1</formula>
    </cfRule>
  </conditionalFormatting>
  <conditionalFormatting sqref="FL7">
    <cfRule type="expression" dxfId="18225" priority="20934" stopIfTrue="1">
      <formula>WEEKDAY($A7)=1</formula>
    </cfRule>
  </conditionalFormatting>
  <conditionalFormatting sqref="FL7">
    <cfRule type="expression" dxfId="18224" priority="20933" stopIfTrue="1">
      <formula>WEEKDAY($A7)=1</formula>
    </cfRule>
  </conditionalFormatting>
  <conditionalFormatting sqref="FL7">
    <cfRule type="expression" dxfId="18223" priority="20932" stopIfTrue="1">
      <formula>WEEKDAY($A7)=1</formula>
    </cfRule>
  </conditionalFormatting>
  <conditionalFormatting sqref="FL7">
    <cfRule type="expression" dxfId="18222" priority="20930" stopIfTrue="1">
      <formula>WEEKDAY($A7)=1</formula>
    </cfRule>
  </conditionalFormatting>
  <conditionalFormatting sqref="FL7">
    <cfRule type="expression" dxfId="18221" priority="20929" stopIfTrue="1">
      <formula>WEEKDAY($A7)=1</formula>
    </cfRule>
  </conditionalFormatting>
  <conditionalFormatting sqref="FL7">
    <cfRule type="expression" dxfId="18220" priority="20928" stopIfTrue="1">
      <formula>WEEKDAY($A7)=1</formula>
    </cfRule>
  </conditionalFormatting>
  <conditionalFormatting sqref="FL7">
    <cfRule type="expression" dxfId="18219" priority="20927" stopIfTrue="1">
      <formula>WEEKDAY($A7)=1</formula>
    </cfRule>
  </conditionalFormatting>
  <conditionalFormatting sqref="FL7">
    <cfRule type="expression" dxfId="18218" priority="20880" stopIfTrue="1">
      <formula>WEEKDAY($A7)=1</formula>
    </cfRule>
  </conditionalFormatting>
  <conditionalFormatting sqref="FL7">
    <cfRule type="expression" dxfId="18217" priority="20926" stopIfTrue="1">
      <formula>WEEKDAY($A7)=1</formula>
    </cfRule>
  </conditionalFormatting>
  <conditionalFormatting sqref="FL7">
    <cfRule type="expression" dxfId="18216" priority="20925" stopIfTrue="1">
      <formula>WEEKDAY($A7)=1</formula>
    </cfRule>
  </conditionalFormatting>
  <conditionalFormatting sqref="FL7">
    <cfRule type="expression" dxfId="18215" priority="20924" stopIfTrue="1">
      <formula>WEEKDAY($A7)=1</formula>
    </cfRule>
  </conditionalFormatting>
  <conditionalFormatting sqref="FL7">
    <cfRule type="expression" dxfId="18214" priority="20923" stopIfTrue="1">
      <formula>WEEKDAY($A7)=1</formula>
    </cfRule>
  </conditionalFormatting>
  <conditionalFormatting sqref="FL7">
    <cfRule type="expression" dxfId="18213" priority="20922" stopIfTrue="1">
      <formula>WEEKDAY($A7)=1</formula>
    </cfRule>
  </conditionalFormatting>
  <conditionalFormatting sqref="FL7">
    <cfRule type="expression" dxfId="18212" priority="20921" stopIfTrue="1">
      <formula>WEEKDAY($A7)=1</formula>
    </cfRule>
  </conditionalFormatting>
  <conditionalFormatting sqref="FL7">
    <cfRule type="expression" dxfId="18211" priority="20920" stopIfTrue="1">
      <formula>WEEKDAY($A7)=1</formula>
    </cfRule>
  </conditionalFormatting>
  <conditionalFormatting sqref="FL7">
    <cfRule type="expression" dxfId="18210" priority="20919" stopIfTrue="1">
      <formula>WEEKDAY($A7)=1</formula>
    </cfRule>
  </conditionalFormatting>
  <conditionalFormatting sqref="FL7">
    <cfRule type="expression" dxfId="18209" priority="20918" stopIfTrue="1">
      <formula>WEEKDAY($A7)=1</formula>
    </cfRule>
  </conditionalFormatting>
  <conditionalFormatting sqref="FL7">
    <cfRule type="expression" dxfId="18208" priority="20917" stopIfTrue="1">
      <formula>WEEKDAY($A7)=1</formula>
    </cfRule>
  </conditionalFormatting>
  <conditionalFormatting sqref="FL7">
    <cfRule type="expression" dxfId="18207" priority="20916" stopIfTrue="1">
      <formula>WEEKDAY($A7)=1</formula>
    </cfRule>
  </conditionalFormatting>
  <conditionalFormatting sqref="FL7">
    <cfRule type="expression" dxfId="18206" priority="20915" stopIfTrue="1">
      <formula>WEEKDAY($A7)=1</formula>
    </cfRule>
  </conditionalFormatting>
  <conditionalFormatting sqref="FL7">
    <cfRule type="expression" dxfId="18205" priority="20914" stopIfTrue="1">
      <formula>WEEKDAY($A7)=1</formula>
    </cfRule>
  </conditionalFormatting>
  <conditionalFormatting sqref="FL7">
    <cfRule type="expression" dxfId="18204" priority="20913" stopIfTrue="1">
      <formula>WEEKDAY($A7)=1</formula>
    </cfRule>
  </conditionalFormatting>
  <conditionalFormatting sqref="FL7">
    <cfRule type="expression" dxfId="18203" priority="20912" stopIfTrue="1">
      <formula>WEEKDAY($A7)=1</formula>
    </cfRule>
  </conditionalFormatting>
  <conditionalFormatting sqref="FL7">
    <cfRule type="expression" dxfId="18202" priority="20911" stopIfTrue="1">
      <formula>WEEKDAY($A7)=1</formula>
    </cfRule>
  </conditionalFormatting>
  <conditionalFormatting sqref="FL7">
    <cfRule type="expression" dxfId="18201" priority="20910" stopIfTrue="1">
      <formula>WEEKDAY($A7)=1</formula>
    </cfRule>
  </conditionalFormatting>
  <conditionalFormatting sqref="FL7">
    <cfRule type="expression" dxfId="18200" priority="20909" stopIfTrue="1">
      <formula>WEEKDAY($A7)=1</formula>
    </cfRule>
  </conditionalFormatting>
  <conditionalFormatting sqref="FL7">
    <cfRule type="expression" dxfId="18199" priority="20908" stopIfTrue="1">
      <formula>WEEKDAY($A7)=1</formula>
    </cfRule>
  </conditionalFormatting>
  <conditionalFormatting sqref="FL7">
    <cfRule type="expression" dxfId="18198" priority="20907" stopIfTrue="1">
      <formula>WEEKDAY($A7)=1</formula>
    </cfRule>
  </conditionalFormatting>
  <conditionalFormatting sqref="FL7">
    <cfRule type="expression" dxfId="18197" priority="20906" stopIfTrue="1">
      <formula>WEEKDAY($A7)=1</formula>
    </cfRule>
  </conditionalFormatting>
  <conditionalFormatting sqref="FL7">
    <cfRule type="expression" dxfId="18196" priority="20905" stopIfTrue="1">
      <formula>WEEKDAY($A7)=1</formula>
    </cfRule>
  </conditionalFormatting>
  <conditionalFormatting sqref="FL7">
    <cfRule type="expression" dxfId="18195" priority="20904" stopIfTrue="1">
      <formula>WEEKDAY($A7)=1</formula>
    </cfRule>
  </conditionalFormatting>
  <conditionalFormatting sqref="FL7">
    <cfRule type="expression" dxfId="18194" priority="20903" stopIfTrue="1">
      <formula>WEEKDAY($A7)=1</formula>
    </cfRule>
  </conditionalFormatting>
  <conditionalFormatting sqref="FL7">
    <cfRule type="expression" dxfId="18193" priority="20902" stopIfTrue="1">
      <formula>WEEKDAY($A7)=1</formula>
    </cfRule>
  </conditionalFormatting>
  <conditionalFormatting sqref="FL7">
    <cfRule type="expression" dxfId="18192" priority="20901" stopIfTrue="1">
      <formula>WEEKDAY($A7)=1</formula>
    </cfRule>
  </conditionalFormatting>
  <conditionalFormatting sqref="FL7">
    <cfRule type="expression" dxfId="18191" priority="20900" stopIfTrue="1">
      <formula>WEEKDAY($A7)=1</formula>
    </cfRule>
  </conditionalFormatting>
  <conditionalFormatting sqref="FL7">
    <cfRule type="expression" dxfId="18190" priority="20899" stopIfTrue="1">
      <formula>WEEKDAY($A7)=1</formula>
    </cfRule>
  </conditionalFormatting>
  <conditionalFormatting sqref="FL7">
    <cfRule type="expression" dxfId="18189" priority="20898" stopIfTrue="1">
      <formula>WEEKDAY($A7)=1</formula>
    </cfRule>
  </conditionalFormatting>
  <conditionalFormatting sqref="FL7">
    <cfRule type="expression" dxfId="18188" priority="20897" stopIfTrue="1">
      <formula>WEEKDAY($A7)=1</formula>
    </cfRule>
  </conditionalFormatting>
  <conditionalFormatting sqref="FL7">
    <cfRule type="expression" dxfId="18187" priority="20896" stopIfTrue="1">
      <formula>WEEKDAY($A7)=1</formula>
    </cfRule>
  </conditionalFormatting>
  <conditionalFormatting sqref="FL7">
    <cfRule type="expression" dxfId="18186" priority="20895" stopIfTrue="1">
      <formula>WEEKDAY($A7)=1</formula>
    </cfRule>
  </conditionalFormatting>
  <conditionalFormatting sqref="FL7">
    <cfRule type="expression" dxfId="18185" priority="20894" stopIfTrue="1">
      <formula>WEEKDAY($A7)=1</formula>
    </cfRule>
  </conditionalFormatting>
  <conditionalFormatting sqref="FL7">
    <cfRule type="expression" dxfId="18184" priority="20893" stopIfTrue="1">
      <formula>WEEKDAY($A7)=1</formula>
    </cfRule>
  </conditionalFormatting>
  <conditionalFormatting sqref="FL7">
    <cfRule type="expression" dxfId="18183" priority="20892" stopIfTrue="1">
      <formula>WEEKDAY($A7)=1</formula>
    </cfRule>
  </conditionalFormatting>
  <conditionalFormatting sqref="FL7">
    <cfRule type="expression" dxfId="18182" priority="20891" stopIfTrue="1">
      <formula>WEEKDAY($A7)=1</formula>
    </cfRule>
  </conditionalFormatting>
  <conditionalFormatting sqref="FL7">
    <cfRule type="expression" dxfId="18181" priority="20890" stopIfTrue="1">
      <formula>WEEKDAY($A7)=1</formula>
    </cfRule>
  </conditionalFormatting>
  <conditionalFormatting sqref="FL7">
    <cfRule type="expression" dxfId="18180" priority="20889" stopIfTrue="1">
      <formula>WEEKDAY($A7)=1</formula>
    </cfRule>
  </conditionalFormatting>
  <conditionalFormatting sqref="FL7">
    <cfRule type="expression" dxfId="18179" priority="20888" stopIfTrue="1">
      <formula>WEEKDAY($A7)=1</formula>
    </cfRule>
  </conditionalFormatting>
  <conditionalFormatting sqref="FL7">
    <cfRule type="expression" dxfId="18178" priority="20887" stopIfTrue="1">
      <formula>WEEKDAY($A7)=1</formula>
    </cfRule>
  </conditionalFormatting>
  <conditionalFormatting sqref="FL7">
    <cfRule type="expression" dxfId="18177" priority="20886" stopIfTrue="1">
      <formula>WEEKDAY($A7)=1</formula>
    </cfRule>
  </conditionalFormatting>
  <conditionalFormatting sqref="FL7">
    <cfRule type="expression" dxfId="18176" priority="20885" stopIfTrue="1">
      <formula>WEEKDAY($A7)=1</formula>
    </cfRule>
  </conditionalFormatting>
  <conditionalFormatting sqref="FL7">
    <cfRule type="expression" dxfId="18175" priority="20884" stopIfTrue="1">
      <formula>WEEKDAY($A7)=1</formula>
    </cfRule>
  </conditionalFormatting>
  <conditionalFormatting sqref="FL7">
    <cfRule type="expression" dxfId="18174" priority="20883" stopIfTrue="1">
      <formula>WEEKDAY($A7)=1</formula>
    </cfRule>
  </conditionalFormatting>
  <conditionalFormatting sqref="FL7">
    <cfRule type="expression" dxfId="18173" priority="20882" stopIfTrue="1">
      <formula>WEEKDAY($A7)=1</formula>
    </cfRule>
  </conditionalFormatting>
  <conditionalFormatting sqref="FL7">
    <cfRule type="expression" dxfId="18172" priority="20881" stopIfTrue="1">
      <formula>WEEKDAY($A7)=1</formula>
    </cfRule>
  </conditionalFormatting>
  <conditionalFormatting sqref="FL7">
    <cfRule type="expression" dxfId="18171" priority="20879" stopIfTrue="1">
      <formula>WEEKDAY($A7)=1</formula>
    </cfRule>
  </conditionalFormatting>
  <conditionalFormatting sqref="FL7">
    <cfRule type="expression" dxfId="18170" priority="20878" stopIfTrue="1">
      <formula>WEEKDAY($A7)=1</formula>
    </cfRule>
  </conditionalFormatting>
  <conditionalFormatting sqref="FL7">
    <cfRule type="expression" dxfId="18169" priority="20877" stopIfTrue="1">
      <formula>WEEKDAY($A7)=1</formula>
    </cfRule>
  </conditionalFormatting>
  <conditionalFormatting sqref="FL7">
    <cfRule type="expression" dxfId="18168" priority="20876" stopIfTrue="1">
      <formula>WEEKDAY($A7)=1</formula>
    </cfRule>
  </conditionalFormatting>
  <conditionalFormatting sqref="FL7">
    <cfRule type="expression" dxfId="18167" priority="20875" stopIfTrue="1">
      <formula>WEEKDAY($A7)=1</formula>
    </cfRule>
  </conditionalFormatting>
  <conditionalFormatting sqref="FL7">
    <cfRule type="expression" dxfId="18166" priority="20874" stopIfTrue="1">
      <formula>WEEKDAY($A7)=1</formula>
    </cfRule>
  </conditionalFormatting>
  <conditionalFormatting sqref="FL7">
    <cfRule type="expression" dxfId="18165" priority="20873" stopIfTrue="1">
      <formula>WEEKDAY($A7)=1</formula>
    </cfRule>
  </conditionalFormatting>
  <conditionalFormatting sqref="FL7">
    <cfRule type="expression" dxfId="18164" priority="20872" stopIfTrue="1">
      <formula>WEEKDAY($A7)=1</formula>
    </cfRule>
  </conditionalFormatting>
  <conditionalFormatting sqref="FL7">
    <cfRule type="expression" dxfId="18163" priority="20871" stopIfTrue="1">
      <formula>WEEKDAY($A7)=1</formula>
    </cfRule>
  </conditionalFormatting>
  <conditionalFormatting sqref="FL7">
    <cfRule type="expression" dxfId="18162" priority="20870" stopIfTrue="1">
      <formula>WEEKDAY($A7)=1</formula>
    </cfRule>
  </conditionalFormatting>
  <conditionalFormatting sqref="FL7">
    <cfRule type="expression" dxfId="18161" priority="20869" stopIfTrue="1">
      <formula>WEEKDAY($A7)=1</formula>
    </cfRule>
  </conditionalFormatting>
  <conditionalFormatting sqref="FL7">
    <cfRule type="expression" dxfId="18160" priority="20868" stopIfTrue="1">
      <formula>WEEKDAY($A7)=1</formula>
    </cfRule>
  </conditionalFormatting>
  <conditionalFormatting sqref="FL7">
    <cfRule type="expression" dxfId="18159" priority="20867" stopIfTrue="1">
      <formula>WEEKDAY($A7)=1</formula>
    </cfRule>
  </conditionalFormatting>
  <conditionalFormatting sqref="FL7">
    <cfRule type="expression" dxfId="18158" priority="20866" stopIfTrue="1">
      <formula>WEEKDAY($A7)=1</formula>
    </cfRule>
  </conditionalFormatting>
  <conditionalFormatting sqref="FL7">
    <cfRule type="expression" dxfId="18157" priority="20865" stopIfTrue="1">
      <formula>WEEKDAY($A7)=1</formula>
    </cfRule>
  </conditionalFormatting>
  <conditionalFormatting sqref="FL7">
    <cfRule type="expression" dxfId="18156" priority="20864" stopIfTrue="1">
      <formula>WEEKDAY($A7)=1</formula>
    </cfRule>
  </conditionalFormatting>
  <conditionalFormatting sqref="FL7">
    <cfRule type="expression" dxfId="18155" priority="20863" stopIfTrue="1">
      <formula>WEEKDAY($A7)=1</formula>
    </cfRule>
  </conditionalFormatting>
  <conditionalFormatting sqref="FL7">
    <cfRule type="expression" dxfId="18154" priority="20862" stopIfTrue="1">
      <formula>WEEKDAY($A7)=1</formula>
    </cfRule>
  </conditionalFormatting>
  <conditionalFormatting sqref="FL7">
    <cfRule type="expression" dxfId="18153" priority="20861" stopIfTrue="1">
      <formula>WEEKDAY($A7)=1</formula>
    </cfRule>
  </conditionalFormatting>
  <conditionalFormatting sqref="FL7">
    <cfRule type="expression" dxfId="18152" priority="20860" stopIfTrue="1">
      <formula>WEEKDAY($A7)=1</formula>
    </cfRule>
  </conditionalFormatting>
  <conditionalFormatting sqref="FL7">
    <cfRule type="expression" dxfId="18151" priority="20859" stopIfTrue="1">
      <formula>WEEKDAY($A7)=1</formula>
    </cfRule>
  </conditionalFormatting>
  <conditionalFormatting sqref="FL7">
    <cfRule type="expression" dxfId="18150" priority="20858" stopIfTrue="1">
      <formula>WEEKDAY($A7)=1</formula>
    </cfRule>
  </conditionalFormatting>
  <conditionalFormatting sqref="FL7">
    <cfRule type="expression" dxfId="18149" priority="20857" stopIfTrue="1">
      <formula>WEEKDAY($A7)=1</formula>
    </cfRule>
  </conditionalFormatting>
  <conditionalFormatting sqref="FL7">
    <cfRule type="expression" dxfId="18148" priority="20856" stopIfTrue="1">
      <formula>WEEKDAY($A7)=1</formula>
    </cfRule>
  </conditionalFormatting>
  <conditionalFormatting sqref="FL7">
    <cfRule type="expression" dxfId="18147" priority="20855" stopIfTrue="1">
      <formula>WEEKDAY($A7)=1</formula>
    </cfRule>
  </conditionalFormatting>
  <conditionalFormatting sqref="FL7">
    <cfRule type="expression" dxfId="18146" priority="20854" stopIfTrue="1">
      <formula>WEEKDAY($A7)=1</formula>
    </cfRule>
  </conditionalFormatting>
  <conditionalFormatting sqref="FL7">
    <cfRule type="expression" dxfId="18145" priority="20853" stopIfTrue="1">
      <formula>WEEKDAY($A7)=1</formula>
    </cfRule>
  </conditionalFormatting>
  <conditionalFormatting sqref="FL7">
    <cfRule type="expression" dxfId="18144" priority="20852" stopIfTrue="1">
      <formula>WEEKDAY($A7)=1</formula>
    </cfRule>
  </conditionalFormatting>
  <conditionalFormatting sqref="FL7">
    <cfRule type="expression" dxfId="18143" priority="20851" stopIfTrue="1">
      <formula>WEEKDAY($A7)=1</formula>
    </cfRule>
  </conditionalFormatting>
  <conditionalFormatting sqref="FL7">
    <cfRule type="expression" dxfId="18142" priority="20850" stopIfTrue="1">
      <formula>WEEKDAY($A7)=1</formula>
    </cfRule>
  </conditionalFormatting>
  <conditionalFormatting sqref="FL7">
    <cfRule type="expression" dxfId="18141" priority="20849" stopIfTrue="1">
      <formula>WEEKDAY($A7)=1</formula>
    </cfRule>
  </conditionalFormatting>
  <conditionalFormatting sqref="FL7">
    <cfRule type="expression" dxfId="18140" priority="20848" stopIfTrue="1">
      <formula>WEEKDAY($A7)=1</formula>
    </cfRule>
  </conditionalFormatting>
  <conditionalFormatting sqref="FL7">
    <cfRule type="expression" dxfId="18139" priority="20847" stopIfTrue="1">
      <formula>WEEKDAY($A7)=1</formula>
    </cfRule>
  </conditionalFormatting>
  <conditionalFormatting sqref="FL7">
    <cfRule type="expression" dxfId="18138" priority="20846" stopIfTrue="1">
      <formula>WEEKDAY($A7)=1</formula>
    </cfRule>
  </conditionalFormatting>
  <conditionalFormatting sqref="FL7">
    <cfRule type="expression" dxfId="18137" priority="20842" stopIfTrue="1">
      <formula>WEEKDAY($A7)=1</formula>
    </cfRule>
  </conditionalFormatting>
  <conditionalFormatting sqref="FL7">
    <cfRule type="expression" dxfId="18136" priority="20845" stopIfTrue="1">
      <formula>WEEKDAY($A7)=1</formula>
    </cfRule>
  </conditionalFormatting>
  <conditionalFormatting sqref="FL7">
    <cfRule type="expression" dxfId="18135" priority="20844" stopIfTrue="1">
      <formula>WEEKDAY($A7)=1</formula>
    </cfRule>
  </conditionalFormatting>
  <conditionalFormatting sqref="FL7">
    <cfRule type="expression" dxfId="18134" priority="20843" stopIfTrue="1">
      <formula>WEEKDAY($A7)=1</formula>
    </cfRule>
  </conditionalFormatting>
  <conditionalFormatting sqref="FL7">
    <cfRule type="expression" dxfId="18133" priority="20841" stopIfTrue="1">
      <formula>WEEKDAY($A7)=1</formula>
    </cfRule>
  </conditionalFormatting>
  <conditionalFormatting sqref="FL7">
    <cfRule type="expression" dxfId="18132" priority="20840" stopIfTrue="1">
      <formula>WEEKDAY($A7)=1</formula>
    </cfRule>
  </conditionalFormatting>
  <conditionalFormatting sqref="FL7">
    <cfRule type="expression" dxfId="18131" priority="20839" stopIfTrue="1">
      <formula>WEEKDAY($A7)=1</formula>
    </cfRule>
  </conditionalFormatting>
  <conditionalFormatting sqref="FL7">
    <cfRule type="expression" dxfId="18130" priority="20838" stopIfTrue="1">
      <formula>WEEKDAY($A7)=1</formula>
    </cfRule>
  </conditionalFormatting>
  <conditionalFormatting sqref="FL7">
    <cfRule type="expression" dxfId="18129" priority="20791" stopIfTrue="1">
      <formula>WEEKDAY($A7)=1</formula>
    </cfRule>
  </conditionalFormatting>
  <conditionalFormatting sqref="FL7">
    <cfRule type="expression" dxfId="18128" priority="20837" stopIfTrue="1">
      <formula>WEEKDAY($A7)=1</formula>
    </cfRule>
  </conditionalFormatting>
  <conditionalFormatting sqref="FL7">
    <cfRule type="expression" dxfId="18127" priority="20836" stopIfTrue="1">
      <formula>WEEKDAY($A7)=1</formula>
    </cfRule>
  </conditionalFormatting>
  <conditionalFormatting sqref="FL7">
    <cfRule type="expression" dxfId="18126" priority="20835" stopIfTrue="1">
      <formula>WEEKDAY($A7)=1</formula>
    </cfRule>
  </conditionalFormatting>
  <conditionalFormatting sqref="FL7">
    <cfRule type="expression" dxfId="18125" priority="20834" stopIfTrue="1">
      <formula>WEEKDAY($A7)=1</formula>
    </cfRule>
  </conditionalFormatting>
  <conditionalFormatting sqref="FL7">
    <cfRule type="expression" dxfId="18124" priority="20833" stopIfTrue="1">
      <formula>WEEKDAY($A7)=1</formula>
    </cfRule>
  </conditionalFormatting>
  <conditionalFormatting sqref="FL7">
    <cfRule type="expression" dxfId="18123" priority="20832" stopIfTrue="1">
      <formula>WEEKDAY($A7)=1</formula>
    </cfRule>
  </conditionalFormatting>
  <conditionalFormatting sqref="FL7">
    <cfRule type="expression" dxfId="18122" priority="20831" stopIfTrue="1">
      <formula>WEEKDAY($A7)=1</formula>
    </cfRule>
  </conditionalFormatting>
  <conditionalFormatting sqref="FL7">
    <cfRule type="expression" dxfId="18121" priority="20830" stopIfTrue="1">
      <formula>WEEKDAY($A7)=1</formula>
    </cfRule>
  </conditionalFormatting>
  <conditionalFormatting sqref="FL7">
    <cfRule type="expression" dxfId="18120" priority="20829" stopIfTrue="1">
      <formula>WEEKDAY($A7)=1</formula>
    </cfRule>
  </conditionalFormatting>
  <conditionalFormatting sqref="FL7">
    <cfRule type="expression" dxfId="18119" priority="20828" stopIfTrue="1">
      <formula>WEEKDAY($A7)=1</formula>
    </cfRule>
  </conditionalFormatting>
  <conditionalFormatting sqref="FL7">
    <cfRule type="expression" dxfId="18118" priority="20827" stopIfTrue="1">
      <formula>WEEKDAY($A7)=1</formula>
    </cfRule>
  </conditionalFormatting>
  <conditionalFormatting sqref="FL7">
    <cfRule type="expression" dxfId="18117" priority="20826" stopIfTrue="1">
      <formula>WEEKDAY($A7)=1</formula>
    </cfRule>
  </conditionalFormatting>
  <conditionalFormatting sqref="FL7">
    <cfRule type="expression" dxfId="18116" priority="20825" stopIfTrue="1">
      <formula>WEEKDAY($A7)=1</formula>
    </cfRule>
  </conditionalFormatting>
  <conditionalFormatting sqref="FL7">
    <cfRule type="expression" dxfId="18115" priority="20824" stopIfTrue="1">
      <formula>WEEKDAY($A7)=1</formula>
    </cfRule>
  </conditionalFormatting>
  <conditionalFormatting sqref="FL7">
    <cfRule type="expression" dxfId="18114" priority="20823" stopIfTrue="1">
      <formula>WEEKDAY($A7)=1</formula>
    </cfRule>
  </conditionalFormatting>
  <conditionalFormatting sqref="FL7">
    <cfRule type="expression" dxfId="18113" priority="20822" stopIfTrue="1">
      <formula>WEEKDAY($A7)=1</formula>
    </cfRule>
  </conditionalFormatting>
  <conditionalFormatting sqref="FL7">
    <cfRule type="expression" dxfId="18112" priority="20821" stopIfTrue="1">
      <formula>WEEKDAY($A7)=1</formula>
    </cfRule>
  </conditionalFormatting>
  <conditionalFormatting sqref="FL7">
    <cfRule type="expression" dxfId="18111" priority="20820" stopIfTrue="1">
      <formula>WEEKDAY($A7)=1</formula>
    </cfRule>
  </conditionalFormatting>
  <conditionalFormatting sqref="FL7">
    <cfRule type="expression" dxfId="18110" priority="20819" stopIfTrue="1">
      <formula>WEEKDAY($A7)=1</formula>
    </cfRule>
  </conditionalFormatting>
  <conditionalFormatting sqref="FL7">
    <cfRule type="expression" dxfId="18109" priority="20818" stopIfTrue="1">
      <formula>WEEKDAY($A7)=1</formula>
    </cfRule>
  </conditionalFormatting>
  <conditionalFormatting sqref="FL7">
    <cfRule type="expression" dxfId="18108" priority="20817" stopIfTrue="1">
      <formula>WEEKDAY($A7)=1</formula>
    </cfRule>
  </conditionalFormatting>
  <conditionalFormatting sqref="FL7">
    <cfRule type="expression" dxfId="18107" priority="20816" stopIfTrue="1">
      <formula>WEEKDAY($A7)=1</formula>
    </cfRule>
  </conditionalFormatting>
  <conditionalFormatting sqref="FL7">
    <cfRule type="expression" dxfId="18106" priority="20815" stopIfTrue="1">
      <formula>WEEKDAY($A7)=1</formula>
    </cfRule>
  </conditionalFormatting>
  <conditionalFormatting sqref="FL7">
    <cfRule type="expression" dxfId="18105" priority="20814" stopIfTrue="1">
      <formula>WEEKDAY($A7)=1</formula>
    </cfRule>
  </conditionalFormatting>
  <conditionalFormatting sqref="FL7">
    <cfRule type="expression" dxfId="18104" priority="20813" stopIfTrue="1">
      <formula>WEEKDAY($A7)=1</formula>
    </cfRule>
  </conditionalFormatting>
  <conditionalFormatting sqref="FL7">
    <cfRule type="expression" dxfId="18103" priority="20812" stopIfTrue="1">
      <formula>WEEKDAY($A7)=1</formula>
    </cfRule>
  </conditionalFormatting>
  <conditionalFormatting sqref="FL7">
    <cfRule type="expression" dxfId="18102" priority="20811" stopIfTrue="1">
      <formula>WEEKDAY($A7)=1</formula>
    </cfRule>
  </conditionalFormatting>
  <conditionalFormatting sqref="FL7">
    <cfRule type="expression" dxfId="18101" priority="20810" stopIfTrue="1">
      <formula>WEEKDAY($A7)=1</formula>
    </cfRule>
  </conditionalFormatting>
  <conditionalFormatting sqref="FL7">
    <cfRule type="expression" dxfId="18100" priority="20809" stopIfTrue="1">
      <formula>WEEKDAY($A7)=1</formula>
    </cfRule>
  </conditionalFormatting>
  <conditionalFormatting sqref="FL7">
    <cfRule type="expression" dxfId="18099" priority="20808" stopIfTrue="1">
      <formula>WEEKDAY($A7)=1</formula>
    </cfRule>
  </conditionalFormatting>
  <conditionalFormatting sqref="FL7">
    <cfRule type="expression" dxfId="18098" priority="20807" stopIfTrue="1">
      <formula>WEEKDAY($A7)=1</formula>
    </cfRule>
  </conditionalFormatting>
  <conditionalFormatting sqref="FL7">
    <cfRule type="expression" dxfId="18097" priority="20806" stopIfTrue="1">
      <formula>WEEKDAY($A7)=1</formula>
    </cfRule>
  </conditionalFormatting>
  <conditionalFormatting sqref="FL7">
    <cfRule type="expression" dxfId="18096" priority="20805" stopIfTrue="1">
      <formula>WEEKDAY($A7)=1</formula>
    </cfRule>
  </conditionalFormatting>
  <conditionalFormatting sqref="FL7">
    <cfRule type="expression" dxfId="18095" priority="20804" stopIfTrue="1">
      <formula>WEEKDAY($A7)=1</formula>
    </cfRule>
  </conditionalFormatting>
  <conditionalFormatting sqref="FL7">
    <cfRule type="expression" dxfId="18094" priority="20803" stopIfTrue="1">
      <formula>WEEKDAY($A7)=1</formula>
    </cfRule>
  </conditionalFormatting>
  <conditionalFormatting sqref="FL7">
    <cfRule type="expression" dxfId="18093" priority="20802" stopIfTrue="1">
      <formula>WEEKDAY($A7)=1</formula>
    </cfRule>
  </conditionalFormatting>
  <conditionalFormatting sqref="FL7">
    <cfRule type="expression" dxfId="18092" priority="20801" stopIfTrue="1">
      <formula>WEEKDAY($A7)=1</formula>
    </cfRule>
  </conditionalFormatting>
  <conditionalFormatting sqref="FL7">
    <cfRule type="expression" dxfId="18091" priority="20800" stopIfTrue="1">
      <formula>WEEKDAY($A7)=1</formula>
    </cfRule>
  </conditionalFormatting>
  <conditionalFormatting sqref="FL7">
    <cfRule type="expression" dxfId="18090" priority="20799" stopIfTrue="1">
      <formula>WEEKDAY($A7)=1</formula>
    </cfRule>
  </conditionalFormatting>
  <conditionalFormatting sqref="FL7">
    <cfRule type="expression" dxfId="18089" priority="20798" stopIfTrue="1">
      <formula>WEEKDAY($A7)=1</formula>
    </cfRule>
  </conditionalFormatting>
  <conditionalFormatting sqref="FL7">
    <cfRule type="expression" dxfId="18088" priority="20797" stopIfTrue="1">
      <formula>WEEKDAY($A7)=1</formula>
    </cfRule>
  </conditionalFormatting>
  <conditionalFormatting sqref="FL7">
    <cfRule type="expression" dxfId="18087" priority="20796" stopIfTrue="1">
      <formula>WEEKDAY($A7)=1</formula>
    </cfRule>
  </conditionalFormatting>
  <conditionalFormatting sqref="FL7">
    <cfRule type="expression" dxfId="18086" priority="20795" stopIfTrue="1">
      <formula>WEEKDAY($A7)=1</formula>
    </cfRule>
  </conditionalFormatting>
  <conditionalFormatting sqref="FL7">
    <cfRule type="expression" dxfId="18085" priority="20794" stopIfTrue="1">
      <formula>WEEKDAY($A7)=1</formula>
    </cfRule>
  </conditionalFormatting>
  <conditionalFormatting sqref="FL7">
    <cfRule type="expression" dxfId="18084" priority="20793" stopIfTrue="1">
      <formula>WEEKDAY($A7)=1</formula>
    </cfRule>
  </conditionalFormatting>
  <conditionalFormatting sqref="FL7">
    <cfRule type="expression" dxfId="18083" priority="20792" stopIfTrue="1">
      <formula>WEEKDAY($A7)=1</formula>
    </cfRule>
  </conditionalFormatting>
  <conditionalFormatting sqref="FL7">
    <cfRule type="expression" dxfId="18082" priority="20787" stopIfTrue="1">
      <formula>WEEKDAY($A7)=1</formula>
    </cfRule>
  </conditionalFormatting>
  <conditionalFormatting sqref="FL7">
    <cfRule type="expression" dxfId="18081" priority="20790" stopIfTrue="1">
      <formula>WEEKDAY($A7)=1</formula>
    </cfRule>
  </conditionalFormatting>
  <conditionalFormatting sqref="FL7">
    <cfRule type="expression" dxfId="18080" priority="20789" stopIfTrue="1">
      <formula>WEEKDAY($A7)=1</formula>
    </cfRule>
  </conditionalFormatting>
  <conditionalFormatting sqref="FL7">
    <cfRule type="expression" dxfId="18079" priority="20788" stopIfTrue="1">
      <formula>WEEKDAY($A7)=1</formula>
    </cfRule>
  </conditionalFormatting>
  <conditionalFormatting sqref="FL7">
    <cfRule type="expression" dxfId="18078" priority="20786" stopIfTrue="1">
      <formula>WEEKDAY($A7)=1</formula>
    </cfRule>
  </conditionalFormatting>
  <conditionalFormatting sqref="FL7">
    <cfRule type="expression" dxfId="18077" priority="20785" stopIfTrue="1">
      <formula>WEEKDAY($A7)=1</formula>
    </cfRule>
  </conditionalFormatting>
  <conditionalFormatting sqref="FL7">
    <cfRule type="expression" dxfId="18076" priority="20784" stopIfTrue="1">
      <formula>WEEKDAY($A7)=1</formula>
    </cfRule>
  </conditionalFormatting>
  <conditionalFormatting sqref="FL7">
    <cfRule type="expression" dxfId="18075" priority="20783" stopIfTrue="1">
      <formula>WEEKDAY($A7)=1</formula>
    </cfRule>
  </conditionalFormatting>
  <conditionalFormatting sqref="FL7">
    <cfRule type="expression" dxfId="18074" priority="20736" stopIfTrue="1">
      <formula>WEEKDAY($A7)=1</formula>
    </cfRule>
  </conditionalFormatting>
  <conditionalFormatting sqref="FL7">
    <cfRule type="expression" dxfId="18073" priority="20782" stopIfTrue="1">
      <formula>WEEKDAY($A7)=1</formula>
    </cfRule>
  </conditionalFormatting>
  <conditionalFormatting sqref="FL7">
    <cfRule type="expression" dxfId="18072" priority="20781" stopIfTrue="1">
      <formula>WEEKDAY($A7)=1</formula>
    </cfRule>
  </conditionalFormatting>
  <conditionalFormatting sqref="FL7">
    <cfRule type="expression" dxfId="18071" priority="20780" stopIfTrue="1">
      <formula>WEEKDAY($A7)=1</formula>
    </cfRule>
  </conditionalFormatting>
  <conditionalFormatting sqref="FL7">
    <cfRule type="expression" dxfId="18070" priority="20779" stopIfTrue="1">
      <formula>WEEKDAY($A7)=1</formula>
    </cfRule>
  </conditionalFormatting>
  <conditionalFormatting sqref="FL7">
    <cfRule type="expression" dxfId="18069" priority="20778" stopIfTrue="1">
      <formula>WEEKDAY($A7)=1</formula>
    </cfRule>
  </conditionalFormatting>
  <conditionalFormatting sqref="FL7">
    <cfRule type="expression" dxfId="18068" priority="20777" stopIfTrue="1">
      <formula>WEEKDAY($A7)=1</formula>
    </cfRule>
  </conditionalFormatting>
  <conditionalFormatting sqref="FL7">
    <cfRule type="expression" dxfId="18067" priority="20776" stopIfTrue="1">
      <formula>WEEKDAY($A7)=1</formula>
    </cfRule>
  </conditionalFormatting>
  <conditionalFormatting sqref="FL7">
    <cfRule type="expression" dxfId="18066" priority="20775" stopIfTrue="1">
      <formula>WEEKDAY($A7)=1</formula>
    </cfRule>
  </conditionalFormatting>
  <conditionalFormatting sqref="FL7">
    <cfRule type="expression" dxfId="18065" priority="20774" stopIfTrue="1">
      <formula>WEEKDAY($A7)=1</formula>
    </cfRule>
  </conditionalFormatting>
  <conditionalFormatting sqref="FL7">
    <cfRule type="expression" dxfId="18064" priority="20773" stopIfTrue="1">
      <formula>WEEKDAY($A7)=1</formula>
    </cfRule>
  </conditionalFormatting>
  <conditionalFormatting sqref="FL7">
    <cfRule type="expression" dxfId="18063" priority="20772" stopIfTrue="1">
      <formula>WEEKDAY($A7)=1</formula>
    </cfRule>
  </conditionalFormatting>
  <conditionalFormatting sqref="FL7">
    <cfRule type="expression" dxfId="18062" priority="20771" stopIfTrue="1">
      <formula>WEEKDAY($A7)=1</formula>
    </cfRule>
  </conditionalFormatting>
  <conditionalFormatting sqref="FL7">
    <cfRule type="expression" dxfId="18061" priority="20770" stopIfTrue="1">
      <formula>WEEKDAY($A7)=1</formula>
    </cfRule>
  </conditionalFormatting>
  <conditionalFormatting sqref="FL7">
    <cfRule type="expression" dxfId="18060" priority="20769" stopIfTrue="1">
      <formula>WEEKDAY($A7)=1</formula>
    </cfRule>
  </conditionalFormatting>
  <conditionalFormatting sqref="FL7">
    <cfRule type="expression" dxfId="18059" priority="20768" stopIfTrue="1">
      <formula>WEEKDAY($A7)=1</formula>
    </cfRule>
  </conditionalFormatting>
  <conditionalFormatting sqref="FL7">
    <cfRule type="expression" dxfId="18058" priority="20767" stopIfTrue="1">
      <formula>WEEKDAY($A7)=1</formula>
    </cfRule>
  </conditionalFormatting>
  <conditionalFormatting sqref="FL7">
    <cfRule type="expression" dxfId="18057" priority="20766" stopIfTrue="1">
      <formula>WEEKDAY($A7)=1</formula>
    </cfRule>
  </conditionalFormatting>
  <conditionalFormatting sqref="FL7">
    <cfRule type="expression" dxfId="18056" priority="20765" stopIfTrue="1">
      <formula>WEEKDAY($A7)=1</formula>
    </cfRule>
  </conditionalFormatting>
  <conditionalFormatting sqref="FL7">
    <cfRule type="expression" dxfId="18055" priority="20764" stopIfTrue="1">
      <formula>WEEKDAY($A7)=1</formula>
    </cfRule>
  </conditionalFormatting>
  <conditionalFormatting sqref="FL7">
    <cfRule type="expression" dxfId="18054" priority="20763" stopIfTrue="1">
      <formula>WEEKDAY($A7)=1</formula>
    </cfRule>
  </conditionalFormatting>
  <conditionalFormatting sqref="FL7">
    <cfRule type="expression" dxfId="18053" priority="20762" stopIfTrue="1">
      <formula>WEEKDAY($A7)=1</formula>
    </cfRule>
  </conditionalFormatting>
  <conditionalFormatting sqref="FL7">
    <cfRule type="expression" dxfId="18052" priority="20761" stopIfTrue="1">
      <formula>WEEKDAY($A7)=1</formula>
    </cfRule>
  </conditionalFormatting>
  <conditionalFormatting sqref="FL7">
    <cfRule type="expression" dxfId="18051" priority="20760" stopIfTrue="1">
      <formula>WEEKDAY($A7)=1</formula>
    </cfRule>
  </conditionalFormatting>
  <conditionalFormatting sqref="FL7">
    <cfRule type="expression" dxfId="18050" priority="20759" stopIfTrue="1">
      <formula>WEEKDAY($A7)=1</formula>
    </cfRule>
  </conditionalFormatting>
  <conditionalFormatting sqref="FL7">
    <cfRule type="expression" dxfId="18049" priority="20758" stopIfTrue="1">
      <formula>WEEKDAY($A7)=1</formula>
    </cfRule>
  </conditionalFormatting>
  <conditionalFormatting sqref="FL7">
    <cfRule type="expression" dxfId="18048" priority="20757" stopIfTrue="1">
      <formula>WEEKDAY($A7)=1</formula>
    </cfRule>
  </conditionalFormatting>
  <conditionalFormatting sqref="FL7">
    <cfRule type="expression" dxfId="18047" priority="20756" stopIfTrue="1">
      <formula>WEEKDAY($A7)=1</formula>
    </cfRule>
  </conditionalFormatting>
  <conditionalFormatting sqref="FL7">
    <cfRule type="expression" dxfId="18046" priority="20755" stopIfTrue="1">
      <formula>WEEKDAY($A7)=1</formula>
    </cfRule>
  </conditionalFormatting>
  <conditionalFormatting sqref="FL7">
    <cfRule type="expression" dxfId="18045" priority="20754" stopIfTrue="1">
      <formula>WEEKDAY($A7)=1</formula>
    </cfRule>
  </conditionalFormatting>
  <conditionalFormatting sqref="FL7">
    <cfRule type="expression" dxfId="18044" priority="20753" stopIfTrue="1">
      <formula>WEEKDAY($A7)=1</formula>
    </cfRule>
  </conditionalFormatting>
  <conditionalFormatting sqref="FL7">
    <cfRule type="expression" dxfId="18043" priority="20752" stopIfTrue="1">
      <formula>WEEKDAY($A7)=1</formula>
    </cfRule>
  </conditionalFormatting>
  <conditionalFormatting sqref="FL7">
    <cfRule type="expression" dxfId="18042" priority="20751" stopIfTrue="1">
      <formula>WEEKDAY($A7)=1</formula>
    </cfRule>
  </conditionalFormatting>
  <conditionalFormatting sqref="FL7">
    <cfRule type="expression" dxfId="18041" priority="20750" stopIfTrue="1">
      <formula>WEEKDAY($A7)=1</formula>
    </cfRule>
  </conditionalFormatting>
  <conditionalFormatting sqref="FL7">
    <cfRule type="expression" dxfId="18040" priority="20749" stopIfTrue="1">
      <formula>WEEKDAY($A7)=1</formula>
    </cfRule>
  </conditionalFormatting>
  <conditionalFormatting sqref="FL7">
    <cfRule type="expression" dxfId="18039" priority="20748" stopIfTrue="1">
      <formula>WEEKDAY($A7)=1</formula>
    </cfRule>
  </conditionalFormatting>
  <conditionalFormatting sqref="FL7">
    <cfRule type="expression" dxfId="18038" priority="20747" stopIfTrue="1">
      <formula>WEEKDAY($A7)=1</formula>
    </cfRule>
  </conditionalFormatting>
  <conditionalFormatting sqref="FL7">
    <cfRule type="expression" dxfId="18037" priority="20746" stopIfTrue="1">
      <formula>WEEKDAY($A7)=1</formula>
    </cfRule>
  </conditionalFormatting>
  <conditionalFormatting sqref="FL7">
    <cfRule type="expression" dxfId="18036" priority="20745" stopIfTrue="1">
      <formula>WEEKDAY($A7)=1</formula>
    </cfRule>
  </conditionalFormatting>
  <conditionalFormatting sqref="FL7">
    <cfRule type="expression" dxfId="18035" priority="20744" stopIfTrue="1">
      <formula>WEEKDAY($A7)=1</formula>
    </cfRule>
  </conditionalFormatting>
  <conditionalFormatting sqref="FL7">
    <cfRule type="expression" dxfId="18034" priority="20743" stopIfTrue="1">
      <formula>WEEKDAY($A7)=1</formula>
    </cfRule>
  </conditionalFormatting>
  <conditionalFormatting sqref="FL7">
    <cfRule type="expression" dxfId="18033" priority="20742" stopIfTrue="1">
      <formula>WEEKDAY($A7)=1</formula>
    </cfRule>
  </conditionalFormatting>
  <conditionalFormatting sqref="FL7">
    <cfRule type="expression" dxfId="18032" priority="20741" stopIfTrue="1">
      <formula>WEEKDAY($A7)=1</formula>
    </cfRule>
  </conditionalFormatting>
  <conditionalFormatting sqref="FL7">
    <cfRule type="expression" dxfId="18031" priority="20740" stopIfTrue="1">
      <formula>WEEKDAY($A7)=1</formula>
    </cfRule>
  </conditionalFormatting>
  <conditionalFormatting sqref="FL7">
    <cfRule type="expression" dxfId="18030" priority="20739" stopIfTrue="1">
      <formula>WEEKDAY($A7)=1</formula>
    </cfRule>
  </conditionalFormatting>
  <conditionalFormatting sqref="FL7">
    <cfRule type="expression" dxfId="18029" priority="20738" stopIfTrue="1">
      <formula>WEEKDAY($A7)=1</formula>
    </cfRule>
  </conditionalFormatting>
  <conditionalFormatting sqref="FL7">
    <cfRule type="expression" dxfId="18028" priority="20737" stopIfTrue="1">
      <formula>WEEKDAY($A7)=1</formula>
    </cfRule>
  </conditionalFormatting>
  <conditionalFormatting sqref="FL7">
    <cfRule type="expression" dxfId="18027" priority="20735" stopIfTrue="1">
      <formula>WEEKDAY($A7)=1</formula>
    </cfRule>
  </conditionalFormatting>
  <conditionalFormatting sqref="FL7">
    <cfRule type="expression" dxfId="18026" priority="20734" stopIfTrue="1">
      <formula>WEEKDAY($A7)=1</formula>
    </cfRule>
  </conditionalFormatting>
  <conditionalFormatting sqref="FL7">
    <cfRule type="expression" dxfId="18025" priority="20733" stopIfTrue="1">
      <formula>WEEKDAY($A7)=1</formula>
    </cfRule>
  </conditionalFormatting>
  <conditionalFormatting sqref="FL7">
    <cfRule type="expression" dxfId="18024" priority="20732" stopIfTrue="1">
      <formula>WEEKDAY($A7)=1</formula>
    </cfRule>
  </conditionalFormatting>
  <conditionalFormatting sqref="FL7">
    <cfRule type="expression" dxfId="18023" priority="20731" stopIfTrue="1">
      <formula>WEEKDAY($A7)=1</formula>
    </cfRule>
  </conditionalFormatting>
  <conditionalFormatting sqref="FL7">
    <cfRule type="expression" dxfId="18022" priority="20730" stopIfTrue="1">
      <formula>WEEKDAY($A7)=1</formula>
    </cfRule>
  </conditionalFormatting>
  <conditionalFormatting sqref="FL7">
    <cfRule type="expression" dxfId="18021" priority="20729" stopIfTrue="1">
      <formula>WEEKDAY($A7)=1</formula>
    </cfRule>
  </conditionalFormatting>
  <conditionalFormatting sqref="FL7">
    <cfRule type="expression" dxfId="18020" priority="20728" stopIfTrue="1">
      <formula>WEEKDAY($A7)=1</formula>
    </cfRule>
  </conditionalFormatting>
  <conditionalFormatting sqref="FL7">
    <cfRule type="expression" dxfId="18019" priority="20727" stopIfTrue="1">
      <formula>WEEKDAY($A7)=1</formula>
    </cfRule>
  </conditionalFormatting>
  <conditionalFormatting sqref="FL7">
    <cfRule type="expression" dxfId="18018" priority="20726" stopIfTrue="1">
      <formula>WEEKDAY($A7)=1</formula>
    </cfRule>
  </conditionalFormatting>
  <conditionalFormatting sqref="FL7">
    <cfRule type="expression" dxfId="18017" priority="20725" stopIfTrue="1">
      <formula>WEEKDAY($A7)=1</formula>
    </cfRule>
  </conditionalFormatting>
  <conditionalFormatting sqref="FL7">
    <cfRule type="expression" dxfId="18016" priority="20724" stopIfTrue="1">
      <formula>WEEKDAY($A7)=1</formula>
    </cfRule>
  </conditionalFormatting>
  <conditionalFormatting sqref="FL7">
    <cfRule type="expression" dxfId="18015" priority="20723" stopIfTrue="1">
      <formula>WEEKDAY($A7)=1</formula>
    </cfRule>
  </conditionalFormatting>
  <conditionalFormatting sqref="FL7">
    <cfRule type="expression" dxfId="18014" priority="20722" stopIfTrue="1">
      <formula>WEEKDAY($A7)=1</formula>
    </cfRule>
  </conditionalFormatting>
  <conditionalFormatting sqref="FL7">
    <cfRule type="expression" dxfId="18013" priority="20721" stopIfTrue="1">
      <formula>WEEKDAY($A7)=1</formula>
    </cfRule>
  </conditionalFormatting>
  <conditionalFormatting sqref="FL7">
    <cfRule type="expression" dxfId="18012" priority="20720" stopIfTrue="1">
      <formula>WEEKDAY($A7)=1</formula>
    </cfRule>
  </conditionalFormatting>
  <conditionalFormatting sqref="FL7">
    <cfRule type="expression" dxfId="18011" priority="20719" stopIfTrue="1">
      <formula>WEEKDAY($A7)=1</formula>
    </cfRule>
  </conditionalFormatting>
  <conditionalFormatting sqref="FL7">
    <cfRule type="expression" dxfId="18010" priority="20718" stopIfTrue="1">
      <formula>WEEKDAY($A7)=1</formula>
    </cfRule>
  </conditionalFormatting>
  <conditionalFormatting sqref="FL7">
    <cfRule type="expression" dxfId="18009" priority="20717" stopIfTrue="1">
      <formula>WEEKDAY($A7)=1</formula>
    </cfRule>
  </conditionalFormatting>
  <conditionalFormatting sqref="FL7">
    <cfRule type="expression" dxfId="18008" priority="20716" stopIfTrue="1">
      <formula>WEEKDAY($A7)=1</formula>
    </cfRule>
  </conditionalFormatting>
  <conditionalFormatting sqref="FL7">
    <cfRule type="expression" dxfId="18007" priority="20715" stopIfTrue="1">
      <formula>WEEKDAY($A7)=1</formula>
    </cfRule>
  </conditionalFormatting>
  <conditionalFormatting sqref="FL7">
    <cfRule type="expression" dxfId="18006" priority="20714" stopIfTrue="1">
      <formula>WEEKDAY($A7)=1</formula>
    </cfRule>
  </conditionalFormatting>
  <conditionalFormatting sqref="FL7">
    <cfRule type="expression" dxfId="18005" priority="20713" stopIfTrue="1">
      <formula>WEEKDAY($A7)=1</formula>
    </cfRule>
  </conditionalFormatting>
  <conditionalFormatting sqref="FL7">
    <cfRule type="expression" dxfId="18004" priority="20712" stopIfTrue="1">
      <formula>WEEKDAY($A7)=1</formula>
    </cfRule>
  </conditionalFormatting>
  <conditionalFormatting sqref="FL7">
    <cfRule type="expression" dxfId="18003" priority="20711" stopIfTrue="1">
      <formula>WEEKDAY($A7)=1</formula>
    </cfRule>
  </conditionalFormatting>
  <conditionalFormatting sqref="FL7">
    <cfRule type="expression" dxfId="18002" priority="20710" stopIfTrue="1">
      <formula>WEEKDAY($A7)=1</formula>
    </cfRule>
  </conditionalFormatting>
  <conditionalFormatting sqref="FL7">
    <cfRule type="expression" dxfId="18001" priority="20709" stopIfTrue="1">
      <formula>WEEKDAY($A7)=1</formula>
    </cfRule>
  </conditionalFormatting>
  <conditionalFormatting sqref="FL7">
    <cfRule type="expression" dxfId="18000" priority="20708" stopIfTrue="1">
      <formula>WEEKDAY($A7)=1</formula>
    </cfRule>
  </conditionalFormatting>
  <conditionalFormatting sqref="FL7">
    <cfRule type="expression" dxfId="17999" priority="20707" stopIfTrue="1">
      <formula>WEEKDAY($A7)=1</formula>
    </cfRule>
  </conditionalFormatting>
  <conditionalFormatting sqref="FL7">
    <cfRule type="expression" dxfId="17998" priority="20706" stopIfTrue="1">
      <formula>WEEKDAY($A7)=1</formula>
    </cfRule>
  </conditionalFormatting>
  <conditionalFormatting sqref="FL7">
    <cfRule type="expression" dxfId="17997" priority="20705" stopIfTrue="1">
      <formula>WEEKDAY($A7)=1</formula>
    </cfRule>
  </conditionalFormatting>
  <conditionalFormatting sqref="FL7">
    <cfRule type="expression" dxfId="17996" priority="20704" stopIfTrue="1">
      <formula>WEEKDAY($A7)=1</formula>
    </cfRule>
  </conditionalFormatting>
  <conditionalFormatting sqref="FL7">
    <cfRule type="expression" dxfId="17995" priority="20703" stopIfTrue="1">
      <formula>WEEKDAY($A7)=1</formula>
    </cfRule>
  </conditionalFormatting>
  <conditionalFormatting sqref="FL7">
    <cfRule type="expression" dxfId="17994" priority="20702" stopIfTrue="1">
      <formula>WEEKDAY($A7)=1</formula>
    </cfRule>
  </conditionalFormatting>
  <conditionalFormatting sqref="FL7">
    <cfRule type="expression" dxfId="17993" priority="20698" stopIfTrue="1">
      <formula>WEEKDAY($A7)=1</formula>
    </cfRule>
  </conditionalFormatting>
  <conditionalFormatting sqref="FL7">
    <cfRule type="expression" dxfId="17992" priority="20701" stopIfTrue="1">
      <formula>WEEKDAY($A7)=1</formula>
    </cfRule>
  </conditionalFormatting>
  <conditionalFormatting sqref="FL7">
    <cfRule type="expression" dxfId="17991" priority="20700" stopIfTrue="1">
      <formula>WEEKDAY($A7)=1</formula>
    </cfRule>
  </conditionalFormatting>
  <conditionalFormatting sqref="FL7">
    <cfRule type="expression" dxfId="17990" priority="20699" stopIfTrue="1">
      <formula>WEEKDAY($A7)=1</formula>
    </cfRule>
  </conditionalFormatting>
  <conditionalFormatting sqref="FL7">
    <cfRule type="expression" dxfId="17989" priority="20697" stopIfTrue="1">
      <formula>WEEKDAY($A7)=1</formula>
    </cfRule>
  </conditionalFormatting>
  <conditionalFormatting sqref="FL7">
    <cfRule type="expression" dxfId="17988" priority="20696" stopIfTrue="1">
      <formula>WEEKDAY($A7)=1</formula>
    </cfRule>
  </conditionalFormatting>
  <conditionalFormatting sqref="FL7">
    <cfRule type="expression" dxfId="17987" priority="20695" stopIfTrue="1">
      <formula>WEEKDAY($A7)=1</formula>
    </cfRule>
  </conditionalFormatting>
  <conditionalFormatting sqref="FL7">
    <cfRule type="expression" dxfId="17986" priority="20694" stopIfTrue="1">
      <formula>WEEKDAY($A7)=1</formula>
    </cfRule>
  </conditionalFormatting>
  <conditionalFormatting sqref="FL7">
    <cfRule type="expression" dxfId="17985" priority="20647" stopIfTrue="1">
      <formula>WEEKDAY($A7)=1</formula>
    </cfRule>
  </conditionalFormatting>
  <conditionalFormatting sqref="FL7">
    <cfRule type="expression" dxfId="17984" priority="20693" stopIfTrue="1">
      <formula>WEEKDAY($A7)=1</formula>
    </cfRule>
  </conditionalFormatting>
  <conditionalFormatting sqref="FL7">
    <cfRule type="expression" dxfId="17983" priority="20692" stopIfTrue="1">
      <formula>WEEKDAY($A7)=1</formula>
    </cfRule>
  </conditionalFormatting>
  <conditionalFormatting sqref="FL7">
    <cfRule type="expression" dxfId="17982" priority="20691" stopIfTrue="1">
      <formula>WEEKDAY($A7)=1</formula>
    </cfRule>
  </conditionalFormatting>
  <conditionalFormatting sqref="FL7">
    <cfRule type="expression" dxfId="17981" priority="20690" stopIfTrue="1">
      <formula>WEEKDAY($A7)=1</formula>
    </cfRule>
  </conditionalFormatting>
  <conditionalFormatting sqref="FL7">
    <cfRule type="expression" dxfId="17980" priority="20689" stopIfTrue="1">
      <formula>WEEKDAY($A7)=1</formula>
    </cfRule>
  </conditionalFormatting>
  <conditionalFormatting sqref="FL7">
    <cfRule type="expression" dxfId="17979" priority="20688" stopIfTrue="1">
      <formula>WEEKDAY($A7)=1</formula>
    </cfRule>
  </conditionalFormatting>
  <conditionalFormatting sqref="FL7">
    <cfRule type="expression" dxfId="17978" priority="20687" stopIfTrue="1">
      <formula>WEEKDAY($A7)=1</formula>
    </cfRule>
  </conditionalFormatting>
  <conditionalFormatting sqref="FL7">
    <cfRule type="expression" dxfId="17977" priority="20686" stopIfTrue="1">
      <formula>WEEKDAY($A7)=1</formula>
    </cfRule>
  </conditionalFormatting>
  <conditionalFormatting sqref="FL7">
    <cfRule type="expression" dxfId="17976" priority="20685" stopIfTrue="1">
      <formula>WEEKDAY($A7)=1</formula>
    </cfRule>
  </conditionalFormatting>
  <conditionalFormatting sqref="FL7">
    <cfRule type="expression" dxfId="17975" priority="20684" stopIfTrue="1">
      <formula>WEEKDAY($A7)=1</formula>
    </cfRule>
  </conditionalFormatting>
  <conditionalFormatting sqref="FL7">
    <cfRule type="expression" dxfId="17974" priority="20683" stopIfTrue="1">
      <formula>WEEKDAY($A7)=1</formula>
    </cfRule>
  </conditionalFormatting>
  <conditionalFormatting sqref="FL7">
    <cfRule type="expression" dxfId="17973" priority="20682" stopIfTrue="1">
      <formula>WEEKDAY($A7)=1</formula>
    </cfRule>
  </conditionalFormatting>
  <conditionalFormatting sqref="FL7">
    <cfRule type="expression" dxfId="17972" priority="20681" stopIfTrue="1">
      <formula>WEEKDAY($A7)=1</formula>
    </cfRule>
  </conditionalFormatting>
  <conditionalFormatting sqref="FL7">
    <cfRule type="expression" dxfId="17971" priority="20680" stopIfTrue="1">
      <formula>WEEKDAY($A7)=1</formula>
    </cfRule>
  </conditionalFormatting>
  <conditionalFormatting sqref="FL7">
    <cfRule type="expression" dxfId="17970" priority="20679" stopIfTrue="1">
      <formula>WEEKDAY($A7)=1</formula>
    </cfRule>
  </conditionalFormatting>
  <conditionalFormatting sqref="FL7">
    <cfRule type="expression" dxfId="17969" priority="20678" stopIfTrue="1">
      <formula>WEEKDAY($A7)=1</formula>
    </cfRule>
  </conditionalFormatting>
  <conditionalFormatting sqref="FL7">
    <cfRule type="expression" dxfId="17968" priority="20677" stopIfTrue="1">
      <formula>WEEKDAY($A7)=1</formula>
    </cfRule>
  </conditionalFormatting>
  <conditionalFormatting sqref="FL7">
    <cfRule type="expression" dxfId="17967" priority="20676" stopIfTrue="1">
      <formula>WEEKDAY($A7)=1</formula>
    </cfRule>
  </conditionalFormatting>
  <conditionalFormatting sqref="FL7">
    <cfRule type="expression" dxfId="17966" priority="20675" stopIfTrue="1">
      <formula>WEEKDAY($A7)=1</formula>
    </cfRule>
  </conditionalFormatting>
  <conditionalFormatting sqref="FL7">
    <cfRule type="expression" dxfId="17965" priority="20674" stopIfTrue="1">
      <formula>WEEKDAY($A7)=1</formula>
    </cfRule>
  </conditionalFormatting>
  <conditionalFormatting sqref="FL7">
    <cfRule type="expression" dxfId="17964" priority="20673" stopIfTrue="1">
      <formula>WEEKDAY($A7)=1</formula>
    </cfRule>
  </conditionalFormatting>
  <conditionalFormatting sqref="FL7">
    <cfRule type="expression" dxfId="17963" priority="20672" stopIfTrue="1">
      <formula>WEEKDAY($A7)=1</formula>
    </cfRule>
  </conditionalFormatting>
  <conditionalFormatting sqref="FL7">
    <cfRule type="expression" dxfId="17962" priority="20671" stopIfTrue="1">
      <formula>WEEKDAY($A7)=1</formula>
    </cfRule>
  </conditionalFormatting>
  <conditionalFormatting sqref="FL7">
    <cfRule type="expression" dxfId="17961" priority="20670" stopIfTrue="1">
      <formula>WEEKDAY($A7)=1</formula>
    </cfRule>
  </conditionalFormatting>
  <conditionalFormatting sqref="FL7">
    <cfRule type="expression" dxfId="17960" priority="20669" stopIfTrue="1">
      <formula>WEEKDAY($A7)=1</formula>
    </cfRule>
  </conditionalFormatting>
  <conditionalFormatting sqref="FL7">
    <cfRule type="expression" dxfId="17959" priority="20668" stopIfTrue="1">
      <formula>WEEKDAY($A7)=1</formula>
    </cfRule>
  </conditionalFormatting>
  <conditionalFormatting sqref="FL7">
    <cfRule type="expression" dxfId="17958" priority="20667" stopIfTrue="1">
      <formula>WEEKDAY($A7)=1</formula>
    </cfRule>
  </conditionalFormatting>
  <conditionalFormatting sqref="FL7">
    <cfRule type="expression" dxfId="17957" priority="20666" stopIfTrue="1">
      <formula>WEEKDAY($A7)=1</formula>
    </cfRule>
  </conditionalFormatting>
  <conditionalFormatting sqref="FL7">
    <cfRule type="expression" dxfId="17956" priority="20665" stopIfTrue="1">
      <formula>WEEKDAY($A7)=1</formula>
    </cfRule>
  </conditionalFormatting>
  <conditionalFormatting sqref="FL7">
    <cfRule type="expression" dxfId="17955" priority="20664" stopIfTrue="1">
      <formula>WEEKDAY($A7)=1</formula>
    </cfRule>
  </conditionalFormatting>
  <conditionalFormatting sqref="FL7">
    <cfRule type="expression" dxfId="17954" priority="20663" stopIfTrue="1">
      <formula>WEEKDAY($A7)=1</formula>
    </cfRule>
  </conditionalFormatting>
  <conditionalFormatting sqref="FL7">
    <cfRule type="expression" dxfId="17953" priority="20662" stopIfTrue="1">
      <formula>WEEKDAY($A7)=1</formula>
    </cfRule>
  </conditionalFormatting>
  <conditionalFormatting sqref="FL7">
    <cfRule type="expression" dxfId="17952" priority="20661" stopIfTrue="1">
      <formula>WEEKDAY($A7)=1</formula>
    </cfRule>
  </conditionalFormatting>
  <conditionalFormatting sqref="FL7">
    <cfRule type="expression" dxfId="17951" priority="20660" stopIfTrue="1">
      <formula>WEEKDAY($A7)=1</formula>
    </cfRule>
  </conditionalFormatting>
  <conditionalFormatting sqref="FL7">
    <cfRule type="expression" dxfId="17950" priority="20659" stopIfTrue="1">
      <formula>WEEKDAY($A7)=1</formula>
    </cfRule>
  </conditionalFormatting>
  <conditionalFormatting sqref="FL7">
    <cfRule type="expression" dxfId="17949" priority="20658" stopIfTrue="1">
      <formula>WEEKDAY($A7)=1</formula>
    </cfRule>
  </conditionalFormatting>
  <conditionalFormatting sqref="FL7">
    <cfRule type="expression" dxfId="17948" priority="20657" stopIfTrue="1">
      <formula>WEEKDAY($A7)=1</formula>
    </cfRule>
  </conditionalFormatting>
  <conditionalFormatting sqref="FL7">
    <cfRule type="expression" dxfId="17947" priority="20656" stopIfTrue="1">
      <formula>WEEKDAY($A7)=1</formula>
    </cfRule>
  </conditionalFormatting>
  <conditionalFormatting sqref="FL7">
    <cfRule type="expression" dxfId="17946" priority="20655" stopIfTrue="1">
      <formula>WEEKDAY($A7)=1</formula>
    </cfRule>
  </conditionalFormatting>
  <conditionalFormatting sqref="FL7">
    <cfRule type="expression" dxfId="17945" priority="20654" stopIfTrue="1">
      <formula>WEEKDAY($A7)=1</formula>
    </cfRule>
  </conditionalFormatting>
  <conditionalFormatting sqref="FL7">
    <cfRule type="expression" dxfId="17944" priority="20653" stopIfTrue="1">
      <formula>WEEKDAY($A7)=1</formula>
    </cfRule>
  </conditionalFormatting>
  <conditionalFormatting sqref="FL7">
    <cfRule type="expression" dxfId="17943" priority="20652" stopIfTrue="1">
      <formula>WEEKDAY($A7)=1</formula>
    </cfRule>
  </conditionalFormatting>
  <conditionalFormatting sqref="FL7">
    <cfRule type="expression" dxfId="17942" priority="20651" stopIfTrue="1">
      <formula>WEEKDAY($A7)=1</formula>
    </cfRule>
  </conditionalFormatting>
  <conditionalFormatting sqref="FL7">
    <cfRule type="expression" dxfId="17941" priority="20650" stopIfTrue="1">
      <formula>WEEKDAY($A7)=1</formula>
    </cfRule>
  </conditionalFormatting>
  <conditionalFormatting sqref="FL7">
    <cfRule type="expression" dxfId="17940" priority="20649" stopIfTrue="1">
      <formula>WEEKDAY($A7)=1</formula>
    </cfRule>
  </conditionalFormatting>
  <conditionalFormatting sqref="FL7">
    <cfRule type="expression" dxfId="17939" priority="20648" stopIfTrue="1">
      <formula>WEEKDAY($A7)=1</formula>
    </cfRule>
  </conditionalFormatting>
  <conditionalFormatting sqref="FL7">
    <cfRule type="expression" dxfId="17938" priority="20646" stopIfTrue="1">
      <formula>WEEKDAY($A7)=1</formula>
    </cfRule>
  </conditionalFormatting>
  <conditionalFormatting sqref="FL7">
    <cfRule type="expression" dxfId="17937" priority="20645" stopIfTrue="1">
      <formula>WEEKDAY($A7)=1</formula>
    </cfRule>
  </conditionalFormatting>
  <conditionalFormatting sqref="FL7">
    <cfRule type="expression" dxfId="17936" priority="20644" stopIfTrue="1">
      <formula>WEEKDAY($A7)=1</formula>
    </cfRule>
  </conditionalFormatting>
  <conditionalFormatting sqref="FL7">
    <cfRule type="expression" dxfId="17935" priority="20643" stopIfTrue="1">
      <formula>WEEKDAY($A7)=1</formula>
    </cfRule>
  </conditionalFormatting>
  <conditionalFormatting sqref="FL7">
    <cfRule type="expression" dxfId="17934" priority="20642" stopIfTrue="1">
      <formula>WEEKDAY($A7)=1</formula>
    </cfRule>
  </conditionalFormatting>
  <conditionalFormatting sqref="FL7">
    <cfRule type="expression" dxfId="17933" priority="20641" stopIfTrue="1">
      <formula>WEEKDAY($A7)=1</formula>
    </cfRule>
  </conditionalFormatting>
  <conditionalFormatting sqref="FL7">
    <cfRule type="expression" dxfId="17932" priority="20640" stopIfTrue="1">
      <formula>WEEKDAY($A7)=1</formula>
    </cfRule>
  </conditionalFormatting>
  <conditionalFormatting sqref="FL7">
    <cfRule type="expression" dxfId="17931" priority="20639" stopIfTrue="1">
      <formula>WEEKDAY($A7)=1</formula>
    </cfRule>
  </conditionalFormatting>
  <conditionalFormatting sqref="FL7">
    <cfRule type="expression" dxfId="17930" priority="20638" stopIfTrue="1">
      <formula>WEEKDAY($A7)=1</formula>
    </cfRule>
  </conditionalFormatting>
  <conditionalFormatting sqref="FL7">
    <cfRule type="expression" dxfId="17929" priority="20637" stopIfTrue="1">
      <formula>WEEKDAY($A7)=1</formula>
    </cfRule>
  </conditionalFormatting>
  <conditionalFormatting sqref="FL7">
    <cfRule type="expression" dxfId="17928" priority="20636" stopIfTrue="1">
      <formula>WEEKDAY($A7)=1</formula>
    </cfRule>
  </conditionalFormatting>
  <conditionalFormatting sqref="FL7">
    <cfRule type="expression" dxfId="17927" priority="20635" stopIfTrue="1">
      <formula>WEEKDAY($A7)=1</formula>
    </cfRule>
  </conditionalFormatting>
  <conditionalFormatting sqref="FL7">
    <cfRule type="expression" dxfId="17926" priority="20634" stopIfTrue="1">
      <formula>WEEKDAY($A7)=1</formula>
    </cfRule>
  </conditionalFormatting>
  <conditionalFormatting sqref="FL7">
    <cfRule type="expression" dxfId="17925" priority="20633" stopIfTrue="1">
      <formula>WEEKDAY($A7)=1</formula>
    </cfRule>
  </conditionalFormatting>
  <conditionalFormatting sqref="FL7">
    <cfRule type="expression" dxfId="17924" priority="20632" stopIfTrue="1">
      <formula>WEEKDAY($A7)=1</formula>
    </cfRule>
  </conditionalFormatting>
  <conditionalFormatting sqref="FL7">
    <cfRule type="expression" dxfId="17923" priority="20631" stopIfTrue="1">
      <formula>WEEKDAY($A7)=1</formula>
    </cfRule>
  </conditionalFormatting>
  <conditionalFormatting sqref="FL7">
    <cfRule type="expression" dxfId="17922" priority="20630" stopIfTrue="1">
      <formula>WEEKDAY($A7)=1</formula>
    </cfRule>
  </conditionalFormatting>
  <conditionalFormatting sqref="FL7">
    <cfRule type="expression" dxfId="17921" priority="20629" stopIfTrue="1">
      <formula>WEEKDAY($A7)=1</formula>
    </cfRule>
  </conditionalFormatting>
  <conditionalFormatting sqref="FL7">
    <cfRule type="expression" dxfId="17920" priority="20628" stopIfTrue="1">
      <formula>WEEKDAY($A7)=1</formula>
    </cfRule>
  </conditionalFormatting>
  <conditionalFormatting sqref="FL7">
    <cfRule type="expression" dxfId="17919" priority="20627" stopIfTrue="1">
      <formula>WEEKDAY($A7)=1</formula>
    </cfRule>
  </conditionalFormatting>
  <conditionalFormatting sqref="FL7">
    <cfRule type="expression" dxfId="17918" priority="20626" stopIfTrue="1">
      <formula>WEEKDAY($A7)=1</formula>
    </cfRule>
  </conditionalFormatting>
  <conditionalFormatting sqref="FL7">
    <cfRule type="expression" dxfId="17917" priority="20625" stopIfTrue="1">
      <formula>WEEKDAY($A7)=1</formula>
    </cfRule>
  </conditionalFormatting>
  <conditionalFormatting sqref="FL7">
    <cfRule type="expression" dxfId="17916" priority="20624" stopIfTrue="1">
      <formula>WEEKDAY($A7)=1</formula>
    </cfRule>
  </conditionalFormatting>
  <conditionalFormatting sqref="FL7">
    <cfRule type="expression" dxfId="17915" priority="20623" stopIfTrue="1">
      <formula>WEEKDAY($A7)=1</formula>
    </cfRule>
  </conditionalFormatting>
  <conditionalFormatting sqref="FL7">
    <cfRule type="expression" dxfId="17914" priority="20622" stopIfTrue="1">
      <formula>WEEKDAY($A7)=1</formula>
    </cfRule>
  </conditionalFormatting>
  <conditionalFormatting sqref="FL7">
    <cfRule type="expression" dxfId="17913" priority="20621" stopIfTrue="1">
      <formula>WEEKDAY($A7)=1</formula>
    </cfRule>
  </conditionalFormatting>
  <conditionalFormatting sqref="FL7">
    <cfRule type="expression" dxfId="17912" priority="20620" stopIfTrue="1">
      <formula>WEEKDAY($A7)=1</formula>
    </cfRule>
  </conditionalFormatting>
  <conditionalFormatting sqref="FL7">
    <cfRule type="expression" dxfId="17911" priority="20619" stopIfTrue="1">
      <formula>WEEKDAY($A7)=1</formula>
    </cfRule>
  </conditionalFormatting>
  <conditionalFormatting sqref="FL7">
    <cfRule type="expression" dxfId="17910" priority="20618" stopIfTrue="1">
      <formula>WEEKDAY($A7)=1</formula>
    </cfRule>
  </conditionalFormatting>
  <conditionalFormatting sqref="FL7">
    <cfRule type="expression" dxfId="17909" priority="20617" stopIfTrue="1">
      <formula>WEEKDAY($A7)=1</formula>
    </cfRule>
  </conditionalFormatting>
  <conditionalFormatting sqref="FL7">
    <cfRule type="expression" dxfId="17908" priority="20616" stopIfTrue="1">
      <formula>WEEKDAY($A7)=1</formula>
    </cfRule>
  </conditionalFormatting>
  <conditionalFormatting sqref="FL7">
    <cfRule type="expression" dxfId="17907" priority="20615" stopIfTrue="1">
      <formula>WEEKDAY($A7)=1</formula>
    </cfRule>
  </conditionalFormatting>
  <conditionalFormatting sqref="FL7">
    <cfRule type="expression" dxfId="17906" priority="20614" stopIfTrue="1">
      <formula>WEEKDAY($A7)=1</formula>
    </cfRule>
  </conditionalFormatting>
  <conditionalFormatting sqref="FL7">
    <cfRule type="expression" dxfId="17905" priority="20613" stopIfTrue="1">
      <formula>WEEKDAY($A7)=1</formula>
    </cfRule>
  </conditionalFormatting>
  <conditionalFormatting sqref="FL7">
    <cfRule type="expression" dxfId="17904" priority="20609" stopIfTrue="1">
      <formula>WEEKDAY($A7)=1</formula>
    </cfRule>
  </conditionalFormatting>
  <conditionalFormatting sqref="FL7">
    <cfRule type="expression" dxfId="17903" priority="20612" stopIfTrue="1">
      <formula>WEEKDAY($A7)=1</formula>
    </cfRule>
  </conditionalFormatting>
  <conditionalFormatting sqref="FL7">
    <cfRule type="expression" dxfId="17902" priority="20611" stopIfTrue="1">
      <formula>WEEKDAY($A7)=1</formula>
    </cfRule>
  </conditionalFormatting>
  <conditionalFormatting sqref="FL7">
    <cfRule type="expression" dxfId="17901" priority="20610" stopIfTrue="1">
      <formula>WEEKDAY($A7)=1</formula>
    </cfRule>
  </conditionalFormatting>
  <conditionalFormatting sqref="FL7">
    <cfRule type="expression" dxfId="17900" priority="20608" stopIfTrue="1">
      <formula>WEEKDAY($A7)=1</formula>
    </cfRule>
  </conditionalFormatting>
  <conditionalFormatting sqref="FL7">
    <cfRule type="expression" dxfId="17899" priority="20607" stopIfTrue="1">
      <formula>WEEKDAY($A7)=1</formula>
    </cfRule>
  </conditionalFormatting>
  <conditionalFormatting sqref="FL7">
    <cfRule type="expression" dxfId="17898" priority="20606" stopIfTrue="1">
      <formula>WEEKDAY($A7)=1</formula>
    </cfRule>
  </conditionalFormatting>
  <conditionalFormatting sqref="FL7">
    <cfRule type="expression" dxfId="17897" priority="20605" stopIfTrue="1">
      <formula>WEEKDAY($A7)=1</formula>
    </cfRule>
  </conditionalFormatting>
  <conditionalFormatting sqref="FL7">
    <cfRule type="expression" dxfId="17896" priority="20558" stopIfTrue="1">
      <formula>WEEKDAY($A7)=1</formula>
    </cfRule>
  </conditionalFormatting>
  <conditionalFormatting sqref="FL7">
    <cfRule type="expression" dxfId="17895" priority="20604" stopIfTrue="1">
      <formula>WEEKDAY($A7)=1</formula>
    </cfRule>
  </conditionalFormatting>
  <conditionalFormatting sqref="FL7">
    <cfRule type="expression" dxfId="17894" priority="20603" stopIfTrue="1">
      <formula>WEEKDAY($A7)=1</formula>
    </cfRule>
  </conditionalFormatting>
  <conditionalFormatting sqref="FL7">
    <cfRule type="expression" dxfId="17893" priority="20602" stopIfTrue="1">
      <formula>WEEKDAY($A7)=1</formula>
    </cfRule>
  </conditionalFormatting>
  <conditionalFormatting sqref="FL7">
    <cfRule type="expression" dxfId="17892" priority="20601" stopIfTrue="1">
      <formula>WEEKDAY($A7)=1</formula>
    </cfRule>
  </conditionalFormatting>
  <conditionalFormatting sqref="FL7">
    <cfRule type="expression" dxfId="17891" priority="20600" stopIfTrue="1">
      <formula>WEEKDAY($A7)=1</formula>
    </cfRule>
  </conditionalFormatting>
  <conditionalFormatting sqref="FL7">
    <cfRule type="expression" dxfId="17890" priority="20599" stopIfTrue="1">
      <formula>WEEKDAY($A7)=1</formula>
    </cfRule>
  </conditionalFormatting>
  <conditionalFormatting sqref="FL7">
    <cfRule type="expression" dxfId="17889" priority="20598" stopIfTrue="1">
      <formula>WEEKDAY($A7)=1</formula>
    </cfRule>
  </conditionalFormatting>
  <conditionalFormatting sqref="FL7">
    <cfRule type="expression" dxfId="17888" priority="20597" stopIfTrue="1">
      <formula>WEEKDAY($A7)=1</formula>
    </cfRule>
  </conditionalFormatting>
  <conditionalFormatting sqref="FL7">
    <cfRule type="expression" dxfId="17887" priority="20596" stopIfTrue="1">
      <formula>WEEKDAY($A7)=1</formula>
    </cfRule>
  </conditionalFormatting>
  <conditionalFormatting sqref="FL7">
    <cfRule type="expression" dxfId="17886" priority="20595" stopIfTrue="1">
      <formula>WEEKDAY($A7)=1</formula>
    </cfRule>
  </conditionalFormatting>
  <conditionalFormatting sqref="FL7">
    <cfRule type="expression" dxfId="17885" priority="20594" stopIfTrue="1">
      <formula>WEEKDAY($A7)=1</formula>
    </cfRule>
  </conditionalFormatting>
  <conditionalFormatting sqref="FL7">
    <cfRule type="expression" dxfId="17884" priority="20593" stopIfTrue="1">
      <formula>WEEKDAY($A7)=1</formula>
    </cfRule>
  </conditionalFormatting>
  <conditionalFormatting sqref="FL7">
    <cfRule type="expression" dxfId="17883" priority="20592" stopIfTrue="1">
      <formula>WEEKDAY($A7)=1</formula>
    </cfRule>
  </conditionalFormatting>
  <conditionalFormatting sqref="FL7">
    <cfRule type="expression" dxfId="17882" priority="20591" stopIfTrue="1">
      <formula>WEEKDAY($A7)=1</formula>
    </cfRule>
  </conditionalFormatting>
  <conditionalFormatting sqref="FL7">
    <cfRule type="expression" dxfId="17881" priority="20590" stopIfTrue="1">
      <formula>WEEKDAY($A7)=1</formula>
    </cfRule>
  </conditionalFormatting>
  <conditionalFormatting sqref="FL7">
    <cfRule type="expression" dxfId="17880" priority="20589" stopIfTrue="1">
      <formula>WEEKDAY($A7)=1</formula>
    </cfRule>
  </conditionalFormatting>
  <conditionalFormatting sqref="FL7">
    <cfRule type="expression" dxfId="17879" priority="20588" stopIfTrue="1">
      <formula>WEEKDAY($A7)=1</formula>
    </cfRule>
  </conditionalFormatting>
  <conditionalFormatting sqref="FL7">
    <cfRule type="expression" dxfId="17878" priority="20587" stopIfTrue="1">
      <formula>WEEKDAY($A7)=1</formula>
    </cfRule>
  </conditionalFormatting>
  <conditionalFormatting sqref="FL7">
    <cfRule type="expression" dxfId="17877" priority="20586" stopIfTrue="1">
      <formula>WEEKDAY($A7)=1</formula>
    </cfRule>
  </conditionalFormatting>
  <conditionalFormatting sqref="FL7">
    <cfRule type="expression" dxfId="17876" priority="20585" stopIfTrue="1">
      <formula>WEEKDAY($A7)=1</formula>
    </cfRule>
  </conditionalFormatting>
  <conditionalFormatting sqref="FL7">
    <cfRule type="expression" dxfId="17875" priority="20584" stopIfTrue="1">
      <formula>WEEKDAY($A7)=1</formula>
    </cfRule>
  </conditionalFormatting>
  <conditionalFormatting sqref="FL7">
    <cfRule type="expression" dxfId="17874" priority="20583" stopIfTrue="1">
      <formula>WEEKDAY($A7)=1</formula>
    </cfRule>
  </conditionalFormatting>
  <conditionalFormatting sqref="FL7">
    <cfRule type="expression" dxfId="17873" priority="20582" stopIfTrue="1">
      <formula>WEEKDAY($A7)=1</formula>
    </cfRule>
  </conditionalFormatting>
  <conditionalFormatting sqref="FL7">
    <cfRule type="expression" dxfId="17872" priority="20581" stopIfTrue="1">
      <formula>WEEKDAY($A7)=1</formula>
    </cfRule>
  </conditionalFormatting>
  <conditionalFormatting sqref="FL7">
    <cfRule type="expression" dxfId="17871" priority="20580" stopIfTrue="1">
      <formula>WEEKDAY($A7)=1</formula>
    </cfRule>
  </conditionalFormatting>
  <conditionalFormatting sqref="FL7">
    <cfRule type="expression" dxfId="17870" priority="20579" stopIfTrue="1">
      <formula>WEEKDAY($A7)=1</formula>
    </cfRule>
  </conditionalFormatting>
  <conditionalFormatting sqref="FL7">
    <cfRule type="expression" dxfId="17869" priority="20578" stopIfTrue="1">
      <formula>WEEKDAY($A7)=1</formula>
    </cfRule>
  </conditionalFormatting>
  <conditionalFormatting sqref="FL7">
    <cfRule type="expression" dxfId="17868" priority="20577" stopIfTrue="1">
      <formula>WEEKDAY($A7)=1</formula>
    </cfRule>
  </conditionalFormatting>
  <conditionalFormatting sqref="FL7">
    <cfRule type="expression" dxfId="17867" priority="20576" stopIfTrue="1">
      <formula>WEEKDAY($A7)=1</formula>
    </cfRule>
  </conditionalFormatting>
  <conditionalFormatting sqref="FL7">
    <cfRule type="expression" dxfId="17866" priority="20575" stopIfTrue="1">
      <formula>WEEKDAY($A7)=1</formula>
    </cfRule>
  </conditionalFormatting>
  <conditionalFormatting sqref="FL7">
    <cfRule type="expression" dxfId="17865" priority="20574" stopIfTrue="1">
      <formula>WEEKDAY($A7)=1</formula>
    </cfRule>
  </conditionalFormatting>
  <conditionalFormatting sqref="FL7">
    <cfRule type="expression" dxfId="17864" priority="20573" stopIfTrue="1">
      <formula>WEEKDAY($A7)=1</formula>
    </cfRule>
  </conditionalFormatting>
  <conditionalFormatting sqref="FL7">
    <cfRule type="expression" dxfId="17863" priority="20572" stopIfTrue="1">
      <formula>WEEKDAY($A7)=1</formula>
    </cfRule>
  </conditionalFormatting>
  <conditionalFormatting sqref="FL7">
    <cfRule type="expression" dxfId="17862" priority="20571" stopIfTrue="1">
      <formula>WEEKDAY($A7)=1</formula>
    </cfRule>
  </conditionalFormatting>
  <conditionalFormatting sqref="FL7">
    <cfRule type="expression" dxfId="17861" priority="20570" stopIfTrue="1">
      <formula>WEEKDAY($A7)=1</formula>
    </cfRule>
  </conditionalFormatting>
  <conditionalFormatting sqref="FL7">
    <cfRule type="expression" dxfId="17860" priority="20569" stopIfTrue="1">
      <formula>WEEKDAY($A7)=1</formula>
    </cfRule>
  </conditionalFormatting>
  <conditionalFormatting sqref="FL7">
    <cfRule type="expression" dxfId="17859" priority="20568" stopIfTrue="1">
      <formula>WEEKDAY($A7)=1</formula>
    </cfRule>
  </conditionalFormatting>
  <conditionalFormatting sqref="FL7">
    <cfRule type="expression" dxfId="17858" priority="20567" stopIfTrue="1">
      <formula>WEEKDAY($A7)=1</formula>
    </cfRule>
  </conditionalFormatting>
  <conditionalFormatting sqref="FL7">
    <cfRule type="expression" dxfId="17857" priority="20566" stopIfTrue="1">
      <formula>WEEKDAY($A7)=1</formula>
    </cfRule>
  </conditionalFormatting>
  <conditionalFormatting sqref="FL7">
    <cfRule type="expression" dxfId="17856" priority="20565" stopIfTrue="1">
      <formula>WEEKDAY($A7)=1</formula>
    </cfRule>
  </conditionalFormatting>
  <conditionalFormatting sqref="FL7">
    <cfRule type="expression" dxfId="17855" priority="20564" stopIfTrue="1">
      <formula>WEEKDAY($A7)=1</formula>
    </cfRule>
  </conditionalFormatting>
  <conditionalFormatting sqref="FL7">
    <cfRule type="expression" dxfId="17854" priority="20563" stopIfTrue="1">
      <formula>WEEKDAY($A7)=1</formula>
    </cfRule>
  </conditionalFormatting>
  <conditionalFormatting sqref="FL7">
    <cfRule type="expression" dxfId="17853" priority="20562" stopIfTrue="1">
      <formula>WEEKDAY($A7)=1</formula>
    </cfRule>
  </conditionalFormatting>
  <conditionalFormatting sqref="FL7">
    <cfRule type="expression" dxfId="17852" priority="20561" stopIfTrue="1">
      <formula>WEEKDAY($A7)=1</formula>
    </cfRule>
  </conditionalFormatting>
  <conditionalFormatting sqref="FL7">
    <cfRule type="expression" dxfId="17851" priority="20560" stopIfTrue="1">
      <formula>WEEKDAY($A7)=1</formula>
    </cfRule>
  </conditionalFormatting>
  <conditionalFormatting sqref="FL7">
    <cfRule type="expression" dxfId="17850" priority="20559" stopIfTrue="1">
      <formula>WEEKDAY($A7)=1</formula>
    </cfRule>
  </conditionalFormatting>
  <conditionalFormatting sqref="FL7">
    <cfRule type="expression" dxfId="17849" priority="20554" stopIfTrue="1">
      <formula>WEEKDAY($A7)=1</formula>
    </cfRule>
  </conditionalFormatting>
  <conditionalFormatting sqref="FL7">
    <cfRule type="expression" dxfId="17848" priority="20557" stopIfTrue="1">
      <formula>WEEKDAY($A7)=1</formula>
    </cfRule>
  </conditionalFormatting>
  <conditionalFormatting sqref="FL7">
    <cfRule type="expression" dxfId="17847" priority="20556" stopIfTrue="1">
      <formula>WEEKDAY($A7)=1</formula>
    </cfRule>
  </conditionalFormatting>
  <conditionalFormatting sqref="FL7">
    <cfRule type="expression" dxfId="17846" priority="20555" stopIfTrue="1">
      <formula>WEEKDAY($A7)=1</formula>
    </cfRule>
  </conditionalFormatting>
  <conditionalFormatting sqref="FL7">
    <cfRule type="expression" dxfId="17845" priority="20553" stopIfTrue="1">
      <formula>WEEKDAY($A7)=1</formula>
    </cfRule>
  </conditionalFormatting>
  <conditionalFormatting sqref="FL7">
    <cfRule type="expression" dxfId="17844" priority="20552" stopIfTrue="1">
      <formula>WEEKDAY($A7)=1</formula>
    </cfRule>
  </conditionalFormatting>
  <conditionalFormatting sqref="FL7">
    <cfRule type="expression" dxfId="17843" priority="20551" stopIfTrue="1">
      <formula>WEEKDAY($A7)=1</formula>
    </cfRule>
  </conditionalFormatting>
  <conditionalFormatting sqref="FL7">
    <cfRule type="expression" dxfId="17842" priority="20550" stopIfTrue="1">
      <formula>WEEKDAY($A7)=1</formula>
    </cfRule>
  </conditionalFormatting>
  <conditionalFormatting sqref="FL7">
    <cfRule type="expression" dxfId="17841" priority="20503" stopIfTrue="1">
      <formula>WEEKDAY($A7)=1</formula>
    </cfRule>
  </conditionalFormatting>
  <conditionalFormatting sqref="FL7">
    <cfRule type="expression" dxfId="17840" priority="20549" stopIfTrue="1">
      <formula>WEEKDAY($A7)=1</formula>
    </cfRule>
  </conditionalFormatting>
  <conditionalFormatting sqref="FL7">
    <cfRule type="expression" dxfId="17839" priority="20548" stopIfTrue="1">
      <formula>WEEKDAY($A7)=1</formula>
    </cfRule>
  </conditionalFormatting>
  <conditionalFormatting sqref="FL7">
    <cfRule type="expression" dxfId="17838" priority="20547" stopIfTrue="1">
      <formula>WEEKDAY($A7)=1</formula>
    </cfRule>
  </conditionalFormatting>
  <conditionalFormatting sqref="FL7">
    <cfRule type="expression" dxfId="17837" priority="20546" stopIfTrue="1">
      <formula>WEEKDAY($A7)=1</formula>
    </cfRule>
  </conditionalFormatting>
  <conditionalFormatting sqref="FL7">
    <cfRule type="expression" dxfId="17836" priority="20545" stopIfTrue="1">
      <formula>WEEKDAY($A7)=1</formula>
    </cfRule>
  </conditionalFormatting>
  <conditionalFormatting sqref="FL7">
    <cfRule type="expression" dxfId="17835" priority="20544" stopIfTrue="1">
      <formula>WEEKDAY($A7)=1</formula>
    </cfRule>
  </conditionalFormatting>
  <conditionalFormatting sqref="FL7">
    <cfRule type="expression" dxfId="17834" priority="20543" stopIfTrue="1">
      <formula>WEEKDAY($A7)=1</formula>
    </cfRule>
  </conditionalFormatting>
  <conditionalFormatting sqref="FL7">
    <cfRule type="expression" dxfId="17833" priority="20542" stopIfTrue="1">
      <formula>WEEKDAY($A7)=1</formula>
    </cfRule>
  </conditionalFormatting>
  <conditionalFormatting sqref="FL7">
    <cfRule type="expression" dxfId="17832" priority="20541" stopIfTrue="1">
      <formula>WEEKDAY($A7)=1</formula>
    </cfRule>
  </conditionalFormatting>
  <conditionalFormatting sqref="FL7">
    <cfRule type="expression" dxfId="17831" priority="20540" stopIfTrue="1">
      <formula>WEEKDAY($A7)=1</formula>
    </cfRule>
  </conditionalFormatting>
  <conditionalFormatting sqref="FL7">
    <cfRule type="expression" dxfId="17830" priority="20539" stopIfTrue="1">
      <formula>WEEKDAY($A7)=1</formula>
    </cfRule>
  </conditionalFormatting>
  <conditionalFormatting sqref="FL7">
    <cfRule type="expression" dxfId="17829" priority="20538" stopIfTrue="1">
      <formula>WEEKDAY($A7)=1</formula>
    </cfRule>
  </conditionalFormatting>
  <conditionalFormatting sqref="FL7">
    <cfRule type="expression" dxfId="17828" priority="20537" stopIfTrue="1">
      <formula>WEEKDAY($A7)=1</formula>
    </cfRule>
  </conditionalFormatting>
  <conditionalFormatting sqref="FL7">
    <cfRule type="expression" dxfId="17827" priority="20536" stopIfTrue="1">
      <formula>WEEKDAY($A7)=1</formula>
    </cfRule>
  </conditionalFormatting>
  <conditionalFormatting sqref="FL7">
    <cfRule type="expression" dxfId="17826" priority="20535" stopIfTrue="1">
      <formula>WEEKDAY($A7)=1</formula>
    </cfRule>
  </conditionalFormatting>
  <conditionalFormatting sqref="FL7">
    <cfRule type="expression" dxfId="17825" priority="20534" stopIfTrue="1">
      <formula>WEEKDAY($A7)=1</formula>
    </cfRule>
  </conditionalFormatting>
  <conditionalFormatting sqref="FL7">
    <cfRule type="expression" dxfId="17824" priority="20533" stopIfTrue="1">
      <formula>WEEKDAY($A7)=1</formula>
    </cfRule>
  </conditionalFormatting>
  <conditionalFormatting sqref="FL7">
    <cfRule type="expression" dxfId="17823" priority="20532" stopIfTrue="1">
      <formula>WEEKDAY($A7)=1</formula>
    </cfRule>
  </conditionalFormatting>
  <conditionalFormatting sqref="FL7">
    <cfRule type="expression" dxfId="17822" priority="20531" stopIfTrue="1">
      <formula>WEEKDAY($A7)=1</formula>
    </cfRule>
  </conditionalFormatting>
  <conditionalFormatting sqref="FL7">
    <cfRule type="expression" dxfId="17821" priority="20530" stopIfTrue="1">
      <formula>WEEKDAY($A7)=1</formula>
    </cfRule>
  </conditionalFormatting>
  <conditionalFormatting sqref="FL7">
    <cfRule type="expression" dxfId="17820" priority="20529" stopIfTrue="1">
      <formula>WEEKDAY($A7)=1</formula>
    </cfRule>
  </conditionalFormatting>
  <conditionalFormatting sqref="FL7">
    <cfRule type="expression" dxfId="17819" priority="20528" stopIfTrue="1">
      <formula>WEEKDAY($A7)=1</formula>
    </cfRule>
  </conditionalFormatting>
  <conditionalFormatting sqref="FL7">
    <cfRule type="expression" dxfId="17818" priority="20527" stopIfTrue="1">
      <formula>WEEKDAY($A7)=1</formula>
    </cfRule>
  </conditionalFormatting>
  <conditionalFormatting sqref="FL7">
    <cfRule type="expression" dxfId="17817" priority="20526" stopIfTrue="1">
      <formula>WEEKDAY($A7)=1</formula>
    </cfRule>
  </conditionalFormatting>
  <conditionalFormatting sqref="FL7">
    <cfRule type="expression" dxfId="17816" priority="20525" stopIfTrue="1">
      <formula>WEEKDAY($A7)=1</formula>
    </cfRule>
  </conditionalFormatting>
  <conditionalFormatting sqref="FL7">
    <cfRule type="expression" dxfId="17815" priority="20524" stopIfTrue="1">
      <formula>WEEKDAY($A7)=1</formula>
    </cfRule>
  </conditionalFormatting>
  <conditionalFormatting sqref="FL7">
    <cfRule type="expression" dxfId="17814" priority="20523" stopIfTrue="1">
      <formula>WEEKDAY($A7)=1</formula>
    </cfRule>
  </conditionalFormatting>
  <conditionalFormatting sqref="FL7">
    <cfRule type="expression" dxfId="17813" priority="20522" stopIfTrue="1">
      <formula>WEEKDAY($A7)=1</formula>
    </cfRule>
  </conditionalFormatting>
  <conditionalFormatting sqref="FL7">
    <cfRule type="expression" dxfId="17812" priority="20521" stopIfTrue="1">
      <formula>WEEKDAY($A7)=1</formula>
    </cfRule>
  </conditionalFormatting>
  <conditionalFormatting sqref="FL7">
    <cfRule type="expression" dxfId="17811" priority="20520" stopIfTrue="1">
      <formula>WEEKDAY($A7)=1</formula>
    </cfRule>
  </conditionalFormatting>
  <conditionalFormatting sqref="FL7">
    <cfRule type="expression" dxfId="17810" priority="20519" stopIfTrue="1">
      <formula>WEEKDAY($A7)=1</formula>
    </cfRule>
  </conditionalFormatting>
  <conditionalFormatting sqref="FL7">
    <cfRule type="expression" dxfId="17809" priority="20518" stopIfTrue="1">
      <formula>WEEKDAY($A7)=1</formula>
    </cfRule>
  </conditionalFormatting>
  <conditionalFormatting sqref="FL7">
    <cfRule type="expression" dxfId="17808" priority="20517" stopIfTrue="1">
      <formula>WEEKDAY($A7)=1</formula>
    </cfRule>
  </conditionalFormatting>
  <conditionalFormatting sqref="FL7">
    <cfRule type="expression" dxfId="17807" priority="20516" stopIfTrue="1">
      <formula>WEEKDAY($A7)=1</formula>
    </cfRule>
  </conditionalFormatting>
  <conditionalFormatting sqref="FL7">
    <cfRule type="expression" dxfId="17806" priority="20515" stopIfTrue="1">
      <formula>WEEKDAY($A7)=1</formula>
    </cfRule>
  </conditionalFormatting>
  <conditionalFormatting sqref="FL7">
    <cfRule type="expression" dxfId="17805" priority="20514" stopIfTrue="1">
      <formula>WEEKDAY($A7)=1</formula>
    </cfRule>
  </conditionalFormatting>
  <conditionalFormatting sqref="FL7">
    <cfRule type="expression" dxfId="17804" priority="20513" stopIfTrue="1">
      <formula>WEEKDAY($A7)=1</formula>
    </cfRule>
  </conditionalFormatting>
  <conditionalFormatting sqref="FL7">
    <cfRule type="expression" dxfId="17803" priority="20512" stopIfTrue="1">
      <formula>WEEKDAY($A7)=1</formula>
    </cfRule>
  </conditionalFormatting>
  <conditionalFormatting sqref="FL7">
    <cfRule type="expression" dxfId="17802" priority="20511" stopIfTrue="1">
      <formula>WEEKDAY($A7)=1</formula>
    </cfRule>
  </conditionalFormatting>
  <conditionalFormatting sqref="FL7">
    <cfRule type="expression" dxfId="17801" priority="20510" stopIfTrue="1">
      <formula>WEEKDAY($A7)=1</formula>
    </cfRule>
  </conditionalFormatting>
  <conditionalFormatting sqref="FL7">
    <cfRule type="expression" dxfId="17800" priority="20509" stopIfTrue="1">
      <formula>WEEKDAY($A7)=1</formula>
    </cfRule>
  </conditionalFormatting>
  <conditionalFormatting sqref="FL7">
    <cfRule type="expression" dxfId="17799" priority="20508" stopIfTrue="1">
      <formula>WEEKDAY($A7)=1</formula>
    </cfRule>
  </conditionalFormatting>
  <conditionalFormatting sqref="FL7">
    <cfRule type="expression" dxfId="17798" priority="20507" stopIfTrue="1">
      <formula>WEEKDAY($A7)=1</formula>
    </cfRule>
  </conditionalFormatting>
  <conditionalFormatting sqref="FL7">
    <cfRule type="expression" dxfId="17797" priority="20506" stopIfTrue="1">
      <formula>WEEKDAY($A7)=1</formula>
    </cfRule>
  </conditionalFormatting>
  <conditionalFormatting sqref="FL7">
    <cfRule type="expression" dxfId="17796" priority="20505" stopIfTrue="1">
      <formula>WEEKDAY($A7)=1</formula>
    </cfRule>
  </conditionalFormatting>
  <conditionalFormatting sqref="FL7">
    <cfRule type="expression" dxfId="17795" priority="20504" stopIfTrue="1">
      <formula>WEEKDAY($A7)=1</formula>
    </cfRule>
  </conditionalFormatting>
  <conditionalFormatting sqref="FL7">
    <cfRule type="expression" dxfId="17794" priority="20502" stopIfTrue="1">
      <formula>WEEKDAY($A7)=1</formula>
    </cfRule>
  </conditionalFormatting>
  <conditionalFormatting sqref="FL7">
    <cfRule type="expression" dxfId="17793" priority="20501" stopIfTrue="1">
      <formula>WEEKDAY($A7)=1</formula>
    </cfRule>
  </conditionalFormatting>
  <conditionalFormatting sqref="FL7">
    <cfRule type="expression" dxfId="17792" priority="20500" stopIfTrue="1">
      <formula>WEEKDAY($A7)=1</formula>
    </cfRule>
  </conditionalFormatting>
  <conditionalFormatting sqref="FL7">
    <cfRule type="expression" dxfId="17791" priority="20499" stopIfTrue="1">
      <formula>WEEKDAY($A7)=1</formula>
    </cfRule>
  </conditionalFormatting>
  <conditionalFormatting sqref="FL7">
    <cfRule type="expression" dxfId="17790" priority="20498" stopIfTrue="1">
      <formula>WEEKDAY($A7)=1</formula>
    </cfRule>
  </conditionalFormatting>
  <conditionalFormatting sqref="FL7">
    <cfRule type="expression" dxfId="17789" priority="20497" stopIfTrue="1">
      <formula>WEEKDAY($A7)=1</formula>
    </cfRule>
  </conditionalFormatting>
  <conditionalFormatting sqref="FL7">
    <cfRule type="expression" dxfId="17788" priority="20496" stopIfTrue="1">
      <formula>WEEKDAY($A7)=1</formula>
    </cfRule>
  </conditionalFormatting>
  <conditionalFormatting sqref="FL7">
    <cfRule type="expression" dxfId="17787" priority="20495" stopIfTrue="1">
      <formula>WEEKDAY($A7)=1</formula>
    </cfRule>
  </conditionalFormatting>
  <conditionalFormatting sqref="FL7">
    <cfRule type="expression" dxfId="17786" priority="20494" stopIfTrue="1">
      <formula>WEEKDAY($A7)=1</formula>
    </cfRule>
  </conditionalFormatting>
  <conditionalFormatting sqref="FL7">
    <cfRule type="expression" dxfId="17785" priority="20493" stopIfTrue="1">
      <formula>WEEKDAY($A7)=1</formula>
    </cfRule>
  </conditionalFormatting>
  <conditionalFormatting sqref="FL7">
    <cfRule type="expression" dxfId="17784" priority="20492" stopIfTrue="1">
      <formula>WEEKDAY($A7)=1</formula>
    </cfRule>
  </conditionalFormatting>
  <conditionalFormatting sqref="FL7">
    <cfRule type="expression" dxfId="17783" priority="20491" stopIfTrue="1">
      <formula>WEEKDAY($A7)=1</formula>
    </cfRule>
  </conditionalFormatting>
  <conditionalFormatting sqref="FL7">
    <cfRule type="expression" dxfId="17782" priority="20490" stopIfTrue="1">
      <formula>WEEKDAY($A7)=1</formula>
    </cfRule>
  </conditionalFormatting>
  <conditionalFormatting sqref="FL7">
    <cfRule type="expression" dxfId="17781" priority="20489" stopIfTrue="1">
      <formula>WEEKDAY($A7)=1</formula>
    </cfRule>
  </conditionalFormatting>
  <conditionalFormatting sqref="FL7">
    <cfRule type="expression" dxfId="17780" priority="20488" stopIfTrue="1">
      <formula>WEEKDAY($A7)=1</formula>
    </cfRule>
  </conditionalFormatting>
  <conditionalFormatting sqref="FL7">
    <cfRule type="expression" dxfId="17779" priority="20487" stopIfTrue="1">
      <formula>WEEKDAY($A7)=1</formula>
    </cfRule>
  </conditionalFormatting>
  <conditionalFormatting sqref="FL7">
    <cfRule type="expression" dxfId="17778" priority="20486" stopIfTrue="1">
      <formula>WEEKDAY($A7)=1</formula>
    </cfRule>
  </conditionalFormatting>
  <conditionalFormatting sqref="FL7">
    <cfRule type="expression" dxfId="17777" priority="20485" stopIfTrue="1">
      <formula>WEEKDAY($A7)=1</formula>
    </cfRule>
  </conditionalFormatting>
  <conditionalFormatting sqref="FL7">
    <cfRule type="expression" dxfId="17776" priority="20484" stopIfTrue="1">
      <formula>WEEKDAY($A7)=1</formula>
    </cfRule>
  </conditionalFormatting>
  <conditionalFormatting sqref="FL7">
    <cfRule type="expression" dxfId="17775" priority="20483" stopIfTrue="1">
      <formula>WEEKDAY($A7)=1</formula>
    </cfRule>
  </conditionalFormatting>
  <conditionalFormatting sqref="FL7">
    <cfRule type="expression" dxfId="17774" priority="20482" stopIfTrue="1">
      <formula>WEEKDAY($A7)=1</formula>
    </cfRule>
  </conditionalFormatting>
  <conditionalFormatting sqref="FL7">
    <cfRule type="expression" dxfId="17773" priority="20481" stopIfTrue="1">
      <formula>WEEKDAY($A7)=1</formula>
    </cfRule>
  </conditionalFormatting>
  <conditionalFormatting sqref="FL7">
    <cfRule type="expression" dxfId="17772" priority="20480" stopIfTrue="1">
      <formula>WEEKDAY($A7)=1</formula>
    </cfRule>
  </conditionalFormatting>
  <conditionalFormatting sqref="FL7">
    <cfRule type="expression" dxfId="17771" priority="20479" stopIfTrue="1">
      <formula>WEEKDAY($A7)=1</formula>
    </cfRule>
  </conditionalFormatting>
  <conditionalFormatting sqref="FL7">
    <cfRule type="expression" dxfId="17770" priority="20478" stopIfTrue="1">
      <formula>WEEKDAY($A7)=1</formula>
    </cfRule>
  </conditionalFormatting>
  <conditionalFormatting sqref="FL7">
    <cfRule type="expression" dxfId="17769" priority="20477" stopIfTrue="1">
      <formula>WEEKDAY($A7)=1</formula>
    </cfRule>
  </conditionalFormatting>
  <conditionalFormatting sqref="FL7">
    <cfRule type="expression" dxfId="17768" priority="20476" stopIfTrue="1">
      <formula>WEEKDAY($A7)=1</formula>
    </cfRule>
  </conditionalFormatting>
  <conditionalFormatting sqref="FL7">
    <cfRule type="expression" dxfId="17767" priority="20475" stopIfTrue="1">
      <formula>WEEKDAY($A7)=1</formula>
    </cfRule>
  </conditionalFormatting>
  <conditionalFormatting sqref="FL7">
    <cfRule type="expression" dxfId="17766" priority="20474" stopIfTrue="1">
      <formula>WEEKDAY($A7)=1</formula>
    </cfRule>
  </conditionalFormatting>
  <conditionalFormatting sqref="FL7">
    <cfRule type="expression" dxfId="17765" priority="20473" stopIfTrue="1">
      <formula>WEEKDAY($A7)=1</formula>
    </cfRule>
  </conditionalFormatting>
  <conditionalFormatting sqref="FL7">
    <cfRule type="expression" dxfId="17764" priority="20472" stopIfTrue="1">
      <formula>WEEKDAY($A7)=1</formula>
    </cfRule>
  </conditionalFormatting>
  <conditionalFormatting sqref="FL7">
    <cfRule type="expression" dxfId="17763" priority="20471" stopIfTrue="1">
      <formula>WEEKDAY($A7)=1</formula>
    </cfRule>
  </conditionalFormatting>
  <conditionalFormatting sqref="FL7">
    <cfRule type="expression" dxfId="17762" priority="20470" stopIfTrue="1">
      <formula>WEEKDAY($A7)=1</formula>
    </cfRule>
  </conditionalFormatting>
  <conditionalFormatting sqref="FL7">
    <cfRule type="expression" dxfId="17761" priority="20469" stopIfTrue="1">
      <formula>WEEKDAY($A7)=1</formula>
    </cfRule>
  </conditionalFormatting>
  <conditionalFormatting sqref="FL7">
    <cfRule type="expression" dxfId="17760" priority="20465" stopIfTrue="1">
      <formula>WEEKDAY($A7)=1</formula>
    </cfRule>
  </conditionalFormatting>
  <conditionalFormatting sqref="FL7">
    <cfRule type="expression" dxfId="17759" priority="20468" stopIfTrue="1">
      <formula>WEEKDAY($A7)=1</formula>
    </cfRule>
  </conditionalFormatting>
  <conditionalFormatting sqref="FL7">
    <cfRule type="expression" dxfId="17758" priority="20467" stopIfTrue="1">
      <formula>WEEKDAY($A7)=1</formula>
    </cfRule>
  </conditionalFormatting>
  <conditionalFormatting sqref="FL7">
    <cfRule type="expression" dxfId="17757" priority="20466" stopIfTrue="1">
      <formula>WEEKDAY($A7)=1</formula>
    </cfRule>
  </conditionalFormatting>
  <conditionalFormatting sqref="FL7">
    <cfRule type="expression" dxfId="17756" priority="20464" stopIfTrue="1">
      <formula>WEEKDAY($A7)=1</formula>
    </cfRule>
  </conditionalFormatting>
  <conditionalFormatting sqref="FL7">
    <cfRule type="expression" dxfId="17755" priority="20463" stopIfTrue="1">
      <formula>WEEKDAY($A7)=1</formula>
    </cfRule>
  </conditionalFormatting>
  <conditionalFormatting sqref="FL7">
    <cfRule type="expression" dxfId="17754" priority="20462" stopIfTrue="1">
      <formula>WEEKDAY($A7)=1</formula>
    </cfRule>
  </conditionalFormatting>
  <conditionalFormatting sqref="FL7">
    <cfRule type="expression" dxfId="17753" priority="20461" stopIfTrue="1">
      <formula>WEEKDAY($A7)=1</formula>
    </cfRule>
  </conditionalFormatting>
  <conditionalFormatting sqref="FL7">
    <cfRule type="expression" dxfId="17752" priority="20414" stopIfTrue="1">
      <formula>WEEKDAY($A7)=1</formula>
    </cfRule>
  </conditionalFormatting>
  <conditionalFormatting sqref="FL7">
    <cfRule type="expression" dxfId="17751" priority="20460" stopIfTrue="1">
      <formula>WEEKDAY($A7)=1</formula>
    </cfRule>
  </conditionalFormatting>
  <conditionalFormatting sqref="FL7">
    <cfRule type="expression" dxfId="17750" priority="20459" stopIfTrue="1">
      <formula>WEEKDAY($A7)=1</formula>
    </cfRule>
  </conditionalFormatting>
  <conditionalFormatting sqref="FL7">
    <cfRule type="expression" dxfId="17749" priority="20458" stopIfTrue="1">
      <formula>WEEKDAY($A7)=1</formula>
    </cfRule>
  </conditionalFormatting>
  <conditionalFormatting sqref="FL7">
    <cfRule type="expression" dxfId="17748" priority="20457" stopIfTrue="1">
      <formula>WEEKDAY($A7)=1</formula>
    </cfRule>
  </conditionalFormatting>
  <conditionalFormatting sqref="FL7">
    <cfRule type="expression" dxfId="17747" priority="20456" stopIfTrue="1">
      <formula>WEEKDAY($A7)=1</formula>
    </cfRule>
  </conditionalFormatting>
  <conditionalFormatting sqref="FL7">
    <cfRule type="expression" dxfId="17746" priority="20455" stopIfTrue="1">
      <formula>WEEKDAY($A7)=1</formula>
    </cfRule>
  </conditionalFormatting>
  <conditionalFormatting sqref="FL7">
    <cfRule type="expression" dxfId="17745" priority="20454" stopIfTrue="1">
      <formula>WEEKDAY($A7)=1</formula>
    </cfRule>
  </conditionalFormatting>
  <conditionalFormatting sqref="FL7">
    <cfRule type="expression" dxfId="17744" priority="20453" stopIfTrue="1">
      <formula>WEEKDAY($A7)=1</formula>
    </cfRule>
  </conditionalFormatting>
  <conditionalFormatting sqref="FL7">
    <cfRule type="expression" dxfId="17743" priority="20452" stopIfTrue="1">
      <formula>WEEKDAY($A7)=1</formula>
    </cfRule>
  </conditionalFormatting>
  <conditionalFormatting sqref="FL7">
    <cfRule type="expression" dxfId="17742" priority="20451" stopIfTrue="1">
      <formula>WEEKDAY($A7)=1</formula>
    </cfRule>
  </conditionalFormatting>
  <conditionalFormatting sqref="FL7">
    <cfRule type="expression" dxfId="17741" priority="20450" stopIfTrue="1">
      <formula>WEEKDAY($A7)=1</formula>
    </cfRule>
  </conditionalFormatting>
  <conditionalFormatting sqref="FL7">
    <cfRule type="expression" dxfId="17740" priority="20449" stopIfTrue="1">
      <formula>WEEKDAY($A7)=1</formula>
    </cfRule>
  </conditionalFormatting>
  <conditionalFormatting sqref="FL7">
    <cfRule type="expression" dxfId="17739" priority="20448" stopIfTrue="1">
      <formula>WEEKDAY($A7)=1</formula>
    </cfRule>
  </conditionalFormatting>
  <conditionalFormatting sqref="FL7">
    <cfRule type="expression" dxfId="17738" priority="20447" stopIfTrue="1">
      <formula>WEEKDAY($A7)=1</formula>
    </cfRule>
  </conditionalFormatting>
  <conditionalFormatting sqref="FL7">
    <cfRule type="expression" dxfId="17737" priority="20446" stopIfTrue="1">
      <formula>WEEKDAY($A7)=1</formula>
    </cfRule>
  </conditionalFormatting>
  <conditionalFormatting sqref="FL7">
    <cfRule type="expression" dxfId="17736" priority="20445" stopIfTrue="1">
      <formula>WEEKDAY($A7)=1</formula>
    </cfRule>
  </conditionalFormatting>
  <conditionalFormatting sqref="FL7">
    <cfRule type="expression" dxfId="17735" priority="20444" stopIfTrue="1">
      <formula>WEEKDAY($A7)=1</formula>
    </cfRule>
  </conditionalFormatting>
  <conditionalFormatting sqref="FL7">
    <cfRule type="expression" dxfId="17734" priority="20443" stopIfTrue="1">
      <formula>WEEKDAY($A7)=1</formula>
    </cfRule>
  </conditionalFormatting>
  <conditionalFormatting sqref="FL7">
    <cfRule type="expression" dxfId="17733" priority="20442" stopIfTrue="1">
      <formula>WEEKDAY($A7)=1</formula>
    </cfRule>
  </conditionalFormatting>
  <conditionalFormatting sqref="FL7">
    <cfRule type="expression" dxfId="17732" priority="20441" stopIfTrue="1">
      <formula>WEEKDAY($A7)=1</formula>
    </cfRule>
  </conditionalFormatting>
  <conditionalFormatting sqref="FL7">
    <cfRule type="expression" dxfId="17731" priority="20440" stopIfTrue="1">
      <formula>WEEKDAY($A7)=1</formula>
    </cfRule>
  </conditionalFormatting>
  <conditionalFormatting sqref="FL7">
    <cfRule type="expression" dxfId="17730" priority="20439" stopIfTrue="1">
      <formula>WEEKDAY($A7)=1</formula>
    </cfRule>
  </conditionalFormatting>
  <conditionalFormatting sqref="FL7">
    <cfRule type="expression" dxfId="17729" priority="20438" stopIfTrue="1">
      <formula>WEEKDAY($A7)=1</formula>
    </cfRule>
  </conditionalFormatting>
  <conditionalFormatting sqref="FL7">
    <cfRule type="expression" dxfId="17728" priority="20437" stopIfTrue="1">
      <formula>WEEKDAY($A7)=1</formula>
    </cfRule>
  </conditionalFormatting>
  <conditionalFormatting sqref="FL7">
    <cfRule type="expression" dxfId="17727" priority="20436" stopIfTrue="1">
      <formula>WEEKDAY($A7)=1</formula>
    </cfRule>
  </conditionalFormatting>
  <conditionalFormatting sqref="FL7">
    <cfRule type="expression" dxfId="17726" priority="20435" stopIfTrue="1">
      <formula>WEEKDAY($A7)=1</formula>
    </cfRule>
  </conditionalFormatting>
  <conditionalFormatting sqref="FL7">
    <cfRule type="expression" dxfId="17725" priority="20434" stopIfTrue="1">
      <formula>WEEKDAY($A7)=1</formula>
    </cfRule>
  </conditionalFormatting>
  <conditionalFormatting sqref="FL7">
    <cfRule type="expression" dxfId="17724" priority="20433" stopIfTrue="1">
      <formula>WEEKDAY($A7)=1</formula>
    </cfRule>
  </conditionalFormatting>
  <conditionalFormatting sqref="FL7">
    <cfRule type="expression" dxfId="17723" priority="20432" stopIfTrue="1">
      <formula>WEEKDAY($A7)=1</formula>
    </cfRule>
  </conditionalFormatting>
  <conditionalFormatting sqref="FL7">
    <cfRule type="expression" dxfId="17722" priority="20431" stopIfTrue="1">
      <formula>WEEKDAY($A7)=1</formula>
    </cfRule>
  </conditionalFormatting>
  <conditionalFormatting sqref="FL7">
    <cfRule type="expression" dxfId="17721" priority="20430" stopIfTrue="1">
      <formula>WEEKDAY($A7)=1</formula>
    </cfRule>
  </conditionalFormatting>
  <conditionalFormatting sqref="FL7">
    <cfRule type="expression" dxfId="17720" priority="20429" stopIfTrue="1">
      <formula>WEEKDAY($A7)=1</formula>
    </cfRule>
  </conditionalFormatting>
  <conditionalFormatting sqref="FL7">
    <cfRule type="expression" dxfId="17719" priority="20428" stopIfTrue="1">
      <formula>WEEKDAY($A7)=1</formula>
    </cfRule>
  </conditionalFormatting>
  <conditionalFormatting sqref="FL7">
    <cfRule type="expression" dxfId="17718" priority="20427" stopIfTrue="1">
      <formula>WEEKDAY($A7)=1</formula>
    </cfRule>
  </conditionalFormatting>
  <conditionalFormatting sqref="FL7">
    <cfRule type="expression" dxfId="17717" priority="20426" stopIfTrue="1">
      <formula>WEEKDAY($A7)=1</formula>
    </cfRule>
  </conditionalFormatting>
  <conditionalFormatting sqref="FL7">
    <cfRule type="expression" dxfId="17716" priority="20425" stopIfTrue="1">
      <formula>WEEKDAY($A7)=1</formula>
    </cfRule>
  </conditionalFormatting>
  <conditionalFormatting sqref="FL7">
    <cfRule type="expression" dxfId="17715" priority="20424" stopIfTrue="1">
      <formula>WEEKDAY($A7)=1</formula>
    </cfRule>
  </conditionalFormatting>
  <conditionalFormatting sqref="FL7">
    <cfRule type="expression" dxfId="17714" priority="20423" stopIfTrue="1">
      <formula>WEEKDAY($A7)=1</formula>
    </cfRule>
  </conditionalFormatting>
  <conditionalFormatting sqref="FL7">
    <cfRule type="expression" dxfId="17713" priority="20422" stopIfTrue="1">
      <formula>WEEKDAY($A7)=1</formula>
    </cfRule>
  </conditionalFormatting>
  <conditionalFormatting sqref="FL7">
    <cfRule type="expression" dxfId="17712" priority="20421" stopIfTrue="1">
      <formula>WEEKDAY($A7)=1</formula>
    </cfRule>
  </conditionalFormatting>
  <conditionalFormatting sqref="FL7">
    <cfRule type="expression" dxfId="17711" priority="20420" stopIfTrue="1">
      <formula>WEEKDAY($A7)=1</formula>
    </cfRule>
  </conditionalFormatting>
  <conditionalFormatting sqref="FL7">
    <cfRule type="expression" dxfId="17710" priority="20419" stopIfTrue="1">
      <formula>WEEKDAY($A7)=1</formula>
    </cfRule>
  </conditionalFormatting>
  <conditionalFormatting sqref="FL7">
    <cfRule type="expression" dxfId="17709" priority="20418" stopIfTrue="1">
      <formula>WEEKDAY($A7)=1</formula>
    </cfRule>
  </conditionalFormatting>
  <conditionalFormatting sqref="FL7">
    <cfRule type="expression" dxfId="17708" priority="20417" stopIfTrue="1">
      <formula>WEEKDAY($A7)=1</formula>
    </cfRule>
  </conditionalFormatting>
  <conditionalFormatting sqref="FL7">
    <cfRule type="expression" dxfId="17707" priority="20416" stopIfTrue="1">
      <formula>WEEKDAY($A7)=1</formula>
    </cfRule>
  </conditionalFormatting>
  <conditionalFormatting sqref="FL7">
    <cfRule type="expression" dxfId="17706" priority="20415" stopIfTrue="1">
      <formula>WEEKDAY($A7)=1</formula>
    </cfRule>
  </conditionalFormatting>
  <conditionalFormatting sqref="FL7">
    <cfRule type="expression" dxfId="17705" priority="20410" stopIfTrue="1">
      <formula>WEEKDAY($A7)=1</formula>
    </cfRule>
  </conditionalFormatting>
  <conditionalFormatting sqref="FL7">
    <cfRule type="expression" dxfId="17704" priority="20413" stopIfTrue="1">
      <formula>WEEKDAY($A7)=1</formula>
    </cfRule>
  </conditionalFormatting>
  <conditionalFormatting sqref="FL7">
    <cfRule type="expression" dxfId="17703" priority="20412" stopIfTrue="1">
      <formula>WEEKDAY($A7)=1</formula>
    </cfRule>
  </conditionalFormatting>
  <conditionalFormatting sqref="FL7">
    <cfRule type="expression" dxfId="17702" priority="20411" stopIfTrue="1">
      <formula>WEEKDAY($A7)=1</formula>
    </cfRule>
  </conditionalFormatting>
  <conditionalFormatting sqref="FL7">
    <cfRule type="expression" dxfId="17701" priority="20409" stopIfTrue="1">
      <formula>WEEKDAY($A7)=1</formula>
    </cfRule>
  </conditionalFormatting>
  <conditionalFormatting sqref="FL7">
    <cfRule type="expression" dxfId="17700" priority="20408" stopIfTrue="1">
      <formula>WEEKDAY($A7)=1</formula>
    </cfRule>
  </conditionalFormatting>
  <conditionalFormatting sqref="FL7">
    <cfRule type="expression" dxfId="17699" priority="20407" stopIfTrue="1">
      <formula>WEEKDAY($A7)=1</formula>
    </cfRule>
  </conditionalFormatting>
  <conditionalFormatting sqref="FL7">
    <cfRule type="expression" dxfId="17698" priority="20406" stopIfTrue="1">
      <formula>WEEKDAY($A7)=1</formula>
    </cfRule>
  </conditionalFormatting>
  <conditionalFormatting sqref="FL7">
    <cfRule type="expression" dxfId="17697" priority="20359" stopIfTrue="1">
      <formula>WEEKDAY($A7)=1</formula>
    </cfRule>
  </conditionalFormatting>
  <conditionalFormatting sqref="FL7">
    <cfRule type="expression" dxfId="17696" priority="20405" stopIfTrue="1">
      <formula>WEEKDAY($A7)=1</formula>
    </cfRule>
  </conditionalFormatting>
  <conditionalFormatting sqref="FL7">
    <cfRule type="expression" dxfId="17695" priority="20404" stopIfTrue="1">
      <formula>WEEKDAY($A7)=1</formula>
    </cfRule>
  </conditionalFormatting>
  <conditionalFormatting sqref="FL7">
    <cfRule type="expression" dxfId="17694" priority="20403" stopIfTrue="1">
      <formula>WEEKDAY($A7)=1</formula>
    </cfRule>
  </conditionalFormatting>
  <conditionalFormatting sqref="FL7">
    <cfRule type="expression" dxfId="17693" priority="20402" stopIfTrue="1">
      <formula>WEEKDAY($A7)=1</formula>
    </cfRule>
  </conditionalFormatting>
  <conditionalFormatting sqref="FL7">
    <cfRule type="expression" dxfId="17692" priority="20401" stopIfTrue="1">
      <formula>WEEKDAY($A7)=1</formula>
    </cfRule>
  </conditionalFormatting>
  <conditionalFormatting sqref="FL7">
    <cfRule type="expression" dxfId="17691" priority="20400" stopIfTrue="1">
      <formula>WEEKDAY($A7)=1</formula>
    </cfRule>
  </conditionalFormatting>
  <conditionalFormatting sqref="FL7">
    <cfRule type="expression" dxfId="17690" priority="20399" stopIfTrue="1">
      <formula>WEEKDAY($A7)=1</formula>
    </cfRule>
  </conditionalFormatting>
  <conditionalFormatting sqref="FL7">
    <cfRule type="expression" dxfId="17689" priority="20398" stopIfTrue="1">
      <formula>WEEKDAY($A7)=1</formula>
    </cfRule>
  </conditionalFormatting>
  <conditionalFormatting sqref="FL7">
    <cfRule type="expression" dxfId="17688" priority="20397" stopIfTrue="1">
      <formula>WEEKDAY($A7)=1</formula>
    </cfRule>
  </conditionalFormatting>
  <conditionalFormatting sqref="FL7">
    <cfRule type="expression" dxfId="17687" priority="20396" stopIfTrue="1">
      <formula>WEEKDAY($A7)=1</formula>
    </cfRule>
  </conditionalFormatting>
  <conditionalFormatting sqref="FL7">
    <cfRule type="expression" dxfId="17686" priority="20395" stopIfTrue="1">
      <formula>WEEKDAY($A7)=1</formula>
    </cfRule>
  </conditionalFormatting>
  <conditionalFormatting sqref="FL7">
    <cfRule type="expression" dxfId="17685" priority="20394" stopIfTrue="1">
      <formula>WEEKDAY($A7)=1</formula>
    </cfRule>
  </conditionalFormatting>
  <conditionalFormatting sqref="FL7">
    <cfRule type="expression" dxfId="17684" priority="20393" stopIfTrue="1">
      <formula>WEEKDAY($A7)=1</formula>
    </cfRule>
  </conditionalFormatting>
  <conditionalFormatting sqref="FL7">
    <cfRule type="expression" dxfId="17683" priority="20392" stopIfTrue="1">
      <formula>WEEKDAY($A7)=1</formula>
    </cfRule>
  </conditionalFormatting>
  <conditionalFormatting sqref="FL7">
    <cfRule type="expression" dxfId="17682" priority="20391" stopIfTrue="1">
      <formula>WEEKDAY($A7)=1</formula>
    </cfRule>
  </conditionalFormatting>
  <conditionalFormatting sqref="FL7">
    <cfRule type="expression" dxfId="17681" priority="20390" stopIfTrue="1">
      <formula>WEEKDAY($A7)=1</formula>
    </cfRule>
  </conditionalFormatting>
  <conditionalFormatting sqref="FL7">
    <cfRule type="expression" dxfId="17680" priority="20389" stopIfTrue="1">
      <formula>WEEKDAY($A7)=1</formula>
    </cfRule>
  </conditionalFormatting>
  <conditionalFormatting sqref="FL7">
    <cfRule type="expression" dxfId="17679" priority="20388" stopIfTrue="1">
      <formula>WEEKDAY($A7)=1</formula>
    </cfRule>
  </conditionalFormatting>
  <conditionalFormatting sqref="FL7">
    <cfRule type="expression" dxfId="17678" priority="20387" stopIfTrue="1">
      <formula>WEEKDAY($A7)=1</formula>
    </cfRule>
  </conditionalFormatting>
  <conditionalFormatting sqref="FL7">
    <cfRule type="expression" dxfId="17677" priority="20386" stopIfTrue="1">
      <formula>WEEKDAY($A7)=1</formula>
    </cfRule>
  </conditionalFormatting>
  <conditionalFormatting sqref="FL7">
    <cfRule type="expression" dxfId="17676" priority="20385" stopIfTrue="1">
      <formula>WEEKDAY($A7)=1</formula>
    </cfRule>
  </conditionalFormatting>
  <conditionalFormatting sqref="FL7">
    <cfRule type="expression" dxfId="17675" priority="20384" stopIfTrue="1">
      <formula>WEEKDAY($A7)=1</formula>
    </cfRule>
  </conditionalFormatting>
  <conditionalFormatting sqref="FL7">
    <cfRule type="expression" dxfId="17674" priority="20383" stopIfTrue="1">
      <formula>WEEKDAY($A7)=1</formula>
    </cfRule>
  </conditionalFormatting>
  <conditionalFormatting sqref="FL7">
    <cfRule type="expression" dxfId="17673" priority="20382" stopIfTrue="1">
      <formula>WEEKDAY($A7)=1</formula>
    </cfRule>
  </conditionalFormatting>
  <conditionalFormatting sqref="FL7">
    <cfRule type="expression" dxfId="17672" priority="20381" stopIfTrue="1">
      <formula>WEEKDAY($A7)=1</formula>
    </cfRule>
  </conditionalFormatting>
  <conditionalFormatting sqref="FL7">
    <cfRule type="expression" dxfId="17671" priority="20380" stopIfTrue="1">
      <formula>WEEKDAY($A7)=1</formula>
    </cfRule>
  </conditionalFormatting>
  <conditionalFormatting sqref="FL7">
    <cfRule type="expression" dxfId="17670" priority="20379" stopIfTrue="1">
      <formula>WEEKDAY($A7)=1</formula>
    </cfRule>
  </conditionalFormatting>
  <conditionalFormatting sqref="FL7">
    <cfRule type="expression" dxfId="17669" priority="20378" stopIfTrue="1">
      <formula>WEEKDAY($A7)=1</formula>
    </cfRule>
  </conditionalFormatting>
  <conditionalFormatting sqref="FL7">
    <cfRule type="expression" dxfId="17668" priority="20377" stopIfTrue="1">
      <formula>WEEKDAY($A7)=1</formula>
    </cfRule>
  </conditionalFormatting>
  <conditionalFormatting sqref="FL7">
    <cfRule type="expression" dxfId="17667" priority="20376" stopIfTrue="1">
      <formula>WEEKDAY($A7)=1</formula>
    </cfRule>
  </conditionalFormatting>
  <conditionalFormatting sqref="FL7">
    <cfRule type="expression" dxfId="17666" priority="20375" stopIfTrue="1">
      <formula>WEEKDAY($A7)=1</formula>
    </cfRule>
  </conditionalFormatting>
  <conditionalFormatting sqref="FL7">
    <cfRule type="expression" dxfId="17665" priority="20374" stopIfTrue="1">
      <formula>WEEKDAY($A7)=1</formula>
    </cfRule>
  </conditionalFormatting>
  <conditionalFormatting sqref="FL7">
    <cfRule type="expression" dxfId="17664" priority="20373" stopIfTrue="1">
      <formula>WEEKDAY($A7)=1</formula>
    </cfRule>
  </conditionalFormatting>
  <conditionalFormatting sqref="FL7">
    <cfRule type="expression" dxfId="17663" priority="20372" stopIfTrue="1">
      <formula>WEEKDAY($A7)=1</formula>
    </cfRule>
  </conditionalFormatting>
  <conditionalFormatting sqref="FL7">
    <cfRule type="expression" dxfId="17662" priority="20371" stopIfTrue="1">
      <formula>WEEKDAY($A7)=1</formula>
    </cfRule>
  </conditionalFormatting>
  <conditionalFormatting sqref="FL7">
    <cfRule type="expression" dxfId="17661" priority="20370" stopIfTrue="1">
      <formula>WEEKDAY($A7)=1</formula>
    </cfRule>
  </conditionalFormatting>
  <conditionalFormatting sqref="FL7">
    <cfRule type="expression" dxfId="17660" priority="20369" stopIfTrue="1">
      <formula>WEEKDAY($A7)=1</formula>
    </cfRule>
  </conditionalFormatting>
  <conditionalFormatting sqref="FL7">
    <cfRule type="expression" dxfId="17659" priority="20368" stopIfTrue="1">
      <formula>WEEKDAY($A7)=1</formula>
    </cfRule>
  </conditionalFormatting>
  <conditionalFormatting sqref="FL7">
    <cfRule type="expression" dxfId="17658" priority="20367" stopIfTrue="1">
      <formula>WEEKDAY($A7)=1</formula>
    </cfRule>
  </conditionalFormatting>
  <conditionalFormatting sqref="FL7">
    <cfRule type="expression" dxfId="17657" priority="20366" stopIfTrue="1">
      <formula>WEEKDAY($A7)=1</formula>
    </cfRule>
  </conditionalFormatting>
  <conditionalFormatting sqref="FL7">
    <cfRule type="expression" dxfId="17656" priority="20365" stopIfTrue="1">
      <formula>WEEKDAY($A7)=1</formula>
    </cfRule>
  </conditionalFormatting>
  <conditionalFormatting sqref="FL7">
    <cfRule type="expression" dxfId="17655" priority="20364" stopIfTrue="1">
      <formula>WEEKDAY($A7)=1</formula>
    </cfRule>
  </conditionalFormatting>
  <conditionalFormatting sqref="FL7">
    <cfRule type="expression" dxfId="17654" priority="20363" stopIfTrue="1">
      <formula>WEEKDAY($A7)=1</formula>
    </cfRule>
  </conditionalFormatting>
  <conditionalFormatting sqref="FL7">
    <cfRule type="expression" dxfId="17653" priority="20362" stopIfTrue="1">
      <formula>WEEKDAY($A7)=1</formula>
    </cfRule>
  </conditionalFormatting>
  <conditionalFormatting sqref="FL7">
    <cfRule type="expression" dxfId="17652" priority="20361" stopIfTrue="1">
      <formula>WEEKDAY($A7)=1</formula>
    </cfRule>
  </conditionalFormatting>
  <conditionalFormatting sqref="FL7">
    <cfRule type="expression" dxfId="17651" priority="20360" stopIfTrue="1">
      <formula>WEEKDAY($A7)=1</formula>
    </cfRule>
  </conditionalFormatting>
  <conditionalFormatting sqref="FL7">
    <cfRule type="expression" dxfId="17650" priority="20358" stopIfTrue="1">
      <formula>WEEKDAY($A7)=1</formula>
    </cfRule>
  </conditionalFormatting>
  <conditionalFormatting sqref="FL7">
    <cfRule type="expression" dxfId="17649" priority="20357" stopIfTrue="1">
      <formula>WEEKDAY($A7)=1</formula>
    </cfRule>
  </conditionalFormatting>
  <conditionalFormatting sqref="FL7">
    <cfRule type="expression" dxfId="17648" priority="20356" stopIfTrue="1">
      <formula>WEEKDAY($A7)=1</formula>
    </cfRule>
  </conditionalFormatting>
  <conditionalFormatting sqref="FL7">
    <cfRule type="expression" dxfId="17647" priority="20355" stopIfTrue="1">
      <formula>WEEKDAY($A7)=1</formula>
    </cfRule>
  </conditionalFormatting>
  <conditionalFormatting sqref="FL7">
    <cfRule type="expression" dxfId="17646" priority="20354" stopIfTrue="1">
      <formula>WEEKDAY($A7)=1</formula>
    </cfRule>
  </conditionalFormatting>
  <conditionalFormatting sqref="FL7">
    <cfRule type="expression" dxfId="17645" priority="20353" stopIfTrue="1">
      <formula>WEEKDAY($A7)=1</formula>
    </cfRule>
  </conditionalFormatting>
  <conditionalFormatting sqref="FL7">
    <cfRule type="expression" dxfId="17644" priority="20352" stopIfTrue="1">
      <formula>WEEKDAY($A7)=1</formula>
    </cfRule>
  </conditionalFormatting>
  <conditionalFormatting sqref="FL7">
    <cfRule type="expression" dxfId="17643" priority="20351" stopIfTrue="1">
      <formula>WEEKDAY($A7)=1</formula>
    </cfRule>
  </conditionalFormatting>
  <conditionalFormatting sqref="FL7">
    <cfRule type="expression" dxfId="17642" priority="20350" stopIfTrue="1">
      <formula>WEEKDAY($A7)=1</formula>
    </cfRule>
  </conditionalFormatting>
  <conditionalFormatting sqref="FL7">
    <cfRule type="expression" dxfId="17641" priority="20349" stopIfTrue="1">
      <formula>WEEKDAY($A7)=1</formula>
    </cfRule>
  </conditionalFormatting>
  <conditionalFormatting sqref="FL7">
    <cfRule type="expression" dxfId="17640" priority="20348" stopIfTrue="1">
      <formula>WEEKDAY($A7)=1</formula>
    </cfRule>
  </conditionalFormatting>
  <conditionalFormatting sqref="FL7">
    <cfRule type="expression" dxfId="17639" priority="20347" stopIfTrue="1">
      <formula>WEEKDAY($A7)=1</formula>
    </cfRule>
  </conditionalFormatting>
  <conditionalFormatting sqref="FL7">
    <cfRule type="expression" dxfId="17638" priority="20346" stopIfTrue="1">
      <formula>WEEKDAY($A7)=1</formula>
    </cfRule>
  </conditionalFormatting>
  <conditionalFormatting sqref="FL7">
    <cfRule type="expression" dxfId="17637" priority="20345" stopIfTrue="1">
      <formula>WEEKDAY($A7)=1</formula>
    </cfRule>
  </conditionalFormatting>
  <conditionalFormatting sqref="FL7">
    <cfRule type="expression" dxfId="17636" priority="20344" stopIfTrue="1">
      <formula>WEEKDAY($A7)=1</formula>
    </cfRule>
  </conditionalFormatting>
  <conditionalFormatting sqref="FL7">
    <cfRule type="expression" dxfId="17635" priority="20343" stopIfTrue="1">
      <formula>WEEKDAY($A7)=1</formula>
    </cfRule>
  </conditionalFormatting>
  <conditionalFormatting sqref="FL7">
    <cfRule type="expression" dxfId="17634" priority="20342" stopIfTrue="1">
      <formula>WEEKDAY($A7)=1</formula>
    </cfRule>
  </conditionalFormatting>
  <conditionalFormatting sqref="FL7">
    <cfRule type="expression" dxfId="17633" priority="20341" stopIfTrue="1">
      <formula>WEEKDAY($A7)=1</formula>
    </cfRule>
  </conditionalFormatting>
  <conditionalFormatting sqref="FL7">
    <cfRule type="expression" dxfId="17632" priority="20340" stopIfTrue="1">
      <formula>WEEKDAY($A7)=1</formula>
    </cfRule>
  </conditionalFormatting>
  <conditionalFormatting sqref="FL7">
    <cfRule type="expression" dxfId="17631" priority="20339" stopIfTrue="1">
      <formula>WEEKDAY($A7)=1</formula>
    </cfRule>
  </conditionalFormatting>
  <conditionalFormatting sqref="FL7">
    <cfRule type="expression" dxfId="17630" priority="20338" stopIfTrue="1">
      <formula>WEEKDAY($A7)=1</formula>
    </cfRule>
  </conditionalFormatting>
  <conditionalFormatting sqref="FL7">
    <cfRule type="expression" dxfId="17629" priority="20337" stopIfTrue="1">
      <formula>WEEKDAY($A7)=1</formula>
    </cfRule>
  </conditionalFormatting>
  <conditionalFormatting sqref="FL7">
    <cfRule type="expression" dxfId="17628" priority="20336" stopIfTrue="1">
      <formula>WEEKDAY($A7)=1</formula>
    </cfRule>
  </conditionalFormatting>
  <conditionalFormatting sqref="FL7">
    <cfRule type="expression" dxfId="17627" priority="20335" stopIfTrue="1">
      <formula>WEEKDAY($A7)=1</formula>
    </cfRule>
  </conditionalFormatting>
  <conditionalFormatting sqref="FL7">
    <cfRule type="expression" dxfId="17626" priority="20334" stopIfTrue="1">
      <formula>WEEKDAY($A7)=1</formula>
    </cfRule>
  </conditionalFormatting>
  <conditionalFormatting sqref="FL7">
    <cfRule type="expression" dxfId="17625" priority="20333" stopIfTrue="1">
      <formula>WEEKDAY($A7)=1</formula>
    </cfRule>
  </conditionalFormatting>
  <conditionalFormatting sqref="FL7">
    <cfRule type="expression" dxfId="17624" priority="20332" stopIfTrue="1">
      <formula>WEEKDAY($A7)=1</formula>
    </cfRule>
  </conditionalFormatting>
  <conditionalFormatting sqref="FL7">
    <cfRule type="expression" dxfId="17623" priority="20331" stopIfTrue="1">
      <formula>WEEKDAY($A7)=1</formula>
    </cfRule>
  </conditionalFormatting>
  <conditionalFormatting sqref="FL7">
    <cfRule type="expression" dxfId="17622" priority="20330" stopIfTrue="1">
      <formula>WEEKDAY($A7)=1</formula>
    </cfRule>
  </conditionalFormatting>
  <conditionalFormatting sqref="FL7">
    <cfRule type="expression" dxfId="17621" priority="20329" stopIfTrue="1">
      <formula>WEEKDAY($A7)=1</formula>
    </cfRule>
  </conditionalFormatting>
  <conditionalFormatting sqref="FL7">
    <cfRule type="expression" dxfId="17620" priority="20328" stopIfTrue="1">
      <formula>WEEKDAY($A7)=1</formula>
    </cfRule>
  </conditionalFormatting>
  <conditionalFormatting sqref="FL7">
    <cfRule type="expression" dxfId="17619" priority="20327" stopIfTrue="1">
      <formula>WEEKDAY($A7)=1</formula>
    </cfRule>
  </conditionalFormatting>
  <conditionalFormatting sqref="FL7">
    <cfRule type="expression" dxfId="17618" priority="20326" stopIfTrue="1">
      <formula>WEEKDAY($A7)=1</formula>
    </cfRule>
  </conditionalFormatting>
  <conditionalFormatting sqref="FL7">
    <cfRule type="expression" dxfId="17617" priority="20325" stopIfTrue="1">
      <formula>WEEKDAY($A7)=1</formula>
    </cfRule>
  </conditionalFormatting>
  <conditionalFormatting sqref="FL7">
    <cfRule type="expression" dxfId="17616" priority="20321" stopIfTrue="1">
      <formula>WEEKDAY($A7)=1</formula>
    </cfRule>
  </conditionalFormatting>
  <conditionalFormatting sqref="FL7">
    <cfRule type="expression" dxfId="17615" priority="20324" stopIfTrue="1">
      <formula>WEEKDAY($A7)=1</formula>
    </cfRule>
  </conditionalFormatting>
  <conditionalFormatting sqref="FL7">
    <cfRule type="expression" dxfId="17614" priority="20323" stopIfTrue="1">
      <formula>WEEKDAY($A7)=1</formula>
    </cfRule>
  </conditionalFormatting>
  <conditionalFormatting sqref="FL7">
    <cfRule type="expression" dxfId="17613" priority="20322" stopIfTrue="1">
      <formula>WEEKDAY($A7)=1</formula>
    </cfRule>
  </conditionalFormatting>
  <conditionalFormatting sqref="FL7">
    <cfRule type="expression" dxfId="17612" priority="20320" stopIfTrue="1">
      <formula>WEEKDAY($A7)=1</formula>
    </cfRule>
  </conditionalFormatting>
  <conditionalFormatting sqref="FL7">
    <cfRule type="expression" dxfId="17611" priority="20319" stopIfTrue="1">
      <formula>WEEKDAY($A7)=1</formula>
    </cfRule>
  </conditionalFormatting>
  <conditionalFormatting sqref="FL7">
    <cfRule type="expression" dxfId="17610" priority="20318" stopIfTrue="1">
      <formula>WEEKDAY($A7)=1</formula>
    </cfRule>
  </conditionalFormatting>
  <conditionalFormatting sqref="FL7">
    <cfRule type="expression" dxfId="17609" priority="20317" stopIfTrue="1">
      <formula>WEEKDAY($A7)=1</formula>
    </cfRule>
  </conditionalFormatting>
  <conditionalFormatting sqref="FL7">
    <cfRule type="expression" dxfId="17608" priority="20270" stopIfTrue="1">
      <formula>WEEKDAY($A7)=1</formula>
    </cfRule>
  </conditionalFormatting>
  <conditionalFormatting sqref="FL7">
    <cfRule type="expression" dxfId="17607" priority="20316" stopIfTrue="1">
      <formula>WEEKDAY($A7)=1</formula>
    </cfRule>
  </conditionalFormatting>
  <conditionalFormatting sqref="FL7">
    <cfRule type="expression" dxfId="17606" priority="20315" stopIfTrue="1">
      <formula>WEEKDAY($A7)=1</formula>
    </cfRule>
  </conditionalFormatting>
  <conditionalFormatting sqref="FL7">
    <cfRule type="expression" dxfId="17605" priority="20314" stopIfTrue="1">
      <formula>WEEKDAY($A7)=1</formula>
    </cfRule>
  </conditionalFormatting>
  <conditionalFormatting sqref="FL7">
    <cfRule type="expression" dxfId="17604" priority="20313" stopIfTrue="1">
      <formula>WEEKDAY($A7)=1</formula>
    </cfRule>
  </conditionalFormatting>
  <conditionalFormatting sqref="FL7">
    <cfRule type="expression" dxfId="17603" priority="20312" stopIfTrue="1">
      <formula>WEEKDAY($A7)=1</formula>
    </cfRule>
  </conditionalFormatting>
  <conditionalFormatting sqref="FL7">
    <cfRule type="expression" dxfId="17602" priority="20311" stopIfTrue="1">
      <formula>WEEKDAY($A7)=1</formula>
    </cfRule>
  </conditionalFormatting>
  <conditionalFormatting sqref="FL7">
    <cfRule type="expression" dxfId="17601" priority="20310" stopIfTrue="1">
      <formula>WEEKDAY($A7)=1</formula>
    </cfRule>
  </conditionalFormatting>
  <conditionalFormatting sqref="FL7">
    <cfRule type="expression" dxfId="17600" priority="20309" stopIfTrue="1">
      <formula>WEEKDAY($A7)=1</formula>
    </cfRule>
  </conditionalFormatting>
  <conditionalFormatting sqref="FL7">
    <cfRule type="expression" dxfId="17599" priority="20308" stopIfTrue="1">
      <formula>WEEKDAY($A7)=1</formula>
    </cfRule>
  </conditionalFormatting>
  <conditionalFormatting sqref="FL7">
    <cfRule type="expression" dxfId="17598" priority="20307" stopIfTrue="1">
      <formula>WEEKDAY($A7)=1</formula>
    </cfRule>
  </conditionalFormatting>
  <conditionalFormatting sqref="FL7">
    <cfRule type="expression" dxfId="17597" priority="20306" stopIfTrue="1">
      <formula>WEEKDAY($A7)=1</formula>
    </cfRule>
  </conditionalFormatting>
  <conditionalFormatting sqref="FL7">
    <cfRule type="expression" dxfId="17596" priority="20305" stopIfTrue="1">
      <formula>WEEKDAY($A7)=1</formula>
    </cfRule>
  </conditionalFormatting>
  <conditionalFormatting sqref="FL7">
    <cfRule type="expression" dxfId="17595" priority="20304" stopIfTrue="1">
      <formula>WEEKDAY($A7)=1</formula>
    </cfRule>
  </conditionalFormatting>
  <conditionalFormatting sqref="FL7">
    <cfRule type="expression" dxfId="17594" priority="20303" stopIfTrue="1">
      <formula>WEEKDAY($A7)=1</formula>
    </cfRule>
  </conditionalFormatting>
  <conditionalFormatting sqref="FL7">
    <cfRule type="expression" dxfId="17593" priority="20302" stopIfTrue="1">
      <formula>WEEKDAY($A7)=1</formula>
    </cfRule>
  </conditionalFormatting>
  <conditionalFormatting sqref="FL7">
    <cfRule type="expression" dxfId="17592" priority="20301" stopIfTrue="1">
      <formula>WEEKDAY($A7)=1</formula>
    </cfRule>
  </conditionalFormatting>
  <conditionalFormatting sqref="FL7">
    <cfRule type="expression" dxfId="17591" priority="20300" stopIfTrue="1">
      <formula>WEEKDAY($A7)=1</formula>
    </cfRule>
  </conditionalFormatting>
  <conditionalFormatting sqref="FL7">
    <cfRule type="expression" dxfId="17590" priority="20299" stopIfTrue="1">
      <formula>WEEKDAY($A7)=1</formula>
    </cfRule>
  </conditionalFormatting>
  <conditionalFormatting sqref="FL7">
    <cfRule type="expression" dxfId="17589" priority="20298" stopIfTrue="1">
      <formula>WEEKDAY($A7)=1</formula>
    </cfRule>
  </conditionalFormatting>
  <conditionalFormatting sqref="FL7">
    <cfRule type="expression" dxfId="17588" priority="20297" stopIfTrue="1">
      <formula>WEEKDAY($A7)=1</formula>
    </cfRule>
  </conditionalFormatting>
  <conditionalFormatting sqref="FL7">
    <cfRule type="expression" dxfId="17587" priority="20296" stopIfTrue="1">
      <formula>WEEKDAY($A7)=1</formula>
    </cfRule>
  </conditionalFormatting>
  <conditionalFormatting sqref="FL7">
    <cfRule type="expression" dxfId="17586" priority="20295" stopIfTrue="1">
      <formula>WEEKDAY($A7)=1</formula>
    </cfRule>
  </conditionalFormatting>
  <conditionalFormatting sqref="FL7">
    <cfRule type="expression" dxfId="17585" priority="20294" stopIfTrue="1">
      <formula>WEEKDAY($A7)=1</formula>
    </cfRule>
  </conditionalFormatting>
  <conditionalFormatting sqref="FL7">
    <cfRule type="expression" dxfId="17584" priority="20293" stopIfTrue="1">
      <formula>WEEKDAY($A7)=1</formula>
    </cfRule>
  </conditionalFormatting>
  <conditionalFormatting sqref="FL7">
    <cfRule type="expression" dxfId="17583" priority="20292" stopIfTrue="1">
      <formula>WEEKDAY($A7)=1</formula>
    </cfRule>
  </conditionalFormatting>
  <conditionalFormatting sqref="FL7">
    <cfRule type="expression" dxfId="17582" priority="20291" stopIfTrue="1">
      <formula>WEEKDAY($A7)=1</formula>
    </cfRule>
  </conditionalFormatting>
  <conditionalFormatting sqref="FL7">
    <cfRule type="expression" dxfId="17581" priority="20290" stopIfTrue="1">
      <formula>WEEKDAY($A7)=1</formula>
    </cfRule>
  </conditionalFormatting>
  <conditionalFormatting sqref="FL7">
    <cfRule type="expression" dxfId="17580" priority="20289" stopIfTrue="1">
      <formula>WEEKDAY($A7)=1</formula>
    </cfRule>
  </conditionalFormatting>
  <conditionalFormatting sqref="FL7">
    <cfRule type="expression" dxfId="17579" priority="20288" stopIfTrue="1">
      <formula>WEEKDAY($A7)=1</formula>
    </cfRule>
  </conditionalFormatting>
  <conditionalFormatting sqref="FL7">
    <cfRule type="expression" dxfId="17578" priority="20287" stopIfTrue="1">
      <formula>WEEKDAY($A7)=1</formula>
    </cfRule>
  </conditionalFormatting>
  <conditionalFormatting sqref="FL7">
    <cfRule type="expression" dxfId="17577" priority="20286" stopIfTrue="1">
      <formula>WEEKDAY($A7)=1</formula>
    </cfRule>
  </conditionalFormatting>
  <conditionalFormatting sqref="FL7">
    <cfRule type="expression" dxfId="17576" priority="20285" stopIfTrue="1">
      <formula>WEEKDAY($A7)=1</formula>
    </cfRule>
  </conditionalFormatting>
  <conditionalFormatting sqref="FL7">
    <cfRule type="expression" dxfId="17575" priority="20284" stopIfTrue="1">
      <formula>WEEKDAY($A7)=1</formula>
    </cfRule>
  </conditionalFormatting>
  <conditionalFormatting sqref="FL7">
    <cfRule type="expression" dxfId="17574" priority="20283" stopIfTrue="1">
      <formula>WEEKDAY($A7)=1</formula>
    </cfRule>
  </conditionalFormatting>
  <conditionalFormatting sqref="FL7">
    <cfRule type="expression" dxfId="17573" priority="20282" stopIfTrue="1">
      <formula>WEEKDAY($A7)=1</formula>
    </cfRule>
  </conditionalFormatting>
  <conditionalFormatting sqref="FL7">
    <cfRule type="expression" dxfId="17572" priority="20281" stopIfTrue="1">
      <formula>WEEKDAY($A7)=1</formula>
    </cfRule>
  </conditionalFormatting>
  <conditionalFormatting sqref="FL7">
    <cfRule type="expression" dxfId="17571" priority="20280" stopIfTrue="1">
      <formula>WEEKDAY($A7)=1</formula>
    </cfRule>
  </conditionalFormatting>
  <conditionalFormatting sqref="FL7">
    <cfRule type="expression" dxfId="17570" priority="20279" stopIfTrue="1">
      <formula>WEEKDAY($A7)=1</formula>
    </cfRule>
  </conditionalFormatting>
  <conditionalFormatting sqref="FL7">
    <cfRule type="expression" dxfId="17569" priority="20278" stopIfTrue="1">
      <formula>WEEKDAY($A7)=1</formula>
    </cfRule>
  </conditionalFormatting>
  <conditionalFormatting sqref="FL7">
    <cfRule type="expression" dxfId="17568" priority="20277" stopIfTrue="1">
      <formula>WEEKDAY($A7)=1</formula>
    </cfRule>
  </conditionalFormatting>
  <conditionalFormatting sqref="FL7">
    <cfRule type="expression" dxfId="17567" priority="20276" stopIfTrue="1">
      <formula>WEEKDAY($A7)=1</formula>
    </cfRule>
  </conditionalFormatting>
  <conditionalFormatting sqref="FL7">
    <cfRule type="expression" dxfId="17566" priority="20275" stopIfTrue="1">
      <formula>WEEKDAY($A7)=1</formula>
    </cfRule>
  </conditionalFormatting>
  <conditionalFormatting sqref="FL7">
    <cfRule type="expression" dxfId="17565" priority="20274" stopIfTrue="1">
      <formula>WEEKDAY($A7)=1</formula>
    </cfRule>
  </conditionalFormatting>
  <conditionalFormatting sqref="FL7">
    <cfRule type="expression" dxfId="17564" priority="20273" stopIfTrue="1">
      <formula>WEEKDAY($A7)=1</formula>
    </cfRule>
  </conditionalFormatting>
  <conditionalFormatting sqref="FL7">
    <cfRule type="expression" dxfId="17563" priority="20272" stopIfTrue="1">
      <formula>WEEKDAY($A7)=1</formula>
    </cfRule>
  </conditionalFormatting>
  <conditionalFormatting sqref="FL7">
    <cfRule type="expression" dxfId="17562" priority="20271" stopIfTrue="1">
      <formula>WEEKDAY($A7)=1</formula>
    </cfRule>
  </conditionalFormatting>
  <conditionalFormatting sqref="FL7">
    <cfRule type="expression" dxfId="17561" priority="20269" stopIfTrue="1">
      <formula>WEEKDAY($A7)=1</formula>
    </cfRule>
  </conditionalFormatting>
  <conditionalFormatting sqref="FL7">
    <cfRule type="expression" dxfId="17560" priority="20268" stopIfTrue="1">
      <formula>WEEKDAY($A7)=1</formula>
    </cfRule>
  </conditionalFormatting>
  <conditionalFormatting sqref="FL7">
    <cfRule type="expression" dxfId="17559" priority="20267" stopIfTrue="1">
      <formula>WEEKDAY($A7)=1</formula>
    </cfRule>
  </conditionalFormatting>
  <conditionalFormatting sqref="FL7">
    <cfRule type="expression" dxfId="17558" priority="20266" stopIfTrue="1">
      <formula>WEEKDAY($A7)=1</formula>
    </cfRule>
  </conditionalFormatting>
  <conditionalFormatting sqref="FL7">
    <cfRule type="expression" dxfId="17557" priority="20265" stopIfTrue="1">
      <formula>WEEKDAY($A7)=1</formula>
    </cfRule>
  </conditionalFormatting>
  <conditionalFormatting sqref="FL7">
    <cfRule type="expression" dxfId="17556" priority="20264" stopIfTrue="1">
      <formula>WEEKDAY($A7)=1</formula>
    </cfRule>
  </conditionalFormatting>
  <conditionalFormatting sqref="FL7">
    <cfRule type="expression" dxfId="17555" priority="20263" stopIfTrue="1">
      <formula>WEEKDAY($A7)=1</formula>
    </cfRule>
  </conditionalFormatting>
  <conditionalFormatting sqref="FL7">
    <cfRule type="expression" dxfId="17554" priority="20262" stopIfTrue="1">
      <formula>WEEKDAY($A7)=1</formula>
    </cfRule>
  </conditionalFormatting>
  <conditionalFormatting sqref="FL7">
    <cfRule type="expression" dxfId="17553" priority="20261" stopIfTrue="1">
      <formula>WEEKDAY($A7)=1</formula>
    </cfRule>
  </conditionalFormatting>
  <conditionalFormatting sqref="FL7">
    <cfRule type="expression" dxfId="17552" priority="20260" stopIfTrue="1">
      <formula>WEEKDAY($A7)=1</formula>
    </cfRule>
  </conditionalFormatting>
  <conditionalFormatting sqref="FL7">
    <cfRule type="expression" dxfId="17551" priority="20259" stopIfTrue="1">
      <formula>WEEKDAY($A7)=1</formula>
    </cfRule>
  </conditionalFormatting>
  <conditionalFormatting sqref="FL7">
    <cfRule type="expression" dxfId="17550" priority="20258" stopIfTrue="1">
      <formula>WEEKDAY($A7)=1</formula>
    </cfRule>
  </conditionalFormatting>
  <conditionalFormatting sqref="FL7">
    <cfRule type="expression" dxfId="17549" priority="20257" stopIfTrue="1">
      <formula>WEEKDAY($A7)=1</formula>
    </cfRule>
  </conditionalFormatting>
  <conditionalFormatting sqref="FL7">
    <cfRule type="expression" dxfId="17548" priority="20256" stopIfTrue="1">
      <formula>WEEKDAY($A7)=1</formula>
    </cfRule>
  </conditionalFormatting>
  <conditionalFormatting sqref="FL7">
    <cfRule type="expression" dxfId="17547" priority="20255" stopIfTrue="1">
      <formula>WEEKDAY($A7)=1</formula>
    </cfRule>
  </conditionalFormatting>
  <conditionalFormatting sqref="FL7">
    <cfRule type="expression" dxfId="17546" priority="20254" stopIfTrue="1">
      <formula>WEEKDAY($A7)=1</formula>
    </cfRule>
  </conditionalFormatting>
  <conditionalFormatting sqref="FL7">
    <cfRule type="expression" dxfId="17545" priority="20253" stopIfTrue="1">
      <formula>WEEKDAY($A7)=1</formula>
    </cfRule>
  </conditionalFormatting>
  <conditionalFormatting sqref="FL7">
    <cfRule type="expression" dxfId="17544" priority="20252" stopIfTrue="1">
      <formula>WEEKDAY($A7)=1</formula>
    </cfRule>
  </conditionalFormatting>
  <conditionalFormatting sqref="FL7">
    <cfRule type="expression" dxfId="17543" priority="20251" stopIfTrue="1">
      <formula>WEEKDAY($A7)=1</formula>
    </cfRule>
  </conditionalFormatting>
  <conditionalFormatting sqref="FL7">
    <cfRule type="expression" dxfId="17542" priority="20250" stopIfTrue="1">
      <formula>WEEKDAY($A7)=1</formula>
    </cfRule>
  </conditionalFormatting>
  <conditionalFormatting sqref="FL7">
    <cfRule type="expression" dxfId="17541" priority="20249" stopIfTrue="1">
      <formula>WEEKDAY($A7)=1</formula>
    </cfRule>
  </conditionalFormatting>
  <conditionalFormatting sqref="FL7">
    <cfRule type="expression" dxfId="17540" priority="20248" stopIfTrue="1">
      <formula>WEEKDAY($A7)=1</formula>
    </cfRule>
  </conditionalFormatting>
  <conditionalFormatting sqref="FL7">
    <cfRule type="expression" dxfId="17539" priority="20247" stopIfTrue="1">
      <formula>WEEKDAY($A7)=1</formula>
    </cfRule>
  </conditionalFormatting>
  <conditionalFormatting sqref="FL7">
    <cfRule type="expression" dxfId="17538" priority="20246" stopIfTrue="1">
      <formula>WEEKDAY($A7)=1</formula>
    </cfRule>
  </conditionalFormatting>
  <conditionalFormatting sqref="FL7">
    <cfRule type="expression" dxfId="17537" priority="20245" stopIfTrue="1">
      <formula>WEEKDAY($A7)=1</formula>
    </cfRule>
  </conditionalFormatting>
  <conditionalFormatting sqref="FL7">
    <cfRule type="expression" dxfId="17536" priority="20244" stopIfTrue="1">
      <formula>WEEKDAY($A7)=1</formula>
    </cfRule>
  </conditionalFormatting>
  <conditionalFormatting sqref="FL7">
    <cfRule type="expression" dxfId="17535" priority="20243" stopIfTrue="1">
      <formula>WEEKDAY($A7)=1</formula>
    </cfRule>
  </conditionalFormatting>
  <conditionalFormatting sqref="FL7">
    <cfRule type="expression" dxfId="17534" priority="20242" stopIfTrue="1">
      <formula>WEEKDAY($A7)=1</formula>
    </cfRule>
  </conditionalFormatting>
  <conditionalFormatting sqref="FL7">
    <cfRule type="expression" dxfId="17533" priority="20241" stopIfTrue="1">
      <formula>WEEKDAY($A7)=1</formula>
    </cfRule>
  </conditionalFormatting>
  <conditionalFormatting sqref="FL7">
    <cfRule type="expression" dxfId="17532" priority="20240" stopIfTrue="1">
      <formula>WEEKDAY($A7)=1</formula>
    </cfRule>
  </conditionalFormatting>
  <conditionalFormatting sqref="FL7">
    <cfRule type="expression" dxfId="17531" priority="20239" stopIfTrue="1">
      <formula>WEEKDAY($A7)=1</formula>
    </cfRule>
  </conditionalFormatting>
  <conditionalFormatting sqref="FL7">
    <cfRule type="expression" dxfId="17530" priority="20238" stopIfTrue="1">
      <formula>WEEKDAY($A7)=1</formula>
    </cfRule>
  </conditionalFormatting>
  <conditionalFormatting sqref="FL7">
    <cfRule type="expression" dxfId="17529" priority="20237" stopIfTrue="1">
      <formula>WEEKDAY($A7)=1</formula>
    </cfRule>
  </conditionalFormatting>
  <conditionalFormatting sqref="FL7">
    <cfRule type="expression" dxfId="17528" priority="20236" stopIfTrue="1">
      <formula>WEEKDAY($A7)=1</formula>
    </cfRule>
  </conditionalFormatting>
  <conditionalFormatting sqref="FL7">
    <cfRule type="expression" dxfId="17527" priority="20232" stopIfTrue="1">
      <formula>WEEKDAY($A7)=1</formula>
    </cfRule>
  </conditionalFormatting>
  <conditionalFormatting sqref="FL7">
    <cfRule type="expression" dxfId="17526" priority="20235" stopIfTrue="1">
      <formula>WEEKDAY($A7)=1</formula>
    </cfRule>
  </conditionalFormatting>
  <conditionalFormatting sqref="FL7">
    <cfRule type="expression" dxfId="17525" priority="20234" stopIfTrue="1">
      <formula>WEEKDAY($A7)=1</formula>
    </cfRule>
  </conditionalFormatting>
  <conditionalFormatting sqref="FL7">
    <cfRule type="expression" dxfId="17524" priority="20233" stopIfTrue="1">
      <formula>WEEKDAY($A7)=1</formula>
    </cfRule>
  </conditionalFormatting>
  <conditionalFormatting sqref="FL7">
    <cfRule type="expression" dxfId="17523" priority="20231" stopIfTrue="1">
      <formula>WEEKDAY($A7)=1</formula>
    </cfRule>
  </conditionalFormatting>
  <conditionalFormatting sqref="FL7">
    <cfRule type="expression" dxfId="17522" priority="20230" stopIfTrue="1">
      <formula>WEEKDAY($A7)=1</formula>
    </cfRule>
  </conditionalFormatting>
  <conditionalFormatting sqref="FL7">
    <cfRule type="expression" dxfId="17521" priority="20229" stopIfTrue="1">
      <formula>WEEKDAY($A7)=1</formula>
    </cfRule>
  </conditionalFormatting>
  <conditionalFormatting sqref="FL7">
    <cfRule type="expression" dxfId="17520" priority="20228" stopIfTrue="1">
      <formula>WEEKDAY($A7)=1</formula>
    </cfRule>
  </conditionalFormatting>
  <conditionalFormatting sqref="FL7">
    <cfRule type="expression" dxfId="17519" priority="20181" stopIfTrue="1">
      <formula>WEEKDAY($A7)=1</formula>
    </cfRule>
  </conditionalFormatting>
  <conditionalFormatting sqref="FL7">
    <cfRule type="expression" dxfId="17518" priority="20227" stopIfTrue="1">
      <formula>WEEKDAY($A7)=1</formula>
    </cfRule>
  </conditionalFormatting>
  <conditionalFormatting sqref="FL7">
    <cfRule type="expression" dxfId="17517" priority="20226" stopIfTrue="1">
      <formula>WEEKDAY($A7)=1</formula>
    </cfRule>
  </conditionalFormatting>
  <conditionalFormatting sqref="FL7">
    <cfRule type="expression" dxfId="17516" priority="20225" stopIfTrue="1">
      <formula>WEEKDAY($A7)=1</formula>
    </cfRule>
  </conditionalFormatting>
  <conditionalFormatting sqref="FL7">
    <cfRule type="expression" dxfId="17515" priority="20224" stopIfTrue="1">
      <formula>WEEKDAY($A7)=1</formula>
    </cfRule>
  </conditionalFormatting>
  <conditionalFormatting sqref="FL7">
    <cfRule type="expression" dxfId="17514" priority="20223" stopIfTrue="1">
      <formula>WEEKDAY($A7)=1</formula>
    </cfRule>
  </conditionalFormatting>
  <conditionalFormatting sqref="FL7">
    <cfRule type="expression" dxfId="17513" priority="20222" stopIfTrue="1">
      <formula>WEEKDAY($A7)=1</formula>
    </cfRule>
  </conditionalFormatting>
  <conditionalFormatting sqref="FL7">
    <cfRule type="expression" dxfId="17512" priority="20221" stopIfTrue="1">
      <formula>WEEKDAY($A7)=1</formula>
    </cfRule>
  </conditionalFormatting>
  <conditionalFormatting sqref="FL7">
    <cfRule type="expression" dxfId="17511" priority="20220" stopIfTrue="1">
      <formula>WEEKDAY($A7)=1</formula>
    </cfRule>
  </conditionalFormatting>
  <conditionalFormatting sqref="FL7">
    <cfRule type="expression" dxfId="17510" priority="20219" stopIfTrue="1">
      <formula>WEEKDAY($A7)=1</formula>
    </cfRule>
  </conditionalFormatting>
  <conditionalFormatting sqref="FL7">
    <cfRule type="expression" dxfId="17509" priority="20218" stopIfTrue="1">
      <formula>WEEKDAY($A7)=1</formula>
    </cfRule>
  </conditionalFormatting>
  <conditionalFormatting sqref="FL7">
    <cfRule type="expression" dxfId="17508" priority="20217" stopIfTrue="1">
      <formula>WEEKDAY($A7)=1</formula>
    </cfRule>
  </conditionalFormatting>
  <conditionalFormatting sqref="FL7">
    <cfRule type="expression" dxfId="17507" priority="20216" stopIfTrue="1">
      <formula>WEEKDAY($A7)=1</formula>
    </cfRule>
  </conditionalFormatting>
  <conditionalFormatting sqref="FL7">
    <cfRule type="expression" dxfId="17506" priority="20215" stopIfTrue="1">
      <formula>WEEKDAY($A7)=1</formula>
    </cfRule>
  </conditionalFormatting>
  <conditionalFormatting sqref="FL7">
    <cfRule type="expression" dxfId="17505" priority="20214" stopIfTrue="1">
      <formula>WEEKDAY($A7)=1</formula>
    </cfRule>
  </conditionalFormatting>
  <conditionalFormatting sqref="FL7">
    <cfRule type="expression" dxfId="17504" priority="20213" stopIfTrue="1">
      <formula>WEEKDAY($A7)=1</formula>
    </cfRule>
  </conditionalFormatting>
  <conditionalFormatting sqref="FL7">
    <cfRule type="expression" dxfId="17503" priority="20212" stopIfTrue="1">
      <formula>WEEKDAY($A7)=1</formula>
    </cfRule>
  </conditionalFormatting>
  <conditionalFormatting sqref="FL7">
    <cfRule type="expression" dxfId="17502" priority="20211" stopIfTrue="1">
      <formula>WEEKDAY($A7)=1</formula>
    </cfRule>
  </conditionalFormatting>
  <conditionalFormatting sqref="FL7">
    <cfRule type="expression" dxfId="17501" priority="20210" stopIfTrue="1">
      <formula>WEEKDAY($A7)=1</formula>
    </cfRule>
  </conditionalFormatting>
  <conditionalFormatting sqref="FL7">
    <cfRule type="expression" dxfId="17500" priority="20209" stopIfTrue="1">
      <formula>WEEKDAY($A7)=1</formula>
    </cfRule>
  </conditionalFormatting>
  <conditionalFormatting sqref="FL7">
    <cfRule type="expression" dxfId="17499" priority="20208" stopIfTrue="1">
      <formula>WEEKDAY($A7)=1</formula>
    </cfRule>
  </conditionalFormatting>
  <conditionalFormatting sqref="FL7">
    <cfRule type="expression" dxfId="17498" priority="20207" stopIfTrue="1">
      <formula>WEEKDAY($A7)=1</formula>
    </cfRule>
  </conditionalFormatting>
  <conditionalFormatting sqref="FL7">
    <cfRule type="expression" dxfId="17497" priority="20206" stopIfTrue="1">
      <formula>WEEKDAY($A7)=1</formula>
    </cfRule>
  </conditionalFormatting>
  <conditionalFormatting sqref="FL7">
    <cfRule type="expression" dxfId="17496" priority="20205" stopIfTrue="1">
      <formula>WEEKDAY($A7)=1</formula>
    </cfRule>
  </conditionalFormatting>
  <conditionalFormatting sqref="FL7">
    <cfRule type="expression" dxfId="17495" priority="20204" stopIfTrue="1">
      <formula>WEEKDAY($A7)=1</formula>
    </cfRule>
  </conditionalFormatting>
  <conditionalFormatting sqref="FL7">
    <cfRule type="expression" dxfId="17494" priority="20203" stopIfTrue="1">
      <formula>WEEKDAY($A7)=1</formula>
    </cfRule>
  </conditionalFormatting>
  <conditionalFormatting sqref="FL7">
    <cfRule type="expression" dxfId="17493" priority="20202" stopIfTrue="1">
      <formula>WEEKDAY($A7)=1</formula>
    </cfRule>
  </conditionalFormatting>
  <conditionalFormatting sqref="FL7">
    <cfRule type="expression" dxfId="17492" priority="20201" stopIfTrue="1">
      <formula>WEEKDAY($A7)=1</formula>
    </cfRule>
  </conditionalFormatting>
  <conditionalFormatting sqref="FL7">
    <cfRule type="expression" dxfId="17491" priority="20200" stopIfTrue="1">
      <formula>WEEKDAY($A7)=1</formula>
    </cfRule>
  </conditionalFormatting>
  <conditionalFormatting sqref="FL7">
    <cfRule type="expression" dxfId="17490" priority="20199" stopIfTrue="1">
      <formula>WEEKDAY($A7)=1</formula>
    </cfRule>
  </conditionalFormatting>
  <conditionalFormatting sqref="FL7">
    <cfRule type="expression" dxfId="17489" priority="20198" stopIfTrue="1">
      <formula>WEEKDAY($A7)=1</formula>
    </cfRule>
  </conditionalFormatting>
  <conditionalFormatting sqref="FL7">
    <cfRule type="expression" dxfId="17488" priority="20197" stopIfTrue="1">
      <formula>WEEKDAY($A7)=1</formula>
    </cfRule>
  </conditionalFormatting>
  <conditionalFormatting sqref="FL7">
    <cfRule type="expression" dxfId="17487" priority="20196" stopIfTrue="1">
      <formula>WEEKDAY($A7)=1</formula>
    </cfRule>
  </conditionalFormatting>
  <conditionalFormatting sqref="FL7">
    <cfRule type="expression" dxfId="17486" priority="20195" stopIfTrue="1">
      <formula>WEEKDAY($A7)=1</formula>
    </cfRule>
  </conditionalFormatting>
  <conditionalFormatting sqref="FL7">
    <cfRule type="expression" dxfId="17485" priority="20194" stopIfTrue="1">
      <formula>WEEKDAY($A7)=1</formula>
    </cfRule>
  </conditionalFormatting>
  <conditionalFormatting sqref="FL7">
    <cfRule type="expression" dxfId="17484" priority="20193" stopIfTrue="1">
      <formula>WEEKDAY($A7)=1</formula>
    </cfRule>
  </conditionalFormatting>
  <conditionalFormatting sqref="FL7">
    <cfRule type="expression" dxfId="17483" priority="20192" stopIfTrue="1">
      <formula>WEEKDAY($A7)=1</formula>
    </cfRule>
  </conditionalFormatting>
  <conditionalFormatting sqref="FL7">
    <cfRule type="expression" dxfId="17482" priority="20191" stopIfTrue="1">
      <formula>WEEKDAY($A7)=1</formula>
    </cfRule>
  </conditionalFormatting>
  <conditionalFormatting sqref="FL7">
    <cfRule type="expression" dxfId="17481" priority="20190" stopIfTrue="1">
      <formula>WEEKDAY($A7)=1</formula>
    </cfRule>
  </conditionalFormatting>
  <conditionalFormatting sqref="FL7">
    <cfRule type="expression" dxfId="17480" priority="20189" stopIfTrue="1">
      <formula>WEEKDAY($A7)=1</formula>
    </cfRule>
  </conditionalFormatting>
  <conditionalFormatting sqref="FL7">
    <cfRule type="expression" dxfId="17479" priority="20188" stopIfTrue="1">
      <formula>WEEKDAY($A7)=1</formula>
    </cfRule>
  </conditionalFormatting>
  <conditionalFormatting sqref="FL7">
    <cfRule type="expression" dxfId="17478" priority="20187" stopIfTrue="1">
      <formula>WEEKDAY($A7)=1</formula>
    </cfRule>
  </conditionalFormatting>
  <conditionalFormatting sqref="FL7">
    <cfRule type="expression" dxfId="17477" priority="20186" stopIfTrue="1">
      <formula>WEEKDAY($A7)=1</formula>
    </cfRule>
  </conditionalFormatting>
  <conditionalFormatting sqref="FL7">
    <cfRule type="expression" dxfId="17476" priority="20185" stopIfTrue="1">
      <formula>WEEKDAY($A7)=1</formula>
    </cfRule>
  </conditionalFormatting>
  <conditionalFormatting sqref="FL7">
    <cfRule type="expression" dxfId="17475" priority="20184" stopIfTrue="1">
      <formula>WEEKDAY($A7)=1</formula>
    </cfRule>
  </conditionalFormatting>
  <conditionalFormatting sqref="FL7">
    <cfRule type="expression" dxfId="17474" priority="20183" stopIfTrue="1">
      <formula>WEEKDAY($A7)=1</formula>
    </cfRule>
  </conditionalFormatting>
  <conditionalFormatting sqref="FL7">
    <cfRule type="expression" dxfId="17473" priority="20182" stopIfTrue="1">
      <formula>WEEKDAY($A7)=1</formula>
    </cfRule>
  </conditionalFormatting>
  <conditionalFormatting sqref="FL7">
    <cfRule type="expression" dxfId="17472" priority="20177" stopIfTrue="1">
      <formula>WEEKDAY($A7)=1</formula>
    </cfRule>
  </conditionalFormatting>
  <conditionalFormatting sqref="FL7">
    <cfRule type="expression" dxfId="17471" priority="20180" stopIfTrue="1">
      <formula>WEEKDAY($A7)=1</formula>
    </cfRule>
  </conditionalFormatting>
  <conditionalFormatting sqref="FL7">
    <cfRule type="expression" dxfId="17470" priority="20179" stopIfTrue="1">
      <formula>WEEKDAY($A7)=1</formula>
    </cfRule>
  </conditionalFormatting>
  <conditionalFormatting sqref="FL7">
    <cfRule type="expression" dxfId="17469" priority="20178" stopIfTrue="1">
      <formula>WEEKDAY($A7)=1</formula>
    </cfRule>
  </conditionalFormatting>
  <conditionalFormatting sqref="FL7">
    <cfRule type="expression" dxfId="17468" priority="20176" stopIfTrue="1">
      <formula>WEEKDAY($A7)=1</formula>
    </cfRule>
  </conditionalFormatting>
  <conditionalFormatting sqref="FL7">
    <cfRule type="expression" dxfId="17467" priority="20175" stopIfTrue="1">
      <formula>WEEKDAY($A7)=1</formula>
    </cfRule>
  </conditionalFormatting>
  <conditionalFormatting sqref="FL7">
    <cfRule type="expression" dxfId="17466" priority="20174" stopIfTrue="1">
      <formula>WEEKDAY($A7)=1</formula>
    </cfRule>
  </conditionalFormatting>
  <conditionalFormatting sqref="FL7">
    <cfRule type="expression" dxfId="17465" priority="20173" stopIfTrue="1">
      <formula>WEEKDAY($A7)=1</formula>
    </cfRule>
  </conditionalFormatting>
  <conditionalFormatting sqref="FL7">
    <cfRule type="expression" dxfId="17464" priority="20126" stopIfTrue="1">
      <formula>WEEKDAY($A7)=1</formula>
    </cfRule>
  </conditionalFormatting>
  <conditionalFormatting sqref="FL7">
    <cfRule type="expression" dxfId="17463" priority="20172" stopIfTrue="1">
      <formula>WEEKDAY($A7)=1</formula>
    </cfRule>
  </conditionalFormatting>
  <conditionalFormatting sqref="FL7">
    <cfRule type="expression" dxfId="17462" priority="20171" stopIfTrue="1">
      <formula>WEEKDAY($A7)=1</formula>
    </cfRule>
  </conditionalFormatting>
  <conditionalFormatting sqref="FL7">
    <cfRule type="expression" dxfId="17461" priority="20170" stopIfTrue="1">
      <formula>WEEKDAY($A7)=1</formula>
    </cfRule>
  </conditionalFormatting>
  <conditionalFormatting sqref="FL7">
    <cfRule type="expression" dxfId="17460" priority="20169" stopIfTrue="1">
      <formula>WEEKDAY($A7)=1</formula>
    </cfRule>
  </conditionalFormatting>
  <conditionalFormatting sqref="FL7">
    <cfRule type="expression" dxfId="17459" priority="20168" stopIfTrue="1">
      <formula>WEEKDAY($A7)=1</formula>
    </cfRule>
  </conditionalFormatting>
  <conditionalFormatting sqref="FL7">
    <cfRule type="expression" dxfId="17458" priority="20167" stopIfTrue="1">
      <formula>WEEKDAY($A7)=1</formula>
    </cfRule>
  </conditionalFormatting>
  <conditionalFormatting sqref="FL7">
    <cfRule type="expression" dxfId="17457" priority="20166" stopIfTrue="1">
      <formula>WEEKDAY($A7)=1</formula>
    </cfRule>
  </conditionalFormatting>
  <conditionalFormatting sqref="FL7">
    <cfRule type="expression" dxfId="17456" priority="20165" stopIfTrue="1">
      <formula>WEEKDAY($A7)=1</formula>
    </cfRule>
  </conditionalFormatting>
  <conditionalFormatting sqref="FL7">
    <cfRule type="expression" dxfId="17455" priority="20164" stopIfTrue="1">
      <formula>WEEKDAY($A7)=1</formula>
    </cfRule>
  </conditionalFormatting>
  <conditionalFormatting sqref="FL7">
    <cfRule type="expression" dxfId="17454" priority="20163" stopIfTrue="1">
      <formula>WEEKDAY($A7)=1</formula>
    </cfRule>
  </conditionalFormatting>
  <conditionalFormatting sqref="FL7">
    <cfRule type="expression" dxfId="17453" priority="20162" stopIfTrue="1">
      <formula>WEEKDAY($A7)=1</formula>
    </cfRule>
  </conditionalFormatting>
  <conditionalFormatting sqref="FL7">
    <cfRule type="expression" dxfId="17452" priority="20161" stopIfTrue="1">
      <formula>WEEKDAY($A7)=1</formula>
    </cfRule>
  </conditionalFormatting>
  <conditionalFormatting sqref="FL7">
    <cfRule type="expression" dxfId="17451" priority="20160" stopIfTrue="1">
      <formula>WEEKDAY($A7)=1</formula>
    </cfRule>
  </conditionalFormatting>
  <conditionalFormatting sqref="FL7">
    <cfRule type="expression" dxfId="17450" priority="20159" stopIfTrue="1">
      <formula>WEEKDAY($A7)=1</formula>
    </cfRule>
  </conditionalFormatting>
  <conditionalFormatting sqref="FL7">
    <cfRule type="expression" dxfId="17449" priority="20158" stopIfTrue="1">
      <formula>WEEKDAY($A7)=1</formula>
    </cfRule>
  </conditionalFormatting>
  <conditionalFormatting sqref="FL7">
    <cfRule type="expression" dxfId="17448" priority="20157" stopIfTrue="1">
      <formula>WEEKDAY($A7)=1</formula>
    </cfRule>
  </conditionalFormatting>
  <conditionalFormatting sqref="FL7">
    <cfRule type="expression" dxfId="17447" priority="20156" stopIfTrue="1">
      <formula>WEEKDAY($A7)=1</formula>
    </cfRule>
  </conditionalFormatting>
  <conditionalFormatting sqref="FL7">
    <cfRule type="expression" dxfId="17446" priority="20155" stopIfTrue="1">
      <formula>WEEKDAY($A7)=1</formula>
    </cfRule>
  </conditionalFormatting>
  <conditionalFormatting sqref="FL7">
    <cfRule type="expression" dxfId="17445" priority="20154" stopIfTrue="1">
      <formula>WEEKDAY($A7)=1</formula>
    </cfRule>
  </conditionalFormatting>
  <conditionalFormatting sqref="FL7">
    <cfRule type="expression" dxfId="17444" priority="20153" stopIfTrue="1">
      <formula>WEEKDAY($A7)=1</formula>
    </cfRule>
  </conditionalFormatting>
  <conditionalFormatting sqref="FL7">
    <cfRule type="expression" dxfId="17443" priority="20152" stopIfTrue="1">
      <formula>WEEKDAY($A7)=1</formula>
    </cfRule>
  </conditionalFormatting>
  <conditionalFormatting sqref="FL7">
    <cfRule type="expression" dxfId="17442" priority="20151" stopIfTrue="1">
      <formula>WEEKDAY($A7)=1</formula>
    </cfRule>
  </conditionalFormatting>
  <conditionalFormatting sqref="FL7">
    <cfRule type="expression" dxfId="17441" priority="20150" stopIfTrue="1">
      <formula>WEEKDAY($A7)=1</formula>
    </cfRule>
  </conditionalFormatting>
  <conditionalFormatting sqref="FL7">
    <cfRule type="expression" dxfId="17440" priority="20149" stopIfTrue="1">
      <formula>WEEKDAY($A7)=1</formula>
    </cfRule>
  </conditionalFormatting>
  <conditionalFormatting sqref="FL7">
    <cfRule type="expression" dxfId="17439" priority="20148" stopIfTrue="1">
      <formula>WEEKDAY($A7)=1</formula>
    </cfRule>
  </conditionalFormatting>
  <conditionalFormatting sqref="FL7">
    <cfRule type="expression" dxfId="17438" priority="20147" stopIfTrue="1">
      <formula>WEEKDAY($A7)=1</formula>
    </cfRule>
  </conditionalFormatting>
  <conditionalFormatting sqref="FL7">
    <cfRule type="expression" dxfId="17437" priority="20146" stopIfTrue="1">
      <formula>WEEKDAY($A7)=1</formula>
    </cfRule>
  </conditionalFormatting>
  <conditionalFormatting sqref="FL7">
    <cfRule type="expression" dxfId="17436" priority="20145" stopIfTrue="1">
      <formula>WEEKDAY($A7)=1</formula>
    </cfRule>
  </conditionalFormatting>
  <conditionalFormatting sqref="FL7">
    <cfRule type="expression" dxfId="17435" priority="20144" stopIfTrue="1">
      <formula>WEEKDAY($A7)=1</formula>
    </cfRule>
  </conditionalFormatting>
  <conditionalFormatting sqref="FL7">
    <cfRule type="expression" dxfId="17434" priority="20143" stopIfTrue="1">
      <formula>WEEKDAY($A7)=1</formula>
    </cfRule>
  </conditionalFormatting>
  <conditionalFormatting sqref="FL7">
    <cfRule type="expression" dxfId="17433" priority="20142" stopIfTrue="1">
      <formula>WEEKDAY($A7)=1</formula>
    </cfRule>
  </conditionalFormatting>
  <conditionalFormatting sqref="FL7">
    <cfRule type="expression" dxfId="17432" priority="20141" stopIfTrue="1">
      <formula>WEEKDAY($A7)=1</formula>
    </cfRule>
  </conditionalFormatting>
  <conditionalFormatting sqref="FL7">
    <cfRule type="expression" dxfId="17431" priority="20140" stopIfTrue="1">
      <formula>WEEKDAY($A7)=1</formula>
    </cfRule>
  </conditionalFormatting>
  <conditionalFormatting sqref="FL7">
    <cfRule type="expression" dxfId="17430" priority="20139" stopIfTrue="1">
      <formula>WEEKDAY($A7)=1</formula>
    </cfRule>
  </conditionalFormatting>
  <conditionalFormatting sqref="FL7">
    <cfRule type="expression" dxfId="17429" priority="20138" stopIfTrue="1">
      <formula>WEEKDAY($A7)=1</formula>
    </cfRule>
  </conditionalFormatting>
  <conditionalFormatting sqref="FL7">
    <cfRule type="expression" dxfId="17428" priority="20137" stopIfTrue="1">
      <formula>WEEKDAY($A7)=1</formula>
    </cfRule>
  </conditionalFormatting>
  <conditionalFormatting sqref="FL7">
    <cfRule type="expression" dxfId="17427" priority="20136" stopIfTrue="1">
      <formula>WEEKDAY($A7)=1</formula>
    </cfRule>
  </conditionalFormatting>
  <conditionalFormatting sqref="FL7">
    <cfRule type="expression" dxfId="17426" priority="20135" stopIfTrue="1">
      <formula>WEEKDAY($A7)=1</formula>
    </cfRule>
  </conditionalFormatting>
  <conditionalFormatting sqref="FL7">
    <cfRule type="expression" dxfId="17425" priority="20134" stopIfTrue="1">
      <formula>WEEKDAY($A7)=1</formula>
    </cfRule>
  </conditionalFormatting>
  <conditionalFormatting sqref="FL7">
    <cfRule type="expression" dxfId="17424" priority="20133" stopIfTrue="1">
      <formula>WEEKDAY($A7)=1</formula>
    </cfRule>
  </conditionalFormatting>
  <conditionalFormatting sqref="FL7">
    <cfRule type="expression" dxfId="17423" priority="20132" stopIfTrue="1">
      <formula>WEEKDAY($A7)=1</formula>
    </cfRule>
  </conditionalFormatting>
  <conditionalFormatting sqref="FL7">
    <cfRule type="expression" dxfId="17422" priority="20131" stopIfTrue="1">
      <formula>WEEKDAY($A7)=1</formula>
    </cfRule>
  </conditionalFormatting>
  <conditionalFormatting sqref="FL7">
    <cfRule type="expression" dxfId="17421" priority="20130" stopIfTrue="1">
      <formula>WEEKDAY($A7)=1</formula>
    </cfRule>
  </conditionalFormatting>
  <conditionalFormatting sqref="FL7">
    <cfRule type="expression" dxfId="17420" priority="20129" stopIfTrue="1">
      <formula>WEEKDAY($A7)=1</formula>
    </cfRule>
  </conditionalFormatting>
  <conditionalFormatting sqref="FL7">
    <cfRule type="expression" dxfId="17419" priority="20128" stopIfTrue="1">
      <formula>WEEKDAY($A7)=1</formula>
    </cfRule>
  </conditionalFormatting>
  <conditionalFormatting sqref="FL7">
    <cfRule type="expression" dxfId="17418" priority="20127" stopIfTrue="1">
      <formula>WEEKDAY($A7)=1</formula>
    </cfRule>
  </conditionalFormatting>
  <conditionalFormatting sqref="FL7">
    <cfRule type="expression" dxfId="17417" priority="20125" stopIfTrue="1">
      <formula>WEEKDAY($A7)=1</formula>
    </cfRule>
  </conditionalFormatting>
  <conditionalFormatting sqref="FL7">
    <cfRule type="expression" dxfId="17416" priority="20124" stopIfTrue="1">
      <formula>WEEKDAY($A7)=1</formula>
    </cfRule>
  </conditionalFormatting>
  <conditionalFormatting sqref="FL7">
    <cfRule type="expression" dxfId="17415" priority="20123" stopIfTrue="1">
      <formula>WEEKDAY($A7)=1</formula>
    </cfRule>
  </conditionalFormatting>
  <conditionalFormatting sqref="FL7">
    <cfRule type="expression" dxfId="17414" priority="20122" stopIfTrue="1">
      <formula>WEEKDAY($A7)=1</formula>
    </cfRule>
  </conditionalFormatting>
  <conditionalFormatting sqref="FL7">
    <cfRule type="expression" dxfId="17413" priority="20121" stopIfTrue="1">
      <formula>WEEKDAY($A7)=1</formula>
    </cfRule>
  </conditionalFormatting>
  <conditionalFormatting sqref="FL7">
    <cfRule type="expression" dxfId="17412" priority="20120" stopIfTrue="1">
      <formula>WEEKDAY($A7)=1</formula>
    </cfRule>
  </conditionalFormatting>
  <conditionalFormatting sqref="FL7">
    <cfRule type="expression" dxfId="17411" priority="20119" stopIfTrue="1">
      <formula>WEEKDAY($A7)=1</formula>
    </cfRule>
  </conditionalFormatting>
  <conditionalFormatting sqref="FL7">
    <cfRule type="expression" dxfId="17410" priority="20118" stopIfTrue="1">
      <formula>WEEKDAY($A7)=1</formula>
    </cfRule>
  </conditionalFormatting>
  <conditionalFormatting sqref="FL7">
    <cfRule type="expression" dxfId="17409" priority="20117" stopIfTrue="1">
      <formula>WEEKDAY($A7)=1</formula>
    </cfRule>
  </conditionalFormatting>
  <conditionalFormatting sqref="FL7">
    <cfRule type="expression" dxfId="17408" priority="20116" stopIfTrue="1">
      <formula>WEEKDAY($A7)=1</formula>
    </cfRule>
  </conditionalFormatting>
  <conditionalFormatting sqref="FL7">
    <cfRule type="expression" dxfId="17407" priority="20115" stopIfTrue="1">
      <formula>WEEKDAY($A7)=1</formula>
    </cfRule>
  </conditionalFormatting>
  <conditionalFormatting sqref="FL7">
    <cfRule type="expression" dxfId="17406" priority="20114" stopIfTrue="1">
      <formula>WEEKDAY($A7)=1</formula>
    </cfRule>
  </conditionalFormatting>
  <conditionalFormatting sqref="FL7">
    <cfRule type="expression" dxfId="17405" priority="20113" stopIfTrue="1">
      <formula>WEEKDAY($A7)=1</formula>
    </cfRule>
  </conditionalFormatting>
  <conditionalFormatting sqref="FL7">
    <cfRule type="expression" dxfId="17404" priority="20112" stopIfTrue="1">
      <formula>WEEKDAY($A7)=1</formula>
    </cfRule>
  </conditionalFormatting>
  <conditionalFormatting sqref="FL7">
    <cfRule type="expression" dxfId="17403" priority="20111" stopIfTrue="1">
      <formula>WEEKDAY($A7)=1</formula>
    </cfRule>
  </conditionalFormatting>
  <conditionalFormatting sqref="FL7">
    <cfRule type="expression" dxfId="17402" priority="20110" stopIfTrue="1">
      <formula>WEEKDAY($A7)=1</formula>
    </cfRule>
  </conditionalFormatting>
  <conditionalFormatting sqref="FL7">
    <cfRule type="expression" dxfId="17401" priority="20109" stopIfTrue="1">
      <formula>WEEKDAY($A7)=1</formula>
    </cfRule>
  </conditionalFormatting>
  <conditionalFormatting sqref="FL7">
    <cfRule type="expression" dxfId="17400" priority="20108" stopIfTrue="1">
      <formula>WEEKDAY($A7)=1</formula>
    </cfRule>
  </conditionalFormatting>
  <conditionalFormatting sqref="FL7">
    <cfRule type="expression" dxfId="17399" priority="20107" stopIfTrue="1">
      <formula>WEEKDAY($A7)=1</formula>
    </cfRule>
  </conditionalFormatting>
  <conditionalFormatting sqref="FL7">
    <cfRule type="expression" dxfId="17398" priority="20106" stopIfTrue="1">
      <formula>WEEKDAY($A7)=1</formula>
    </cfRule>
  </conditionalFormatting>
  <conditionalFormatting sqref="FL7">
    <cfRule type="expression" dxfId="17397" priority="20105" stopIfTrue="1">
      <formula>WEEKDAY($A7)=1</formula>
    </cfRule>
  </conditionalFormatting>
  <conditionalFormatting sqref="FL7">
    <cfRule type="expression" dxfId="17396" priority="20104" stopIfTrue="1">
      <formula>WEEKDAY($A7)=1</formula>
    </cfRule>
  </conditionalFormatting>
  <conditionalFormatting sqref="FL7">
    <cfRule type="expression" dxfId="17395" priority="20103" stopIfTrue="1">
      <formula>WEEKDAY($A7)=1</formula>
    </cfRule>
  </conditionalFormatting>
  <conditionalFormatting sqref="FL7">
    <cfRule type="expression" dxfId="17394" priority="20102" stopIfTrue="1">
      <formula>WEEKDAY($A7)=1</formula>
    </cfRule>
  </conditionalFormatting>
  <conditionalFormatting sqref="FL7">
    <cfRule type="expression" dxfId="17393" priority="20101" stopIfTrue="1">
      <formula>WEEKDAY($A7)=1</formula>
    </cfRule>
  </conditionalFormatting>
  <conditionalFormatting sqref="FL7">
    <cfRule type="expression" dxfId="17392" priority="20100" stopIfTrue="1">
      <formula>WEEKDAY($A7)=1</formula>
    </cfRule>
  </conditionalFormatting>
  <conditionalFormatting sqref="FL7">
    <cfRule type="expression" dxfId="17391" priority="20099" stopIfTrue="1">
      <formula>WEEKDAY($A7)=1</formula>
    </cfRule>
  </conditionalFormatting>
  <conditionalFormatting sqref="FL7">
    <cfRule type="expression" dxfId="17390" priority="20098" stopIfTrue="1">
      <formula>WEEKDAY($A7)=1</formula>
    </cfRule>
  </conditionalFormatting>
  <conditionalFormatting sqref="FL7">
    <cfRule type="expression" dxfId="17389" priority="20097" stopIfTrue="1">
      <formula>WEEKDAY($A7)=1</formula>
    </cfRule>
  </conditionalFormatting>
  <conditionalFormatting sqref="FL7">
    <cfRule type="expression" dxfId="17388" priority="20096" stopIfTrue="1">
      <formula>WEEKDAY($A7)=1</formula>
    </cfRule>
  </conditionalFormatting>
  <conditionalFormatting sqref="FL7">
    <cfRule type="expression" dxfId="17387" priority="20095" stopIfTrue="1">
      <formula>WEEKDAY($A7)=1</formula>
    </cfRule>
  </conditionalFormatting>
  <conditionalFormatting sqref="FL7">
    <cfRule type="expression" dxfId="17386" priority="20094" stopIfTrue="1">
      <formula>WEEKDAY($A7)=1</formula>
    </cfRule>
  </conditionalFormatting>
  <conditionalFormatting sqref="FL7">
    <cfRule type="expression" dxfId="17385" priority="20093" stopIfTrue="1">
      <formula>WEEKDAY($A7)=1</formula>
    </cfRule>
  </conditionalFormatting>
  <conditionalFormatting sqref="FL7">
    <cfRule type="expression" dxfId="17384" priority="20092" stopIfTrue="1">
      <formula>WEEKDAY($A7)=1</formula>
    </cfRule>
  </conditionalFormatting>
  <conditionalFormatting sqref="FL7">
    <cfRule type="expression" dxfId="17383" priority="20088" stopIfTrue="1">
      <formula>WEEKDAY($A7)=1</formula>
    </cfRule>
  </conditionalFormatting>
  <conditionalFormatting sqref="FL7">
    <cfRule type="expression" dxfId="17382" priority="20091" stopIfTrue="1">
      <formula>WEEKDAY($A7)=1</formula>
    </cfRule>
  </conditionalFormatting>
  <conditionalFormatting sqref="FL7">
    <cfRule type="expression" dxfId="17381" priority="20090" stopIfTrue="1">
      <formula>WEEKDAY($A7)=1</formula>
    </cfRule>
  </conditionalFormatting>
  <conditionalFormatting sqref="FL7">
    <cfRule type="expression" dxfId="17380" priority="20089" stopIfTrue="1">
      <formula>WEEKDAY($A7)=1</formula>
    </cfRule>
  </conditionalFormatting>
  <conditionalFormatting sqref="FL7">
    <cfRule type="expression" dxfId="17379" priority="20087" stopIfTrue="1">
      <formula>WEEKDAY($A7)=1</formula>
    </cfRule>
  </conditionalFormatting>
  <conditionalFormatting sqref="FL7">
    <cfRule type="expression" dxfId="17378" priority="20086" stopIfTrue="1">
      <formula>WEEKDAY($A7)=1</formula>
    </cfRule>
  </conditionalFormatting>
  <conditionalFormatting sqref="FL7">
    <cfRule type="expression" dxfId="17377" priority="20085" stopIfTrue="1">
      <formula>WEEKDAY($A7)=1</formula>
    </cfRule>
  </conditionalFormatting>
  <conditionalFormatting sqref="FL7">
    <cfRule type="expression" dxfId="17376" priority="20084" stopIfTrue="1">
      <formula>WEEKDAY($A7)=1</formula>
    </cfRule>
  </conditionalFormatting>
  <conditionalFormatting sqref="FL7">
    <cfRule type="expression" dxfId="17375" priority="20037" stopIfTrue="1">
      <formula>WEEKDAY($A7)=1</formula>
    </cfRule>
  </conditionalFormatting>
  <conditionalFormatting sqref="FL7">
    <cfRule type="expression" dxfId="17374" priority="20083" stopIfTrue="1">
      <formula>WEEKDAY($A7)=1</formula>
    </cfRule>
  </conditionalFormatting>
  <conditionalFormatting sqref="FL7">
    <cfRule type="expression" dxfId="17373" priority="20082" stopIfTrue="1">
      <formula>WEEKDAY($A7)=1</formula>
    </cfRule>
  </conditionalFormatting>
  <conditionalFormatting sqref="FL7">
    <cfRule type="expression" dxfId="17372" priority="20081" stopIfTrue="1">
      <formula>WEEKDAY($A7)=1</formula>
    </cfRule>
  </conditionalFormatting>
  <conditionalFormatting sqref="FL7">
    <cfRule type="expression" dxfId="17371" priority="20080" stopIfTrue="1">
      <formula>WEEKDAY($A7)=1</formula>
    </cfRule>
  </conditionalFormatting>
  <conditionalFormatting sqref="FL7">
    <cfRule type="expression" dxfId="17370" priority="20079" stopIfTrue="1">
      <formula>WEEKDAY($A7)=1</formula>
    </cfRule>
  </conditionalFormatting>
  <conditionalFormatting sqref="FL7">
    <cfRule type="expression" dxfId="17369" priority="20078" stopIfTrue="1">
      <formula>WEEKDAY($A7)=1</formula>
    </cfRule>
  </conditionalFormatting>
  <conditionalFormatting sqref="FL7">
    <cfRule type="expression" dxfId="17368" priority="20077" stopIfTrue="1">
      <formula>WEEKDAY($A7)=1</formula>
    </cfRule>
  </conditionalFormatting>
  <conditionalFormatting sqref="FL7">
    <cfRule type="expression" dxfId="17367" priority="20076" stopIfTrue="1">
      <formula>WEEKDAY($A7)=1</formula>
    </cfRule>
  </conditionalFormatting>
  <conditionalFormatting sqref="FL7">
    <cfRule type="expression" dxfId="17366" priority="20075" stopIfTrue="1">
      <formula>WEEKDAY($A7)=1</formula>
    </cfRule>
  </conditionalFormatting>
  <conditionalFormatting sqref="FL7">
    <cfRule type="expression" dxfId="17365" priority="20074" stopIfTrue="1">
      <formula>WEEKDAY($A7)=1</formula>
    </cfRule>
  </conditionalFormatting>
  <conditionalFormatting sqref="FL7">
    <cfRule type="expression" dxfId="17364" priority="20073" stopIfTrue="1">
      <formula>WEEKDAY($A7)=1</formula>
    </cfRule>
  </conditionalFormatting>
  <conditionalFormatting sqref="FL7">
    <cfRule type="expression" dxfId="17363" priority="20072" stopIfTrue="1">
      <formula>WEEKDAY($A7)=1</formula>
    </cfRule>
  </conditionalFormatting>
  <conditionalFormatting sqref="FL7">
    <cfRule type="expression" dxfId="17362" priority="20071" stopIfTrue="1">
      <formula>WEEKDAY($A7)=1</formula>
    </cfRule>
  </conditionalFormatting>
  <conditionalFormatting sqref="FL7">
    <cfRule type="expression" dxfId="17361" priority="20070" stopIfTrue="1">
      <formula>WEEKDAY($A7)=1</formula>
    </cfRule>
  </conditionalFormatting>
  <conditionalFormatting sqref="FL7">
    <cfRule type="expression" dxfId="17360" priority="20069" stopIfTrue="1">
      <formula>WEEKDAY($A7)=1</formula>
    </cfRule>
  </conditionalFormatting>
  <conditionalFormatting sqref="FL7">
    <cfRule type="expression" dxfId="17359" priority="20068" stopIfTrue="1">
      <formula>WEEKDAY($A7)=1</formula>
    </cfRule>
  </conditionalFormatting>
  <conditionalFormatting sqref="FL7">
    <cfRule type="expression" dxfId="17358" priority="20067" stopIfTrue="1">
      <formula>WEEKDAY($A7)=1</formula>
    </cfRule>
  </conditionalFormatting>
  <conditionalFormatting sqref="FL7">
    <cfRule type="expression" dxfId="17357" priority="20066" stopIfTrue="1">
      <formula>WEEKDAY($A7)=1</formula>
    </cfRule>
  </conditionalFormatting>
  <conditionalFormatting sqref="FL7">
    <cfRule type="expression" dxfId="17356" priority="20065" stopIfTrue="1">
      <formula>WEEKDAY($A7)=1</formula>
    </cfRule>
  </conditionalFormatting>
  <conditionalFormatting sqref="FL7">
    <cfRule type="expression" dxfId="17355" priority="20064" stopIfTrue="1">
      <formula>WEEKDAY($A7)=1</formula>
    </cfRule>
  </conditionalFormatting>
  <conditionalFormatting sqref="FL7">
    <cfRule type="expression" dxfId="17354" priority="20063" stopIfTrue="1">
      <formula>WEEKDAY($A7)=1</formula>
    </cfRule>
  </conditionalFormatting>
  <conditionalFormatting sqref="FL7">
    <cfRule type="expression" dxfId="17353" priority="20062" stopIfTrue="1">
      <formula>WEEKDAY($A7)=1</formula>
    </cfRule>
  </conditionalFormatting>
  <conditionalFormatting sqref="FL7">
    <cfRule type="expression" dxfId="17352" priority="20061" stopIfTrue="1">
      <formula>WEEKDAY($A7)=1</formula>
    </cfRule>
  </conditionalFormatting>
  <conditionalFormatting sqref="FL7">
    <cfRule type="expression" dxfId="17351" priority="20060" stopIfTrue="1">
      <formula>WEEKDAY($A7)=1</formula>
    </cfRule>
  </conditionalFormatting>
  <conditionalFormatting sqref="FL7">
    <cfRule type="expression" dxfId="17350" priority="20059" stopIfTrue="1">
      <formula>WEEKDAY($A7)=1</formula>
    </cfRule>
  </conditionalFormatting>
  <conditionalFormatting sqref="FL7">
    <cfRule type="expression" dxfId="17349" priority="20058" stopIfTrue="1">
      <formula>WEEKDAY($A7)=1</formula>
    </cfRule>
  </conditionalFormatting>
  <conditionalFormatting sqref="FL7">
    <cfRule type="expression" dxfId="17348" priority="20057" stopIfTrue="1">
      <formula>WEEKDAY($A7)=1</formula>
    </cfRule>
  </conditionalFormatting>
  <conditionalFormatting sqref="FL7">
    <cfRule type="expression" dxfId="17347" priority="20056" stopIfTrue="1">
      <formula>WEEKDAY($A7)=1</formula>
    </cfRule>
  </conditionalFormatting>
  <conditionalFormatting sqref="FL7">
    <cfRule type="expression" dxfId="17346" priority="20055" stopIfTrue="1">
      <formula>WEEKDAY($A7)=1</formula>
    </cfRule>
  </conditionalFormatting>
  <conditionalFormatting sqref="FL7">
    <cfRule type="expression" dxfId="17345" priority="20054" stopIfTrue="1">
      <formula>WEEKDAY($A7)=1</formula>
    </cfRule>
  </conditionalFormatting>
  <conditionalFormatting sqref="FL7">
    <cfRule type="expression" dxfId="17344" priority="20053" stopIfTrue="1">
      <formula>WEEKDAY($A7)=1</formula>
    </cfRule>
  </conditionalFormatting>
  <conditionalFormatting sqref="FL7">
    <cfRule type="expression" dxfId="17343" priority="20052" stopIfTrue="1">
      <formula>WEEKDAY($A7)=1</formula>
    </cfRule>
  </conditionalFormatting>
  <conditionalFormatting sqref="FL7">
    <cfRule type="expression" dxfId="17342" priority="20051" stopIfTrue="1">
      <formula>WEEKDAY($A7)=1</formula>
    </cfRule>
  </conditionalFormatting>
  <conditionalFormatting sqref="FL7">
    <cfRule type="expression" dxfId="17341" priority="20050" stopIfTrue="1">
      <formula>WEEKDAY($A7)=1</formula>
    </cfRule>
  </conditionalFormatting>
  <conditionalFormatting sqref="FL7">
    <cfRule type="expression" dxfId="17340" priority="20049" stopIfTrue="1">
      <formula>WEEKDAY($A7)=1</formula>
    </cfRule>
  </conditionalFormatting>
  <conditionalFormatting sqref="FL7">
    <cfRule type="expression" dxfId="17339" priority="20048" stopIfTrue="1">
      <formula>WEEKDAY($A7)=1</formula>
    </cfRule>
  </conditionalFormatting>
  <conditionalFormatting sqref="FL7">
    <cfRule type="expression" dxfId="17338" priority="20047" stopIfTrue="1">
      <formula>WEEKDAY($A7)=1</formula>
    </cfRule>
  </conditionalFormatting>
  <conditionalFormatting sqref="FL7">
    <cfRule type="expression" dxfId="17337" priority="20046" stopIfTrue="1">
      <formula>WEEKDAY($A7)=1</formula>
    </cfRule>
  </conditionalFormatting>
  <conditionalFormatting sqref="FL7">
    <cfRule type="expression" dxfId="17336" priority="20045" stopIfTrue="1">
      <formula>WEEKDAY($A7)=1</formula>
    </cfRule>
  </conditionalFormatting>
  <conditionalFormatting sqref="FL7">
    <cfRule type="expression" dxfId="17335" priority="20044" stopIfTrue="1">
      <formula>WEEKDAY($A7)=1</formula>
    </cfRule>
  </conditionalFormatting>
  <conditionalFormatting sqref="FL7">
    <cfRule type="expression" dxfId="17334" priority="20043" stopIfTrue="1">
      <formula>WEEKDAY($A7)=1</formula>
    </cfRule>
  </conditionalFormatting>
  <conditionalFormatting sqref="FL7">
    <cfRule type="expression" dxfId="17333" priority="20042" stopIfTrue="1">
      <formula>WEEKDAY($A7)=1</formula>
    </cfRule>
  </conditionalFormatting>
  <conditionalFormatting sqref="FL7">
    <cfRule type="expression" dxfId="17332" priority="20041" stopIfTrue="1">
      <formula>WEEKDAY($A7)=1</formula>
    </cfRule>
  </conditionalFormatting>
  <conditionalFormatting sqref="FL7">
    <cfRule type="expression" dxfId="17331" priority="20040" stopIfTrue="1">
      <formula>WEEKDAY($A7)=1</formula>
    </cfRule>
  </conditionalFormatting>
  <conditionalFormatting sqref="FL7">
    <cfRule type="expression" dxfId="17330" priority="20039" stopIfTrue="1">
      <formula>WEEKDAY($A7)=1</formula>
    </cfRule>
  </conditionalFormatting>
  <conditionalFormatting sqref="FL7">
    <cfRule type="expression" dxfId="17329" priority="20038" stopIfTrue="1">
      <formula>WEEKDAY($A7)=1</formula>
    </cfRule>
  </conditionalFormatting>
  <conditionalFormatting sqref="FL20:FL21 FL25:FL26 FL29 FL31:FL35 FL37">
    <cfRule type="expression" dxfId="17328" priority="20036" stopIfTrue="1">
      <formula>WEEKDAY($A20)=1</formula>
    </cfRule>
  </conditionalFormatting>
  <conditionalFormatting sqref="FL20:FL21 FL25:FL26 FL29 FL31:FL35 FL37">
    <cfRule type="expression" dxfId="17327" priority="20035" stopIfTrue="1">
      <formula>WEEKDAY($A20)=1</formula>
    </cfRule>
  </conditionalFormatting>
  <conditionalFormatting sqref="FL20:FL21 FL25:FL26 FL29 FL31:FL35 FL37">
    <cfRule type="expression" dxfId="17326" priority="20031" stopIfTrue="1">
      <formula>WEEKDAY($A20)=1</formula>
    </cfRule>
  </conditionalFormatting>
  <conditionalFormatting sqref="FL20:FL21 FL25:FL26 FL29 FL31:FL35 FL37">
    <cfRule type="expression" dxfId="17325" priority="20034" stopIfTrue="1">
      <formula>WEEKDAY($A20)=1</formula>
    </cfRule>
  </conditionalFormatting>
  <conditionalFormatting sqref="FL20:FL21 FL25:FL26 FL29 FL31:FL35 FL37">
    <cfRule type="expression" dxfId="17324" priority="20033" stopIfTrue="1">
      <formula>WEEKDAY($A20)=1</formula>
    </cfRule>
  </conditionalFormatting>
  <conditionalFormatting sqref="FL20:FL21 FL25:FL26 FL29 FL31:FL35 FL37">
    <cfRule type="expression" dxfId="17323" priority="20032" stopIfTrue="1">
      <formula>WEEKDAY($A20)=1</formula>
    </cfRule>
  </conditionalFormatting>
  <conditionalFormatting sqref="FL20:FL21 FL25:FL26 FL29 FL31:FL35 FL37">
    <cfRule type="expression" dxfId="17322" priority="20030" stopIfTrue="1">
      <formula>WEEKDAY($A20)=1</formula>
    </cfRule>
  </conditionalFormatting>
  <conditionalFormatting sqref="FL20:FL21 FL25:FL26 FL29 FL31:FL35 FL37">
    <cfRule type="expression" dxfId="17321" priority="20029" stopIfTrue="1">
      <formula>WEEKDAY($A20)=1</formula>
    </cfRule>
  </conditionalFormatting>
  <conditionalFormatting sqref="FL20:FL21 FL25:FL26 FL29 FL31:FL35 FL37">
    <cfRule type="expression" dxfId="17320" priority="20028" stopIfTrue="1">
      <formula>WEEKDAY($A20)=1</formula>
    </cfRule>
  </conditionalFormatting>
  <conditionalFormatting sqref="FL20:FL21 FL25:FL26 FL29 FL31:FL35 FL37">
    <cfRule type="expression" dxfId="17319" priority="20027" stopIfTrue="1">
      <formula>WEEKDAY($A20)=1</formula>
    </cfRule>
  </conditionalFormatting>
  <conditionalFormatting sqref="FL20:FL21 FL25:FL26 FL29 FL31:FL35 FL37">
    <cfRule type="expression" dxfId="17318" priority="19980" stopIfTrue="1">
      <formula>WEEKDAY($A20)=1</formula>
    </cfRule>
  </conditionalFormatting>
  <conditionalFormatting sqref="FL20:FL21 FL25:FL26 FL29 FL31:FL35 FL37">
    <cfRule type="expression" dxfId="17317" priority="20026" stopIfTrue="1">
      <formula>WEEKDAY($A20)=1</formula>
    </cfRule>
  </conditionalFormatting>
  <conditionalFormatting sqref="FL20:FL21 FL25:FL26 FL29 FL31:FL35 FL37">
    <cfRule type="expression" dxfId="17316" priority="20025" stopIfTrue="1">
      <formula>WEEKDAY($A20)=1</formula>
    </cfRule>
  </conditionalFormatting>
  <conditionalFormatting sqref="FL20:FL21 FL25:FL26 FL29 FL31:FL35 FL37">
    <cfRule type="expression" dxfId="17315" priority="20024" stopIfTrue="1">
      <formula>WEEKDAY($A20)=1</formula>
    </cfRule>
  </conditionalFormatting>
  <conditionalFormatting sqref="FL20:FL21 FL25:FL26 FL29 FL31:FL35 FL37">
    <cfRule type="expression" dxfId="17314" priority="20023" stopIfTrue="1">
      <formula>WEEKDAY($A20)=1</formula>
    </cfRule>
  </conditionalFormatting>
  <conditionalFormatting sqref="FL20:FL21 FL25:FL26 FL29 FL31:FL35 FL37">
    <cfRule type="expression" dxfId="17313" priority="20022" stopIfTrue="1">
      <formula>WEEKDAY($A20)=1</formula>
    </cfRule>
  </conditionalFormatting>
  <conditionalFormatting sqref="FL20:FL21 FL25:FL26 FL29 FL31:FL35 FL37">
    <cfRule type="expression" dxfId="17312" priority="20021" stopIfTrue="1">
      <formula>WEEKDAY($A20)=1</formula>
    </cfRule>
  </conditionalFormatting>
  <conditionalFormatting sqref="FL20:FL21 FL25:FL26 FL29 FL31:FL35 FL37">
    <cfRule type="expression" dxfId="17311" priority="20020" stopIfTrue="1">
      <formula>WEEKDAY($A20)=1</formula>
    </cfRule>
  </conditionalFormatting>
  <conditionalFormatting sqref="FL20:FL21 FL25:FL26 FL29 FL31:FL35 FL37">
    <cfRule type="expression" dxfId="17310" priority="20019" stopIfTrue="1">
      <formula>WEEKDAY($A20)=1</formula>
    </cfRule>
  </conditionalFormatting>
  <conditionalFormatting sqref="FL20:FL21 FL25:FL26 FL29 FL31:FL35 FL37">
    <cfRule type="expression" dxfId="17309" priority="20018" stopIfTrue="1">
      <formula>WEEKDAY($A20)=1</formula>
    </cfRule>
  </conditionalFormatting>
  <conditionalFormatting sqref="FL20:FL21 FL25:FL26 FL29 FL31:FL35 FL37">
    <cfRule type="expression" dxfId="17308" priority="20017" stopIfTrue="1">
      <formula>WEEKDAY($A20)=1</formula>
    </cfRule>
  </conditionalFormatting>
  <conditionalFormatting sqref="FL20:FL21 FL25:FL26 FL29 FL31:FL35 FL37">
    <cfRule type="expression" dxfId="17307" priority="20016" stopIfTrue="1">
      <formula>WEEKDAY($A20)=1</formula>
    </cfRule>
  </conditionalFormatting>
  <conditionalFormatting sqref="FL20:FL21 FL25:FL26 FL29 FL31:FL35 FL37">
    <cfRule type="expression" dxfId="17306" priority="20015" stopIfTrue="1">
      <formula>WEEKDAY($A20)=1</formula>
    </cfRule>
  </conditionalFormatting>
  <conditionalFormatting sqref="FL20:FL21 FL25:FL26 FL29 FL31:FL35 FL37">
    <cfRule type="expression" dxfId="17305" priority="20014" stopIfTrue="1">
      <formula>WEEKDAY($A20)=1</formula>
    </cfRule>
  </conditionalFormatting>
  <conditionalFormatting sqref="FL20:FL21 FL25:FL26 FL29 FL31:FL35 FL37">
    <cfRule type="expression" dxfId="17304" priority="20013" stopIfTrue="1">
      <formula>WEEKDAY($A20)=1</formula>
    </cfRule>
  </conditionalFormatting>
  <conditionalFormatting sqref="FL20:FL21 FL25:FL26 FL29 FL31:FL35 FL37">
    <cfRule type="expression" dxfId="17303" priority="20012" stopIfTrue="1">
      <formula>WEEKDAY($A20)=1</formula>
    </cfRule>
  </conditionalFormatting>
  <conditionalFormatting sqref="FL20:FL21 FL25:FL26 FL29 FL31:FL35 FL37">
    <cfRule type="expression" dxfId="17302" priority="20011" stopIfTrue="1">
      <formula>WEEKDAY($A20)=1</formula>
    </cfRule>
  </conditionalFormatting>
  <conditionalFormatting sqref="FL20:FL21 FL25:FL26 FL29 FL31:FL35 FL37">
    <cfRule type="expression" dxfId="17301" priority="20010" stopIfTrue="1">
      <formula>WEEKDAY($A20)=1</formula>
    </cfRule>
  </conditionalFormatting>
  <conditionalFormatting sqref="FL20:FL21 FL25:FL26 FL29 FL31:FL35 FL37">
    <cfRule type="expression" dxfId="17300" priority="20009" stopIfTrue="1">
      <formula>WEEKDAY($A20)=1</formula>
    </cfRule>
  </conditionalFormatting>
  <conditionalFormatting sqref="FL20:FL21 FL25:FL26 FL29 FL31:FL35 FL37">
    <cfRule type="expression" dxfId="17299" priority="20008" stopIfTrue="1">
      <formula>WEEKDAY($A20)=1</formula>
    </cfRule>
  </conditionalFormatting>
  <conditionalFormatting sqref="FL20:FL21 FL25:FL26 FL29 FL31:FL35 FL37">
    <cfRule type="expression" dxfId="17298" priority="20007" stopIfTrue="1">
      <formula>WEEKDAY($A20)=1</formula>
    </cfRule>
  </conditionalFormatting>
  <conditionalFormatting sqref="FL20:FL21 FL25:FL26 FL29 FL31:FL35 FL37">
    <cfRule type="expression" dxfId="17297" priority="20006" stopIfTrue="1">
      <formula>WEEKDAY($A20)=1</formula>
    </cfRule>
  </conditionalFormatting>
  <conditionalFormatting sqref="FL20:FL21 FL25:FL26 FL29 FL31:FL35 FL37">
    <cfRule type="expression" dxfId="17296" priority="20005" stopIfTrue="1">
      <formula>WEEKDAY($A20)=1</formula>
    </cfRule>
  </conditionalFormatting>
  <conditionalFormatting sqref="FL20:FL21 FL25:FL26 FL29 FL31:FL35 FL37">
    <cfRule type="expression" dxfId="17295" priority="20004" stopIfTrue="1">
      <formula>WEEKDAY($A20)=1</formula>
    </cfRule>
  </conditionalFormatting>
  <conditionalFormatting sqref="FL20:FL21 FL25:FL26 FL29 FL31:FL35 FL37">
    <cfRule type="expression" dxfId="17294" priority="20003" stopIfTrue="1">
      <formula>WEEKDAY($A20)=1</formula>
    </cfRule>
  </conditionalFormatting>
  <conditionalFormatting sqref="FL20:FL21 FL25:FL26 FL29 FL31:FL35 FL37">
    <cfRule type="expression" dxfId="17293" priority="20002" stopIfTrue="1">
      <formula>WEEKDAY($A20)=1</formula>
    </cfRule>
  </conditionalFormatting>
  <conditionalFormatting sqref="FL20:FL21 FL25:FL26 FL29 FL31:FL35 FL37">
    <cfRule type="expression" dxfId="17292" priority="20001" stopIfTrue="1">
      <formula>WEEKDAY($A20)=1</formula>
    </cfRule>
  </conditionalFormatting>
  <conditionalFormatting sqref="FL20:FL21 FL25:FL26 FL29 FL31:FL35 FL37">
    <cfRule type="expression" dxfId="17291" priority="20000" stopIfTrue="1">
      <formula>WEEKDAY($A20)=1</formula>
    </cfRule>
  </conditionalFormatting>
  <conditionalFormatting sqref="FL20:FL21 FL25:FL26 FL29 FL31:FL35 FL37">
    <cfRule type="expression" dxfId="17290" priority="19999" stopIfTrue="1">
      <formula>WEEKDAY($A20)=1</formula>
    </cfRule>
  </conditionalFormatting>
  <conditionalFormatting sqref="FL20:FL21 FL25:FL26 FL29 FL31:FL35 FL37">
    <cfRule type="expression" dxfId="17289" priority="19998" stopIfTrue="1">
      <formula>WEEKDAY($A20)=1</formula>
    </cfRule>
  </conditionalFormatting>
  <conditionalFormatting sqref="FL20:FL21 FL25:FL26 FL29 FL31:FL35 FL37">
    <cfRule type="expression" dxfId="17288" priority="19997" stopIfTrue="1">
      <formula>WEEKDAY($A20)=1</formula>
    </cfRule>
  </conditionalFormatting>
  <conditionalFormatting sqref="FL20:FL21 FL25:FL26 FL29 FL31:FL35 FL37">
    <cfRule type="expression" dxfId="17287" priority="19996" stopIfTrue="1">
      <formula>WEEKDAY($A20)=1</formula>
    </cfRule>
  </conditionalFormatting>
  <conditionalFormatting sqref="FL20:FL21 FL25:FL26 FL29 FL31:FL35 FL37">
    <cfRule type="expression" dxfId="17286" priority="19995" stopIfTrue="1">
      <formula>WEEKDAY($A20)=1</formula>
    </cfRule>
  </conditionalFormatting>
  <conditionalFormatting sqref="FL20:FL21 FL25:FL26 FL29 FL31:FL35 FL37">
    <cfRule type="expression" dxfId="17285" priority="19994" stopIfTrue="1">
      <formula>WEEKDAY($A20)=1</formula>
    </cfRule>
  </conditionalFormatting>
  <conditionalFormatting sqref="FL20:FL21 FL25:FL26 FL29 FL31:FL35 FL37">
    <cfRule type="expression" dxfId="17284" priority="19993" stopIfTrue="1">
      <formula>WEEKDAY($A20)=1</formula>
    </cfRule>
  </conditionalFormatting>
  <conditionalFormatting sqref="FL20:FL21 FL25:FL26 FL29 FL31:FL35 FL37">
    <cfRule type="expression" dxfId="17283" priority="19992" stopIfTrue="1">
      <formula>WEEKDAY($A20)=1</formula>
    </cfRule>
  </conditionalFormatting>
  <conditionalFormatting sqref="FL20:FL21 FL25:FL26 FL29 FL31:FL35 FL37">
    <cfRule type="expression" dxfId="17282" priority="19991" stopIfTrue="1">
      <formula>WEEKDAY($A20)=1</formula>
    </cfRule>
  </conditionalFormatting>
  <conditionalFormatting sqref="FL20:FL21 FL25:FL26 FL29 FL31:FL35 FL37">
    <cfRule type="expression" dxfId="17281" priority="19990" stopIfTrue="1">
      <formula>WEEKDAY($A20)=1</formula>
    </cfRule>
  </conditionalFormatting>
  <conditionalFormatting sqref="FL20:FL21 FL25:FL26 FL29 FL31:FL35 FL37">
    <cfRule type="expression" dxfId="17280" priority="19989" stopIfTrue="1">
      <formula>WEEKDAY($A20)=1</formula>
    </cfRule>
  </conditionalFormatting>
  <conditionalFormatting sqref="FL20:FL21 FL25:FL26 FL29 FL31:FL35 FL37">
    <cfRule type="expression" dxfId="17279" priority="19988" stopIfTrue="1">
      <formula>WEEKDAY($A20)=1</formula>
    </cfRule>
  </conditionalFormatting>
  <conditionalFormatting sqref="FL20:FL21 FL25:FL26 FL29 FL31:FL35 FL37">
    <cfRule type="expression" dxfId="17278" priority="19987" stopIfTrue="1">
      <formula>WEEKDAY($A20)=1</formula>
    </cfRule>
  </conditionalFormatting>
  <conditionalFormatting sqref="FL20:FL21 FL25:FL26 FL29 FL31:FL35 FL37">
    <cfRule type="expression" dxfId="17277" priority="19986" stopIfTrue="1">
      <formula>WEEKDAY($A20)=1</formula>
    </cfRule>
  </conditionalFormatting>
  <conditionalFormatting sqref="FL20:FL21 FL25:FL26 FL29 FL31:FL35 FL37">
    <cfRule type="expression" dxfId="17276" priority="19985" stopIfTrue="1">
      <formula>WEEKDAY($A20)=1</formula>
    </cfRule>
  </conditionalFormatting>
  <conditionalFormatting sqref="FL20:FL21 FL25:FL26 FL29 FL31:FL35 FL37">
    <cfRule type="expression" dxfId="17275" priority="19984" stopIfTrue="1">
      <formula>WEEKDAY($A20)=1</formula>
    </cfRule>
  </conditionalFormatting>
  <conditionalFormatting sqref="FL20:FL21 FL25:FL26 FL29 FL31:FL35 FL37">
    <cfRule type="expression" dxfId="17274" priority="19983" stopIfTrue="1">
      <formula>WEEKDAY($A20)=1</formula>
    </cfRule>
  </conditionalFormatting>
  <conditionalFormatting sqref="FL20:FL21 FL25:FL26 FL29 FL31:FL35 FL37">
    <cfRule type="expression" dxfId="17273" priority="19982" stopIfTrue="1">
      <formula>WEEKDAY($A20)=1</formula>
    </cfRule>
  </conditionalFormatting>
  <conditionalFormatting sqref="FL20:FL21 FL25:FL26 FL29 FL31:FL35 FL37">
    <cfRule type="expression" dxfId="17272" priority="19981" stopIfTrue="1">
      <formula>WEEKDAY($A20)=1</formula>
    </cfRule>
  </conditionalFormatting>
  <conditionalFormatting sqref="FL20:FL21 FL25:FL26 FL29 FL31:FL35 FL37">
    <cfRule type="expression" dxfId="17271" priority="19979" stopIfTrue="1">
      <formula>WEEKDAY($A20)=1</formula>
    </cfRule>
  </conditionalFormatting>
  <conditionalFormatting sqref="FL20:FL21 FL25:FL26 FL29 FL31:FL35 FL37">
    <cfRule type="expression" dxfId="17270" priority="19978" stopIfTrue="1">
      <formula>WEEKDAY($A20)=1</formula>
    </cfRule>
  </conditionalFormatting>
  <conditionalFormatting sqref="FL20:FL21 FL25:FL26 FL29 FL31:FL35 FL37">
    <cfRule type="expression" dxfId="17269" priority="19977" stopIfTrue="1">
      <formula>WEEKDAY($A20)=1</formula>
    </cfRule>
  </conditionalFormatting>
  <conditionalFormatting sqref="FL20:FL21 FL25:FL26 FL29 FL31:FL35 FL37">
    <cfRule type="expression" dxfId="17268" priority="19976" stopIfTrue="1">
      <formula>WEEKDAY($A20)=1</formula>
    </cfRule>
  </conditionalFormatting>
  <conditionalFormatting sqref="FL20:FL21 FL25:FL26 FL29 FL31:FL35 FL37">
    <cfRule type="expression" dxfId="17267" priority="19975" stopIfTrue="1">
      <formula>WEEKDAY($A20)=1</formula>
    </cfRule>
  </conditionalFormatting>
  <conditionalFormatting sqref="FL20:FL21 FL25:FL26 FL29 FL31:FL35 FL37">
    <cfRule type="expression" dxfId="17266" priority="19974" stopIfTrue="1">
      <formula>WEEKDAY($A20)=1</formula>
    </cfRule>
  </conditionalFormatting>
  <conditionalFormatting sqref="FL20:FL21 FL25:FL26 FL29 FL31:FL35 FL37">
    <cfRule type="expression" dxfId="17265" priority="19973" stopIfTrue="1">
      <formula>WEEKDAY($A20)=1</formula>
    </cfRule>
  </conditionalFormatting>
  <conditionalFormatting sqref="FL20:FL21 FL25:FL26 FL29 FL31:FL35 FL37">
    <cfRule type="expression" dxfId="17264" priority="19972" stopIfTrue="1">
      <formula>WEEKDAY($A20)=1</formula>
    </cfRule>
  </conditionalFormatting>
  <conditionalFormatting sqref="FL20:FL21 FL25:FL26 FL29 FL31:FL35 FL37">
    <cfRule type="expression" dxfId="17263" priority="19971" stopIfTrue="1">
      <formula>WEEKDAY($A20)=1</formula>
    </cfRule>
  </conditionalFormatting>
  <conditionalFormatting sqref="FL20:FL21 FL25:FL26 FL29 FL31:FL35 FL37">
    <cfRule type="expression" dxfId="17262" priority="19970" stopIfTrue="1">
      <formula>WEEKDAY($A20)=1</formula>
    </cfRule>
  </conditionalFormatting>
  <conditionalFormatting sqref="FL20:FL21 FL25:FL26 FL29 FL31:FL35 FL37">
    <cfRule type="expression" dxfId="17261" priority="19969" stopIfTrue="1">
      <formula>WEEKDAY($A20)=1</formula>
    </cfRule>
  </conditionalFormatting>
  <conditionalFormatting sqref="FL20:FL21 FL25:FL26 FL29 FL31:FL35 FL37">
    <cfRule type="expression" dxfId="17260" priority="19968" stopIfTrue="1">
      <formula>WEEKDAY($A20)=1</formula>
    </cfRule>
  </conditionalFormatting>
  <conditionalFormatting sqref="FL20:FL21 FL25:FL26 FL29 FL31:FL35 FL37">
    <cfRule type="expression" dxfId="17259" priority="19967" stopIfTrue="1">
      <formula>WEEKDAY($A20)=1</formula>
    </cfRule>
  </conditionalFormatting>
  <conditionalFormatting sqref="FL20:FL21 FL25:FL26 FL29 FL31:FL35 FL37">
    <cfRule type="expression" dxfId="17258" priority="19966" stopIfTrue="1">
      <formula>WEEKDAY($A20)=1</formula>
    </cfRule>
  </conditionalFormatting>
  <conditionalFormatting sqref="FL20:FL21 FL25:FL26 FL29 FL31:FL35 FL37">
    <cfRule type="expression" dxfId="17257" priority="19965" stopIfTrue="1">
      <formula>WEEKDAY($A20)=1</formula>
    </cfRule>
  </conditionalFormatting>
  <conditionalFormatting sqref="FL20:FL21 FL25:FL26 FL29 FL31:FL35 FL37">
    <cfRule type="expression" dxfId="17256" priority="19964" stopIfTrue="1">
      <formula>WEEKDAY($A20)=1</formula>
    </cfRule>
  </conditionalFormatting>
  <conditionalFormatting sqref="FL20:FL21 FL25:FL26 FL29 FL31:FL35 FL37">
    <cfRule type="expression" dxfId="17255" priority="19963" stopIfTrue="1">
      <formula>WEEKDAY($A20)=1</formula>
    </cfRule>
  </conditionalFormatting>
  <conditionalFormatting sqref="FL20:FL21 FL25:FL26 FL29 FL31:FL35 FL37">
    <cfRule type="expression" dxfId="17254" priority="19962" stopIfTrue="1">
      <formula>WEEKDAY($A20)=1</formula>
    </cfRule>
  </conditionalFormatting>
  <conditionalFormatting sqref="FL20:FL21 FL25:FL26 FL29 FL31:FL35 FL37">
    <cfRule type="expression" dxfId="17253" priority="19961" stopIfTrue="1">
      <formula>WEEKDAY($A20)=1</formula>
    </cfRule>
  </conditionalFormatting>
  <conditionalFormatting sqref="FL20:FL21 FL25:FL26 FL29 FL31:FL35 FL37">
    <cfRule type="expression" dxfId="17252" priority="19960" stopIfTrue="1">
      <formula>WEEKDAY($A20)=1</formula>
    </cfRule>
  </conditionalFormatting>
  <conditionalFormatting sqref="FL20:FL21 FL25:FL26 FL29 FL31:FL35 FL37">
    <cfRule type="expression" dxfId="17251" priority="19959" stopIfTrue="1">
      <formula>WEEKDAY($A20)=1</formula>
    </cfRule>
  </conditionalFormatting>
  <conditionalFormatting sqref="FL20:FL21 FL25:FL26 FL29 FL31:FL35 FL37">
    <cfRule type="expression" dxfId="17250" priority="19958" stopIfTrue="1">
      <formula>WEEKDAY($A20)=1</formula>
    </cfRule>
  </conditionalFormatting>
  <conditionalFormatting sqref="FL20:FL21 FL25:FL26 FL29 FL31:FL35 FL37">
    <cfRule type="expression" dxfId="17249" priority="19957" stopIfTrue="1">
      <formula>WEEKDAY($A20)=1</formula>
    </cfRule>
  </conditionalFormatting>
  <conditionalFormatting sqref="FL20:FL21 FL25:FL26 FL29 FL31:FL35 FL37">
    <cfRule type="expression" dxfId="17248" priority="19956" stopIfTrue="1">
      <formula>WEEKDAY($A20)=1</formula>
    </cfRule>
  </conditionalFormatting>
  <conditionalFormatting sqref="FL20:FL21 FL25:FL26 FL29 FL31:FL35 FL37">
    <cfRule type="expression" dxfId="17247" priority="19955" stopIfTrue="1">
      <formula>WEEKDAY($A20)=1</formula>
    </cfRule>
  </conditionalFormatting>
  <conditionalFormatting sqref="FL20:FL21 FL25:FL26 FL29 FL31:FL35 FL37">
    <cfRule type="expression" dxfId="17246" priority="19954" stopIfTrue="1">
      <formula>WEEKDAY($A20)=1</formula>
    </cfRule>
  </conditionalFormatting>
  <conditionalFormatting sqref="FL20:FL21 FL25:FL26 FL29 FL31:FL35 FL37">
    <cfRule type="expression" dxfId="17245" priority="19953" stopIfTrue="1">
      <formula>WEEKDAY($A20)=1</formula>
    </cfRule>
  </conditionalFormatting>
  <conditionalFormatting sqref="FL20:FL21 FL25:FL26 FL29 FL31:FL35 FL37">
    <cfRule type="expression" dxfId="17244" priority="19952" stopIfTrue="1">
      <formula>WEEKDAY($A20)=1</formula>
    </cfRule>
  </conditionalFormatting>
  <conditionalFormatting sqref="FL20:FL21 FL25:FL26 FL29 FL31:FL35 FL37">
    <cfRule type="expression" dxfId="17243" priority="19951" stopIfTrue="1">
      <formula>WEEKDAY($A20)=1</formula>
    </cfRule>
  </conditionalFormatting>
  <conditionalFormatting sqref="FL20:FL21 FL25:FL26 FL29 FL31:FL35 FL37">
    <cfRule type="expression" dxfId="17242" priority="19950" stopIfTrue="1">
      <formula>WEEKDAY($A20)=1</formula>
    </cfRule>
  </conditionalFormatting>
  <conditionalFormatting sqref="FL20:FL21 FL25:FL26 FL29 FL31:FL35 FL37">
    <cfRule type="expression" dxfId="17241" priority="19949" stopIfTrue="1">
      <formula>WEEKDAY($A20)=1</formula>
    </cfRule>
  </conditionalFormatting>
  <conditionalFormatting sqref="FL20:FL21 FL25:FL26 FL29 FL31:FL35 FL37">
    <cfRule type="expression" dxfId="17240" priority="19948" stopIfTrue="1">
      <formula>WEEKDAY($A20)=1</formula>
    </cfRule>
  </conditionalFormatting>
  <conditionalFormatting sqref="FL20:FL21 FL25:FL26 FL29 FL31:FL35 FL37">
    <cfRule type="expression" dxfId="17239" priority="19947" stopIfTrue="1">
      <formula>WEEKDAY($A20)=1</formula>
    </cfRule>
  </conditionalFormatting>
  <conditionalFormatting sqref="FL20:FL21 FL25:FL26 FL29 FL31:FL35 FL37">
    <cfRule type="expression" dxfId="17238" priority="19946" stopIfTrue="1">
      <formula>WEEKDAY($A20)=1</formula>
    </cfRule>
  </conditionalFormatting>
  <conditionalFormatting sqref="FL20:FL21 FL25:FL26 FL29 FL31:FL35 FL37">
    <cfRule type="expression" dxfId="17237" priority="19942" stopIfTrue="1">
      <formula>WEEKDAY($A20)=1</formula>
    </cfRule>
  </conditionalFormatting>
  <conditionalFormatting sqref="FL20:FL21 FL25:FL26 FL29 FL31:FL35 FL37">
    <cfRule type="expression" dxfId="17236" priority="19945" stopIfTrue="1">
      <formula>WEEKDAY($A20)=1</formula>
    </cfRule>
  </conditionalFormatting>
  <conditionalFormatting sqref="FL20:FL21 FL25:FL26 FL29 FL31:FL35 FL37">
    <cfRule type="expression" dxfId="17235" priority="19944" stopIfTrue="1">
      <formula>WEEKDAY($A20)=1</formula>
    </cfRule>
  </conditionalFormatting>
  <conditionalFormatting sqref="FL20:FL21 FL25:FL26 FL29 FL31:FL35 FL37">
    <cfRule type="expression" dxfId="17234" priority="19943" stopIfTrue="1">
      <formula>WEEKDAY($A20)=1</formula>
    </cfRule>
  </conditionalFormatting>
  <conditionalFormatting sqref="FL20:FL21 FL25:FL26 FL29 FL31:FL35 FL37">
    <cfRule type="expression" dxfId="17233" priority="19941" stopIfTrue="1">
      <formula>WEEKDAY($A20)=1</formula>
    </cfRule>
  </conditionalFormatting>
  <conditionalFormatting sqref="FL20:FL21 FL25:FL26 FL29 FL31:FL35 FL37">
    <cfRule type="expression" dxfId="17232" priority="19940" stopIfTrue="1">
      <formula>WEEKDAY($A20)=1</formula>
    </cfRule>
  </conditionalFormatting>
  <conditionalFormatting sqref="FL20:FL21 FL25:FL26 FL29 FL31:FL35 FL37">
    <cfRule type="expression" dxfId="17231" priority="19939" stopIfTrue="1">
      <formula>WEEKDAY($A20)=1</formula>
    </cfRule>
  </conditionalFormatting>
  <conditionalFormatting sqref="FL20:FL21 FL25:FL26 FL29 FL31:FL35 FL37">
    <cfRule type="expression" dxfId="17230" priority="19938" stopIfTrue="1">
      <formula>WEEKDAY($A20)=1</formula>
    </cfRule>
  </conditionalFormatting>
  <conditionalFormatting sqref="FL20:FL21 FL25:FL26 FL29 FL31:FL35 FL37">
    <cfRule type="expression" dxfId="17229" priority="19891" stopIfTrue="1">
      <formula>WEEKDAY($A20)=1</formula>
    </cfRule>
  </conditionalFormatting>
  <conditionalFormatting sqref="FL20:FL21 FL25:FL26 FL29 FL31:FL35 FL37">
    <cfRule type="expression" dxfId="17228" priority="19937" stopIfTrue="1">
      <formula>WEEKDAY($A20)=1</formula>
    </cfRule>
  </conditionalFormatting>
  <conditionalFormatting sqref="FL20:FL21 FL25:FL26 FL29 FL31:FL35 FL37">
    <cfRule type="expression" dxfId="17227" priority="19936" stopIfTrue="1">
      <formula>WEEKDAY($A20)=1</formula>
    </cfRule>
  </conditionalFormatting>
  <conditionalFormatting sqref="FL20:FL21 FL25:FL26 FL29 FL31:FL35 FL37">
    <cfRule type="expression" dxfId="17226" priority="19935" stopIfTrue="1">
      <formula>WEEKDAY($A20)=1</formula>
    </cfRule>
  </conditionalFormatting>
  <conditionalFormatting sqref="FL20:FL21 FL25:FL26 FL29 FL31:FL35 FL37">
    <cfRule type="expression" dxfId="17225" priority="19934" stopIfTrue="1">
      <formula>WEEKDAY($A20)=1</formula>
    </cfRule>
  </conditionalFormatting>
  <conditionalFormatting sqref="FL20:FL21 FL25:FL26 FL29 FL31:FL35 FL37">
    <cfRule type="expression" dxfId="17224" priority="19933" stopIfTrue="1">
      <formula>WEEKDAY($A20)=1</formula>
    </cfRule>
  </conditionalFormatting>
  <conditionalFormatting sqref="FL20:FL21 FL25:FL26 FL29 FL31:FL35 FL37">
    <cfRule type="expression" dxfId="17223" priority="19932" stopIfTrue="1">
      <formula>WEEKDAY($A20)=1</formula>
    </cfRule>
  </conditionalFormatting>
  <conditionalFormatting sqref="FL20:FL21 FL25:FL26 FL29 FL31:FL35 FL37">
    <cfRule type="expression" dxfId="17222" priority="19931" stopIfTrue="1">
      <formula>WEEKDAY($A20)=1</formula>
    </cfRule>
  </conditionalFormatting>
  <conditionalFormatting sqref="FL20:FL21 FL25:FL26 FL29 FL31:FL35 FL37">
    <cfRule type="expression" dxfId="17221" priority="19930" stopIfTrue="1">
      <formula>WEEKDAY($A20)=1</formula>
    </cfRule>
  </conditionalFormatting>
  <conditionalFormatting sqref="FL20:FL21 FL25:FL26 FL29 FL31:FL35 FL37">
    <cfRule type="expression" dxfId="17220" priority="19929" stopIfTrue="1">
      <formula>WEEKDAY($A20)=1</formula>
    </cfRule>
  </conditionalFormatting>
  <conditionalFormatting sqref="FL20:FL21 FL25:FL26 FL29 FL31:FL35 FL37">
    <cfRule type="expression" dxfId="17219" priority="19928" stopIfTrue="1">
      <formula>WEEKDAY($A20)=1</formula>
    </cfRule>
  </conditionalFormatting>
  <conditionalFormatting sqref="FL20:FL21 FL25:FL26 FL29 FL31:FL35 FL37">
    <cfRule type="expression" dxfId="17218" priority="19927" stopIfTrue="1">
      <formula>WEEKDAY($A20)=1</formula>
    </cfRule>
  </conditionalFormatting>
  <conditionalFormatting sqref="FL20:FL21 FL25:FL26 FL29 FL31:FL35 FL37">
    <cfRule type="expression" dxfId="17217" priority="19926" stopIfTrue="1">
      <formula>WEEKDAY($A20)=1</formula>
    </cfRule>
  </conditionalFormatting>
  <conditionalFormatting sqref="FL20:FL21 FL25:FL26 FL29 FL31:FL35 FL37">
    <cfRule type="expression" dxfId="17216" priority="19925" stopIfTrue="1">
      <formula>WEEKDAY($A20)=1</formula>
    </cfRule>
  </conditionalFormatting>
  <conditionalFormatting sqref="FL20:FL21 FL25:FL26 FL29 FL31:FL35 FL37">
    <cfRule type="expression" dxfId="17215" priority="19924" stopIfTrue="1">
      <formula>WEEKDAY($A20)=1</formula>
    </cfRule>
  </conditionalFormatting>
  <conditionalFormatting sqref="FL20:FL21 FL25:FL26 FL29 FL31:FL35 FL37">
    <cfRule type="expression" dxfId="17214" priority="19923" stopIfTrue="1">
      <formula>WEEKDAY($A20)=1</formula>
    </cfRule>
  </conditionalFormatting>
  <conditionalFormatting sqref="FL20:FL21 FL25:FL26 FL29 FL31:FL35 FL37">
    <cfRule type="expression" dxfId="17213" priority="19922" stopIfTrue="1">
      <formula>WEEKDAY($A20)=1</formula>
    </cfRule>
  </conditionalFormatting>
  <conditionalFormatting sqref="FL20:FL21 FL25:FL26 FL29 FL31:FL35 FL37">
    <cfRule type="expression" dxfId="17212" priority="19921" stopIfTrue="1">
      <formula>WEEKDAY($A20)=1</formula>
    </cfRule>
  </conditionalFormatting>
  <conditionalFormatting sqref="FL20:FL21 FL25:FL26 FL29 FL31:FL35 FL37">
    <cfRule type="expression" dxfId="17211" priority="19920" stopIfTrue="1">
      <formula>WEEKDAY($A20)=1</formula>
    </cfRule>
  </conditionalFormatting>
  <conditionalFormatting sqref="FL20:FL21 FL25:FL26 FL29 FL31:FL35 FL37">
    <cfRule type="expression" dxfId="17210" priority="19919" stopIfTrue="1">
      <formula>WEEKDAY($A20)=1</formula>
    </cfRule>
  </conditionalFormatting>
  <conditionalFormatting sqref="FL20:FL21 FL25:FL26 FL29 FL31:FL35 FL37">
    <cfRule type="expression" dxfId="17209" priority="19918" stopIfTrue="1">
      <formula>WEEKDAY($A20)=1</formula>
    </cfRule>
  </conditionalFormatting>
  <conditionalFormatting sqref="FL20:FL21 FL25:FL26 FL29 FL31:FL35 FL37">
    <cfRule type="expression" dxfId="17208" priority="19917" stopIfTrue="1">
      <formula>WEEKDAY($A20)=1</formula>
    </cfRule>
  </conditionalFormatting>
  <conditionalFormatting sqref="FL20:FL21 FL25:FL26 FL29 FL31:FL35 FL37">
    <cfRule type="expression" dxfId="17207" priority="19916" stopIfTrue="1">
      <formula>WEEKDAY($A20)=1</formula>
    </cfRule>
  </conditionalFormatting>
  <conditionalFormatting sqref="FL20:FL21 FL25:FL26 FL29 FL31:FL35 FL37">
    <cfRule type="expression" dxfId="17206" priority="19915" stopIfTrue="1">
      <formula>WEEKDAY($A20)=1</formula>
    </cfRule>
  </conditionalFormatting>
  <conditionalFormatting sqref="FL20:FL21 FL25:FL26 FL29 FL31:FL35 FL37">
    <cfRule type="expression" dxfId="17205" priority="19914" stopIfTrue="1">
      <formula>WEEKDAY($A20)=1</formula>
    </cfRule>
  </conditionalFormatting>
  <conditionalFormatting sqref="FL20:FL21 FL25:FL26 FL29 FL31:FL35 FL37">
    <cfRule type="expression" dxfId="17204" priority="19913" stopIfTrue="1">
      <formula>WEEKDAY($A20)=1</formula>
    </cfRule>
  </conditionalFormatting>
  <conditionalFormatting sqref="FL20:FL21 FL25:FL26 FL29 FL31:FL35 FL37">
    <cfRule type="expression" dxfId="17203" priority="19912" stopIfTrue="1">
      <formula>WEEKDAY($A20)=1</formula>
    </cfRule>
  </conditionalFormatting>
  <conditionalFormatting sqref="FL20:FL21 FL25:FL26 FL29 FL31:FL35 FL37">
    <cfRule type="expression" dxfId="17202" priority="19911" stopIfTrue="1">
      <formula>WEEKDAY($A20)=1</formula>
    </cfRule>
  </conditionalFormatting>
  <conditionalFormatting sqref="FL20:FL21 FL25:FL26 FL29 FL31:FL35 FL37">
    <cfRule type="expression" dxfId="17201" priority="19910" stopIfTrue="1">
      <formula>WEEKDAY($A20)=1</formula>
    </cfRule>
  </conditionalFormatting>
  <conditionalFormatting sqref="FL20:FL21 FL25:FL26 FL29 FL31:FL35 FL37">
    <cfRule type="expression" dxfId="17200" priority="19909" stopIfTrue="1">
      <formula>WEEKDAY($A20)=1</formula>
    </cfRule>
  </conditionalFormatting>
  <conditionalFormatting sqref="FL20:FL21 FL25:FL26 FL29 FL31:FL35 FL37">
    <cfRule type="expression" dxfId="17199" priority="19908" stopIfTrue="1">
      <formula>WEEKDAY($A20)=1</formula>
    </cfRule>
  </conditionalFormatting>
  <conditionalFormatting sqref="FL20:FL21 FL25:FL26 FL29 FL31:FL35 FL37">
    <cfRule type="expression" dxfId="17198" priority="19907" stopIfTrue="1">
      <formula>WEEKDAY($A20)=1</formula>
    </cfRule>
  </conditionalFormatting>
  <conditionalFormatting sqref="FL20:FL21 FL25:FL26 FL29 FL31:FL35 FL37">
    <cfRule type="expression" dxfId="17197" priority="19906" stopIfTrue="1">
      <formula>WEEKDAY($A20)=1</formula>
    </cfRule>
  </conditionalFormatting>
  <conditionalFormatting sqref="FL20:FL21 FL25:FL26 FL29 FL31:FL35 FL37">
    <cfRule type="expression" dxfId="17196" priority="19905" stopIfTrue="1">
      <formula>WEEKDAY($A20)=1</formula>
    </cfRule>
  </conditionalFormatting>
  <conditionalFormatting sqref="FL20:FL21 FL25:FL26 FL29 FL31:FL35 FL37">
    <cfRule type="expression" dxfId="17195" priority="19904" stopIfTrue="1">
      <formula>WEEKDAY($A20)=1</formula>
    </cfRule>
  </conditionalFormatting>
  <conditionalFormatting sqref="FL20:FL21 FL25:FL26 FL29 FL31:FL35 FL37">
    <cfRule type="expression" dxfId="17194" priority="19903" stopIfTrue="1">
      <formula>WEEKDAY($A20)=1</formula>
    </cfRule>
  </conditionalFormatting>
  <conditionalFormatting sqref="FL20:FL21 FL25:FL26 FL29 FL31:FL35 FL37">
    <cfRule type="expression" dxfId="17193" priority="19902" stopIfTrue="1">
      <formula>WEEKDAY($A20)=1</formula>
    </cfRule>
  </conditionalFormatting>
  <conditionalFormatting sqref="FL20:FL21 FL25:FL26 FL29 FL31:FL35 FL37">
    <cfRule type="expression" dxfId="17192" priority="19901" stopIfTrue="1">
      <formula>WEEKDAY($A20)=1</formula>
    </cfRule>
  </conditionalFormatting>
  <conditionalFormatting sqref="FL20:FL21 FL25:FL26 FL29 FL31:FL35 FL37">
    <cfRule type="expression" dxfId="17191" priority="19900" stopIfTrue="1">
      <formula>WEEKDAY($A20)=1</formula>
    </cfRule>
  </conditionalFormatting>
  <conditionalFormatting sqref="FL20:FL21 FL25:FL26 FL29 FL31:FL35 FL37">
    <cfRule type="expression" dxfId="17190" priority="19899" stopIfTrue="1">
      <formula>WEEKDAY($A20)=1</formula>
    </cfRule>
  </conditionalFormatting>
  <conditionalFormatting sqref="FL20:FL21 FL25:FL26 FL29 FL31:FL35 FL37">
    <cfRule type="expression" dxfId="17189" priority="19898" stopIfTrue="1">
      <formula>WEEKDAY($A20)=1</formula>
    </cfRule>
  </conditionalFormatting>
  <conditionalFormatting sqref="FL20:FL21 FL25:FL26 FL29 FL31:FL35 FL37">
    <cfRule type="expression" dxfId="17188" priority="19897" stopIfTrue="1">
      <formula>WEEKDAY($A20)=1</formula>
    </cfRule>
  </conditionalFormatting>
  <conditionalFormatting sqref="FL20:FL21 FL25:FL26 FL29 FL31:FL35 FL37">
    <cfRule type="expression" dxfId="17187" priority="19896" stopIfTrue="1">
      <formula>WEEKDAY($A20)=1</formula>
    </cfRule>
  </conditionalFormatting>
  <conditionalFormatting sqref="FL20:FL21 FL25:FL26 FL29 FL31:FL35 FL37">
    <cfRule type="expression" dxfId="17186" priority="19895" stopIfTrue="1">
      <formula>WEEKDAY($A20)=1</formula>
    </cfRule>
  </conditionalFormatting>
  <conditionalFormatting sqref="FL20:FL21 FL25:FL26 FL29 FL31:FL35 FL37">
    <cfRule type="expression" dxfId="17185" priority="19894" stopIfTrue="1">
      <formula>WEEKDAY($A20)=1</formula>
    </cfRule>
  </conditionalFormatting>
  <conditionalFormatting sqref="FL20:FL21 FL25:FL26 FL29 FL31:FL35 FL37">
    <cfRule type="expression" dxfId="17184" priority="19893" stopIfTrue="1">
      <formula>WEEKDAY($A20)=1</formula>
    </cfRule>
  </conditionalFormatting>
  <conditionalFormatting sqref="FL20:FL21 FL25:FL26 FL29 FL31:FL35 FL37">
    <cfRule type="expression" dxfId="17183" priority="19892" stopIfTrue="1">
      <formula>WEEKDAY($A20)=1</formula>
    </cfRule>
  </conditionalFormatting>
  <conditionalFormatting sqref="FL20:FL21 FL25:FL26 FL29 FL31:FL35 FL37">
    <cfRule type="expression" dxfId="17182" priority="19890" stopIfTrue="1">
      <formula>WEEKDAY($A20)=1</formula>
    </cfRule>
  </conditionalFormatting>
  <conditionalFormatting sqref="FL20:FL21 FL25:FL26 FL29 FL31:FL35 FL37">
    <cfRule type="expression" dxfId="17181" priority="19889" stopIfTrue="1">
      <formula>WEEKDAY($A20)=1</formula>
    </cfRule>
  </conditionalFormatting>
  <conditionalFormatting sqref="FL20:FL21 FL25:FL26 FL29 FL31:FL35 FL37">
    <cfRule type="expression" dxfId="17180" priority="19888" stopIfTrue="1">
      <formula>WEEKDAY($A20)=1</formula>
    </cfRule>
  </conditionalFormatting>
  <conditionalFormatting sqref="FL20:FL21 FL25:FL26 FL29 FL31:FL35 FL37">
    <cfRule type="expression" dxfId="17179" priority="19887" stopIfTrue="1">
      <formula>WEEKDAY($A20)=1</formula>
    </cfRule>
  </conditionalFormatting>
  <conditionalFormatting sqref="FL20:FL21 FL25:FL26 FL29 FL31:FL35 FL37">
    <cfRule type="expression" dxfId="17178" priority="19886" stopIfTrue="1">
      <formula>WEEKDAY($A20)=1</formula>
    </cfRule>
  </conditionalFormatting>
  <conditionalFormatting sqref="FL20:FL21 FL25:FL26 FL29 FL31:FL35 FL37">
    <cfRule type="expression" dxfId="17177" priority="19885" stopIfTrue="1">
      <formula>WEEKDAY($A20)=1</formula>
    </cfRule>
  </conditionalFormatting>
  <conditionalFormatting sqref="FL20:FL21 FL25:FL26 FL29 FL31:FL35 FL37">
    <cfRule type="expression" dxfId="17176" priority="19884" stopIfTrue="1">
      <formula>WEEKDAY($A20)=1</formula>
    </cfRule>
  </conditionalFormatting>
  <conditionalFormatting sqref="FL20:FL21 FL25:FL26 FL29 FL31:FL35 FL37">
    <cfRule type="expression" dxfId="17175" priority="19883" stopIfTrue="1">
      <formula>WEEKDAY($A20)=1</formula>
    </cfRule>
  </conditionalFormatting>
  <conditionalFormatting sqref="FL20:FL21 FL25:FL26 FL29 FL31:FL35 FL37">
    <cfRule type="expression" dxfId="17174" priority="19882" stopIfTrue="1">
      <formula>WEEKDAY($A20)=1</formula>
    </cfRule>
  </conditionalFormatting>
  <conditionalFormatting sqref="FL20:FL21 FL25:FL26 FL29 FL31:FL35 FL37">
    <cfRule type="expression" dxfId="17173" priority="19881" stopIfTrue="1">
      <formula>WEEKDAY($A20)=1</formula>
    </cfRule>
  </conditionalFormatting>
  <conditionalFormatting sqref="FL20:FL21 FL25:FL26 FL29 FL31:FL35 FL37">
    <cfRule type="expression" dxfId="17172" priority="19880" stopIfTrue="1">
      <formula>WEEKDAY($A20)=1</formula>
    </cfRule>
  </conditionalFormatting>
  <conditionalFormatting sqref="FL20:FL21 FL25:FL26 FL29 FL31:FL35 FL37">
    <cfRule type="expression" dxfId="17171" priority="19879" stopIfTrue="1">
      <formula>WEEKDAY($A20)=1</formula>
    </cfRule>
  </conditionalFormatting>
  <conditionalFormatting sqref="FL20:FL21 FL25:FL26 FL29 FL31:FL35 FL37">
    <cfRule type="expression" dxfId="17170" priority="19878" stopIfTrue="1">
      <formula>WEEKDAY($A20)=1</formula>
    </cfRule>
  </conditionalFormatting>
  <conditionalFormatting sqref="FL20:FL21 FL25:FL26 FL29 FL31:FL35 FL37">
    <cfRule type="expression" dxfId="17169" priority="19877" stopIfTrue="1">
      <formula>WEEKDAY($A20)=1</formula>
    </cfRule>
  </conditionalFormatting>
  <conditionalFormatting sqref="FL20:FL21 FL25:FL26 FL29 FL31:FL35 FL37">
    <cfRule type="expression" dxfId="17168" priority="19876" stopIfTrue="1">
      <formula>WEEKDAY($A20)=1</formula>
    </cfRule>
  </conditionalFormatting>
  <conditionalFormatting sqref="FL20:FL21 FL25:FL26 FL29 FL31:FL35 FL37">
    <cfRule type="expression" dxfId="17167" priority="19875" stopIfTrue="1">
      <formula>WEEKDAY($A20)=1</formula>
    </cfRule>
  </conditionalFormatting>
  <conditionalFormatting sqref="FL20:FL21 FL25:FL26 FL29 FL31:FL35 FL37">
    <cfRule type="expression" dxfId="17166" priority="19874" stopIfTrue="1">
      <formula>WEEKDAY($A20)=1</formula>
    </cfRule>
  </conditionalFormatting>
  <conditionalFormatting sqref="FL20:FL21 FL25:FL26 FL29 FL31:FL35 FL37">
    <cfRule type="expression" dxfId="17165" priority="19873" stopIfTrue="1">
      <formula>WEEKDAY($A20)=1</formula>
    </cfRule>
  </conditionalFormatting>
  <conditionalFormatting sqref="FL20:FL21 FL25:FL26 FL29 FL31:FL35 FL37">
    <cfRule type="expression" dxfId="17164" priority="19872" stopIfTrue="1">
      <formula>WEEKDAY($A20)=1</formula>
    </cfRule>
  </conditionalFormatting>
  <conditionalFormatting sqref="FL20:FL21 FL25:FL26 FL29 FL31:FL35 FL37">
    <cfRule type="expression" dxfId="17163" priority="19871" stopIfTrue="1">
      <formula>WEEKDAY($A20)=1</formula>
    </cfRule>
  </conditionalFormatting>
  <conditionalFormatting sqref="FL20:FL21 FL25:FL26 FL29 FL31:FL35 FL37">
    <cfRule type="expression" dxfId="17162" priority="19870" stopIfTrue="1">
      <formula>WEEKDAY($A20)=1</formula>
    </cfRule>
  </conditionalFormatting>
  <conditionalFormatting sqref="FL20:FL21 FL25:FL26 FL29 FL31:FL35 FL37">
    <cfRule type="expression" dxfId="17161" priority="19869" stopIfTrue="1">
      <formula>WEEKDAY($A20)=1</formula>
    </cfRule>
  </conditionalFormatting>
  <conditionalFormatting sqref="FL20:FL21 FL25:FL26 FL29 FL31:FL35 FL37">
    <cfRule type="expression" dxfId="17160" priority="19868" stopIfTrue="1">
      <formula>WEEKDAY($A20)=1</formula>
    </cfRule>
  </conditionalFormatting>
  <conditionalFormatting sqref="FL20:FL21 FL25:FL26 FL29 FL31:FL35 FL37">
    <cfRule type="expression" dxfId="17159" priority="19867" stopIfTrue="1">
      <formula>WEEKDAY($A20)=1</formula>
    </cfRule>
  </conditionalFormatting>
  <conditionalFormatting sqref="FL20:FL21 FL25:FL26 FL29 FL31:FL35 FL37">
    <cfRule type="expression" dxfId="17158" priority="19866" stopIfTrue="1">
      <formula>WEEKDAY($A20)=1</formula>
    </cfRule>
  </conditionalFormatting>
  <conditionalFormatting sqref="FL20:FL21 FL25:FL26 FL29 FL31:FL35 FL37">
    <cfRule type="expression" dxfId="17157" priority="19865" stopIfTrue="1">
      <formula>WEEKDAY($A20)=1</formula>
    </cfRule>
  </conditionalFormatting>
  <conditionalFormatting sqref="FL20:FL21 FL25:FL26 FL29 FL31:FL35 FL37">
    <cfRule type="expression" dxfId="17156" priority="19864" stopIfTrue="1">
      <formula>WEEKDAY($A20)=1</formula>
    </cfRule>
  </conditionalFormatting>
  <conditionalFormatting sqref="FL20:FL21 FL25:FL26 FL29 FL31:FL35 FL37">
    <cfRule type="expression" dxfId="17155" priority="19863" stopIfTrue="1">
      <formula>WEEKDAY($A20)=1</formula>
    </cfRule>
  </conditionalFormatting>
  <conditionalFormatting sqref="FL20:FL21 FL25:FL26 FL29 FL31:FL35 FL37">
    <cfRule type="expression" dxfId="17154" priority="19862" stopIfTrue="1">
      <formula>WEEKDAY($A20)=1</formula>
    </cfRule>
  </conditionalFormatting>
  <conditionalFormatting sqref="FL20:FL21 FL25:FL26 FL29 FL31:FL35 FL37">
    <cfRule type="expression" dxfId="17153" priority="19861" stopIfTrue="1">
      <formula>WEEKDAY($A20)=1</formula>
    </cfRule>
  </conditionalFormatting>
  <conditionalFormatting sqref="FL20:FL21 FL25:FL26 FL29 FL31:FL35 FL37">
    <cfRule type="expression" dxfId="17152" priority="19860" stopIfTrue="1">
      <formula>WEEKDAY($A20)=1</formula>
    </cfRule>
  </conditionalFormatting>
  <conditionalFormatting sqref="FL20:FL21 FL25:FL26 FL29 FL31:FL35 FL37">
    <cfRule type="expression" dxfId="17151" priority="19859" stopIfTrue="1">
      <formula>WEEKDAY($A20)=1</formula>
    </cfRule>
  </conditionalFormatting>
  <conditionalFormatting sqref="FL20:FL21 FL25:FL26 FL29 FL31:FL35 FL37">
    <cfRule type="expression" dxfId="17150" priority="19858" stopIfTrue="1">
      <formula>WEEKDAY($A20)=1</formula>
    </cfRule>
  </conditionalFormatting>
  <conditionalFormatting sqref="FL20:FL21 FL25:FL26 FL29 FL31:FL35 FL37">
    <cfRule type="expression" dxfId="17149" priority="19857" stopIfTrue="1">
      <formula>WEEKDAY($A20)=1</formula>
    </cfRule>
  </conditionalFormatting>
  <conditionalFormatting sqref="FL20:FL21 FL25:FL26 FL29 FL31:FL35 FL37">
    <cfRule type="expression" dxfId="17148" priority="19853" stopIfTrue="1">
      <formula>WEEKDAY($A20)=1</formula>
    </cfRule>
  </conditionalFormatting>
  <conditionalFormatting sqref="FL20:FL21 FL25:FL26 FL29 FL31:FL35 FL37">
    <cfRule type="expression" dxfId="17147" priority="19856" stopIfTrue="1">
      <formula>WEEKDAY($A20)=1</formula>
    </cfRule>
  </conditionalFormatting>
  <conditionalFormatting sqref="FL20:FL21 FL25:FL26 FL29 FL31:FL35 FL37">
    <cfRule type="expression" dxfId="17146" priority="19855" stopIfTrue="1">
      <formula>WEEKDAY($A20)=1</formula>
    </cfRule>
  </conditionalFormatting>
  <conditionalFormatting sqref="FL20:FL21 FL25:FL26 FL29 FL31:FL35 FL37">
    <cfRule type="expression" dxfId="17145" priority="19854" stopIfTrue="1">
      <formula>WEEKDAY($A20)=1</formula>
    </cfRule>
  </conditionalFormatting>
  <conditionalFormatting sqref="FL20:FL21 FL25:FL26 FL29 FL31:FL35 FL37">
    <cfRule type="expression" dxfId="17144" priority="19852" stopIfTrue="1">
      <formula>WEEKDAY($A20)=1</formula>
    </cfRule>
  </conditionalFormatting>
  <conditionalFormatting sqref="FL20:FL21 FL25:FL26 FL29 FL31:FL35 FL37">
    <cfRule type="expression" dxfId="17143" priority="19851" stopIfTrue="1">
      <formula>WEEKDAY($A20)=1</formula>
    </cfRule>
  </conditionalFormatting>
  <conditionalFormatting sqref="FL20:FL21 FL25:FL26 FL29 FL31:FL35 FL37">
    <cfRule type="expression" dxfId="17142" priority="19850" stopIfTrue="1">
      <formula>WEEKDAY($A20)=1</formula>
    </cfRule>
  </conditionalFormatting>
  <conditionalFormatting sqref="FL20:FL21 FL25:FL26 FL29 FL31:FL35 FL37">
    <cfRule type="expression" dxfId="17141" priority="19849" stopIfTrue="1">
      <formula>WEEKDAY($A20)=1</formula>
    </cfRule>
  </conditionalFormatting>
  <conditionalFormatting sqref="FL20:FL21 FL25:FL26 FL29 FL31:FL35 FL37">
    <cfRule type="expression" dxfId="17140" priority="19802" stopIfTrue="1">
      <formula>WEEKDAY($A20)=1</formula>
    </cfRule>
  </conditionalFormatting>
  <conditionalFormatting sqref="FL20:FL21 FL25:FL26 FL29 FL31:FL35 FL37">
    <cfRule type="expression" dxfId="17139" priority="19848" stopIfTrue="1">
      <formula>WEEKDAY($A20)=1</formula>
    </cfRule>
  </conditionalFormatting>
  <conditionalFormatting sqref="FL20:FL21 FL25:FL26 FL29 FL31:FL35 FL37">
    <cfRule type="expression" dxfId="17138" priority="19847" stopIfTrue="1">
      <formula>WEEKDAY($A20)=1</formula>
    </cfRule>
  </conditionalFormatting>
  <conditionalFormatting sqref="FL20:FL21 FL25:FL26 FL29 FL31:FL35 FL37">
    <cfRule type="expression" dxfId="17137" priority="19846" stopIfTrue="1">
      <formula>WEEKDAY($A20)=1</formula>
    </cfRule>
  </conditionalFormatting>
  <conditionalFormatting sqref="FL20:FL21 FL25:FL26 FL29 FL31:FL35 FL37">
    <cfRule type="expression" dxfId="17136" priority="19845" stopIfTrue="1">
      <formula>WEEKDAY($A20)=1</formula>
    </cfRule>
  </conditionalFormatting>
  <conditionalFormatting sqref="FL20:FL21 FL25:FL26 FL29 FL31:FL35 FL37">
    <cfRule type="expression" dxfId="17135" priority="19844" stopIfTrue="1">
      <formula>WEEKDAY($A20)=1</formula>
    </cfRule>
  </conditionalFormatting>
  <conditionalFormatting sqref="FL20:FL21 FL25:FL26 FL29 FL31:FL35 FL37">
    <cfRule type="expression" dxfId="17134" priority="19843" stopIfTrue="1">
      <formula>WEEKDAY($A20)=1</formula>
    </cfRule>
  </conditionalFormatting>
  <conditionalFormatting sqref="FL20:FL21 FL25:FL26 FL29 FL31:FL35 FL37">
    <cfRule type="expression" dxfId="17133" priority="19842" stopIfTrue="1">
      <formula>WEEKDAY($A20)=1</formula>
    </cfRule>
  </conditionalFormatting>
  <conditionalFormatting sqref="FL20:FL21 FL25:FL26 FL29 FL31:FL35 FL37">
    <cfRule type="expression" dxfId="17132" priority="19841" stopIfTrue="1">
      <formula>WEEKDAY($A20)=1</formula>
    </cfRule>
  </conditionalFormatting>
  <conditionalFormatting sqref="FL20:FL21 FL25:FL26 FL29 FL31:FL35 FL37">
    <cfRule type="expression" dxfId="17131" priority="19840" stopIfTrue="1">
      <formula>WEEKDAY($A20)=1</formula>
    </cfRule>
  </conditionalFormatting>
  <conditionalFormatting sqref="FL20:FL21 FL25:FL26 FL29 FL31:FL35 FL37">
    <cfRule type="expression" dxfId="17130" priority="19839" stopIfTrue="1">
      <formula>WEEKDAY($A20)=1</formula>
    </cfRule>
  </conditionalFormatting>
  <conditionalFormatting sqref="FL20:FL21 FL25:FL26 FL29 FL31:FL35 FL37">
    <cfRule type="expression" dxfId="17129" priority="19838" stopIfTrue="1">
      <formula>WEEKDAY($A20)=1</formula>
    </cfRule>
  </conditionalFormatting>
  <conditionalFormatting sqref="FL20:FL21 FL25:FL26 FL29 FL31:FL35 FL37">
    <cfRule type="expression" dxfId="17128" priority="19837" stopIfTrue="1">
      <formula>WEEKDAY($A20)=1</formula>
    </cfRule>
  </conditionalFormatting>
  <conditionalFormatting sqref="FL20:FL21 FL25:FL26 FL29 FL31:FL35 FL37">
    <cfRule type="expression" dxfId="17127" priority="19836" stopIfTrue="1">
      <formula>WEEKDAY($A20)=1</formula>
    </cfRule>
  </conditionalFormatting>
  <conditionalFormatting sqref="FL20:FL21 FL25:FL26 FL29 FL31:FL35 FL37">
    <cfRule type="expression" dxfId="17126" priority="19835" stopIfTrue="1">
      <formula>WEEKDAY($A20)=1</formula>
    </cfRule>
  </conditionalFormatting>
  <conditionalFormatting sqref="FL20:FL21 FL25:FL26 FL29 FL31:FL35 FL37">
    <cfRule type="expression" dxfId="17125" priority="19834" stopIfTrue="1">
      <formula>WEEKDAY($A20)=1</formula>
    </cfRule>
  </conditionalFormatting>
  <conditionalFormatting sqref="FL20:FL21 FL25:FL26 FL29 FL31:FL35 FL37">
    <cfRule type="expression" dxfId="17124" priority="19833" stopIfTrue="1">
      <formula>WEEKDAY($A20)=1</formula>
    </cfRule>
  </conditionalFormatting>
  <conditionalFormatting sqref="FL20:FL21 FL25:FL26 FL29 FL31:FL35 FL37">
    <cfRule type="expression" dxfId="17123" priority="19832" stopIfTrue="1">
      <formula>WEEKDAY($A20)=1</formula>
    </cfRule>
  </conditionalFormatting>
  <conditionalFormatting sqref="FL20:FL21 FL25:FL26 FL29 FL31:FL35 FL37">
    <cfRule type="expression" dxfId="17122" priority="19831" stopIfTrue="1">
      <formula>WEEKDAY($A20)=1</formula>
    </cfRule>
  </conditionalFormatting>
  <conditionalFormatting sqref="FL20:FL21 FL25:FL26 FL29 FL31:FL35 FL37">
    <cfRule type="expression" dxfId="17121" priority="19830" stopIfTrue="1">
      <formula>WEEKDAY($A20)=1</formula>
    </cfRule>
  </conditionalFormatting>
  <conditionalFormatting sqref="FL20:FL21 FL25:FL26 FL29 FL31:FL35 FL37">
    <cfRule type="expression" dxfId="17120" priority="19829" stopIfTrue="1">
      <formula>WEEKDAY($A20)=1</formula>
    </cfRule>
  </conditionalFormatting>
  <conditionalFormatting sqref="FL20:FL21 FL25:FL26 FL29 FL31:FL35 FL37">
    <cfRule type="expression" dxfId="17119" priority="19828" stopIfTrue="1">
      <formula>WEEKDAY($A20)=1</formula>
    </cfRule>
  </conditionalFormatting>
  <conditionalFormatting sqref="FL20:FL21 FL25:FL26 FL29 FL31:FL35 FL37">
    <cfRule type="expression" dxfId="17118" priority="19827" stopIfTrue="1">
      <formula>WEEKDAY($A20)=1</formula>
    </cfRule>
  </conditionalFormatting>
  <conditionalFormatting sqref="FL20:FL21 FL25:FL26 FL29 FL31:FL35 FL37">
    <cfRule type="expression" dxfId="17117" priority="19826" stopIfTrue="1">
      <formula>WEEKDAY($A20)=1</formula>
    </cfRule>
  </conditionalFormatting>
  <conditionalFormatting sqref="FL20:FL21 FL25:FL26 FL29 FL31:FL35 FL37">
    <cfRule type="expression" dxfId="17116" priority="19825" stopIfTrue="1">
      <formula>WEEKDAY($A20)=1</formula>
    </cfRule>
  </conditionalFormatting>
  <conditionalFormatting sqref="FL20:FL21 FL25:FL26 FL29 FL31:FL35 FL37">
    <cfRule type="expression" dxfId="17115" priority="19824" stopIfTrue="1">
      <formula>WEEKDAY($A20)=1</formula>
    </cfRule>
  </conditionalFormatting>
  <conditionalFormatting sqref="FL20:FL21 FL25:FL26 FL29 FL31:FL35 FL37">
    <cfRule type="expression" dxfId="17114" priority="19823" stopIfTrue="1">
      <formula>WEEKDAY($A20)=1</formula>
    </cfRule>
  </conditionalFormatting>
  <conditionalFormatting sqref="FL20:FL21 FL25:FL26 FL29 FL31:FL35 FL37">
    <cfRule type="expression" dxfId="17113" priority="19822" stopIfTrue="1">
      <formula>WEEKDAY($A20)=1</formula>
    </cfRule>
  </conditionalFormatting>
  <conditionalFormatting sqref="FL20:FL21 FL25:FL26 FL29 FL31:FL35 FL37">
    <cfRule type="expression" dxfId="17112" priority="19821" stopIfTrue="1">
      <formula>WEEKDAY($A20)=1</formula>
    </cfRule>
  </conditionalFormatting>
  <conditionalFormatting sqref="FL20:FL21 FL25:FL26 FL29 FL31:FL35 FL37">
    <cfRule type="expression" dxfId="17111" priority="19820" stopIfTrue="1">
      <formula>WEEKDAY($A20)=1</formula>
    </cfRule>
  </conditionalFormatting>
  <conditionalFormatting sqref="FL20:FL21 FL25:FL26 FL29 FL31:FL35 FL37">
    <cfRule type="expression" dxfId="17110" priority="19819" stopIfTrue="1">
      <formula>WEEKDAY($A20)=1</formula>
    </cfRule>
  </conditionalFormatting>
  <conditionalFormatting sqref="FL20:FL21 FL25:FL26 FL29 FL31:FL35 FL37">
    <cfRule type="expression" dxfId="17109" priority="19818" stopIfTrue="1">
      <formula>WEEKDAY($A20)=1</formula>
    </cfRule>
  </conditionalFormatting>
  <conditionalFormatting sqref="FL20:FL21 FL25:FL26 FL29 FL31:FL35 FL37">
    <cfRule type="expression" dxfId="17108" priority="19817" stopIfTrue="1">
      <formula>WEEKDAY($A20)=1</formula>
    </cfRule>
  </conditionalFormatting>
  <conditionalFormatting sqref="FL20:FL21 FL25:FL26 FL29 FL31:FL35 FL37">
    <cfRule type="expression" dxfId="17107" priority="19816" stopIfTrue="1">
      <formula>WEEKDAY($A20)=1</formula>
    </cfRule>
  </conditionalFormatting>
  <conditionalFormatting sqref="FL20:FL21 FL25:FL26 FL29 FL31:FL35 FL37">
    <cfRule type="expression" dxfId="17106" priority="19815" stopIfTrue="1">
      <formula>WEEKDAY($A20)=1</formula>
    </cfRule>
  </conditionalFormatting>
  <conditionalFormatting sqref="FL20:FL21 FL25:FL26 FL29 FL31:FL35 FL37">
    <cfRule type="expression" dxfId="17105" priority="19814" stopIfTrue="1">
      <formula>WEEKDAY($A20)=1</formula>
    </cfRule>
  </conditionalFormatting>
  <conditionalFormatting sqref="FL20:FL21 FL25:FL26 FL29 FL31:FL35 FL37">
    <cfRule type="expression" dxfId="17104" priority="19813" stopIfTrue="1">
      <formula>WEEKDAY($A20)=1</formula>
    </cfRule>
  </conditionalFormatting>
  <conditionalFormatting sqref="FL20:FL21 FL25:FL26 FL29 FL31:FL35 FL37">
    <cfRule type="expression" dxfId="17103" priority="19812" stopIfTrue="1">
      <formula>WEEKDAY($A20)=1</formula>
    </cfRule>
  </conditionalFormatting>
  <conditionalFormatting sqref="FL20:FL21 FL25:FL26 FL29 FL31:FL35 FL37">
    <cfRule type="expression" dxfId="17102" priority="19811" stopIfTrue="1">
      <formula>WEEKDAY($A20)=1</formula>
    </cfRule>
  </conditionalFormatting>
  <conditionalFormatting sqref="FL20:FL21 FL25:FL26 FL29 FL31:FL35 FL37">
    <cfRule type="expression" dxfId="17101" priority="19810" stopIfTrue="1">
      <formula>WEEKDAY($A20)=1</formula>
    </cfRule>
  </conditionalFormatting>
  <conditionalFormatting sqref="FL20:FL21 FL25:FL26 FL29 FL31:FL35 FL37">
    <cfRule type="expression" dxfId="17100" priority="19809" stopIfTrue="1">
      <formula>WEEKDAY($A20)=1</formula>
    </cfRule>
  </conditionalFormatting>
  <conditionalFormatting sqref="FL20:FL21 FL25:FL26 FL29 FL31:FL35 FL37">
    <cfRule type="expression" dxfId="17099" priority="19808" stopIfTrue="1">
      <formula>WEEKDAY($A20)=1</formula>
    </cfRule>
  </conditionalFormatting>
  <conditionalFormatting sqref="FL20:FL21 FL25:FL26 FL29 FL31:FL35 FL37">
    <cfRule type="expression" dxfId="17098" priority="19807" stopIfTrue="1">
      <formula>WEEKDAY($A20)=1</formula>
    </cfRule>
  </conditionalFormatting>
  <conditionalFormatting sqref="FL20:FL21 FL25:FL26 FL29 FL31:FL35 FL37">
    <cfRule type="expression" dxfId="17097" priority="19806" stopIfTrue="1">
      <formula>WEEKDAY($A20)=1</formula>
    </cfRule>
  </conditionalFormatting>
  <conditionalFormatting sqref="FL20:FL21 FL25:FL26 FL29 FL31:FL35 FL37">
    <cfRule type="expression" dxfId="17096" priority="19805" stopIfTrue="1">
      <formula>WEEKDAY($A20)=1</formula>
    </cfRule>
  </conditionalFormatting>
  <conditionalFormatting sqref="FL20:FL21 FL25:FL26 FL29 FL31:FL35 FL37">
    <cfRule type="expression" dxfId="17095" priority="19804" stopIfTrue="1">
      <formula>WEEKDAY($A20)=1</formula>
    </cfRule>
  </conditionalFormatting>
  <conditionalFormatting sqref="FL20:FL21 FL25:FL26 FL29 FL31:FL35 FL37">
    <cfRule type="expression" dxfId="17094" priority="19803" stopIfTrue="1">
      <formula>WEEKDAY($A20)=1</formula>
    </cfRule>
  </conditionalFormatting>
  <conditionalFormatting sqref="FL20:FL21 FL25:FL26 FL29 FL31:FL35 FL37">
    <cfRule type="expression" dxfId="17093" priority="19798" stopIfTrue="1">
      <formula>WEEKDAY($A20)=1</formula>
    </cfRule>
  </conditionalFormatting>
  <conditionalFormatting sqref="FL20:FL21 FL25:FL26 FL29 FL31:FL35 FL37">
    <cfRule type="expression" dxfId="17092" priority="19801" stopIfTrue="1">
      <formula>WEEKDAY($A20)=1</formula>
    </cfRule>
  </conditionalFormatting>
  <conditionalFormatting sqref="FL20:FL21 FL25:FL26 FL29 FL31:FL35 FL37">
    <cfRule type="expression" dxfId="17091" priority="19800" stopIfTrue="1">
      <formula>WEEKDAY($A20)=1</formula>
    </cfRule>
  </conditionalFormatting>
  <conditionalFormatting sqref="FL20:FL21 FL25:FL26 FL29 FL31:FL35 FL37">
    <cfRule type="expression" dxfId="17090" priority="19799" stopIfTrue="1">
      <formula>WEEKDAY($A20)=1</formula>
    </cfRule>
  </conditionalFormatting>
  <conditionalFormatting sqref="FL20:FL21 FL25:FL26 FL29 FL31:FL35 FL37">
    <cfRule type="expression" dxfId="17089" priority="19797" stopIfTrue="1">
      <formula>WEEKDAY($A20)=1</formula>
    </cfRule>
  </conditionalFormatting>
  <conditionalFormatting sqref="FL20:FL21 FL25:FL26 FL29 FL31:FL35 FL37">
    <cfRule type="expression" dxfId="17088" priority="19796" stopIfTrue="1">
      <formula>WEEKDAY($A20)=1</formula>
    </cfRule>
  </conditionalFormatting>
  <conditionalFormatting sqref="FL20:FL21 FL25:FL26 FL29 FL31:FL35 FL37">
    <cfRule type="expression" dxfId="17087" priority="19795" stopIfTrue="1">
      <formula>WEEKDAY($A20)=1</formula>
    </cfRule>
  </conditionalFormatting>
  <conditionalFormatting sqref="FL20:FL21 FL25:FL26 FL29 FL31:FL35 FL37">
    <cfRule type="expression" dxfId="17086" priority="19794" stopIfTrue="1">
      <formula>WEEKDAY($A20)=1</formula>
    </cfRule>
  </conditionalFormatting>
  <conditionalFormatting sqref="FL20:FL21 FL25:FL26 FL29 FL31:FL35 FL37">
    <cfRule type="expression" dxfId="17085" priority="19747" stopIfTrue="1">
      <formula>WEEKDAY($A20)=1</formula>
    </cfRule>
  </conditionalFormatting>
  <conditionalFormatting sqref="FL20:FL21 FL25:FL26 FL29 FL31:FL35 FL37">
    <cfRule type="expression" dxfId="17084" priority="19793" stopIfTrue="1">
      <formula>WEEKDAY($A20)=1</formula>
    </cfRule>
  </conditionalFormatting>
  <conditionalFormatting sqref="FL20:FL21 FL25:FL26 FL29 FL31:FL35 FL37">
    <cfRule type="expression" dxfId="17083" priority="19792" stopIfTrue="1">
      <formula>WEEKDAY($A20)=1</formula>
    </cfRule>
  </conditionalFormatting>
  <conditionalFormatting sqref="FL20:FL21 FL25:FL26 FL29 FL31:FL35 FL37">
    <cfRule type="expression" dxfId="17082" priority="19791" stopIfTrue="1">
      <formula>WEEKDAY($A20)=1</formula>
    </cfRule>
  </conditionalFormatting>
  <conditionalFormatting sqref="FL20:FL21 FL25:FL26 FL29 FL31:FL35 FL37">
    <cfRule type="expression" dxfId="17081" priority="19790" stopIfTrue="1">
      <formula>WEEKDAY($A20)=1</formula>
    </cfRule>
  </conditionalFormatting>
  <conditionalFormatting sqref="FL20:FL21 FL25:FL26 FL29 FL31:FL35 FL37">
    <cfRule type="expression" dxfId="17080" priority="19789" stopIfTrue="1">
      <formula>WEEKDAY($A20)=1</formula>
    </cfRule>
  </conditionalFormatting>
  <conditionalFormatting sqref="FL20:FL21 FL25:FL26 FL29 FL31:FL35 FL37">
    <cfRule type="expression" dxfId="17079" priority="19788" stopIfTrue="1">
      <formula>WEEKDAY($A20)=1</formula>
    </cfRule>
  </conditionalFormatting>
  <conditionalFormatting sqref="FL20:FL21 FL25:FL26 FL29 FL31:FL35 FL37">
    <cfRule type="expression" dxfId="17078" priority="19787" stopIfTrue="1">
      <formula>WEEKDAY($A20)=1</formula>
    </cfRule>
  </conditionalFormatting>
  <conditionalFormatting sqref="FL20:FL21 FL25:FL26 FL29 FL31:FL35 FL37">
    <cfRule type="expression" dxfId="17077" priority="19786" stopIfTrue="1">
      <formula>WEEKDAY($A20)=1</formula>
    </cfRule>
  </conditionalFormatting>
  <conditionalFormatting sqref="FL20:FL21 FL25:FL26 FL29 FL31:FL35 FL37">
    <cfRule type="expression" dxfId="17076" priority="19785" stopIfTrue="1">
      <formula>WEEKDAY($A20)=1</formula>
    </cfRule>
  </conditionalFormatting>
  <conditionalFormatting sqref="FL20:FL21 FL25:FL26 FL29 FL31:FL35 FL37">
    <cfRule type="expression" dxfId="17075" priority="19784" stopIfTrue="1">
      <formula>WEEKDAY($A20)=1</formula>
    </cfRule>
  </conditionalFormatting>
  <conditionalFormatting sqref="FL20:FL21 FL25:FL26 FL29 FL31:FL35 FL37">
    <cfRule type="expression" dxfId="17074" priority="19783" stopIfTrue="1">
      <formula>WEEKDAY($A20)=1</formula>
    </cfRule>
  </conditionalFormatting>
  <conditionalFormatting sqref="FL20:FL21 FL25:FL26 FL29 FL31:FL35 FL37">
    <cfRule type="expression" dxfId="17073" priority="19782" stopIfTrue="1">
      <formula>WEEKDAY($A20)=1</formula>
    </cfRule>
  </conditionalFormatting>
  <conditionalFormatting sqref="FL20:FL21 FL25:FL26 FL29 FL31:FL35 FL37">
    <cfRule type="expression" dxfId="17072" priority="19781" stopIfTrue="1">
      <formula>WEEKDAY($A20)=1</formula>
    </cfRule>
  </conditionalFormatting>
  <conditionalFormatting sqref="FL20:FL21 FL25:FL26 FL29 FL31:FL35 FL37">
    <cfRule type="expression" dxfId="17071" priority="19780" stopIfTrue="1">
      <formula>WEEKDAY($A20)=1</formula>
    </cfRule>
  </conditionalFormatting>
  <conditionalFormatting sqref="FL20:FL21 FL25:FL26 FL29 FL31:FL35 FL37">
    <cfRule type="expression" dxfId="17070" priority="19779" stopIfTrue="1">
      <formula>WEEKDAY($A20)=1</formula>
    </cfRule>
  </conditionalFormatting>
  <conditionalFormatting sqref="FL20:FL21 FL25:FL26 FL29 FL31:FL35 FL37">
    <cfRule type="expression" dxfId="17069" priority="19778" stopIfTrue="1">
      <formula>WEEKDAY($A20)=1</formula>
    </cfRule>
  </conditionalFormatting>
  <conditionalFormatting sqref="FL20:FL21 FL25:FL26 FL29 FL31:FL35 FL37">
    <cfRule type="expression" dxfId="17068" priority="19777" stopIfTrue="1">
      <formula>WEEKDAY($A20)=1</formula>
    </cfRule>
  </conditionalFormatting>
  <conditionalFormatting sqref="FL20:FL21 FL25:FL26 FL29 FL31:FL35 FL37">
    <cfRule type="expression" dxfId="17067" priority="19776" stopIfTrue="1">
      <formula>WEEKDAY($A20)=1</formula>
    </cfRule>
  </conditionalFormatting>
  <conditionalFormatting sqref="FL20:FL21 FL25:FL26 FL29 FL31:FL35 FL37">
    <cfRule type="expression" dxfId="17066" priority="19775" stopIfTrue="1">
      <formula>WEEKDAY($A20)=1</formula>
    </cfRule>
  </conditionalFormatting>
  <conditionalFormatting sqref="FL20:FL21 FL25:FL26 FL29 FL31:FL35 FL37">
    <cfRule type="expression" dxfId="17065" priority="19774" stopIfTrue="1">
      <formula>WEEKDAY($A20)=1</formula>
    </cfRule>
  </conditionalFormatting>
  <conditionalFormatting sqref="FL20:FL21 FL25:FL26 FL29 FL31:FL35 FL37">
    <cfRule type="expression" dxfId="17064" priority="19773" stopIfTrue="1">
      <formula>WEEKDAY($A20)=1</formula>
    </cfRule>
  </conditionalFormatting>
  <conditionalFormatting sqref="FL20:FL21 FL25:FL26 FL29 FL31:FL35 FL37">
    <cfRule type="expression" dxfId="17063" priority="19772" stopIfTrue="1">
      <formula>WEEKDAY($A20)=1</formula>
    </cfRule>
  </conditionalFormatting>
  <conditionalFormatting sqref="FL20:FL21 FL25:FL26 FL29 FL31:FL35 FL37">
    <cfRule type="expression" dxfId="17062" priority="19771" stopIfTrue="1">
      <formula>WEEKDAY($A20)=1</formula>
    </cfRule>
  </conditionalFormatting>
  <conditionalFormatting sqref="FL20:FL21 FL25:FL26 FL29 FL31:FL35 FL37">
    <cfRule type="expression" dxfId="17061" priority="19770" stopIfTrue="1">
      <formula>WEEKDAY($A20)=1</formula>
    </cfRule>
  </conditionalFormatting>
  <conditionalFormatting sqref="FL20:FL21 FL25:FL26 FL29 FL31:FL35 FL37">
    <cfRule type="expression" dxfId="17060" priority="19769" stopIfTrue="1">
      <formula>WEEKDAY($A20)=1</formula>
    </cfRule>
  </conditionalFormatting>
  <conditionalFormatting sqref="FL20:FL21 FL25:FL26 FL29 FL31:FL35 FL37">
    <cfRule type="expression" dxfId="17059" priority="19768" stopIfTrue="1">
      <formula>WEEKDAY($A20)=1</formula>
    </cfRule>
  </conditionalFormatting>
  <conditionalFormatting sqref="FL20:FL21 FL25:FL26 FL29 FL31:FL35 FL37">
    <cfRule type="expression" dxfId="17058" priority="19767" stopIfTrue="1">
      <formula>WEEKDAY($A20)=1</formula>
    </cfRule>
  </conditionalFormatting>
  <conditionalFormatting sqref="FL20:FL21 FL25:FL26 FL29 FL31:FL35 FL37">
    <cfRule type="expression" dxfId="17057" priority="19766" stopIfTrue="1">
      <formula>WEEKDAY($A20)=1</formula>
    </cfRule>
  </conditionalFormatting>
  <conditionalFormatting sqref="FL20:FL21 FL25:FL26 FL29 FL31:FL35 FL37">
    <cfRule type="expression" dxfId="17056" priority="19765" stopIfTrue="1">
      <formula>WEEKDAY($A20)=1</formula>
    </cfRule>
  </conditionalFormatting>
  <conditionalFormatting sqref="FL20:FL21 FL25:FL26 FL29 FL31:FL35 FL37">
    <cfRule type="expression" dxfId="17055" priority="19764" stopIfTrue="1">
      <formula>WEEKDAY($A20)=1</formula>
    </cfRule>
  </conditionalFormatting>
  <conditionalFormatting sqref="FL20:FL21 FL25:FL26 FL29 FL31:FL35 FL37">
    <cfRule type="expression" dxfId="17054" priority="19763" stopIfTrue="1">
      <formula>WEEKDAY($A20)=1</formula>
    </cfRule>
  </conditionalFormatting>
  <conditionalFormatting sqref="FL20:FL21 FL25:FL26 FL29 FL31:FL35 FL37">
    <cfRule type="expression" dxfId="17053" priority="19762" stopIfTrue="1">
      <formula>WEEKDAY($A20)=1</formula>
    </cfRule>
  </conditionalFormatting>
  <conditionalFormatting sqref="FL20:FL21 FL25:FL26 FL29 FL31:FL35 FL37">
    <cfRule type="expression" dxfId="17052" priority="19761" stopIfTrue="1">
      <formula>WEEKDAY($A20)=1</formula>
    </cfRule>
  </conditionalFormatting>
  <conditionalFormatting sqref="FL20:FL21 FL25:FL26 FL29 FL31:FL35 FL37">
    <cfRule type="expression" dxfId="17051" priority="19760" stopIfTrue="1">
      <formula>WEEKDAY($A20)=1</formula>
    </cfRule>
  </conditionalFormatting>
  <conditionalFormatting sqref="FL20:FL21 FL25:FL26 FL29 FL31:FL35 FL37">
    <cfRule type="expression" dxfId="17050" priority="19759" stopIfTrue="1">
      <formula>WEEKDAY($A20)=1</formula>
    </cfRule>
  </conditionalFormatting>
  <conditionalFormatting sqref="FL20:FL21 FL25:FL26 FL29 FL31:FL35 FL37">
    <cfRule type="expression" dxfId="17049" priority="19758" stopIfTrue="1">
      <formula>WEEKDAY($A20)=1</formula>
    </cfRule>
  </conditionalFormatting>
  <conditionalFormatting sqref="FL20:FL21 FL25:FL26 FL29 FL31:FL35 FL37">
    <cfRule type="expression" dxfId="17048" priority="19757" stopIfTrue="1">
      <formula>WEEKDAY($A20)=1</formula>
    </cfRule>
  </conditionalFormatting>
  <conditionalFormatting sqref="FL20:FL21 FL25:FL26 FL29 FL31:FL35 FL37">
    <cfRule type="expression" dxfId="17047" priority="19756" stopIfTrue="1">
      <formula>WEEKDAY($A20)=1</formula>
    </cfRule>
  </conditionalFormatting>
  <conditionalFormatting sqref="FL20:FL21 FL25:FL26 FL29 FL31:FL35 FL37">
    <cfRule type="expression" dxfId="17046" priority="19755" stopIfTrue="1">
      <formula>WEEKDAY($A20)=1</formula>
    </cfRule>
  </conditionalFormatting>
  <conditionalFormatting sqref="FL20:FL21 FL25:FL26 FL29 FL31:FL35 FL37">
    <cfRule type="expression" dxfId="17045" priority="19754" stopIfTrue="1">
      <formula>WEEKDAY($A20)=1</formula>
    </cfRule>
  </conditionalFormatting>
  <conditionalFormatting sqref="FL20:FL21 FL25:FL26 FL29 FL31:FL35 FL37">
    <cfRule type="expression" dxfId="17044" priority="19753" stopIfTrue="1">
      <formula>WEEKDAY($A20)=1</formula>
    </cfRule>
  </conditionalFormatting>
  <conditionalFormatting sqref="FL20:FL21 FL25:FL26 FL29 FL31:FL35 FL37">
    <cfRule type="expression" dxfId="17043" priority="19752" stopIfTrue="1">
      <formula>WEEKDAY($A20)=1</formula>
    </cfRule>
  </conditionalFormatting>
  <conditionalFormatting sqref="FL20:FL21 FL25:FL26 FL29 FL31:FL35 FL37">
    <cfRule type="expression" dxfId="17042" priority="19751" stopIfTrue="1">
      <formula>WEEKDAY($A20)=1</formula>
    </cfRule>
  </conditionalFormatting>
  <conditionalFormatting sqref="FL20:FL21 FL25:FL26 FL29 FL31:FL35 FL37">
    <cfRule type="expression" dxfId="17041" priority="19750" stopIfTrue="1">
      <formula>WEEKDAY($A20)=1</formula>
    </cfRule>
  </conditionalFormatting>
  <conditionalFormatting sqref="FL20:FL21 FL25:FL26 FL29 FL31:FL35 FL37">
    <cfRule type="expression" dxfId="17040" priority="19749" stopIfTrue="1">
      <formula>WEEKDAY($A20)=1</formula>
    </cfRule>
  </conditionalFormatting>
  <conditionalFormatting sqref="FL20:FL21 FL25:FL26 FL29 FL31:FL35 FL37">
    <cfRule type="expression" dxfId="17039" priority="19748" stopIfTrue="1">
      <formula>WEEKDAY($A20)=1</formula>
    </cfRule>
  </conditionalFormatting>
  <conditionalFormatting sqref="FL20:FL21 FL25:FL26 FL29 FL31:FL35 FL37">
    <cfRule type="expression" dxfId="17038" priority="19746" stopIfTrue="1">
      <formula>WEEKDAY($A20)=1</formula>
    </cfRule>
  </conditionalFormatting>
  <conditionalFormatting sqref="FL20:FL21 FL25:FL26 FL29 FL31:FL35 FL37">
    <cfRule type="expression" dxfId="17037" priority="19745" stopIfTrue="1">
      <formula>WEEKDAY($A20)=1</formula>
    </cfRule>
  </conditionalFormatting>
  <conditionalFormatting sqref="FL20:FL21 FL25:FL26 FL29 FL31:FL35 FL37">
    <cfRule type="expression" dxfId="17036" priority="19744" stopIfTrue="1">
      <formula>WEEKDAY($A20)=1</formula>
    </cfRule>
  </conditionalFormatting>
  <conditionalFormatting sqref="FL20:FL21 FL25:FL26 FL29 FL31:FL35 FL37">
    <cfRule type="expression" dxfId="17035" priority="19743" stopIfTrue="1">
      <formula>WEEKDAY($A20)=1</formula>
    </cfRule>
  </conditionalFormatting>
  <conditionalFormatting sqref="FL20:FL21 FL25:FL26 FL29 FL31:FL35 FL37">
    <cfRule type="expression" dxfId="17034" priority="19742" stopIfTrue="1">
      <formula>WEEKDAY($A20)=1</formula>
    </cfRule>
  </conditionalFormatting>
  <conditionalFormatting sqref="FL20:FL21 FL25:FL26 FL29 FL31:FL35 FL37">
    <cfRule type="expression" dxfId="17033" priority="19741" stopIfTrue="1">
      <formula>WEEKDAY($A20)=1</formula>
    </cfRule>
  </conditionalFormatting>
  <conditionalFormatting sqref="FL20:FL21 FL25:FL26 FL29 FL31:FL35 FL37">
    <cfRule type="expression" dxfId="17032" priority="19740" stopIfTrue="1">
      <formula>WEEKDAY($A20)=1</formula>
    </cfRule>
  </conditionalFormatting>
  <conditionalFormatting sqref="FL20:FL21 FL25:FL26 FL29 FL31:FL35 FL37">
    <cfRule type="expression" dxfId="17031" priority="19739" stopIfTrue="1">
      <formula>WEEKDAY($A20)=1</formula>
    </cfRule>
  </conditionalFormatting>
  <conditionalFormatting sqref="FL20:FL21 FL25:FL26 FL29 FL31:FL35 FL37">
    <cfRule type="expression" dxfId="17030" priority="19738" stopIfTrue="1">
      <formula>WEEKDAY($A20)=1</formula>
    </cfRule>
  </conditionalFormatting>
  <conditionalFormatting sqref="FL20:FL21 FL25:FL26 FL29 FL31:FL35 FL37">
    <cfRule type="expression" dxfId="17029" priority="19737" stopIfTrue="1">
      <formula>WEEKDAY($A20)=1</formula>
    </cfRule>
  </conditionalFormatting>
  <conditionalFormatting sqref="FL20:FL21 FL25:FL26 FL29 FL31:FL35 FL37">
    <cfRule type="expression" dxfId="17028" priority="19736" stopIfTrue="1">
      <formula>WEEKDAY($A20)=1</formula>
    </cfRule>
  </conditionalFormatting>
  <conditionalFormatting sqref="FL20:FL21 FL25:FL26 FL29 FL31:FL35 FL37">
    <cfRule type="expression" dxfId="17027" priority="19735" stopIfTrue="1">
      <formula>WEEKDAY($A20)=1</formula>
    </cfRule>
  </conditionalFormatting>
  <conditionalFormatting sqref="FL20:FL21 FL25:FL26 FL29 FL31:FL35 FL37">
    <cfRule type="expression" dxfId="17026" priority="19734" stopIfTrue="1">
      <formula>WEEKDAY($A20)=1</formula>
    </cfRule>
  </conditionalFormatting>
  <conditionalFormatting sqref="FL20:FL21 FL25:FL26 FL29 FL31:FL35 FL37">
    <cfRule type="expression" dxfId="17025" priority="19733" stopIfTrue="1">
      <formula>WEEKDAY($A20)=1</formula>
    </cfRule>
  </conditionalFormatting>
  <conditionalFormatting sqref="FL20:FL21 FL25:FL26 FL29 FL31:FL35 FL37">
    <cfRule type="expression" dxfId="17024" priority="19732" stopIfTrue="1">
      <formula>WEEKDAY($A20)=1</formula>
    </cfRule>
  </conditionalFormatting>
  <conditionalFormatting sqref="FL20:FL21 FL25:FL26 FL29 FL31:FL35 FL37">
    <cfRule type="expression" dxfId="17023" priority="19731" stopIfTrue="1">
      <formula>WEEKDAY($A20)=1</formula>
    </cfRule>
  </conditionalFormatting>
  <conditionalFormatting sqref="FL20:FL21 FL25:FL26 FL29 FL31:FL35 FL37">
    <cfRule type="expression" dxfId="17022" priority="19730" stopIfTrue="1">
      <formula>WEEKDAY($A20)=1</formula>
    </cfRule>
  </conditionalFormatting>
  <conditionalFormatting sqref="FL20:FL21 FL25:FL26 FL29 FL31:FL35 FL37">
    <cfRule type="expression" dxfId="17021" priority="19729" stopIfTrue="1">
      <formula>WEEKDAY($A20)=1</formula>
    </cfRule>
  </conditionalFormatting>
  <conditionalFormatting sqref="FL20:FL21 FL25:FL26 FL29 FL31:FL35 FL37">
    <cfRule type="expression" dxfId="17020" priority="19728" stopIfTrue="1">
      <formula>WEEKDAY($A20)=1</formula>
    </cfRule>
  </conditionalFormatting>
  <conditionalFormatting sqref="FL20:FL21 FL25:FL26 FL29 FL31:FL35 FL37">
    <cfRule type="expression" dxfId="17019" priority="19727" stopIfTrue="1">
      <formula>WEEKDAY($A20)=1</formula>
    </cfRule>
  </conditionalFormatting>
  <conditionalFormatting sqref="FL20:FL21 FL25:FL26 FL29 FL31:FL35 FL37">
    <cfRule type="expression" dxfId="17018" priority="19726" stopIfTrue="1">
      <formula>WEEKDAY($A20)=1</formula>
    </cfRule>
  </conditionalFormatting>
  <conditionalFormatting sqref="FL20:FL21 FL25:FL26 FL29 FL31:FL35 FL37">
    <cfRule type="expression" dxfId="17017" priority="19725" stopIfTrue="1">
      <formula>WEEKDAY($A20)=1</formula>
    </cfRule>
  </conditionalFormatting>
  <conditionalFormatting sqref="FL20:FL21 FL25:FL26 FL29 FL31:FL35 FL37">
    <cfRule type="expression" dxfId="17016" priority="19724" stopIfTrue="1">
      <formula>WEEKDAY($A20)=1</formula>
    </cfRule>
  </conditionalFormatting>
  <conditionalFormatting sqref="FL20:FL21 FL25:FL26 FL29 FL31:FL35 FL37">
    <cfRule type="expression" dxfId="17015" priority="19723" stopIfTrue="1">
      <formula>WEEKDAY($A20)=1</formula>
    </cfRule>
  </conditionalFormatting>
  <conditionalFormatting sqref="FL20:FL21 FL25:FL26 FL29 FL31:FL35 FL37">
    <cfRule type="expression" dxfId="17014" priority="19722" stopIfTrue="1">
      <formula>WEEKDAY($A20)=1</formula>
    </cfRule>
  </conditionalFormatting>
  <conditionalFormatting sqref="FL20:FL21 FL25:FL26 FL29 FL31:FL35 FL37">
    <cfRule type="expression" dxfId="17013" priority="19721" stopIfTrue="1">
      <formula>WEEKDAY($A20)=1</formula>
    </cfRule>
  </conditionalFormatting>
  <conditionalFormatting sqref="FL20:FL21 FL25:FL26 FL29 FL31:FL35 FL37">
    <cfRule type="expression" dxfId="17012" priority="19720" stopIfTrue="1">
      <formula>WEEKDAY($A20)=1</formula>
    </cfRule>
  </conditionalFormatting>
  <conditionalFormatting sqref="FL20:FL21 FL25:FL26 FL29 FL31:FL35 FL37">
    <cfRule type="expression" dxfId="17011" priority="19719" stopIfTrue="1">
      <formula>WEEKDAY($A20)=1</formula>
    </cfRule>
  </conditionalFormatting>
  <conditionalFormatting sqref="FL20:FL21 FL25:FL26 FL29 FL31:FL35 FL37">
    <cfRule type="expression" dxfId="17010" priority="19718" stopIfTrue="1">
      <formula>WEEKDAY($A20)=1</formula>
    </cfRule>
  </conditionalFormatting>
  <conditionalFormatting sqref="FL20:FL21 FL25:FL26 FL29 FL31:FL35 FL37">
    <cfRule type="expression" dxfId="17009" priority="19717" stopIfTrue="1">
      <formula>WEEKDAY($A20)=1</formula>
    </cfRule>
  </conditionalFormatting>
  <conditionalFormatting sqref="FL20:FL21 FL25:FL26 FL29 FL31:FL35 FL37">
    <cfRule type="expression" dxfId="17008" priority="19716" stopIfTrue="1">
      <formula>WEEKDAY($A20)=1</formula>
    </cfRule>
  </conditionalFormatting>
  <conditionalFormatting sqref="FL20:FL21 FL25:FL26 FL29 FL31:FL35 FL37">
    <cfRule type="expression" dxfId="17007" priority="19715" stopIfTrue="1">
      <formula>WEEKDAY($A20)=1</formula>
    </cfRule>
  </conditionalFormatting>
  <conditionalFormatting sqref="FL20:FL21 FL25:FL26 FL29 FL31:FL35 FL37">
    <cfRule type="expression" dxfId="17006" priority="19714" stopIfTrue="1">
      <formula>WEEKDAY($A20)=1</formula>
    </cfRule>
  </conditionalFormatting>
  <conditionalFormatting sqref="FL20:FL21 FL25:FL26 FL29 FL31:FL35 FL37">
    <cfRule type="expression" dxfId="17005" priority="19713" stopIfTrue="1">
      <formula>WEEKDAY($A20)=1</formula>
    </cfRule>
  </conditionalFormatting>
  <conditionalFormatting sqref="FL20:FL21 FL25:FL26 FL29 FL31:FL35 FL37">
    <cfRule type="expression" dxfId="17004" priority="19709" stopIfTrue="1">
      <formula>WEEKDAY($A20)=1</formula>
    </cfRule>
  </conditionalFormatting>
  <conditionalFormatting sqref="FL20:FL21 FL25:FL26 FL29 FL31:FL35 FL37">
    <cfRule type="expression" dxfId="17003" priority="19712" stopIfTrue="1">
      <formula>WEEKDAY($A20)=1</formula>
    </cfRule>
  </conditionalFormatting>
  <conditionalFormatting sqref="FL20:FL21 FL25:FL26 FL29 FL31:FL35 FL37">
    <cfRule type="expression" dxfId="17002" priority="19711" stopIfTrue="1">
      <formula>WEEKDAY($A20)=1</formula>
    </cfRule>
  </conditionalFormatting>
  <conditionalFormatting sqref="FL20:FL21 FL25:FL26 FL29 FL31:FL35 FL37">
    <cfRule type="expression" dxfId="17001" priority="19710" stopIfTrue="1">
      <formula>WEEKDAY($A20)=1</formula>
    </cfRule>
  </conditionalFormatting>
  <conditionalFormatting sqref="FL20:FL21 FL25:FL26 FL29 FL31:FL35 FL37">
    <cfRule type="expression" dxfId="17000" priority="19708" stopIfTrue="1">
      <formula>WEEKDAY($A20)=1</formula>
    </cfRule>
  </conditionalFormatting>
  <conditionalFormatting sqref="FL20:FL21 FL25:FL26 FL29 FL31:FL35 FL37">
    <cfRule type="expression" dxfId="16999" priority="19707" stopIfTrue="1">
      <formula>WEEKDAY($A20)=1</formula>
    </cfRule>
  </conditionalFormatting>
  <conditionalFormatting sqref="FL20:FL21 FL25:FL26 FL29 FL31:FL35 FL37">
    <cfRule type="expression" dxfId="16998" priority="19706" stopIfTrue="1">
      <formula>WEEKDAY($A20)=1</formula>
    </cfRule>
  </conditionalFormatting>
  <conditionalFormatting sqref="FL20:FL21 FL25:FL26 FL29 FL31:FL35 FL37">
    <cfRule type="expression" dxfId="16997" priority="19705" stopIfTrue="1">
      <formula>WEEKDAY($A20)=1</formula>
    </cfRule>
  </conditionalFormatting>
  <conditionalFormatting sqref="FL20:FL21 FL25:FL26 FL29 FL31:FL35 FL37">
    <cfRule type="expression" dxfId="16996" priority="19658" stopIfTrue="1">
      <formula>WEEKDAY($A20)=1</formula>
    </cfRule>
  </conditionalFormatting>
  <conditionalFormatting sqref="FL20:FL21 FL25:FL26 FL29 FL31:FL35 FL37">
    <cfRule type="expression" dxfId="16995" priority="19704" stopIfTrue="1">
      <formula>WEEKDAY($A20)=1</formula>
    </cfRule>
  </conditionalFormatting>
  <conditionalFormatting sqref="FL20:FL21 FL25:FL26 FL29 FL31:FL35 FL37">
    <cfRule type="expression" dxfId="16994" priority="19703" stopIfTrue="1">
      <formula>WEEKDAY($A20)=1</formula>
    </cfRule>
  </conditionalFormatting>
  <conditionalFormatting sqref="FL20:FL21 FL25:FL26 FL29 FL31:FL35 FL37">
    <cfRule type="expression" dxfId="16993" priority="19702" stopIfTrue="1">
      <formula>WEEKDAY($A20)=1</formula>
    </cfRule>
  </conditionalFormatting>
  <conditionalFormatting sqref="FL20:FL21 FL25:FL26 FL29 FL31:FL35 FL37">
    <cfRule type="expression" dxfId="16992" priority="19701" stopIfTrue="1">
      <formula>WEEKDAY($A20)=1</formula>
    </cfRule>
  </conditionalFormatting>
  <conditionalFormatting sqref="FL20:FL21 FL25:FL26 FL29 FL31:FL35 FL37">
    <cfRule type="expression" dxfId="16991" priority="19700" stopIfTrue="1">
      <formula>WEEKDAY($A20)=1</formula>
    </cfRule>
  </conditionalFormatting>
  <conditionalFormatting sqref="FL20:FL21 FL25:FL26 FL29 FL31:FL35 FL37">
    <cfRule type="expression" dxfId="16990" priority="19699" stopIfTrue="1">
      <formula>WEEKDAY($A20)=1</formula>
    </cfRule>
  </conditionalFormatting>
  <conditionalFormatting sqref="FL20:FL21 FL25:FL26 FL29 FL31:FL35 FL37">
    <cfRule type="expression" dxfId="16989" priority="19698" stopIfTrue="1">
      <formula>WEEKDAY($A20)=1</formula>
    </cfRule>
  </conditionalFormatting>
  <conditionalFormatting sqref="FL20:FL21 FL25:FL26 FL29 FL31:FL35 FL37">
    <cfRule type="expression" dxfId="16988" priority="19697" stopIfTrue="1">
      <formula>WEEKDAY($A20)=1</formula>
    </cfRule>
  </conditionalFormatting>
  <conditionalFormatting sqref="FL20:FL21 FL25:FL26 FL29 FL31:FL35 FL37">
    <cfRule type="expression" dxfId="16987" priority="19696" stopIfTrue="1">
      <formula>WEEKDAY($A20)=1</formula>
    </cfRule>
  </conditionalFormatting>
  <conditionalFormatting sqref="FL20:FL21 FL25:FL26 FL29 FL31:FL35 FL37">
    <cfRule type="expression" dxfId="16986" priority="19695" stopIfTrue="1">
      <formula>WEEKDAY($A20)=1</formula>
    </cfRule>
  </conditionalFormatting>
  <conditionalFormatting sqref="FL20:FL21 FL25:FL26 FL29 FL31:FL35 FL37">
    <cfRule type="expression" dxfId="16985" priority="19694" stopIfTrue="1">
      <formula>WEEKDAY($A20)=1</formula>
    </cfRule>
  </conditionalFormatting>
  <conditionalFormatting sqref="FL20:FL21 FL25:FL26 FL29 FL31:FL35 FL37">
    <cfRule type="expression" dxfId="16984" priority="19693" stopIfTrue="1">
      <formula>WEEKDAY($A20)=1</formula>
    </cfRule>
  </conditionalFormatting>
  <conditionalFormatting sqref="FL20:FL21 FL25:FL26 FL29 FL31:FL35 FL37">
    <cfRule type="expression" dxfId="16983" priority="19692" stopIfTrue="1">
      <formula>WEEKDAY($A20)=1</formula>
    </cfRule>
  </conditionalFormatting>
  <conditionalFormatting sqref="FL20:FL21 FL25:FL26 FL29 FL31:FL35 FL37">
    <cfRule type="expression" dxfId="16982" priority="19691" stopIfTrue="1">
      <formula>WEEKDAY($A20)=1</formula>
    </cfRule>
  </conditionalFormatting>
  <conditionalFormatting sqref="FL20:FL21 FL25:FL26 FL29 FL31:FL35 FL37">
    <cfRule type="expression" dxfId="16981" priority="19690" stopIfTrue="1">
      <formula>WEEKDAY($A20)=1</formula>
    </cfRule>
  </conditionalFormatting>
  <conditionalFormatting sqref="FL20:FL21 FL25:FL26 FL29 FL31:FL35 FL37">
    <cfRule type="expression" dxfId="16980" priority="19689" stopIfTrue="1">
      <formula>WEEKDAY($A20)=1</formula>
    </cfRule>
  </conditionalFormatting>
  <conditionalFormatting sqref="FL20:FL21 FL25:FL26 FL29 FL31:FL35 FL37">
    <cfRule type="expression" dxfId="16979" priority="19688" stopIfTrue="1">
      <formula>WEEKDAY($A20)=1</formula>
    </cfRule>
  </conditionalFormatting>
  <conditionalFormatting sqref="FL20:FL21 FL25:FL26 FL29 FL31:FL35 FL37">
    <cfRule type="expression" dxfId="16978" priority="19687" stopIfTrue="1">
      <formula>WEEKDAY($A20)=1</formula>
    </cfRule>
  </conditionalFormatting>
  <conditionalFormatting sqref="FL20:FL21 FL25:FL26 FL29 FL31:FL35 FL37">
    <cfRule type="expression" dxfId="16977" priority="19686" stopIfTrue="1">
      <formula>WEEKDAY($A20)=1</formula>
    </cfRule>
  </conditionalFormatting>
  <conditionalFormatting sqref="FL20:FL21 FL25:FL26 FL29 FL31:FL35 FL37">
    <cfRule type="expression" dxfId="16976" priority="19685" stopIfTrue="1">
      <formula>WEEKDAY($A20)=1</formula>
    </cfRule>
  </conditionalFormatting>
  <conditionalFormatting sqref="FL20:FL21 FL25:FL26 FL29 FL31:FL35 FL37">
    <cfRule type="expression" dxfId="16975" priority="19684" stopIfTrue="1">
      <formula>WEEKDAY($A20)=1</formula>
    </cfRule>
  </conditionalFormatting>
  <conditionalFormatting sqref="FL20:FL21 FL25:FL26 FL29 FL31:FL35 FL37">
    <cfRule type="expression" dxfId="16974" priority="19683" stopIfTrue="1">
      <formula>WEEKDAY($A20)=1</formula>
    </cfRule>
  </conditionalFormatting>
  <conditionalFormatting sqref="FL20:FL21 FL25:FL26 FL29 FL31:FL35 FL37">
    <cfRule type="expression" dxfId="16973" priority="19682" stopIfTrue="1">
      <formula>WEEKDAY($A20)=1</formula>
    </cfRule>
  </conditionalFormatting>
  <conditionalFormatting sqref="FL20:FL21 FL25:FL26 FL29 FL31:FL35 FL37">
    <cfRule type="expression" dxfId="16972" priority="19681" stopIfTrue="1">
      <formula>WEEKDAY($A20)=1</formula>
    </cfRule>
  </conditionalFormatting>
  <conditionalFormatting sqref="FL20:FL21 FL25:FL26 FL29 FL31:FL35 FL37">
    <cfRule type="expression" dxfId="16971" priority="19680" stopIfTrue="1">
      <formula>WEEKDAY($A20)=1</formula>
    </cfRule>
  </conditionalFormatting>
  <conditionalFormatting sqref="FL20:FL21 FL25:FL26 FL29 FL31:FL35 FL37">
    <cfRule type="expression" dxfId="16970" priority="19679" stopIfTrue="1">
      <formula>WEEKDAY($A20)=1</formula>
    </cfRule>
  </conditionalFormatting>
  <conditionalFormatting sqref="FL20:FL21 FL25:FL26 FL29 FL31:FL35 FL37">
    <cfRule type="expression" dxfId="16969" priority="19678" stopIfTrue="1">
      <formula>WEEKDAY($A20)=1</formula>
    </cfRule>
  </conditionalFormatting>
  <conditionalFormatting sqref="FL20:FL21 FL25:FL26 FL29 FL31:FL35 FL37">
    <cfRule type="expression" dxfId="16968" priority="19677" stopIfTrue="1">
      <formula>WEEKDAY($A20)=1</formula>
    </cfRule>
  </conditionalFormatting>
  <conditionalFormatting sqref="FL20:FL21 FL25:FL26 FL29 FL31:FL35 FL37">
    <cfRule type="expression" dxfId="16967" priority="19676" stopIfTrue="1">
      <formula>WEEKDAY($A20)=1</formula>
    </cfRule>
  </conditionalFormatting>
  <conditionalFormatting sqref="FL20:FL21 FL25:FL26 FL29 FL31:FL35 FL37">
    <cfRule type="expression" dxfId="16966" priority="19675" stopIfTrue="1">
      <formula>WEEKDAY($A20)=1</formula>
    </cfRule>
  </conditionalFormatting>
  <conditionalFormatting sqref="FL20:FL21 FL25:FL26 FL29 FL31:FL35 FL37">
    <cfRule type="expression" dxfId="16965" priority="19674" stopIfTrue="1">
      <formula>WEEKDAY($A20)=1</formula>
    </cfRule>
  </conditionalFormatting>
  <conditionalFormatting sqref="FL20:FL21 FL25:FL26 FL29 FL31:FL35 FL37">
    <cfRule type="expression" dxfId="16964" priority="19673" stopIfTrue="1">
      <formula>WEEKDAY($A20)=1</formula>
    </cfRule>
  </conditionalFormatting>
  <conditionalFormatting sqref="FL20:FL21 FL25:FL26 FL29 FL31:FL35 FL37">
    <cfRule type="expression" dxfId="16963" priority="19672" stopIfTrue="1">
      <formula>WEEKDAY($A20)=1</formula>
    </cfRule>
  </conditionalFormatting>
  <conditionalFormatting sqref="FL20:FL21 FL25:FL26 FL29 FL31:FL35 FL37">
    <cfRule type="expression" dxfId="16962" priority="19671" stopIfTrue="1">
      <formula>WEEKDAY($A20)=1</formula>
    </cfRule>
  </conditionalFormatting>
  <conditionalFormatting sqref="FL20:FL21 FL25:FL26 FL29 FL31:FL35 FL37">
    <cfRule type="expression" dxfId="16961" priority="19670" stopIfTrue="1">
      <formula>WEEKDAY($A20)=1</formula>
    </cfRule>
  </conditionalFormatting>
  <conditionalFormatting sqref="FL20:FL21 FL25:FL26 FL29 FL31:FL35 FL37">
    <cfRule type="expression" dxfId="16960" priority="19669" stopIfTrue="1">
      <formula>WEEKDAY($A20)=1</formula>
    </cfRule>
  </conditionalFormatting>
  <conditionalFormatting sqref="FL20:FL21 FL25:FL26 FL29 FL31:FL35 FL37">
    <cfRule type="expression" dxfId="16959" priority="19668" stopIfTrue="1">
      <formula>WEEKDAY($A20)=1</formula>
    </cfRule>
  </conditionalFormatting>
  <conditionalFormatting sqref="FL20:FL21 FL25:FL26 FL29 FL31:FL35 FL37">
    <cfRule type="expression" dxfId="16958" priority="19667" stopIfTrue="1">
      <formula>WEEKDAY($A20)=1</formula>
    </cfRule>
  </conditionalFormatting>
  <conditionalFormatting sqref="FL20:FL21 FL25:FL26 FL29 FL31:FL35 FL37">
    <cfRule type="expression" dxfId="16957" priority="19666" stopIfTrue="1">
      <formula>WEEKDAY($A20)=1</formula>
    </cfRule>
  </conditionalFormatting>
  <conditionalFormatting sqref="FL20:FL21 FL25:FL26 FL29 FL31:FL35 FL37">
    <cfRule type="expression" dxfId="16956" priority="19665" stopIfTrue="1">
      <formula>WEEKDAY($A20)=1</formula>
    </cfRule>
  </conditionalFormatting>
  <conditionalFormatting sqref="FL20:FL21 FL25:FL26 FL29 FL31:FL35 FL37">
    <cfRule type="expression" dxfId="16955" priority="19664" stopIfTrue="1">
      <formula>WEEKDAY($A20)=1</formula>
    </cfRule>
  </conditionalFormatting>
  <conditionalFormatting sqref="FL20:FL21 FL25:FL26 FL29 FL31:FL35 FL37">
    <cfRule type="expression" dxfId="16954" priority="19663" stopIfTrue="1">
      <formula>WEEKDAY($A20)=1</formula>
    </cfRule>
  </conditionalFormatting>
  <conditionalFormatting sqref="FL20:FL21 FL25:FL26 FL29 FL31:FL35 FL37">
    <cfRule type="expression" dxfId="16953" priority="19662" stopIfTrue="1">
      <formula>WEEKDAY($A20)=1</formula>
    </cfRule>
  </conditionalFormatting>
  <conditionalFormatting sqref="FL20:FL21 FL25:FL26 FL29 FL31:FL35 FL37">
    <cfRule type="expression" dxfId="16952" priority="19661" stopIfTrue="1">
      <formula>WEEKDAY($A20)=1</formula>
    </cfRule>
  </conditionalFormatting>
  <conditionalFormatting sqref="FL20:FL21 FL25:FL26 FL29 FL31:FL35 FL37">
    <cfRule type="expression" dxfId="16951" priority="19660" stopIfTrue="1">
      <formula>WEEKDAY($A20)=1</formula>
    </cfRule>
  </conditionalFormatting>
  <conditionalFormatting sqref="FL20:FL21 FL25:FL26 FL29 FL31:FL35 FL37">
    <cfRule type="expression" dxfId="16950" priority="19659" stopIfTrue="1">
      <formula>WEEKDAY($A20)=1</formula>
    </cfRule>
  </conditionalFormatting>
  <conditionalFormatting sqref="FL20:FL21 FL25:FL26 FL29 FL31:FL35 FL37">
    <cfRule type="expression" dxfId="16949" priority="19657" stopIfTrue="1">
      <formula>WEEKDAY($A20)=1</formula>
    </cfRule>
  </conditionalFormatting>
  <conditionalFormatting sqref="FL20:FL21 FL25:FL26 FL29 FL31:FL35 FL37">
    <cfRule type="expression" dxfId="16948" priority="19656" stopIfTrue="1">
      <formula>WEEKDAY($A20)=1</formula>
    </cfRule>
  </conditionalFormatting>
  <conditionalFormatting sqref="FL20:FL21 FL25:FL26 FL29 FL31:FL35 FL37">
    <cfRule type="expression" dxfId="16947" priority="19655" stopIfTrue="1">
      <formula>WEEKDAY($A20)=1</formula>
    </cfRule>
  </conditionalFormatting>
  <conditionalFormatting sqref="FL20:FL21 FL25:FL26 FL29 FL31:FL35 FL37">
    <cfRule type="expression" dxfId="16946" priority="19654" stopIfTrue="1">
      <formula>WEEKDAY($A20)=1</formula>
    </cfRule>
  </conditionalFormatting>
  <conditionalFormatting sqref="FL20:FL21 FL25:FL26 FL29 FL31:FL35 FL37">
    <cfRule type="expression" dxfId="16945" priority="19653" stopIfTrue="1">
      <formula>WEEKDAY($A20)=1</formula>
    </cfRule>
  </conditionalFormatting>
  <conditionalFormatting sqref="FL20:FL21 FL25:FL26 FL29 FL31:FL35 FL37">
    <cfRule type="expression" dxfId="16944" priority="19652" stopIfTrue="1">
      <formula>WEEKDAY($A20)=1</formula>
    </cfRule>
  </conditionalFormatting>
  <conditionalFormatting sqref="FL20:FL21 FL25:FL26 FL29 FL31:FL35 FL37">
    <cfRule type="expression" dxfId="16943" priority="19651" stopIfTrue="1">
      <formula>WEEKDAY($A20)=1</formula>
    </cfRule>
  </conditionalFormatting>
  <conditionalFormatting sqref="FL20:FL21 FL25:FL26 FL29 FL31:FL35 FL37">
    <cfRule type="expression" dxfId="16942" priority="19650" stopIfTrue="1">
      <formula>WEEKDAY($A20)=1</formula>
    </cfRule>
  </conditionalFormatting>
  <conditionalFormatting sqref="FL20:FL21 FL25:FL26 FL29 FL31:FL35 FL37">
    <cfRule type="expression" dxfId="16941" priority="19649" stopIfTrue="1">
      <formula>WEEKDAY($A20)=1</formula>
    </cfRule>
  </conditionalFormatting>
  <conditionalFormatting sqref="FL20:FL21 FL25:FL26 FL29 FL31:FL35 FL37">
    <cfRule type="expression" dxfId="16940" priority="19648" stopIfTrue="1">
      <formula>WEEKDAY($A20)=1</formula>
    </cfRule>
  </conditionalFormatting>
  <conditionalFormatting sqref="FL20:FL21 FL25:FL26 FL29 FL31:FL35 FL37">
    <cfRule type="expression" dxfId="16939" priority="19647" stopIfTrue="1">
      <formula>WEEKDAY($A20)=1</formula>
    </cfRule>
  </conditionalFormatting>
  <conditionalFormatting sqref="FL20:FL21 FL25:FL26 FL29 FL31:FL35 FL37">
    <cfRule type="expression" dxfId="16938" priority="19646" stopIfTrue="1">
      <formula>WEEKDAY($A20)=1</formula>
    </cfRule>
  </conditionalFormatting>
  <conditionalFormatting sqref="FL20:FL21 FL25:FL26 FL29 FL31:FL35 FL37">
    <cfRule type="expression" dxfId="16937" priority="19645" stopIfTrue="1">
      <formula>WEEKDAY($A20)=1</formula>
    </cfRule>
  </conditionalFormatting>
  <conditionalFormatting sqref="FL20:FL21 FL25:FL26 FL29 FL31:FL35 FL37">
    <cfRule type="expression" dxfId="16936" priority="19644" stopIfTrue="1">
      <formula>WEEKDAY($A20)=1</formula>
    </cfRule>
  </conditionalFormatting>
  <conditionalFormatting sqref="FL20:FL21 FL25:FL26 FL29 FL31:FL35 FL37">
    <cfRule type="expression" dxfId="16935" priority="19643" stopIfTrue="1">
      <formula>WEEKDAY($A20)=1</formula>
    </cfRule>
  </conditionalFormatting>
  <conditionalFormatting sqref="FL20:FL21 FL25:FL26 FL29 FL31:FL35 FL37">
    <cfRule type="expression" dxfId="16934" priority="19642" stopIfTrue="1">
      <formula>WEEKDAY($A20)=1</formula>
    </cfRule>
  </conditionalFormatting>
  <conditionalFormatting sqref="FL20:FL21 FL25:FL26 FL29 FL31:FL35 FL37">
    <cfRule type="expression" dxfId="16933" priority="19641" stopIfTrue="1">
      <formula>WEEKDAY($A20)=1</formula>
    </cfRule>
  </conditionalFormatting>
  <conditionalFormatting sqref="FL20:FL21 FL25:FL26 FL29 FL31:FL35 FL37">
    <cfRule type="expression" dxfId="16932" priority="19640" stopIfTrue="1">
      <formula>WEEKDAY($A20)=1</formula>
    </cfRule>
  </conditionalFormatting>
  <conditionalFormatting sqref="FL20:FL21 FL25:FL26 FL29 FL31:FL35 FL37">
    <cfRule type="expression" dxfId="16931" priority="19639" stopIfTrue="1">
      <formula>WEEKDAY($A20)=1</formula>
    </cfRule>
  </conditionalFormatting>
  <conditionalFormatting sqref="FL20:FL21 FL25:FL26 FL29 FL31:FL35 FL37">
    <cfRule type="expression" dxfId="16930" priority="19638" stopIfTrue="1">
      <formula>WEEKDAY($A20)=1</formula>
    </cfRule>
  </conditionalFormatting>
  <conditionalFormatting sqref="FL20:FL21 FL25:FL26 FL29 FL31:FL35 FL37">
    <cfRule type="expression" dxfId="16929" priority="19637" stopIfTrue="1">
      <formula>WEEKDAY($A20)=1</formula>
    </cfRule>
  </conditionalFormatting>
  <conditionalFormatting sqref="FL20:FL21 FL25:FL26 FL29 FL31:FL35 FL37">
    <cfRule type="expression" dxfId="16928" priority="19636" stopIfTrue="1">
      <formula>WEEKDAY($A20)=1</formula>
    </cfRule>
  </conditionalFormatting>
  <conditionalFormatting sqref="FL20:FL21 FL25:FL26 FL29 FL31:FL35 FL37">
    <cfRule type="expression" dxfId="16927" priority="19635" stopIfTrue="1">
      <formula>WEEKDAY($A20)=1</formula>
    </cfRule>
  </conditionalFormatting>
  <conditionalFormatting sqref="FL20:FL21 FL25:FL26 FL29 FL31:FL35 FL37">
    <cfRule type="expression" dxfId="16926" priority="19634" stopIfTrue="1">
      <formula>WEEKDAY($A20)=1</formula>
    </cfRule>
  </conditionalFormatting>
  <conditionalFormatting sqref="FL20:FL21 FL25:FL26 FL29 FL31:FL35 FL37">
    <cfRule type="expression" dxfId="16925" priority="19633" stopIfTrue="1">
      <formula>WEEKDAY($A20)=1</formula>
    </cfRule>
  </conditionalFormatting>
  <conditionalFormatting sqref="FL20:FL21 FL25:FL26 FL29 FL31:FL35 FL37">
    <cfRule type="expression" dxfId="16924" priority="19632" stopIfTrue="1">
      <formula>WEEKDAY($A20)=1</formula>
    </cfRule>
  </conditionalFormatting>
  <conditionalFormatting sqref="FL20:FL21 FL25:FL26 FL29 FL31:FL35 FL37">
    <cfRule type="expression" dxfId="16923" priority="19631" stopIfTrue="1">
      <formula>WEEKDAY($A20)=1</formula>
    </cfRule>
  </conditionalFormatting>
  <conditionalFormatting sqref="FL20:FL21 FL25:FL26 FL29 FL31:FL35 FL37">
    <cfRule type="expression" dxfId="16922" priority="19630" stopIfTrue="1">
      <formula>WEEKDAY($A20)=1</formula>
    </cfRule>
  </conditionalFormatting>
  <conditionalFormatting sqref="FL20:FL21 FL25:FL26 FL29 FL31:FL35 FL37">
    <cfRule type="expression" dxfId="16921" priority="19629" stopIfTrue="1">
      <formula>WEEKDAY($A20)=1</formula>
    </cfRule>
  </conditionalFormatting>
  <conditionalFormatting sqref="FL20:FL21 FL25:FL26 FL29 FL31:FL35 FL37">
    <cfRule type="expression" dxfId="16920" priority="19628" stopIfTrue="1">
      <formula>WEEKDAY($A20)=1</formula>
    </cfRule>
  </conditionalFormatting>
  <conditionalFormatting sqref="FL20:FL21 FL25:FL26 FL29 FL31:FL35 FL37">
    <cfRule type="expression" dxfId="16919" priority="19627" stopIfTrue="1">
      <formula>WEEKDAY($A20)=1</formula>
    </cfRule>
  </conditionalFormatting>
  <conditionalFormatting sqref="FL20:FL21 FL25:FL26 FL29 FL31:FL35 FL37">
    <cfRule type="expression" dxfId="16918" priority="19626" stopIfTrue="1">
      <formula>WEEKDAY($A20)=1</formula>
    </cfRule>
  </conditionalFormatting>
  <conditionalFormatting sqref="FL20:FL21 FL25:FL26 FL29 FL31:FL35 FL37">
    <cfRule type="expression" dxfId="16917" priority="19625" stopIfTrue="1">
      <formula>WEEKDAY($A20)=1</formula>
    </cfRule>
  </conditionalFormatting>
  <conditionalFormatting sqref="FL20:FL21 FL25:FL26 FL29 FL31:FL35 FL37">
    <cfRule type="expression" dxfId="16916" priority="19624" stopIfTrue="1">
      <formula>WEEKDAY($A20)=1</formula>
    </cfRule>
  </conditionalFormatting>
  <conditionalFormatting sqref="FL20:FL21 FL25:FL26 FL29 FL31:FL35 FL37">
    <cfRule type="expression" dxfId="16915" priority="19620" stopIfTrue="1">
      <formula>WEEKDAY($A20)=1</formula>
    </cfRule>
  </conditionalFormatting>
  <conditionalFormatting sqref="FL20:FL21 FL25:FL26 FL29 FL31:FL35 FL37">
    <cfRule type="expression" dxfId="16914" priority="19623" stopIfTrue="1">
      <formula>WEEKDAY($A20)=1</formula>
    </cfRule>
  </conditionalFormatting>
  <conditionalFormatting sqref="FL20:FL21 FL25:FL26 FL29 FL31:FL35 FL37">
    <cfRule type="expression" dxfId="16913" priority="19622" stopIfTrue="1">
      <formula>WEEKDAY($A20)=1</formula>
    </cfRule>
  </conditionalFormatting>
  <conditionalFormatting sqref="FL20:FL21 FL25:FL26 FL29 FL31:FL35 FL37">
    <cfRule type="expression" dxfId="16912" priority="19621" stopIfTrue="1">
      <formula>WEEKDAY($A20)=1</formula>
    </cfRule>
  </conditionalFormatting>
  <conditionalFormatting sqref="FL20:FL21 FL25:FL26 FL29 FL31:FL35 FL37">
    <cfRule type="expression" dxfId="16911" priority="19619" stopIfTrue="1">
      <formula>WEEKDAY($A20)=1</formula>
    </cfRule>
  </conditionalFormatting>
  <conditionalFormatting sqref="FL20:FL21 FL25:FL26 FL29 FL31:FL35 FL37">
    <cfRule type="expression" dxfId="16910" priority="19618" stopIfTrue="1">
      <formula>WEEKDAY($A20)=1</formula>
    </cfRule>
  </conditionalFormatting>
  <conditionalFormatting sqref="FL20:FL21 FL25:FL26 FL29 FL31:FL35 FL37">
    <cfRule type="expression" dxfId="16909" priority="19617" stopIfTrue="1">
      <formula>WEEKDAY($A20)=1</formula>
    </cfRule>
  </conditionalFormatting>
  <conditionalFormatting sqref="FL20:FL21 FL25:FL26 FL29 FL31:FL35 FL37">
    <cfRule type="expression" dxfId="16908" priority="19616" stopIfTrue="1">
      <formula>WEEKDAY($A20)=1</formula>
    </cfRule>
  </conditionalFormatting>
  <conditionalFormatting sqref="FL20:FL21 FL25:FL26 FL29 FL31:FL35 FL37">
    <cfRule type="expression" dxfId="16907" priority="19569" stopIfTrue="1">
      <formula>WEEKDAY($A20)=1</formula>
    </cfRule>
  </conditionalFormatting>
  <conditionalFormatting sqref="FL20:FL21 FL25:FL26 FL29 FL31:FL35 FL37">
    <cfRule type="expression" dxfId="16906" priority="19615" stopIfTrue="1">
      <formula>WEEKDAY($A20)=1</formula>
    </cfRule>
  </conditionalFormatting>
  <conditionalFormatting sqref="FL20:FL21 FL25:FL26 FL29 FL31:FL35 FL37">
    <cfRule type="expression" dxfId="16905" priority="19614" stopIfTrue="1">
      <formula>WEEKDAY($A20)=1</formula>
    </cfRule>
  </conditionalFormatting>
  <conditionalFormatting sqref="FL20:FL21 FL25:FL26 FL29 FL31:FL35 FL37">
    <cfRule type="expression" dxfId="16904" priority="19613" stopIfTrue="1">
      <formula>WEEKDAY($A20)=1</formula>
    </cfRule>
  </conditionalFormatting>
  <conditionalFormatting sqref="FL20:FL21 FL25:FL26 FL29 FL31:FL35 FL37">
    <cfRule type="expression" dxfId="16903" priority="19612" stopIfTrue="1">
      <formula>WEEKDAY($A20)=1</formula>
    </cfRule>
  </conditionalFormatting>
  <conditionalFormatting sqref="FL20:FL21 FL25:FL26 FL29 FL31:FL35 FL37">
    <cfRule type="expression" dxfId="16902" priority="19611" stopIfTrue="1">
      <formula>WEEKDAY($A20)=1</formula>
    </cfRule>
  </conditionalFormatting>
  <conditionalFormatting sqref="FL20:FL21 FL25:FL26 FL29 FL31:FL35 FL37">
    <cfRule type="expression" dxfId="16901" priority="19610" stopIfTrue="1">
      <formula>WEEKDAY($A20)=1</formula>
    </cfRule>
  </conditionalFormatting>
  <conditionalFormatting sqref="FL20:FL21 FL25:FL26 FL29 FL31:FL35 FL37">
    <cfRule type="expression" dxfId="16900" priority="19609" stopIfTrue="1">
      <formula>WEEKDAY($A20)=1</formula>
    </cfRule>
  </conditionalFormatting>
  <conditionalFormatting sqref="FL20:FL21 FL25:FL26 FL29 FL31:FL35 FL37">
    <cfRule type="expression" dxfId="16899" priority="19608" stopIfTrue="1">
      <formula>WEEKDAY($A20)=1</formula>
    </cfRule>
  </conditionalFormatting>
  <conditionalFormatting sqref="FL20:FL21 FL25:FL26 FL29 FL31:FL35 FL37">
    <cfRule type="expression" dxfId="16898" priority="19607" stopIfTrue="1">
      <formula>WEEKDAY($A20)=1</formula>
    </cfRule>
  </conditionalFormatting>
  <conditionalFormatting sqref="FL20:FL21 FL25:FL26 FL29 FL31:FL35 FL37">
    <cfRule type="expression" dxfId="16897" priority="19606" stopIfTrue="1">
      <formula>WEEKDAY($A20)=1</formula>
    </cfRule>
  </conditionalFormatting>
  <conditionalFormatting sqref="FL20:FL21 FL25:FL26 FL29 FL31:FL35 FL37">
    <cfRule type="expression" dxfId="16896" priority="19605" stopIfTrue="1">
      <formula>WEEKDAY($A20)=1</formula>
    </cfRule>
  </conditionalFormatting>
  <conditionalFormatting sqref="FL20:FL21 FL25:FL26 FL29 FL31:FL35 FL37">
    <cfRule type="expression" dxfId="16895" priority="19604" stopIfTrue="1">
      <formula>WEEKDAY($A20)=1</formula>
    </cfRule>
  </conditionalFormatting>
  <conditionalFormatting sqref="FL20:FL21 FL25:FL26 FL29 FL31:FL35 FL37">
    <cfRule type="expression" dxfId="16894" priority="19603" stopIfTrue="1">
      <formula>WEEKDAY($A20)=1</formula>
    </cfRule>
  </conditionalFormatting>
  <conditionalFormatting sqref="FL20:FL21 FL25:FL26 FL29 FL31:FL35 FL37">
    <cfRule type="expression" dxfId="16893" priority="19602" stopIfTrue="1">
      <formula>WEEKDAY($A20)=1</formula>
    </cfRule>
  </conditionalFormatting>
  <conditionalFormatting sqref="FL20:FL21 FL25:FL26 FL29 FL31:FL35 FL37">
    <cfRule type="expression" dxfId="16892" priority="19601" stopIfTrue="1">
      <formula>WEEKDAY($A20)=1</formula>
    </cfRule>
  </conditionalFormatting>
  <conditionalFormatting sqref="FL20:FL21 FL25:FL26 FL29 FL31:FL35 FL37">
    <cfRule type="expression" dxfId="16891" priority="19600" stopIfTrue="1">
      <formula>WEEKDAY($A20)=1</formula>
    </cfRule>
  </conditionalFormatting>
  <conditionalFormatting sqref="FL20:FL21 FL25:FL26 FL29 FL31:FL35 FL37">
    <cfRule type="expression" dxfId="16890" priority="19599" stopIfTrue="1">
      <formula>WEEKDAY($A20)=1</formula>
    </cfRule>
  </conditionalFormatting>
  <conditionalFormatting sqref="FL20:FL21 FL25:FL26 FL29 FL31:FL35 FL37">
    <cfRule type="expression" dxfId="16889" priority="19598" stopIfTrue="1">
      <formula>WEEKDAY($A20)=1</formula>
    </cfRule>
  </conditionalFormatting>
  <conditionalFormatting sqref="FL20:FL21 FL25:FL26 FL29 FL31:FL35 FL37">
    <cfRule type="expression" dxfId="16888" priority="19597" stopIfTrue="1">
      <formula>WEEKDAY($A20)=1</formula>
    </cfRule>
  </conditionalFormatting>
  <conditionalFormatting sqref="FL20:FL21 FL25:FL26 FL29 FL31:FL35 FL37">
    <cfRule type="expression" dxfId="16887" priority="19596" stopIfTrue="1">
      <formula>WEEKDAY($A20)=1</formula>
    </cfRule>
  </conditionalFormatting>
  <conditionalFormatting sqref="FL20:FL21 FL25:FL26 FL29 FL31:FL35 FL37">
    <cfRule type="expression" dxfId="16886" priority="19595" stopIfTrue="1">
      <formula>WEEKDAY($A20)=1</formula>
    </cfRule>
  </conditionalFormatting>
  <conditionalFormatting sqref="FL20:FL21 FL25:FL26 FL29 FL31:FL35 FL37">
    <cfRule type="expression" dxfId="16885" priority="19594" stopIfTrue="1">
      <formula>WEEKDAY($A20)=1</formula>
    </cfRule>
  </conditionalFormatting>
  <conditionalFormatting sqref="FL20:FL21 FL25:FL26 FL29 FL31:FL35 FL37">
    <cfRule type="expression" dxfId="16884" priority="19593" stopIfTrue="1">
      <formula>WEEKDAY($A20)=1</formula>
    </cfRule>
  </conditionalFormatting>
  <conditionalFormatting sqref="FL20:FL21 FL25:FL26 FL29 FL31:FL35 FL37">
    <cfRule type="expression" dxfId="16883" priority="19592" stopIfTrue="1">
      <formula>WEEKDAY($A20)=1</formula>
    </cfRule>
  </conditionalFormatting>
  <conditionalFormatting sqref="FL20:FL21 FL25:FL26 FL29 FL31:FL35 FL37">
    <cfRule type="expression" dxfId="16882" priority="19591" stopIfTrue="1">
      <formula>WEEKDAY($A20)=1</formula>
    </cfRule>
  </conditionalFormatting>
  <conditionalFormatting sqref="FL20:FL21 FL25:FL26 FL29 FL31:FL35 FL37">
    <cfRule type="expression" dxfId="16881" priority="19590" stopIfTrue="1">
      <formula>WEEKDAY($A20)=1</formula>
    </cfRule>
  </conditionalFormatting>
  <conditionalFormatting sqref="FL20:FL21 FL25:FL26 FL29 FL31:FL35 FL37">
    <cfRule type="expression" dxfId="16880" priority="19589" stopIfTrue="1">
      <formula>WEEKDAY($A20)=1</formula>
    </cfRule>
  </conditionalFormatting>
  <conditionalFormatting sqref="FL20:FL21 FL25:FL26 FL29 FL31:FL35 FL37">
    <cfRule type="expression" dxfId="16879" priority="19588" stopIfTrue="1">
      <formula>WEEKDAY($A20)=1</formula>
    </cfRule>
  </conditionalFormatting>
  <conditionalFormatting sqref="FL20:FL21 FL25:FL26 FL29 FL31:FL35 FL37">
    <cfRule type="expression" dxfId="16878" priority="19587" stopIfTrue="1">
      <formula>WEEKDAY($A20)=1</formula>
    </cfRule>
  </conditionalFormatting>
  <conditionalFormatting sqref="FL20:FL21 FL25:FL26 FL29 FL31:FL35 FL37">
    <cfRule type="expression" dxfId="16877" priority="19586" stopIfTrue="1">
      <formula>WEEKDAY($A20)=1</formula>
    </cfRule>
  </conditionalFormatting>
  <conditionalFormatting sqref="FL20:FL21 FL25:FL26 FL29 FL31:FL35 FL37">
    <cfRule type="expression" dxfId="16876" priority="19585" stopIfTrue="1">
      <formula>WEEKDAY($A20)=1</formula>
    </cfRule>
  </conditionalFormatting>
  <conditionalFormatting sqref="FL20:FL21 FL25:FL26 FL29 FL31:FL35 FL37">
    <cfRule type="expression" dxfId="16875" priority="19584" stopIfTrue="1">
      <formula>WEEKDAY($A20)=1</formula>
    </cfRule>
  </conditionalFormatting>
  <conditionalFormatting sqref="FL20:FL21 FL25:FL26 FL29 FL31:FL35 FL37">
    <cfRule type="expression" dxfId="16874" priority="19583" stopIfTrue="1">
      <formula>WEEKDAY($A20)=1</formula>
    </cfRule>
  </conditionalFormatting>
  <conditionalFormatting sqref="FL20:FL21 FL25:FL26 FL29 FL31:FL35 FL37">
    <cfRule type="expression" dxfId="16873" priority="19582" stopIfTrue="1">
      <formula>WEEKDAY($A20)=1</formula>
    </cfRule>
  </conditionalFormatting>
  <conditionalFormatting sqref="FL20:FL21 FL25:FL26 FL29 FL31:FL35 FL37">
    <cfRule type="expression" dxfId="16872" priority="19581" stopIfTrue="1">
      <formula>WEEKDAY($A20)=1</formula>
    </cfRule>
  </conditionalFormatting>
  <conditionalFormatting sqref="FL20:FL21 FL25:FL26 FL29 FL31:FL35 FL37">
    <cfRule type="expression" dxfId="16871" priority="19580" stopIfTrue="1">
      <formula>WEEKDAY($A20)=1</formula>
    </cfRule>
  </conditionalFormatting>
  <conditionalFormatting sqref="FL20:FL21 FL25:FL26 FL29 FL31:FL35 FL37">
    <cfRule type="expression" dxfId="16870" priority="19579" stopIfTrue="1">
      <formula>WEEKDAY($A20)=1</formula>
    </cfRule>
  </conditionalFormatting>
  <conditionalFormatting sqref="FL20:FL21 FL25:FL26 FL29 FL31:FL35 FL37">
    <cfRule type="expression" dxfId="16869" priority="19578" stopIfTrue="1">
      <formula>WEEKDAY($A20)=1</formula>
    </cfRule>
  </conditionalFormatting>
  <conditionalFormatting sqref="FL20:FL21 FL25:FL26 FL29 FL31:FL35 FL37">
    <cfRule type="expression" dxfId="16868" priority="19577" stopIfTrue="1">
      <formula>WEEKDAY($A20)=1</formula>
    </cfRule>
  </conditionalFormatting>
  <conditionalFormatting sqref="FL20:FL21 FL25:FL26 FL29 FL31:FL35 FL37">
    <cfRule type="expression" dxfId="16867" priority="19576" stopIfTrue="1">
      <formula>WEEKDAY($A20)=1</formula>
    </cfRule>
  </conditionalFormatting>
  <conditionalFormatting sqref="FL20:FL21 FL25:FL26 FL29 FL31:FL35 FL37">
    <cfRule type="expression" dxfId="16866" priority="19575" stopIfTrue="1">
      <formula>WEEKDAY($A20)=1</formula>
    </cfRule>
  </conditionalFormatting>
  <conditionalFormatting sqref="FL20:FL21 FL25:FL26 FL29 FL31:FL35 FL37">
    <cfRule type="expression" dxfId="16865" priority="19574" stopIfTrue="1">
      <formula>WEEKDAY($A20)=1</formula>
    </cfRule>
  </conditionalFormatting>
  <conditionalFormatting sqref="FL20:FL21 FL25:FL26 FL29 FL31:FL35 FL37">
    <cfRule type="expression" dxfId="16864" priority="19573" stopIfTrue="1">
      <formula>WEEKDAY($A20)=1</formula>
    </cfRule>
  </conditionalFormatting>
  <conditionalFormatting sqref="FL20:FL21 FL25:FL26 FL29 FL31:FL35 FL37">
    <cfRule type="expression" dxfId="16863" priority="19572" stopIfTrue="1">
      <formula>WEEKDAY($A20)=1</formula>
    </cfRule>
  </conditionalFormatting>
  <conditionalFormatting sqref="FL20:FL21 FL25:FL26 FL29 FL31:FL35 FL37">
    <cfRule type="expression" dxfId="16862" priority="19571" stopIfTrue="1">
      <formula>WEEKDAY($A20)=1</formula>
    </cfRule>
  </conditionalFormatting>
  <conditionalFormatting sqref="FL20:FL21 FL25:FL26 FL29 FL31:FL35 FL37">
    <cfRule type="expression" dxfId="16861" priority="19570" stopIfTrue="1">
      <formula>WEEKDAY($A20)=1</formula>
    </cfRule>
  </conditionalFormatting>
  <conditionalFormatting sqref="FL20:FL21 FL25:FL26 FL29 FL31:FL35 FL37">
    <cfRule type="expression" dxfId="16860" priority="19565" stopIfTrue="1">
      <formula>WEEKDAY($A20)=1</formula>
    </cfRule>
  </conditionalFormatting>
  <conditionalFormatting sqref="FL20:FL21 FL25:FL26 FL29 FL31:FL35 FL37">
    <cfRule type="expression" dxfId="16859" priority="19568" stopIfTrue="1">
      <formula>WEEKDAY($A20)=1</formula>
    </cfRule>
  </conditionalFormatting>
  <conditionalFormatting sqref="FL20:FL21 FL25:FL26 FL29 FL31:FL35 FL37">
    <cfRule type="expression" dxfId="16858" priority="19567" stopIfTrue="1">
      <formula>WEEKDAY($A20)=1</formula>
    </cfRule>
  </conditionalFormatting>
  <conditionalFormatting sqref="FL20:FL21 FL25:FL26 FL29 FL31:FL35 FL37">
    <cfRule type="expression" dxfId="16857" priority="19566" stopIfTrue="1">
      <formula>WEEKDAY($A20)=1</formula>
    </cfRule>
  </conditionalFormatting>
  <conditionalFormatting sqref="FL20:FL21 FL25:FL26 FL29 FL31:FL35 FL37">
    <cfRule type="expression" dxfId="16856" priority="19564" stopIfTrue="1">
      <formula>WEEKDAY($A20)=1</formula>
    </cfRule>
  </conditionalFormatting>
  <conditionalFormatting sqref="FL20:FL21 FL25:FL26 FL29 FL31:FL35 FL37">
    <cfRule type="expression" dxfId="16855" priority="19563" stopIfTrue="1">
      <formula>WEEKDAY($A20)=1</formula>
    </cfRule>
  </conditionalFormatting>
  <conditionalFormatting sqref="FL20:FL21 FL25:FL26 FL29 FL31:FL35 FL37">
    <cfRule type="expression" dxfId="16854" priority="19562" stopIfTrue="1">
      <formula>WEEKDAY($A20)=1</formula>
    </cfRule>
  </conditionalFormatting>
  <conditionalFormatting sqref="FL20:FL21 FL25:FL26 FL29 FL31:FL35 FL37">
    <cfRule type="expression" dxfId="16853" priority="19561" stopIfTrue="1">
      <formula>WEEKDAY($A20)=1</formula>
    </cfRule>
  </conditionalFormatting>
  <conditionalFormatting sqref="FL20:FL21 FL25:FL26 FL29 FL31:FL35 FL37">
    <cfRule type="expression" dxfId="16852" priority="19514" stopIfTrue="1">
      <formula>WEEKDAY($A20)=1</formula>
    </cfRule>
  </conditionalFormatting>
  <conditionalFormatting sqref="FL20:FL21 FL25:FL26 FL29 FL31:FL35 FL37">
    <cfRule type="expression" dxfId="16851" priority="19560" stopIfTrue="1">
      <formula>WEEKDAY($A20)=1</formula>
    </cfRule>
  </conditionalFormatting>
  <conditionalFormatting sqref="FL20:FL21 FL25:FL26 FL29 FL31:FL35 FL37">
    <cfRule type="expression" dxfId="16850" priority="19559" stopIfTrue="1">
      <formula>WEEKDAY($A20)=1</formula>
    </cfRule>
  </conditionalFormatting>
  <conditionalFormatting sqref="FL20:FL21 FL25:FL26 FL29 FL31:FL35 FL37">
    <cfRule type="expression" dxfId="16849" priority="19558" stopIfTrue="1">
      <formula>WEEKDAY($A20)=1</formula>
    </cfRule>
  </conditionalFormatting>
  <conditionalFormatting sqref="FL20:FL21 FL25:FL26 FL29 FL31:FL35 FL37">
    <cfRule type="expression" dxfId="16848" priority="19557" stopIfTrue="1">
      <formula>WEEKDAY($A20)=1</formula>
    </cfRule>
  </conditionalFormatting>
  <conditionalFormatting sqref="FL20:FL21 FL25:FL26 FL29 FL31:FL35 FL37">
    <cfRule type="expression" dxfId="16847" priority="19556" stopIfTrue="1">
      <formula>WEEKDAY($A20)=1</formula>
    </cfRule>
  </conditionalFormatting>
  <conditionalFormatting sqref="FL20:FL21 FL25:FL26 FL29 FL31:FL35 FL37">
    <cfRule type="expression" dxfId="16846" priority="19555" stopIfTrue="1">
      <formula>WEEKDAY($A20)=1</formula>
    </cfRule>
  </conditionalFormatting>
  <conditionalFormatting sqref="FL20:FL21 FL25:FL26 FL29 FL31:FL35 FL37">
    <cfRule type="expression" dxfId="16845" priority="19554" stopIfTrue="1">
      <formula>WEEKDAY($A20)=1</formula>
    </cfRule>
  </conditionalFormatting>
  <conditionalFormatting sqref="FL20:FL21 FL25:FL26 FL29 FL31:FL35 FL37">
    <cfRule type="expression" dxfId="16844" priority="19553" stopIfTrue="1">
      <formula>WEEKDAY($A20)=1</formula>
    </cfRule>
  </conditionalFormatting>
  <conditionalFormatting sqref="FL20:FL21 FL25:FL26 FL29 FL31:FL35 FL37">
    <cfRule type="expression" dxfId="16843" priority="19552" stopIfTrue="1">
      <formula>WEEKDAY($A20)=1</formula>
    </cfRule>
  </conditionalFormatting>
  <conditionalFormatting sqref="FL20:FL21 FL25:FL26 FL29 FL31:FL35 FL37">
    <cfRule type="expression" dxfId="16842" priority="19551" stopIfTrue="1">
      <formula>WEEKDAY($A20)=1</formula>
    </cfRule>
  </conditionalFormatting>
  <conditionalFormatting sqref="FL20:FL21 FL25:FL26 FL29 FL31:FL35 FL37">
    <cfRule type="expression" dxfId="16841" priority="19550" stopIfTrue="1">
      <formula>WEEKDAY($A20)=1</formula>
    </cfRule>
  </conditionalFormatting>
  <conditionalFormatting sqref="FL20:FL21 FL25:FL26 FL29 FL31:FL35 FL37">
    <cfRule type="expression" dxfId="16840" priority="19549" stopIfTrue="1">
      <formula>WEEKDAY($A20)=1</formula>
    </cfRule>
  </conditionalFormatting>
  <conditionalFormatting sqref="FL20:FL21 FL25:FL26 FL29 FL31:FL35 FL37">
    <cfRule type="expression" dxfId="16839" priority="19548" stopIfTrue="1">
      <formula>WEEKDAY($A20)=1</formula>
    </cfRule>
  </conditionalFormatting>
  <conditionalFormatting sqref="FL20:FL21 FL25:FL26 FL29 FL31:FL35 FL37">
    <cfRule type="expression" dxfId="16838" priority="19547" stopIfTrue="1">
      <formula>WEEKDAY($A20)=1</formula>
    </cfRule>
  </conditionalFormatting>
  <conditionalFormatting sqref="FL20:FL21 FL25:FL26 FL29 FL31:FL35 FL37">
    <cfRule type="expression" dxfId="16837" priority="19546" stopIfTrue="1">
      <formula>WEEKDAY($A20)=1</formula>
    </cfRule>
  </conditionalFormatting>
  <conditionalFormatting sqref="FL20:FL21 FL25:FL26 FL29 FL31:FL35 FL37">
    <cfRule type="expression" dxfId="16836" priority="19545" stopIfTrue="1">
      <formula>WEEKDAY($A20)=1</formula>
    </cfRule>
  </conditionalFormatting>
  <conditionalFormatting sqref="FL20:FL21 FL25:FL26 FL29 FL31:FL35 FL37">
    <cfRule type="expression" dxfId="16835" priority="19544" stopIfTrue="1">
      <formula>WEEKDAY($A20)=1</formula>
    </cfRule>
  </conditionalFormatting>
  <conditionalFormatting sqref="FL20:FL21 FL25:FL26 FL29 FL31:FL35 FL37">
    <cfRule type="expression" dxfId="16834" priority="19543" stopIfTrue="1">
      <formula>WEEKDAY($A20)=1</formula>
    </cfRule>
  </conditionalFormatting>
  <conditionalFormatting sqref="FL20:FL21 FL25:FL26 FL29 FL31:FL35 FL37">
    <cfRule type="expression" dxfId="16833" priority="19542" stopIfTrue="1">
      <formula>WEEKDAY($A20)=1</formula>
    </cfRule>
  </conditionalFormatting>
  <conditionalFormatting sqref="FL20:FL21 FL25:FL26 FL29 FL31:FL35 FL37">
    <cfRule type="expression" dxfId="16832" priority="19541" stopIfTrue="1">
      <formula>WEEKDAY($A20)=1</formula>
    </cfRule>
  </conditionalFormatting>
  <conditionalFormatting sqref="FL20:FL21 FL25:FL26 FL29 FL31:FL35 FL37">
    <cfRule type="expression" dxfId="16831" priority="19540" stopIfTrue="1">
      <formula>WEEKDAY($A20)=1</formula>
    </cfRule>
  </conditionalFormatting>
  <conditionalFormatting sqref="FL20:FL21 FL25:FL26 FL29 FL31:FL35 FL37">
    <cfRule type="expression" dxfId="16830" priority="19539" stopIfTrue="1">
      <formula>WEEKDAY($A20)=1</formula>
    </cfRule>
  </conditionalFormatting>
  <conditionalFormatting sqref="FL20:FL21 FL25:FL26 FL29 FL31:FL35 FL37">
    <cfRule type="expression" dxfId="16829" priority="19538" stopIfTrue="1">
      <formula>WEEKDAY($A20)=1</formula>
    </cfRule>
  </conditionalFormatting>
  <conditionalFormatting sqref="FL20:FL21 FL25:FL26 FL29 FL31:FL35 FL37">
    <cfRule type="expression" dxfId="16828" priority="19537" stopIfTrue="1">
      <formula>WEEKDAY($A20)=1</formula>
    </cfRule>
  </conditionalFormatting>
  <conditionalFormatting sqref="FL20:FL21 FL25:FL26 FL29 FL31:FL35 FL37">
    <cfRule type="expression" dxfId="16827" priority="19536" stopIfTrue="1">
      <formula>WEEKDAY($A20)=1</formula>
    </cfRule>
  </conditionalFormatting>
  <conditionalFormatting sqref="FL20:FL21 FL25:FL26 FL29 FL31:FL35 FL37">
    <cfRule type="expression" dxfId="16826" priority="19535" stopIfTrue="1">
      <formula>WEEKDAY($A20)=1</formula>
    </cfRule>
  </conditionalFormatting>
  <conditionalFormatting sqref="FL20:FL21 FL25:FL26 FL29 FL31:FL35 FL37">
    <cfRule type="expression" dxfId="16825" priority="19534" stopIfTrue="1">
      <formula>WEEKDAY($A20)=1</formula>
    </cfRule>
  </conditionalFormatting>
  <conditionalFormatting sqref="FL20:FL21 FL25:FL26 FL29 FL31:FL35 FL37">
    <cfRule type="expression" dxfId="16824" priority="19533" stopIfTrue="1">
      <formula>WEEKDAY($A20)=1</formula>
    </cfRule>
  </conditionalFormatting>
  <conditionalFormatting sqref="FL20:FL21 FL25:FL26 FL29 FL31:FL35 FL37">
    <cfRule type="expression" dxfId="16823" priority="19532" stopIfTrue="1">
      <formula>WEEKDAY($A20)=1</formula>
    </cfRule>
  </conditionalFormatting>
  <conditionalFormatting sqref="FL20:FL21 FL25:FL26 FL29 FL31:FL35 FL37">
    <cfRule type="expression" dxfId="16822" priority="19531" stopIfTrue="1">
      <formula>WEEKDAY($A20)=1</formula>
    </cfRule>
  </conditionalFormatting>
  <conditionalFormatting sqref="FL20:FL21 FL25:FL26 FL29 FL31:FL35 FL37">
    <cfRule type="expression" dxfId="16821" priority="19530" stopIfTrue="1">
      <formula>WEEKDAY($A20)=1</formula>
    </cfRule>
  </conditionalFormatting>
  <conditionalFormatting sqref="FL20:FL21 FL25:FL26 FL29 FL31:FL35 FL37">
    <cfRule type="expression" dxfId="16820" priority="19529" stopIfTrue="1">
      <formula>WEEKDAY($A20)=1</formula>
    </cfRule>
  </conditionalFormatting>
  <conditionalFormatting sqref="FL20:FL21 FL25:FL26 FL29 FL31:FL35 FL37">
    <cfRule type="expression" dxfId="16819" priority="19528" stopIfTrue="1">
      <formula>WEEKDAY($A20)=1</formula>
    </cfRule>
  </conditionalFormatting>
  <conditionalFormatting sqref="FL20:FL21 FL25:FL26 FL29 FL31:FL35 FL37">
    <cfRule type="expression" dxfId="16818" priority="19527" stopIfTrue="1">
      <formula>WEEKDAY($A20)=1</formula>
    </cfRule>
  </conditionalFormatting>
  <conditionalFormatting sqref="FL20:FL21 FL25:FL26 FL29 FL31:FL35 FL37">
    <cfRule type="expression" dxfId="16817" priority="19526" stopIfTrue="1">
      <formula>WEEKDAY($A20)=1</formula>
    </cfRule>
  </conditionalFormatting>
  <conditionalFormatting sqref="FL20:FL21 FL25:FL26 FL29 FL31:FL35 FL37">
    <cfRule type="expression" dxfId="16816" priority="19525" stopIfTrue="1">
      <formula>WEEKDAY($A20)=1</formula>
    </cfRule>
  </conditionalFormatting>
  <conditionalFormatting sqref="FL20:FL21 FL25:FL26 FL29 FL31:FL35 FL37">
    <cfRule type="expression" dxfId="16815" priority="19524" stopIfTrue="1">
      <formula>WEEKDAY($A20)=1</formula>
    </cfRule>
  </conditionalFormatting>
  <conditionalFormatting sqref="FL20:FL21 FL25:FL26 FL29 FL31:FL35 FL37">
    <cfRule type="expression" dxfId="16814" priority="19523" stopIfTrue="1">
      <formula>WEEKDAY($A20)=1</formula>
    </cfRule>
  </conditionalFormatting>
  <conditionalFormatting sqref="FL20:FL21 FL25:FL26 FL29 FL31:FL35 FL37">
    <cfRule type="expression" dxfId="16813" priority="19522" stopIfTrue="1">
      <formula>WEEKDAY($A20)=1</formula>
    </cfRule>
  </conditionalFormatting>
  <conditionalFormatting sqref="FL20:FL21 FL25:FL26 FL29 FL31:FL35 FL37">
    <cfRule type="expression" dxfId="16812" priority="19521" stopIfTrue="1">
      <formula>WEEKDAY($A20)=1</formula>
    </cfRule>
  </conditionalFormatting>
  <conditionalFormatting sqref="FL20:FL21 FL25:FL26 FL29 FL31:FL35 FL37">
    <cfRule type="expression" dxfId="16811" priority="19520" stopIfTrue="1">
      <formula>WEEKDAY($A20)=1</formula>
    </cfRule>
  </conditionalFormatting>
  <conditionalFormatting sqref="FL20:FL21 FL25:FL26 FL29 FL31:FL35 FL37">
    <cfRule type="expression" dxfId="16810" priority="19519" stopIfTrue="1">
      <formula>WEEKDAY($A20)=1</formula>
    </cfRule>
  </conditionalFormatting>
  <conditionalFormatting sqref="FL20:FL21 FL25:FL26 FL29 FL31:FL35 FL37">
    <cfRule type="expression" dxfId="16809" priority="19518" stopIfTrue="1">
      <formula>WEEKDAY($A20)=1</formula>
    </cfRule>
  </conditionalFormatting>
  <conditionalFormatting sqref="FL20:FL21 FL25:FL26 FL29 FL31:FL35 FL37">
    <cfRule type="expression" dxfId="16808" priority="19517" stopIfTrue="1">
      <formula>WEEKDAY($A20)=1</formula>
    </cfRule>
  </conditionalFormatting>
  <conditionalFormatting sqref="FL20:FL21 FL25:FL26 FL29 FL31:FL35 FL37">
    <cfRule type="expression" dxfId="16807" priority="19516" stopIfTrue="1">
      <formula>WEEKDAY($A20)=1</formula>
    </cfRule>
  </conditionalFormatting>
  <conditionalFormatting sqref="FL20:FL21 FL25:FL26 FL29 FL31:FL35 FL37">
    <cfRule type="expression" dxfId="16806" priority="19515" stopIfTrue="1">
      <formula>WEEKDAY($A20)=1</formula>
    </cfRule>
  </conditionalFormatting>
  <conditionalFormatting sqref="FL20:FL21 FL25:FL26 FL29 FL31:FL35 FL37">
    <cfRule type="expression" dxfId="16805" priority="19513" stopIfTrue="1">
      <formula>WEEKDAY($A20)=1</formula>
    </cfRule>
  </conditionalFormatting>
  <conditionalFormatting sqref="FL20:FL21 FL25:FL26 FL29 FL31:FL35 FL37">
    <cfRule type="expression" dxfId="16804" priority="19512" stopIfTrue="1">
      <formula>WEEKDAY($A20)=1</formula>
    </cfRule>
  </conditionalFormatting>
  <conditionalFormatting sqref="FL20:FL21 FL25:FL26 FL29 FL31:FL35 FL37">
    <cfRule type="expression" dxfId="16803" priority="19511" stopIfTrue="1">
      <formula>WEEKDAY($A20)=1</formula>
    </cfRule>
  </conditionalFormatting>
  <conditionalFormatting sqref="FL20:FL21 FL25:FL26 FL29 FL31:FL35 FL37">
    <cfRule type="expression" dxfId="16802" priority="19510" stopIfTrue="1">
      <formula>WEEKDAY($A20)=1</formula>
    </cfRule>
  </conditionalFormatting>
  <conditionalFormatting sqref="FL20:FL21 FL25:FL26 FL29 FL31:FL35 FL37">
    <cfRule type="expression" dxfId="16801" priority="19509" stopIfTrue="1">
      <formula>WEEKDAY($A20)=1</formula>
    </cfRule>
  </conditionalFormatting>
  <conditionalFormatting sqref="FL20:FL21 FL25:FL26 FL29 FL31:FL35 FL37">
    <cfRule type="expression" dxfId="16800" priority="19508" stopIfTrue="1">
      <formula>WEEKDAY($A20)=1</formula>
    </cfRule>
  </conditionalFormatting>
  <conditionalFormatting sqref="FL20:FL21 FL25:FL26 FL29 FL31:FL35 FL37">
    <cfRule type="expression" dxfId="16799" priority="19507" stopIfTrue="1">
      <formula>WEEKDAY($A20)=1</formula>
    </cfRule>
  </conditionalFormatting>
  <conditionalFormatting sqref="FL20:FL21 FL25:FL26 FL29 FL31:FL35 FL37">
    <cfRule type="expression" dxfId="16798" priority="19506" stopIfTrue="1">
      <formula>WEEKDAY($A20)=1</formula>
    </cfRule>
  </conditionalFormatting>
  <conditionalFormatting sqref="FL20:FL21 FL25:FL26 FL29 FL31:FL35 FL37">
    <cfRule type="expression" dxfId="16797" priority="19505" stopIfTrue="1">
      <formula>WEEKDAY($A20)=1</formula>
    </cfRule>
  </conditionalFormatting>
  <conditionalFormatting sqref="FL20:FL21 FL25:FL26 FL29 FL31:FL35 FL37">
    <cfRule type="expression" dxfId="16796" priority="19504" stopIfTrue="1">
      <formula>WEEKDAY($A20)=1</formula>
    </cfRule>
  </conditionalFormatting>
  <conditionalFormatting sqref="FL20:FL21 FL25:FL26 FL29 FL31:FL35 FL37">
    <cfRule type="expression" dxfId="16795" priority="19503" stopIfTrue="1">
      <formula>WEEKDAY($A20)=1</formula>
    </cfRule>
  </conditionalFormatting>
  <conditionalFormatting sqref="FL20:FL21 FL25:FL26 FL29 FL31:FL35 FL37">
    <cfRule type="expression" dxfId="16794" priority="19502" stopIfTrue="1">
      <formula>WEEKDAY($A20)=1</formula>
    </cfRule>
  </conditionalFormatting>
  <conditionalFormatting sqref="FL20:FL21 FL25:FL26 FL29 FL31:FL35 FL37">
    <cfRule type="expression" dxfId="16793" priority="19501" stopIfTrue="1">
      <formula>WEEKDAY($A20)=1</formula>
    </cfRule>
  </conditionalFormatting>
  <conditionalFormatting sqref="FL20:FL21 FL25:FL26 FL29 FL31:FL35 FL37">
    <cfRule type="expression" dxfId="16792" priority="19500" stopIfTrue="1">
      <formula>WEEKDAY($A20)=1</formula>
    </cfRule>
  </conditionalFormatting>
  <conditionalFormatting sqref="FL20:FL21 FL25:FL26 FL29 FL31:FL35 FL37">
    <cfRule type="expression" dxfId="16791" priority="19499" stopIfTrue="1">
      <formula>WEEKDAY($A20)=1</formula>
    </cfRule>
  </conditionalFormatting>
  <conditionalFormatting sqref="FL20:FL21 FL25:FL26 FL29 FL31:FL35 FL37">
    <cfRule type="expression" dxfId="16790" priority="19498" stopIfTrue="1">
      <formula>WEEKDAY($A20)=1</formula>
    </cfRule>
  </conditionalFormatting>
  <conditionalFormatting sqref="FL20:FL21 FL25:FL26 FL29 FL31:FL35 FL37">
    <cfRule type="expression" dxfId="16789" priority="19497" stopIfTrue="1">
      <formula>WEEKDAY($A20)=1</formula>
    </cfRule>
  </conditionalFormatting>
  <conditionalFormatting sqref="FL20:FL21 FL25:FL26 FL29 FL31:FL35 FL37">
    <cfRule type="expression" dxfId="16788" priority="19496" stopIfTrue="1">
      <formula>WEEKDAY($A20)=1</formula>
    </cfRule>
  </conditionalFormatting>
  <conditionalFormatting sqref="FL20:FL21 FL25:FL26 FL29 FL31:FL35 FL37">
    <cfRule type="expression" dxfId="16787" priority="19495" stopIfTrue="1">
      <formula>WEEKDAY($A20)=1</formula>
    </cfRule>
  </conditionalFormatting>
  <conditionalFormatting sqref="FL20:FL21 FL25:FL26 FL29 FL31:FL35 FL37">
    <cfRule type="expression" dxfId="16786" priority="19494" stopIfTrue="1">
      <formula>WEEKDAY($A20)=1</formula>
    </cfRule>
  </conditionalFormatting>
  <conditionalFormatting sqref="FL20:FL21 FL25:FL26 FL29 FL31:FL35 FL37">
    <cfRule type="expression" dxfId="16785" priority="19493" stopIfTrue="1">
      <formula>WEEKDAY($A20)=1</formula>
    </cfRule>
  </conditionalFormatting>
  <conditionalFormatting sqref="FL20:FL21 FL25:FL26 FL29 FL31:FL35 FL37">
    <cfRule type="expression" dxfId="16784" priority="19492" stopIfTrue="1">
      <formula>WEEKDAY($A20)=1</formula>
    </cfRule>
  </conditionalFormatting>
  <conditionalFormatting sqref="FL20:FL21 FL25:FL26 FL29 FL31:FL35 FL37">
    <cfRule type="expression" dxfId="16783" priority="19491" stopIfTrue="1">
      <formula>WEEKDAY($A20)=1</formula>
    </cfRule>
  </conditionalFormatting>
  <conditionalFormatting sqref="FL20:FL21 FL25:FL26 FL29 FL31:FL35 FL37">
    <cfRule type="expression" dxfId="16782" priority="19490" stopIfTrue="1">
      <formula>WEEKDAY($A20)=1</formula>
    </cfRule>
  </conditionalFormatting>
  <conditionalFormatting sqref="FL20:FL21 FL25:FL26 FL29 FL31:FL35 FL37">
    <cfRule type="expression" dxfId="16781" priority="19489" stopIfTrue="1">
      <formula>WEEKDAY($A20)=1</formula>
    </cfRule>
  </conditionalFormatting>
  <conditionalFormatting sqref="FL20:FL21 FL25:FL26 FL29 FL31:FL35 FL37">
    <cfRule type="expression" dxfId="16780" priority="19488" stopIfTrue="1">
      <formula>WEEKDAY($A20)=1</formula>
    </cfRule>
  </conditionalFormatting>
  <conditionalFormatting sqref="FL20:FL21 FL25:FL26 FL29 FL31:FL35 FL37">
    <cfRule type="expression" dxfId="16779" priority="19487" stopIfTrue="1">
      <formula>WEEKDAY($A20)=1</formula>
    </cfRule>
  </conditionalFormatting>
  <conditionalFormatting sqref="FL20:FL21 FL25:FL26 FL29 FL31:FL35 FL37">
    <cfRule type="expression" dxfId="16778" priority="19486" stopIfTrue="1">
      <formula>WEEKDAY($A20)=1</formula>
    </cfRule>
  </conditionalFormatting>
  <conditionalFormatting sqref="FL20:FL21 FL25:FL26 FL29 FL31:FL35 FL37">
    <cfRule type="expression" dxfId="16777" priority="19485" stopIfTrue="1">
      <formula>WEEKDAY($A20)=1</formula>
    </cfRule>
  </conditionalFormatting>
  <conditionalFormatting sqref="FL20:FL21 FL25:FL26 FL29 FL31:FL35 FL37">
    <cfRule type="expression" dxfId="16776" priority="19484" stopIfTrue="1">
      <formula>WEEKDAY($A20)=1</formula>
    </cfRule>
  </conditionalFormatting>
  <conditionalFormatting sqref="FL20:FL21 FL25:FL26 FL29 FL31:FL35 FL37">
    <cfRule type="expression" dxfId="16775" priority="19483" stopIfTrue="1">
      <formula>WEEKDAY($A20)=1</formula>
    </cfRule>
  </conditionalFormatting>
  <conditionalFormatting sqref="FL20:FL21 FL25:FL26 FL29 FL31:FL35 FL37">
    <cfRule type="expression" dxfId="16774" priority="19482" stopIfTrue="1">
      <formula>WEEKDAY($A20)=1</formula>
    </cfRule>
  </conditionalFormatting>
  <conditionalFormatting sqref="FL20:FL21 FL25:FL26 FL29 FL31:FL35 FL37">
    <cfRule type="expression" dxfId="16773" priority="19481" stopIfTrue="1">
      <formula>WEEKDAY($A20)=1</formula>
    </cfRule>
  </conditionalFormatting>
  <conditionalFormatting sqref="FL20:FL21 FL25:FL26 FL29 FL31:FL35 FL37">
    <cfRule type="expression" dxfId="16772" priority="19480" stopIfTrue="1">
      <formula>WEEKDAY($A20)=1</formula>
    </cfRule>
  </conditionalFormatting>
  <conditionalFormatting sqref="FL20:FL21 FL25:FL26 FL29 FL31:FL35 FL37">
    <cfRule type="expression" dxfId="16771" priority="19476" stopIfTrue="1">
      <formula>WEEKDAY($A20)=1</formula>
    </cfRule>
  </conditionalFormatting>
  <conditionalFormatting sqref="FL20:FL21 FL25:FL26 FL29 FL31:FL35 FL37">
    <cfRule type="expression" dxfId="16770" priority="19479" stopIfTrue="1">
      <formula>WEEKDAY($A20)=1</formula>
    </cfRule>
  </conditionalFormatting>
  <conditionalFormatting sqref="FL20:FL21 FL25:FL26 FL29 FL31:FL35 FL37">
    <cfRule type="expression" dxfId="16769" priority="19478" stopIfTrue="1">
      <formula>WEEKDAY($A20)=1</formula>
    </cfRule>
  </conditionalFormatting>
  <conditionalFormatting sqref="FL20:FL21 FL25:FL26 FL29 FL31:FL35 FL37">
    <cfRule type="expression" dxfId="16768" priority="19477" stopIfTrue="1">
      <formula>WEEKDAY($A20)=1</formula>
    </cfRule>
  </conditionalFormatting>
  <conditionalFormatting sqref="FL20:FL21 FL25:FL26 FL29 FL31:FL35 FL37">
    <cfRule type="expression" dxfId="16767" priority="19475" stopIfTrue="1">
      <formula>WEEKDAY($A20)=1</formula>
    </cfRule>
  </conditionalFormatting>
  <conditionalFormatting sqref="FL20:FL21 FL25:FL26 FL29 FL31:FL35 FL37">
    <cfRule type="expression" dxfId="16766" priority="19474" stopIfTrue="1">
      <formula>WEEKDAY($A20)=1</formula>
    </cfRule>
  </conditionalFormatting>
  <conditionalFormatting sqref="FL20:FL21 FL25:FL26 FL29 FL31:FL35 FL37">
    <cfRule type="expression" dxfId="16765" priority="19473" stopIfTrue="1">
      <formula>WEEKDAY($A20)=1</formula>
    </cfRule>
  </conditionalFormatting>
  <conditionalFormatting sqref="FL20:FL21 FL25:FL26 FL29 FL31:FL35 FL37">
    <cfRule type="expression" dxfId="16764" priority="19472" stopIfTrue="1">
      <formula>WEEKDAY($A20)=1</formula>
    </cfRule>
  </conditionalFormatting>
  <conditionalFormatting sqref="FL20:FL21 FL25:FL26 FL29 FL31:FL35 FL37">
    <cfRule type="expression" dxfId="16763" priority="19425" stopIfTrue="1">
      <formula>WEEKDAY($A20)=1</formula>
    </cfRule>
  </conditionalFormatting>
  <conditionalFormatting sqref="FL20:FL21 FL25:FL26 FL29 FL31:FL35 FL37">
    <cfRule type="expression" dxfId="16762" priority="19471" stopIfTrue="1">
      <formula>WEEKDAY($A20)=1</formula>
    </cfRule>
  </conditionalFormatting>
  <conditionalFormatting sqref="FL20:FL21 FL25:FL26 FL29 FL31:FL35 FL37">
    <cfRule type="expression" dxfId="16761" priority="19470" stopIfTrue="1">
      <formula>WEEKDAY($A20)=1</formula>
    </cfRule>
  </conditionalFormatting>
  <conditionalFormatting sqref="FL20:FL21 FL25:FL26 FL29 FL31:FL35 FL37">
    <cfRule type="expression" dxfId="16760" priority="19469" stopIfTrue="1">
      <formula>WEEKDAY($A20)=1</formula>
    </cfRule>
  </conditionalFormatting>
  <conditionalFormatting sqref="FL20:FL21 FL25:FL26 FL29 FL31:FL35 FL37">
    <cfRule type="expression" dxfId="16759" priority="19468" stopIfTrue="1">
      <formula>WEEKDAY($A20)=1</formula>
    </cfRule>
  </conditionalFormatting>
  <conditionalFormatting sqref="FL20:FL21 FL25:FL26 FL29 FL31:FL35 FL37">
    <cfRule type="expression" dxfId="16758" priority="19467" stopIfTrue="1">
      <formula>WEEKDAY($A20)=1</formula>
    </cfRule>
  </conditionalFormatting>
  <conditionalFormatting sqref="FL20:FL21 FL25:FL26 FL29 FL31:FL35 FL37">
    <cfRule type="expression" dxfId="16757" priority="19466" stopIfTrue="1">
      <formula>WEEKDAY($A20)=1</formula>
    </cfRule>
  </conditionalFormatting>
  <conditionalFormatting sqref="FL20:FL21 FL25:FL26 FL29 FL31:FL35 FL37">
    <cfRule type="expression" dxfId="16756" priority="19465" stopIfTrue="1">
      <formula>WEEKDAY($A20)=1</formula>
    </cfRule>
  </conditionalFormatting>
  <conditionalFormatting sqref="FL20:FL21 FL25:FL26 FL29 FL31:FL35 FL37">
    <cfRule type="expression" dxfId="16755" priority="19464" stopIfTrue="1">
      <formula>WEEKDAY($A20)=1</formula>
    </cfRule>
  </conditionalFormatting>
  <conditionalFormatting sqref="FL20:FL21 FL25:FL26 FL29 FL31:FL35 FL37">
    <cfRule type="expression" dxfId="16754" priority="19463" stopIfTrue="1">
      <formula>WEEKDAY($A20)=1</formula>
    </cfRule>
  </conditionalFormatting>
  <conditionalFormatting sqref="FL20:FL21 FL25:FL26 FL29 FL31:FL35 FL37">
    <cfRule type="expression" dxfId="16753" priority="19462" stopIfTrue="1">
      <formula>WEEKDAY($A20)=1</formula>
    </cfRule>
  </conditionalFormatting>
  <conditionalFormatting sqref="FL20:FL21 FL25:FL26 FL29 FL31:FL35 FL37">
    <cfRule type="expression" dxfId="16752" priority="19461" stopIfTrue="1">
      <formula>WEEKDAY($A20)=1</formula>
    </cfRule>
  </conditionalFormatting>
  <conditionalFormatting sqref="FL20:FL21 FL25:FL26 FL29 FL31:FL35 FL37">
    <cfRule type="expression" dxfId="16751" priority="19460" stopIfTrue="1">
      <formula>WEEKDAY($A20)=1</formula>
    </cfRule>
  </conditionalFormatting>
  <conditionalFormatting sqref="FL20:FL21 FL25:FL26 FL29 FL31:FL35 FL37">
    <cfRule type="expression" dxfId="16750" priority="19459" stopIfTrue="1">
      <formula>WEEKDAY($A20)=1</formula>
    </cfRule>
  </conditionalFormatting>
  <conditionalFormatting sqref="FL20:FL21 FL25:FL26 FL29 FL31:FL35 FL37">
    <cfRule type="expression" dxfId="16749" priority="19458" stopIfTrue="1">
      <formula>WEEKDAY($A20)=1</formula>
    </cfRule>
  </conditionalFormatting>
  <conditionalFormatting sqref="FL20:FL21 FL25:FL26 FL29 FL31:FL35 FL37">
    <cfRule type="expression" dxfId="16748" priority="19457" stopIfTrue="1">
      <formula>WEEKDAY($A20)=1</formula>
    </cfRule>
  </conditionalFormatting>
  <conditionalFormatting sqref="FL20:FL21 FL25:FL26 FL29 FL31:FL35 FL37">
    <cfRule type="expression" dxfId="16747" priority="19456" stopIfTrue="1">
      <formula>WEEKDAY($A20)=1</formula>
    </cfRule>
  </conditionalFormatting>
  <conditionalFormatting sqref="FL20:FL21 FL25:FL26 FL29 FL31:FL35 FL37">
    <cfRule type="expression" dxfId="16746" priority="19455" stopIfTrue="1">
      <formula>WEEKDAY($A20)=1</formula>
    </cfRule>
  </conditionalFormatting>
  <conditionalFormatting sqref="FL20:FL21 FL25:FL26 FL29 FL31:FL35 FL37">
    <cfRule type="expression" dxfId="16745" priority="19454" stopIfTrue="1">
      <formula>WEEKDAY($A20)=1</formula>
    </cfRule>
  </conditionalFormatting>
  <conditionalFormatting sqref="FL20:FL21 FL25:FL26 FL29 FL31:FL35 FL37">
    <cfRule type="expression" dxfId="16744" priority="19453" stopIfTrue="1">
      <formula>WEEKDAY($A20)=1</formula>
    </cfRule>
  </conditionalFormatting>
  <conditionalFormatting sqref="FL20:FL21 FL25:FL26 FL29 FL31:FL35 FL37">
    <cfRule type="expression" dxfId="16743" priority="19452" stopIfTrue="1">
      <formula>WEEKDAY($A20)=1</formula>
    </cfRule>
  </conditionalFormatting>
  <conditionalFormatting sqref="FL20:FL21 FL25:FL26 FL29 FL31:FL35 FL37">
    <cfRule type="expression" dxfId="16742" priority="19451" stopIfTrue="1">
      <formula>WEEKDAY($A20)=1</formula>
    </cfRule>
  </conditionalFormatting>
  <conditionalFormatting sqref="FL20:FL21 FL25:FL26 FL29 FL31:FL35 FL37">
    <cfRule type="expression" dxfId="16741" priority="19450" stopIfTrue="1">
      <formula>WEEKDAY($A20)=1</formula>
    </cfRule>
  </conditionalFormatting>
  <conditionalFormatting sqref="FL20:FL21 FL25:FL26 FL29 FL31:FL35 FL37">
    <cfRule type="expression" dxfId="16740" priority="19449" stopIfTrue="1">
      <formula>WEEKDAY($A20)=1</formula>
    </cfRule>
  </conditionalFormatting>
  <conditionalFormatting sqref="FL20:FL21 FL25:FL26 FL29 FL31:FL35 FL37">
    <cfRule type="expression" dxfId="16739" priority="19448" stopIfTrue="1">
      <formula>WEEKDAY($A20)=1</formula>
    </cfRule>
  </conditionalFormatting>
  <conditionalFormatting sqref="FL20:FL21 FL25:FL26 FL29 FL31:FL35 FL37">
    <cfRule type="expression" dxfId="16738" priority="19447" stopIfTrue="1">
      <formula>WEEKDAY($A20)=1</formula>
    </cfRule>
  </conditionalFormatting>
  <conditionalFormatting sqref="FL20:FL21 FL25:FL26 FL29 FL31:FL35 FL37">
    <cfRule type="expression" dxfId="16737" priority="19446" stopIfTrue="1">
      <formula>WEEKDAY($A20)=1</formula>
    </cfRule>
  </conditionalFormatting>
  <conditionalFormatting sqref="FL20:FL21 FL25:FL26 FL29 FL31:FL35 FL37">
    <cfRule type="expression" dxfId="16736" priority="19445" stopIfTrue="1">
      <formula>WEEKDAY($A20)=1</formula>
    </cfRule>
  </conditionalFormatting>
  <conditionalFormatting sqref="FL20:FL21 FL25:FL26 FL29 FL31:FL35 FL37">
    <cfRule type="expression" dxfId="16735" priority="19444" stopIfTrue="1">
      <formula>WEEKDAY($A20)=1</formula>
    </cfRule>
  </conditionalFormatting>
  <conditionalFormatting sqref="FL20:FL21 FL25:FL26 FL29 FL31:FL35 FL37">
    <cfRule type="expression" dxfId="16734" priority="19443" stopIfTrue="1">
      <formula>WEEKDAY($A20)=1</formula>
    </cfRule>
  </conditionalFormatting>
  <conditionalFormatting sqref="FL20:FL21 FL25:FL26 FL29 FL31:FL35 FL37">
    <cfRule type="expression" dxfId="16733" priority="19442" stopIfTrue="1">
      <formula>WEEKDAY($A20)=1</formula>
    </cfRule>
  </conditionalFormatting>
  <conditionalFormatting sqref="FL20:FL21 FL25:FL26 FL29 FL31:FL35 FL37">
    <cfRule type="expression" dxfId="16732" priority="19441" stopIfTrue="1">
      <formula>WEEKDAY($A20)=1</formula>
    </cfRule>
  </conditionalFormatting>
  <conditionalFormatting sqref="FL20:FL21 FL25:FL26 FL29 FL31:FL35 FL37">
    <cfRule type="expression" dxfId="16731" priority="19440" stopIfTrue="1">
      <formula>WEEKDAY($A20)=1</formula>
    </cfRule>
  </conditionalFormatting>
  <conditionalFormatting sqref="FL20:FL21 FL25:FL26 FL29 FL31:FL35 FL37">
    <cfRule type="expression" dxfId="16730" priority="19439" stopIfTrue="1">
      <formula>WEEKDAY($A20)=1</formula>
    </cfRule>
  </conditionalFormatting>
  <conditionalFormatting sqref="FL20:FL21 FL25:FL26 FL29 FL31:FL35 FL37">
    <cfRule type="expression" dxfId="16729" priority="19438" stopIfTrue="1">
      <formula>WEEKDAY($A20)=1</formula>
    </cfRule>
  </conditionalFormatting>
  <conditionalFormatting sqref="FL20:FL21 FL25:FL26 FL29 FL31:FL35 FL37">
    <cfRule type="expression" dxfId="16728" priority="19437" stopIfTrue="1">
      <formula>WEEKDAY($A20)=1</formula>
    </cfRule>
  </conditionalFormatting>
  <conditionalFormatting sqref="FL20:FL21 FL25:FL26 FL29 FL31:FL35 FL37">
    <cfRule type="expression" dxfId="16727" priority="19436" stopIfTrue="1">
      <formula>WEEKDAY($A20)=1</formula>
    </cfRule>
  </conditionalFormatting>
  <conditionalFormatting sqref="FL20:FL21 FL25:FL26 FL29 FL31:FL35 FL37">
    <cfRule type="expression" dxfId="16726" priority="19435" stopIfTrue="1">
      <formula>WEEKDAY($A20)=1</formula>
    </cfRule>
  </conditionalFormatting>
  <conditionalFormatting sqref="FL20:FL21 FL25:FL26 FL29 FL31:FL35 FL37">
    <cfRule type="expression" dxfId="16725" priority="19434" stopIfTrue="1">
      <formula>WEEKDAY($A20)=1</formula>
    </cfRule>
  </conditionalFormatting>
  <conditionalFormatting sqref="FL20:FL21 FL25:FL26 FL29 FL31:FL35 FL37">
    <cfRule type="expression" dxfId="16724" priority="19433" stopIfTrue="1">
      <formula>WEEKDAY($A20)=1</formula>
    </cfRule>
  </conditionalFormatting>
  <conditionalFormatting sqref="FL20:FL21 FL25:FL26 FL29 FL31:FL35 FL37">
    <cfRule type="expression" dxfId="16723" priority="19432" stopIfTrue="1">
      <formula>WEEKDAY($A20)=1</formula>
    </cfRule>
  </conditionalFormatting>
  <conditionalFormatting sqref="FL20:FL21 FL25:FL26 FL29 FL31:FL35 FL37">
    <cfRule type="expression" dxfId="16722" priority="19431" stopIfTrue="1">
      <formula>WEEKDAY($A20)=1</formula>
    </cfRule>
  </conditionalFormatting>
  <conditionalFormatting sqref="FL20:FL21 FL25:FL26 FL29 FL31:FL35 FL37">
    <cfRule type="expression" dxfId="16721" priority="19430" stopIfTrue="1">
      <formula>WEEKDAY($A20)=1</formula>
    </cfRule>
  </conditionalFormatting>
  <conditionalFormatting sqref="FL20:FL21 FL25:FL26 FL29 FL31:FL35 FL37">
    <cfRule type="expression" dxfId="16720" priority="19429" stopIfTrue="1">
      <formula>WEEKDAY($A20)=1</formula>
    </cfRule>
  </conditionalFormatting>
  <conditionalFormatting sqref="FL20:FL21 FL25:FL26 FL29 FL31:FL35 FL37">
    <cfRule type="expression" dxfId="16719" priority="19428" stopIfTrue="1">
      <formula>WEEKDAY($A20)=1</formula>
    </cfRule>
  </conditionalFormatting>
  <conditionalFormatting sqref="FL20:FL21 FL25:FL26 FL29 FL31:FL35 FL37">
    <cfRule type="expression" dxfId="16718" priority="19427" stopIfTrue="1">
      <formula>WEEKDAY($A20)=1</formula>
    </cfRule>
  </conditionalFormatting>
  <conditionalFormatting sqref="FL20:FL21 FL25:FL26 FL29 FL31:FL35 FL37">
    <cfRule type="expression" dxfId="16717" priority="19426" stopIfTrue="1">
      <formula>WEEKDAY($A20)=1</formula>
    </cfRule>
  </conditionalFormatting>
  <conditionalFormatting sqref="FL20:FL21 FL25:FL26 FL29 FL31:FL35 FL37">
    <cfRule type="expression" dxfId="16716" priority="19421" stopIfTrue="1">
      <formula>WEEKDAY($A20)=1</formula>
    </cfRule>
  </conditionalFormatting>
  <conditionalFormatting sqref="FL20:FL21 FL25:FL26 FL29 FL31:FL35 FL37">
    <cfRule type="expression" dxfId="16715" priority="19424" stopIfTrue="1">
      <formula>WEEKDAY($A20)=1</formula>
    </cfRule>
  </conditionalFormatting>
  <conditionalFormatting sqref="FL20:FL21 FL25:FL26 FL29 FL31:FL35 FL37">
    <cfRule type="expression" dxfId="16714" priority="19423" stopIfTrue="1">
      <formula>WEEKDAY($A20)=1</formula>
    </cfRule>
  </conditionalFormatting>
  <conditionalFormatting sqref="FL20:FL21 FL25:FL26 FL29 FL31:FL35 FL37">
    <cfRule type="expression" dxfId="16713" priority="19422" stopIfTrue="1">
      <formula>WEEKDAY($A20)=1</formula>
    </cfRule>
  </conditionalFormatting>
  <conditionalFormatting sqref="FL20:FL21 FL25:FL26 FL29 FL31:FL35 FL37">
    <cfRule type="expression" dxfId="16712" priority="19420" stopIfTrue="1">
      <formula>WEEKDAY($A20)=1</formula>
    </cfRule>
  </conditionalFormatting>
  <conditionalFormatting sqref="FL20:FL21 FL25:FL26 FL29 FL31:FL35 FL37">
    <cfRule type="expression" dxfId="16711" priority="19419" stopIfTrue="1">
      <formula>WEEKDAY($A20)=1</formula>
    </cfRule>
  </conditionalFormatting>
  <conditionalFormatting sqref="FL20:FL21 FL25:FL26 FL29 FL31:FL35 FL37">
    <cfRule type="expression" dxfId="16710" priority="19418" stopIfTrue="1">
      <formula>WEEKDAY($A20)=1</formula>
    </cfRule>
  </conditionalFormatting>
  <conditionalFormatting sqref="FL20:FL21 FL25:FL26 FL29 FL31:FL35 FL37">
    <cfRule type="expression" dxfId="16709" priority="19417" stopIfTrue="1">
      <formula>WEEKDAY($A20)=1</formula>
    </cfRule>
  </conditionalFormatting>
  <conditionalFormatting sqref="FL20:FL21 FL25:FL26 FL29 FL31:FL35 FL37">
    <cfRule type="expression" dxfId="16708" priority="19370" stopIfTrue="1">
      <formula>WEEKDAY($A20)=1</formula>
    </cfRule>
  </conditionalFormatting>
  <conditionalFormatting sqref="FL20:FL21 FL25:FL26 FL29 FL31:FL35 FL37">
    <cfRule type="expression" dxfId="16707" priority="19416" stopIfTrue="1">
      <formula>WEEKDAY($A20)=1</formula>
    </cfRule>
  </conditionalFormatting>
  <conditionalFormatting sqref="FL20:FL21 FL25:FL26 FL29 FL31:FL35 FL37">
    <cfRule type="expression" dxfId="16706" priority="19415" stopIfTrue="1">
      <formula>WEEKDAY($A20)=1</formula>
    </cfRule>
  </conditionalFormatting>
  <conditionalFormatting sqref="FL20:FL21 FL25:FL26 FL29 FL31:FL35 FL37">
    <cfRule type="expression" dxfId="16705" priority="19414" stopIfTrue="1">
      <formula>WEEKDAY($A20)=1</formula>
    </cfRule>
  </conditionalFormatting>
  <conditionalFormatting sqref="FL20:FL21 FL25:FL26 FL29 FL31:FL35 FL37">
    <cfRule type="expression" dxfId="16704" priority="19413" stopIfTrue="1">
      <formula>WEEKDAY($A20)=1</formula>
    </cfRule>
  </conditionalFormatting>
  <conditionalFormatting sqref="FL20:FL21 FL25:FL26 FL29 FL31:FL35 FL37">
    <cfRule type="expression" dxfId="16703" priority="19412" stopIfTrue="1">
      <formula>WEEKDAY($A20)=1</formula>
    </cfRule>
  </conditionalFormatting>
  <conditionalFormatting sqref="FL20:FL21 FL25:FL26 FL29 FL31:FL35 FL37">
    <cfRule type="expression" dxfId="16702" priority="19411" stopIfTrue="1">
      <formula>WEEKDAY($A20)=1</formula>
    </cfRule>
  </conditionalFormatting>
  <conditionalFormatting sqref="FL20:FL21 FL25:FL26 FL29 FL31:FL35 FL37">
    <cfRule type="expression" dxfId="16701" priority="19410" stopIfTrue="1">
      <formula>WEEKDAY($A20)=1</formula>
    </cfRule>
  </conditionalFormatting>
  <conditionalFormatting sqref="FL20:FL21 FL25:FL26 FL29 FL31:FL35 FL37">
    <cfRule type="expression" dxfId="16700" priority="19409" stopIfTrue="1">
      <formula>WEEKDAY($A20)=1</formula>
    </cfRule>
  </conditionalFormatting>
  <conditionalFormatting sqref="FL20:FL21 FL25:FL26 FL29 FL31:FL35 FL37">
    <cfRule type="expression" dxfId="16699" priority="19408" stopIfTrue="1">
      <formula>WEEKDAY($A20)=1</formula>
    </cfRule>
  </conditionalFormatting>
  <conditionalFormatting sqref="FL20:FL21 FL25:FL26 FL29 FL31:FL35 FL37">
    <cfRule type="expression" dxfId="16698" priority="19407" stopIfTrue="1">
      <formula>WEEKDAY($A20)=1</formula>
    </cfRule>
  </conditionalFormatting>
  <conditionalFormatting sqref="FL20:FL21 FL25:FL26 FL29 FL31:FL35 FL37">
    <cfRule type="expression" dxfId="16697" priority="19406" stopIfTrue="1">
      <formula>WEEKDAY($A20)=1</formula>
    </cfRule>
  </conditionalFormatting>
  <conditionalFormatting sqref="FL20:FL21 FL25:FL26 FL29 FL31:FL35 FL37">
    <cfRule type="expression" dxfId="16696" priority="19405" stopIfTrue="1">
      <formula>WEEKDAY($A20)=1</formula>
    </cfRule>
  </conditionalFormatting>
  <conditionalFormatting sqref="FL20:FL21 FL25:FL26 FL29 FL31:FL35 FL37">
    <cfRule type="expression" dxfId="16695" priority="19404" stopIfTrue="1">
      <formula>WEEKDAY($A20)=1</formula>
    </cfRule>
  </conditionalFormatting>
  <conditionalFormatting sqref="FL20:FL21 FL25:FL26 FL29 FL31:FL35 FL37">
    <cfRule type="expression" dxfId="16694" priority="19403" stopIfTrue="1">
      <formula>WEEKDAY($A20)=1</formula>
    </cfRule>
  </conditionalFormatting>
  <conditionalFormatting sqref="FL20:FL21 FL25:FL26 FL29 FL31:FL35 FL37">
    <cfRule type="expression" dxfId="16693" priority="19402" stopIfTrue="1">
      <formula>WEEKDAY($A20)=1</formula>
    </cfRule>
  </conditionalFormatting>
  <conditionalFormatting sqref="FL20:FL21 FL25:FL26 FL29 FL31:FL35 FL37">
    <cfRule type="expression" dxfId="16692" priority="19401" stopIfTrue="1">
      <formula>WEEKDAY($A20)=1</formula>
    </cfRule>
  </conditionalFormatting>
  <conditionalFormatting sqref="FL20:FL21 FL25:FL26 FL29 FL31:FL35 FL37">
    <cfRule type="expression" dxfId="16691" priority="19400" stopIfTrue="1">
      <formula>WEEKDAY($A20)=1</formula>
    </cfRule>
  </conditionalFormatting>
  <conditionalFormatting sqref="FL20:FL21 FL25:FL26 FL29 FL31:FL35 FL37">
    <cfRule type="expression" dxfId="16690" priority="19399" stopIfTrue="1">
      <formula>WEEKDAY($A20)=1</formula>
    </cfRule>
  </conditionalFormatting>
  <conditionalFormatting sqref="FL20:FL21 FL25:FL26 FL29 FL31:FL35 FL37">
    <cfRule type="expression" dxfId="16689" priority="19398" stopIfTrue="1">
      <formula>WEEKDAY($A20)=1</formula>
    </cfRule>
  </conditionalFormatting>
  <conditionalFormatting sqref="FL20:FL21 FL25:FL26 FL29 FL31:FL35 FL37">
    <cfRule type="expression" dxfId="16688" priority="19397" stopIfTrue="1">
      <formula>WEEKDAY($A20)=1</formula>
    </cfRule>
  </conditionalFormatting>
  <conditionalFormatting sqref="FL20:FL21 FL25:FL26 FL29 FL31:FL35 FL37">
    <cfRule type="expression" dxfId="16687" priority="19396" stopIfTrue="1">
      <formula>WEEKDAY($A20)=1</formula>
    </cfRule>
  </conditionalFormatting>
  <conditionalFormatting sqref="FL20:FL21 FL25:FL26 FL29 FL31:FL35 FL37">
    <cfRule type="expression" dxfId="16686" priority="19395" stopIfTrue="1">
      <formula>WEEKDAY($A20)=1</formula>
    </cfRule>
  </conditionalFormatting>
  <conditionalFormatting sqref="FL20:FL21 FL25:FL26 FL29 FL31:FL35 FL37">
    <cfRule type="expression" dxfId="16685" priority="19394" stopIfTrue="1">
      <formula>WEEKDAY($A20)=1</formula>
    </cfRule>
  </conditionalFormatting>
  <conditionalFormatting sqref="FL20:FL21 FL25:FL26 FL29 FL31:FL35 FL37">
    <cfRule type="expression" dxfId="16684" priority="19393" stopIfTrue="1">
      <formula>WEEKDAY($A20)=1</formula>
    </cfRule>
  </conditionalFormatting>
  <conditionalFormatting sqref="FL20:FL21 FL25:FL26 FL29 FL31:FL35 FL37">
    <cfRule type="expression" dxfId="16683" priority="19392" stopIfTrue="1">
      <formula>WEEKDAY($A20)=1</formula>
    </cfRule>
  </conditionalFormatting>
  <conditionalFormatting sqref="FL20:FL21 FL25:FL26 FL29 FL31:FL35 FL37">
    <cfRule type="expression" dxfId="16682" priority="19391" stopIfTrue="1">
      <formula>WEEKDAY($A20)=1</formula>
    </cfRule>
  </conditionalFormatting>
  <conditionalFormatting sqref="FL20:FL21 FL25:FL26 FL29 FL31:FL35 FL37">
    <cfRule type="expression" dxfId="16681" priority="19390" stopIfTrue="1">
      <formula>WEEKDAY($A20)=1</formula>
    </cfRule>
  </conditionalFormatting>
  <conditionalFormatting sqref="FL20:FL21 FL25:FL26 FL29 FL31:FL35 FL37">
    <cfRule type="expression" dxfId="16680" priority="19389" stopIfTrue="1">
      <formula>WEEKDAY($A20)=1</formula>
    </cfRule>
  </conditionalFormatting>
  <conditionalFormatting sqref="FL20:FL21 FL25:FL26 FL29 FL31:FL35 FL37">
    <cfRule type="expression" dxfId="16679" priority="19388" stopIfTrue="1">
      <formula>WEEKDAY($A20)=1</formula>
    </cfRule>
  </conditionalFormatting>
  <conditionalFormatting sqref="FL20:FL21 FL25:FL26 FL29 FL31:FL35 FL37">
    <cfRule type="expression" dxfId="16678" priority="19387" stopIfTrue="1">
      <formula>WEEKDAY($A20)=1</formula>
    </cfRule>
  </conditionalFormatting>
  <conditionalFormatting sqref="FL20:FL21 FL25:FL26 FL29 FL31:FL35 FL37">
    <cfRule type="expression" dxfId="16677" priority="19386" stopIfTrue="1">
      <formula>WEEKDAY($A20)=1</formula>
    </cfRule>
  </conditionalFormatting>
  <conditionalFormatting sqref="FL20:FL21 FL25:FL26 FL29 FL31:FL35 FL37">
    <cfRule type="expression" dxfId="16676" priority="19385" stopIfTrue="1">
      <formula>WEEKDAY($A20)=1</formula>
    </cfRule>
  </conditionalFormatting>
  <conditionalFormatting sqref="FL20:FL21 FL25:FL26 FL29 FL31:FL35 FL37">
    <cfRule type="expression" dxfId="16675" priority="19384" stopIfTrue="1">
      <formula>WEEKDAY($A20)=1</formula>
    </cfRule>
  </conditionalFormatting>
  <conditionalFormatting sqref="FL20:FL21 FL25:FL26 FL29 FL31:FL35 FL37">
    <cfRule type="expression" dxfId="16674" priority="19383" stopIfTrue="1">
      <formula>WEEKDAY($A20)=1</formula>
    </cfRule>
  </conditionalFormatting>
  <conditionalFormatting sqref="FL20:FL21 FL25:FL26 FL29 FL31:FL35 FL37">
    <cfRule type="expression" dxfId="16673" priority="19382" stopIfTrue="1">
      <formula>WEEKDAY($A20)=1</formula>
    </cfRule>
  </conditionalFormatting>
  <conditionalFormatting sqref="FL20:FL21 FL25:FL26 FL29 FL31:FL35 FL37">
    <cfRule type="expression" dxfId="16672" priority="19381" stopIfTrue="1">
      <formula>WEEKDAY($A20)=1</formula>
    </cfRule>
  </conditionalFormatting>
  <conditionalFormatting sqref="FL20:FL21 FL25:FL26 FL29 FL31:FL35 FL37">
    <cfRule type="expression" dxfId="16671" priority="19380" stopIfTrue="1">
      <formula>WEEKDAY($A20)=1</formula>
    </cfRule>
  </conditionalFormatting>
  <conditionalFormatting sqref="FL20:FL21 FL25:FL26 FL29 FL31:FL35 FL37">
    <cfRule type="expression" dxfId="16670" priority="19379" stopIfTrue="1">
      <formula>WEEKDAY($A20)=1</formula>
    </cfRule>
  </conditionalFormatting>
  <conditionalFormatting sqref="FL20:FL21 FL25:FL26 FL29 FL31:FL35 FL37">
    <cfRule type="expression" dxfId="16669" priority="19378" stopIfTrue="1">
      <formula>WEEKDAY($A20)=1</formula>
    </cfRule>
  </conditionalFormatting>
  <conditionalFormatting sqref="FL20:FL21 FL25:FL26 FL29 FL31:FL35 FL37">
    <cfRule type="expression" dxfId="16668" priority="19377" stopIfTrue="1">
      <formula>WEEKDAY($A20)=1</formula>
    </cfRule>
  </conditionalFormatting>
  <conditionalFormatting sqref="FL20:FL21 FL25:FL26 FL29 FL31:FL35 FL37">
    <cfRule type="expression" dxfId="16667" priority="19376" stopIfTrue="1">
      <formula>WEEKDAY($A20)=1</formula>
    </cfRule>
  </conditionalFormatting>
  <conditionalFormatting sqref="FL20:FL21 FL25:FL26 FL29 FL31:FL35 FL37">
    <cfRule type="expression" dxfId="16666" priority="19375" stopIfTrue="1">
      <formula>WEEKDAY($A20)=1</formula>
    </cfRule>
  </conditionalFormatting>
  <conditionalFormatting sqref="FL20:FL21 FL25:FL26 FL29 FL31:FL35 FL37">
    <cfRule type="expression" dxfId="16665" priority="19374" stopIfTrue="1">
      <formula>WEEKDAY($A20)=1</formula>
    </cfRule>
  </conditionalFormatting>
  <conditionalFormatting sqref="FL20:FL21 FL25:FL26 FL29 FL31:FL35 FL37">
    <cfRule type="expression" dxfId="16664" priority="19373" stopIfTrue="1">
      <formula>WEEKDAY($A20)=1</formula>
    </cfRule>
  </conditionalFormatting>
  <conditionalFormatting sqref="FL20:FL21 FL25:FL26 FL29 FL31:FL35 FL37">
    <cfRule type="expression" dxfId="16663" priority="19372" stopIfTrue="1">
      <formula>WEEKDAY($A20)=1</formula>
    </cfRule>
  </conditionalFormatting>
  <conditionalFormatting sqref="FL20:FL21 FL25:FL26 FL29 FL31:FL35 FL37">
    <cfRule type="expression" dxfId="16662" priority="19371" stopIfTrue="1">
      <formula>WEEKDAY($A20)=1</formula>
    </cfRule>
  </conditionalFormatting>
  <conditionalFormatting sqref="FL20:FL21 FL25:FL26 FL29 FL31:FL35 FL37">
    <cfRule type="expression" dxfId="16661" priority="19369" stopIfTrue="1">
      <formula>WEEKDAY($A20)=1</formula>
    </cfRule>
  </conditionalFormatting>
  <conditionalFormatting sqref="FL20:FL21 FL25:FL26 FL29 FL31:FL35 FL37">
    <cfRule type="expression" dxfId="16660" priority="19368" stopIfTrue="1">
      <formula>WEEKDAY($A20)=1</formula>
    </cfRule>
  </conditionalFormatting>
  <conditionalFormatting sqref="FL20:FL21 FL25:FL26 FL29 FL31:FL35 FL37">
    <cfRule type="expression" dxfId="16659" priority="19367" stopIfTrue="1">
      <formula>WEEKDAY($A20)=1</formula>
    </cfRule>
  </conditionalFormatting>
  <conditionalFormatting sqref="FL20:FL21 FL25:FL26 FL29 FL31:FL35 FL37">
    <cfRule type="expression" dxfId="16658" priority="19366" stopIfTrue="1">
      <formula>WEEKDAY($A20)=1</formula>
    </cfRule>
  </conditionalFormatting>
  <conditionalFormatting sqref="FL20:FL21 FL25:FL26 FL29 FL31:FL35 FL37">
    <cfRule type="expression" dxfId="16657" priority="19365" stopIfTrue="1">
      <formula>WEEKDAY($A20)=1</formula>
    </cfRule>
  </conditionalFormatting>
  <conditionalFormatting sqref="FL20:FL21 FL25:FL26 FL29 FL31:FL35 FL37">
    <cfRule type="expression" dxfId="16656" priority="19364" stopIfTrue="1">
      <formula>WEEKDAY($A20)=1</formula>
    </cfRule>
  </conditionalFormatting>
  <conditionalFormatting sqref="FL20:FL21 FL25:FL26 FL29 FL31:FL35 FL37">
    <cfRule type="expression" dxfId="16655" priority="19363" stopIfTrue="1">
      <formula>WEEKDAY($A20)=1</formula>
    </cfRule>
  </conditionalFormatting>
  <conditionalFormatting sqref="FL20:FL21 FL25:FL26 FL29 FL31:FL35 FL37">
    <cfRule type="expression" dxfId="16654" priority="19362" stopIfTrue="1">
      <formula>WEEKDAY($A20)=1</formula>
    </cfRule>
  </conditionalFormatting>
  <conditionalFormatting sqref="FL20:FL21 FL25:FL26 FL29 FL31:FL35 FL37">
    <cfRule type="expression" dxfId="16653" priority="19361" stopIfTrue="1">
      <formula>WEEKDAY($A20)=1</formula>
    </cfRule>
  </conditionalFormatting>
  <conditionalFormatting sqref="FL20:FL21 FL25:FL26 FL29 FL31:FL35 FL37">
    <cfRule type="expression" dxfId="16652" priority="19360" stopIfTrue="1">
      <formula>WEEKDAY($A20)=1</formula>
    </cfRule>
  </conditionalFormatting>
  <conditionalFormatting sqref="FL20:FL21 FL25:FL26 FL29 FL31:FL35 FL37">
    <cfRule type="expression" dxfId="16651" priority="19359" stopIfTrue="1">
      <formula>WEEKDAY($A20)=1</formula>
    </cfRule>
  </conditionalFormatting>
  <conditionalFormatting sqref="FL20:FL21 FL25:FL26 FL29 FL31:FL35 FL37">
    <cfRule type="expression" dxfId="16650" priority="19358" stopIfTrue="1">
      <formula>WEEKDAY($A20)=1</formula>
    </cfRule>
  </conditionalFormatting>
  <conditionalFormatting sqref="FL20:FL21 FL25:FL26 FL29 FL31:FL35 FL37">
    <cfRule type="expression" dxfId="16649" priority="19357" stopIfTrue="1">
      <formula>WEEKDAY($A20)=1</formula>
    </cfRule>
  </conditionalFormatting>
  <conditionalFormatting sqref="FL20:FL21 FL25:FL26 FL29 FL31:FL35 FL37">
    <cfRule type="expression" dxfId="16648" priority="19356" stopIfTrue="1">
      <formula>WEEKDAY($A20)=1</formula>
    </cfRule>
  </conditionalFormatting>
  <conditionalFormatting sqref="FL20:FL21 FL25:FL26 FL29 FL31:FL35 FL37">
    <cfRule type="expression" dxfId="16647" priority="19355" stopIfTrue="1">
      <formula>WEEKDAY($A20)=1</formula>
    </cfRule>
  </conditionalFormatting>
  <conditionalFormatting sqref="FL20:FL21 FL25:FL26 FL29 FL31:FL35 FL37">
    <cfRule type="expression" dxfId="16646" priority="19354" stopIfTrue="1">
      <formula>WEEKDAY($A20)=1</formula>
    </cfRule>
  </conditionalFormatting>
  <conditionalFormatting sqref="FL20:FL21 FL25:FL26 FL29 FL31:FL35 FL37">
    <cfRule type="expression" dxfId="16645" priority="19353" stopIfTrue="1">
      <formula>WEEKDAY($A20)=1</formula>
    </cfRule>
  </conditionalFormatting>
  <conditionalFormatting sqref="FL20:FL21 FL25:FL26 FL29 FL31:FL35 FL37">
    <cfRule type="expression" dxfId="16644" priority="19352" stopIfTrue="1">
      <formula>WEEKDAY($A20)=1</formula>
    </cfRule>
  </conditionalFormatting>
  <conditionalFormatting sqref="FL20:FL21 FL25:FL26 FL29 FL31:FL35 FL37">
    <cfRule type="expression" dxfId="16643" priority="19351" stopIfTrue="1">
      <formula>WEEKDAY($A20)=1</formula>
    </cfRule>
  </conditionalFormatting>
  <conditionalFormatting sqref="FL20:FL21 FL25:FL26 FL29 FL31:FL35 FL37">
    <cfRule type="expression" dxfId="16642" priority="19350" stopIfTrue="1">
      <formula>WEEKDAY($A20)=1</formula>
    </cfRule>
  </conditionalFormatting>
  <conditionalFormatting sqref="FL20:FL21 FL25:FL26 FL29 FL31:FL35 FL37">
    <cfRule type="expression" dxfId="16641" priority="19349" stopIfTrue="1">
      <formula>WEEKDAY($A20)=1</formula>
    </cfRule>
  </conditionalFormatting>
  <conditionalFormatting sqref="FL20:FL21 FL25:FL26 FL29 FL31:FL35 FL37">
    <cfRule type="expression" dxfId="16640" priority="19348" stopIfTrue="1">
      <formula>WEEKDAY($A20)=1</formula>
    </cfRule>
  </conditionalFormatting>
  <conditionalFormatting sqref="FL20:FL21 FL25:FL26 FL29 FL31:FL35 FL37">
    <cfRule type="expression" dxfId="16639" priority="19347" stopIfTrue="1">
      <formula>WEEKDAY($A20)=1</formula>
    </cfRule>
  </conditionalFormatting>
  <conditionalFormatting sqref="FL20:FL21 FL25:FL26 FL29 FL31:FL35 FL37">
    <cfRule type="expression" dxfId="16638" priority="19346" stopIfTrue="1">
      <formula>WEEKDAY($A20)=1</formula>
    </cfRule>
  </conditionalFormatting>
  <conditionalFormatting sqref="FL20:FL21 FL25:FL26 FL29 FL31:FL35 FL37">
    <cfRule type="expression" dxfId="16637" priority="19345" stopIfTrue="1">
      <formula>WEEKDAY($A20)=1</formula>
    </cfRule>
  </conditionalFormatting>
  <conditionalFormatting sqref="FL20:FL21 FL25:FL26 FL29 FL31:FL35 FL37">
    <cfRule type="expression" dxfId="16636" priority="19344" stopIfTrue="1">
      <formula>WEEKDAY($A20)=1</formula>
    </cfRule>
  </conditionalFormatting>
  <conditionalFormatting sqref="FL20:FL21 FL25:FL26 FL29 FL31:FL35 FL37">
    <cfRule type="expression" dxfId="16635" priority="19343" stopIfTrue="1">
      <formula>WEEKDAY($A20)=1</formula>
    </cfRule>
  </conditionalFormatting>
  <conditionalFormatting sqref="FL20:FL21 FL25:FL26 FL29 FL31:FL35 FL37">
    <cfRule type="expression" dxfId="16634" priority="19342" stopIfTrue="1">
      <formula>WEEKDAY($A20)=1</formula>
    </cfRule>
  </conditionalFormatting>
  <conditionalFormatting sqref="FL20:FL21 FL25:FL26 FL29 FL31:FL35 FL37">
    <cfRule type="expression" dxfId="16633" priority="19341" stopIfTrue="1">
      <formula>WEEKDAY($A20)=1</formula>
    </cfRule>
  </conditionalFormatting>
  <conditionalFormatting sqref="FL20:FL21 FL25:FL26 FL29 FL31:FL35 FL37">
    <cfRule type="expression" dxfId="16632" priority="19340" stopIfTrue="1">
      <formula>WEEKDAY($A20)=1</formula>
    </cfRule>
  </conditionalFormatting>
  <conditionalFormatting sqref="FL20:FL21 FL25:FL26 FL29 FL31:FL35 FL37">
    <cfRule type="expression" dxfId="16631" priority="19339" stopIfTrue="1">
      <formula>WEEKDAY($A20)=1</formula>
    </cfRule>
  </conditionalFormatting>
  <conditionalFormatting sqref="FL20:FL21 FL25:FL26 FL29 FL31:FL35 FL37">
    <cfRule type="expression" dxfId="16630" priority="19338" stopIfTrue="1">
      <formula>WEEKDAY($A20)=1</formula>
    </cfRule>
  </conditionalFormatting>
  <conditionalFormatting sqref="FL20:FL21 FL25:FL26 FL29 FL31:FL35 FL37">
    <cfRule type="expression" dxfId="16629" priority="19337" stopIfTrue="1">
      <formula>WEEKDAY($A20)=1</formula>
    </cfRule>
  </conditionalFormatting>
  <conditionalFormatting sqref="FL20:FL21 FL25:FL26 FL29 FL31:FL35 FL37">
    <cfRule type="expression" dxfId="16628" priority="19336" stopIfTrue="1">
      <formula>WEEKDAY($A20)=1</formula>
    </cfRule>
  </conditionalFormatting>
  <conditionalFormatting sqref="FL20:FL21 FL25:FL26 FL29 FL31:FL35 FL37">
    <cfRule type="expression" dxfId="16627" priority="19332" stopIfTrue="1">
      <formula>WEEKDAY($A20)=1</formula>
    </cfRule>
  </conditionalFormatting>
  <conditionalFormatting sqref="FL20:FL21 FL25:FL26 FL29 FL31:FL35 FL37">
    <cfRule type="expression" dxfId="16626" priority="19335" stopIfTrue="1">
      <formula>WEEKDAY($A20)=1</formula>
    </cfRule>
  </conditionalFormatting>
  <conditionalFormatting sqref="FL20:FL21 FL25:FL26 FL29 FL31:FL35 FL37">
    <cfRule type="expression" dxfId="16625" priority="19334" stopIfTrue="1">
      <formula>WEEKDAY($A20)=1</formula>
    </cfRule>
  </conditionalFormatting>
  <conditionalFormatting sqref="FL20:FL21 FL25:FL26 FL29 FL31:FL35 FL37">
    <cfRule type="expression" dxfId="16624" priority="19333" stopIfTrue="1">
      <formula>WEEKDAY($A20)=1</formula>
    </cfRule>
  </conditionalFormatting>
  <conditionalFormatting sqref="FL20:FL21 FL25:FL26 FL29 FL31:FL35 FL37">
    <cfRule type="expression" dxfId="16623" priority="19331" stopIfTrue="1">
      <formula>WEEKDAY($A20)=1</formula>
    </cfRule>
  </conditionalFormatting>
  <conditionalFormatting sqref="FL20:FL21 FL25:FL26 FL29 FL31:FL35 FL37">
    <cfRule type="expression" dxfId="16622" priority="19330" stopIfTrue="1">
      <formula>WEEKDAY($A20)=1</formula>
    </cfRule>
  </conditionalFormatting>
  <conditionalFormatting sqref="FL20:FL21 FL25:FL26 FL29 FL31:FL35 FL37">
    <cfRule type="expression" dxfId="16621" priority="19329" stopIfTrue="1">
      <formula>WEEKDAY($A20)=1</formula>
    </cfRule>
  </conditionalFormatting>
  <conditionalFormatting sqref="FL20:FL21 FL25:FL26 FL29 FL31:FL35 FL37">
    <cfRule type="expression" dxfId="16620" priority="19328" stopIfTrue="1">
      <formula>WEEKDAY($A20)=1</formula>
    </cfRule>
  </conditionalFormatting>
  <conditionalFormatting sqref="FL20:FL21 FL25:FL26 FL29 FL31:FL35 FL37">
    <cfRule type="expression" dxfId="16619" priority="19281" stopIfTrue="1">
      <formula>WEEKDAY($A20)=1</formula>
    </cfRule>
  </conditionalFormatting>
  <conditionalFormatting sqref="FL20:FL21 FL25:FL26 FL29 FL31:FL35 FL37">
    <cfRule type="expression" dxfId="16618" priority="19327" stopIfTrue="1">
      <formula>WEEKDAY($A20)=1</formula>
    </cfRule>
  </conditionalFormatting>
  <conditionalFormatting sqref="FL20:FL21 FL25:FL26 FL29 FL31:FL35 FL37">
    <cfRule type="expression" dxfId="16617" priority="19326" stopIfTrue="1">
      <formula>WEEKDAY($A20)=1</formula>
    </cfRule>
  </conditionalFormatting>
  <conditionalFormatting sqref="FL20:FL21 FL25:FL26 FL29 FL31:FL35 FL37">
    <cfRule type="expression" dxfId="16616" priority="19325" stopIfTrue="1">
      <formula>WEEKDAY($A20)=1</formula>
    </cfRule>
  </conditionalFormatting>
  <conditionalFormatting sqref="FL20:FL21 FL25:FL26 FL29 FL31:FL35 FL37">
    <cfRule type="expression" dxfId="16615" priority="19324" stopIfTrue="1">
      <formula>WEEKDAY($A20)=1</formula>
    </cfRule>
  </conditionalFormatting>
  <conditionalFormatting sqref="FL20:FL21 FL25:FL26 FL29 FL31:FL35 FL37">
    <cfRule type="expression" dxfId="16614" priority="19323" stopIfTrue="1">
      <formula>WEEKDAY($A20)=1</formula>
    </cfRule>
  </conditionalFormatting>
  <conditionalFormatting sqref="FL20:FL21 FL25:FL26 FL29 FL31:FL35 FL37">
    <cfRule type="expression" dxfId="16613" priority="19322" stopIfTrue="1">
      <formula>WEEKDAY($A20)=1</formula>
    </cfRule>
  </conditionalFormatting>
  <conditionalFormatting sqref="FL20:FL21 FL25:FL26 FL29 FL31:FL35 FL37">
    <cfRule type="expression" dxfId="16612" priority="19321" stopIfTrue="1">
      <formula>WEEKDAY($A20)=1</formula>
    </cfRule>
  </conditionalFormatting>
  <conditionalFormatting sqref="FL20:FL21 FL25:FL26 FL29 FL31:FL35 FL37">
    <cfRule type="expression" dxfId="16611" priority="19320" stopIfTrue="1">
      <formula>WEEKDAY($A20)=1</formula>
    </cfRule>
  </conditionalFormatting>
  <conditionalFormatting sqref="FL20:FL21 FL25:FL26 FL29 FL31:FL35 FL37">
    <cfRule type="expression" dxfId="16610" priority="19319" stopIfTrue="1">
      <formula>WEEKDAY($A20)=1</formula>
    </cfRule>
  </conditionalFormatting>
  <conditionalFormatting sqref="FL20:FL21 FL25:FL26 FL29 FL31:FL35 FL37">
    <cfRule type="expression" dxfId="16609" priority="19318" stopIfTrue="1">
      <formula>WEEKDAY($A20)=1</formula>
    </cfRule>
  </conditionalFormatting>
  <conditionalFormatting sqref="FL20:FL21 FL25:FL26 FL29 FL31:FL35 FL37">
    <cfRule type="expression" dxfId="16608" priority="19317" stopIfTrue="1">
      <formula>WEEKDAY($A20)=1</formula>
    </cfRule>
  </conditionalFormatting>
  <conditionalFormatting sqref="FL20:FL21 FL25:FL26 FL29 FL31:FL35 FL37">
    <cfRule type="expression" dxfId="16607" priority="19316" stopIfTrue="1">
      <formula>WEEKDAY($A20)=1</formula>
    </cfRule>
  </conditionalFormatting>
  <conditionalFormatting sqref="FL20:FL21 FL25:FL26 FL29 FL31:FL35 FL37">
    <cfRule type="expression" dxfId="16606" priority="19315" stopIfTrue="1">
      <formula>WEEKDAY($A20)=1</formula>
    </cfRule>
  </conditionalFormatting>
  <conditionalFormatting sqref="FL20:FL21 FL25:FL26 FL29 FL31:FL35 FL37">
    <cfRule type="expression" dxfId="16605" priority="19314" stopIfTrue="1">
      <formula>WEEKDAY($A20)=1</formula>
    </cfRule>
  </conditionalFormatting>
  <conditionalFormatting sqref="FL20:FL21 FL25:FL26 FL29 FL31:FL35 FL37">
    <cfRule type="expression" dxfId="16604" priority="19313" stopIfTrue="1">
      <formula>WEEKDAY($A20)=1</formula>
    </cfRule>
  </conditionalFormatting>
  <conditionalFormatting sqref="FL20:FL21 FL25:FL26 FL29 FL31:FL35 FL37">
    <cfRule type="expression" dxfId="16603" priority="19312" stopIfTrue="1">
      <formula>WEEKDAY($A20)=1</formula>
    </cfRule>
  </conditionalFormatting>
  <conditionalFormatting sqref="FL20:FL21 FL25:FL26 FL29 FL31:FL35 FL37">
    <cfRule type="expression" dxfId="16602" priority="19311" stopIfTrue="1">
      <formula>WEEKDAY($A20)=1</formula>
    </cfRule>
  </conditionalFormatting>
  <conditionalFormatting sqref="FL20:FL21 FL25:FL26 FL29 FL31:FL35 FL37">
    <cfRule type="expression" dxfId="16601" priority="19310" stopIfTrue="1">
      <formula>WEEKDAY($A20)=1</formula>
    </cfRule>
  </conditionalFormatting>
  <conditionalFormatting sqref="FL20:FL21 FL25:FL26 FL29 FL31:FL35 FL37">
    <cfRule type="expression" dxfId="16600" priority="19309" stopIfTrue="1">
      <formula>WEEKDAY($A20)=1</formula>
    </cfRule>
  </conditionalFormatting>
  <conditionalFormatting sqref="FL20:FL21 FL25:FL26 FL29 FL31:FL35 FL37">
    <cfRule type="expression" dxfId="16599" priority="19308" stopIfTrue="1">
      <formula>WEEKDAY($A20)=1</formula>
    </cfRule>
  </conditionalFormatting>
  <conditionalFormatting sqref="FL20:FL21 FL25:FL26 FL29 FL31:FL35 FL37">
    <cfRule type="expression" dxfId="16598" priority="19307" stopIfTrue="1">
      <formula>WEEKDAY($A20)=1</formula>
    </cfRule>
  </conditionalFormatting>
  <conditionalFormatting sqref="FL20:FL21 FL25:FL26 FL29 FL31:FL35 FL37">
    <cfRule type="expression" dxfId="16597" priority="19306" stopIfTrue="1">
      <formula>WEEKDAY($A20)=1</formula>
    </cfRule>
  </conditionalFormatting>
  <conditionalFormatting sqref="FL20:FL21 FL25:FL26 FL29 FL31:FL35 FL37">
    <cfRule type="expression" dxfId="16596" priority="19305" stopIfTrue="1">
      <formula>WEEKDAY($A20)=1</formula>
    </cfRule>
  </conditionalFormatting>
  <conditionalFormatting sqref="FL20:FL21 FL25:FL26 FL29 FL31:FL35 FL37">
    <cfRule type="expression" dxfId="16595" priority="19304" stopIfTrue="1">
      <formula>WEEKDAY($A20)=1</formula>
    </cfRule>
  </conditionalFormatting>
  <conditionalFormatting sqref="FL20:FL21 FL25:FL26 FL29 FL31:FL35 FL37">
    <cfRule type="expression" dxfId="16594" priority="19303" stopIfTrue="1">
      <formula>WEEKDAY($A20)=1</formula>
    </cfRule>
  </conditionalFormatting>
  <conditionalFormatting sqref="FL20:FL21 FL25:FL26 FL29 FL31:FL35 FL37">
    <cfRule type="expression" dxfId="16593" priority="19302" stopIfTrue="1">
      <formula>WEEKDAY($A20)=1</formula>
    </cfRule>
  </conditionalFormatting>
  <conditionalFormatting sqref="FL20:FL21 FL25:FL26 FL29 FL31:FL35 FL37">
    <cfRule type="expression" dxfId="16592" priority="19301" stopIfTrue="1">
      <formula>WEEKDAY($A20)=1</formula>
    </cfRule>
  </conditionalFormatting>
  <conditionalFormatting sqref="FL20:FL21 FL25:FL26 FL29 FL31:FL35 FL37">
    <cfRule type="expression" dxfId="16591" priority="19300" stopIfTrue="1">
      <formula>WEEKDAY($A20)=1</formula>
    </cfRule>
  </conditionalFormatting>
  <conditionalFormatting sqref="FL20:FL21 FL25:FL26 FL29 FL31:FL35 FL37">
    <cfRule type="expression" dxfId="16590" priority="19299" stopIfTrue="1">
      <formula>WEEKDAY($A20)=1</formula>
    </cfRule>
  </conditionalFormatting>
  <conditionalFormatting sqref="FL20:FL21 FL25:FL26 FL29 FL31:FL35 FL37">
    <cfRule type="expression" dxfId="16589" priority="19298" stopIfTrue="1">
      <formula>WEEKDAY($A20)=1</formula>
    </cfRule>
  </conditionalFormatting>
  <conditionalFormatting sqref="FL20:FL21 FL25:FL26 FL29 FL31:FL35 FL37">
    <cfRule type="expression" dxfId="16588" priority="19297" stopIfTrue="1">
      <formula>WEEKDAY($A20)=1</formula>
    </cfRule>
  </conditionalFormatting>
  <conditionalFormatting sqref="FL20:FL21 FL25:FL26 FL29 FL31:FL35 FL37">
    <cfRule type="expression" dxfId="16587" priority="19296" stopIfTrue="1">
      <formula>WEEKDAY($A20)=1</formula>
    </cfRule>
  </conditionalFormatting>
  <conditionalFormatting sqref="FL20:FL21 FL25:FL26 FL29 FL31:FL35 FL37">
    <cfRule type="expression" dxfId="16586" priority="19295" stopIfTrue="1">
      <formula>WEEKDAY($A20)=1</formula>
    </cfRule>
  </conditionalFormatting>
  <conditionalFormatting sqref="FL20:FL21 FL25:FL26 FL29 FL31:FL35 FL37">
    <cfRule type="expression" dxfId="16585" priority="19294" stopIfTrue="1">
      <formula>WEEKDAY($A20)=1</formula>
    </cfRule>
  </conditionalFormatting>
  <conditionalFormatting sqref="FL20:FL21 FL25:FL26 FL29 FL31:FL35 FL37">
    <cfRule type="expression" dxfId="16584" priority="19293" stopIfTrue="1">
      <formula>WEEKDAY($A20)=1</formula>
    </cfRule>
  </conditionalFormatting>
  <conditionalFormatting sqref="FL20:FL21 FL25:FL26 FL29 FL31:FL35 FL37">
    <cfRule type="expression" dxfId="16583" priority="19292" stopIfTrue="1">
      <formula>WEEKDAY($A20)=1</formula>
    </cfRule>
  </conditionalFormatting>
  <conditionalFormatting sqref="FL20:FL21 FL25:FL26 FL29 FL31:FL35 FL37">
    <cfRule type="expression" dxfId="16582" priority="19291" stopIfTrue="1">
      <formula>WEEKDAY($A20)=1</formula>
    </cfRule>
  </conditionalFormatting>
  <conditionalFormatting sqref="FL20:FL21 FL25:FL26 FL29 FL31:FL35 FL37">
    <cfRule type="expression" dxfId="16581" priority="19290" stopIfTrue="1">
      <formula>WEEKDAY($A20)=1</formula>
    </cfRule>
  </conditionalFormatting>
  <conditionalFormatting sqref="FL20:FL21 FL25:FL26 FL29 FL31:FL35 FL37">
    <cfRule type="expression" dxfId="16580" priority="19289" stopIfTrue="1">
      <formula>WEEKDAY($A20)=1</formula>
    </cfRule>
  </conditionalFormatting>
  <conditionalFormatting sqref="FL20:FL21 FL25:FL26 FL29 FL31:FL35 FL37">
    <cfRule type="expression" dxfId="16579" priority="19288" stopIfTrue="1">
      <formula>WEEKDAY($A20)=1</formula>
    </cfRule>
  </conditionalFormatting>
  <conditionalFormatting sqref="FL20:FL21 FL25:FL26 FL29 FL31:FL35 FL37">
    <cfRule type="expression" dxfId="16578" priority="19287" stopIfTrue="1">
      <formula>WEEKDAY($A20)=1</formula>
    </cfRule>
  </conditionalFormatting>
  <conditionalFormatting sqref="FL20:FL21 FL25:FL26 FL29 FL31:FL35 FL37">
    <cfRule type="expression" dxfId="16577" priority="19286" stopIfTrue="1">
      <formula>WEEKDAY($A20)=1</formula>
    </cfRule>
  </conditionalFormatting>
  <conditionalFormatting sqref="FL20:FL21 FL25:FL26 FL29 FL31:FL35 FL37">
    <cfRule type="expression" dxfId="16576" priority="19285" stopIfTrue="1">
      <formula>WEEKDAY($A20)=1</formula>
    </cfRule>
  </conditionalFormatting>
  <conditionalFormatting sqref="FL20:FL21 FL25:FL26 FL29 FL31:FL35 FL37">
    <cfRule type="expression" dxfId="16575" priority="19284" stopIfTrue="1">
      <formula>WEEKDAY($A20)=1</formula>
    </cfRule>
  </conditionalFormatting>
  <conditionalFormatting sqref="FL20:FL21 FL25:FL26 FL29 FL31:FL35 FL37">
    <cfRule type="expression" dxfId="16574" priority="19283" stopIfTrue="1">
      <formula>WEEKDAY($A20)=1</formula>
    </cfRule>
  </conditionalFormatting>
  <conditionalFormatting sqref="FL20:FL21 FL25:FL26 FL29 FL31:FL35 FL37">
    <cfRule type="expression" dxfId="16573" priority="19282" stopIfTrue="1">
      <formula>WEEKDAY($A20)=1</formula>
    </cfRule>
  </conditionalFormatting>
  <conditionalFormatting sqref="FL20:FL21 FL25:FL26 FL29 FL31:FL35 FL37">
    <cfRule type="expression" dxfId="16572" priority="19280" stopIfTrue="1">
      <formula>WEEKDAY($A20)=1</formula>
    </cfRule>
  </conditionalFormatting>
  <conditionalFormatting sqref="FL20:FL21 FL25:FL26 FL29 FL31:FL35 FL37">
    <cfRule type="expression" dxfId="16571" priority="19279" stopIfTrue="1">
      <formula>WEEKDAY($A20)=1</formula>
    </cfRule>
  </conditionalFormatting>
  <conditionalFormatting sqref="FL20:FL21 FL25:FL26 FL29 FL31:FL35 FL37">
    <cfRule type="expression" dxfId="16570" priority="19278" stopIfTrue="1">
      <formula>WEEKDAY($A20)=1</formula>
    </cfRule>
  </conditionalFormatting>
  <conditionalFormatting sqref="FL20:FL21 FL25:FL26 FL29 FL31:FL35 FL37">
    <cfRule type="expression" dxfId="16569" priority="19277" stopIfTrue="1">
      <formula>WEEKDAY($A20)=1</formula>
    </cfRule>
  </conditionalFormatting>
  <conditionalFormatting sqref="FL20:FL21 FL25:FL26 FL29 FL31:FL35 FL37">
    <cfRule type="expression" dxfId="16568" priority="19276" stopIfTrue="1">
      <formula>WEEKDAY($A20)=1</formula>
    </cfRule>
  </conditionalFormatting>
  <conditionalFormatting sqref="FL20:FL21 FL25:FL26 FL29 FL31:FL35 FL37">
    <cfRule type="expression" dxfId="16567" priority="19275" stopIfTrue="1">
      <formula>WEEKDAY($A20)=1</formula>
    </cfRule>
  </conditionalFormatting>
  <conditionalFormatting sqref="FL20:FL21 FL25:FL26 FL29 FL31:FL35 FL37">
    <cfRule type="expression" dxfId="16566" priority="19274" stopIfTrue="1">
      <formula>WEEKDAY($A20)=1</formula>
    </cfRule>
  </conditionalFormatting>
  <conditionalFormatting sqref="FL20:FL21 FL25:FL26 FL29 FL31:FL35 FL37">
    <cfRule type="expression" dxfId="16565" priority="19273" stopIfTrue="1">
      <formula>WEEKDAY($A20)=1</formula>
    </cfRule>
  </conditionalFormatting>
  <conditionalFormatting sqref="FL20:FL21 FL25:FL26 FL29 FL31:FL35 FL37">
    <cfRule type="expression" dxfId="16564" priority="19272" stopIfTrue="1">
      <formula>WEEKDAY($A20)=1</formula>
    </cfRule>
  </conditionalFormatting>
  <conditionalFormatting sqref="FL20:FL21 FL25:FL26 FL29 FL31:FL35 FL37">
    <cfRule type="expression" dxfId="16563" priority="19271" stopIfTrue="1">
      <formula>WEEKDAY($A20)=1</formula>
    </cfRule>
  </conditionalFormatting>
  <conditionalFormatting sqref="FL20:FL21 FL25:FL26 FL29 FL31:FL35 FL37">
    <cfRule type="expression" dxfId="16562" priority="19270" stopIfTrue="1">
      <formula>WEEKDAY($A20)=1</formula>
    </cfRule>
  </conditionalFormatting>
  <conditionalFormatting sqref="FL20:FL21 FL25:FL26 FL29 FL31:FL35 FL37">
    <cfRule type="expression" dxfId="16561" priority="19269" stopIfTrue="1">
      <formula>WEEKDAY($A20)=1</formula>
    </cfRule>
  </conditionalFormatting>
  <conditionalFormatting sqref="FL20:FL21 FL25:FL26 FL29 FL31:FL35 FL37">
    <cfRule type="expression" dxfId="16560" priority="19268" stopIfTrue="1">
      <formula>WEEKDAY($A20)=1</formula>
    </cfRule>
  </conditionalFormatting>
  <conditionalFormatting sqref="FL20:FL21 FL25:FL26 FL29 FL31:FL35 FL37">
    <cfRule type="expression" dxfId="16559" priority="19267" stopIfTrue="1">
      <formula>WEEKDAY($A20)=1</formula>
    </cfRule>
  </conditionalFormatting>
  <conditionalFormatting sqref="FL20:FL21 FL25:FL26 FL29 FL31:FL35 FL37">
    <cfRule type="expression" dxfId="16558" priority="19266" stopIfTrue="1">
      <formula>WEEKDAY($A20)=1</formula>
    </cfRule>
  </conditionalFormatting>
  <conditionalFormatting sqref="FL20:FL21 FL25:FL26 FL29 FL31:FL35 FL37">
    <cfRule type="expression" dxfId="16557" priority="19265" stopIfTrue="1">
      <formula>WEEKDAY($A20)=1</formula>
    </cfRule>
  </conditionalFormatting>
  <conditionalFormatting sqref="FL20:FL21 FL25:FL26 FL29 FL31:FL35 FL37">
    <cfRule type="expression" dxfId="16556" priority="19264" stopIfTrue="1">
      <formula>WEEKDAY($A20)=1</formula>
    </cfRule>
  </conditionalFormatting>
  <conditionalFormatting sqref="FL20:FL21 FL25:FL26 FL29 FL31:FL35 FL37">
    <cfRule type="expression" dxfId="16555" priority="19263" stopIfTrue="1">
      <formula>WEEKDAY($A20)=1</formula>
    </cfRule>
  </conditionalFormatting>
  <conditionalFormatting sqref="FL20:FL21 FL25:FL26 FL29 FL31:FL35 FL37">
    <cfRule type="expression" dxfId="16554" priority="19262" stopIfTrue="1">
      <formula>WEEKDAY($A20)=1</formula>
    </cfRule>
  </conditionalFormatting>
  <conditionalFormatting sqref="FL20:FL21 FL25:FL26 FL29 FL31:FL35 FL37">
    <cfRule type="expression" dxfId="16553" priority="19261" stopIfTrue="1">
      <formula>WEEKDAY($A20)=1</formula>
    </cfRule>
  </conditionalFormatting>
  <conditionalFormatting sqref="FL20:FL21 FL25:FL26 FL29 FL31:FL35 FL37">
    <cfRule type="expression" dxfId="16552" priority="19260" stopIfTrue="1">
      <formula>WEEKDAY($A20)=1</formula>
    </cfRule>
  </conditionalFormatting>
  <conditionalFormatting sqref="FL20:FL21 FL25:FL26 FL29 FL31:FL35 FL37">
    <cfRule type="expression" dxfId="16551" priority="19259" stopIfTrue="1">
      <formula>WEEKDAY($A20)=1</formula>
    </cfRule>
  </conditionalFormatting>
  <conditionalFormatting sqref="FL20:FL21 FL25:FL26 FL29 FL31:FL35 FL37">
    <cfRule type="expression" dxfId="16550" priority="19258" stopIfTrue="1">
      <formula>WEEKDAY($A20)=1</formula>
    </cfRule>
  </conditionalFormatting>
  <conditionalFormatting sqref="FL20:FL21 FL25:FL26 FL29 FL31:FL35 FL37">
    <cfRule type="expression" dxfId="16549" priority="19257" stopIfTrue="1">
      <formula>WEEKDAY($A20)=1</formula>
    </cfRule>
  </conditionalFormatting>
  <conditionalFormatting sqref="FL20:FL21 FL25:FL26 FL29 FL31:FL35 FL37">
    <cfRule type="expression" dxfId="16548" priority="19256" stopIfTrue="1">
      <formula>WEEKDAY($A20)=1</formula>
    </cfRule>
  </conditionalFormatting>
  <conditionalFormatting sqref="FL20:FL21 FL25:FL26 FL29 FL31:FL35 FL37">
    <cfRule type="expression" dxfId="16547" priority="19255" stopIfTrue="1">
      <formula>WEEKDAY($A20)=1</formula>
    </cfRule>
  </conditionalFormatting>
  <conditionalFormatting sqref="FL20:FL21 FL25:FL26 FL29 FL31:FL35 FL37">
    <cfRule type="expression" dxfId="16546" priority="19254" stopIfTrue="1">
      <formula>WEEKDAY($A20)=1</formula>
    </cfRule>
  </conditionalFormatting>
  <conditionalFormatting sqref="FL20:FL21 FL25:FL26 FL29 FL31:FL35 FL37">
    <cfRule type="expression" dxfId="16545" priority="19253" stopIfTrue="1">
      <formula>WEEKDAY($A20)=1</formula>
    </cfRule>
  </conditionalFormatting>
  <conditionalFormatting sqref="FL20:FL21 FL25:FL26 FL29 FL31:FL35 FL37">
    <cfRule type="expression" dxfId="16544" priority="19252" stopIfTrue="1">
      <formula>WEEKDAY($A20)=1</formula>
    </cfRule>
  </conditionalFormatting>
  <conditionalFormatting sqref="FL20:FL21 FL25:FL26 FL29 FL31:FL35 FL37">
    <cfRule type="expression" dxfId="16543" priority="19251" stopIfTrue="1">
      <formula>WEEKDAY($A20)=1</formula>
    </cfRule>
  </conditionalFormatting>
  <conditionalFormatting sqref="FL20:FL21 FL25:FL26 FL29 FL31:FL35 FL37">
    <cfRule type="expression" dxfId="16542" priority="19250" stopIfTrue="1">
      <formula>WEEKDAY($A20)=1</formula>
    </cfRule>
  </conditionalFormatting>
  <conditionalFormatting sqref="FL20:FL21 FL25:FL26 FL29 FL31:FL35 FL37">
    <cfRule type="expression" dxfId="16541" priority="19249" stopIfTrue="1">
      <formula>WEEKDAY($A20)=1</formula>
    </cfRule>
  </conditionalFormatting>
  <conditionalFormatting sqref="FL20:FL21 FL25:FL26 FL29 FL31:FL35 FL37">
    <cfRule type="expression" dxfId="16540" priority="19248" stopIfTrue="1">
      <formula>WEEKDAY($A20)=1</formula>
    </cfRule>
  </conditionalFormatting>
  <conditionalFormatting sqref="FL20:FL21 FL25:FL26 FL29 FL31:FL35 FL37">
    <cfRule type="expression" dxfId="16539" priority="19247" stopIfTrue="1">
      <formula>WEEKDAY($A20)=1</formula>
    </cfRule>
  </conditionalFormatting>
  <conditionalFormatting sqref="FL20:FL21 FL25:FL26 FL29 FL31:FL35 FL37">
    <cfRule type="expression" dxfId="16538" priority="19243" stopIfTrue="1">
      <formula>WEEKDAY($A20)=1</formula>
    </cfRule>
  </conditionalFormatting>
  <conditionalFormatting sqref="FL20:FL21 FL25:FL26 FL29 FL31:FL35 FL37">
    <cfRule type="expression" dxfId="16537" priority="19246" stopIfTrue="1">
      <formula>WEEKDAY($A20)=1</formula>
    </cfRule>
  </conditionalFormatting>
  <conditionalFormatting sqref="FL20:FL21 FL25:FL26 FL29 FL31:FL35 FL37">
    <cfRule type="expression" dxfId="16536" priority="19245" stopIfTrue="1">
      <formula>WEEKDAY($A20)=1</formula>
    </cfRule>
  </conditionalFormatting>
  <conditionalFormatting sqref="FL20:FL21 FL25:FL26 FL29 FL31:FL35 FL37">
    <cfRule type="expression" dxfId="16535" priority="19244" stopIfTrue="1">
      <formula>WEEKDAY($A20)=1</formula>
    </cfRule>
  </conditionalFormatting>
  <conditionalFormatting sqref="FL20:FL21 FL25:FL26 FL29 FL31:FL35 FL37">
    <cfRule type="expression" dxfId="16534" priority="19242" stopIfTrue="1">
      <formula>WEEKDAY($A20)=1</formula>
    </cfRule>
  </conditionalFormatting>
  <conditionalFormatting sqref="FL20:FL21 FL25:FL26 FL29 FL31:FL35 FL37">
    <cfRule type="expression" dxfId="16533" priority="19241" stopIfTrue="1">
      <formula>WEEKDAY($A20)=1</formula>
    </cfRule>
  </conditionalFormatting>
  <conditionalFormatting sqref="FL20:FL21 FL25:FL26 FL29 FL31:FL35 FL37">
    <cfRule type="expression" dxfId="16532" priority="19240" stopIfTrue="1">
      <formula>WEEKDAY($A20)=1</formula>
    </cfRule>
  </conditionalFormatting>
  <conditionalFormatting sqref="FL20:FL21 FL25:FL26 FL29 FL31:FL35 FL37">
    <cfRule type="expression" dxfId="16531" priority="19239" stopIfTrue="1">
      <formula>WEEKDAY($A20)=1</formula>
    </cfRule>
  </conditionalFormatting>
  <conditionalFormatting sqref="FL20:FL21 FL25:FL26 FL29 FL31:FL35 FL37">
    <cfRule type="expression" dxfId="16530" priority="19192" stopIfTrue="1">
      <formula>WEEKDAY($A20)=1</formula>
    </cfRule>
  </conditionalFormatting>
  <conditionalFormatting sqref="FL20:FL21 FL25:FL26 FL29 FL31:FL35 FL37">
    <cfRule type="expression" dxfId="16529" priority="19238" stopIfTrue="1">
      <formula>WEEKDAY($A20)=1</formula>
    </cfRule>
  </conditionalFormatting>
  <conditionalFormatting sqref="FL20:FL21 FL25:FL26 FL29 FL31:FL35 FL37">
    <cfRule type="expression" dxfId="16528" priority="19237" stopIfTrue="1">
      <formula>WEEKDAY($A20)=1</formula>
    </cfRule>
  </conditionalFormatting>
  <conditionalFormatting sqref="FL20:FL21 FL25:FL26 FL29 FL31:FL35 FL37">
    <cfRule type="expression" dxfId="16527" priority="19236" stopIfTrue="1">
      <formula>WEEKDAY($A20)=1</formula>
    </cfRule>
  </conditionalFormatting>
  <conditionalFormatting sqref="FL20:FL21 FL25:FL26 FL29 FL31:FL35 FL37">
    <cfRule type="expression" dxfId="16526" priority="19235" stopIfTrue="1">
      <formula>WEEKDAY($A20)=1</formula>
    </cfRule>
  </conditionalFormatting>
  <conditionalFormatting sqref="FL20:FL21 FL25:FL26 FL29 FL31:FL35 FL37">
    <cfRule type="expression" dxfId="16525" priority="19234" stopIfTrue="1">
      <formula>WEEKDAY($A20)=1</formula>
    </cfRule>
  </conditionalFormatting>
  <conditionalFormatting sqref="FL20:FL21 FL25:FL26 FL29 FL31:FL35 FL37">
    <cfRule type="expression" dxfId="16524" priority="19233" stopIfTrue="1">
      <formula>WEEKDAY($A20)=1</formula>
    </cfRule>
  </conditionalFormatting>
  <conditionalFormatting sqref="FL20:FL21 FL25:FL26 FL29 FL31:FL35 FL37">
    <cfRule type="expression" dxfId="16523" priority="19232" stopIfTrue="1">
      <formula>WEEKDAY($A20)=1</formula>
    </cfRule>
  </conditionalFormatting>
  <conditionalFormatting sqref="FL20:FL21 FL25:FL26 FL29 FL31:FL35 FL37">
    <cfRule type="expression" dxfId="16522" priority="19231" stopIfTrue="1">
      <formula>WEEKDAY($A20)=1</formula>
    </cfRule>
  </conditionalFormatting>
  <conditionalFormatting sqref="FL20:FL21 FL25:FL26 FL29 FL31:FL35 FL37">
    <cfRule type="expression" dxfId="16521" priority="19230" stopIfTrue="1">
      <formula>WEEKDAY($A20)=1</formula>
    </cfRule>
  </conditionalFormatting>
  <conditionalFormatting sqref="FL20:FL21 FL25:FL26 FL29 FL31:FL35 FL37">
    <cfRule type="expression" dxfId="16520" priority="19229" stopIfTrue="1">
      <formula>WEEKDAY($A20)=1</formula>
    </cfRule>
  </conditionalFormatting>
  <conditionalFormatting sqref="FL20:FL21 FL25:FL26 FL29 FL31:FL35 FL37">
    <cfRule type="expression" dxfId="16519" priority="19228" stopIfTrue="1">
      <formula>WEEKDAY($A20)=1</formula>
    </cfRule>
  </conditionalFormatting>
  <conditionalFormatting sqref="FL20:FL21 FL25:FL26 FL29 FL31:FL35 FL37">
    <cfRule type="expression" dxfId="16518" priority="19227" stopIfTrue="1">
      <formula>WEEKDAY($A20)=1</formula>
    </cfRule>
  </conditionalFormatting>
  <conditionalFormatting sqref="FL20:FL21 FL25:FL26 FL29 FL31:FL35 FL37">
    <cfRule type="expression" dxfId="16517" priority="19226" stopIfTrue="1">
      <formula>WEEKDAY($A20)=1</formula>
    </cfRule>
  </conditionalFormatting>
  <conditionalFormatting sqref="FL20:FL21 FL25:FL26 FL29 FL31:FL35 FL37">
    <cfRule type="expression" dxfId="16516" priority="19225" stopIfTrue="1">
      <formula>WEEKDAY($A20)=1</formula>
    </cfRule>
  </conditionalFormatting>
  <conditionalFormatting sqref="FL20:FL21 FL25:FL26 FL29 FL31:FL35 FL37">
    <cfRule type="expression" dxfId="16515" priority="19224" stopIfTrue="1">
      <formula>WEEKDAY($A20)=1</formula>
    </cfRule>
  </conditionalFormatting>
  <conditionalFormatting sqref="FL20:FL21 FL25:FL26 FL29 FL31:FL35 FL37">
    <cfRule type="expression" dxfId="16514" priority="19223" stopIfTrue="1">
      <formula>WEEKDAY($A20)=1</formula>
    </cfRule>
  </conditionalFormatting>
  <conditionalFormatting sqref="FL20:FL21 FL25:FL26 FL29 FL31:FL35 FL37">
    <cfRule type="expression" dxfId="16513" priority="19222" stopIfTrue="1">
      <formula>WEEKDAY($A20)=1</formula>
    </cfRule>
  </conditionalFormatting>
  <conditionalFormatting sqref="FL20:FL21 FL25:FL26 FL29 FL31:FL35 FL37">
    <cfRule type="expression" dxfId="16512" priority="19221" stopIfTrue="1">
      <formula>WEEKDAY($A20)=1</formula>
    </cfRule>
  </conditionalFormatting>
  <conditionalFormatting sqref="FL20:FL21 FL25:FL26 FL29 FL31:FL35 FL37">
    <cfRule type="expression" dxfId="16511" priority="19220" stopIfTrue="1">
      <formula>WEEKDAY($A20)=1</formula>
    </cfRule>
  </conditionalFormatting>
  <conditionalFormatting sqref="FL20:FL21 FL25:FL26 FL29 FL31:FL35 FL37">
    <cfRule type="expression" dxfId="16510" priority="19219" stopIfTrue="1">
      <formula>WEEKDAY($A20)=1</formula>
    </cfRule>
  </conditionalFormatting>
  <conditionalFormatting sqref="FL20:FL21 FL25:FL26 FL29 FL31:FL35 FL37">
    <cfRule type="expression" dxfId="16509" priority="19218" stopIfTrue="1">
      <formula>WEEKDAY($A20)=1</formula>
    </cfRule>
  </conditionalFormatting>
  <conditionalFormatting sqref="FL20:FL21 FL25:FL26 FL29 FL31:FL35 FL37">
    <cfRule type="expression" dxfId="16508" priority="19217" stopIfTrue="1">
      <formula>WEEKDAY($A20)=1</formula>
    </cfRule>
  </conditionalFormatting>
  <conditionalFormatting sqref="FL20:FL21 FL25:FL26 FL29 FL31:FL35 FL37">
    <cfRule type="expression" dxfId="16507" priority="19216" stopIfTrue="1">
      <formula>WEEKDAY($A20)=1</formula>
    </cfRule>
  </conditionalFormatting>
  <conditionalFormatting sqref="FL20:FL21 FL25:FL26 FL29 FL31:FL35 FL37">
    <cfRule type="expression" dxfId="16506" priority="19215" stopIfTrue="1">
      <formula>WEEKDAY($A20)=1</formula>
    </cfRule>
  </conditionalFormatting>
  <conditionalFormatting sqref="FL20:FL21 FL25:FL26 FL29 FL31:FL35 FL37">
    <cfRule type="expression" dxfId="16505" priority="19214" stopIfTrue="1">
      <formula>WEEKDAY($A20)=1</formula>
    </cfRule>
  </conditionalFormatting>
  <conditionalFormatting sqref="FL20:FL21 FL25:FL26 FL29 FL31:FL35 FL37">
    <cfRule type="expression" dxfId="16504" priority="19213" stopIfTrue="1">
      <formula>WEEKDAY($A20)=1</formula>
    </cfRule>
  </conditionalFormatting>
  <conditionalFormatting sqref="FL20:FL21 FL25:FL26 FL29 FL31:FL35 FL37">
    <cfRule type="expression" dxfId="16503" priority="19212" stopIfTrue="1">
      <formula>WEEKDAY($A20)=1</formula>
    </cfRule>
  </conditionalFormatting>
  <conditionalFormatting sqref="FL20:FL21 FL25:FL26 FL29 FL31:FL35 FL37">
    <cfRule type="expression" dxfId="16502" priority="19211" stopIfTrue="1">
      <formula>WEEKDAY($A20)=1</formula>
    </cfRule>
  </conditionalFormatting>
  <conditionalFormatting sqref="FL20:FL21 FL25:FL26 FL29 FL31:FL35 FL37">
    <cfRule type="expression" dxfId="16501" priority="19210" stopIfTrue="1">
      <formula>WEEKDAY($A20)=1</formula>
    </cfRule>
  </conditionalFormatting>
  <conditionalFormatting sqref="FL20:FL21 FL25:FL26 FL29 FL31:FL35 FL37">
    <cfRule type="expression" dxfId="16500" priority="19209" stopIfTrue="1">
      <formula>WEEKDAY($A20)=1</formula>
    </cfRule>
  </conditionalFormatting>
  <conditionalFormatting sqref="FL20:FL21 FL25:FL26 FL29 FL31:FL35 FL37">
    <cfRule type="expression" dxfId="16499" priority="19208" stopIfTrue="1">
      <formula>WEEKDAY($A20)=1</formula>
    </cfRule>
  </conditionalFormatting>
  <conditionalFormatting sqref="FL20:FL21 FL25:FL26 FL29 FL31:FL35 FL37">
    <cfRule type="expression" dxfId="16498" priority="19207" stopIfTrue="1">
      <formula>WEEKDAY($A20)=1</formula>
    </cfRule>
  </conditionalFormatting>
  <conditionalFormatting sqref="FL20:FL21 FL25:FL26 FL29 FL31:FL35 FL37">
    <cfRule type="expression" dxfId="16497" priority="19206" stopIfTrue="1">
      <formula>WEEKDAY($A20)=1</formula>
    </cfRule>
  </conditionalFormatting>
  <conditionalFormatting sqref="FL20:FL21 FL25:FL26 FL29 FL31:FL35 FL37">
    <cfRule type="expression" dxfId="16496" priority="19205" stopIfTrue="1">
      <formula>WEEKDAY($A20)=1</formula>
    </cfRule>
  </conditionalFormatting>
  <conditionalFormatting sqref="FL20:FL21 FL25:FL26 FL29 FL31:FL35 FL37">
    <cfRule type="expression" dxfId="16495" priority="19204" stopIfTrue="1">
      <formula>WEEKDAY($A20)=1</formula>
    </cfRule>
  </conditionalFormatting>
  <conditionalFormatting sqref="FL20:FL21 FL25:FL26 FL29 FL31:FL35 FL37">
    <cfRule type="expression" dxfId="16494" priority="19203" stopIfTrue="1">
      <formula>WEEKDAY($A20)=1</formula>
    </cfRule>
  </conditionalFormatting>
  <conditionalFormatting sqref="FL20:FL21 FL25:FL26 FL29 FL31:FL35 FL37">
    <cfRule type="expression" dxfId="16493" priority="19202" stopIfTrue="1">
      <formula>WEEKDAY($A20)=1</formula>
    </cfRule>
  </conditionalFormatting>
  <conditionalFormatting sqref="FL20:FL21 FL25:FL26 FL29 FL31:FL35 FL37">
    <cfRule type="expression" dxfId="16492" priority="19201" stopIfTrue="1">
      <formula>WEEKDAY($A20)=1</formula>
    </cfRule>
  </conditionalFormatting>
  <conditionalFormatting sqref="FL20:FL21 FL25:FL26 FL29 FL31:FL35 FL37">
    <cfRule type="expression" dxfId="16491" priority="19200" stopIfTrue="1">
      <formula>WEEKDAY($A20)=1</formula>
    </cfRule>
  </conditionalFormatting>
  <conditionalFormatting sqref="FL20:FL21 FL25:FL26 FL29 FL31:FL35 FL37">
    <cfRule type="expression" dxfId="16490" priority="19199" stopIfTrue="1">
      <formula>WEEKDAY($A20)=1</formula>
    </cfRule>
  </conditionalFormatting>
  <conditionalFormatting sqref="FL20:FL21 FL25:FL26 FL29 FL31:FL35 FL37">
    <cfRule type="expression" dxfId="16489" priority="19198" stopIfTrue="1">
      <formula>WEEKDAY($A20)=1</formula>
    </cfRule>
  </conditionalFormatting>
  <conditionalFormatting sqref="FL20:FL21 FL25:FL26 FL29 FL31:FL35 FL37">
    <cfRule type="expression" dxfId="16488" priority="19197" stopIfTrue="1">
      <formula>WEEKDAY($A20)=1</formula>
    </cfRule>
  </conditionalFormatting>
  <conditionalFormatting sqref="FL20:FL21 FL25:FL26 FL29 FL31:FL35 FL37">
    <cfRule type="expression" dxfId="16487" priority="19196" stopIfTrue="1">
      <formula>WEEKDAY($A20)=1</formula>
    </cfRule>
  </conditionalFormatting>
  <conditionalFormatting sqref="FL20:FL21 FL25:FL26 FL29 FL31:FL35 FL37">
    <cfRule type="expression" dxfId="16486" priority="19195" stopIfTrue="1">
      <formula>WEEKDAY($A20)=1</formula>
    </cfRule>
  </conditionalFormatting>
  <conditionalFormatting sqref="FL20:FL21 FL25:FL26 FL29 FL31:FL35 FL37">
    <cfRule type="expression" dxfId="16485" priority="19194" stopIfTrue="1">
      <formula>WEEKDAY($A20)=1</formula>
    </cfRule>
  </conditionalFormatting>
  <conditionalFormatting sqref="FL20:FL21 FL25:FL26 FL29 FL31:FL35 FL37">
    <cfRule type="expression" dxfId="16484" priority="19193" stopIfTrue="1">
      <formula>WEEKDAY($A20)=1</formula>
    </cfRule>
  </conditionalFormatting>
  <conditionalFormatting sqref="FL20:FL21 FL25:FL26 FL29 FL31:FL35 FL37">
    <cfRule type="expression" dxfId="16483" priority="19188" stopIfTrue="1">
      <formula>WEEKDAY($A20)=1</formula>
    </cfRule>
  </conditionalFormatting>
  <conditionalFormatting sqref="FL20:FL21 FL25:FL26 FL29 FL31:FL35 FL37">
    <cfRule type="expression" dxfId="16482" priority="19191" stopIfTrue="1">
      <formula>WEEKDAY($A20)=1</formula>
    </cfRule>
  </conditionalFormatting>
  <conditionalFormatting sqref="FL20:FL21 FL25:FL26 FL29 FL31:FL35 FL37">
    <cfRule type="expression" dxfId="16481" priority="19190" stopIfTrue="1">
      <formula>WEEKDAY($A20)=1</formula>
    </cfRule>
  </conditionalFormatting>
  <conditionalFormatting sqref="FL20:FL21 FL25:FL26 FL29 FL31:FL35 FL37">
    <cfRule type="expression" dxfId="16480" priority="19189" stopIfTrue="1">
      <formula>WEEKDAY($A20)=1</formula>
    </cfRule>
  </conditionalFormatting>
  <conditionalFormatting sqref="FL20:FL21 FL25:FL26 FL29 FL31:FL35 FL37">
    <cfRule type="expression" dxfId="16479" priority="19187" stopIfTrue="1">
      <formula>WEEKDAY($A20)=1</formula>
    </cfRule>
  </conditionalFormatting>
  <conditionalFormatting sqref="FL20:FL21 FL25:FL26 FL29 FL31:FL35 FL37">
    <cfRule type="expression" dxfId="16478" priority="19186" stopIfTrue="1">
      <formula>WEEKDAY($A20)=1</formula>
    </cfRule>
  </conditionalFormatting>
  <conditionalFormatting sqref="FL20:FL21 FL25:FL26 FL29 FL31:FL35 FL37">
    <cfRule type="expression" dxfId="16477" priority="19185" stopIfTrue="1">
      <formula>WEEKDAY($A20)=1</formula>
    </cfRule>
  </conditionalFormatting>
  <conditionalFormatting sqref="FL20:FL21 FL25:FL26 FL29 FL31:FL35 FL37">
    <cfRule type="expression" dxfId="16476" priority="19184" stopIfTrue="1">
      <formula>WEEKDAY($A20)=1</formula>
    </cfRule>
  </conditionalFormatting>
  <conditionalFormatting sqref="FL20:FL21 FL25:FL26 FL29 FL31:FL35 FL37">
    <cfRule type="expression" dxfId="16475" priority="19137" stopIfTrue="1">
      <formula>WEEKDAY($A20)=1</formula>
    </cfRule>
  </conditionalFormatting>
  <conditionalFormatting sqref="FL20:FL21 FL25:FL26 FL29 FL31:FL35 FL37">
    <cfRule type="expression" dxfId="16474" priority="19183" stopIfTrue="1">
      <formula>WEEKDAY($A20)=1</formula>
    </cfRule>
  </conditionalFormatting>
  <conditionalFormatting sqref="FL20:FL21 FL25:FL26 FL29 FL31:FL35 FL37">
    <cfRule type="expression" dxfId="16473" priority="19182" stopIfTrue="1">
      <formula>WEEKDAY($A20)=1</formula>
    </cfRule>
  </conditionalFormatting>
  <conditionalFormatting sqref="FL20:FL21 FL25:FL26 FL29 FL31:FL35 FL37">
    <cfRule type="expression" dxfId="16472" priority="19181" stopIfTrue="1">
      <formula>WEEKDAY($A20)=1</formula>
    </cfRule>
  </conditionalFormatting>
  <conditionalFormatting sqref="FL20:FL21 FL25:FL26 FL29 FL31:FL35 FL37">
    <cfRule type="expression" dxfId="16471" priority="19180" stopIfTrue="1">
      <formula>WEEKDAY($A20)=1</formula>
    </cfRule>
  </conditionalFormatting>
  <conditionalFormatting sqref="FL20:FL21 FL25:FL26 FL29 FL31:FL35 FL37">
    <cfRule type="expression" dxfId="16470" priority="19179" stopIfTrue="1">
      <formula>WEEKDAY($A20)=1</formula>
    </cfRule>
  </conditionalFormatting>
  <conditionalFormatting sqref="FL20:FL21 FL25:FL26 FL29 FL31:FL35 FL37">
    <cfRule type="expression" dxfId="16469" priority="19178" stopIfTrue="1">
      <formula>WEEKDAY($A20)=1</formula>
    </cfRule>
  </conditionalFormatting>
  <conditionalFormatting sqref="FL20:FL21 FL25:FL26 FL29 FL31:FL35 FL37">
    <cfRule type="expression" dxfId="16468" priority="19177" stopIfTrue="1">
      <formula>WEEKDAY($A20)=1</formula>
    </cfRule>
  </conditionalFormatting>
  <conditionalFormatting sqref="FL20:FL21 FL25:FL26 FL29 FL31:FL35 FL37">
    <cfRule type="expression" dxfId="16467" priority="19176" stopIfTrue="1">
      <formula>WEEKDAY($A20)=1</formula>
    </cfRule>
  </conditionalFormatting>
  <conditionalFormatting sqref="FL20:FL21 FL25:FL26 FL29 FL31:FL35 FL37">
    <cfRule type="expression" dxfId="16466" priority="19175" stopIfTrue="1">
      <formula>WEEKDAY($A20)=1</formula>
    </cfRule>
  </conditionalFormatting>
  <conditionalFormatting sqref="FL20:FL21 FL25:FL26 FL29 FL31:FL35 FL37">
    <cfRule type="expression" dxfId="16465" priority="19174" stopIfTrue="1">
      <formula>WEEKDAY($A20)=1</formula>
    </cfRule>
  </conditionalFormatting>
  <conditionalFormatting sqref="FL20:FL21 FL25:FL26 FL29 FL31:FL35 FL37">
    <cfRule type="expression" dxfId="16464" priority="19173" stopIfTrue="1">
      <formula>WEEKDAY($A20)=1</formula>
    </cfRule>
  </conditionalFormatting>
  <conditionalFormatting sqref="FL20:FL21 FL25:FL26 FL29 FL31:FL35 FL37">
    <cfRule type="expression" dxfId="16463" priority="19172" stopIfTrue="1">
      <formula>WEEKDAY($A20)=1</formula>
    </cfRule>
  </conditionalFormatting>
  <conditionalFormatting sqref="FL20:FL21 FL25:FL26 FL29 FL31:FL35 FL37">
    <cfRule type="expression" dxfId="16462" priority="19171" stopIfTrue="1">
      <formula>WEEKDAY($A20)=1</formula>
    </cfRule>
  </conditionalFormatting>
  <conditionalFormatting sqref="FL20:FL21 FL25:FL26 FL29 FL31:FL35 FL37">
    <cfRule type="expression" dxfId="16461" priority="19170" stopIfTrue="1">
      <formula>WEEKDAY($A20)=1</formula>
    </cfRule>
  </conditionalFormatting>
  <conditionalFormatting sqref="FL20:FL21 FL25:FL26 FL29 FL31:FL35 FL37">
    <cfRule type="expression" dxfId="16460" priority="19169" stopIfTrue="1">
      <formula>WEEKDAY($A20)=1</formula>
    </cfRule>
  </conditionalFormatting>
  <conditionalFormatting sqref="FL20:FL21 FL25:FL26 FL29 FL31:FL35 FL37">
    <cfRule type="expression" dxfId="16459" priority="19168" stopIfTrue="1">
      <formula>WEEKDAY($A20)=1</formula>
    </cfRule>
  </conditionalFormatting>
  <conditionalFormatting sqref="FL20:FL21 FL25:FL26 FL29 FL31:FL35 FL37">
    <cfRule type="expression" dxfId="16458" priority="19167" stopIfTrue="1">
      <formula>WEEKDAY($A20)=1</formula>
    </cfRule>
  </conditionalFormatting>
  <conditionalFormatting sqref="FL20:FL21 FL25:FL26 FL29 FL31:FL35 FL37">
    <cfRule type="expression" dxfId="16457" priority="19166" stopIfTrue="1">
      <formula>WEEKDAY($A20)=1</formula>
    </cfRule>
  </conditionalFormatting>
  <conditionalFormatting sqref="FL20:FL21 FL25:FL26 FL29 FL31:FL35 FL37">
    <cfRule type="expression" dxfId="16456" priority="19165" stopIfTrue="1">
      <formula>WEEKDAY($A20)=1</formula>
    </cfRule>
  </conditionalFormatting>
  <conditionalFormatting sqref="FL20:FL21 FL25:FL26 FL29 FL31:FL35 FL37">
    <cfRule type="expression" dxfId="16455" priority="19164" stopIfTrue="1">
      <formula>WEEKDAY($A20)=1</formula>
    </cfRule>
  </conditionalFormatting>
  <conditionalFormatting sqref="FL20:FL21 FL25:FL26 FL29 FL31:FL35 FL37">
    <cfRule type="expression" dxfId="16454" priority="19163" stopIfTrue="1">
      <formula>WEEKDAY($A20)=1</formula>
    </cfRule>
  </conditionalFormatting>
  <conditionalFormatting sqref="FL20:FL21 FL25:FL26 FL29 FL31:FL35 FL37">
    <cfRule type="expression" dxfId="16453" priority="19162" stopIfTrue="1">
      <formula>WEEKDAY($A20)=1</formula>
    </cfRule>
  </conditionalFormatting>
  <conditionalFormatting sqref="FL20:FL21 FL25:FL26 FL29 FL31:FL35 FL37">
    <cfRule type="expression" dxfId="16452" priority="19161" stopIfTrue="1">
      <formula>WEEKDAY($A20)=1</formula>
    </cfRule>
  </conditionalFormatting>
  <conditionalFormatting sqref="FL20:FL21 FL25:FL26 FL29 FL31:FL35 FL37">
    <cfRule type="expression" dxfId="16451" priority="19160" stopIfTrue="1">
      <formula>WEEKDAY($A20)=1</formula>
    </cfRule>
  </conditionalFormatting>
  <conditionalFormatting sqref="FL20:FL21 FL25:FL26 FL29 FL31:FL35 FL37">
    <cfRule type="expression" dxfId="16450" priority="19159" stopIfTrue="1">
      <formula>WEEKDAY($A20)=1</formula>
    </cfRule>
  </conditionalFormatting>
  <conditionalFormatting sqref="FL20:FL21 FL25:FL26 FL29 FL31:FL35 FL37">
    <cfRule type="expression" dxfId="16449" priority="19158" stopIfTrue="1">
      <formula>WEEKDAY($A20)=1</formula>
    </cfRule>
  </conditionalFormatting>
  <conditionalFormatting sqref="FL20:FL21 FL25:FL26 FL29 FL31:FL35 FL37">
    <cfRule type="expression" dxfId="16448" priority="19157" stopIfTrue="1">
      <formula>WEEKDAY($A20)=1</formula>
    </cfRule>
  </conditionalFormatting>
  <conditionalFormatting sqref="FL20:FL21 FL25:FL26 FL29 FL31:FL35 FL37">
    <cfRule type="expression" dxfId="16447" priority="19156" stopIfTrue="1">
      <formula>WEEKDAY($A20)=1</formula>
    </cfRule>
  </conditionalFormatting>
  <conditionalFormatting sqref="FL20:FL21 FL25:FL26 FL29 FL31:FL35 FL37">
    <cfRule type="expression" dxfId="16446" priority="19155" stopIfTrue="1">
      <formula>WEEKDAY($A20)=1</formula>
    </cfRule>
  </conditionalFormatting>
  <conditionalFormatting sqref="FL20:FL21 FL25:FL26 FL29 FL31:FL35 FL37">
    <cfRule type="expression" dxfId="16445" priority="19154" stopIfTrue="1">
      <formula>WEEKDAY($A20)=1</formula>
    </cfRule>
  </conditionalFormatting>
  <conditionalFormatting sqref="FL20:FL21 FL25:FL26 FL29 FL31:FL35 FL37">
    <cfRule type="expression" dxfId="16444" priority="19153" stopIfTrue="1">
      <formula>WEEKDAY($A20)=1</formula>
    </cfRule>
  </conditionalFormatting>
  <conditionalFormatting sqref="FL20:FL21 FL25:FL26 FL29 FL31:FL35 FL37">
    <cfRule type="expression" dxfId="16443" priority="19152" stopIfTrue="1">
      <formula>WEEKDAY($A20)=1</formula>
    </cfRule>
  </conditionalFormatting>
  <conditionalFormatting sqref="FL20:FL21 FL25:FL26 FL29 FL31:FL35 FL37">
    <cfRule type="expression" dxfId="16442" priority="19151" stopIfTrue="1">
      <formula>WEEKDAY($A20)=1</formula>
    </cfRule>
  </conditionalFormatting>
  <conditionalFormatting sqref="FL20:FL21 FL25:FL26 FL29 FL31:FL35 FL37">
    <cfRule type="expression" dxfId="16441" priority="19150" stopIfTrue="1">
      <formula>WEEKDAY($A20)=1</formula>
    </cfRule>
  </conditionalFormatting>
  <conditionalFormatting sqref="FL20:FL21 FL25:FL26 FL29 FL31:FL35 FL37">
    <cfRule type="expression" dxfId="16440" priority="19149" stopIfTrue="1">
      <formula>WEEKDAY($A20)=1</formula>
    </cfRule>
  </conditionalFormatting>
  <conditionalFormatting sqref="FL20:FL21 FL25:FL26 FL29 FL31:FL35 FL37">
    <cfRule type="expression" dxfId="16439" priority="19148" stopIfTrue="1">
      <formula>WEEKDAY($A20)=1</formula>
    </cfRule>
  </conditionalFormatting>
  <conditionalFormatting sqref="FL20:FL21 FL25:FL26 FL29 FL31:FL35 FL37">
    <cfRule type="expression" dxfId="16438" priority="19147" stopIfTrue="1">
      <formula>WEEKDAY($A20)=1</formula>
    </cfRule>
  </conditionalFormatting>
  <conditionalFormatting sqref="FL20:FL21 FL25:FL26 FL29 FL31:FL35 FL37">
    <cfRule type="expression" dxfId="16437" priority="19146" stopIfTrue="1">
      <formula>WEEKDAY($A20)=1</formula>
    </cfRule>
  </conditionalFormatting>
  <conditionalFormatting sqref="FL20:FL21 FL25:FL26 FL29 FL31:FL35 FL37">
    <cfRule type="expression" dxfId="16436" priority="19145" stopIfTrue="1">
      <formula>WEEKDAY($A20)=1</formula>
    </cfRule>
  </conditionalFormatting>
  <conditionalFormatting sqref="FL20:FL21 FL25:FL26 FL29 FL31:FL35 FL37">
    <cfRule type="expression" dxfId="16435" priority="19144" stopIfTrue="1">
      <formula>WEEKDAY($A20)=1</formula>
    </cfRule>
  </conditionalFormatting>
  <conditionalFormatting sqref="FL20:FL21 FL25:FL26 FL29 FL31:FL35 FL37">
    <cfRule type="expression" dxfId="16434" priority="19143" stopIfTrue="1">
      <formula>WEEKDAY($A20)=1</formula>
    </cfRule>
  </conditionalFormatting>
  <conditionalFormatting sqref="FL20:FL21 FL25:FL26 FL29 FL31:FL35 FL37">
    <cfRule type="expression" dxfId="16433" priority="19142" stopIfTrue="1">
      <formula>WEEKDAY($A20)=1</formula>
    </cfRule>
  </conditionalFormatting>
  <conditionalFormatting sqref="FL20:FL21 FL25:FL26 FL29 FL31:FL35 FL37">
    <cfRule type="expression" dxfId="16432" priority="19141" stopIfTrue="1">
      <formula>WEEKDAY($A20)=1</formula>
    </cfRule>
  </conditionalFormatting>
  <conditionalFormatting sqref="FL20:FL21 FL25:FL26 FL29 FL31:FL35 FL37">
    <cfRule type="expression" dxfId="16431" priority="19140" stopIfTrue="1">
      <formula>WEEKDAY($A20)=1</formula>
    </cfRule>
  </conditionalFormatting>
  <conditionalFormatting sqref="FL20:FL21 FL25:FL26 FL29 FL31:FL35 FL37">
    <cfRule type="expression" dxfId="16430" priority="19139" stopIfTrue="1">
      <formula>WEEKDAY($A20)=1</formula>
    </cfRule>
  </conditionalFormatting>
  <conditionalFormatting sqref="FL20:FL21 FL25:FL26 FL29 FL31:FL35 FL37">
    <cfRule type="expression" dxfId="16429" priority="19138" stopIfTrue="1">
      <formula>WEEKDAY($A20)=1</formula>
    </cfRule>
  </conditionalFormatting>
  <conditionalFormatting sqref="FL20:FL21 FL25:FL26 FL29 FL31:FL35 FL37">
    <cfRule type="expression" dxfId="16428" priority="19136" stopIfTrue="1">
      <formula>WEEKDAY($A20)=1</formula>
    </cfRule>
  </conditionalFormatting>
  <conditionalFormatting sqref="FL20:FL21 FL25:FL26 FL29 FL31:FL35 FL37">
    <cfRule type="expression" dxfId="16427" priority="19135" stopIfTrue="1">
      <formula>WEEKDAY($A20)=1</formula>
    </cfRule>
  </conditionalFormatting>
  <conditionalFormatting sqref="FL20:FL21 FL25:FL26 FL29 FL31:FL35 FL37">
    <cfRule type="expression" dxfId="16426" priority="19134" stopIfTrue="1">
      <formula>WEEKDAY($A20)=1</formula>
    </cfRule>
  </conditionalFormatting>
  <conditionalFormatting sqref="FL20:FL21 FL25:FL26 FL29 FL31:FL35 FL37">
    <cfRule type="expression" dxfId="16425" priority="19133" stopIfTrue="1">
      <formula>WEEKDAY($A20)=1</formula>
    </cfRule>
  </conditionalFormatting>
  <conditionalFormatting sqref="FL20:FL21 FL25:FL26 FL29 FL31:FL35 FL37">
    <cfRule type="expression" dxfId="16424" priority="19132" stopIfTrue="1">
      <formula>WEEKDAY($A20)=1</formula>
    </cfRule>
  </conditionalFormatting>
  <conditionalFormatting sqref="FL20:FL21 FL25:FL26 FL29 FL31:FL35 FL37">
    <cfRule type="expression" dxfId="16423" priority="19131" stopIfTrue="1">
      <formula>WEEKDAY($A20)=1</formula>
    </cfRule>
  </conditionalFormatting>
  <conditionalFormatting sqref="FL20:FL21 FL25:FL26 FL29 FL31:FL35 FL37">
    <cfRule type="expression" dxfId="16422" priority="19130" stopIfTrue="1">
      <formula>WEEKDAY($A20)=1</formula>
    </cfRule>
  </conditionalFormatting>
  <conditionalFormatting sqref="FL20:FL21 FL25:FL26 FL29 FL31:FL35 FL37">
    <cfRule type="expression" dxfId="16421" priority="19129" stopIfTrue="1">
      <formula>WEEKDAY($A20)=1</formula>
    </cfRule>
  </conditionalFormatting>
  <conditionalFormatting sqref="FL20:FL21 FL25:FL26 FL29 FL31:FL35 FL37">
    <cfRule type="expression" dxfId="16420" priority="19128" stopIfTrue="1">
      <formula>WEEKDAY($A20)=1</formula>
    </cfRule>
  </conditionalFormatting>
  <conditionalFormatting sqref="FL20:FL21 FL25:FL26 FL29 FL31:FL35 FL37">
    <cfRule type="expression" dxfId="16419" priority="19127" stopIfTrue="1">
      <formula>WEEKDAY($A20)=1</formula>
    </cfRule>
  </conditionalFormatting>
  <conditionalFormatting sqref="FL20:FL21 FL25:FL26 FL29 FL31:FL35 FL37">
    <cfRule type="expression" dxfId="16418" priority="19126" stopIfTrue="1">
      <formula>WEEKDAY($A20)=1</formula>
    </cfRule>
  </conditionalFormatting>
  <conditionalFormatting sqref="FL20:FL21 FL25:FL26 FL29 FL31:FL35 FL37">
    <cfRule type="expression" dxfId="16417" priority="19125" stopIfTrue="1">
      <formula>WEEKDAY($A20)=1</formula>
    </cfRule>
  </conditionalFormatting>
  <conditionalFormatting sqref="FL20:FL21 FL25:FL26 FL29 FL31:FL35 FL37">
    <cfRule type="expression" dxfId="16416" priority="19124" stopIfTrue="1">
      <formula>WEEKDAY($A20)=1</formula>
    </cfRule>
  </conditionalFormatting>
  <conditionalFormatting sqref="FL20:FL21 FL25:FL26 FL29 FL31:FL35 FL37">
    <cfRule type="expression" dxfId="16415" priority="19123" stopIfTrue="1">
      <formula>WEEKDAY($A20)=1</formula>
    </cfRule>
  </conditionalFormatting>
  <conditionalFormatting sqref="FL20:FL21 FL25:FL26 FL29 FL31:FL35 FL37">
    <cfRule type="expression" dxfId="16414" priority="19122" stopIfTrue="1">
      <formula>WEEKDAY($A20)=1</formula>
    </cfRule>
  </conditionalFormatting>
  <conditionalFormatting sqref="FL20:FL21 FL25:FL26 FL29 FL31:FL35 FL37">
    <cfRule type="expression" dxfId="16413" priority="19121" stopIfTrue="1">
      <formula>WEEKDAY($A20)=1</formula>
    </cfRule>
  </conditionalFormatting>
  <conditionalFormatting sqref="FL20:FL21 FL25:FL26 FL29 FL31:FL35 FL37">
    <cfRule type="expression" dxfId="16412" priority="19120" stopIfTrue="1">
      <formula>WEEKDAY($A20)=1</formula>
    </cfRule>
  </conditionalFormatting>
  <conditionalFormatting sqref="FL20:FL21 FL25:FL26 FL29 FL31:FL35 FL37">
    <cfRule type="expression" dxfId="16411" priority="19119" stopIfTrue="1">
      <formula>WEEKDAY($A20)=1</formula>
    </cfRule>
  </conditionalFormatting>
  <conditionalFormatting sqref="FL20:FL21 FL25:FL26 FL29 FL31:FL35 FL37">
    <cfRule type="expression" dxfId="16410" priority="19118" stopIfTrue="1">
      <formula>WEEKDAY($A20)=1</formula>
    </cfRule>
  </conditionalFormatting>
  <conditionalFormatting sqref="FL20:FL21 FL25:FL26 FL29 FL31:FL35 FL37">
    <cfRule type="expression" dxfId="16409" priority="19117" stopIfTrue="1">
      <formula>WEEKDAY($A20)=1</formula>
    </cfRule>
  </conditionalFormatting>
  <conditionalFormatting sqref="FL20:FL21 FL25:FL26 FL29 FL31:FL35 FL37">
    <cfRule type="expression" dxfId="16408" priority="19116" stopIfTrue="1">
      <formula>WEEKDAY($A20)=1</formula>
    </cfRule>
  </conditionalFormatting>
  <conditionalFormatting sqref="FL20:FL21 FL25:FL26 FL29 FL31:FL35 FL37">
    <cfRule type="expression" dxfId="16407" priority="19115" stopIfTrue="1">
      <formula>WEEKDAY($A20)=1</formula>
    </cfRule>
  </conditionalFormatting>
  <conditionalFormatting sqref="FL20:FL21 FL25:FL26 FL29 FL31:FL35 FL37">
    <cfRule type="expression" dxfId="16406" priority="19114" stopIfTrue="1">
      <formula>WEEKDAY($A20)=1</formula>
    </cfRule>
  </conditionalFormatting>
  <conditionalFormatting sqref="FL20:FL21 FL25:FL26 FL29 FL31:FL35 FL37">
    <cfRule type="expression" dxfId="16405" priority="19113" stopIfTrue="1">
      <formula>WEEKDAY($A20)=1</formula>
    </cfRule>
  </conditionalFormatting>
  <conditionalFormatting sqref="FL20:FL21 FL25:FL26 FL29 FL31:FL35 FL37">
    <cfRule type="expression" dxfId="16404" priority="19112" stopIfTrue="1">
      <formula>WEEKDAY($A20)=1</formula>
    </cfRule>
  </conditionalFormatting>
  <conditionalFormatting sqref="FL20:FL21 FL25:FL26 FL29 FL31:FL35 FL37">
    <cfRule type="expression" dxfId="16403" priority="19111" stopIfTrue="1">
      <formula>WEEKDAY($A20)=1</formula>
    </cfRule>
  </conditionalFormatting>
  <conditionalFormatting sqref="FL20:FL21 FL25:FL26 FL29 FL31:FL35 FL37">
    <cfRule type="expression" dxfId="16402" priority="19110" stopIfTrue="1">
      <formula>WEEKDAY($A20)=1</formula>
    </cfRule>
  </conditionalFormatting>
  <conditionalFormatting sqref="FL20:FL21 FL25:FL26 FL29 FL31:FL35 FL37">
    <cfRule type="expression" dxfId="16401" priority="19109" stopIfTrue="1">
      <formula>WEEKDAY($A20)=1</formula>
    </cfRule>
  </conditionalFormatting>
  <conditionalFormatting sqref="FL20:FL21 FL25:FL26 FL29 FL31:FL35 FL37">
    <cfRule type="expression" dxfId="16400" priority="19108" stopIfTrue="1">
      <formula>WEEKDAY($A20)=1</formula>
    </cfRule>
  </conditionalFormatting>
  <conditionalFormatting sqref="FL20:FL21 FL25:FL26 FL29 FL31:FL35 FL37">
    <cfRule type="expression" dxfId="16399" priority="19107" stopIfTrue="1">
      <formula>WEEKDAY($A20)=1</formula>
    </cfRule>
  </conditionalFormatting>
  <conditionalFormatting sqref="FL20:FL21 FL25:FL26 FL29 FL31:FL35 FL37">
    <cfRule type="expression" dxfId="16398" priority="19106" stopIfTrue="1">
      <formula>WEEKDAY($A20)=1</formula>
    </cfRule>
  </conditionalFormatting>
  <conditionalFormatting sqref="FL20:FL21 FL25:FL26 FL29 FL31:FL35 FL37">
    <cfRule type="expression" dxfId="16397" priority="19105" stopIfTrue="1">
      <formula>WEEKDAY($A20)=1</formula>
    </cfRule>
  </conditionalFormatting>
  <conditionalFormatting sqref="FL20:FL21 FL25:FL26 FL29 FL31:FL35 FL37">
    <cfRule type="expression" dxfId="16396" priority="19104" stopIfTrue="1">
      <formula>WEEKDAY($A20)=1</formula>
    </cfRule>
  </conditionalFormatting>
  <conditionalFormatting sqref="FL20:FL21 FL25:FL26 FL29 FL31:FL35 FL37">
    <cfRule type="expression" dxfId="16395" priority="19103" stopIfTrue="1">
      <formula>WEEKDAY($A20)=1</formula>
    </cfRule>
  </conditionalFormatting>
  <conditionalFormatting sqref="FL20:FL21 FL25:FL26 FL29 FL31:FL35 FL37">
    <cfRule type="expression" dxfId="16394" priority="19099" stopIfTrue="1">
      <formula>WEEKDAY($A20)=1</formula>
    </cfRule>
  </conditionalFormatting>
  <conditionalFormatting sqref="FL20:FL21 FL25:FL26 FL29 FL31:FL35 FL37">
    <cfRule type="expression" dxfId="16393" priority="19102" stopIfTrue="1">
      <formula>WEEKDAY($A20)=1</formula>
    </cfRule>
  </conditionalFormatting>
  <conditionalFormatting sqref="FL20:FL21 FL25:FL26 FL29 FL31:FL35 FL37">
    <cfRule type="expression" dxfId="16392" priority="19101" stopIfTrue="1">
      <formula>WEEKDAY($A20)=1</formula>
    </cfRule>
  </conditionalFormatting>
  <conditionalFormatting sqref="FL20:FL21 FL25:FL26 FL29 FL31:FL35 FL37">
    <cfRule type="expression" dxfId="16391" priority="19100" stopIfTrue="1">
      <formula>WEEKDAY($A20)=1</formula>
    </cfRule>
  </conditionalFormatting>
  <conditionalFormatting sqref="FL20:FL21 FL25:FL26 FL29 FL31:FL35 FL37">
    <cfRule type="expression" dxfId="16390" priority="19098" stopIfTrue="1">
      <formula>WEEKDAY($A20)=1</formula>
    </cfRule>
  </conditionalFormatting>
  <conditionalFormatting sqref="FL20:FL21 FL25:FL26 FL29 FL31:FL35 FL37">
    <cfRule type="expression" dxfId="16389" priority="19097" stopIfTrue="1">
      <formula>WEEKDAY($A20)=1</formula>
    </cfRule>
  </conditionalFormatting>
  <conditionalFormatting sqref="FL20:FL21 FL25:FL26 FL29 FL31:FL35 FL37">
    <cfRule type="expression" dxfId="16388" priority="19096" stopIfTrue="1">
      <formula>WEEKDAY($A20)=1</formula>
    </cfRule>
  </conditionalFormatting>
  <conditionalFormatting sqref="FL20:FL21 FL25:FL26 FL29 FL31:FL35 FL37">
    <cfRule type="expression" dxfId="16387" priority="19095" stopIfTrue="1">
      <formula>WEEKDAY($A20)=1</formula>
    </cfRule>
  </conditionalFormatting>
  <conditionalFormatting sqref="FL20:FL21 FL25:FL26 FL29 FL31:FL35 FL37">
    <cfRule type="expression" dxfId="16386" priority="19048" stopIfTrue="1">
      <formula>WEEKDAY($A20)=1</formula>
    </cfRule>
  </conditionalFormatting>
  <conditionalFormatting sqref="FL20:FL21 FL25:FL26 FL29 FL31:FL35 FL37">
    <cfRule type="expression" dxfId="16385" priority="19094" stopIfTrue="1">
      <formula>WEEKDAY($A20)=1</formula>
    </cfRule>
  </conditionalFormatting>
  <conditionalFormatting sqref="FL20:FL21 FL25:FL26 FL29 FL31:FL35 FL37">
    <cfRule type="expression" dxfId="16384" priority="19093" stopIfTrue="1">
      <formula>WEEKDAY($A20)=1</formula>
    </cfRule>
  </conditionalFormatting>
  <conditionalFormatting sqref="FL20:FL21 FL25:FL26 FL29 FL31:FL35 FL37">
    <cfRule type="expression" dxfId="16383" priority="19092" stopIfTrue="1">
      <formula>WEEKDAY($A20)=1</formula>
    </cfRule>
  </conditionalFormatting>
  <conditionalFormatting sqref="FL20:FL21 FL25:FL26 FL29 FL31:FL35 FL37">
    <cfRule type="expression" dxfId="16382" priority="19091" stopIfTrue="1">
      <formula>WEEKDAY($A20)=1</formula>
    </cfRule>
  </conditionalFormatting>
  <conditionalFormatting sqref="FL20:FL21 FL25:FL26 FL29 FL31:FL35 FL37">
    <cfRule type="expression" dxfId="16381" priority="19090" stopIfTrue="1">
      <formula>WEEKDAY($A20)=1</formula>
    </cfRule>
  </conditionalFormatting>
  <conditionalFormatting sqref="FL20:FL21 FL25:FL26 FL29 FL31:FL35 FL37">
    <cfRule type="expression" dxfId="16380" priority="19089" stopIfTrue="1">
      <formula>WEEKDAY($A20)=1</formula>
    </cfRule>
  </conditionalFormatting>
  <conditionalFormatting sqref="FL20:FL21 FL25:FL26 FL29 FL31:FL35 FL37">
    <cfRule type="expression" dxfId="16379" priority="19088" stopIfTrue="1">
      <formula>WEEKDAY($A20)=1</formula>
    </cfRule>
  </conditionalFormatting>
  <conditionalFormatting sqref="FL20:FL21 FL25:FL26 FL29 FL31:FL35 FL37">
    <cfRule type="expression" dxfId="16378" priority="19087" stopIfTrue="1">
      <formula>WEEKDAY($A20)=1</formula>
    </cfRule>
  </conditionalFormatting>
  <conditionalFormatting sqref="FL20:FL21 FL25:FL26 FL29 FL31:FL35 FL37">
    <cfRule type="expression" dxfId="16377" priority="19086" stopIfTrue="1">
      <formula>WEEKDAY($A20)=1</formula>
    </cfRule>
  </conditionalFormatting>
  <conditionalFormatting sqref="FL20:FL21 FL25:FL26 FL29 FL31:FL35 FL37">
    <cfRule type="expression" dxfId="16376" priority="19085" stopIfTrue="1">
      <formula>WEEKDAY($A20)=1</formula>
    </cfRule>
  </conditionalFormatting>
  <conditionalFormatting sqref="FL20:FL21 FL25:FL26 FL29 FL31:FL35 FL37">
    <cfRule type="expression" dxfId="16375" priority="19084" stopIfTrue="1">
      <formula>WEEKDAY($A20)=1</formula>
    </cfRule>
  </conditionalFormatting>
  <conditionalFormatting sqref="FL20:FL21 FL25:FL26 FL29 FL31:FL35 FL37">
    <cfRule type="expression" dxfId="16374" priority="19083" stopIfTrue="1">
      <formula>WEEKDAY($A20)=1</formula>
    </cfRule>
  </conditionalFormatting>
  <conditionalFormatting sqref="FL20:FL21 FL25:FL26 FL29 FL31:FL35 FL37">
    <cfRule type="expression" dxfId="16373" priority="19082" stopIfTrue="1">
      <formula>WEEKDAY($A20)=1</formula>
    </cfRule>
  </conditionalFormatting>
  <conditionalFormatting sqref="FL20:FL21 FL25:FL26 FL29 FL31:FL35 FL37">
    <cfRule type="expression" dxfId="16372" priority="19081" stopIfTrue="1">
      <formula>WEEKDAY($A20)=1</formula>
    </cfRule>
  </conditionalFormatting>
  <conditionalFormatting sqref="FL20:FL21 FL25:FL26 FL29 FL31:FL35 FL37">
    <cfRule type="expression" dxfId="16371" priority="19080" stopIfTrue="1">
      <formula>WEEKDAY($A20)=1</formula>
    </cfRule>
  </conditionalFormatting>
  <conditionalFormatting sqref="FL20:FL21 FL25:FL26 FL29 FL31:FL35 FL37">
    <cfRule type="expression" dxfId="16370" priority="19079" stopIfTrue="1">
      <formula>WEEKDAY($A20)=1</formula>
    </cfRule>
  </conditionalFormatting>
  <conditionalFormatting sqref="FL20:FL21 FL25:FL26 FL29 FL31:FL35 FL37">
    <cfRule type="expression" dxfId="16369" priority="19078" stopIfTrue="1">
      <formula>WEEKDAY($A20)=1</formula>
    </cfRule>
  </conditionalFormatting>
  <conditionalFormatting sqref="FL20:FL21 FL25:FL26 FL29 FL31:FL35 FL37">
    <cfRule type="expression" dxfId="16368" priority="19077" stopIfTrue="1">
      <formula>WEEKDAY($A20)=1</formula>
    </cfRule>
  </conditionalFormatting>
  <conditionalFormatting sqref="FL20:FL21 FL25:FL26 FL29 FL31:FL35 FL37">
    <cfRule type="expression" dxfId="16367" priority="19076" stopIfTrue="1">
      <formula>WEEKDAY($A20)=1</formula>
    </cfRule>
  </conditionalFormatting>
  <conditionalFormatting sqref="FL20:FL21 FL25:FL26 FL29 FL31:FL35 FL37">
    <cfRule type="expression" dxfId="16366" priority="19075" stopIfTrue="1">
      <formula>WEEKDAY($A20)=1</formula>
    </cfRule>
  </conditionalFormatting>
  <conditionalFormatting sqref="FL20:FL21 FL25:FL26 FL29 FL31:FL35 FL37">
    <cfRule type="expression" dxfId="16365" priority="19074" stopIfTrue="1">
      <formula>WEEKDAY($A20)=1</formula>
    </cfRule>
  </conditionalFormatting>
  <conditionalFormatting sqref="FL20:FL21 FL25:FL26 FL29 FL31:FL35 FL37">
    <cfRule type="expression" dxfId="16364" priority="19073" stopIfTrue="1">
      <formula>WEEKDAY($A20)=1</formula>
    </cfRule>
  </conditionalFormatting>
  <conditionalFormatting sqref="FL20:FL21 FL25:FL26 FL29 FL31:FL35 FL37">
    <cfRule type="expression" dxfId="16363" priority="19072" stopIfTrue="1">
      <formula>WEEKDAY($A20)=1</formula>
    </cfRule>
  </conditionalFormatting>
  <conditionalFormatting sqref="FL20:FL21 FL25:FL26 FL29 FL31:FL35 FL37">
    <cfRule type="expression" dxfId="16362" priority="19071" stopIfTrue="1">
      <formula>WEEKDAY($A20)=1</formula>
    </cfRule>
  </conditionalFormatting>
  <conditionalFormatting sqref="FL20:FL21 FL25:FL26 FL29 FL31:FL35 FL37">
    <cfRule type="expression" dxfId="16361" priority="19070" stopIfTrue="1">
      <formula>WEEKDAY($A20)=1</formula>
    </cfRule>
  </conditionalFormatting>
  <conditionalFormatting sqref="FL20:FL21 FL25:FL26 FL29 FL31:FL35 FL37">
    <cfRule type="expression" dxfId="16360" priority="19069" stopIfTrue="1">
      <formula>WEEKDAY($A20)=1</formula>
    </cfRule>
  </conditionalFormatting>
  <conditionalFormatting sqref="FL20:FL21 FL25:FL26 FL29 FL31:FL35 FL37">
    <cfRule type="expression" dxfId="16359" priority="19068" stopIfTrue="1">
      <formula>WEEKDAY($A20)=1</formula>
    </cfRule>
  </conditionalFormatting>
  <conditionalFormatting sqref="FL20:FL21 FL25:FL26 FL29 FL31:FL35 FL37">
    <cfRule type="expression" dxfId="16358" priority="19067" stopIfTrue="1">
      <formula>WEEKDAY($A20)=1</formula>
    </cfRule>
  </conditionalFormatting>
  <conditionalFormatting sqref="FL20:FL21 FL25:FL26 FL29 FL31:FL35 FL37">
    <cfRule type="expression" dxfId="16357" priority="19066" stopIfTrue="1">
      <formula>WEEKDAY($A20)=1</formula>
    </cfRule>
  </conditionalFormatting>
  <conditionalFormatting sqref="FL20:FL21 FL25:FL26 FL29 FL31:FL35 FL37">
    <cfRule type="expression" dxfId="16356" priority="19065" stopIfTrue="1">
      <formula>WEEKDAY($A20)=1</formula>
    </cfRule>
  </conditionalFormatting>
  <conditionalFormatting sqref="FL20:FL21 FL25:FL26 FL29 FL31:FL35 FL37">
    <cfRule type="expression" dxfId="16355" priority="19064" stopIfTrue="1">
      <formula>WEEKDAY($A20)=1</formula>
    </cfRule>
  </conditionalFormatting>
  <conditionalFormatting sqref="FL20:FL21 FL25:FL26 FL29 FL31:FL35 FL37">
    <cfRule type="expression" dxfId="16354" priority="19063" stopIfTrue="1">
      <formula>WEEKDAY($A20)=1</formula>
    </cfRule>
  </conditionalFormatting>
  <conditionalFormatting sqref="FL20:FL21 FL25:FL26 FL29 FL31:FL35 FL37">
    <cfRule type="expression" dxfId="16353" priority="19062" stopIfTrue="1">
      <formula>WEEKDAY($A20)=1</formula>
    </cfRule>
  </conditionalFormatting>
  <conditionalFormatting sqref="FL20:FL21 FL25:FL26 FL29 FL31:FL35 FL37">
    <cfRule type="expression" dxfId="16352" priority="19061" stopIfTrue="1">
      <formula>WEEKDAY($A20)=1</formula>
    </cfRule>
  </conditionalFormatting>
  <conditionalFormatting sqref="FL20:FL21 FL25:FL26 FL29 FL31:FL35 FL37">
    <cfRule type="expression" dxfId="16351" priority="19060" stopIfTrue="1">
      <formula>WEEKDAY($A20)=1</formula>
    </cfRule>
  </conditionalFormatting>
  <conditionalFormatting sqref="FL20:FL21 FL25:FL26 FL29 FL31:FL35 FL37">
    <cfRule type="expression" dxfId="16350" priority="19059" stopIfTrue="1">
      <formula>WEEKDAY($A20)=1</formula>
    </cfRule>
  </conditionalFormatting>
  <conditionalFormatting sqref="FL20:FL21 FL25:FL26 FL29 FL31:FL35 FL37">
    <cfRule type="expression" dxfId="16349" priority="19058" stopIfTrue="1">
      <formula>WEEKDAY($A20)=1</formula>
    </cfRule>
  </conditionalFormatting>
  <conditionalFormatting sqref="FL20:FL21 FL25:FL26 FL29 FL31:FL35 FL37">
    <cfRule type="expression" dxfId="16348" priority="19057" stopIfTrue="1">
      <formula>WEEKDAY($A20)=1</formula>
    </cfRule>
  </conditionalFormatting>
  <conditionalFormatting sqref="FL20:FL21 FL25:FL26 FL29 FL31:FL35 FL37">
    <cfRule type="expression" dxfId="16347" priority="19056" stopIfTrue="1">
      <formula>WEEKDAY($A20)=1</formula>
    </cfRule>
  </conditionalFormatting>
  <conditionalFormatting sqref="FL20:FL21 FL25:FL26 FL29 FL31:FL35 FL37">
    <cfRule type="expression" dxfId="16346" priority="19055" stopIfTrue="1">
      <formula>WEEKDAY($A20)=1</formula>
    </cfRule>
  </conditionalFormatting>
  <conditionalFormatting sqref="FL20:FL21 FL25:FL26 FL29 FL31:FL35 FL37">
    <cfRule type="expression" dxfId="16345" priority="19054" stopIfTrue="1">
      <formula>WEEKDAY($A20)=1</formula>
    </cfRule>
  </conditionalFormatting>
  <conditionalFormatting sqref="FL20:FL21 FL25:FL26 FL29 FL31:FL35 FL37">
    <cfRule type="expression" dxfId="16344" priority="19053" stopIfTrue="1">
      <formula>WEEKDAY($A20)=1</formula>
    </cfRule>
  </conditionalFormatting>
  <conditionalFormatting sqref="FL20:FL21 FL25:FL26 FL29 FL31:FL35 FL37">
    <cfRule type="expression" dxfId="16343" priority="19052" stopIfTrue="1">
      <formula>WEEKDAY($A20)=1</formula>
    </cfRule>
  </conditionalFormatting>
  <conditionalFormatting sqref="FL20:FL21 FL25:FL26 FL29 FL31:FL35 FL37">
    <cfRule type="expression" dxfId="16342" priority="19051" stopIfTrue="1">
      <formula>WEEKDAY($A20)=1</formula>
    </cfRule>
  </conditionalFormatting>
  <conditionalFormatting sqref="FL20:FL21 FL25:FL26 FL29 FL31:FL35 FL37">
    <cfRule type="expression" dxfId="16341" priority="19050" stopIfTrue="1">
      <formula>WEEKDAY($A20)=1</formula>
    </cfRule>
  </conditionalFormatting>
  <conditionalFormatting sqref="FL20:FL21 FL25:FL26 FL29 FL31:FL35 FL37">
    <cfRule type="expression" dxfId="16340" priority="19049" stopIfTrue="1">
      <formula>WEEKDAY($A20)=1</formula>
    </cfRule>
  </conditionalFormatting>
  <conditionalFormatting sqref="FK8">
    <cfRule type="expression" dxfId="16339" priority="19047" stopIfTrue="1">
      <formula>WEEKDAY($A8)=1</formula>
    </cfRule>
  </conditionalFormatting>
  <conditionalFormatting sqref="FK8">
    <cfRule type="expression" dxfId="16338" priority="19046" stopIfTrue="1">
      <formula>WEEKDAY($A8)=1</formula>
    </cfRule>
  </conditionalFormatting>
  <conditionalFormatting sqref="FK8">
    <cfRule type="expression" dxfId="16337" priority="19042" stopIfTrue="1">
      <formula>WEEKDAY($A8)=1</formula>
    </cfRule>
  </conditionalFormatting>
  <conditionalFormatting sqref="FK8">
    <cfRule type="expression" dxfId="16336" priority="19045" stopIfTrue="1">
      <formula>WEEKDAY($A8)=1</formula>
    </cfRule>
  </conditionalFormatting>
  <conditionalFormatting sqref="FK8">
    <cfRule type="expression" dxfId="16335" priority="19044" stopIfTrue="1">
      <formula>WEEKDAY($A8)=1</formula>
    </cfRule>
  </conditionalFormatting>
  <conditionalFormatting sqref="FK8">
    <cfRule type="expression" dxfId="16334" priority="19043" stopIfTrue="1">
      <formula>WEEKDAY($A8)=1</formula>
    </cfRule>
  </conditionalFormatting>
  <conditionalFormatting sqref="FK8">
    <cfRule type="expression" dxfId="16333" priority="19041" stopIfTrue="1">
      <formula>WEEKDAY($A8)=1</formula>
    </cfRule>
  </conditionalFormatting>
  <conditionalFormatting sqref="FK8">
    <cfRule type="expression" dxfId="16332" priority="19040" stopIfTrue="1">
      <formula>WEEKDAY($A8)=1</formula>
    </cfRule>
  </conditionalFormatting>
  <conditionalFormatting sqref="FK8">
    <cfRule type="expression" dxfId="16331" priority="19039" stopIfTrue="1">
      <formula>WEEKDAY($A8)=1</formula>
    </cfRule>
  </conditionalFormatting>
  <conditionalFormatting sqref="FK8">
    <cfRule type="expression" dxfId="16330" priority="19038" stopIfTrue="1">
      <formula>WEEKDAY($A8)=1</formula>
    </cfRule>
  </conditionalFormatting>
  <conditionalFormatting sqref="FK8">
    <cfRule type="expression" dxfId="16329" priority="18991" stopIfTrue="1">
      <formula>WEEKDAY($A8)=1</formula>
    </cfRule>
  </conditionalFormatting>
  <conditionalFormatting sqref="FK8">
    <cfRule type="expression" dxfId="16328" priority="19037" stopIfTrue="1">
      <formula>WEEKDAY($A8)=1</formula>
    </cfRule>
  </conditionalFormatting>
  <conditionalFormatting sqref="FK8">
    <cfRule type="expression" dxfId="16327" priority="19036" stopIfTrue="1">
      <formula>WEEKDAY($A8)=1</formula>
    </cfRule>
  </conditionalFormatting>
  <conditionalFormatting sqref="FK8">
    <cfRule type="expression" dxfId="16326" priority="19035" stopIfTrue="1">
      <formula>WEEKDAY($A8)=1</formula>
    </cfRule>
  </conditionalFormatting>
  <conditionalFormatting sqref="FK8">
    <cfRule type="expression" dxfId="16325" priority="19034" stopIfTrue="1">
      <formula>WEEKDAY($A8)=1</formula>
    </cfRule>
  </conditionalFormatting>
  <conditionalFormatting sqref="FK8">
    <cfRule type="expression" dxfId="16324" priority="19033" stopIfTrue="1">
      <formula>WEEKDAY($A8)=1</formula>
    </cfRule>
  </conditionalFormatting>
  <conditionalFormatting sqref="FK8">
    <cfRule type="expression" dxfId="16323" priority="19032" stopIfTrue="1">
      <formula>WEEKDAY($A8)=1</formula>
    </cfRule>
  </conditionalFormatting>
  <conditionalFormatting sqref="FK8">
    <cfRule type="expression" dxfId="16322" priority="19031" stopIfTrue="1">
      <formula>WEEKDAY($A8)=1</formula>
    </cfRule>
  </conditionalFormatting>
  <conditionalFormatting sqref="FK8">
    <cfRule type="expression" dxfId="16321" priority="19030" stopIfTrue="1">
      <formula>WEEKDAY($A8)=1</formula>
    </cfRule>
  </conditionalFormatting>
  <conditionalFormatting sqref="FK8">
    <cfRule type="expression" dxfId="16320" priority="19029" stopIfTrue="1">
      <formula>WEEKDAY($A8)=1</formula>
    </cfRule>
  </conditionalFormatting>
  <conditionalFormatting sqref="FK8">
    <cfRule type="expression" dxfId="16319" priority="19028" stopIfTrue="1">
      <formula>WEEKDAY($A8)=1</formula>
    </cfRule>
  </conditionalFormatting>
  <conditionalFormatting sqref="FK8">
    <cfRule type="expression" dxfId="16318" priority="19027" stopIfTrue="1">
      <formula>WEEKDAY($A8)=1</formula>
    </cfRule>
  </conditionalFormatting>
  <conditionalFormatting sqref="FK8">
    <cfRule type="expression" dxfId="16317" priority="19026" stopIfTrue="1">
      <formula>WEEKDAY($A8)=1</formula>
    </cfRule>
  </conditionalFormatting>
  <conditionalFormatting sqref="FK8">
    <cfRule type="expression" dxfId="16316" priority="19025" stopIfTrue="1">
      <formula>WEEKDAY($A8)=1</formula>
    </cfRule>
  </conditionalFormatting>
  <conditionalFormatting sqref="FK8">
    <cfRule type="expression" dxfId="16315" priority="19024" stopIfTrue="1">
      <formula>WEEKDAY($A8)=1</formula>
    </cfRule>
  </conditionalFormatting>
  <conditionalFormatting sqref="FK8">
    <cfRule type="expression" dxfId="16314" priority="19023" stopIfTrue="1">
      <formula>WEEKDAY($A8)=1</formula>
    </cfRule>
  </conditionalFormatting>
  <conditionalFormatting sqref="FK8">
    <cfRule type="expression" dxfId="16313" priority="19022" stopIfTrue="1">
      <formula>WEEKDAY($A8)=1</formula>
    </cfRule>
  </conditionalFormatting>
  <conditionalFormatting sqref="FK8">
    <cfRule type="expression" dxfId="16312" priority="19021" stopIfTrue="1">
      <formula>WEEKDAY($A8)=1</formula>
    </cfRule>
  </conditionalFormatting>
  <conditionalFormatting sqref="FK8">
    <cfRule type="expression" dxfId="16311" priority="19020" stopIfTrue="1">
      <formula>WEEKDAY($A8)=1</formula>
    </cfRule>
  </conditionalFormatting>
  <conditionalFormatting sqref="FK8">
    <cfRule type="expression" dxfId="16310" priority="19019" stopIfTrue="1">
      <formula>WEEKDAY($A8)=1</formula>
    </cfRule>
  </conditionalFormatting>
  <conditionalFormatting sqref="FK8">
    <cfRule type="expression" dxfId="16309" priority="19018" stopIfTrue="1">
      <formula>WEEKDAY($A8)=1</formula>
    </cfRule>
  </conditionalFormatting>
  <conditionalFormatting sqref="FK8">
    <cfRule type="expression" dxfId="16308" priority="19017" stopIfTrue="1">
      <formula>WEEKDAY($A8)=1</formula>
    </cfRule>
  </conditionalFormatting>
  <conditionalFormatting sqref="FK8">
    <cfRule type="expression" dxfId="16307" priority="19016" stopIfTrue="1">
      <formula>WEEKDAY($A8)=1</formula>
    </cfRule>
  </conditionalFormatting>
  <conditionalFormatting sqref="FK8">
    <cfRule type="expression" dxfId="16306" priority="19015" stopIfTrue="1">
      <formula>WEEKDAY($A8)=1</formula>
    </cfRule>
  </conditionalFormatting>
  <conditionalFormatting sqref="FK8">
    <cfRule type="expression" dxfId="16305" priority="19014" stopIfTrue="1">
      <formula>WEEKDAY($A8)=1</formula>
    </cfRule>
  </conditionalFormatting>
  <conditionalFormatting sqref="FK8">
    <cfRule type="expression" dxfId="16304" priority="19013" stopIfTrue="1">
      <formula>WEEKDAY($A8)=1</formula>
    </cfRule>
  </conditionalFormatting>
  <conditionalFormatting sqref="FK8">
    <cfRule type="expression" dxfId="16303" priority="19012" stopIfTrue="1">
      <formula>WEEKDAY($A8)=1</formula>
    </cfRule>
  </conditionalFormatting>
  <conditionalFormatting sqref="FK8">
    <cfRule type="expression" dxfId="16302" priority="19011" stopIfTrue="1">
      <formula>WEEKDAY($A8)=1</formula>
    </cfRule>
  </conditionalFormatting>
  <conditionalFormatting sqref="FK8">
    <cfRule type="expression" dxfId="16301" priority="19010" stopIfTrue="1">
      <formula>WEEKDAY($A8)=1</formula>
    </cfRule>
  </conditionalFormatting>
  <conditionalFormatting sqref="FK8">
    <cfRule type="expression" dxfId="16300" priority="19009" stopIfTrue="1">
      <formula>WEEKDAY($A8)=1</formula>
    </cfRule>
  </conditionalFormatting>
  <conditionalFormatting sqref="FK8">
    <cfRule type="expression" dxfId="16299" priority="19008" stopIfTrue="1">
      <formula>WEEKDAY($A8)=1</formula>
    </cfRule>
  </conditionalFormatting>
  <conditionalFormatting sqref="FK8">
    <cfRule type="expression" dxfId="16298" priority="19007" stopIfTrue="1">
      <formula>WEEKDAY($A8)=1</formula>
    </cfRule>
  </conditionalFormatting>
  <conditionalFormatting sqref="FK8">
    <cfRule type="expression" dxfId="16297" priority="19006" stopIfTrue="1">
      <formula>WEEKDAY($A8)=1</formula>
    </cfRule>
  </conditionalFormatting>
  <conditionalFormatting sqref="FK8">
    <cfRule type="expression" dxfId="16296" priority="19005" stopIfTrue="1">
      <formula>WEEKDAY($A8)=1</formula>
    </cfRule>
  </conditionalFormatting>
  <conditionalFormatting sqref="FK8">
    <cfRule type="expression" dxfId="16295" priority="19004" stopIfTrue="1">
      <formula>WEEKDAY($A8)=1</formula>
    </cfRule>
  </conditionalFormatting>
  <conditionalFormatting sqref="FK8">
    <cfRule type="expression" dxfId="16294" priority="19003" stopIfTrue="1">
      <formula>WEEKDAY($A8)=1</formula>
    </cfRule>
  </conditionalFormatting>
  <conditionalFormatting sqref="FK8">
    <cfRule type="expression" dxfId="16293" priority="19002" stopIfTrue="1">
      <formula>WEEKDAY($A8)=1</formula>
    </cfRule>
  </conditionalFormatting>
  <conditionalFormatting sqref="FK8">
    <cfRule type="expression" dxfId="16292" priority="19001" stopIfTrue="1">
      <formula>WEEKDAY($A8)=1</formula>
    </cfRule>
  </conditionalFormatting>
  <conditionalFormatting sqref="FK8">
    <cfRule type="expression" dxfId="16291" priority="19000" stopIfTrue="1">
      <formula>WEEKDAY($A8)=1</formula>
    </cfRule>
  </conditionalFormatting>
  <conditionalFormatting sqref="FK8">
    <cfRule type="expression" dxfId="16290" priority="18999" stopIfTrue="1">
      <formula>WEEKDAY($A8)=1</formula>
    </cfRule>
  </conditionalFormatting>
  <conditionalFormatting sqref="FK8">
    <cfRule type="expression" dxfId="16289" priority="18998" stopIfTrue="1">
      <formula>WEEKDAY($A8)=1</formula>
    </cfRule>
  </conditionalFormatting>
  <conditionalFormatting sqref="FK8">
    <cfRule type="expression" dxfId="16288" priority="18997" stopIfTrue="1">
      <formula>WEEKDAY($A8)=1</formula>
    </cfRule>
  </conditionalFormatting>
  <conditionalFormatting sqref="FK8">
    <cfRule type="expression" dxfId="16287" priority="18996" stopIfTrue="1">
      <formula>WEEKDAY($A8)=1</formula>
    </cfRule>
  </conditionalFormatting>
  <conditionalFormatting sqref="FK8">
    <cfRule type="expression" dxfId="16286" priority="18995" stopIfTrue="1">
      <formula>WEEKDAY($A8)=1</formula>
    </cfRule>
  </conditionalFormatting>
  <conditionalFormatting sqref="FK8">
    <cfRule type="expression" dxfId="16285" priority="18994" stopIfTrue="1">
      <formula>WEEKDAY($A8)=1</formula>
    </cfRule>
  </conditionalFormatting>
  <conditionalFormatting sqref="FK8">
    <cfRule type="expression" dxfId="16284" priority="18993" stopIfTrue="1">
      <formula>WEEKDAY($A8)=1</formula>
    </cfRule>
  </conditionalFormatting>
  <conditionalFormatting sqref="FK8">
    <cfRule type="expression" dxfId="16283" priority="18992" stopIfTrue="1">
      <formula>WEEKDAY($A8)=1</formula>
    </cfRule>
  </conditionalFormatting>
  <conditionalFormatting sqref="FK8">
    <cfRule type="expression" dxfId="16282" priority="18990" stopIfTrue="1">
      <formula>WEEKDAY($A8)=1</formula>
    </cfRule>
  </conditionalFormatting>
  <conditionalFormatting sqref="FK8">
    <cfRule type="expression" dxfId="16281" priority="18989" stopIfTrue="1">
      <formula>WEEKDAY($A8)=1</formula>
    </cfRule>
  </conditionalFormatting>
  <conditionalFormatting sqref="FK8">
    <cfRule type="expression" dxfId="16280" priority="18988" stopIfTrue="1">
      <formula>WEEKDAY($A8)=1</formula>
    </cfRule>
  </conditionalFormatting>
  <conditionalFormatting sqref="FK8">
    <cfRule type="expression" dxfId="16279" priority="18987" stopIfTrue="1">
      <formula>WEEKDAY($A8)=1</formula>
    </cfRule>
  </conditionalFormatting>
  <conditionalFormatting sqref="FK8">
    <cfRule type="expression" dxfId="16278" priority="18986" stopIfTrue="1">
      <formula>WEEKDAY($A8)=1</formula>
    </cfRule>
  </conditionalFormatting>
  <conditionalFormatting sqref="FK8">
    <cfRule type="expression" dxfId="16277" priority="18985" stopIfTrue="1">
      <formula>WEEKDAY($A8)=1</formula>
    </cfRule>
  </conditionalFormatting>
  <conditionalFormatting sqref="FK8">
    <cfRule type="expression" dxfId="16276" priority="18984" stopIfTrue="1">
      <formula>WEEKDAY($A8)=1</formula>
    </cfRule>
  </conditionalFormatting>
  <conditionalFormatting sqref="FK8">
    <cfRule type="expression" dxfId="16275" priority="18983" stopIfTrue="1">
      <formula>WEEKDAY($A8)=1</formula>
    </cfRule>
  </conditionalFormatting>
  <conditionalFormatting sqref="FK8">
    <cfRule type="expression" dxfId="16274" priority="18982" stopIfTrue="1">
      <formula>WEEKDAY($A8)=1</formula>
    </cfRule>
  </conditionalFormatting>
  <conditionalFormatting sqref="FK8">
    <cfRule type="expression" dxfId="16273" priority="18981" stopIfTrue="1">
      <formula>WEEKDAY($A8)=1</formula>
    </cfRule>
  </conditionalFormatting>
  <conditionalFormatting sqref="FK8">
    <cfRule type="expression" dxfId="16272" priority="18980" stopIfTrue="1">
      <formula>WEEKDAY($A8)=1</formula>
    </cfRule>
  </conditionalFormatting>
  <conditionalFormatting sqref="FK8">
    <cfRule type="expression" dxfId="16271" priority="18979" stopIfTrue="1">
      <formula>WEEKDAY($A8)=1</formula>
    </cfRule>
  </conditionalFormatting>
  <conditionalFormatting sqref="FK8">
    <cfRule type="expression" dxfId="16270" priority="18978" stopIfTrue="1">
      <formula>WEEKDAY($A8)=1</formula>
    </cfRule>
  </conditionalFormatting>
  <conditionalFormatting sqref="FK8">
    <cfRule type="expression" dxfId="16269" priority="18977" stopIfTrue="1">
      <formula>WEEKDAY($A8)=1</formula>
    </cfRule>
  </conditionalFormatting>
  <conditionalFormatting sqref="FK8">
    <cfRule type="expression" dxfId="16268" priority="18976" stopIfTrue="1">
      <formula>WEEKDAY($A8)=1</formula>
    </cfRule>
  </conditionalFormatting>
  <conditionalFormatting sqref="FK8">
    <cfRule type="expression" dxfId="16267" priority="18975" stopIfTrue="1">
      <formula>WEEKDAY($A8)=1</formula>
    </cfRule>
  </conditionalFormatting>
  <conditionalFormatting sqref="FK8">
    <cfRule type="expression" dxfId="16266" priority="18974" stopIfTrue="1">
      <formula>WEEKDAY($A8)=1</formula>
    </cfRule>
  </conditionalFormatting>
  <conditionalFormatting sqref="FK8">
    <cfRule type="expression" dxfId="16265" priority="18973" stopIfTrue="1">
      <formula>WEEKDAY($A8)=1</formula>
    </cfRule>
  </conditionalFormatting>
  <conditionalFormatting sqref="FK8">
    <cfRule type="expression" dxfId="16264" priority="18972" stopIfTrue="1">
      <formula>WEEKDAY($A8)=1</formula>
    </cfRule>
  </conditionalFormatting>
  <conditionalFormatting sqref="FK8">
    <cfRule type="expression" dxfId="16263" priority="18971" stopIfTrue="1">
      <formula>WEEKDAY($A8)=1</formula>
    </cfRule>
  </conditionalFormatting>
  <conditionalFormatting sqref="FK8">
    <cfRule type="expression" dxfId="16262" priority="18970" stopIfTrue="1">
      <formula>WEEKDAY($A8)=1</formula>
    </cfRule>
  </conditionalFormatting>
  <conditionalFormatting sqref="FK8">
    <cfRule type="expression" dxfId="16261" priority="18969" stopIfTrue="1">
      <formula>WEEKDAY($A8)=1</formula>
    </cfRule>
  </conditionalFormatting>
  <conditionalFormatting sqref="FK8">
    <cfRule type="expression" dxfId="16260" priority="18968" stopIfTrue="1">
      <formula>WEEKDAY($A8)=1</formula>
    </cfRule>
  </conditionalFormatting>
  <conditionalFormatting sqref="FK8">
    <cfRule type="expression" dxfId="16259" priority="18967" stopIfTrue="1">
      <formula>WEEKDAY($A8)=1</formula>
    </cfRule>
  </conditionalFormatting>
  <conditionalFormatting sqref="FK8">
    <cfRule type="expression" dxfId="16258" priority="18966" stopIfTrue="1">
      <formula>WEEKDAY($A8)=1</formula>
    </cfRule>
  </conditionalFormatting>
  <conditionalFormatting sqref="FK8">
    <cfRule type="expression" dxfId="16257" priority="18965" stopIfTrue="1">
      <formula>WEEKDAY($A8)=1</formula>
    </cfRule>
  </conditionalFormatting>
  <conditionalFormatting sqref="FK8">
    <cfRule type="expression" dxfId="16256" priority="18964" stopIfTrue="1">
      <formula>WEEKDAY($A8)=1</formula>
    </cfRule>
  </conditionalFormatting>
  <conditionalFormatting sqref="FK8">
    <cfRule type="expression" dxfId="16255" priority="18963" stopIfTrue="1">
      <formula>WEEKDAY($A8)=1</formula>
    </cfRule>
  </conditionalFormatting>
  <conditionalFormatting sqref="FK8">
    <cfRule type="expression" dxfId="16254" priority="18962" stopIfTrue="1">
      <formula>WEEKDAY($A8)=1</formula>
    </cfRule>
  </conditionalFormatting>
  <conditionalFormatting sqref="FK8">
    <cfRule type="expression" dxfId="16253" priority="18961" stopIfTrue="1">
      <formula>WEEKDAY($A8)=1</formula>
    </cfRule>
  </conditionalFormatting>
  <conditionalFormatting sqref="FK8">
    <cfRule type="expression" dxfId="16252" priority="18960" stopIfTrue="1">
      <formula>WEEKDAY($A8)=1</formula>
    </cfRule>
  </conditionalFormatting>
  <conditionalFormatting sqref="FK8">
    <cfRule type="expression" dxfId="16251" priority="18959" stopIfTrue="1">
      <formula>WEEKDAY($A8)=1</formula>
    </cfRule>
  </conditionalFormatting>
  <conditionalFormatting sqref="FK8">
    <cfRule type="expression" dxfId="16250" priority="18958" stopIfTrue="1">
      <formula>WEEKDAY($A8)=1</formula>
    </cfRule>
  </conditionalFormatting>
  <conditionalFormatting sqref="FK8">
    <cfRule type="expression" dxfId="16249" priority="18957" stopIfTrue="1">
      <formula>WEEKDAY($A8)=1</formula>
    </cfRule>
  </conditionalFormatting>
  <conditionalFormatting sqref="FK8">
    <cfRule type="expression" dxfId="16248" priority="18953" stopIfTrue="1">
      <formula>WEEKDAY($A8)=1</formula>
    </cfRule>
  </conditionalFormatting>
  <conditionalFormatting sqref="FK8">
    <cfRule type="expression" dxfId="16247" priority="18956" stopIfTrue="1">
      <formula>WEEKDAY($A8)=1</formula>
    </cfRule>
  </conditionalFormatting>
  <conditionalFormatting sqref="FK8">
    <cfRule type="expression" dxfId="16246" priority="18955" stopIfTrue="1">
      <formula>WEEKDAY($A8)=1</formula>
    </cfRule>
  </conditionalFormatting>
  <conditionalFormatting sqref="FK8">
    <cfRule type="expression" dxfId="16245" priority="18954" stopIfTrue="1">
      <formula>WEEKDAY($A8)=1</formula>
    </cfRule>
  </conditionalFormatting>
  <conditionalFormatting sqref="FK8">
    <cfRule type="expression" dxfId="16244" priority="18952" stopIfTrue="1">
      <formula>WEEKDAY($A8)=1</formula>
    </cfRule>
  </conditionalFormatting>
  <conditionalFormatting sqref="FK8">
    <cfRule type="expression" dxfId="16243" priority="18951" stopIfTrue="1">
      <formula>WEEKDAY($A8)=1</formula>
    </cfRule>
  </conditionalFormatting>
  <conditionalFormatting sqref="FK8">
    <cfRule type="expression" dxfId="16242" priority="18950" stopIfTrue="1">
      <formula>WEEKDAY($A8)=1</formula>
    </cfRule>
  </conditionalFormatting>
  <conditionalFormatting sqref="FK8">
    <cfRule type="expression" dxfId="16241" priority="18949" stopIfTrue="1">
      <formula>WEEKDAY($A8)=1</formula>
    </cfRule>
  </conditionalFormatting>
  <conditionalFormatting sqref="FK8">
    <cfRule type="expression" dxfId="16240" priority="18902" stopIfTrue="1">
      <formula>WEEKDAY($A8)=1</formula>
    </cfRule>
  </conditionalFormatting>
  <conditionalFormatting sqref="FK8">
    <cfRule type="expression" dxfId="16239" priority="18948" stopIfTrue="1">
      <formula>WEEKDAY($A8)=1</formula>
    </cfRule>
  </conditionalFormatting>
  <conditionalFormatting sqref="FK8">
    <cfRule type="expression" dxfId="16238" priority="18947" stopIfTrue="1">
      <formula>WEEKDAY($A8)=1</formula>
    </cfRule>
  </conditionalFormatting>
  <conditionalFormatting sqref="FK8">
    <cfRule type="expression" dxfId="16237" priority="18946" stopIfTrue="1">
      <formula>WEEKDAY($A8)=1</formula>
    </cfRule>
  </conditionalFormatting>
  <conditionalFormatting sqref="FK8">
    <cfRule type="expression" dxfId="16236" priority="18945" stopIfTrue="1">
      <formula>WEEKDAY($A8)=1</formula>
    </cfRule>
  </conditionalFormatting>
  <conditionalFormatting sqref="FK8">
    <cfRule type="expression" dxfId="16235" priority="18944" stopIfTrue="1">
      <formula>WEEKDAY($A8)=1</formula>
    </cfRule>
  </conditionalFormatting>
  <conditionalFormatting sqref="FK8">
    <cfRule type="expression" dxfId="16234" priority="18943" stopIfTrue="1">
      <formula>WEEKDAY($A8)=1</formula>
    </cfRule>
  </conditionalFormatting>
  <conditionalFormatting sqref="FK8">
    <cfRule type="expression" dxfId="16233" priority="18942" stopIfTrue="1">
      <formula>WEEKDAY($A8)=1</formula>
    </cfRule>
  </conditionalFormatting>
  <conditionalFormatting sqref="FK8">
    <cfRule type="expression" dxfId="16232" priority="18941" stopIfTrue="1">
      <formula>WEEKDAY($A8)=1</formula>
    </cfRule>
  </conditionalFormatting>
  <conditionalFormatting sqref="FK8">
    <cfRule type="expression" dxfId="16231" priority="18940" stopIfTrue="1">
      <formula>WEEKDAY($A8)=1</formula>
    </cfRule>
  </conditionalFormatting>
  <conditionalFormatting sqref="FK8">
    <cfRule type="expression" dxfId="16230" priority="18939" stopIfTrue="1">
      <formula>WEEKDAY($A8)=1</formula>
    </cfRule>
  </conditionalFormatting>
  <conditionalFormatting sqref="FK8">
    <cfRule type="expression" dxfId="16229" priority="18938" stopIfTrue="1">
      <formula>WEEKDAY($A8)=1</formula>
    </cfRule>
  </conditionalFormatting>
  <conditionalFormatting sqref="FK8">
    <cfRule type="expression" dxfId="16228" priority="18937" stopIfTrue="1">
      <formula>WEEKDAY($A8)=1</formula>
    </cfRule>
  </conditionalFormatting>
  <conditionalFormatting sqref="FK8">
    <cfRule type="expression" dxfId="16227" priority="18936" stopIfTrue="1">
      <formula>WEEKDAY($A8)=1</formula>
    </cfRule>
  </conditionalFormatting>
  <conditionalFormatting sqref="FK8">
    <cfRule type="expression" dxfId="16226" priority="18935" stopIfTrue="1">
      <formula>WEEKDAY($A8)=1</formula>
    </cfRule>
  </conditionalFormatting>
  <conditionalFormatting sqref="FK8">
    <cfRule type="expression" dxfId="16225" priority="18934" stopIfTrue="1">
      <formula>WEEKDAY($A8)=1</formula>
    </cfRule>
  </conditionalFormatting>
  <conditionalFormatting sqref="FK8">
    <cfRule type="expression" dxfId="16224" priority="18933" stopIfTrue="1">
      <formula>WEEKDAY($A8)=1</formula>
    </cfRule>
  </conditionalFormatting>
  <conditionalFormatting sqref="FK8">
    <cfRule type="expression" dxfId="16223" priority="18932" stopIfTrue="1">
      <formula>WEEKDAY($A8)=1</formula>
    </cfRule>
  </conditionalFormatting>
  <conditionalFormatting sqref="FK8">
    <cfRule type="expression" dxfId="16222" priority="18931" stopIfTrue="1">
      <formula>WEEKDAY($A8)=1</formula>
    </cfRule>
  </conditionalFormatting>
  <conditionalFormatting sqref="FK8">
    <cfRule type="expression" dxfId="16221" priority="18930" stopIfTrue="1">
      <formula>WEEKDAY($A8)=1</formula>
    </cfRule>
  </conditionalFormatting>
  <conditionalFormatting sqref="FK8">
    <cfRule type="expression" dxfId="16220" priority="18929" stopIfTrue="1">
      <formula>WEEKDAY($A8)=1</formula>
    </cfRule>
  </conditionalFormatting>
  <conditionalFormatting sqref="FK8">
    <cfRule type="expression" dxfId="16219" priority="18928" stopIfTrue="1">
      <formula>WEEKDAY($A8)=1</formula>
    </cfRule>
  </conditionalFormatting>
  <conditionalFormatting sqref="FK8">
    <cfRule type="expression" dxfId="16218" priority="18927" stopIfTrue="1">
      <formula>WEEKDAY($A8)=1</formula>
    </cfRule>
  </conditionalFormatting>
  <conditionalFormatting sqref="FK8">
    <cfRule type="expression" dxfId="16217" priority="18926" stopIfTrue="1">
      <formula>WEEKDAY($A8)=1</formula>
    </cfRule>
  </conditionalFormatting>
  <conditionalFormatting sqref="FK8">
    <cfRule type="expression" dxfId="16216" priority="18925" stopIfTrue="1">
      <formula>WEEKDAY($A8)=1</formula>
    </cfRule>
  </conditionalFormatting>
  <conditionalFormatting sqref="FK8">
    <cfRule type="expression" dxfId="16215" priority="18924" stopIfTrue="1">
      <formula>WEEKDAY($A8)=1</formula>
    </cfRule>
  </conditionalFormatting>
  <conditionalFormatting sqref="FK8">
    <cfRule type="expression" dxfId="16214" priority="18923" stopIfTrue="1">
      <formula>WEEKDAY($A8)=1</formula>
    </cfRule>
  </conditionalFormatting>
  <conditionalFormatting sqref="FK8">
    <cfRule type="expression" dxfId="16213" priority="18922" stopIfTrue="1">
      <formula>WEEKDAY($A8)=1</formula>
    </cfRule>
  </conditionalFormatting>
  <conditionalFormatting sqref="FK8">
    <cfRule type="expression" dxfId="16212" priority="18921" stopIfTrue="1">
      <formula>WEEKDAY($A8)=1</formula>
    </cfRule>
  </conditionalFormatting>
  <conditionalFormatting sqref="FK8">
    <cfRule type="expression" dxfId="16211" priority="18920" stopIfTrue="1">
      <formula>WEEKDAY($A8)=1</formula>
    </cfRule>
  </conditionalFormatting>
  <conditionalFormatting sqref="FK8">
    <cfRule type="expression" dxfId="16210" priority="18919" stopIfTrue="1">
      <formula>WEEKDAY($A8)=1</formula>
    </cfRule>
  </conditionalFormatting>
  <conditionalFormatting sqref="FK8">
    <cfRule type="expression" dxfId="16209" priority="18918" stopIfTrue="1">
      <formula>WEEKDAY($A8)=1</formula>
    </cfRule>
  </conditionalFormatting>
  <conditionalFormatting sqref="FK8">
    <cfRule type="expression" dxfId="16208" priority="18917" stopIfTrue="1">
      <formula>WEEKDAY($A8)=1</formula>
    </cfRule>
  </conditionalFormatting>
  <conditionalFormatting sqref="FK8">
    <cfRule type="expression" dxfId="16207" priority="18916" stopIfTrue="1">
      <formula>WEEKDAY($A8)=1</formula>
    </cfRule>
  </conditionalFormatting>
  <conditionalFormatting sqref="FK8">
    <cfRule type="expression" dxfId="16206" priority="18915" stopIfTrue="1">
      <formula>WEEKDAY($A8)=1</formula>
    </cfRule>
  </conditionalFormatting>
  <conditionalFormatting sqref="FK8">
    <cfRule type="expression" dxfId="16205" priority="18914" stopIfTrue="1">
      <formula>WEEKDAY($A8)=1</formula>
    </cfRule>
  </conditionalFormatting>
  <conditionalFormatting sqref="FK8">
    <cfRule type="expression" dxfId="16204" priority="18913" stopIfTrue="1">
      <formula>WEEKDAY($A8)=1</formula>
    </cfRule>
  </conditionalFormatting>
  <conditionalFormatting sqref="FK8">
    <cfRule type="expression" dxfId="16203" priority="18912" stopIfTrue="1">
      <formula>WEEKDAY($A8)=1</formula>
    </cfRule>
  </conditionalFormatting>
  <conditionalFormatting sqref="FK8">
    <cfRule type="expression" dxfId="16202" priority="18911" stopIfTrue="1">
      <formula>WEEKDAY($A8)=1</formula>
    </cfRule>
  </conditionalFormatting>
  <conditionalFormatting sqref="FK8">
    <cfRule type="expression" dxfId="16201" priority="18910" stopIfTrue="1">
      <formula>WEEKDAY($A8)=1</formula>
    </cfRule>
  </conditionalFormatting>
  <conditionalFormatting sqref="FK8">
    <cfRule type="expression" dxfId="16200" priority="18909" stopIfTrue="1">
      <formula>WEEKDAY($A8)=1</formula>
    </cfRule>
  </conditionalFormatting>
  <conditionalFormatting sqref="FK8">
    <cfRule type="expression" dxfId="16199" priority="18908" stopIfTrue="1">
      <formula>WEEKDAY($A8)=1</formula>
    </cfRule>
  </conditionalFormatting>
  <conditionalFormatting sqref="FK8">
    <cfRule type="expression" dxfId="16198" priority="18907" stopIfTrue="1">
      <formula>WEEKDAY($A8)=1</formula>
    </cfRule>
  </conditionalFormatting>
  <conditionalFormatting sqref="FK8">
    <cfRule type="expression" dxfId="16197" priority="18906" stopIfTrue="1">
      <formula>WEEKDAY($A8)=1</formula>
    </cfRule>
  </conditionalFormatting>
  <conditionalFormatting sqref="FK8">
    <cfRule type="expression" dxfId="16196" priority="18905" stopIfTrue="1">
      <formula>WEEKDAY($A8)=1</formula>
    </cfRule>
  </conditionalFormatting>
  <conditionalFormatting sqref="FK8">
    <cfRule type="expression" dxfId="16195" priority="18904" stopIfTrue="1">
      <formula>WEEKDAY($A8)=1</formula>
    </cfRule>
  </conditionalFormatting>
  <conditionalFormatting sqref="FK8">
    <cfRule type="expression" dxfId="16194" priority="18903" stopIfTrue="1">
      <formula>WEEKDAY($A8)=1</formula>
    </cfRule>
  </conditionalFormatting>
  <conditionalFormatting sqref="FK8">
    <cfRule type="expression" dxfId="16193" priority="18901" stopIfTrue="1">
      <formula>WEEKDAY($A8)=1</formula>
    </cfRule>
  </conditionalFormatting>
  <conditionalFormatting sqref="FK8">
    <cfRule type="expression" dxfId="16192" priority="18900" stopIfTrue="1">
      <formula>WEEKDAY($A8)=1</formula>
    </cfRule>
  </conditionalFormatting>
  <conditionalFormatting sqref="FK8">
    <cfRule type="expression" dxfId="16191" priority="18899" stopIfTrue="1">
      <formula>WEEKDAY($A8)=1</formula>
    </cfRule>
  </conditionalFormatting>
  <conditionalFormatting sqref="FK8">
    <cfRule type="expression" dxfId="16190" priority="18898" stopIfTrue="1">
      <formula>WEEKDAY($A8)=1</formula>
    </cfRule>
  </conditionalFormatting>
  <conditionalFormatting sqref="FK8">
    <cfRule type="expression" dxfId="16189" priority="18897" stopIfTrue="1">
      <formula>WEEKDAY($A8)=1</formula>
    </cfRule>
  </conditionalFormatting>
  <conditionalFormatting sqref="FK8">
    <cfRule type="expression" dxfId="16188" priority="18896" stopIfTrue="1">
      <formula>WEEKDAY($A8)=1</formula>
    </cfRule>
  </conditionalFormatting>
  <conditionalFormatting sqref="FK8">
    <cfRule type="expression" dxfId="16187" priority="18895" stopIfTrue="1">
      <formula>WEEKDAY($A8)=1</formula>
    </cfRule>
  </conditionalFormatting>
  <conditionalFormatting sqref="FK8">
    <cfRule type="expression" dxfId="16186" priority="18894" stopIfTrue="1">
      <formula>WEEKDAY($A8)=1</formula>
    </cfRule>
  </conditionalFormatting>
  <conditionalFormatting sqref="FK8">
    <cfRule type="expression" dxfId="16185" priority="18893" stopIfTrue="1">
      <formula>WEEKDAY($A8)=1</formula>
    </cfRule>
  </conditionalFormatting>
  <conditionalFormatting sqref="FK8">
    <cfRule type="expression" dxfId="16184" priority="18892" stopIfTrue="1">
      <formula>WEEKDAY($A8)=1</formula>
    </cfRule>
  </conditionalFormatting>
  <conditionalFormatting sqref="FK8">
    <cfRule type="expression" dxfId="16183" priority="18891" stopIfTrue="1">
      <formula>WEEKDAY($A8)=1</formula>
    </cfRule>
  </conditionalFormatting>
  <conditionalFormatting sqref="FK8">
    <cfRule type="expression" dxfId="16182" priority="18890" stopIfTrue="1">
      <formula>WEEKDAY($A8)=1</formula>
    </cfRule>
  </conditionalFormatting>
  <conditionalFormatting sqref="FK8">
    <cfRule type="expression" dxfId="16181" priority="18889" stopIfTrue="1">
      <formula>WEEKDAY($A8)=1</formula>
    </cfRule>
  </conditionalFormatting>
  <conditionalFormatting sqref="FK8">
    <cfRule type="expression" dxfId="16180" priority="18888" stopIfTrue="1">
      <formula>WEEKDAY($A8)=1</formula>
    </cfRule>
  </conditionalFormatting>
  <conditionalFormatting sqref="FK8">
    <cfRule type="expression" dxfId="16179" priority="18887" stopIfTrue="1">
      <formula>WEEKDAY($A8)=1</formula>
    </cfRule>
  </conditionalFormatting>
  <conditionalFormatting sqref="FK8">
    <cfRule type="expression" dxfId="16178" priority="18886" stopIfTrue="1">
      <formula>WEEKDAY($A8)=1</formula>
    </cfRule>
  </conditionalFormatting>
  <conditionalFormatting sqref="FK8">
    <cfRule type="expression" dxfId="16177" priority="18885" stopIfTrue="1">
      <formula>WEEKDAY($A8)=1</formula>
    </cfRule>
  </conditionalFormatting>
  <conditionalFormatting sqref="FK8">
    <cfRule type="expression" dxfId="16176" priority="18884" stopIfTrue="1">
      <formula>WEEKDAY($A8)=1</formula>
    </cfRule>
  </conditionalFormatting>
  <conditionalFormatting sqref="FK8">
    <cfRule type="expression" dxfId="16175" priority="18883" stopIfTrue="1">
      <formula>WEEKDAY($A8)=1</formula>
    </cfRule>
  </conditionalFormatting>
  <conditionalFormatting sqref="FK8">
    <cfRule type="expression" dxfId="16174" priority="18882" stopIfTrue="1">
      <formula>WEEKDAY($A8)=1</formula>
    </cfRule>
  </conditionalFormatting>
  <conditionalFormatting sqref="FK8">
    <cfRule type="expression" dxfId="16173" priority="18881" stopIfTrue="1">
      <formula>WEEKDAY($A8)=1</formula>
    </cfRule>
  </conditionalFormatting>
  <conditionalFormatting sqref="FK8">
    <cfRule type="expression" dxfId="16172" priority="18880" stopIfTrue="1">
      <formula>WEEKDAY($A8)=1</formula>
    </cfRule>
  </conditionalFormatting>
  <conditionalFormatting sqref="FK8">
    <cfRule type="expression" dxfId="16171" priority="18879" stopIfTrue="1">
      <formula>WEEKDAY($A8)=1</formula>
    </cfRule>
  </conditionalFormatting>
  <conditionalFormatting sqref="FK8">
    <cfRule type="expression" dxfId="16170" priority="18878" stopIfTrue="1">
      <formula>WEEKDAY($A8)=1</formula>
    </cfRule>
  </conditionalFormatting>
  <conditionalFormatting sqref="FK8">
    <cfRule type="expression" dxfId="16169" priority="18877" stopIfTrue="1">
      <formula>WEEKDAY($A8)=1</formula>
    </cfRule>
  </conditionalFormatting>
  <conditionalFormatting sqref="FK8">
    <cfRule type="expression" dxfId="16168" priority="18876" stopIfTrue="1">
      <formula>WEEKDAY($A8)=1</formula>
    </cfRule>
  </conditionalFormatting>
  <conditionalFormatting sqref="FK8">
    <cfRule type="expression" dxfId="16167" priority="18875" stopIfTrue="1">
      <formula>WEEKDAY($A8)=1</formula>
    </cfRule>
  </conditionalFormatting>
  <conditionalFormatting sqref="FK8">
    <cfRule type="expression" dxfId="16166" priority="18874" stopIfTrue="1">
      <formula>WEEKDAY($A8)=1</formula>
    </cfRule>
  </conditionalFormatting>
  <conditionalFormatting sqref="FK8">
    <cfRule type="expression" dxfId="16165" priority="18873" stopIfTrue="1">
      <formula>WEEKDAY($A8)=1</formula>
    </cfRule>
  </conditionalFormatting>
  <conditionalFormatting sqref="FK8">
    <cfRule type="expression" dxfId="16164" priority="18872" stopIfTrue="1">
      <formula>WEEKDAY($A8)=1</formula>
    </cfRule>
  </conditionalFormatting>
  <conditionalFormatting sqref="FK8">
    <cfRule type="expression" dxfId="16163" priority="18871" stopIfTrue="1">
      <formula>WEEKDAY($A8)=1</formula>
    </cfRule>
  </conditionalFormatting>
  <conditionalFormatting sqref="FK8">
    <cfRule type="expression" dxfId="16162" priority="18870" stopIfTrue="1">
      <formula>WEEKDAY($A8)=1</formula>
    </cfRule>
  </conditionalFormatting>
  <conditionalFormatting sqref="FK8">
    <cfRule type="expression" dxfId="16161" priority="18869" stopIfTrue="1">
      <formula>WEEKDAY($A8)=1</formula>
    </cfRule>
  </conditionalFormatting>
  <conditionalFormatting sqref="FK8">
    <cfRule type="expression" dxfId="16160" priority="18868" stopIfTrue="1">
      <formula>WEEKDAY($A8)=1</formula>
    </cfRule>
  </conditionalFormatting>
  <conditionalFormatting sqref="FK8">
    <cfRule type="expression" dxfId="16159" priority="18864" stopIfTrue="1">
      <formula>WEEKDAY($A8)=1</formula>
    </cfRule>
  </conditionalFormatting>
  <conditionalFormatting sqref="FK8">
    <cfRule type="expression" dxfId="16158" priority="18867" stopIfTrue="1">
      <formula>WEEKDAY($A8)=1</formula>
    </cfRule>
  </conditionalFormatting>
  <conditionalFormatting sqref="FK8">
    <cfRule type="expression" dxfId="16157" priority="18866" stopIfTrue="1">
      <formula>WEEKDAY($A8)=1</formula>
    </cfRule>
  </conditionalFormatting>
  <conditionalFormatting sqref="FK8">
    <cfRule type="expression" dxfId="16156" priority="18865" stopIfTrue="1">
      <formula>WEEKDAY($A8)=1</formula>
    </cfRule>
  </conditionalFormatting>
  <conditionalFormatting sqref="FK8">
    <cfRule type="expression" dxfId="16155" priority="18863" stopIfTrue="1">
      <formula>WEEKDAY($A8)=1</formula>
    </cfRule>
  </conditionalFormatting>
  <conditionalFormatting sqref="FK8">
    <cfRule type="expression" dxfId="16154" priority="18862" stopIfTrue="1">
      <formula>WEEKDAY($A8)=1</formula>
    </cfRule>
  </conditionalFormatting>
  <conditionalFormatting sqref="FK8">
    <cfRule type="expression" dxfId="16153" priority="18861" stopIfTrue="1">
      <formula>WEEKDAY($A8)=1</formula>
    </cfRule>
  </conditionalFormatting>
  <conditionalFormatting sqref="FK8">
    <cfRule type="expression" dxfId="16152" priority="18860" stopIfTrue="1">
      <formula>WEEKDAY($A8)=1</formula>
    </cfRule>
  </conditionalFormatting>
  <conditionalFormatting sqref="FK8">
    <cfRule type="expression" dxfId="16151" priority="18813" stopIfTrue="1">
      <formula>WEEKDAY($A8)=1</formula>
    </cfRule>
  </conditionalFormatting>
  <conditionalFormatting sqref="FK8">
    <cfRule type="expression" dxfId="16150" priority="18859" stopIfTrue="1">
      <formula>WEEKDAY($A8)=1</formula>
    </cfRule>
  </conditionalFormatting>
  <conditionalFormatting sqref="FK8">
    <cfRule type="expression" dxfId="16149" priority="18858" stopIfTrue="1">
      <formula>WEEKDAY($A8)=1</formula>
    </cfRule>
  </conditionalFormatting>
  <conditionalFormatting sqref="FK8">
    <cfRule type="expression" dxfId="16148" priority="18857" stopIfTrue="1">
      <formula>WEEKDAY($A8)=1</formula>
    </cfRule>
  </conditionalFormatting>
  <conditionalFormatting sqref="FK8">
    <cfRule type="expression" dxfId="16147" priority="18856" stopIfTrue="1">
      <formula>WEEKDAY($A8)=1</formula>
    </cfRule>
  </conditionalFormatting>
  <conditionalFormatting sqref="FK8">
    <cfRule type="expression" dxfId="16146" priority="18855" stopIfTrue="1">
      <formula>WEEKDAY($A8)=1</formula>
    </cfRule>
  </conditionalFormatting>
  <conditionalFormatting sqref="FK8">
    <cfRule type="expression" dxfId="16145" priority="18854" stopIfTrue="1">
      <formula>WEEKDAY($A8)=1</formula>
    </cfRule>
  </conditionalFormatting>
  <conditionalFormatting sqref="FK8">
    <cfRule type="expression" dxfId="16144" priority="18853" stopIfTrue="1">
      <formula>WEEKDAY($A8)=1</formula>
    </cfRule>
  </conditionalFormatting>
  <conditionalFormatting sqref="FK8">
    <cfRule type="expression" dxfId="16143" priority="18852" stopIfTrue="1">
      <formula>WEEKDAY($A8)=1</formula>
    </cfRule>
  </conditionalFormatting>
  <conditionalFormatting sqref="FK8">
    <cfRule type="expression" dxfId="16142" priority="18851" stopIfTrue="1">
      <formula>WEEKDAY($A8)=1</formula>
    </cfRule>
  </conditionalFormatting>
  <conditionalFormatting sqref="FK8">
    <cfRule type="expression" dxfId="16141" priority="18850" stopIfTrue="1">
      <formula>WEEKDAY($A8)=1</formula>
    </cfRule>
  </conditionalFormatting>
  <conditionalFormatting sqref="FK8">
    <cfRule type="expression" dxfId="16140" priority="18849" stopIfTrue="1">
      <formula>WEEKDAY($A8)=1</formula>
    </cfRule>
  </conditionalFormatting>
  <conditionalFormatting sqref="FK8">
    <cfRule type="expression" dxfId="16139" priority="18848" stopIfTrue="1">
      <formula>WEEKDAY($A8)=1</formula>
    </cfRule>
  </conditionalFormatting>
  <conditionalFormatting sqref="FK8">
    <cfRule type="expression" dxfId="16138" priority="18847" stopIfTrue="1">
      <formula>WEEKDAY($A8)=1</formula>
    </cfRule>
  </conditionalFormatting>
  <conditionalFormatting sqref="FK8">
    <cfRule type="expression" dxfId="16137" priority="18846" stopIfTrue="1">
      <formula>WEEKDAY($A8)=1</formula>
    </cfRule>
  </conditionalFormatting>
  <conditionalFormatting sqref="FK8">
    <cfRule type="expression" dxfId="16136" priority="18845" stopIfTrue="1">
      <formula>WEEKDAY($A8)=1</formula>
    </cfRule>
  </conditionalFormatting>
  <conditionalFormatting sqref="FK8">
    <cfRule type="expression" dxfId="16135" priority="18844" stopIfTrue="1">
      <formula>WEEKDAY($A8)=1</formula>
    </cfRule>
  </conditionalFormatting>
  <conditionalFormatting sqref="FK8">
    <cfRule type="expression" dxfId="16134" priority="18843" stopIfTrue="1">
      <formula>WEEKDAY($A8)=1</formula>
    </cfRule>
  </conditionalFormatting>
  <conditionalFormatting sqref="FK8">
    <cfRule type="expression" dxfId="16133" priority="18842" stopIfTrue="1">
      <formula>WEEKDAY($A8)=1</formula>
    </cfRule>
  </conditionalFormatting>
  <conditionalFormatting sqref="FK8">
    <cfRule type="expression" dxfId="16132" priority="18841" stopIfTrue="1">
      <formula>WEEKDAY($A8)=1</formula>
    </cfRule>
  </conditionalFormatting>
  <conditionalFormatting sqref="FK8">
    <cfRule type="expression" dxfId="16131" priority="18840" stopIfTrue="1">
      <formula>WEEKDAY($A8)=1</formula>
    </cfRule>
  </conditionalFormatting>
  <conditionalFormatting sqref="FK8">
    <cfRule type="expression" dxfId="16130" priority="18839" stopIfTrue="1">
      <formula>WEEKDAY($A8)=1</formula>
    </cfRule>
  </conditionalFormatting>
  <conditionalFormatting sqref="FK8">
    <cfRule type="expression" dxfId="16129" priority="18838" stopIfTrue="1">
      <formula>WEEKDAY($A8)=1</formula>
    </cfRule>
  </conditionalFormatting>
  <conditionalFormatting sqref="FK8">
    <cfRule type="expression" dxfId="16128" priority="18837" stopIfTrue="1">
      <formula>WEEKDAY($A8)=1</formula>
    </cfRule>
  </conditionalFormatting>
  <conditionalFormatting sqref="FK8">
    <cfRule type="expression" dxfId="16127" priority="18836" stopIfTrue="1">
      <formula>WEEKDAY($A8)=1</formula>
    </cfRule>
  </conditionalFormatting>
  <conditionalFormatting sqref="FK8">
    <cfRule type="expression" dxfId="16126" priority="18835" stopIfTrue="1">
      <formula>WEEKDAY($A8)=1</formula>
    </cfRule>
  </conditionalFormatting>
  <conditionalFormatting sqref="FK8">
    <cfRule type="expression" dxfId="16125" priority="18834" stopIfTrue="1">
      <formula>WEEKDAY($A8)=1</formula>
    </cfRule>
  </conditionalFormatting>
  <conditionalFormatting sqref="FK8">
    <cfRule type="expression" dxfId="16124" priority="18833" stopIfTrue="1">
      <formula>WEEKDAY($A8)=1</formula>
    </cfRule>
  </conditionalFormatting>
  <conditionalFormatting sqref="FK8">
    <cfRule type="expression" dxfId="16123" priority="18832" stopIfTrue="1">
      <formula>WEEKDAY($A8)=1</formula>
    </cfRule>
  </conditionalFormatting>
  <conditionalFormatting sqref="FK8">
    <cfRule type="expression" dxfId="16122" priority="18831" stopIfTrue="1">
      <formula>WEEKDAY($A8)=1</formula>
    </cfRule>
  </conditionalFormatting>
  <conditionalFormatting sqref="FK8">
    <cfRule type="expression" dxfId="16121" priority="18830" stopIfTrue="1">
      <formula>WEEKDAY($A8)=1</formula>
    </cfRule>
  </conditionalFormatting>
  <conditionalFormatting sqref="FK8">
    <cfRule type="expression" dxfId="16120" priority="18829" stopIfTrue="1">
      <formula>WEEKDAY($A8)=1</formula>
    </cfRule>
  </conditionalFormatting>
  <conditionalFormatting sqref="FK8">
    <cfRule type="expression" dxfId="16119" priority="18828" stopIfTrue="1">
      <formula>WEEKDAY($A8)=1</formula>
    </cfRule>
  </conditionalFormatting>
  <conditionalFormatting sqref="FK8">
    <cfRule type="expression" dxfId="16118" priority="18827" stopIfTrue="1">
      <formula>WEEKDAY($A8)=1</formula>
    </cfRule>
  </conditionalFormatting>
  <conditionalFormatting sqref="FK8">
    <cfRule type="expression" dxfId="16117" priority="18826" stopIfTrue="1">
      <formula>WEEKDAY($A8)=1</formula>
    </cfRule>
  </conditionalFormatting>
  <conditionalFormatting sqref="FK8">
    <cfRule type="expression" dxfId="16116" priority="18825" stopIfTrue="1">
      <formula>WEEKDAY($A8)=1</formula>
    </cfRule>
  </conditionalFormatting>
  <conditionalFormatting sqref="FK8">
    <cfRule type="expression" dxfId="16115" priority="18824" stopIfTrue="1">
      <formula>WEEKDAY($A8)=1</formula>
    </cfRule>
  </conditionalFormatting>
  <conditionalFormatting sqref="FK8">
    <cfRule type="expression" dxfId="16114" priority="18823" stopIfTrue="1">
      <formula>WEEKDAY($A8)=1</formula>
    </cfRule>
  </conditionalFormatting>
  <conditionalFormatting sqref="FK8">
    <cfRule type="expression" dxfId="16113" priority="18822" stopIfTrue="1">
      <formula>WEEKDAY($A8)=1</formula>
    </cfRule>
  </conditionalFormatting>
  <conditionalFormatting sqref="FK8">
    <cfRule type="expression" dxfId="16112" priority="18821" stopIfTrue="1">
      <formula>WEEKDAY($A8)=1</formula>
    </cfRule>
  </conditionalFormatting>
  <conditionalFormatting sqref="FK8">
    <cfRule type="expression" dxfId="16111" priority="18820" stopIfTrue="1">
      <formula>WEEKDAY($A8)=1</formula>
    </cfRule>
  </conditionalFormatting>
  <conditionalFormatting sqref="FK8">
    <cfRule type="expression" dxfId="16110" priority="18819" stopIfTrue="1">
      <formula>WEEKDAY($A8)=1</formula>
    </cfRule>
  </conditionalFormatting>
  <conditionalFormatting sqref="FK8">
    <cfRule type="expression" dxfId="16109" priority="18818" stopIfTrue="1">
      <formula>WEEKDAY($A8)=1</formula>
    </cfRule>
  </conditionalFormatting>
  <conditionalFormatting sqref="FK8">
    <cfRule type="expression" dxfId="16108" priority="18817" stopIfTrue="1">
      <formula>WEEKDAY($A8)=1</formula>
    </cfRule>
  </conditionalFormatting>
  <conditionalFormatting sqref="FK8">
    <cfRule type="expression" dxfId="16107" priority="18816" stopIfTrue="1">
      <formula>WEEKDAY($A8)=1</formula>
    </cfRule>
  </conditionalFormatting>
  <conditionalFormatting sqref="FK8">
    <cfRule type="expression" dxfId="16106" priority="18815" stopIfTrue="1">
      <formula>WEEKDAY($A8)=1</formula>
    </cfRule>
  </conditionalFormatting>
  <conditionalFormatting sqref="FK8">
    <cfRule type="expression" dxfId="16105" priority="18814" stopIfTrue="1">
      <formula>WEEKDAY($A8)=1</formula>
    </cfRule>
  </conditionalFormatting>
  <conditionalFormatting sqref="FK8">
    <cfRule type="expression" dxfId="16104" priority="18809" stopIfTrue="1">
      <formula>WEEKDAY($A8)=1</formula>
    </cfRule>
  </conditionalFormatting>
  <conditionalFormatting sqref="FK8">
    <cfRule type="expression" dxfId="16103" priority="18812" stopIfTrue="1">
      <formula>WEEKDAY($A8)=1</formula>
    </cfRule>
  </conditionalFormatting>
  <conditionalFormatting sqref="FK8">
    <cfRule type="expression" dxfId="16102" priority="18811" stopIfTrue="1">
      <formula>WEEKDAY($A8)=1</formula>
    </cfRule>
  </conditionalFormatting>
  <conditionalFormatting sqref="FK8">
    <cfRule type="expression" dxfId="16101" priority="18810" stopIfTrue="1">
      <formula>WEEKDAY($A8)=1</formula>
    </cfRule>
  </conditionalFormatting>
  <conditionalFormatting sqref="FK8">
    <cfRule type="expression" dxfId="16100" priority="18808" stopIfTrue="1">
      <formula>WEEKDAY($A8)=1</formula>
    </cfRule>
  </conditionalFormatting>
  <conditionalFormatting sqref="FK8">
    <cfRule type="expression" dxfId="16099" priority="18807" stopIfTrue="1">
      <formula>WEEKDAY($A8)=1</formula>
    </cfRule>
  </conditionalFormatting>
  <conditionalFormatting sqref="FK8">
    <cfRule type="expression" dxfId="16098" priority="18806" stopIfTrue="1">
      <formula>WEEKDAY($A8)=1</formula>
    </cfRule>
  </conditionalFormatting>
  <conditionalFormatting sqref="FK8">
    <cfRule type="expression" dxfId="16097" priority="18805" stopIfTrue="1">
      <formula>WEEKDAY($A8)=1</formula>
    </cfRule>
  </conditionalFormatting>
  <conditionalFormatting sqref="FK8">
    <cfRule type="expression" dxfId="16096" priority="18758" stopIfTrue="1">
      <formula>WEEKDAY($A8)=1</formula>
    </cfRule>
  </conditionalFormatting>
  <conditionalFormatting sqref="FK8">
    <cfRule type="expression" dxfId="16095" priority="18804" stopIfTrue="1">
      <formula>WEEKDAY($A8)=1</formula>
    </cfRule>
  </conditionalFormatting>
  <conditionalFormatting sqref="FK8">
    <cfRule type="expression" dxfId="16094" priority="18803" stopIfTrue="1">
      <formula>WEEKDAY($A8)=1</formula>
    </cfRule>
  </conditionalFormatting>
  <conditionalFormatting sqref="FK8">
    <cfRule type="expression" dxfId="16093" priority="18802" stopIfTrue="1">
      <formula>WEEKDAY($A8)=1</formula>
    </cfRule>
  </conditionalFormatting>
  <conditionalFormatting sqref="FK8">
    <cfRule type="expression" dxfId="16092" priority="18801" stopIfTrue="1">
      <formula>WEEKDAY($A8)=1</formula>
    </cfRule>
  </conditionalFormatting>
  <conditionalFormatting sqref="FK8">
    <cfRule type="expression" dxfId="16091" priority="18800" stopIfTrue="1">
      <formula>WEEKDAY($A8)=1</formula>
    </cfRule>
  </conditionalFormatting>
  <conditionalFormatting sqref="FK8">
    <cfRule type="expression" dxfId="16090" priority="18799" stopIfTrue="1">
      <formula>WEEKDAY($A8)=1</formula>
    </cfRule>
  </conditionalFormatting>
  <conditionalFormatting sqref="FK8">
    <cfRule type="expression" dxfId="16089" priority="18798" stopIfTrue="1">
      <formula>WEEKDAY($A8)=1</formula>
    </cfRule>
  </conditionalFormatting>
  <conditionalFormatting sqref="FK8">
    <cfRule type="expression" dxfId="16088" priority="18797" stopIfTrue="1">
      <formula>WEEKDAY($A8)=1</formula>
    </cfRule>
  </conditionalFormatting>
  <conditionalFormatting sqref="FK8">
    <cfRule type="expression" dxfId="16087" priority="18796" stopIfTrue="1">
      <formula>WEEKDAY($A8)=1</formula>
    </cfRule>
  </conditionalFormatting>
  <conditionalFormatting sqref="FK8">
    <cfRule type="expression" dxfId="16086" priority="18795" stopIfTrue="1">
      <formula>WEEKDAY($A8)=1</formula>
    </cfRule>
  </conditionalFormatting>
  <conditionalFormatting sqref="FK8">
    <cfRule type="expression" dxfId="16085" priority="18794" stopIfTrue="1">
      <formula>WEEKDAY($A8)=1</formula>
    </cfRule>
  </conditionalFormatting>
  <conditionalFormatting sqref="FK8">
    <cfRule type="expression" dxfId="16084" priority="18793" stopIfTrue="1">
      <formula>WEEKDAY($A8)=1</formula>
    </cfRule>
  </conditionalFormatting>
  <conditionalFormatting sqref="FK8">
    <cfRule type="expression" dxfId="16083" priority="18792" stopIfTrue="1">
      <formula>WEEKDAY($A8)=1</formula>
    </cfRule>
  </conditionalFormatting>
  <conditionalFormatting sqref="FK8">
    <cfRule type="expression" dxfId="16082" priority="18791" stopIfTrue="1">
      <formula>WEEKDAY($A8)=1</formula>
    </cfRule>
  </conditionalFormatting>
  <conditionalFormatting sqref="FK8">
    <cfRule type="expression" dxfId="16081" priority="18790" stopIfTrue="1">
      <formula>WEEKDAY($A8)=1</formula>
    </cfRule>
  </conditionalFormatting>
  <conditionalFormatting sqref="FK8">
    <cfRule type="expression" dxfId="16080" priority="18789" stopIfTrue="1">
      <formula>WEEKDAY($A8)=1</formula>
    </cfRule>
  </conditionalFormatting>
  <conditionalFormatting sqref="FK8">
    <cfRule type="expression" dxfId="16079" priority="18788" stopIfTrue="1">
      <formula>WEEKDAY($A8)=1</formula>
    </cfRule>
  </conditionalFormatting>
  <conditionalFormatting sqref="FK8">
    <cfRule type="expression" dxfId="16078" priority="18787" stopIfTrue="1">
      <formula>WEEKDAY($A8)=1</formula>
    </cfRule>
  </conditionalFormatting>
  <conditionalFormatting sqref="FK8">
    <cfRule type="expression" dxfId="16077" priority="18786" stopIfTrue="1">
      <formula>WEEKDAY($A8)=1</formula>
    </cfRule>
  </conditionalFormatting>
  <conditionalFormatting sqref="FK8">
    <cfRule type="expression" dxfId="16076" priority="18785" stopIfTrue="1">
      <formula>WEEKDAY($A8)=1</formula>
    </cfRule>
  </conditionalFormatting>
  <conditionalFormatting sqref="FK8">
    <cfRule type="expression" dxfId="16075" priority="18784" stopIfTrue="1">
      <formula>WEEKDAY($A8)=1</formula>
    </cfRule>
  </conditionalFormatting>
  <conditionalFormatting sqref="FK8">
    <cfRule type="expression" dxfId="16074" priority="18783" stopIfTrue="1">
      <formula>WEEKDAY($A8)=1</formula>
    </cfRule>
  </conditionalFormatting>
  <conditionalFormatting sqref="FK8">
    <cfRule type="expression" dxfId="16073" priority="18782" stopIfTrue="1">
      <formula>WEEKDAY($A8)=1</formula>
    </cfRule>
  </conditionalFormatting>
  <conditionalFormatting sqref="FK8">
    <cfRule type="expression" dxfId="16072" priority="18781" stopIfTrue="1">
      <formula>WEEKDAY($A8)=1</formula>
    </cfRule>
  </conditionalFormatting>
  <conditionalFormatting sqref="FK8">
    <cfRule type="expression" dxfId="16071" priority="18780" stopIfTrue="1">
      <formula>WEEKDAY($A8)=1</formula>
    </cfRule>
  </conditionalFormatting>
  <conditionalFormatting sqref="FK8">
    <cfRule type="expression" dxfId="16070" priority="18779" stopIfTrue="1">
      <formula>WEEKDAY($A8)=1</formula>
    </cfRule>
  </conditionalFormatting>
  <conditionalFormatting sqref="FK8">
    <cfRule type="expression" dxfId="16069" priority="18778" stopIfTrue="1">
      <formula>WEEKDAY($A8)=1</formula>
    </cfRule>
  </conditionalFormatting>
  <conditionalFormatting sqref="FK8">
    <cfRule type="expression" dxfId="16068" priority="18777" stopIfTrue="1">
      <formula>WEEKDAY($A8)=1</formula>
    </cfRule>
  </conditionalFormatting>
  <conditionalFormatting sqref="FK8">
    <cfRule type="expression" dxfId="16067" priority="18776" stopIfTrue="1">
      <formula>WEEKDAY($A8)=1</formula>
    </cfRule>
  </conditionalFormatting>
  <conditionalFormatting sqref="FK8">
    <cfRule type="expression" dxfId="16066" priority="18775" stopIfTrue="1">
      <formula>WEEKDAY($A8)=1</formula>
    </cfRule>
  </conditionalFormatting>
  <conditionalFormatting sqref="FK8">
    <cfRule type="expression" dxfId="16065" priority="18774" stopIfTrue="1">
      <formula>WEEKDAY($A8)=1</formula>
    </cfRule>
  </conditionalFormatting>
  <conditionalFormatting sqref="FK8">
    <cfRule type="expression" dxfId="16064" priority="18773" stopIfTrue="1">
      <formula>WEEKDAY($A8)=1</formula>
    </cfRule>
  </conditionalFormatting>
  <conditionalFormatting sqref="FK8">
    <cfRule type="expression" dxfId="16063" priority="18772" stopIfTrue="1">
      <formula>WEEKDAY($A8)=1</formula>
    </cfRule>
  </conditionalFormatting>
  <conditionalFormatting sqref="FK8">
    <cfRule type="expression" dxfId="16062" priority="18771" stopIfTrue="1">
      <formula>WEEKDAY($A8)=1</formula>
    </cfRule>
  </conditionalFormatting>
  <conditionalFormatting sqref="FK8">
    <cfRule type="expression" dxfId="16061" priority="18770" stopIfTrue="1">
      <formula>WEEKDAY($A8)=1</formula>
    </cfRule>
  </conditionalFormatting>
  <conditionalFormatting sqref="FK8">
    <cfRule type="expression" dxfId="16060" priority="18769" stopIfTrue="1">
      <formula>WEEKDAY($A8)=1</formula>
    </cfRule>
  </conditionalFormatting>
  <conditionalFormatting sqref="FK8">
    <cfRule type="expression" dxfId="16059" priority="18768" stopIfTrue="1">
      <formula>WEEKDAY($A8)=1</formula>
    </cfRule>
  </conditionalFormatting>
  <conditionalFormatting sqref="FK8">
    <cfRule type="expression" dxfId="16058" priority="18767" stopIfTrue="1">
      <formula>WEEKDAY($A8)=1</formula>
    </cfRule>
  </conditionalFormatting>
  <conditionalFormatting sqref="FK8">
    <cfRule type="expression" dxfId="16057" priority="18766" stopIfTrue="1">
      <formula>WEEKDAY($A8)=1</formula>
    </cfRule>
  </conditionalFormatting>
  <conditionalFormatting sqref="FK8">
    <cfRule type="expression" dxfId="16056" priority="18765" stopIfTrue="1">
      <formula>WEEKDAY($A8)=1</formula>
    </cfRule>
  </conditionalFormatting>
  <conditionalFormatting sqref="FK8">
    <cfRule type="expression" dxfId="16055" priority="18764" stopIfTrue="1">
      <formula>WEEKDAY($A8)=1</formula>
    </cfRule>
  </conditionalFormatting>
  <conditionalFormatting sqref="FK8">
    <cfRule type="expression" dxfId="16054" priority="18763" stopIfTrue="1">
      <formula>WEEKDAY($A8)=1</formula>
    </cfRule>
  </conditionalFormatting>
  <conditionalFormatting sqref="FK8">
    <cfRule type="expression" dxfId="16053" priority="18762" stopIfTrue="1">
      <formula>WEEKDAY($A8)=1</formula>
    </cfRule>
  </conditionalFormatting>
  <conditionalFormatting sqref="FK8">
    <cfRule type="expression" dxfId="16052" priority="18761" stopIfTrue="1">
      <formula>WEEKDAY($A8)=1</formula>
    </cfRule>
  </conditionalFormatting>
  <conditionalFormatting sqref="FK8">
    <cfRule type="expression" dxfId="16051" priority="18760" stopIfTrue="1">
      <formula>WEEKDAY($A8)=1</formula>
    </cfRule>
  </conditionalFormatting>
  <conditionalFormatting sqref="FK8">
    <cfRule type="expression" dxfId="16050" priority="18759" stopIfTrue="1">
      <formula>WEEKDAY($A8)=1</formula>
    </cfRule>
  </conditionalFormatting>
  <conditionalFormatting sqref="FK8">
    <cfRule type="expression" dxfId="16049" priority="18757" stopIfTrue="1">
      <formula>WEEKDAY($A8)=1</formula>
    </cfRule>
  </conditionalFormatting>
  <conditionalFormatting sqref="FK8">
    <cfRule type="expression" dxfId="16048" priority="18756" stopIfTrue="1">
      <formula>WEEKDAY($A8)=1</formula>
    </cfRule>
  </conditionalFormatting>
  <conditionalFormatting sqref="FK8">
    <cfRule type="expression" dxfId="16047" priority="18755" stopIfTrue="1">
      <formula>WEEKDAY($A8)=1</formula>
    </cfRule>
  </conditionalFormatting>
  <conditionalFormatting sqref="FK8">
    <cfRule type="expression" dxfId="16046" priority="18754" stopIfTrue="1">
      <formula>WEEKDAY($A8)=1</formula>
    </cfRule>
  </conditionalFormatting>
  <conditionalFormatting sqref="FK8">
    <cfRule type="expression" dxfId="16045" priority="18753" stopIfTrue="1">
      <formula>WEEKDAY($A8)=1</formula>
    </cfRule>
  </conditionalFormatting>
  <conditionalFormatting sqref="FK8">
    <cfRule type="expression" dxfId="16044" priority="18752" stopIfTrue="1">
      <formula>WEEKDAY($A8)=1</formula>
    </cfRule>
  </conditionalFormatting>
  <conditionalFormatting sqref="FK8">
    <cfRule type="expression" dxfId="16043" priority="18751" stopIfTrue="1">
      <formula>WEEKDAY($A8)=1</formula>
    </cfRule>
  </conditionalFormatting>
  <conditionalFormatting sqref="FK8">
    <cfRule type="expression" dxfId="16042" priority="18750" stopIfTrue="1">
      <formula>WEEKDAY($A8)=1</formula>
    </cfRule>
  </conditionalFormatting>
  <conditionalFormatting sqref="FK8">
    <cfRule type="expression" dxfId="16041" priority="18749" stopIfTrue="1">
      <formula>WEEKDAY($A8)=1</formula>
    </cfRule>
  </conditionalFormatting>
  <conditionalFormatting sqref="FK8">
    <cfRule type="expression" dxfId="16040" priority="18748" stopIfTrue="1">
      <formula>WEEKDAY($A8)=1</formula>
    </cfRule>
  </conditionalFormatting>
  <conditionalFormatting sqref="FK8">
    <cfRule type="expression" dxfId="16039" priority="18747" stopIfTrue="1">
      <formula>WEEKDAY($A8)=1</formula>
    </cfRule>
  </conditionalFormatting>
  <conditionalFormatting sqref="FK8">
    <cfRule type="expression" dxfId="16038" priority="18746" stopIfTrue="1">
      <formula>WEEKDAY($A8)=1</formula>
    </cfRule>
  </conditionalFormatting>
  <conditionalFormatting sqref="FK8">
    <cfRule type="expression" dxfId="16037" priority="18745" stopIfTrue="1">
      <formula>WEEKDAY($A8)=1</formula>
    </cfRule>
  </conditionalFormatting>
  <conditionalFormatting sqref="FK8">
    <cfRule type="expression" dxfId="16036" priority="18744" stopIfTrue="1">
      <formula>WEEKDAY($A8)=1</formula>
    </cfRule>
  </conditionalFormatting>
  <conditionalFormatting sqref="FK8">
    <cfRule type="expression" dxfId="16035" priority="18743" stopIfTrue="1">
      <formula>WEEKDAY($A8)=1</formula>
    </cfRule>
  </conditionalFormatting>
  <conditionalFormatting sqref="FK8">
    <cfRule type="expression" dxfId="16034" priority="18742" stopIfTrue="1">
      <formula>WEEKDAY($A8)=1</formula>
    </cfRule>
  </conditionalFormatting>
  <conditionalFormatting sqref="FK8">
    <cfRule type="expression" dxfId="16033" priority="18741" stopIfTrue="1">
      <formula>WEEKDAY($A8)=1</formula>
    </cfRule>
  </conditionalFormatting>
  <conditionalFormatting sqref="FK8">
    <cfRule type="expression" dxfId="16032" priority="18740" stopIfTrue="1">
      <formula>WEEKDAY($A8)=1</formula>
    </cfRule>
  </conditionalFormatting>
  <conditionalFormatting sqref="FK8">
    <cfRule type="expression" dxfId="16031" priority="18739" stopIfTrue="1">
      <formula>WEEKDAY($A8)=1</formula>
    </cfRule>
  </conditionalFormatting>
  <conditionalFormatting sqref="FK8">
    <cfRule type="expression" dxfId="16030" priority="18738" stopIfTrue="1">
      <formula>WEEKDAY($A8)=1</formula>
    </cfRule>
  </conditionalFormatting>
  <conditionalFormatting sqref="FK8">
    <cfRule type="expression" dxfId="16029" priority="18737" stopIfTrue="1">
      <formula>WEEKDAY($A8)=1</formula>
    </cfRule>
  </conditionalFormatting>
  <conditionalFormatting sqref="FK8">
    <cfRule type="expression" dxfId="16028" priority="18736" stopIfTrue="1">
      <formula>WEEKDAY($A8)=1</formula>
    </cfRule>
  </conditionalFormatting>
  <conditionalFormatting sqref="FK8">
    <cfRule type="expression" dxfId="16027" priority="18735" stopIfTrue="1">
      <formula>WEEKDAY($A8)=1</formula>
    </cfRule>
  </conditionalFormatting>
  <conditionalFormatting sqref="FK8">
    <cfRule type="expression" dxfId="16026" priority="18734" stopIfTrue="1">
      <formula>WEEKDAY($A8)=1</formula>
    </cfRule>
  </conditionalFormatting>
  <conditionalFormatting sqref="FK8">
    <cfRule type="expression" dxfId="16025" priority="18733" stopIfTrue="1">
      <formula>WEEKDAY($A8)=1</formula>
    </cfRule>
  </conditionalFormatting>
  <conditionalFormatting sqref="FK8">
    <cfRule type="expression" dxfId="16024" priority="18732" stopIfTrue="1">
      <formula>WEEKDAY($A8)=1</formula>
    </cfRule>
  </conditionalFormatting>
  <conditionalFormatting sqref="FK8">
    <cfRule type="expression" dxfId="16023" priority="18731" stopIfTrue="1">
      <formula>WEEKDAY($A8)=1</formula>
    </cfRule>
  </conditionalFormatting>
  <conditionalFormatting sqref="FK8">
    <cfRule type="expression" dxfId="16022" priority="18730" stopIfTrue="1">
      <formula>WEEKDAY($A8)=1</formula>
    </cfRule>
  </conditionalFormatting>
  <conditionalFormatting sqref="FK8">
    <cfRule type="expression" dxfId="16021" priority="18729" stopIfTrue="1">
      <formula>WEEKDAY($A8)=1</formula>
    </cfRule>
  </conditionalFormatting>
  <conditionalFormatting sqref="FK8">
    <cfRule type="expression" dxfId="16020" priority="18728" stopIfTrue="1">
      <formula>WEEKDAY($A8)=1</formula>
    </cfRule>
  </conditionalFormatting>
  <conditionalFormatting sqref="FK8">
    <cfRule type="expression" dxfId="16019" priority="18727" stopIfTrue="1">
      <formula>WEEKDAY($A8)=1</formula>
    </cfRule>
  </conditionalFormatting>
  <conditionalFormatting sqref="FK8">
    <cfRule type="expression" dxfId="16018" priority="18726" stopIfTrue="1">
      <formula>WEEKDAY($A8)=1</formula>
    </cfRule>
  </conditionalFormatting>
  <conditionalFormatting sqref="FK8">
    <cfRule type="expression" dxfId="16017" priority="18725" stopIfTrue="1">
      <formula>WEEKDAY($A8)=1</formula>
    </cfRule>
  </conditionalFormatting>
  <conditionalFormatting sqref="FK8">
    <cfRule type="expression" dxfId="16016" priority="18724" stopIfTrue="1">
      <formula>WEEKDAY($A8)=1</formula>
    </cfRule>
  </conditionalFormatting>
  <conditionalFormatting sqref="FK8">
    <cfRule type="expression" dxfId="16015" priority="18720" stopIfTrue="1">
      <formula>WEEKDAY($A8)=1</formula>
    </cfRule>
  </conditionalFormatting>
  <conditionalFormatting sqref="FK8">
    <cfRule type="expression" dxfId="16014" priority="18723" stopIfTrue="1">
      <formula>WEEKDAY($A8)=1</formula>
    </cfRule>
  </conditionalFormatting>
  <conditionalFormatting sqref="FK8">
    <cfRule type="expression" dxfId="16013" priority="18722" stopIfTrue="1">
      <formula>WEEKDAY($A8)=1</formula>
    </cfRule>
  </conditionalFormatting>
  <conditionalFormatting sqref="FK8">
    <cfRule type="expression" dxfId="16012" priority="18721" stopIfTrue="1">
      <formula>WEEKDAY($A8)=1</formula>
    </cfRule>
  </conditionalFormatting>
  <conditionalFormatting sqref="FK8">
    <cfRule type="expression" dxfId="16011" priority="18719" stopIfTrue="1">
      <formula>WEEKDAY($A8)=1</formula>
    </cfRule>
  </conditionalFormatting>
  <conditionalFormatting sqref="FK8">
    <cfRule type="expression" dxfId="16010" priority="18718" stopIfTrue="1">
      <formula>WEEKDAY($A8)=1</formula>
    </cfRule>
  </conditionalFormatting>
  <conditionalFormatting sqref="FK8">
    <cfRule type="expression" dxfId="16009" priority="18717" stopIfTrue="1">
      <formula>WEEKDAY($A8)=1</formula>
    </cfRule>
  </conditionalFormatting>
  <conditionalFormatting sqref="FK8">
    <cfRule type="expression" dxfId="16008" priority="18716" stopIfTrue="1">
      <formula>WEEKDAY($A8)=1</formula>
    </cfRule>
  </conditionalFormatting>
  <conditionalFormatting sqref="FK8">
    <cfRule type="expression" dxfId="16007" priority="18669" stopIfTrue="1">
      <formula>WEEKDAY($A8)=1</formula>
    </cfRule>
  </conditionalFormatting>
  <conditionalFormatting sqref="FK8">
    <cfRule type="expression" dxfId="16006" priority="18715" stopIfTrue="1">
      <formula>WEEKDAY($A8)=1</formula>
    </cfRule>
  </conditionalFormatting>
  <conditionalFormatting sqref="FK8">
    <cfRule type="expression" dxfId="16005" priority="18714" stopIfTrue="1">
      <formula>WEEKDAY($A8)=1</formula>
    </cfRule>
  </conditionalFormatting>
  <conditionalFormatting sqref="FK8">
    <cfRule type="expression" dxfId="16004" priority="18713" stopIfTrue="1">
      <formula>WEEKDAY($A8)=1</formula>
    </cfRule>
  </conditionalFormatting>
  <conditionalFormatting sqref="FK8">
    <cfRule type="expression" dxfId="16003" priority="18712" stopIfTrue="1">
      <formula>WEEKDAY($A8)=1</formula>
    </cfRule>
  </conditionalFormatting>
  <conditionalFormatting sqref="FK8">
    <cfRule type="expression" dxfId="16002" priority="18711" stopIfTrue="1">
      <formula>WEEKDAY($A8)=1</formula>
    </cfRule>
  </conditionalFormatting>
  <conditionalFormatting sqref="FK8">
    <cfRule type="expression" dxfId="16001" priority="18710" stopIfTrue="1">
      <formula>WEEKDAY($A8)=1</formula>
    </cfRule>
  </conditionalFormatting>
  <conditionalFormatting sqref="FK8">
    <cfRule type="expression" dxfId="16000" priority="18709" stopIfTrue="1">
      <formula>WEEKDAY($A8)=1</formula>
    </cfRule>
  </conditionalFormatting>
  <conditionalFormatting sqref="FK8">
    <cfRule type="expression" dxfId="15999" priority="18708" stopIfTrue="1">
      <formula>WEEKDAY($A8)=1</formula>
    </cfRule>
  </conditionalFormatting>
  <conditionalFormatting sqref="FK8">
    <cfRule type="expression" dxfId="15998" priority="18707" stopIfTrue="1">
      <formula>WEEKDAY($A8)=1</formula>
    </cfRule>
  </conditionalFormatting>
  <conditionalFormatting sqref="FK8">
    <cfRule type="expression" dxfId="15997" priority="18706" stopIfTrue="1">
      <formula>WEEKDAY($A8)=1</formula>
    </cfRule>
  </conditionalFormatting>
  <conditionalFormatting sqref="FK8">
    <cfRule type="expression" dxfId="15996" priority="18705" stopIfTrue="1">
      <formula>WEEKDAY($A8)=1</formula>
    </cfRule>
  </conditionalFormatting>
  <conditionalFormatting sqref="FK8">
    <cfRule type="expression" dxfId="15995" priority="18704" stopIfTrue="1">
      <formula>WEEKDAY($A8)=1</formula>
    </cfRule>
  </conditionalFormatting>
  <conditionalFormatting sqref="FK8">
    <cfRule type="expression" dxfId="15994" priority="18703" stopIfTrue="1">
      <formula>WEEKDAY($A8)=1</formula>
    </cfRule>
  </conditionalFormatting>
  <conditionalFormatting sqref="FK8">
    <cfRule type="expression" dxfId="15993" priority="18702" stopIfTrue="1">
      <formula>WEEKDAY($A8)=1</formula>
    </cfRule>
  </conditionalFormatting>
  <conditionalFormatting sqref="FK8">
    <cfRule type="expression" dxfId="15992" priority="18701" stopIfTrue="1">
      <formula>WEEKDAY($A8)=1</formula>
    </cfRule>
  </conditionalFormatting>
  <conditionalFormatting sqref="FK8">
    <cfRule type="expression" dxfId="15991" priority="18700" stopIfTrue="1">
      <formula>WEEKDAY($A8)=1</formula>
    </cfRule>
  </conditionalFormatting>
  <conditionalFormatting sqref="FK8">
    <cfRule type="expression" dxfId="15990" priority="18699" stopIfTrue="1">
      <formula>WEEKDAY($A8)=1</formula>
    </cfRule>
  </conditionalFormatting>
  <conditionalFormatting sqref="FK8">
    <cfRule type="expression" dxfId="15989" priority="18698" stopIfTrue="1">
      <formula>WEEKDAY($A8)=1</formula>
    </cfRule>
  </conditionalFormatting>
  <conditionalFormatting sqref="FK8">
    <cfRule type="expression" dxfId="15988" priority="18697" stopIfTrue="1">
      <formula>WEEKDAY($A8)=1</formula>
    </cfRule>
  </conditionalFormatting>
  <conditionalFormatting sqref="FK8">
    <cfRule type="expression" dxfId="15987" priority="18696" stopIfTrue="1">
      <formula>WEEKDAY($A8)=1</formula>
    </cfRule>
  </conditionalFormatting>
  <conditionalFormatting sqref="FK8">
    <cfRule type="expression" dxfId="15986" priority="18695" stopIfTrue="1">
      <formula>WEEKDAY($A8)=1</formula>
    </cfRule>
  </conditionalFormatting>
  <conditionalFormatting sqref="FK8">
    <cfRule type="expression" dxfId="15985" priority="18694" stopIfTrue="1">
      <formula>WEEKDAY($A8)=1</formula>
    </cfRule>
  </conditionalFormatting>
  <conditionalFormatting sqref="FK8">
    <cfRule type="expression" dxfId="15984" priority="18693" stopIfTrue="1">
      <formula>WEEKDAY($A8)=1</formula>
    </cfRule>
  </conditionalFormatting>
  <conditionalFormatting sqref="FK8">
    <cfRule type="expression" dxfId="15983" priority="18692" stopIfTrue="1">
      <formula>WEEKDAY($A8)=1</formula>
    </cfRule>
  </conditionalFormatting>
  <conditionalFormatting sqref="FK8">
    <cfRule type="expression" dxfId="15982" priority="18691" stopIfTrue="1">
      <formula>WEEKDAY($A8)=1</formula>
    </cfRule>
  </conditionalFormatting>
  <conditionalFormatting sqref="FK8">
    <cfRule type="expression" dxfId="15981" priority="18690" stopIfTrue="1">
      <formula>WEEKDAY($A8)=1</formula>
    </cfRule>
  </conditionalFormatting>
  <conditionalFormatting sqref="FK8">
    <cfRule type="expression" dxfId="15980" priority="18689" stopIfTrue="1">
      <formula>WEEKDAY($A8)=1</formula>
    </cfRule>
  </conditionalFormatting>
  <conditionalFormatting sqref="FK8">
    <cfRule type="expression" dxfId="15979" priority="18688" stopIfTrue="1">
      <formula>WEEKDAY($A8)=1</formula>
    </cfRule>
  </conditionalFormatting>
  <conditionalFormatting sqref="FK8">
    <cfRule type="expression" dxfId="15978" priority="18687" stopIfTrue="1">
      <formula>WEEKDAY($A8)=1</formula>
    </cfRule>
  </conditionalFormatting>
  <conditionalFormatting sqref="FK8">
    <cfRule type="expression" dxfId="15977" priority="18686" stopIfTrue="1">
      <formula>WEEKDAY($A8)=1</formula>
    </cfRule>
  </conditionalFormatting>
  <conditionalFormatting sqref="FK8">
    <cfRule type="expression" dxfId="15976" priority="18685" stopIfTrue="1">
      <formula>WEEKDAY($A8)=1</formula>
    </cfRule>
  </conditionalFormatting>
  <conditionalFormatting sqref="FK8">
    <cfRule type="expression" dxfId="15975" priority="18684" stopIfTrue="1">
      <formula>WEEKDAY($A8)=1</formula>
    </cfRule>
  </conditionalFormatting>
  <conditionalFormatting sqref="FK8">
    <cfRule type="expression" dxfId="15974" priority="18683" stopIfTrue="1">
      <formula>WEEKDAY($A8)=1</formula>
    </cfRule>
  </conditionalFormatting>
  <conditionalFormatting sqref="FK8">
    <cfRule type="expression" dxfId="15973" priority="18682" stopIfTrue="1">
      <formula>WEEKDAY($A8)=1</formula>
    </cfRule>
  </conditionalFormatting>
  <conditionalFormatting sqref="FK8">
    <cfRule type="expression" dxfId="15972" priority="18681" stopIfTrue="1">
      <formula>WEEKDAY($A8)=1</formula>
    </cfRule>
  </conditionalFormatting>
  <conditionalFormatting sqref="FK8">
    <cfRule type="expression" dxfId="15971" priority="18680" stopIfTrue="1">
      <formula>WEEKDAY($A8)=1</formula>
    </cfRule>
  </conditionalFormatting>
  <conditionalFormatting sqref="FK8">
    <cfRule type="expression" dxfId="15970" priority="18679" stopIfTrue="1">
      <formula>WEEKDAY($A8)=1</formula>
    </cfRule>
  </conditionalFormatting>
  <conditionalFormatting sqref="FK8">
    <cfRule type="expression" dxfId="15969" priority="18678" stopIfTrue="1">
      <formula>WEEKDAY($A8)=1</formula>
    </cfRule>
  </conditionalFormatting>
  <conditionalFormatting sqref="FK8">
    <cfRule type="expression" dxfId="15968" priority="18677" stopIfTrue="1">
      <formula>WEEKDAY($A8)=1</formula>
    </cfRule>
  </conditionalFormatting>
  <conditionalFormatting sqref="FK8">
    <cfRule type="expression" dxfId="15967" priority="18676" stopIfTrue="1">
      <formula>WEEKDAY($A8)=1</formula>
    </cfRule>
  </conditionalFormatting>
  <conditionalFormatting sqref="FK8">
    <cfRule type="expression" dxfId="15966" priority="18675" stopIfTrue="1">
      <formula>WEEKDAY($A8)=1</formula>
    </cfRule>
  </conditionalFormatting>
  <conditionalFormatting sqref="FK8">
    <cfRule type="expression" dxfId="15965" priority="18674" stopIfTrue="1">
      <formula>WEEKDAY($A8)=1</formula>
    </cfRule>
  </conditionalFormatting>
  <conditionalFormatting sqref="FK8">
    <cfRule type="expression" dxfId="15964" priority="18673" stopIfTrue="1">
      <formula>WEEKDAY($A8)=1</formula>
    </cfRule>
  </conditionalFormatting>
  <conditionalFormatting sqref="FK8">
    <cfRule type="expression" dxfId="15963" priority="18672" stopIfTrue="1">
      <formula>WEEKDAY($A8)=1</formula>
    </cfRule>
  </conditionalFormatting>
  <conditionalFormatting sqref="FK8">
    <cfRule type="expression" dxfId="15962" priority="18671" stopIfTrue="1">
      <formula>WEEKDAY($A8)=1</formula>
    </cfRule>
  </conditionalFormatting>
  <conditionalFormatting sqref="FK8">
    <cfRule type="expression" dxfId="15961" priority="18670" stopIfTrue="1">
      <formula>WEEKDAY($A8)=1</formula>
    </cfRule>
  </conditionalFormatting>
  <conditionalFormatting sqref="FK8">
    <cfRule type="expression" dxfId="15960" priority="18668" stopIfTrue="1">
      <formula>WEEKDAY($A8)=1</formula>
    </cfRule>
  </conditionalFormatting>
  <conditionalFormatting sqref="FK8">
    <cfRule type="expression" dxfId="15959" priority="18667" stopIfTrue="1">
      <formula>WEEKDAY($A8)=1</formula>
    </cfRule>
  </conditionalFormatting>
  <conditionalFormatting sqref="FK8">
    <cfRule type="expression" dxfId="15958" priority="18666" stopIfTrue="1">
      <formula>WEEKDAY($A8)=1</formula>
    </cfRule>
  </conditionalFormatting>
  <conditionalFormatting sqref="FK8">
    <cfRule type="expression" dxfId="15957" priority="18665" stopIfTrue="1">
      <formula>WEEKDAY($A8)=1</formula>
    </cfRule>
  </conditionalFormatting>
  <conditionalFormatting sqref="FK8">
    <cfRule type="expression" dxfId="15956" priority="18664" stopIfTrue="1">
      <formula>WEEKDAY($A8)=1</formula>
    </cfRule>
  </conditionalFormatting>
  <conditionalFormatting sqref="FK8">
    <cfRule type="expression" dxfId="15955" priority="18663" stopIfTrue="1">
      <formula>WEEKDAY($A8)=1</formula>
    </cfRule>
  </conditionalFormatting>
  <conditionalFormatting sqref="FK8">
    <cfRule type="expression" dxfId="15954" priority="18662" stopIfTrue="1">
      <formula>WEEKDAY($A8)=1</formula>
    </cfRule>
  </conditionalFormatting>
  <conditionalFormatting sqref="FK8">
    <cfRule type="expression" dxfId="15953" priority="18661" stopIfTrue="1">
      <formula>WEEKDAY($A8)=1</formula>
    </cfRule>
  </conditionalFormatting>
  <conditionalFormatting sqref="FK8">
    <cfRule type="expression" dxfId="15952" priority="18660" stopIfTrue="1">
      <formula>WEEKDAY($A8)=1</formula>
    </cfRule>
  </conditionalFormatting>
  <conditionalFormatting sqref="FK8">
    <cfRule type="expression" dxfId="15951" priority="18659" stopIfTrue="1">
      <formula>WEEKDAY($A8)=1</formula>
    </cfRule>
  </conditionalFormatting>
  <conditionalFormatting sqref="FK8">
    <cfRule type="expression" dxfId="15950" priority="18658" stopIfTrue="1">
      <formula>WEEKDAY($A8)=1</formula>
    </cfRule>
  </conditionalFormatting>
  <conditionalFormatting sqref="FK8">
    <cfRule type="expression" dxfId="15949" priority="18657" stopIfTrue="1">
      <formula>WEEKDAY($A8)=1</formula>
    </cfRule>
  </conditionalFormatting>
  <conditionalFormatting sqref="FK8">
    <cfRule type="expression" dxfId="15948" priority="18656" stopIfTrue="1">
      <formula>WEEKDAY($A8)=1</formula>
    </cfRule>
  </conditionalFormatting>
  <conditionalFormatting sqref="FK8">
    <cfRule type="expression" dxfId="15947" priority="18655" stopIfTrue="1">
      <formula>WEEKDAY($A8)=1</formula>
    </cfRule>
  </conditionalFormatting>
  <conditionalFormatting sqref="FK8">
    <cfRule type="expression" dxfId="15946" priority="18654" stopIfTrue="1">
      <formula>WEEKDAY($A8)=1</formula>
    </cfRule>
  </conditionalFormatting>
  <conditionalFormatting sqref="FK8">
    <cfRule type="expression" dxfId="15945" priority="18653" stopIfTrue="1">
      <formula>WEEKDAY($A8)=1</formula>
    </cfRule>
  </conditionalFormatting>
  <conditionalFormatting sqref="FK8">
    <cfRule type="expression" dxfId="15944" priority="18652" stopIfTrue="1">
      <formula>WEEKDAY($A8)=1</formula>
    </cfRule>
  </conditionalFormatting>
  <conditionalFormatting sqref="FK8">
    <cfRule type="expression" dxfId="15943" priority="18651" stopIfTrue="1">
      <formula>WEEKDAY($A8)=1</formula>
    </cfRule>
  </conditionalFormatting>
  <conditionalFormatting sqref="FK8">
    <cfRule type="expression" dxfId="15942" priority="18650" stopIfTrue="1">
      <formula>WEEKDAY($A8)=1</formula>
    </cfRule>
  </conditionalFormatting>
  <conditionalFormatting sqref="FK8">
    <cfRule type="expression" dxfId="15941" priority="18649" stopIfTrue="1">
      <formula>WEEKDAY($A8)=1</formula>
    </cfRule>
  </conditionalFormatting>
  <conditionalFormatting sqref="FK8">
    <cfRule type="expression" dxfId="15940" priority="18648" stopIfTrue="1">
      <formula>WEEKDAY($A8)=1</formula>
    </cfRule>
  </conditionalFormatting>
  <conditionalFormatting sqref="FK8">
    <cfRule type="expression" dxfId="15939" priority="18647" stopIfTrue="1">
      <formula>WEEKDAY($A8)=1</formula>
    </cfRule>
  </conditionalFormatting>
  <conditionalFormatting sqref="FK8">
    <cfRule type="expression" dxfId="15938" priority="18646" stopIfTrue="1">
      <formula>WEEKDAY($A8)=1</formula>
    </cfRule>
  </conditionalFormatting>
  <conditionalFormatting sqref="FK8">
    <cfRule type="expression" dxfId="15937" priority="18645" stopIfTrue="1">
      <formula>WEEKDAY($A8)=1</formula>
    </cfRule>
  </conditionalFormatting>
  <conditionalFormatting sqref="FK8">
    <cfRule type="expression" dxfId="15936" priority="18644" stopIfTrue="1">
      <formula>WEEKDAY($A8)=1</formula>
    </cfRule>
  </conditionalFormatting>
  <conditionalFormatting sqref="FK8">
    <cfRule type="expression" dxfId="15935" priority="18643" stopIfTrue="1">
      <formula>WEEKDAY($A8)=1</formula>
    </cfRule>
  </conditionalFormatting>
  <conditionalFormatting sqref="FK8">
    <cfRule type="expression" dxfId="15934" priority="18642" stopIfTrue="1">
      <formula>WEEKDAY($A8)=1</formula>
    </cfRule>
  </conditionalFormatting>
  <conditionalFormatting sqref="FK8">
    <cfRule type="expression" dxfId="15933" priority="18641" stopIfTrue="1">
      <formula>WEEKDAY($A8)=1</formula>
    </cfRule>
  </conditionalFormatting>
  <conditionalFormatting sqref="FK8">
    <cfRule type="expression" dxfId="15932" priority="18640" stopIfTrue="1">
      <formula>WEEKDAY($A8)=1</formula>
    </cfRule>
  </conditionalFormatting>
  <conditionalFormatting sqref="FK8">
    <cfRule type="expression" dxfId="15931" priority="18639" stopIfTrue="1">
      <formula>WEEKDAY($A8)=1</formula>
    </cfRule>
  </conditionalFormatting>
  <conditionalFormatting sqref="FK8">
    <cfRule type="expression" dxfId="15930" priority="18638" stopIfTrue="1">
      <formula>WEEKDAY($A8)=1</formula>
    </cfRule>
  </conditionalFormatting>
  <conditionalFormatting sqref="FK8">
    <cfRule type="expression" dxfId="15929" priority="18637" stopIfTrue="1">
      <formula>WEEKDAY($A8)=1</formula>
    </cfRule>
  </conditionalFormatting>
  <conditionalFormatting sqref="FK8">
    <cfRule type="expression" dxfId="15928" priority="18636" stopIfTrue="1">
      <formula>WEEKDAY($A8)=1</formula>
    </cfRule>
  </conditionalFormatting>
  <conditionalFormatting sqref="FK8">
    <cfRule type="expression" dxfId="15927" priority="18635" stopIfTrue="1">
      <formula>WEEKDAY($A8)=1</formula>
    </cfRule>
  </conditionalFormatting>
  <conditionalFormatting sqref="FK8">
    <cfRule type="expression" dxfId="15926" priority="18631" stopIfTrue="1">
      <formula>WEEKDAY($A8)=1</formula>
    </cfRule>
  </conditionalFormatting>
  <conditionalFormatting sqref="FK8">
    <cfRule type="expression" dxfId="15925" priority="18634" stopIfTrue="1">
      <formula>WEEKDAY($A8)=1</formula>
    </cfRule>
  </conditionalFormatting>
  <conditionalFormatting sqref="FK8">
    <cfRule type="expression" dxfId="15924" priority="18633" stopIfTrue="1">
      <formula>WEEKDAY($A8)=1</formula>
    </cfRule>
  </conditionalFormatting>
  <conditionalFormatting sqref="FK8">
    <cfRule type="expression" dxfId="15923" priority="18632" stopIfTrue="1">
      <formula>WEEKDAY($A8)=1</formula>
    </cfRule>
  </conditionalFormatting>
  <conditionalFormatting sqref="FK8">
    <cfRule type="expression" dxfId="15922" priority="18630" stopIfTrue="1">
      <formula>WEEKDAY($A8)=1</formula>
    </cfRule>
  </conditionalFormatting>
  <conditionalFormatting sqref="FK8">
    <cfRule type="expression" dxfId="15921" priority="18629" stopIfTrue="1">
      <formula>WEEKDAY($A8)=1</formula>
    </cfRule>
  </conditionalFormatting>
  <conditionalFormatting sqref="FK8">
    <cfRule type="expression" dxfId="15920" priority="18628" stopIfTrue="1">
      <formula>WEEKDAY($A8)=1</formula>
    </cfRule>
  </conditionalFormatting>
  <conditionalFormatting sqref="FK8">
    <cfRule type="expression" dxfId="15919" priority="18627" stopIfTrue="1">
      <formula>WEEKDAY($A8)=1</formula>
    </cfRule>
  </conditionalFormatting>
  <conditionalFormatting sqref="FK8">
    <cfRule type="expression" dxfId="15918" priority="18580" stopIfTrue="1">
      <formula>WEEKDAY($A8)=1</formula>
    </cfRule>
  </conditionalFormatting>
  <conditionalFormatting sqref="FK8">
    <cfRule type="expression" dxfId="15917" priority="18626" stopIfTrue="1">
      <formula>WEEKDAY($A8)=1</formula>
    </cfRule>
  </conditionalFormatting>
  <conditionalFormatting sqref="FK8">
    <cfRule type="expression" dxfId="15916" priority="18625" stopIfTrue="1">
      <formula>WEEKDAY($A8)=1</formula>
    </cfRule>
  </conditionalFormatting>
  <conditionalFormatting sqref="FK8">
    <cfRule type="expression" dxfId="15915" priority="18624" stopIfTrue="1">
      <formula>WEEKDAY($A8)=1</formula>
    </cfRule>
  </conditionalFormatting>
  <conditionalFormatting sqref="FK8">
    <cfRule type="expression" dxfId="15914" priority="18623" stopIfTrue="1">
      <formula>WEEKDAY($A8)=1</formula>
    </cfRule>
  </conditionalFormatting>
  <conditionalFormatting sqref="FK8">
    <cfRule type="expression" dxfId="15913" priority="18622" stopIfTrue="1">
      <formula>WEEKDAY($A8)=1</formula>
    </cfRule>
  </conditionalFormatting>
  <conditionalFormatting sqref="FK8">
    <cfRule type="expression" dxfId="15912" priority="18621" stopIfTrue="1">
      <formula>WEEKDAY($A8)=1</formula>
    </cfRule>
  </conditionalFormatting>
  <conditionalFormatting sqref="FK8">
    <cfRule type="expression" dxfId="15911" priority="18620" stopIfTrue="1">
      <formula>WEEKDAY($A8)=1</formula>
    </cfRule>
  </conditionalFormatting>
  <conditionalFormatting sqref="FK8">
    <cfRule type="expression" dxfId="15910" priority="18619" stopIfTrue="1">
      <formula>WEEKDAY($A8)=1</formula>
    </cfRule>
  </conditionalFormatting>
  <conditionalFormatting sqref="FK8">
    <cfRule type="expression" dxfId="15909" priority="18618" stopIfTrue="1">
      <formula>WEEKDAY($A8)=1</formula>
    </cfRule>
  </conditionalFormatting>
  <conditionalFormatting sqref="FK8">
    <cfRule type="expression" dxfId="15908" priority="18617" stopIfTrue="1">
      <formula>WEEKDAY($A8)=1</formula>
    </cfRule>
  </conditionalFormatting>
  <conditionalFormatting sqref="FK8">
    <cfRule type="expression" dxfId="15907" priority="18616" stopIfTrue="1">
      <formula>WEEKDAY($A8)=1</formula>
    </cfRule>
  </conditionalFormatting>
  <conditionalFormatting sqref="FK8">
    <cfRule type="expression" dxfId="15906" priority="18615" stopIfTrue="1">
      <formula>WEEKDAY($A8)=1</formula>
    </cfRule>
  </conditionalFormatting>
  <conditionalFormatting sqref="FK8">
    <cfRule type="expression" dxfId="15905" priority="18614" stopIfTrue="1">
      <formula>WEEKDAY($A8)=1</formula>
    </cfRule>
  </conditionalFormatting>
  <conditionalFormatting sqref="FK8">
    <cfRule type="expression" dxfId="15904" priority="18613" stopIfTrue="1">
      <formula>WEEKDAY($A8)=1</formula>
    </cfRule>
  </conditionalFormatting>
  <conditionalFormatting sqref="FK8">
    <cfRule type="expression" dxfId="15903" priority="18612" stopIfTrue="1">
      <formula>WEEKDAY($A8)=1</formula>
    </cfRule>
  </conditionalFormatting>
  <conditionalFormatting sqref="FK8">
    <cfRule type="expression" dxfId="15902" priority="18611" stopIfTrue="1">
      <formula>WEEKDAY($A8)=1</formula>
    </cfRule>
  </conditionalFormatting>
  <conditionalFormatting sqref="FK8">
    <cfRule type="expression" dxfId="15901" priority="18610" stopIfTrue="1">
      <formula>WEEKDAY($A8)=1</formula>
    </cfRule>
  </conditionalFormatting>
  <conditionalFormatting sqref="FK8">
    <cfRule type="expression" dxfId="15900" priority="18609" stopIfTrue="1">
      <formula>WEEKDAY($A8)=1</formula>
    </cfRule>
  </conditionalFormatting>
  <conditionalFormatting sqref="FK8">
    <cfRule type="expression" dxfId="15899" priority="18608" stopIfTrue="1">
      <formula>WEEKDAY($A8)=1</formula>
    </cfRule>
  </conditionalFormatting>
  <conditionalFormatting sqref="FK8">
    <cfRule type="expression" dxfId="15898" priority="18607" stopIfTrue="1">
      <formula>WEEKDAY($A8)=1</formula>
    </cfRule>
  </conditionalFormatting>
  <conditionalFormatting sqref="FK8">
    <cfRule type="expression" dxfId="15897" priority="18606" stopIfTrue="1">
      <formula>WEEKDAY($A8)=1</formula>
    </cfRule>
  </conditionalFormatting>
  <conditionalFormatting sqref="FK8">
    <cfRule type="expression" dxfId="15896" priority="18605" stopIfTrue="1">
      <formula>WEEKDAY($A8)=1</formula>
    </cfRule>
  </conditionalFormatting>
  <conditionalFormatting sqref="FK8">
    <cfRule type="expression" dxfId="15895" priority="18604" stopIfTrue="1">
      <formula>WEEKDAY($A8)=1</formula>
    </cfRule>
  </conditionalFormatting>
  <conditionalFormatting sqref="FK8">
    <cfRule type="expression" dxfId="15894" priority="18603" stopIfTrue="1">
      <formula>WEEKDAY($A8)=1</formula>
    </cfRule>
  </conditionalFormatting>
  <conditionalFormatting sqref="FK8">
    <cfRule type="expression" dxfId="15893" priority="18602" stopIfTrue="1">
      <formula>WEEKDAY($A8)=1</formula>
    </cfRule>
  </conditionalFormatting>
  <conditionalFormatting sqref="FK8">
    <cfRule type="expression" dxfId="15892" priority="18601" stopIfTrue="1">
      <formula>WEEKDAY($A8)=1</formula>
    </cfRule>
  </conditionalFormatting>
  <conditionalFormatting sqref="FK8">
    <cfRule type="expression" dxfId="15891" priority="18600" stopIfTrue="1">
      <formula>WEEKDAY($A8)=1</formula>
    </cfRule>
  </conditionalFormatting>
  <conditionalFormatting sqref="FK8">
    <cfRule type="expression" dxfId="15890" priority="18599" stopIfTrue="1">
      <formula>WEEKDAY($A8)=1</formula>
    </cfRule>
  </conditionalFormatting>
  <conditionalFormatting sqref="FK8">
    <cfRule type="expression" dxfId="15889" priority="18598" stopIfTrue="1">
      <formula>WEEKDAY($A8)=1</formula>
    </cfRule>
  </conditionalFormatting>
  <conditionalFormatting sqref="FK8">
    <cfRule type="expression" dxfId="15888" priority="18597" stopIfTrue="1">
      <formula>WEEKDAY($A8)=1</formula>
    </cfRule>
  </conditionalFormatting>
  <conditionalFormatting sqref="FK8">
    <cfRule type="expression" dxfId="15887" priority="18596" stopIfTrue="1">
      <formula>WEEKDAY($A8)=1</formula>
    </cfRule>
  </conditionalFormatting>
  <conditionalFormatting sqref="FK8">
    <cfRule type="expression" dxfId="15886" priority="18595" stopIfTrue="1">
      <formula>WEEKDAY($A8)=1</formula>
    </cfRule>
  </conditionalFormatting>
  <conditionalFormatting sqref="FK8">
    <cfRule type="expression" dxfId="15885" priority="18594" stopIfTrue="1">
      <formula>WEEKDAY($A8)=1</formula>
    </cfRule>
  </conditionalFormatting>
  <conditionalFormatting sqref="FK8">
    <cfRule type="expression" dxfId="15884" priority="18593" stopIfTrue="1">
      <formula>WEEKDAY($A8)=1</formula>
    </cfRule>
  </conditionalFormatting>
  <conditionalFormatting sqref="FK8">
    <cfRule type="expression" dxfId="15883" priority="18592" stopIfTrue="1">
      <formula>WEEKDAY($A8)=1</formula>
    </cfRule>
  </conditionalFormatting>
  <conditionalFormatting sqref="FK8">
    <cfRule type="expression" dxfId="15882" priority="18591" stopIfTrue="1">
      <formula>WEEKDAY($A8)=1</formula>
    </cfRule>
  </conditionalFormatting>
  <conditionalFormatting sqref="FK8">
    <cfRule type="expression" dxfId="15881" priority="18590" stopIfTrue="1">
      <formula>WEEKDAY($A8)=1</formula>
    </cfRule>
  </conditionalFormatting>
  <conditionalFormatting sqref="FK8">
    <cfRule type="expression" dxfId="15880" priority="18589" stopIfTrue="1">
      <formula>WEEKDAY($A8)=1</formula>
    </cfRule>
  </conditionalFormatting>
  <conditionalFormatting sqref="FK8">
    <cfRule type="expression" dxfId="15879" priority="18588" stopIfTrue="1">
      <formula>WEEKDAY($A8)=1</formula>
    </cfRule>
  </conditionalFormatting>
  <conditionalFormatting sqref="FK8">
    <cfRule type="expression" dxfId="15878" priority="18587" stopIfTrue="1">
      <formula>WEEKDAY($A8)=1</formula>
    </cfRule>
  </conditionalFormatting>
  <conditionalFormatting sqref="FK8">
    <cfRule type="expression" dxfId="15877" priority="18586" stopIfTrue="1">
      <formula>WEEKDAY($A8)=1</formula>
    </cfRule>
  </conditionalFormatting>
  <conditionalFormatting sqref="FK8">
    <cfRule type="expression" dxfId="15876" priority="18585" stopIfTrue="1">
      <formula>WEEKDAY($A8)=1</formula>
    </cfRule>
  </conditionalFormatting>
  <conditionalFormatting sqref="FK8">
    <cfRule type="expression" dxfId="15875" priority="18584" stopIfTrue="1">
      <formula>WEEKDAY($A8)=1</formula>
    </cfRule>
  </conditionalFormatting>
  <conditionalFormatting sqref="FK8">
    <cfRule type="expression" dxfId="15874" priority="18583" stopIfTrue="1">
      <formula>WEEKDAY($A8)=1</formula>
    </cfRule>
  </conditionalFormatting>
  <conditionalFormatting sqref="FK8">
    <cfRule type="expression" dxfId="15873" priority="18582" stopIfTrue="1">
      <formula>WEEKDAY($A8)=1</formula>
    </cfRule>
  </conditionalFormatting>
  <conditionalFormatting sqref="FK8">
    <cfRule type="expression" dxfId="15872" priority="18581" stopIfTrue="1">
      <formula>WEEKDAY($A8)=1</formula>
    </cfRule>
  </conditionalFormatting>
  <conditionalFormatting sqref="FK8">
    <cfRule type="expression" dxfId="15871" priority="18576" stopIfTrue="1">
      <formula>WEEKDAY($A8)=1</formula>
    </cfRule>
  </conditionalFormatting>
  <conditionalFormatting sqref="FK8">
    <cfRule type="expression" dxfId="15870" priority="18579" stopIfTrue="1">
      <formula>WEEKDAY($A8)=1</formula>
    </cfRule>
  </conditionalFormatting>
  <conditionalFormatting sqref="FK8">
    <cfRule type="expression" dxfId="15869" priority="18578" stopIfTrue="1">
      <formula>WEEKDAY($A8)=1</formula>
    </cfRule>
  </conditionalFormatting>
  <conditionalFormatting sqref="FK8">
    <cfRule type="expression" dxfId="15868" priority="18577" stopIfTrue="1">
      <formula>WEEKDAY($A8)=1</formula>
    </cfRule>
  </conditionalFormatting>
  <conditionalFormatting sqref="FK8">
    <cfRule type="expression" dxfId="15867" priority="18575" stopIfTrue="1">
      <formula>WEEKDAY($A8)=1</formula>
    </cfRule>
  </conditionalFormatting>
  <conditionalFormatting sqref="FK8">
    <cfRule type="expression" dxfId="15866" priority="18574" stopIfTrue="1">
      <formula>WEEKDAY($A8)=1</formula>
    </cfRule>
  </conditionalFormatting>
  <conditionalFormatting sqref="FK8">
    <cfRule type="expression" dxfId="15865" priority="18573" stopIfTrue="1">
      <formula>WEEKDAY($A8)=1</formula>
    </cfRule>
  </conditionalFormatting>
  <conditionalFormatting sqref="FK8">
    <cfRule type="expression" dxfId="15864" priority="18572" stopIfTrue="1">
      <formula>WEEKDAY($A8)=1</formula>
    </cfRule>
  </conditionalFormatting>
  <conditionalFormatting sqref="FK8">
    <cfRule type="expression" dxfId="15863" priority="18525" stopIfTrue="1">
      <formula>WEEKDAY($A8)=1</formula>
    </cfRule>
  </conditionalFormatting>
  <conditionalFormatting sqref="FK8">
    <cfRule type="expression" dxfId="15862" priority="18571" stopIfTrue="1">
      <formula>WEEKDAY($A8)=1</formula>
    </cfRule>
  </conditionalFormatting>
  <conditionalFormatting sqref="FK8">
    <cfRule type="expression" dxfId="15861" priority="18570" stopIfTrue="1">
      <formula>WEEKDAY($A8)=1</formula>
    </cfRule>
  </conditionalFormatting>
  <conditionalFormatting sqref="FK8">
    <cfRule type="expression" dxfId="15860" priority="18569" stopIfTrue="1">
      <formula>WEEKDAY($A8)=1</formula>
    </cfRule>
  </conditionalFormatting>
  <conditionalFormatting sqref="FK8">
    <cfRule type="expression" dxfId="15859" priority="18568" stopIfTrue="1">
      <formula>WEEKDAY($A8)=1</formula>
    </cfRule>
  </conditionalFormatting>
  <conditionalFormatting sqref="FK8">
    <cfRule type="expression" dxfId="15858" priority="18567" stopIfTrue="1">
      <formula>WEEKDAY($A8)=1</formula>
    </cfRule>
  </conditionalFormatting>
  <conditionalFormatting sqref="FK8">
    <cfRule type="expression" dxfId="15857" priority="18566" stopIfTrue="1">
      <formula>WEEKDAY($A8)=1</formula>
    </cfRule>
  </conditionalFormatting>
  <conditionalFormatting sqref="FK8">
    <cfRule type="expression" dxfId="15856" priority="18565" stopIfTrue="1">
      <formula>WEEKDAY($A8)=1</formula>
    </cfRule>
  </conditionalFormatting>
  <conditionalFormatting sqref="FK8">
    <cfRule type="expression" dxfId="15855" priority="18564" stopIfTrue="1">
      <formula>WEEKDAY($A8)=1</formula>
    </cfRule>
  </conditionalFormatting>
  <conditionalFormatting sqref="FK8">
    <cfRule type="expression" dxfId="15854" priority="18563" stopIfTrue="1">
      <formula>WEEKDAY($A8)=1</formula>
    </cfRule>
  </conditionalFormatting>
  <conditionalFormatting sqref="FK8">
    <cfRule type="expression" dxfId="15853" priority="18562" stopIfTrue="1">
      <formula>WEEKDAY($A8)=1</formula>
    </cfRule>
  </conditionalFormatting>
  <conditionalFormatting sqref="FK8">
    <cfRule type="expression" dxfId="15852" priority="18561" stopIfTrue="1">
      <formula>WEEKDAY($A8)=1</formula>
    </cfRule>
  </conditionalFormatting>
  <conditionalFormatting sqref="FK8">
    <cfRule type="expression" dxfId="15851" priority="18560" stopIfTrue="1">
      <formula>WEEKDAY($A8)=1</formula>
    </cfRule>
  </conditionalFormatting>
  <conditionalFormatting sqref="FK8">
    <cfRule type="expression" dxfId="15850" priority="18559" stopIfTrue="1">
      <formula>WEEKDAY($A8)=1</formula>
    </cfRule>
  </conditionalFormatting>
  <conditionalFormatting sqref="FK8">
    <cfRule type="expression" dxfId="15849" priority="18558" stopIfTrue="1">
      <formula>WEEKDAY($A8)=1</formula>
    </cfRule>
  </conditionalFormatting>
  <conditionalFormatting sqref="FK8">
    <cfRule type="expression" dxfId="15848" priority="18557" stopIfTrue="1">
      <formula>WEEKDAY($A8)=1</formula>
    </cfRule>
  </conditionalFormatting>
  <conditionalFormatting sqref="FK8">
    <cfRule type="expression" dxfId="15847" priority="18556" stopIfTrue="1">
      <formula>WEEKDAY($A8)=1</formula>
    </cfRule>
  </conditionalFormatting>
  <conditionalFormatting sqref="FK8">
    <cfRule type="expression" dxfId="15846" priority="18555" stopIfTrue="1">
      <formula>WEEKDAY($A8)=1</formula>
    </cfRule>
  </conditionalFormatting>
  <conditionalFormatting sqref="FK8">
    <cfRule type="expression" dxfId="15845" priority="18554" stopIfTrue="1">
      <formula>WEEKDAY($A8)=1</formula>
    </cfRule>
  </conditionalFormatting>
  <conditionalFormatting sqref="FK8">
    <cfRule type="expression" dxfId="15844" priority="18553" stopIfTrue="1">
      <formula>WEEKDAY($A8)=1</formula>
    </cfRule>
  </conditionalFormatting>
  <conditionalFormatting sqref="FK8">
    <cfRule type="expression" dxfId="15843" priority="18552" stopIfTrue="1">
      <formula>WEEKDAY($A8)=1</formula>
    </cfRule>
  </conditionalFormatting>
  <conditionalFormatting sqref="FK8">
    <cfRule type="expression" dxfId="15842" priority="18551" stopIfTrue="1">
      <formula>WEEKDAY($A8)=1</formula>
    </cfRule>
  </conditionalFormatting>
  <conditionalFormatting sqref="FK8">
    <cfRule type="expression" dxfId="15841" priority="18550" stopIfTrue="1">
      <formula>WEEKDAY($A8)=1</formula>
    </cfRule>
  </conditionalFormatting>
  <conditionalFormatting sqref="FK8">
    <cfRule type="expression" dxfId="15840" priority="18549" stopIfTrue="1">
      <formula>WEEKDAY($A8)=1</formula>
    </cfRule>
  </conditionalFormatting>
  <conditionalFormatting sqref="FK8">
    <cfRule type="expression" dxfId="15839" priority="18548" stopIfTrue="1">
      <formula>WEEKDAY($A8)=1</formula>
    </cfRule>
  </conditionalFormatting>
  <conditionalFormatting sqref="FK8">
    <cfRule type="expression" dxfId="15838" priority="18547" stopIfTrue="1">
      <formula>WEEKDAY($A8)=1</formula>
    </cfRule>
  </conditionalFormatting>
  <conditionalFormatting sqref="FK8">
    <cfRule type="expression" dxfId="15837" priority="18546" stopIfTrue="1">
      <formula>WEEKDAY($A8)=1</formula>
    </cfRule>
  </conditionalFormatting>
  <conditionalFormatting sqref="FK8">
    <cfRule type="expression" dxfId="15836" priority="18545" stopIfTrue="1">
      <formula>WEEKDAY($A8)=1</formula>
    </cfRule>
  </conditionalFormatting>
  <conditionalFormatting sqref="FK8">
    <cfRule type="expression" dxfId="15835" priority="18544" stopIfTrue="1">
      <formula>WEEKDAY($A8)=1</formula>
    </cfRule>
  </conditionalFormatting>
  <conditionalFormatting sqref="FK8">
    <cfRule type="expression" dxfId="15834" priority="18543" stopIfTrue="1">
      <formula>WEEKDAY($A8)=1</formula>
    </cfRule>
  </conditionalFormatting>
  <conditionalFormatting sqref="FK8">
    <cfRule type="expression" dxfId="15833" priority="18542" stopIfTrue="1">
      <formula>WEEKDAY($A8)=1</formula>
    </cfRule>
  </conditionalFormatting>
  <conditionalFormatting sqref="FK8">
    <cfRule type="expression" dxfId="15832" priority="18541" stopIfTrue="1">
      <formula>WEEKDAY($A8)=1</formula>
    </cfRule>
  </conditionalFormatting>
  <conditionalFormatting sqref="FK8">
    <cfRule type="expression" dxfId="15831" priority="18540" stopIfTrue="1">
      <formula>WEEKDAY($A8)=1</formula>
    </cfRule>
  </conditionalFormatting>
  <conditionalFormatting sqref="FK8">
    <cfRule type="expression" dxfId="15830" priority="18539" stopIfTrue="1">
      <formula>WEEKDAY($A8)=1</formula>
    </cfRule>
  </conditionalFormatting>
  <conditionalFormatting sqref="FK8">
    <cfRule type="expression" dxfId="15829" priority="18538" stopIfTrue="1">
      <formula>WEEKDAY($A8)=1</formula>
    </cfRule>
  </conditionalFormatting>
  <conditionalFormatting sqref="FK8">
    <cfRule type="expression" dxfId="15828" priority="18537" stopIfTrue="1">
      <formula>WEEKDAY($A8)=1</formula>
    </cfRule>
  </conditionalFormatting>
  <conditionalFormatting sqref="FK8">
    <cfRule type="expression" dxfId="15827" priority="18536" stopIfTrue="1">
      <formula>WEEKDAY($A8)=1</formula>
    </cfRule>
  </conditionalFormatting>
  <conditionalFormatting sqref="FK8">
    <cfRule type="expression" dxfId="15826" priority="18535" stopIfTrue="1">
      <formula>WEEKDAY($A8)=1</formula>
    </cfRule>
  </conditionalFormatting>
  <conditionalFormatting sqref="FK8">
    <cfRule type="expression" dxfId="15825" priority="18534" stopIfTrue="1">
      <formula>WEEKDAY($A8)=1</formula>
    </cfRule>
  </conditionalFormatting>
  <conditionalFormatting sqref="FK8">
    <cfRule type="expression" dxfId="15824" priority="18533" stopIfTrue="1">
      <formula>WEEKDAY($A8)=1</formula>
    </cfRule>
  </conditionalFormatting>
  <conditionalFormatting sqref="FK8">
    <cfRule type="expression" dxfId="15823" priority="18532" stopIfTrue="1">
      <formula>WEEKDAY($A8)=1</formula>
    </cfRule>
  </conditionalFormatting>
  <conditionalFormatting sqref="FK8">
    <cfRule type="expression" dxfId="15822" priority="18531" stopIfTrue="1">
      <formula>WEEKDAY($A8)=1</formula>
    </cfRule>
  </conditionalFormatting>
  <conditionalFormatting sqref="FK8">
    <cfRule type="expression" dxfId="15821" priority="18530" stopIfTrue="1">
      <formula>WEEKDAY($A8)=1</formula>
    </cfRule>
  </conditionalFormatting>
  <conditionalFormatting sqref="FK8">
    <cfRule type="expression" dxfId="15820" priority="18529" stopIfTrue="1">
      <formula>WEEKDAY($A8)=1</formula>
    </cfRule>
  </conditionalFormatting>
  <conditionalFormatting sqref="FK8">
    <cfRule type="expression" dxfId="15819" priority="18528" stopIfTrue="1">
      <formula>WEEKDAY($A8)=1</formula>
    </cfRule>
  </conditionalFormatting>
  <conditionalFormatting sqref="FK8">
    <cfRule type="expression" dxfId="15818" priority="18527" stopIfTrue="1">
      <formula>WEEKDAY($A8)=1</formula>
    </cfRule>
  </conditionalFormatting>
  <conditionalFormatting sqref="FK8">
    <cfRule type="expression" dxfId="15817" priority="18526" stopIfTrue="1">
      <formula>WEEKDAY($A8)=1</formula>
    </cfRule>
  </conditionalFormatting>
  <conditionalFormatting sqref="FK8">
    <cfRule type="expression" dxfId="15816" priority="18524" stopIfTrue="1">
      <formula>WEEKDAY($A8)=1</formula>
    </cfRule>
  </conditionalFormatting>
  <conditionalFormatting sqref="FK8">
    <cfRule type="expression" dxfId="15815" priority="18523" stopIfTrue="1">
      <formula>WEEKDAY($A8)=1</formula>
    </cfRule>
  </conditionalFormatting>
  <conditionalFormatting sqref="FK8">
    <cfRule type="expression" dxfId="15814" priority="18522" stopIfTrue="1">
      <formula>WEEKDAY($A8)=1</formula>
    </cfRule>
  </conditionalFormatting>
  <conditionalFormatting sqref="FK8">
    <cfRule type="expression" dxfId="15813" priority="18521" stopIfTrue="1">
      <formula>WEEKDAY($A8)=1</formula>
    </cfRule>
  </conditionalFormatting>
  <conditionalFormatting sqref="FK8">
    <cfRule type="expression" dxfId="15812" priority="18520" stopIfTrue="1">
      <formula>WEEKDAY($A8)=1</formula>
    </cfRule>
  </conditionalFormatting>
  <conditionalFormatting sqref="FK8">
    <cfRule type="expression" dxfId="15811" priority="18519" stopIfTrue="1">
      <formula>WEEKDAY($A8)=1</formula>
    </cfRule>
  </conditionalFormatting>
  <conditionalFormatting sqref="FK8">
    <cfRule type="expression" dxfId="15810" priority="18518" stopIfTrue="1">
      <formula>WEEKDAY($A8)=1</formula>
    </cfRule>
  </conditionalFormatting>
  <conditionalFormatting sqref="FK8">
    <cfRule type="expression" dxfId="15809" priority="18517" stopIfTrue="1">
      <formula>WEEKDAY($A8)=1</formula>
    </cfRule>
  </conditionalFormatting>
  <conditionalFormatting sqref="FK8">
    <cfRule type="expression" dxfId="15808" priority="18516" stopIfTrue="1">
      <formula>WEEKDAY($A8)=1</formula>
    </cfRule>
  </conditionalFormatting>
  <conditionalFormatting sqref="FK8">
    <cfRule type="expression" dxfId="15807" priority="18515" stopIfTrue="1">
      <formula>WEEKDAY($A8)=1</formula>
    </cfRule>
  </conditionalFormatting>
  <conditionalFormatting sqref="FK8">
    <cfRule type="expression" dxfId="15806" priority="18514" stopIfTrue="1">
      <formula>WEEKDAY($A8)=1</formula>
    </cfRule>
  </conditionalFormatting>
  <conditionalFormatting sqref="FK8">
    <cfRule type="expression" dxfId="15805" priority="18513" stopIfTrue="1">
      <formula>WEEKDAY($A8)=1</formula>
    </cfRule>
  </conditionalFormatting>
  <conditionalFormatting sqref="FK8">
    <cfRule type="expression" dxfId="15804" priority="18512" stopIfTrue="1">
      <formula>WEEKDAY($A8)=1</formula>
    </cfRule>
  </conditionalFormatting>
  <conditionalFormatting sqref="FK8">
    <cfRule type="expression" dxfId="15803" priority="18511" stopIfTrue="1">
      <formula>WEEKDAY($A8)=1</formula>
    </cfRule>
  </conditionalFormatting>
  <conditionalFormatting sqref="FK8">
    <cfRule type="expression" dxfId="15802" priority="18510" stopIfTrue="1">
      <formula>WEEKDAY($A8)=1</formula>
    </cfRule>
  </conditionalFormatting>
  <conditionalFormatting sqref="FK8">
    <cfRule type="expression" dxfId="15801" priority="18509" stopIfTrue="1">
      <formula>WEEKDAY($A8)=1</formula>
    </cfRule>
  </conditionalFormatting>
  <conditionalFormatting sqref="FK8">
    <cfRule type="expression" dxfId="15800" priority="18508" stopIfTrue="1">
      <formula>WEEKDAY($A8)=1</formula>
    </cfRule>
  </conditionalFormatting>
  <conditionalFormatting sqref="FK8">
    <cfRule type="expression" dxfId="15799" priority="18507" stopIfTrue="1">
      <formula>WEEKDAY($A8)=1</formula>
    </cfRule>
  </conditionalFormatting>
  <conditionalFormatting sqref="FK8">
    <cfRule type="expression" dxfId="15798" priority="18506" stopIfTrue="1">
      <formula>WEEKDAY($A8)=1</formula>
    </cfRule>
  </conditionalFormatting>
  <conditionalFormatting sqref="FK8">
    <cfRule type="expression" dxfId="15797" priority="18505" stopIfTrue="1">
      <formula>WEEKDAY($A8)=1</formula>
    </cfRule>
  </conditionalFormatting>
  <conditionalFormatting sqref="FK8">
    <cfRule type="expression" dxfId="15796" priority="18504" stopIfTrue="1">
      <formula>WEEKDAY($A8)=1</formula>
    </cfRule>
  </conditionalFormatting>
  <conditionalFormatting sqref="FK8">
    <cfRule type="expression" dxfId="15795" priority="18503" stopIfTrue="1">
      <formula>WEEKDAY($A8)=1</formula>
    </cfRule>
  </conditionalFormatting>
  <conditionalFormatting sqref="FK8">
    <cfRule type="expression" dxfId="15794" priority="18502" stopIfTrue="1">
      <formula>WEEKDAY($A8)=1</formula>
    </cfRule>
  </conditionalFormatting>
  <conditionalFormatting sqref="FK8">
    <cfRule type="expression" dxfId="15793" priority="18501" stopIfTrue="1">
      <formula>WEEKDAY($A8)=1</formula>
    </cfRule>
  </conditionalFormatting>
  <conditionalFormatting sqref="FK8">
    <cfRule type="expression" dxfId="15792" priority="18500" stopIfTrue="1">
      <formula>WEEKDAY($A8)=1</formula>
    </cfRule>
  </conditionalFormatting>
  <conditionalFormatting sqref="FK8">
    <cfRule type="expression" dxfId="15791" priority="18499" stopIfTrue="1">
      <formula>WEEKDAY($A8)=1</formula>
    </cfRule>
  </conditionalFormatting>
  <conditionalFormatting sqref="FK8">
    <cfRule type="expression" dxfId="15790" priority="18498" stopIfTrue="1">
      <formula>WEEKDAY($A8)=1</formula>
    </cfRule>
  </conditionalFormatting>
  <conditionalFormatting sqref="FK8">
    <cfRule type="expression" dxfId="15789" priority="18497" stopIfTrue="1">
      <formula>WEEKDAY($A8)=1</formula>
    </cfRule>
  </conditionalFormatting>
  <conditionalFormatting sqref="FK8">
    <cfRule type="expression" dxfId="15788" priority="18496" stopIfTrue="1">
      <formula>WEEKDAY($A8)=1</formula>
    </cfRule>
  </conditionalFormatting>
  <conditionalFormatting sqref="FK8">
    <cfRule type="expression" dxfId="15787" priority="18495" stopIfTrue="1">
      <formula>WEEKDAY($A8)=1</formula>
    </cfRule>
  </conditionalFormatting>
  <conditionalFormatting sqref="FK8">
    <cfRule type="expression" dxfId="15786" priority="18494" stopIfTrue="1">
      <formula>WEEKDAY($A8)=1</formula>
    </cfRule>
  </conditionalFormatting>
  <conditionalFormatting sqref="FK8">
    <cfRule type="expression" dxfId="15785" priority="18493" stopIfTrue="1">
      <formula>WEEKDAY($A8)=1</formula>
    </cfRule>
  </conditionalFormatting>
  <conditionalFormatting sqref="FK8">
    <cfRule type="expression" dxfId="15784" priority="18492" stopIfTrue="1">
      <formula>WEEKDAY($A8)=1</formula>
    </cfRule>
  </conditionalFormatting>
  <conditionalFormatting sqref="FK8">
    <cfRule type="expression" dxfId="15783" priority="18491" stopIfTrue="1">
      <formula>WEEKDAY($A8)=1</formula>
    </cfRule>
  </conditionalFormatting>
  <conditionalFormatting sqref="FK8">
    <cfRule type="expression" dxfId="15782" priority="18487" stopIfTrue="1">
      <formula>WEEKDAY($A8)=1</formula>
    </cfRule>
  </conditionalFormatting>
  <conditionalFormatting sqref="FK8">
    <cfRule type="expression" dxfId="15781" priority="18490" stopIfTrue="1">
      <formula>WEEKDAY($A8)=1</formula>
    </cfRule>
  </conditionalFormatting>
  <conditionalFormatting sqref="FK8">
    <cfRule type="expression" dxfId="15780" priority="18489" stopIfTrue="1">
      <formula>WEEKDAY($A8)=1</formula>
    </cfRule>
  </conditionalFormatting>
  <conditionalFormatting sqref="FK8">
    <cfRule type="expression" dxfId="15779" priority="18488" stopIfTrue="1">
      <formula>WEEKDAY($A8)=1</formula>
    </cfRule>
  </conditionalFormatting>
  <conditionalFormatting sqref="FK8">
    <cfRule type="expression" dxfId="15778" priority="18486" stopIfTrue="1">
      <formula>WEEKDAY($A8)=1</formula>
    </cfRule>
  </conditionalFormatting>
  <conditionalFormatting sqref="FK8">
    <cfRule type="expression" dxfId="15777" priority="18485" stopIfTrue="1">
      <formula>WEEKDAY($A8)=1</formula>
    </cfRule>
  </conditionalFormatting>
  <conditionalFormatting sqref="FK8">
    <cfRule type="expression" dxfId="15776" priority="18484" stopIfTrue="1">
      <formula>WEEKDAY($A8)=1</formula>
    </cfRule>
  </conditionalFormatting>
  <conditionalFormatting sqref="FK8">
    <cfRule type="expression" dxfId="15775" priority="18483" stopIfTrue="1">
      <formula>WEEKDAY($A8)=1</formula>
    </cfRule>
  </conditionalFormatting>
  <conditionalFormatting sqref="FK8">
    <cfRule type="expression" dxfId="15774" priority="18436" stopIfTrue="1">
      <formula>WEEKDAY($A8)=1</formula>
    </cfRule>
  </conditionalFormatting>
  <conditionalFormatting sqref="FK8">
    <cfRule type="expression" dxfId="15773" priority="18482" stopIfTrue="1">
      <formula>WEEKDAY($A8)=1</formula>
    </cfRule>
  </conditionalFormatting>
  <conditionalFormatting sqref="FK8">
    <cfRule type="expression" dxfId="15772" priority="18481" stopIfTrue="1">
      <formula>WEEKDAY($A8)=1</formula>
    </cfRule>
  </conditionalFormatting>
  <conditionalFormatting sqref="FK8">
    <cfRule type="expression" dxfId="15771" priority="18480" stopIfTrue="1">
      <formula>WEEKDAY($A8)=1</formula>
    </cfRule>
  </conditionalFormatting>
  <conditionalFormatting sqref="FK8">
    <cfRule type="expression" dxfId="15770" priority="18479" stopIfTrue="1">
      <formula>WEEKDAY($A8)=1</formula>
    </cfRule>
  </conditionalFormatting>
  <conditionalFormatting sqref="FK8">
    <cfRule type="expression" dxfId="15769" priority="18478" stopIfTrue="1">
      <formula>WEEKDAY($A8)=1</formula>
    </cfRule>
  </conditionalFormatting>
  <conditionalFormatting sqref="FK8">
    <cfRule type="expression" dxfId="15768" priority="18477" stopIfTrue="1">
      <formula>WEEKDAY($A8)=1</formula>
    </cfRule>
  </conditionalFormatting>
  <conditionalFormatting sqref="FK8">
    <cfRule type="expression" dxfId="15767" priority="18476" stopIfTrue="1">
      <formula>WEEKDAY($A8)=1</formula>
    </cfRule>
  </conditionalFormatting>
  <conditionalFormatting sqref="FK8">
    <cfRule type="expression" dxfId="15766" priority="18475" stopIfTrue="1">
      <formula>WEEKDAY($A8)=1</formula>
    </cfRule>
  </conditionalFormatting>
  <conditionalFormatting sqref="FK8">
    <cfRule type="expression" dxfId="15765" priority="18474" stopIfTrue="1">
      <formula>WEEKDAY($A8)=1</formula>
    </cfRule>
  </conditionalFormatting>
  <conditionalFormatting sqref="FK8">
    <cfRule type="expression" dxfId="15764" priority="18473" stopIfTrue="1">
      <formula>WEEKDAY($A8)=1</formula>
    </cfRule>
  </conditionalFormatting>
  <conditionalFormatting sqref="FK8">
    <cfRule type="expression" dxfId="15763" priority="18472" stopIfTrue="1">
      <formula>WEEKDAY($A8)=1</formula>
    </cfRule>
  </conditionalFormatting>
  <conditionalFormatting sqref="FK8">
    <cfRule type="expression" dxfId="15762" priority="18471" stopIfTrue="1">
      <formula>WEEKDAY($A8)=1</formula>
    </cfRule>
  </conditionalFormatting>
  <conditionalFormatting sqref="FK8">
    <cfRule type="expression" dxfId="15761" priority="18470" stopIfTrue="1">
      <formula>WEEKDAY($A8)=1</formula>
    </cfRule>
  </conditionalFormatting>
  <conditionalFormatting sqref="FK8">
    <cfRule type="expression" dxfId="15760" priority="18469" stopIfTrue="1">
      <formula>WEEKDAY($A8)=1</formula>
    </cfRule>
  </conditionalFormatting>
  <conditionalFormatting sqref="FK8">
    <cfRule type="expression" dxfId="15759" priority="18468" stopIfTrue="1">
      <formula>WEEKDAY($A8)=1</formula>
    </cfRule>
  </conditionalFormatting>
  <conditionalFormatting sqref="FK8">
    <cfRule type="expression" dxfId="15758" priority="18467" stopIfTrue="1">
      <formula>WEEKDAY($A8)=1</formula>
    </cfRule>
  </conditionalFormatting>
  <conditionalFormatting sqref="FK8">
    <cfRule type="expression" dxfId="15757" priority="18466" stopIfTrue="1">
      <formula>WEEKDAY($A8)=1</formula>
    </cfRule>
  </conditionalFormatting>
  <conditionalFormatting sqref="FK8">
    <cfRule type="expression" dxfId="15756" priority="18465" stopIfTrue="1">
      <formula>WEEKDAY($A8)=1</formula>
    </cfRule>
  </conditionalFormatting>
  <conditionalFormatting sqref="FK8">
    <cfRule type="expression" dxfId="15755" priority="18464" stopIfTrue="1">
      <formula>WEEKDAY($A8)=1</formula>
    </cfRule>
  </conditionalFormatting>
  <conditionalFormatting sqref="FK8">
    <cfRule type="expression" dxfId="15754" priority="18463" stopIfTrue="1">
      <formula>WEEKDAY($A8)=1</formula>
    </cfRule>
  </conditionalFormatting>
  <conditionalFormatting sqref="FK8">
    <cfRule type="expression" dxfId="15753" priority="18462" stopIfTrue="1">
      <formula>WEEKDAY($A8)=1</formula>
    </cfRule>
  </conditionalFormatting>
  <conditionalFormatting sqref="FK8">
    <cfRule type="expression" dxfId="15752" priority="18461" stopIfTrue="1">
      <formula>WEEKDAY($A8)=1</formula>
    </cfRule>
  </conditionalFormatting>
  <conditionalFormatting sqref="FK8">
    <cfRule type="expression" dxfId="15751" priority="18460" stopIfTrue="1">
      <formula>WEEKDAY($A8)=1</formula>
    </cfRule>
  </conditionalFormatting>
  <conditionalFormatting sqref="FK8">
    <cfRule type="expression" dxfId="15750" priority="18459" stopIfTrue="1">
      <formula>WEEKDAY($A8)=1</formula>
    </cfRule>
  </conditionalFormatting>
  <conditionalFormatting sqref="FK8">
    <cfRule type="expression" dxfId="15749" priority="18458" stopIfTrue="1">
      <formula>WEEKDAY($A8)=1</formula>
    </cfRule>
  </conditionalFormatting>
  <conditionalFormatting sqref="FK8">
    <cfRule type="expression" dxfId="15748" priority="18457" stopIfTrue="1">
      <formula>WEEKDAY($A8)=1</formula>
    </cfRule>
  </conditionalFormatting>
  <conditionalFormatting sqref="FK8">
    <cfRule type="expression" dxfId="15747" priority="18456" stopIfTrue="1">
      <formula>WEEKDAY($A8)=1</formula>
    </cfRule>
  </conditionalFormatting>
  <conditionalFormatting sqref="FK8">
    <cfRule type="expression" dxfId="15746" priority="18455" stopIfTrue="1">
      <formula>WEEKDAY($A8)=1</formula>
    </cfRule>
  </conditionalFormatting>
  <conditionalFormatting sqref="FK8">
    <cfRule type="expression" dxfId="15745" priority="18454" stopIfTrue="1">
      <formula>WEEKDAY($A8)=1</formula>
    </cfRule>
  </conditionalFormatting>
  <conditionalFormatting sqref="FK8">
    <cfRule type="expression" dxfId="15744" priority="18453" stopIfTrue="1">
      <formula>WEEKDAY($A8)=1</formula>
    </cfRule>
  </conditionalFormatting>
  <conditionalFormatting sqref="FK8">
    <cfRule type="expression" dxfId="15743" priority="18452" stopIfTrue="1">
      <formula>WEEKDAY($A8)=1</formula>
    </cfRule>
  </conditionalFormatting>
  <conditionalFormatting sqref="FK8">
    <cfRule type="expression" dxfId="15742" priority="18451" stopIfTrue="1">
      <formula>WEEKDAY($A8)=1</formula>
    </cfRule>
  </conditionalFormatting>
  <conditionalFormatting sqref="FK8">
    <cfRule type="expression" dxfId="15741" priority="18450" stopIfTrue="1">
      <formula>WEEKDAY($A8)=1</formula>
    </cfRule>
  </conditionalFormatting>
  <conditionalFormatting sqref="FK8">
    <cfRule type="expression" dxfId="15740" priority="18449" stopIfTrue="1">
      <formula>WEEKDAY($A8)=1</formula>
    </cfRule>
  </conditionalFormatting>
  <conditionalFormatting sqref="FK8">
    <cfRule type="expression" dxfId="15739" priority="18448" stopIfTrue="1">
      <formula>WEEKDAY($A8)=1</formula>
    </cfRule>
  </conditionalFormatting>
  <conditionalFormatting sqref="FK8">
    <cfRule type="expression" dxfId="15738" priority="18447" stopIfTrue="1">
      <formula>WEEKDAY($A8)=1</formula>
    </cfRule>
  </conditionalFormatting>
  <conditionalFormatting sqref="FK8">
    <cfRule type="expression" dxfId="15737" priority="18446" stopIfTrue="1">
      <formula>WEEKDAY($A8)=1</formula>
    </cfRule>
  </conditionalFormatting>
  <conditionalFormatting sqref="FK8">
    <cfRule type="expression" dxfId="15736" priority="18445" stopIfTrue="1">
      <formula>WEEKDAY($A8)=1</formula>
    </cfRule>
  </conditionalFormatting>
  <conditionalFormatting sqref="FK8">
    <cfRule type="expression" dxfId="15735" priority="18444" stopIfTrue="1">
      <formula>WEEKDAY($A8)=1</formula>
    </cfRule>
  </conditionalFormatting>
  <conditionalFormatting sqref="FK8">
    <cfRule type="expression" dxfId="15734" priority="18443" stopIfTrue="1">
      <formula>WEEKDAY($A8)=1</formula>
    </cfRule>
  </conditionalFormatting>
  <conditionalFormatting sqref="FK8">
    <cfRule type="expression" dxfId="15733" priority="18442" stopIfTrue="1">
      <formula>WEEKDAY($A8)=1</formula>
    </cfRule>
  </conditionalFormatting>
  <conditionalFormatting sqref="FK8">
    <cfRule type="expression" dxfId="15732" priority="18441" stopIfTrue="1">
      <formula>WEEKDAY($A8)=1</formula>
    </cfRule>
  </conditionalFormatting>
  <conditionalFormatting sqref="FK8">
    <cfRule type="expression" dxfId="15731" priority="18440" stopIfTrue="1">
      <formula>WEEKDAY($A8)=1</formula>
    </cfRule>
  </conditionalFormatting>
  <conditionalFormatting sqref="FK8">
    <cfRule type="expression" dxfId="15730" priority="18439" stopIfTrue="1">
      <formula>WEEKDAY($A8)=1</formula>
    </cfRule>
  </conditionalFormatting>
  <conditionalFormatting sqref="FK8">
    <cfRule type="expression" dxfId="15729" priority="18438" stopIfTrue="1">
      <formula>WEEKDAY($A8)=1</formula>
    </cfRule>
  </conditionalFormatting>
  <conditionalFormatting sqref="FK8">
    <cfRule type="expression" dxfId="15728" priority="18437" stopIfTrue="1">
      <formula>WEEKDAY($A8)=1</formula>
    </cfRule>
  </conditionalFormatting>
  <conditionalFormatting sqref="FK8">
    <cfRule type="expression" dxfId="15727" priority="18432" stopIfTrue="1">
      <formula>WEEKDAY($A8)=1</formula>
    </cfRule>
  </conditionalFormatting>
  <conditionalFormatting sqref="FK8">
    <cfRule type="expression" dxfId="15726" priority="18435" stopIfTrue="1">
      <formula>WEEKDAY($A8)=1</formula>
    </cfRule>
  </conditionalFormatting>
  <conditionalFormatting sqref="FK8">
    <cfRule type="expression" dxfId="15725" priority="18434" stopIfTrue="1">
      <formula>WEEKDAY($A8)=1</formula>
    </cfRule>
  </conditionalFormatting>
  <conditionalFormatting sqref="FK8">
    <cfRule type="expression" dxfId="15724" priority="18433" stopIfTrue="1">
      <formula>WEEKDAY($A8)=1</formula>
    </cfRule>
  </conditionalFormatting>
  <conditionalFormatting sqref="FK8">
    <cfRule type="expression" dxfId="15723" priority="18431" stopIfTrue="1">
      <formula>WEEKDAY($A8)=1</formula>
    </cfRule>
  </conditionalFormatting>
  <conditionalFormatting sqref="FK8">
    <cfRule type="expression" dxfId="15722" priority="18430" stopIfTrue="1">
      <formula>WEEKDAY($A8)=1</formula>
    </cfRule>
  </conditionalFormatting>
  <conditionalFormatting sqref="FK8">
    <cfRule type="expression" dxfId="15721" priority="18429" stopIfTrue="1">
      <formula>WEEKDAY($A8)=1</formula>
    </cfRule>
  </conditionalFormatting>
  <conditionalFormatting sqref="FK8">
    <cfRule type="expression" dxfId="15720" priority="18428" stopIfTrue="1">
      <formula>WEEKDAY($A8)=1</formula>
    </cfRule>
  </conditionalFormatting>
  <conditionalFormatting sqref="FK8">
    <cfRule type="expression" dxfId="15719" priority="18381" stopIfTrue="1">
      <formula>WEEKDAY($A8)=1</formula>
    </cfRule>
  </conditionalFormatting>
  <conditionalFormatting sqref="FK8">
    <cfRule type="expression" dxfId="15718" priority="18427" stopIfTrue="1">
      <formula>WEEKDAY($A8)=1</formula>
    </cfRule>
  </conditionalFormatting>
  <conditionalFormatting sqref="FK8">
    <cfRule type="expression" dxfId="15717" priority="18426" stopIfTrue="1">
      <formula>WEEKDAY($A8)=1</formula>
    </cfRule>
  </conditionalFormatting>
  <conditionalFormatting sqref="FK8">
    <cfRule type="expression" dxfId="15716" priority="18425" stopIfTrue="1">
      <formula>WEEKDAY($A8)=1</formula>
    </cfRule>
  </conditionalFormatting>
  <conditionalFormatting sqref="FK8">
    <cfRule type="expression" dxfId="15715" priority="18424" stopIfTrue="1">
      <formula>WEEKDAY($A8)=1</formula>
    </cfRule>
  </conditionalFormatting>
  <conditionalFormatting sqref="FK8">
    <cfRule type="expression" dxfId="15714" priority="18423" stopIfTrue="1">
      <formula>WEEKDAY($A8)=1</formula>
    </cfRule>
  </conditionalFormatting>
  <conditionalFormatting sqref="FK8">
    <cfRule type="expression" dxfId="15713" priority="18422" stopIfTrue="1">
      <formula>WEEKDAY($A8)=1</formula>
    </cfRule>
  </conditionalFormatting>
  <conditionalFormatting sqref="FK8">
    <cfRule type="expression" dxfId="15712" priority="18421" stopIfTrue="1">
      <formula>WEEKDAY($A8)=1</formula>
    </cfRule>
  </conditionalFormatting>
  <conditionalFormatting sqref="FK8">
    <cfRule type="expression" dxfId="15711" priority="18420" stopIfTrue="1">
      <formula>WEEKDAY($A8)=1</formula>
    </cfRule>
  </conditionalFormatting>
  <conditionalFormatting sqref="FK8">
    <cfRule type="expression" dxfId="15710" priority="18419" stopIfTrue="1">
      <formula>WEEKDAY($A8)=1</formula>
    </cfRule>
  </conditionalFormatting>
  <conditionalFormatting sqref="FK8">
    <cfRule type="expression" dxfId="15709" priority="18418" stopIfTrue="1">
      <formula>WEEKDAY($A8)=1</formula>
    </cfRule>
  </conditionalFormatting>
  <conditionalFormatting sqref="FK8">
    <cfRule type="expression" dxfId="15708" priority="18417" stopIfTrue="1">
      <formula>WEEKDAY($A8)=1</formula>
    </cfRule>
  </conditionalFormatting>
  <conditionalFormatting sqref="FK8">
    <cfRule type="expression" dxfId="15707" priority="18416" stopIfTrue="1">
      <formula>WEEKDAY($A8)=1</formula>
    </cfRule>
  </conditionalFormatting>
  <conditionalFormatting sqref="FK8">
    <cfRule type="expression" dxfId="15706" priority="18415" stopIfTrue="1">
      <formula>WEEKDAY($A8)=1</formula>
    </cfRule>
  </conditionalFormatting>
  <conditionalFormatting sqref="FK8">
    <cfRule type="expression" dxfId="15705" priority="18414" stopIfTrue="1">
      <formula>WEEKDAY($A8)=1</formula>
    </cfRule>
  </conditionalFormatting>
  <conditionalFormatting sqref="FK8">
    <cfRule type="expression" dxfId="15704" priority="18413" stopIfTrue="1">
      <formula>WEEKDAY($A8)=1</formula>
    </cfRule>
  </conditionalFormatting>
  <conditionalFormatting sqref="FK8">
    <cfRule type="expression" dxfId="15703" priority="18412" stopIfTrue="1">
      <formula>WEEKDAY($A8)=1</formula>
    </cfRule>
  </conditionalFormatting>
  <conditionalFormatting sqref="FK8">
    <cfRule type="expression" dxfId="15702" priority="18411" stopIfTrue="1">
      <formula>WEEKDAY($A8)=1</formula>
    </cfRule>
  </conditionalFormatting>
  <conditionalFormatting sqref="FK8">
    <cfRule type="expression" dxfId="15701" priority="18410" stopIfTrue="1">
      <formula>WEEKDAY($A8)=1</formula>
    </cfRule>
  </conditionalFormatting>
  <conditionalFormatting sqref="FK8">
    <cfRule type="expression" dxfId="15700" priority="18409" stopIfTrue="1">
      <formula>WEEKDAY($A8)=1</formula>
    </cfRule>
  </conditionalFormatting>
  <conditionalFormatting sqref="FK8">
    <cfRule type="expression" dxfId="15699" priority="18408" stopIfTrue="1">
      <formula>WEEKDAY($A8)=1</formula>
    </cfRule>
  </conditionalFormatting>
  <conditionalFormatting sqref="FK8">
    <cfRule type="expression" dxfId="15698" priority="18407" stopIfTrue="1">
      <formula>WEEKDAY($A8)=1</formula>
    </cfRule>
  </conditionalFormatting>
  <conditionalFormatting sqref="FK8">
    <cfRule type="expression" dxfId="15697" priority="18406" stopIfTrue="1">
      <formula>WEEKDAY($A8)=1</formula>
    </cfRule>
  </conditionalFormatting>
  <conditionalFormatting sqref="FK8">
    <cfRule type="expression" dxfId="15696" priority="18405" stopIfTrue="1">
      <formula>WEEKDAY($A8)=1</formula>
    </cfRule>
  </conditionalFormatting>
  <conditionalFormatting sqref="FK8">
    <cfRule type="expression" dxfId="15695" priority="18404" stopIfTrue="1">
      <formula>WEEKDAY($A8)=1</formula>
    </cfRule>
  </conditionalFormatting>
  <conditionalFormatting sqref="FK8">
    <cfRule type="expression" dxfId="15694" priority="18403" stopIfTrue="1">
      <formula>WEEKDAY($A8)=1</formula>
    </cfRule>
  </conditionalFormatting>
  <conditionalFormatting sqref="FK8">
    <cfRule type="expression" dxfId="15693" priority="18402" stopIfTrue="1">
      <formula>WEEKDAY($A8)=1</formula>
    </cfRule>
  </conditionalFormatting>
  <conditionalFormatting sqref="FK8">
    <cfRule type="expression" dxfId="15692" priority="18401" stopIfTrue="1">
      <formula>WEEKDAY($A8)=1</formula>
    </cfRule>
  </conditionalFormatting>
  <conditionalFormatting sqref="FK8">
    <cfRule type="expression" dxfId="15691" priority="18400" stopIfTrue="1">
      <formula>WEEKDAY($A8)=1</formula>
    </cfRule>
  </conditionalFormatting>
  <conditionalFormatting sqref="FK8">
    <cfRule type="expression" dxfId="15690" priority="18399" stopIfTrue="1">
      <formula>WEEKDAY($A8)=1</formula>
    </cfRule>
  </conditionalFormatting>
  <conditionalFormatting sqref="FK8">
    <cfRule type="expression" dxfId="15689" priority="18398" stopIfTrue="1">
      <formula>WEEKDAY($A8)=1</formula>
    </cfRule>
  </conditionalFormatting>
  <conditionalFormatting sqref="FK8">
    <cfRule type="expression" dxfId="15688" priority="18397" stopIfTrue="1">
      <formula>WEEKDAY($A8)=1</formula>
    </cfRule>
  </conditionalFormatting>
  <conditionalFormatting sqref="FK8">
    <cfRule type="expression" dxfId="15687" priority="18396" stopIfTrue="1">
      <formula>WEEKDAY($A8)=1</formula>
    </cfRule>
  </conditionalFormatting>
  <conditionalFormatting sqref="FK8">
    <cfRule type="expression" dxfId="15686" priority="18395" stopIfTrue="1">
      <formula>WEEKDAY($A8)=1</formula>
    </cfRule>
  </conditionalFormatting>
  <conditionalFormatting sqref="FK8">
    <cfRule type="expression" dxfId="15685" priority="18394" stopIfTrue="1">
      <formula>WEEKDAY($A8)=1</formula>
    </cfRule>
  </conditionalFormatting>
  <conditionalFormatting sqref="FK8">
    <cfRule type="expression" dxfId="15684" priority="18393" stopIfTrue="1">
      <formula>WEEKDAY($A8)=1</formula>
    </cfRule>
  </conditionalFormatting>
  <conditionalFormatting sqref="FK8">
    <cfRule type="expression" dxfId="15683" priority="18392" stopIfTrue="1">
      <formula>WEEKDAY($A8)=1</formula>
    </cfRule>
  </conditionalFormatting>
  <conditionalFormatting sqref="FK8">
    <cfRule type="expression" dxfId="15682" priority="18391" stopIfTrue="1">
      <formula>WEEKDAY($A8)=1</formula>
    </cfRule>
  </conditionalFormatting>
  <conditionalFormatting sqref="FK8">
    <cfRule type="expression" dxfId="15681" priority="18390" stopIfTrue="1">
      <formula>WEEKDAY($A8)=1</formula>
    </cfRule>
  </conditionalFormatting>
  <conditionalFormatting sqref="FK8">
    <cfRule type="expression" dxfId="15680" priority="18389" stopIfTrue="1">
      <formula>WEEKDAY($A8)=1</formula>
    </cfRule>
  </conditionalFormatting>
  <conditionalFormatting sqref="FK8">
    <cfRule type="expression" dxfId="15679" priority="18388" stopIfTrue="1">
      <formula>WEEKDAY($A8)=1</formula>
    </cfRule>
  </conditionalFormatting>
  <conditionalFormatting sqref="FK8">
    <cfRule type="expression" dxfId="15678" priority="18387" stopIfTrue="1">
      <formula>WEEKDAY($A8)=1</formula>
    </cfRule>
  </conditionalFormatting>
  <conditionalFormatting sqref="FK8">
    <cfRule type="expression" dxfId="15677" priority="18386" stopIfTrue="1">
      <formula>WEEKDAY($A8)=1</formula>
    </cfRule>
  </conditionalFormatting>
  <conditionalFormatting sqref="FK8">
    <cfRule type="expression" dxfId="15676" priority="18385" stopIfTrue="1">
      <formula>WEEKDAY($A8)=1</formula>
    </cfRule>
  </conditionalFormatting>
  <conditionalFormatting sqref="FK8">
    <cfRule type="expression" dxfId="15675" priority="18384" stopIfTrue="1">
      <formula>WEEKDAY($A8)=1</formula>
    </cfRule>
  </conditionalFormatting>
  <conditionalFormatting sqref="FK8">
    <cfRule type="expression" dxfId="15674" priority="18383" stopIfTrue="1">
      <formula>WEEKDAY($A8)=1</formula>
    </cfRule>
  </conditionalFormatting>
  <conditionalFormatting sqref="FK8">
    <cfRule type="expression" dxfId="15673" priority="18382" stopIfTrue="1">
      <formula>WEEKDAY($A8)=1</formula>
    </cfRule>
  </conditionalFormatting>
  <conditionalFormatting sqref="FK8">
    <cfRule type="expression" dxfId="15672" priority="18380" stopIfTrue="1">
      <formula>WEEKDAY($A8)=1</formula>
    </cfRule>
  </conditionalFormatting>
  <conditionalFormatting sqref="FK8">
    <cfRule type="expression" dxfId="15671" priority="18379" stopIfTrue="1">
      <formula>WEEKDAY($A8)=1</formula>
    </cfRule>
  </conditionalFormatting>
  <conditionalFormatting sqref="FK8">
    <cfRule type="expression" dxfId="15670" priority="18378" stopIfTrue="1">
      <formula>WEEKDAY($A8)=1</formula>
    </cfRule>
  </conditionalFormatting>
  <conditionalFormatting sqref="FK8">
    <cfRule type="expression" dxfId="15669" priority="18377" stopIfTrue="1">
      <formula>WEEKDAY($A8)=1</formula>
    </cfRule>
  </conditionalFormatting>
  <conditionalFormatting sqref="FK8">
    <cfRule type="expression" dxfId="15668" priority="18376" stopIfTrue="1">
      <formula>WEEKDAY($A8)=1</formula>
    </cfRule>
  </conditionalFormatting>
  <conditionalFormatting sqref="FK8">
    <cfRule type="expression" dxfId="15667" priority="18375" stopIfTrue="1">
      <formula>WEEKDAY($A8)=1</formula>
    </cfRule>
  </conditionalFormatting>
  <conditionalFormatting sqref="FK8">
    <cfRule type="expression" dxfId="15666" priority="18374" stopIfTrue="1">
      <formula>WEEKDAY($A8)=1</formula>
    </cfRule>
  </conditionalFormatting>
  <conditionalFormatting sqref="FK8">
    <cfRule type="expression" dxfId="15665" priority="18373" stopIfTrue="1">
      <formula>WEEKDAY($A8)=1</formula>
    </cfRule>
  </conditionalFormatting>
  <conditionalFormatting sqref="FK8">
    <cfRule type="expression" dxfId="15664" priority="18372" stopIfTrue="1">
      <formula>WEEKDAY($A8)=1</formula>
    </cfRule>
  </conditionalFormatting>
  <conditionalFormatting sqref="FK8">
    <cfRule type="expression" dxfId="15663" priority="18371" stopIfTrue="1">
      <formula>WEEKDAY($A8)=1</formula>
    </cfRule>
  </conditionalFormatting>
  <conditionalFormatting sqref="FK8">
    <cfRule type="expression" dxfId="15662" priority="18370" stopIfTrue="1">
      <formula>WEEKDAY($A8)=1</formula>
    </cfRule>
  </conditionalFormatting>
  <conditionalFormatting sqref="FK8">
    <cfRule type="expression" dxfId="15661" priority="18369" stopIfTrue="1">
      <formula>WEEKDAY($A8)=1</formula>
    </cfRule>
  </conditionalFormatting>
  <conditionalFormatting sqref="FK8">
    <cfRule type="expression" dxfId="15660" priority="18368" stopIfTrue="1">
      <formula>WEEKDAY($A8)=1</formula>
    </cfRule>
  </conditionalFormatting>
  <conditionalFormatting sqref="FK8">
    <cfRule type="expression" dxfId="15659" priority="18367" stopIfTrue="1">
      <formula>WEEKDAY($A8)=1</formula>
    </cfRule>
  </conditionalFormatting>
  <conditionalFormatting sqref="FK8">
    <cfRule type="expression" dxfId="15658" priority="18366" stopIfTrue="1">
      <formula>WEEKDAY($A8)=1</formula>
    </cfRule>
  </conditionalFormatting>
  <conditionalFormatting sqref="FK8">
    <cfRule type="expression" dxfId="15657" priority="18365" stopIfTrue="1">
      <formula>WEEKDAY($A8)=1</formula>
    </cfRule>
  </conditionalFormatting>
  <conditionalFormatting sqref="FK8">
    <cfRule type="expression" dxfId="15656" priority="18364" stopIfTrue="1">
      <formula>WEEKDAY($A8)=1</formula>
    </cfRule>
  </conditionalFormatting>
  <conditionalFormatting sqref="FK8">
    <cfRule type="expression" dxfId="15655" priority="18363" stopIfTrue="1">
      <formula>WEEKDAY($A8)=1</formula>
    </cfRule>
  </conditionalFormatting>
  <conditionalFormatting sqref="FK8">
    <cfRule type="expression" dxfId="15654" priority="18362" stopIfTrue="1">
      <formula>WEEKDAY($A8)=1</formula>
    </cfRule>
  </conditionalFormatting>
  <conditionalFormatting sqref="FK8">
    <cfRule type="expression" dxfId="15653" priority="18361" stopIfTrue="1">
      <formula>WEEKDAY($A8)=1</formula>
    </cfRule>
  </conditionalFormatting>
  <conditionalFormatting sqref="FK8">
    <cfRule type="expression" dxfId="15652" priority="18360" stopIfTrue="1">
      <formula>WEEKDAY($A8)=1</formula>
    </cfRule>
  </conditionalFormatting>
  <conditionalFormatting sqref="FK8">
    <cfRule type="expression" dxfId="15651" priority="18359" stopIfTrue="1">
      <formula>WEEKDAY($A8)=1</formula>
    </cfRule>
  </conditionalFormatting>
  <conditionalFormatting sqref="FK8">
    <cfRule type="expression" dxfId="15650" priority="18358" stopIfTrue="1">
      <formula>WEEKDAY($A8)=1</formula>
    </cfRule>
  </conditionalFormatting>
  <conditionalFormatting sqref="FK8">
    <cfRule type="expression" dxfId="15649" priority="18357" stopIfTrue="1">
      <formula>WEEKDAY($A8)=1</formula>
    </cfRule>
  </conditionalFormatting>
  <conditionalFormatting sqref="FK8">
    <cfRule type="expression" dxfId="15648" priority="18356" stopIfTrue="1">
      <formula>WEEKDAY($A8)=1</formula>
    </cfRule>
  </conditionalFormatting>
  <conditionalFormatting sqref="FK8">
    <cfRule type="expression" dxfId="15647" priority="18355" stopIfTrue="1">
      <formula>WEEKDAY($A8)=1</formula>
    </cfRule>
  </conditionalFormatting>
  <conditionalFormatting sqref="FK8">
    <cfRule type="expression" dxfId="15646" priority="18354" stopIfTrue="1">
      <formula>WEEKDAY($A8)=1</formula>
    </cfRule>
  </conditionalFormatting>
  <conditionalFormatting sqref="FK8">
    <cfRule type="expression" dxfId="15645" priority="18353" stopIfTrue="1">
      <formula>WEEKDAY($A8)=1</formula>
    </cfRule>
  </conditionalFormatting>
  <conditionalFormatting sqref="FK8">
    <cfRule type="expression" dxfId="15644" priority="18352" stopIfTrue="1">
      <formula>WEEKDAY($A8)=1</formula>
    </cfRule>
  </conditionalFormatting>
  <conditionalFormatting sqref="FK8">
    <cfRule type="expression" dxfId="15643" priority="18351" stopIfTrue="1">
      <formula>WEEKDAY($A8)=1</formula>
    </cfRule>
  </conditionalFormatting>
  <conditionalFormatting sqref="FK8">
    <cfRule type="expression" dxfId="15642" priority="18350" stopIfTrue="1">
      <formula>WEEKDAY($A8)=1</formula>
    </cfRule>
  </conditionalFormatting>
  <conditionalFormatting sqref="FK8">
    <cfRule type="expression" dxfId="15641" priority="18349" stopIfTrue="1">
      <formula>WEEKDAY($A8)=1</formula>
    </cfRule>
  </conditionalFormatting>
  <conditionalFormatting sqref="FK8">
    <cfRule type="expression" dxfId="15640" priority="18348" stopIfTrue="1">
      <formula>WEEKDAY($A8)=1</formula>
    </cfRule>
  </conditionalFormatting>
  <conditionalFormatting sqref="FK8">
    <cfRule type="expression" dxfId="15639" priority="18347" stopIfTrue="1">
      <formula>WEEKDAY($A8)=1</formula>
    </cfRule>
  </conditionalFormatting>
  <conditionalFormatting sqref="FK8">
    <cfRule type="expression" dxfId="15638" priority="18343" stopIfTrue="1">
      <formula>WEEKDAY($A8)=1</formula>
    </cfRule>
  </conditionalFormatting>
  <conditionalFormatting sqref="FK8">
    <cfRule type="expression" dxfId="15637" priority="18346" stopIfTrue="1">
      <formula>WEEKDAY($A8)=1</formula>
    </cfRule>
  </conditionalFormatting>
  <conditionalFormatting sqref="FK8">
    <cfRule type="expression" dxfId="15636" priority="18345" stopIfTrue="1">
      <formula>WEEKDAY($A8)=1</formula>
    </cfRule>
  </conditionalFormatting>
  <conditionalFormatting sqref="FK8">
    <cfRule type="expression" dxfId="15635" priority="18344" stopIfTrue="1">
      <formula>WEEKDAY($A8)=1</formula>
    </cfRule>
  </conditionalFormatting>
  <conditionalFormatting sqref="FK8">
    <cfRule type="expression" dxfId="15634" priority="18342" stopIfTrue="1">
      <formula>WEEKDAY($A8)=1</formula>
    </cfRule>
  </conditionalFormatting>
  <conditionalFormatting sqref="FK8">
    <cfRule type="expression" dxfId="15633" priority="18341" stopIfTrue="1">
      <formula>WEEKDAY($A8)=1</formula>
    </cfRule>
  </conditionalFormatting>
  <conditionalFormatting sqref="FK8">
    <cfRule type="expression" dxfId="15632" priority="18340" stopIfTrue="1">
      <formula>WEEKDAY($A8)=1</formula>
    </cfRule>
  </conditionalFormatting>
  <conditionalFormatting sqref="FK8">
    <cfRule type="expression" dxfId="15631" priority="18339" stopIfTrue="1">
      <formula>WEEKDAY($A8)=1</formula>
    </cfRule>
  </conditionalFormatting>
  <conditionalFormatting sqref="FK8">
    <cfRule type="expression" dxfId="15630" priority="18292" stopIfTrue="1">
      <formula>WEEKDAY($A8)=1</formula>
    </cfRule>
  </conditionalFormatting>
  <conditionalFormatting sqref="FK8">
    <cfRule type="expression" dxfId="15629" priority="18338" stopIfTrue="1">
      <formula>WEEKDAY($A8)=1</formula>
    </cfRule>
  </conditionalFormatting>
  <conditionalFormatting sqref="FK8">
    <cfRule type="expression" dxfId="15628" priority="18337" stopIfTrue="1">
      <formula>WEEKDAY($A8)=1</formula>
    </cfRule>
  </conditionalFormatting>
  <conditionalFormatting sqref="FK8">
    <cfRule type="expression" dxfId="15627" priority="18336" stopIfTrue="1">
      <formula>WEEKDAY($A8)=1</formula>
    </cfRule>
  </conditionalFormatting>
  <conditionalFormatting sqref="FK8">
    <cfRule type="expression" dxfId="15626" priority="18335" stopIfTrue="1">
      <formula>WEEKDAY($A8)=1</formula>
    </cfRule>
  </conditionalFormatting>
  <conditionalFormatting sqref="FK8">
    <cfRule type="expression" dxfId="15625" priority="18334" stopIfTrue="1">
      <formula>WEEKDAY($A8)=1</formula>
    </cfRule>
  </conditionalFormatting>
  <conditionalFormatting sqref="FK8">
    <cfRule type="expression" dxfId="15624" priority="18333" stopIfTrue="1">
      <formula>WEEKDAY($A8)=1</formula>
    </cfRule>
  </conditionalFormatting>
  <conditionalFormatting sqref="FK8">
    <cfRule type="expression" dxfId="15623" priority="18332" stopIfTrue="1">
      <formula>WEEKDAY($A8)=1</formula>
    </cfRule>
  </conditionalFormatting>
  <conditionalFormatting sqref="FK8">
    <cfRule type="expression" dxfId="15622" priority="18331" stopIfTrue="1">
      <formula>WEEKDAY($A8)=1</formula>
    </cfRule>
  </conditionalFormatting>
  <conditionalFormatting sqref="FK8">
    <cfRule type="expression" dxfId="15621" priority="18330" stopIfTrue="1">
      <formula>WEEKDAY($A8)=1</formula>
    </cfRule>
  </conditionalFormatting>
  <conditionalFormatting sqref="FK8">
    <cfRule type="expression" dxfId="15620" priority="18329" stopIfTrue="1">
      <formula>WEEKDAY($A8)=1</formula>
    </cfRule>
  </conditionalFormatting>
  <conditionalFormatting sqref="FK8">
    <cfRule type="expression" dxfId="15619" priority="18328" stopIfTrue="1">
      <formula>WEEKDAY($A8)=1</formula>
    </cfRule>
  </conditionalFormatting>
  <conditionalFormatting sqref="FK8">
    <cfRule type="expression" dxfId="15618" priority="18327" stopIfTrue="1">
      <formula>WEEKDAY($A8)=1</formula>
    </cfRule>
  </conditionalFormatting>
  <conditionalFormatting sqref="FK8">
    <cfRule type="expression" dxfId="15617" priority="18326" stopIfTrue="1">
      <formula>WEEKDAY($A8)=1</formula>
    </cfRule>
  </conditionalFormatting>
  <conditionalFormatting sqref="FK8">
    <cfRule type="expression" dxfId="15616" priority="18325" stopIfTrue="1">
      <formula>WEEKDAY($A8)=1</formula>
    </cfRule>
  </conditionalFormatting>
  <conditionalFormatting sqref="FK8">
    <cfRule type="expression" dxfId="15615" priority="18324" stopIfTrue="1">
      <formula>WEEKDAY($A8)=1</formula>
    </cfRule>
  </conditionalFormatting>
  <conditionalFormatting sqref="FK8">
    <cfRule type="expression" dxfId="15614" priority="18323" stopIfTrue="1">
      <formula>WEEKDAY($A8)=1</formula>
    </cfRule>
  </conditionalFormatting>
  <conditionalFormatting sqref="FK8">
    <cfRule type="expression" dxfId="15613" priority="18322" stopIfTrue="1">
      <formula>WEEKDAY($A8)=1</formula>
    </cfRule>
  </conditionalFormatting>
  <conditionalFormatting sqref="FK8">
    <cfRule type="expression" dxfId="15612" priority="18321" stopIfTrue="1">
      <formula>WEEKDAY($A8)=1</formula>
    </cfRule>
  </conditionalFormatting>
  <conditionalFormatting sqref="FK8">
    <cfRule type="expression" dxfId="15611" priority="18320" stopIfTrue="1">
      <formula>WEEKDAY($A8)=1</formula>
    </cfRule>
  </conditionalFormatting>
  <conditionalFormatting sqref="FK8">
    <cfRule type="expression" dxfId="15610" priority="18319" stopIfTrue="1">
      <formula>WEEKDAY($A8)=1</formula>
    </cfRule>
  </conditionalFormatting>
  <conditionalFormatting sqref="FK8">
    <cfRule type="expression" dxfId="15609" priority="18318" stopIfTrue="1">
      <formula>WEEKDAY($A8)=1</formula>
    </cfRule>
  </conditionalFormatting>
  <conditionalFormatting sqref="FK8">
    <cfRule type="expression" dxfId="15608" priority="18317" stopIfTrue="1">
      <formula>WEEKDAY($A8)=1</formula>
    </cfRule>
  </conditionalFormatting>
  <conditionalFormatting sqref="FK8">
    <cfRule type="expression" dxfId="15607" priority="18316" stopIfTrue="1">
      <formula>WEEKDAY($A8)=1</formula>
    </cfRule>
  </conditionalFormatting>
  <conditionalFormatting sqref="FK8">
    <cfRule type="expression" dxfId="15606" priority="18315" stopIfTrue="1">
      <formula>WEEKDAY($A8)=1</formula>
    </cfRule>
  </conditionalFormatting>
  <conditionalFormatting sqref="FK8">
    <cfRule type="expression" dxfId="15605" priority="18314" stopIfTrue="1">
      <formula>WEEKDAY($A8)=1</formula>
    </cfRule>
  </conditionalFormatting>
  <conditionalFormatting sqref="FK8">
    <cfRule type="expression" dxfId="15604" priority="18313" stopIfTrue="1">
      <formula>WEEKDAY($A8)=1</formula>
    </cfRule>
  </conditionalFormatting>
  <conditionalFormatting sqref="FK8">
    <cfRule type="expression" dxfId="15603" priority="18312" stopIfTrue="1">
      <formula>WEEKDAY($A8)=1</formula>
    </cfRule>
  </conditionalFormatting>
  <conditionalFormatting sqref="FK8">
    <cfRule type="expression" dxfId="15602" priority="18311" stopIfTrue="1">
      <formula>WEEKDAY($A8)=1</formula>
    </cfRule>
  </conditionalFormatting>
  <conditionalFormatting sqref="FK8">
    <cfRule type="expression" dxfId="15601" priority="18310" stopIfTrue="1">
      <formula>WEEKDAY($A8)=1</formula>
    </cfRule>
  </conditionalFormatting>
  <conditionalFormatting sqref="FK8">
    <cfRule type="expression" dxfId="15600" priority="18309" stopIfTrue="1">
      <formula>WEEKDAY($A8)=1</formula>
    </cfRule>
  </conditionalFormatting>
  <conditionalFormatting sqref="FK8">
    <cfRule type="expression" dxfId="15599" priority="18308" stopIfTrue="1">
      <formula>WEEKDAY($A8)=1</formula>
    </cfRule>
  </conditionalFormatting>
  <conditionalFormatting sqref="FK8">
    <cfRule type="expression" dxfId="15598" priority="18307" stopIfTrue="1">
      <formula>WEEKDAY($A8)=1</formula>
    </cfRule>
  </conditionalFormatting>
  <conditionalFormatting sqref="FK8">
    <cfRule type="expression" dxfId="15597" priority="18306" stopIfTrue="1">
      <formula>WEEKDAY($A8)=1</formula>
    </cfRule>
  </conditionalFormatting>
  <conditionalFormatting sqref="FK8">
    <cfRule type="expression" dxfId="15596" priority="18305" stopIfTrue="1">
      <formula>WEEKDAY($A8)=1</formula>
    </cfRule>
  </conditionalFormatting>
  <conditionalFormatting sqref="FK8">
    <cfRule type="expression" dxfId="15595" priority="18304" stopIfTrue="1">
      <formula>WEEKDAY($A8)=1</formula>
    </cfRule>
  </conditionalFormatting>
  <conditionalFormatting sqref="FK8">
    <cfRule type="expression" dxfId="15594" priority="18303" stopIfTrue="1">
      <formula>WEEKDAY($A8)=1</formula>
    </cfRule>
  </conditionalFormatting>
  <conditionalFormatting sqref="FK8">
    <cfRule type="expression" dxfId="15593" priority="18302" stopIfTrue="1">
      <formula>WEEKDAY($A8)=1</formula>
    </cfRule>
  </conditionalFormatting>
  <conditionalFormatting sqref="FK8">
    <cfRule type="expression" dxfId="15592" priority="18301" stopIfTrue="1">
      <formula>WEEKDAY($A8)=1</formula>
    </cfRule>
  </conditionalFormatting>
  <conditionalFormatting sqref="FK8">
    <cfRule type="expression" dxfId="15591" priority="18300" stopIfTrue="1">
      <formula>WEEKDAY($A8)=1</formula>
    </cfRule>
  </conditionalFormatting>
  <conditionalFormatting sqref="FK8">
    <cfRule type="expression" dxfId="15590" priority="18299" stopIfTrue="1">
      <formula>WEEKDAY($A8)=1</formula>
    </cfRule>
  </conditionalFormatting>
  <conditionalFormatting sqref="FK8">
    <cfRule type="expression" dxfId="15589" priority="18298" stopIfTrue="1">
      <formula>WEEKDAY($A8)=1</formula>
    </cfRule>
  </conditionalFormatting>
  <conditionalFormatting sqref="FK8">
    <cfRule type="expression" dxfId="15588" priority="18297" stopIfTrue="1">
      <formula>WEEKDAY($A8)=1</formula>
    </cfRule>
  </conditionalFormatting>
  <conditionalFormatting sqref="FK8">
    <cfRule type="expression" dxfId="15587" priority="18296" stopIfTrue="1">
      <formula>WEEKDAY($A8)=1</formula>
    </cfRule>
  </conditionalFormatting>
  <conditionalFormatting sqref="FK8">
    <cfRule type="expression" dxfId="15586" priority="18295" stopIfTrue="1">
      <formula>WEEKDAY($A8)=1</formula>
    </cfRule>
  </conditionalFormatting>
  <conditionalFormatting sqref="FK8">
    <cfRule type="expression" dxfId="15585" priority="18294" stopIfTrue="1">
      <formula>WEEKDAY($A8)=1</formula>
    </cfRule>
  </conditionalFormatting>
  <conditionalFormatting sqref="FK8">
    <cfRule type="expression" dxfId="15584" priority="18293" stopIfTrue="1">
      <formula>WEEKDAY($A8)=1</formula>
    </cfRule>
  </conditionalFormatting>
  <conditionalFormatting sqref="FK8">
    <cfRule type="expression" dxfId="15583" priority="18291" stopIfTrue="1">
      <formula>WEEKDAY($A8)=1</formula>
    </cfRule>
  </conditionalFormatting>
  <conditionalFormatting sqref="FK8">
    <cfRule type="expression" dxfId="15582" priority="18290" stopIfTrue="1">
      <formula>WEEKDAY($A8)=1</formula>
    </cfRule>
  </conditionalFormatting>
  <conditionalFormatting sqref="FK8">
    <cfRule type="expression" dxfId="15581" priority="18289" stopIfTrue="1">
      <formula>WEEKDAY($A8)=1</formula>
    </cfRule>
  </conditionalFormatting>
  <conditionalFormatting sqref="FK8">
    <cfRule type="expression" dxfId="15580" priority="18288" stopIfTrue="1">
      <formula>WEEKDAY($A8)=1</formula>
    </cfRule>
  </conditionalFormatting>
  <conditionalFormatting sqref="FK8">
    <cfRule type="expression" dxfId="15579" priority="18287" stopIfTrue="1">
      <formula>WEEKDAY($A8)=1</formula>
    </cfRule>
  </conditionalFormatting>
  <conditionalFormatting sqref="FK8">
    <cfRule type="expression" dxfId="15578" priority="18286" stopIfTrue="1">
      <formula>WEEKDAY($A8)=1</formula>
    </cfRule>
  </conditionalFormatting>
  <conditionalFormatting sqref="FK8">
    <cfRule type="expression" dxfId="15577" priority="18285" stopIfTrue="1">
      <formula>WEEKDAY($A8)=1</formula>
    </cfRule>
  </conditionalFormatting>
  <conditionalFormatting sqref="FK8">
    <cfRule type="expression" dxfId="15576" priority="18284" stopIfTrue="1">
      <formula>WEEKDAY($A8)=1</formula>
    </cfRule>
  </conditionalFormatting>
  <conditionalFormatting sqref="FK8">
    <cfRule type="expression" dxfId="15575" priority="18283" stopIfTrue="1">
      <formula>WEEKDAY($A8)=1</formula>
    </cfRule>
  </conditionalFormatting>
  <conditionalFormatting sqref="FK8">
    <cfRule type="expression" dxfId="15574" priority="18282" stopIfTrue="1">
      <formula>WEEKDAY($A8)=1</formula>
    </cfRule>
  </conditionalFormatting>
  <conditionalFormatting sqref="FK8">
    <cfRule type="expression" dxfId="15573" priority="18281" stopIfTrue="1">
      <formula>WEEKDAY($A8)=1</formula>
    </cfRule>
  </conditionalFormatting>
  <conditionalFormatting sqref="FK8">
    <cfRule type="expression" dxfId="15572" priority="18280" stopIfTrue="1">
      <formula>WEEKDAY($A8)=1</formula>
    </cfRule>
  </conditionalFormatting>
  <conditionalFormatting sqref="FK8">
    <cfRule type="expression" dxfId="15571" priority="18279" stopIfTrue="1">
      <formula>WEEKDAY($A8)=1</formula>
    </cfRule>
  </conditionalFormatting>
  <conditionalFormatting sqref="FK8">
    <cfRule type="expression" dxfId="15570" priority="18278" stopIfTrue="1">
      <formula>WEEKDAY($A8)=1</formula>
    </cfRule>
  </conditionalFormatting>
  <conditionalFormatting sqref="FK8">
    <cfRule type="expression" dxfId="15569" priority="18277" stopIfTrue="1">
      <formula>WEEKDAY($A8)=1</formula>
    </cfRule>
  </conditionalFormatting>
  <conditionalFormatting sqref="FK8">
    <cfRule type="expression" dxfId="15568" priority="18276" stopIfTrue="1">
      <formula>WEEKDAY($A8)=1</formula>
    </cfRule>
  </conditionalFormatting>
  <conditionalFormatting sqref="FK8">
    <cfRule type="expression" dxfId="15567" priority="18275" stopIfTrue="1">
      <formula>WEEKDAY($A8)=1</formula>
    </cfRule>
  </conditionalFormatting>
  <conditionalFormatting sqref="FK8">
    <cfRule type="expression" dxfId="15566" priority="18274" stopIfTrue="1">
      <formula>WEEKDAY($A8)=1</formula>
    </cfRule>
  </conditionalFormatting>
  <conditionalFormatting sqref="FK8">
    <cfRule type="expression" dxfId="15565" priority="18273" stopIfTrue="1">
      <formula>WEEKDAY($A8)=1</formula>
    </cfRule>
  </conditionalFormatting>
  <conditionalFormatting sqref="FK8">
    <cfRule type="expression" dxfId="15564" priority="18272" stopIfTrue="1">
      <formula>WEEKDAY($A8)=1</formula>
    </cfRule>
  </conditionalFormatting>
  <conditionalFormatting sqref="FK8">
    <cfRule type="expression" dxfId="15563" priority="18271" stopIfTrue="1">
      <formula>WEEKDAY($A8)=1</formula>
    </cfRule>
  </conditionalFormatting>
  <conditionalFormatting sqref="FK8">
    <cfRule type="expression" dxfId="15562" priority="18270" stopIfTrue="1">
      <formula>WEEKDAY($A8)=1</formula>
    </cfRule>
  </conditionalFormatting>
  <conditionalFormatting sqref="FK8">
    <cfRule type="expression" dxfId="15561" priority="18269" stopIfTrue="1">
      <formula>WEEKDAY($A8)=1</formula>
    </cfRule>
  </conditionalFormatting>
  <conditionalFormatting sqref="FK8">
    <cfRule type="expression" dxfId="15560" priority="18268" stopIfTrue="1">
      <formula>WEEKDAY($A8)=1</formula>
    </cfRule>
  </conditionalFormatting>
  <conditionalFormatting sqref="FK8">
    <cfRule type="expression" dxfId="15559" priority="18267" stopIfTrue="1">
      <formula>WEEKDAY($A8)=1</formula>
    </cfRule>
  </conditionalFormatting>
  <conditionalFormatting sqref="FK8">
    <cfRule type="expression" dxfId="15558" priority="18266" stopIfTrue="1">
      <formula>WEEKDAY($A8)=1</formula>
    </cfRule>
  </conditionalFormatting>
  <conditionalFormatting sqref="FK8">
    <cfRule type="expression" dxfId="15557" priority="18265" stopIfTrue="1">
      <formula>WEEKDAY($A8)=1</formula>
    </cfRule>
  </conditionalFormatting>
  <conditionalFormatting sqref="FK8">
    <cfRule type="expression" dxfId="15556" priority="18264" stopIfTrue="1">
      <formula>WEEKDAY($A8)=1</formula>
    </cfRule>
  </conditionalFormatting>
  <conditionalFormatting sqref="FK8">
    <cfRule type="expression" dxfId="15555" priority="18263" stopIfTrue="1">
      <formula>WEEKDAY($A8)=1</formula>
    </cfRule>
  </conditionalFormatting>
  <conditionalFormatting sqref="FK8">
    <cfRule type="expression" dxfId="15554" priority="18262" stopIfTrue="1">
      <formula>WEEKDAY($A8)=1</formula>
    </cfRule>
  </conditionalFormatting>
  <conditionalFormatting sqref="FK8">
    <cfRule type="expression" dxfId="15553" priority="18261" stopIfTrue="1">
      <formula>WEEKDAY($A8)=1</formula>
    </cfRule>
  </conditionalFormatting>
  <conditionalFormatting sqref="FK8">
    <cfRule type="expression" dxfId="15552" priority="18260" stopIfTrue="1">
      <formula>WEEKDAY($A8)=1</formula>
    </cfRule>
  </conditionalFormatting>
  <conditionalFormatting sqref="FK8">
    <cfRule type="expression" dxfId="15551" priority="18259" stopIfTrue="1">
      <formula>WEEKDAY($A8)=1</formula>
    </cfRule>
  </conditionalFormatting>
  <conditionalFormatting sqref="FK8">
    <cfRule type="expression" dxfId="15550" priority="18258" stopIfTrue="1">
      <formula>WEEKDAY($A8)=1</formula>
    </cfRule>
  </conditionalFormatting>
  <conditionalFormatting sqref="FK8">
    <cfRule type="expression" dxfId="15549" priority="18254" stopIfTrue="1">
      <formula>WEEKDAY($A8)=1</formula>
    </cfRule>
  </conditionalFormatting>
  <conditionalFormatting sqref="FK8">
    <cfRule type="expression" dxfId="15548" priority="18257" stopIfTrue="1">
      <formula>WEEKDAY($A8)=1</formula>
    </cfRule>
  </conditionalFormatting>
  <conditionalFormatting sqref="FK8">
    <cfRule type="expression" dxfId="15547" priority="18256" stopIfTrue="1">
      <formula>WEEKDAY($A8)=1</formula>
    </cfRule>
  </conditionalFormatting>
  <conditionalFormatting sqref="FK8">
    <cfRule type="expression" dxfId="15546" priority="18255" stopIfTrue="1">
      <formula>WEEKDAY($A8)=1</formula>
    </cfRule>
  </conditionalFormatting>
  <conditionalFormatting sqref="FK8">
    <cfRule type="expression" dxfId="15545" priority="18253" stopIfTrue="1">
      <formula>WEEKDAY($A8)=1</formula>
    </cfRule>
  </conditionalFormatting>
  <conditionalFormatting sqref="FK8">
    <cfRule type="expression" dxfId="15544" priority="18252" stopIfTrue="1">
      <formula>WEEKDAY($A8)=1</formula>
    </cfRule>
  </conditionalFormatting>
  <conditionalFormatting sqref="FK8">
    <cfRule type="expression" dxfId="15543" priority="18251" stopIfTrue="1">
      <formula>WEEKDAY($A8)=1</formula>
    </cfRule>
  </conditionalFormatting>
  <conditionalFormatting sqref="FK8">
    <cfRule type="expression" dxfId="15542" priority="18250" stopIfTrue="1">
      <formula>WEEKDAY($A8)=1</formula>
    </cfRule>
  </conditionalFormatting>
  <conditionalFormatting sqref="FK8">
    <cfRule type="expression" dxfId="15541" priority="18203" stopIfTrue="1">
      <formula>WEEKDAY($A8)=1</formula>
    </cfRule>
  </conditionalFormatting>
  <conditionalFormatting sqref="FK8">
    <cfRule type="expression" dxfId="15540" priority="18249" stopIfTrue="1">
      <formula>WEEKDAY($A8)=1</formula>
    </cfRule>
  </conditionalFormatting>
  <conditionalFormatting sqref="FK8">
    <cfRule type="expression" dxfId="15539" priority="18248" stopIfTrue="1">
      <formula>WEEKDAY($A8)=1</formula>
    </cfRule>
  </conditionalFormatting>
  <conditionalFormatting sqref="FK8">
    <cfRule type="expression" dxfId="15538" priority="18247" stopIfTrue="1">
      <formula>WEEKDAY($A8)=1</formula>
    </cfRule>
  </conditionalFormatting>
  <conditionalFormatting sqref="FK8">
    <cfRule type="expression" dxfId="15537" priority="18246" stopIfTrue="1">
      <formula>WEEKDAY($A8)=1</formula>
    </cfRule>
  </conditionalFormatting>
  <conditionalFormatting sqref="FK8">
    <cfRule type="expression" dxfId="15536" priority="18245" stopIfTrue="1">
      <formula>WEEKDAY($A8)=1</formula>
    </cfRule>
  </conditionalFormatting>
  <conditionalFormatting sqref="FK8">
    <cfRule type="expression" dxfId="15535" priority="18244" stopIfTrue="1">
      <formula>WEEKDAY($A8)=1</formula>
    </cfRule>
  </conditionalFormatting>
  <conditionalFormatting sqref="FK8">
    <cfRule type="expression" dxfId="15534" priority="18243" stopIfTrue="1">
      <formula>WEEKDAY($A8)=1</formula>
    </cfRule>
  </conditionalFormatting>
  <conditionalFormatting sqref="FK8">
    <cfRule type="expression" dxfId="15533" priority="18242" stopIfTrue="1">
      <formula>WEEKDAY($A8)=1</formula>
    </cfRule>
  </conditionalFormatting>
  <conditionalFormatting sqref="FK8">
    <cfRule type="expression" dxfId="15532" priority="18241" stopIfTrue="1">
      <formula>WEEKDAY($A8)=1</formula>
    </cfRule>
  </conditionalFormatting>
  <conditionalFormatting sqref="FK8">
    <cfRule type="expression" dxfId="15531" priority="18240" stopIfTrue="1">
      <formula>WEEKDAY($A8)=1</formula>
    </cfRule>
  </conditionalFormatting>
  <conditionalFormatting sqref="FK8">
    <cfRule type="expression" dxfId="15530" priority="18239" stopIfTrue="1">
      <formula>WEEKDAY($A8)=1</formula>
    </cfRule>
  </conditionalFormatting>
  <conditionalFormatting sqref="FK8">
    <cfRule type="expression" dxfId="15529" priority="18238" stopIfTrue="1">
      <formula>WEEKDAY($A8)=1</formula>
    </cfRule>
  </conditionalFormatting>
  <conditionalFormatting sqref="FK8">
    <cfRule type="expression" dxfId="15528" priority="18237" stopIfTrue="1">
      <formula>WEEKDAY($A8)=1</formula>
    </cfRule>
  </conditionalFormatting>
  <conditionalFormatting sqref="FK8">
    <cfRule type="expression" dxfId="15527" priority="18236" stopIfTrue="1">
      <formula>WEEKDAY($A8)=1</formula>
    </cfRule>
  </conditionalFormatting>
  <conditionalFormatting sqref="FK8">
    <cfRule type="expression" dxfId="15526" priority="18235" stopIfTrue="1">
      <formula>WEEKDAY($A8)=1</formula>
    </cfRule>
  </conditionalFormatting>
  <conditionalFormatting sqref="FK8">
    <cfRule type="expression" dxfId="15525" priority="18234" stopIfTrue="1">
      <formula>WEEKDAY($A8)=1</formula>
    </cfRule>
  </conditionalFormatting>
  <conditionalFormatting sqref="FK8">
    <cfRule type="expression" dxfId="15524" priority="18233" stopIfTrue="1">
      <formula>WEEKDAY($A8)=1</formula>
    </cfRule>
  </conditionalFormatting>
  <conditionalFormatting sqref="FK8">
    <cfRule type="expression" dxfId="15523" priority="18232" stopIfTrue="1">
      <formula>WEEKDAY($A8)=1</formula>
    </cfRule>
  </conditionalFormatting>
  <conditionalFormatting sqref="FK8">
    <cfRule type="expression" dxfId="15522" priority="18231" stopIfTrue="1">
      <formula>WEEKDAY($A8)=1</formula>
    </cfRule>
  </conditionalFormatting>
  <conditionalFormatting sqref="FK8">
    <cfRule type="expression" dxfId="15521" priority="18230" stopIfTrue="1">
      <formula>WEEKDAY($A8)=1</formula>
    </cfRule>
  </conditionalFormatting>
  <conditionalFormatting sqref="FK8">
    <cfRule type="expression" dxfId="15520" priority="18229" stopIfTrue="1">
      <formula>WEEKDAY($A8)=1</formula>
    </cfRule>
  </conditionalFormatting>
  <conditionalFormatting sqref="FK8">
    <cfRule type="expression" dxfId="15519" priority="18228" stopIfTrue="1">
      <formula>WEEKDAY($A8)=1</formula>
    </cfRule>
  </conditionalFormatting>
  <conditionalFormatting sqref="FK8">
    <cfRule type="expression" dxfId="15518" priority="18227" stopIfTrue="1">
      <formula>WEEKDAY($A8)=1</formula>
    </cfRule>
  </conditionalFormatting>
  <conditionalFormatting sqref="FK8">
    <cfRule type="expression" dxfId="15517" priority="18226" stopIfTrue="1">
      <formula>WEEKDAY($A8)=1</formula>
    </cfRule>
  </conditionalFormatting>
  <conditionalFormatting sqref="FK8">
    <cfRule type="expression" dxfId="15516" priority="18225" stopIfTrue="1">
      <formula>WEEKDAY($A8)=1</formula>
    </cfRule>
  </conditionalFormatting>
  <conditionalFormatting sqref="FK8">
    <cfRule type="expression" dxfId="15515" priority="18224" stopIfTrue="1">
      <formula>WEEKDAY($A8)=1</formula>
    </cfRule>
  </conditionalFormatting>
  <conditionalFormatting sqref="FK8">
    <cfRule type="expression" dxfId="15514" priority="18223" stopIfTrue="1">
      <formula>WEEKDAY($A8)=1</formula>
    </cfRule>
  </conditionalFormatting>
  <conditionalFormatting sqref="FK8">
    <cfRule type="expression" dxfId="15513" priority="18222" stopIfTrue="1">
      <formula>WEEKDAY($A8)=1</formula>
    </cfRule>
  </conditionalFormatting>
  <conditionalFormatting sqref="FK8">
    <cfRule type="expression" dxfId="15512" priority="18221" stopIfTrue="1">
      <formula>WEEKDAY($A8)=1</formula>
    </cfRule>
  </conditionalFormatting>
  <conditionalFormatting sqref="FK8">
    <cfRule type="expression" dxfId="15511" priority="18220" stopIfTrue="1">
      <formula>WEEKDAY($A8)=1</formula>
    </cfRule>
  </conditionalFormatting>
  <conditionalFormatting sqref="FK8">
    <cfRule type="expression" dxfId="15510" priority="18219" stopIfTrue="1">
      <formula>WEEKDAY($A8)=1</formula>
    </cfRule>
  </conditionalFormatting>
  <conditionalFormatting sqref="FK8">
    <cfRule type="expression" dxfId="15509" priority="18218" stopIfTrue="1">
      <formula>WEEKDAY($A8)=1</formula>
    </cfRule>
  </conditionalFormatting>
  <conditionalFormatting sqref="FK8">
    <cfRule type="expression" dxfId="15508" priority="18217" stopIfTrue="1">
      <formula>WEEKDAY($A8)=1</formula>
    </cfRule>
  </conditionalFormatting>
  <conditionalFormatting sqref="FK8">
    <cfRule type="expression" dxfId="15507" priority="18216" stopIfTrue="1">
      <formula>WEEKDAY($A8)=1</formula>
    </cfRule>
  </conditionalFormatting>
  <conditionalFormatting sqref="FK8">
    <cfRule type="expression" dxfId="15506" priority="18215" stopIfTrue="1">
      <formula>WEEKDAY($A8)=1</formula>
    </cfRule>
  </conditionalFormatting>
  <conditionalFormatting sqref="FK8">
    <cfRule type="expression" dxfId="15505" priority="18214" stopIfTrue="1">
      <formula>WEEKDAY($A8)=1</formula>
    </cfRule>
  </conditionalFormatting>
  <conditionalFormatting sqref="FK8">
    <cfRule type="expression" dxfId="15504" priority="18213" stopIfTrue="1">
      <formula>WEEKDAY($A8)=1</formula>
    </cfRule>
  </conditionalFormatting>
  <conditionalFormatting sqref="FK8">
    <cfRule type="expression" dxfId="15503" priority="18212" stopIfTrue="1">
      <formula>WEEKDAY($A8)=1</formula>
    </cfRule>
  </conditionalFormatting>
  <conditionalFormatting sqref="FK8">
    <cfRule type="expression" dxfId="15502" priority="18211" stopIfTrue="1">
      <formula>WEEKDAY($A8)=1</formula>
    </cfRule>
  </conditionalFormatting>
  <conditionalFormatting sqref="FK8">
    <cfRule type="expression" dxfId="15501" priority="18210" stopIfTrue="1">
      <formula>WEEKDAY($A8)=1</formula>
    </cfRule>
  </conditionalFormatting>
  <conditionalFormatting sqref="FK8">
    <cfRule type="expression" dxfId="15500" priority="18209" stopIfTrue="1">
      <formula>WEEKDAY($A8)=1</formula>
    </cfRule>
  </conditionalFormatting>
  <conditionalFormatting sqref="FK8">
    <cfRule type="expression" dxfId="15499" priority="18208" stopIfTrue="1">
      <formula>WEEKDAY($A8)=1</formula>
    </cfRule>
  </conditionalFormatting>
  <conditionalFormatting sqref="FK8">
    <cfRule type="expression" dxfId="15498" priority="18207" stopIfTrue="1">
      <formula>WEEKDAY($A8)=1</formula>
    </cfRule>
  </conditionalFormatting>
  <conditionalFormatting sqref="FK8">
    <cfRule type="expression" dxfId="15497" priority="18206" stopIfTrue="1">
      <formula>WEEKDAY($A8)=1</formula>
    </cfRule>
  </conditionalFormatting>
  <conditionalFormatting sqref="FK8">
    <cfRule type="expression" dxfId="15496" priority="18205" stopIfTrue="1">
      <formula>WEEKDAY($A8)=1</formula>
    </cfRule>
  </conditionalFormatting>
  <conditionalFormatting sqref="FK8">
    <cfRule type="expression" dxfId="15495" priority="18204" stopIfTrue="1">
      <formula>WEEKDAY($A8)=1</formula>
    </cfRule>
  </conditionalFormatting>
  <conditionalFormatting sqref="FK8">
    <cfRule type="expression" dxfId="15494" priority="18199" stopIfTrue="1">
      <formula>WEEKDAY($A8)=1</formula>
    </cfRule>
  </conditionalFormatting>
  <conditionalFormatting sqref="FK8">
    <cfRule type="expression" dxfId="15493" priority="18202" stopIfTrue="1">
      <formula>WEEKDAY($A8)=1</formula>
    </cfRule>
  </conditionalFormatting>
  <conditionalFormatting sqref="FK8">
    <cfRule type="expression" dxfId="15492" priority="18201" stopIfTrue="1">
      <formula>WEEKDAY($A8)=1</formula>
    </cfRule>
  </conditionalFormatting>
  <conditionalFormatting sqref="FK8">
    <cfRule type="expression" dxfId="15491" priority="18200" stopIfTrue="1">
      <formula>WEEKDAY($A8)=1</formula>
    </cfRule>
  </conditionalFormatting>
  <conditionalFormatting sqref="FK8">
    <cfRule type="expression" dxfId="15490" priority="18198" stopIfTrue="1">
      <formula>WEEKDAY($A8)=1</formula>
    </cfRule>
  </conditionalFormatting>
  <conditionalFormatting sqref="FK8">
    <cfRule type="expression" dxfId="15489" priority="18197" stopIfTrue="1">
      <formula>WEEKDAY($A8)=1</formula>
    </cfRule>
  </conditionalFormatting>
  <conditionalFormatting sqref="FK8">
    <cfRule type="expression" dxfId="15488" priority="18196" stopIfTrue="1">
      <formula>WEEKDAY($A8)=1</formula>
    </cfRule>
  </conditionalFormatting>
  <conditionalFormatting sqref="FK8">
    <cfRule type="expression" dxfId="15487" priority="18195" stopIfTrue="1">
      <formula>WEEKDAY($A8)=1</formula>
    </cfRule>
  </conditionalFormatting>
  <conditionalFormatting sqref="FK8">
    <cfRule type="expression" dxfId="15486" priority="18148" stopIfTrue="1">
      <formula>WEEKDAY($A8)=1</formula>
    </cfRule>
  </conditionalFormatting>
  <conditionalFormatting sqref="FK8">
    <cfRule type="expression" dxfId="15485" priority="18194" stopIfTrue="1">
      <formula>WEEKDAY($A8)=1</formula>
    </cfRule>
  </conditionalFormatting>
  <conditionalFormatting sqref="FK8">
    <cfRule type="expression" dxfId="15484" priority="18193" stopIfTrue="1">
      <formula>WEEKDAY($A8)=1</formula>
    </cfRule>
  </conditionalFormatting>
  <conditionalFormatting sqref="FK8">
    <cfRule type="expression" dxfId="15483" priority="18192" stopIfTrue="1">
      <formula>WEEKDAY($A8)=1</formula>
    </cfRule>
  </conditionalFormatting>
  <conditionalFormatting sqref="FK8">
    <cfRule type="expression" dxfId="15482" priority="18191" stopIfTrue="1">
      <formula>WEEKDAY($A8)=1</formula>
    </cfRule>
  </conditionalFormatting>
  <conditionalFormatting sqref="FK8">
    <cfRule type="expression" dxfId="15481" priority="18190" stopIfTrue="1">
      <formula>WEEKDAY($A8)=1</formula>
    </cfRule>
  </conditionalFormatting>
  <conditionalFormatting sqref="FK8">
    <cfRule type="expression" dxfId="15480" priority="18189" stopIfTrue="1">
      <formula>WEEKDAY($A8)=1</formula>
    </cfRule>
  </conditionalFormatting>
  <conditionalFormatting sqref="FK8">
    <cfRule type="expression" dxfId="15479" priority="18188" stopIfTrue="1">
      <formula>WEEKDAY($A8)=1</formula>
    </cfRule>
  </conditionalFormatting>
  <conditionalFormatting sqref="FK8">
    <cfRule type="expression" dxfId="15478" priority="18187" stopIfTrue="1">
      <formula>WEEKDAY($A8)=1</formula>
    </cfRule>
  </conditionalFormatting>
  <conditionalFormatting sqref="FK8">
    <cfRule type="expression" dxfId="15477" priority="18186" stopIfTrue="1">
      <formula>WEEKDAY($A8)=1</formula>
    </cfRule>
  </conditionalFormatting>
  <conditionalFormatting sqref="FK8">
    <cfRule type="expression" dxfId="15476" priority="18185" stopIfTrue="1">
      <formula>WEEKDAY($A8)=1</formula>
    </cfRule>
  </conditionalFormatting>
  <conditionalFormatting sqref="FK8">
    <cfRule type="expression" dxfId="15475" priority="18184" stopIfTrue="1">
      <formula>WEEKDAY($A8)=1</formula>
    </cfRule>
  </conditionalFormatting>
  <conditionalFormatting sqref="FK8">
    <cfRule type="expression" dxfId="15474" priority="18183" stopIfTrue="1">
      <formula>WEEKDAY($A8)=1</formula>
    </cfRule>
  </conditionalFormatting>
  <conditionalFormatting sqref="FK8">
    <cfRule type="expression" dxfId="15473" priority="18182" stopIfTrue="1">
      <formula>WEEKDAY($A8)=1</formula>
    </cfRule>
  </conditionalFormatting>
  <conditionalFormatting sqref="FK8">
    <cfRule type="expression" dxfId="15472" priority="18181" stopIfTrue="1">
      <formula>WEEKDAY($A8)=1</formula>
    </cfRule>
  </conditionalFormatting>
  <conditionalFormatting sqref="FK8">
    <cfRule type="expression" dxfId="15471" priority="18180" stopIfTrue="1">
      <formula>WEEKDAY($A8)=1</formula>
    </cfRule>
  </conditionalFormatting>
  <conditionalFormatting sqref="FK8">
    <cfRule type="expression" dxfId="15470" priority="18179" stopIfTrue="1">
      <formula>WEEKDAY($A8)=1</formula>
    </cfRule>
  </conditionalFormatting>
  <conditionalFormatting sqref="FK8">
    <cfRule type="expression" dxfId="15469" priority="18178" stopIfTrue="1">
      <formula>WEEKDAY($A8)=1</formula>
    </cfRule>
  </conditionalFormatting>
  <conditionalFormatting sqref="FK8">
    <cfRule type="expression" dxfId="15468" priority="18177" stopIfTrue="1">
      <formula>WEEKDAY($A8)=1</formula>
    </cfRule>
  </conditionalFormatting>
  <conditionalFormatting sqref="FK8">
    <cfRule type="expression" dxfId="15467" priority="18176" stopIfTrue="1">
      <formula>WEEKDAY($A8)=1</formula>
    </cfRule>
  </conditionalFormatting>
  <conditionalFormatting sqref="FK8">
    <cfRule type="expression" dxfId="15466" priority="18175" stopIfTrue="1">
      <formula>WEEKDAY($A8)=1</formula>
    </cfRule>
  </conditionalFormatting>
  <conditionalFormatting sqref="FK8">
    <cfRule type="expression" dxfId="15465" priority="18174" stopIfTrue="1">
      <formula>WEEKDAY($A8)=1</formula>
    </cfRule>
  </conditionalFormatting>
  <conditionalFormatting sqref="FK8">
    <cfRule type="expression" dxfId="15464" priority="18173" stopIfTrue="1">
      <formula>WEEKDAY($A8)=1</formula>
    </cfRule>
  </conditionalFormatting>
  <conditionalFormatting sqref="FK8">
    <cfRule type="expression" dxfId="15463" priority="18172" stopIfTrue="1">
      <formula>WEEKDAY($A8)=1</formula>
    </cfRule>
  </conditionalFormatting>
  <conditionalFormatting sqref="FK8">
    <cfRule type="expression" dxfId="15462" priority="18171" stopIfTrue="1">
      <formula>WEEKDAY($A8)=1</formula>
    </cfRule>
  </conditionalFormatting>
  <conditionalFormatting sqref="FK8">
    <cfRule type="expression" dxfId="15461" priority="18170" stopIfTrue="1">
      <formula>WEEKDAY($A8)=1</formula>
    </cfRule>
  </conditionalFormatting>
  <conditionalFormatting sqref="FK8">
    <cfRule type="expression" dxfId="15460" priority="18169" stopIfTrue="1">
      <formula>WEEKDAY($A8)=1</formula>
    </cfRule>
  </conditionalFormatting>
  <conditionalFormatting sqref="FK8">
    <cfRule type="expression" dxfId="15459" priority="18168" stopIfTrue="1">
      <formula>WEEKDAY($A8)=1</formula>
    </cfRule>
  </conditionalFormatting>
  <conditionalFormatting sqref="FK8">
    <cfRule type="expression" dxfId="15458" priority="18167" stopIfTrue="1">
      <formula>WEEKDAY($A8)=1</formula>
    </cfRule>
  </conditionalFormatting>
  <conditionalFormatting sqref="FK8">
    <cfRule type="expression" dxfId="15457" priority="18166" stopIfTrue="1">
      <formula>WEEKDAY($A8)=1</formula>
    </cfRule>
  </conditionalFormatting>
  <conditionalFormatting sqref="FK8">
    <cfRule type="expression" dxfId="15456" priority="18165" stopIfTrue="1">
      <formula>WEEKDAY($A8)=1</formula>
    </cfRule>
  </conditionalFormatting>
  <conditionalFormatting sqref="FK8">
    <cfRule type="expression" dxfId="15455" priority="18164" stopIfTrue="1">
      <formula>WEEKDAY($A8)=1</formula>
    </cfRule>
  </conditionalFormatting>
  <conditionalFormatting sqref="FK8">
    <cfRule type="expression" dxfId="15454" priority="18163" stopIfTrue="1">
      <formula>WEEKDAY($A8)=1</formula>
    </cfRule>
  </conditionalFormatting>
  <conditionalFormatting sqref="FK8">
    <cfRule type="expression" dxfId="15453" priority="18162" stopIfTrue="1">
      <formula>WEEKDAY($A8)=1</formula>
    </cfRule>
  </conditionalFormatting>
  <conditionalFormatting sqref="FK8">
    <cfRule type="expression" dxfId="15452" priority="18161" stopIfTrue="1">
      <formula>WEEKDAY($A8)=1</formula>
    </cfRule>
  </conditionalFormatting>
  <conditionalFormatting sqref="FK8">
    <cfRule type="expression" dxfId="15451" priority="18160" stopIfTrue="1">
      <formula>WEEKDAY($A8)=1</formula>
    </cfRule>
  </conditionalFormatting>
  <conditionalFormatting sqref="FK8">
    <cfRule type="expression" dxfId="15450" priority="18159" stopIfTrue="1">
      <formula>WEEKDAY($A8)=1</formula>
    </cfRule>
  </conditionalFormatting>
  <conditionalFormatting sqref="FK8">
    <cfRule type="expression" dxfId="15449" priority="18158" stopIfTrue="1">
      <formula>WEEKDAY($A8)=1</formula>
    </cfRule>
  </conditionalFormatting>
  <conditionalFormatting sqref="FK8">
    <cfRule type="expression" dxfId="15448" priority="18157" stopIfTrue="1">
      <formula>WEEKDAY($A8)=1</formula>
    </cfRule>
  </conditionalFormatting>
  <conditionalFormatting sqref="FK8">
    <cfRule type="expression" dxfId="15447" priority="18156" stopIfTrue="1">
      <formula>WEEKDAY($A8)=1</formula>
    </cfRule>
  </conditionalFormatting>
  <conditionalFormatting sqref="FK8">
    <cfRule type="expression" dxfId="15446" priority="18155" stopIfTrue="1">
      <formula>WEEKDAY($A8)=1</formula>
    </cfRule>
  </conditionalFormatting>
  <conditionalFormatting sqref="FK8">
    <cfRule type="expression" dxfId="15445" priority="18154" stopIfTrue="1">
      <formula>WEEKDAY($A8)=1</formula>
    </cfRule>
  </conditionalFormatting>
  <conditionalFormatting sqref="FK8">
    <cfRule type="expression" dxfId="15444" priority="18153" stopIfTrue="1">
      <formula>WEEKDAY($A8)=1</formula>
    </cfRule>
  </conditionalFormatting>
  <conditionalFormatting sqref="FK8">
    <cfRule type="expression" dxfId="15443" priority="18152" stopIfTrue="1">
      <formula>WEEKDAY($A8)=1</formula>
    </cfRule>
  </conditionalFormatting>
  <conditionalFormatting sqref="FK8">
    <cfRule type="expression" dxfId="15442" priority="18151" stopIfTrue="1">
      <formula>WEEKDAY($A8)=1</formula>
    </cfRule>
  </conditionalFormatting>
  <conditionalFormatting sqref="FK8">
    <cfRule type="expression" dxfId="15441" priority="18150" stopIfTrue="1">
      <formula>WEEKDAY($A8)=1</formula>
    </cfRule>
  </conditionalFormatting>
  <conditionalFormatting sqref="FK8">
    <cfRule type="expression" dxfId="15440" priority="18149" stopIfTrue="1">
      <formula>WEEKDAY($A8)=1</formula>
    </cfRule>
  </conditionalFormatting>
  <conditionalFormatting sqref="FK8">
    <cfRule type="expression" dxfId="15439" priority="18147" stopIfTrue="1">
      <formula>WEEKDAY($A8)=1</formula>
    </cfRule>
  </conditionalFormatting>
  <conditionalFormatting sqref="FK8">
    <cfRule type="expression" dxfId="15438" priority="18146" stopIfTrue="1">
      <formula>WEEKDAY($A8)=1</formula>
    </cfRule>
  </conditionalFormatting>
  <conditionalFormatting sqref="FK8">
    <cfRule type="expression" dxfId="15437" priority="18145" stopIfTrue="1">
      <formula>WEEKDAY($A8)=1</formula>
    </cfRule>
  </conditionalFormatting>
  <conditionalFormatting sqref="FK8">
    <cfRule type="expression" dxfId="15436" priority="18144" stopIfTrue="1">
      <formula>WEEKDAY($A8)=1</formula>
    </cfRule>
  </conditionalFormatting>
  <conditionalFormatting sqref="FK8">
    <cfRule type="expression" dxfId="15435" priority="18143" stopIfTrue="1">
      <formula>WEEKDAY($A8)=1</formula>
    </cfRule>
  </conditionalFormatting>
  <conditionalFormatting sqref="FK8">
    <cfRule type="expression" dxfId="15434" priority="18142" stopIfTrue="1">
      <formula>WEEKDAY($A8)=1</formula>
    </cfRule>
  </conditionalFormatting>
  <conditionalFormatting sqref="FK8">
    <cfRule type="expression" dxfId="15433" priority="18141" stopIfTrue="1">
      <formula>WEEKDAY($A8)=1</formula>
    </cfRule>
  </conditionalFormatting>
  <conditionalFormatting sqref="FK8">
    <cfRule type="expression" dxfId="15432" priority="18140" stopIfTrue="1">
      <formula>WEEKDAY($A8)=1</formula>
    </cfRule>
  </conditionalFormatting>
  <conditionalFormatting sqref="FK8">
    <cfRule type="expression" dxfId="15431" priority="18139" stopIfTrue="1">
      <formula>WEEKDAY($A8)=1</formula>
    </cfRule>
  </conditionalFormatting>
  <conditionalFormatting sqref="FK8">
    <cfRule type="expression" dxfId="15430" priority="18138" stopIfTrue="1">
      <formula>WEEKDAY($A8)=1</formula>
    </cfRule>
  </conditionalFormatting>
  <conditionalFormatting sqref="FK8">
    <cfRule type="expression" dxfId="15429" priority="18137" stopIfTrue="1">
      <formula>WEEKDAY($A8)=1</formula>
    </cfRule>
  </conditionalFormatting>
  <conditionalFormatting sqref="FK8">
    <cfRule type="expression" dxfId="15428" priority="18136" stopIfTrue="1">
      <formula>WEEKDAY($A8)=1</formula>
    </cfRule>
  </conditionalFormatting>
  <conditionalFormatting sqref="FK8">
    <cfRule type="expression" dxfId="15427" priority="18135" stopIfTrue="1">
      <formula>WEEKDAY($A8)=1</formula>
    </cfRule>
  </conditionalFormatting>
  <conditionalFormatting sqref="FK8">
    <cfRule type="expression" dxfId="15426" priority="18134" stopIfTrue="1">
      <formula>WEEKDAY($A8)=1</formula>
    </cfRule>
  </conditionalFormatting>
  <conditionalFormatting sqref="FK8">
    <cfRule type="expression" dxfId="15425" priority="18133" stopIfTrue="1">
      <formula>WEEKDAY($A8)=1</formula>
    </cfRule>
  </conditionalFormatting>
  <conditionalFormatting sqref="FK8">
    <cfRule type="expression" dxfId="15424" priority="18132" stopIfTrue="1">
      <formula>WEEKDAY($A8)=1</formula>
    </cfRule>
  </conditionalFormatting>
  <conditionalFormatting sqref="FK8">
    <cfRule type="expression" dxfId="15423" priority="18131" stopIfTrue="1">
      <formula>WEEKDAY($A8)=1</formula>
    </cfRule>
  </conditionalFormatting>
  <conditionalFormatting sqref="FK8">
    <cfRule type="expression" dxfId="15422" priority="18130" stopIfTrue="1">
      <formula>WEEKDAY($A8)=1</formula>
    </cfRule>
  </conditionalFormatting>
  <conditionalFormatting sqref="FK8">
    <cfRule type="expression" dxfId="15421" priority="18129" stopIfTrue="1">
      <formula>WEEKDAY($A8)=1</formula>
    </cfRule>
  </conditionalFormatting>
  <conditionalFormatting sqref="FK8">
    <cfRule type="expression" dxfId="15420" priority="18128" stopIfTrue="1">
      <formula>WEEKDAY($A8)=1</formula>
    </cfRule>
  </conditionalFormatting>
  <conditionalFormatting sqref="FK8">
    <cfRule type="expression" dxfId="15419" priority="18127" stopIfTrue="1">
      <formula>WEEKDAY($A8)=1</formula>
    </cfRule>
  </conditionalFormatting>
  <conditionalFormatting sqref="FK8">
    <cfRule type="expression" dxfId="15418" priority="18126" stopIfTrue="1">
      <formula>WEEKDAY($A8)=1</formula>
    </cfRule>
  </conditionalFormatting>
  <conditionalFormatting sqref="FK8">
    <cfRule type="expression" dxfId="15417" priority="18125" stopIfTrue="1">
      <formula>WEEKDAY($A8)=1</formula>
    </cfRule>
  </conditionalFormatting>
  <conditionalFormatting sqref="FK8">
    <cfRule type="expression" dxfId="15416" priority="18124" stopIfTrue="1">
      <formula>WEEKDAY($A8)=1</formula>
    </cfRule>
  </conditionalFormatting>
  <conditionalFormatting sqref="FK8">
    <cfRule type="expression" dxfId="15415" priority="18123" stopIfTrue="1">
      <formula>WEEKDAY($A8)=1</formula>
    </cfRule>
  </conditionalFormatting>
  <conditionalFormatting sqref="FK8">
    <cfRule type="expression" dxfId="15414" priority="18122" stopIfTrue="1">
      <formula>WEEKDAY($A8)=1</formula>
    </cfRule>
  </conditionalFormatting>
  <conditionalFormatting sqref="FK8">
    <cfRule type="expression" dxfId="15413" priority="18121" stopIfTrue="1">
      <formula>WEEKDAY($A8)=1</formula>
    </cfRule>
  </conditionalFormatting>
  <conditionalFormatting sqref="FK8">
    <cfRule type="expression" dxfId="15412" priority="18120" stopIfTrue="1">
      <formula>WEEKDAY($A8)=1</formula>
    </cfRule>
  </conditionalFormatting>
  <conditionalFormatting sqref="FK8">
    <cfRule type="expression" dxfId="15411" priority="18119" stopIfTrue="1">
      <formula>WEEKDAY($A8)=1</formula>
    </cfRule>
  </conditionalFormatting>
  <conditionalFormatting sqref="FK8">
    <cfRule type="expression" dxfId="15410" priority="18118" stopIfTrue="1">
      <formula>WEEKDAY($A8)=1</formula>
    </cfRule>
  </conditionalFormatting>
  <conditionalFormatting sqref="FK8">
    <cfRule type="expression" dxfId="15409" priority="18117" stopIfTrue="1">
      <formula>WEEKDAY($A8)=1</formula>
    </cfRule>
  </conditionalFormatting>
  <conditionalFormatting sqref="FK8">
    <cfRule type="expression" dxfId="15408" priority="18116" stopIfTrue="1">
      <formula>WEEKDAY($A8)=1</formula>
    </cfRule>
  </conditionalFormatting>
  <conditionalFormatting sqref="FK8">
    <cfRule type="expression" dxfId="15407" priority="18115" stopIfTrue="1">
      <formula>WEEKDAY($A8)=1</formula>
    </cfRule>
  </conditionalFormatting>
  <conditionalFormatting sqref="FK8">
    <cfRule type="expression" dxfId="15406" priority="18114" stopIfTrue="1">
      <formula>WEEKDAY($A8)=1</formula>
    </cfRule>
  </conditionalFormatting>
  <conditionalFormatting sqref="FK8">
    <cfRule type="expression" dxfId="15405" priority="18110" stopIfTrue="1">
      <formula>WEEKDAY($A8)=1</formula>
    </cfRule>
  </conditionalFormatting>
  <conditionalFormatting sqref="FK8">
    <cfRule type="expression" dxfId="15404" priority="18113" stopIfTrue="1">
      <formula>WEEKDAY($A8)=1</formula>
    </cfRule>
  </conditionalFormatting>
  <conditionalFormatting sqref="FK8">
    <cfRule type="expression" dxfId="15403" priority="18112" stopIfTrue="1">
      <formula>WEEKDAY($A8)=1</formula>
    </cfRule>
  </conditionalFormatting>
  <conditionalFormatting sqref="FK8">
    <cfRule type="expression" dxfId="15402" priority="18111" stopIfTrue="1">
      <formula>WEEKDAY($A8)=1</formula>
    </cfRule>
  </conditionalFormatting>
  <conditionalFormatting sqref="FK8">
    <cfRule type="expression" dxfId="15401" priority="18109" stopIfTrue="1">
      <formula>WEEKDAY($A8)=1</formula>
    </cfRule>
  </conditionalFormatting>
  <conditionalFormatting sqref="FK8">
    <cfRule type="expression" dxfId="15400" priority="18108" stopIfTrue="1">
      <formula>WEEKDAY($A8)=1</formula>
    </cfRule>
  </conditionalFormatting>
  <conditionalFormatting sqref="FK8">
    <cfRule type="expression" dxfId="15399" priority="18107" stopIfTrue="1">
      <formula>WEEKDAY($A8)=1</formula>
    </cfRule>
  </conditionalFormatting>
  <conditionalFormatting sqref="FK8">
    <cfRule type="expression" dxfId="15398" priority="18106" stopIfTrue="1">
      <formula>WEEKDAY($A8)=1</formula>
    </cfRule>
  </conditionalFormatting>
  <conditionalFormatting sqref="FK8">
    <cfRule type="expression" dxfId="15397" priority="18059" stopIfTrue="1">
      <formula>WEEKDAY($A8)=1</formula>
    </cfRule>
  </conditionalFormatting>
  <conditionalFormatting sqref="FK8">
    <cfRule type="expression" dxfId="15396" priority="18105" stopIfTrue="1">
      <formula>WEEKDAY($A8)=1</formula>
    </cfRule>
  </conditionalFormatting>
  <conditionalFormatting sqref="FK8">
    <cfRule type="expression" dxfId="15395" priority="18104" stopIfTrue="1">
      <formula>WEEKDAY($A8)=1</formula>
    </cfRule>
  </conditionalFormatting>
  <conditionalFormatting sqref="FK8">
    <cfRule type="expression" dxfId="15394" priority="18103" stopIfTrue="1">
      <formula>WEEKDAY($A8)=1</formula>
    </cfRule>
  </conditionalFormatting>
  <conditionalFormatting sqref="FK8">
    <cfRule type="expression" dxfId="15393" priority="18102" stopIfTrue="1">
      <formula>WEEKDAY($A8)=1</formula>
    </cfRule>
  </conditionalFormatting>
  <conditionalFormatting sqref="FK8">
    <cfRule type="expression" dxfId="15392" priority="18101" stopIfTrue="1">
      <formula>WEEKDAY($A8)=1</formula>
    </cfRule>
  </conditionalFormatting>
  <conditionalFormatting sqref="FK8">
    <cfRule type="expression" dxfId="15391" priority="18100" stopIfTrue="1">
      <formula>WEEKDAY($A8)=1</formula>
    </cfRule>
  </conditionalFormatting>
  <conditionalFormatting sqref="FK8">
    <cfRule type="expression" dxfId="15390" priority="18099" stopIfTrue="1">
      <formula>WEEKDAY($A8)=1</formula>
    </cfRule>
  </conditionalFormatting>
  <conditionalFormatting sqref="FK8">
    <cfRule type="expression" dxfId="15389" priority="18098" stopIfTrue="1">
      <formula>WEEKDAY($A8)=1</formula>
    </cfRule>
  </conditionalFormatting>
  <conditionalFormatting sqref="FK8">
    <cfRule type="expression" dxfId="15388" priority="18097" stopIfTrue="1">
      <formula>WEEKDAY($A8)=1</formula>
    </cfRule>
  </conditionalFormatting>
  <conditionalFormatting sqref="FK8">
    <cfRule type="expression" dxfId="15387" priority="18096" stopIfTrue="1">
      <formula>WEEKDAY($A8)=1</formula>
    </cfRule>
  </conditionalFormatting>
  <conditionalFormatting sqref="FK8">
    <cfRule type="expression" dxfId="15386" priority="18095" stopIfTrue="1">
      <formula>WEEKDAY($A8)=1</formula>
    </cfRule>
  </conditionalFormatting>
  <conditionalFormatting sqref="FK8">
    <cfRule type="expression" dxfId="15385" priority="18094" stopIfTrue="1">
      <formula>WEEKDAY($A8)=1</formula>
    </cfRule>
  </conditionalFormatting>
  <conditionalFormatting sqref="FK8">
    <cfRule type="expression" dxfId="15384" priority="18093" stopIfTrue="1">
      <formula>WEEKDAY($A8)=1</formula>
    </cfRule>
  </conditionalFormatting>
  <conditionalFormatting sqref="FK8">
    <cfRule type="expression" dxfId="15383" priority="18092" stopIfTrue="1">
      <formula>WEEKDAY($A8)=1</formula>
    </cfRule>
  </conditionalFormatting>
  <conditionalFormatting sqref="FK8">
    <cfRule type="expression" dxfId="15382" priority="18091" stopIfTrue="1">
      <formula>WEEKDAY($A8)=1</formula>
    </cfRule>
  </conditionalFormatting>
  <conditionalFormatting sqref="FK8">
    <cfRule type="expression" dxfId="15381" priority="18090" stopIfTrue="1">
      <formula>WEEKDAY($A8)=1</formula>
    </cfRule>
  </conditionalFormatting>
  <conditionalFormatting sqref="FK8">
    <cfRule type="expression" dxfId="15380" priority="18089" stopIfTrue="1">
      <formula>WEEKDAY($A8)=1</formula>
    </cfRule>
  </conditionalFormatting>
  <conditionalFormatting sqref="FK8">
    <cfRule type="expression" dxfId="15379" priority="18088" stopIfTrue="1">
      <formula>WEEKDAY($A8)=1</formula>
    </cfRule>
  </conditionalFormatting>
  <conditionalFormatting sqref="FK8">
    <cfRule type="expression" dxfId="15378" priority="18087" stopIfTrue="1">
      <formula>WEEKDAY($A8)=1</formula>
    </cfRule>
  </conditionalFormatting>
  <conditionalFormatting sqref="FK8">
    <cfRule type="expression" dxfId="15377" priority="18086" stopIfTrue="1">
      <formula>WEEKDAY($A8)=1</formula>
    </cfRule>
  </conditionalFormatting>
  <conditionalFormatting sqref="FK8">
    <cfRule type="expression" dxfId="15376" priority="18085" stopIfTrue="1">
      <formula>WEEKDAY($A8)=1</formula>
    </cfRule>
  </conditionalFormatting>
  <conditionalFormatting sqref="FK8">
    <cfRule type="expression" dxfId="15375" priority="18084" stopIfTrue="1">
      <formula>WEEKDAY($A8)=1</formula>
    </cfRule>
  </conditionalFormatting>
  <conditionalFormatting sqref="FK8">
    <cfRule type="expression" dxfId="15374" priority="18083" stopIfTrue="1">
      <formula>WEEKDAY($A8)=1</formula>
    </cfRule>
  </conditionalFormatting>
  <conditionalFormatting sqref="FK8">
    <cfRule type="expression" dxfId="15373" priority="18082" stopIfTrue="1">
      <formula>WEEKDAY($A8)=1</formula>
    </cfRule>
  </conditionalFormatting>
  <conditionalFormatting sqref="FK8">
    <cfRule type="expression" dxfId="15372" priority="18081" stopIfTrue="1">
      <formula>WEEKDAY($A8)=1</formula>
    </cfRule>
  </conditionalFormatting>
  <conditionalFormatting sqref="FK8">
    <cfRule type="expression" dxfId="15371" priority="18080" stopIfTrue="1">
      <formula>WEEKDAY($A8)=1</formula>
    </cfRule>
  </conditionalFormatting>
  <conditionalFormatting sqref="FK8">
    <cfRule type="expression" dxfId="15370" priority="18079" stopIfTrue="1">
      <formula>WEEKDAY($A8)=1</formula>
    </cfRule>
  </conditionalFormatting>
  <conditionalFormatting sqref="FK8">
    <cfRule type="expression" dxfId="15369" priority="18078" stopIfTrue="1">
      <formula>WEEKDAY($A8)=1</formula>
    </cfRule>
  </conditionalFormatting>
  <conditionalFormatting sqref="FK8">
    <cfRule type="expression" dxfId="15368" priority="18077" stopIfTrue="1">
      <formula>WEEKDAY($A8)=1</formula>
    </cfRule>
  </conditionalFormatting>
  <conditionalFormatting sqref="FK8">
    <cfRule type="expression" dxfId="15367" priority="18076" stopIfTrue="1">
      <formula>WEEKDAY($A8)=1</formula>
    </cfRule>
  </conditionalFormatting>
  <conditionalFormatting sqref="FK8">
    <cfRule type="expression" dxfId="15366" priority="18075" stopIfTrue="1">
      <formula>WEEKDAY($A8)=1</formula>
    </cfRule>
  </conditionalFormatting>
  <conditionalFormatting sqref="FK8">
    <cfRule type="expression" dxfId="15365" priority="18074" stopIfTrue="1">
      <formula>WEEKDAY($A8)=1</formula>
    </cfRule>
  </conditionalFormatting>
  <conditionalFormatting sqref="FK8">
    <cfRule type="expression" dxfId="15364" priority="18073" stopIfTrue="1">
      <formula>WEEKDAY($A8)=1</formula>
    </cfRule>
  </conditionalFormatting>
  <conditionalFormatting sqref="FK8">
    <cfRule type="expression" dxfId="15363" priority="18072" stopIfTrue="1">
      <formula>WEEKDAY($A8)=1</formula>
    </cfRule>
  </conditionalFormatting>
  <conditionalFormatting sqref="FK8">
    <cfRule type="expression" dxfId="15362" priority="18071" stopIfTrue="1">
      <formula>WEEKDAY($A8)=1</formula>
    </cfRule>
  </conditionalFormatting>
  <conditionalFormatting sqref="FK8">
    <cfRule type="expression" dxfId="15361" priority="18070" stopIfTrue="1">
      <formula>WEEKDAY($A8)=1</formula>
    </cfRule>
  </conditionalFormatting>
  <conditionalFormatting sqref="FK8">
    <cfRule type="expression" dxfId="15360" priority="18069" stopIfTrue="1">
      <formula>WEEKDAY($A8)=1</formula>
    </cfRule>
  </conditionalFormatting>
  <conditionalFormatting sqref="FK8">
    <cfRule type="expression" dxfId="15359" priority="18068" stopIfTrue="1">
      <formula>WEEKDAY($A8)=1</formula>
    </cfRule>
  </conditionalFormatting>
  <conditionalFormatting sqref="FK8">
    <cfRule type="expression" dxfId="15358" priority="18067" stopIfTrue="1">
      <formula>WEEKDAY($A8)=1</formula>
    </cfRule>
  </conditionalFormatting>
  <conditionalFormatting sqref="FK8">
    <cfRule type="expression" dxfId="15357" priority="18066" stopIfTrue="1">
      <formula>WEEKDAY($A8)=1</formula>
    </cfRule>
  </conditionalFormatting>
  <conditionalFormatting sqref="FK8">
    <cfRule type="expression" dxfId="15356" priority="18065" stopIfTrue="1">
      <formula>WEEKDAY($A8)=1</formula>
    </cfRule>
  </conditionalFormatting>
  <conditionalFormatting sqref="FK8">
    <cfRule type="expression" dxfId="15355" priority="18064" stopIfTrue="1">
      <formula>WEEKDAY($A8)=1</formula>
    </cfRule>
  </conditionalFormatting>
  <conditionalFormatting sqref="FK8">
    <cfRule type="expression" dxfId="15354" priority="18063" stopIfTrue="1">
      <formula>WEEKDAY($A8)=1</formula>
    </cfRule>
  </conditionalFormatting>
  <conditionalFormatting sqref="FK8">
    <cfRule type="expression" dxfId="15353" priority="18062" stopIfTrue="1">
      <formula>WEEKDAY($A8)=1</formula>
    </cfRule>
  </conditionalFormatting>
  <conditionalFormatting sqref="FK8">
    <cfRule type="expression" dxfId="15352" priority="18061" stopIfTrue="1">
      <formula>WEEKDAY($A8)=1</formula>
    </cfRule>
  </conditionalFormatting>
  <conditionalFormatting sqref="FK8">
    <cfRule type="expression" dxfId="15351" priority="18060" stopIfTrue="1">
      <formula>WEEKDAY($A8)=1</formula>
    </cfRule>
  </conditionalFormatting>
  <conditionalFormatting sqref="FK9">
    <cfRule type="expression" dxfId="15350" priority="18058" stopIfTrue="1">
      <formula>WEEKDAY($A9)=1</formula>
    </cfRule>
  </conditionalFormatting>
  <conditionalFormatting sqref="FK9">
    <cfRule type="expression" dxfId="15349" priority="18057" stopIfTrue="1">
      <formula>WEEKDAY($A9)=1</formula>
    </cfRule>
  </conditionalFormatting>
  <conditionalFormatting sqref="FK9">
    <cfRule type="expression" dxfId="15348" priority="18053" stopIfTrue="1">
      <formula>WEEKDAY($A9)=1</formula>
    </cfRule>
  </conditionalFormatting>
  <conditionalFormatting sqref="FK9">
    <cfRule type="expression" dxfId="15347" priority="18056" stopIfTrue="1">
      <formula>WEEKDAY($A9)=1</formula>
    </cfRule>
  </conditionalFormatting>
  <conditionalFormatting sqref="FK9">
    <cfRule type="expression" dxfId="15346" priority="18055" stopIfTrue="1">
      <formula>WEEKDAY($A9)=1</formula>
    </cfRule>
  </conditionalFormatting>
  <conditionalFormatting sqref="FK9">
    <cfRule type="expression" dxfId="15345" priority="18054" stopIfTrue="1">
      <formula>WEEKDAY($A9)=1</formula>
    </cfRule>
  </conditionalFormatting>
  <conditionalFormatting sqref="FK9">
    <cfRule type="expression" dxfId="15344" priority="18052" stopIfTrue="1">
      <formula>WEEKDAY($A9)=1</formula>
    </cfRule>
  </conditionalFormatting>
  <conditionalFormatting sqref="FK9">
    <cfRule type="expression" dxfId="15343" priority="18051" stopIfTrue="1">
      <formula>WEEKDAY($A9)=1</formula>
    </cfRule>
  </conditionalFormatting>
  <conditionalFormatting sqref="FK9">
    <cfRule type="expression" dxfId="15342" priority="18050" stopIfTrue="1">
      <formula>WEEKDAY($A9)=1</formula>
    </cfRule>
  </conditionalFormatting>
  <conditionalFormatting sqref="FK9">
    <cfRule type="expression" dxfId="15341" priority="18049" stopIfTrue="1">
      <formula>WEEKDAY($A9)=1</formula>
    </cfRule>
  </conditionalFormatting>
  <conditionalFormatting sqref="FK9">
    <cfRule type="expression" dxfId="15340" priority="18002" stopIfTrue="1">
      <formula>WEEKDAY($A9)=1</formula>
    </cfRule>
  </conditionalFormatting>
  <conditionalFormatting sqref="FK9">
    <cfRule type="expression" dxfId="15339" priority="18048" stopIfTrue="1">
      <formula>WEEKDAY($A9)=1</formula>
    </cfRule>
  </conditionalFormatting>
  <conditionalFormatting sqref="FK9">
    <cfRule type="expression" dxfId="15338" priority="18047" stopIfTrue="1">
      <formula>WEEKDAY($A9)=1</formula>
    </cfRule>
  </conditionalFormatting>
  <conditionalFormatting sqref="FK9">
    <cfRule type="expression" dxfId="15337" priority="18046" stopIfTrue="1">
      <formula>WEEKDAY($A9)=1</formula>
    </cfRule>
  </conditionalFormatting>
  <conditionalFormatting sqref="FK9">
    <cfRule type="expression" dxfId="15336" priority="18045" stopIfTrue="1">
      <formula>WEEKDAY($A9)=1</formula>
    </cfRule>
  </conditionalFormatting>
  <conditionalFormatting sqref="FK9">
    <cfRule type="expression" dxfId="15335" priority="18044" stopIfTrue="1">
      <formula>WEEKDAY($A9)=1</formula>
    </cfRule>
  </conditionalFormatting>
  <conditionalFormatting sqref="FK9">
    <cfRule type="expression" dxfId="15334" priority="18043" stopIfTrue="1">
      <formula>WEEKDAY($A9)=1</formula>
    </cfRule>
  </conditionalFormatting>
  <conditionalFormatting sqref="FK9">
    <cfRule type="expression" dxfId="15333" priority="18042" stopIfTrue="1">
      <formula>WEEKDAY($A9)=1</formula>
    </cfRule>
  </conditionalFormatting>
  <conditionalFormatting sqref="FK9">
    <cfRule type="expression" dxfId="15332" priority="18041" stopIfTrue="1">
      <formula>WEEKDAY($A9)=1</formula>
    </cfRule>
  </conditionalFormatting>
  <conditionalFormatting sqref="FK9">
    <cfRule type="expression" dxfId="15331" priority="18040" stopIfTrue="1">
      <formula>WEEKDAY($A9)=1</formula>
    </cfRule>
  </conditionalFormatting>
  <conditionalFormatting sqref="FK9">
    <cfRule type="expression" dxfId="15330" priority="18039" stopIfTrue="1">
      <formula>WEEKDAY($A9)=1</formula>
    </cfRule>
  </conditionalFormatting>
  <conditionalFormatting sqref="FK9">
    <cfRule type="expression" dxfId="15329" priority="18038" stopIfTrue="1">
      <formula>WEEKDAY($A9)=1</formula>
    </cfRule>
  </conditionalFormatting>
  <conditionalFormatting sqref="FK9">
    <cfRule type="expression" dxfId="15328" priority="18037" stopIfTrue="1">
      <formula>WEEKDAY($A9)=1</formula>
    </cfRule>
  </conditionalFormatting>
  <conditionalFormatting sqref="FK9">
    <cfRule type="expression" dxfId="15327" priority="18036" stopIfTrue="1">
      <formula>WEEKDAY($A9)=1</formula>
    </cfRule>
  </conditionalFormatting>
  <conditionalFormatting sqref="FK9">
    <cfRule type="expression" dxfId="15326" priority="18035" stopIfTrue="1">
      <formula>WEEKDAY($A9)=1</formula>
    </cfRule>
  </conditionalFormatting>
  <conditionalFormatting sqref="FK9">
    <cfRule type="expression" dxfId="15325" priority="18034" stopIfTrue="1">
      <formula>WEEKDAY($A9)=1</formula>
    </cfRule>
  </conditionalFormatting>
  <conditionalFormatting sqref="FK9">
    <cfRule type="expression" dxfId="15324" priority="18033" stopIfTrue="1">
      <formula>WEEKDAY($A9)=1</formula>
    </cfRule>
  </conditionalFormatting>
  <conditionalFormatting sqref="FK9">
    <cfRule type="expression" dxfId="15323" priority="18032" stopIfTrue="1">
      <formula>WEEKDAY($A9)=1</formula>
    </cfRule>
  </conditionalFormatting>
  <conditionalFormatting sqref="FK9">
    <cfRule type="expression" dxfId="15322" priority="18031" stopIfTrue="1">
      <formula>WEEKDAY($A9)=1</formula>
    </cfRule>
  </conditionalFormatting>
  <conditionalFormatting sqref="FK9">
    <cfRule type="expression" dxfId="15321" priority="18030" stopIfTrue="1">
      <formula>WEEKDAY($A9)=1</formula>
    </cfRule>
  </conditionalFormatting>
  <conditionalFormatting sqref="FK9">
    <cfRule type="expression" dxfId="15320" priority="18029" stopIfTrue="1">
      <formula>WEEKDAY($A9)=1</formula>
    </cfRule>
  </conditionalFormatting>
  <conditionalFormatting sqref="FK9">
    <cfRule type="expression" dxfId="15319" priority="18028" stopIfTrue="1">
      <formula>WEEKDAY($A9)=1</formula>
    </cfRule>
  </conditionalFormatting>
  <conditionalFormatting sqref="FK9">
    <cfRule type="expression" dxfId="15318" priority="18027" stopIfTrue="1">
      <formula>WEEKDAY($A9)=1</formula>
    </cfRule>
  </conditionalFormatting>
  <conditionalFormatting sqref="FK9">
    <cfRule type="expression" dxfId="15317" priority="18026" stopIfTrue="1">
      <formula>WEEKDAY($A9)=1</formula>
    </cfRule>
  </conditionalFormatting>
  <conditionalFormatting sqref="FK9">
    <cfRule type="expression" dxfId="15316" priority="18025" stopIfTrue="1">
      <formula>WEEKDAY($A9)=1</formula>
    </cfRule>
  </conditionalFormatting>
  <conditionalFormatting sqref="FK9">
    <cfRule type="expression" dxfId="15315" priority="18024" stopIfTrue="1">
      <formula>WEEKDAY($A9)=1</formula>
    </cfRule>
  </conditionalFormatting>
  <conditionalFormatting sqref="FK9">
    <cfRule type="expression" dxfId="15314" priority="18023" stopIfTrue="1">
      <formula>WEEKDAY($A9)=1</formula>
    </cfRule>
  </conditionalFormatting>
  <conditionalFormatting sqref="FK9">
    <cfRule type="expression" dxfId="15313" priority="18022" stopIfTrue="1">
      <formula>WEEKDAY($A9)=1</formula>
    </cfRule>
  </conditionalFormatting>
  <conditionalFormatting sqref="FK9">
    <cfRule type="expression" dxfId="15312" priority="18021" stopIfTrue="1">
      <formula>WEEKDAY($A9)=1</formula>
    </cfRule>
  </conditionalFormatting>
  <conditionalFormatting sqref="FK9">
    <cfRule type="expression" dxfId="15311" priority="18020" stopIfTrue="1">
      <formula>WEEKDAY($A9)=1</formula>
    </cfRule>
  </conditionalFormatting>
  <conditionalFormatting sqref="FK9">
    <cfRule type="expression" dxfId="15310" priority="18019" stopIfTrue="1">
      <formula>WEEKDAY($A9)=1</formula>
    </cfRule>
  </conditionalFormatting>
  <conditionalFormatting sqref="FK9">
    <cfRule type="expression" dxfId="15309" priority="18018" stopIfTrue="1">
      <formula>WEEKDAY($A9)=1</formula>
    </cfRule>
  </conditionalFormatting>
  <conditionalFormatting sqref="FK9">
    <cfRule type="expression" dxfId="15308" priority="18017" stopIfTrue="1">
      <formula>WEEKDAY($A9)=1</formula>
    </cfRule>
  </conditionalFormatting>
  <conditionalFormatting sqref="FK9">
    <cfRule type="expression" dxfId="15307" priority="18016" stopIfTrue="1">
      <formula>WEEKDAY($A9)=1</formula>
    </cfRule>
  </conditionalFormatting>
  <conditionalFormatting sqref="FK9">
    <cfRule type="expression" dxfId="15306" priority="18015" stopIfTrue="1">
      <formula>WEEKDAY($A9)=1</formula>
    </cfRule>
  </conditionalFormatting>
  <conditionalFormatting sqref="FK9">
    <cfRule type="expression" dxfId="15305" priority="18014" stopIfTrue="1">
      <formula>WEEKDAY($A9)=1</formula>
    </cfRule>
  </conditionalFormatting>
  <conditionalFormatting sqref="FK9">
    <cfRule type="expression" dxfId="15304" priority="18013" stopIfTrue="1">
      <formula>WEEKDAY($A9)=1</formula>
    </cfRule>
  </conditionalFormatting>
  <conditionalFormatting sqref="FK9">
    <cfRule type="expression" dxfId="15303" priority="18012" stopIfTrue="1">
      <formula>WEEKDAY($A9)=1</formula>
    </cfRule>
  </conditionalFormatting>
  <conditionalFormatting sqref="FK9">
    <cfRule type="expression" dxfId="15302" priority="18011" stopIfTrue="1">
      <formula>WEEKDAY($A9)=1</formula>
    </cfRule>
  </conditionalFormatting>
  <conditionalFormatting sqref="FK9">
    <cfRule type="expression" dxfId="15301" priority="18010" stopIfTrue="1">
      <formula>WEEKDAY($A9)=1</formula>
    </cfRule>
  </conditionalFormatting>
  <conditionalFormatting sqref="FK9">
    <cfRule type="expression" dxfId="15300" priority="18009" stopIfTrue="1">
      <formula>WEEKDAY($A9)=1</formula>
    </cfRule>
  </conditionalFormatting>
  <conditionalFormatting sqref="FK9">
    <cfRule type="expression" dxfId="15299" priority="18008" stopIfTrue="1">
      <formula>WEEKDAY($A9)=1</formula>
    </cfRule>
  </conditionalFormatting>
  <conditionalFormatting sqref="FK9">
    <cfRule type="expression" dxfId="15298" priority="18007" stopIfTrue="1">
      <formula>WEEKDAY($A9)=1</formula>
    </cfRule>
  </conditionalFormatting>
  <conditionalFormatting sqref="FK9">
    <cfRule type="expression" dxfId="15297" priority="18006" stopIfTrue="1">
      <formula>WEEKDAY($A9)=1</formula>
    </cfRule>
  </conditionalFormatting>
  <conditionalFormatting sqref="FK9">
    <cfRule type="expression" dxfId="15296" priority="18005" stopIfTrue="1">
      <formula>WEEKDAY($A9)=1</formula>
    </cfRule>
  </conditionalFormatting>
  <conditionalFormatting sqref="FK9">
    <cfRule type="expression" dxfId="15295" priority="18004" stopIfTrue="1">
      <formula>WEEKDAY($A9)=1</formula>
    </cfRule>
  </conditionalFormatting>
  <conditionalFormatting sqref="FK9">
    <cfRule type="expression" dxfId="15294" priority="18003" stopIfTrue="1">
      <formula>WEEKDAY($A9)=1</formula>
    </cfRule>
  </conditionalFormatting>
  <conditionalFormatting sqref="FK9">
    <cfRule type="expression" dxfId="15293" priority="18001" stopIfTrue="1">
      <formula>WEEKDAY($A9)=1</formula>
    </cfRule>
  </conditionalFormatting>
  <conditionalFormatting sqref="FK9">
    <cfRule type="expression" dxfId="15292" priority="18000" stopIfTrue="1">
      <formula>WEEKDAY($A9)=1</formula>
    </cfRule>
  </conditionalFormatting>
  <conditionalFormatting sqref="FK9">
    <cfRule type="expression" dxfId="15291" priority="17999" stopIfTrue="1">
      <formula>WEEKDAY($A9)=1</formula>
    </cfRule>
  </conditionalFormatting>
  <conditionalFormatting sqref="FK9">
    <cfRule type="expression" dxfId="15290" priority="17998" stopIfTrue="1">
      <formula>WEEKDAY($A9)=1</formula>
    </cfRule>
  </conditionalFormatting>
  <conditionalFormatting sqref="FK9">
    <cfRule type="expression" dxfId="15289" priority="17997" stopIfTrue="1">
      <formula>WEEKDAY($A9)=1</formula>
    </cfRule>
  </conditionalFormatting>
  <conditionalFormatting sqref="FK9">
    <cfRule type="expression" dxfId="15288" priority="17996" stopIfTrue="1">
      <formula>WEEKDAY($A9)=1</formula>
    </cfRule>
  </conditionalFormatting>
  <conditionalFormatting sqref="FK9">
    <cfRule type="expression" dxfId="15287" priority="17995" stopIfTrue="1">
      <formula>WEEKDAY($A9)=1</formula>
    </cfRule>
  </conditionalFormatting>
  <conditionalFormatting sqref="FK9">
    <cfRule type="expression" dxfId="15286" priority="17994" stopIfTrue="1">
      <formula>WEEKDAY($A9)=1</formula>
    </cfRule>
  </conditionalFormatting>
  <conditionalFormatting sqref="FK9">
    <cfRule type="expression" dxfId="15285" priority="17993" stopIfTrue="1">
      <formula>WEEKDAY($A9)=1</formula>
    </cfRule>
  </conditionalFormatting>
  <conditionalFormatting sqref="FK9">
    <cfRule type="expression" dxfId="15284" priority="17992" stopIfTrue="1">
      <formula>WEEKDAY($A9)=1</formula>
    </cfRule>
  </conditionalFormatting>
  <conditionalFormatting sqref="FK9">
    <cfRule type="expression" dxfId="15283" priority="17991" stopIfTrue="1">
      <formula>WEEKDAY($A9)=1</formula>
    </cfRule>
  </conditionalFormatting>
  <conditionalFormatting sqref="FK9">
    <cfRule type="expression" dxfId="15282" priority="17990" stopIfTrue="1">
      <formula>WEEKDAY($A9)=1</formula>
    </cfRule>
  </conditionalFormatting>
  <conditionalFormatting sqref="FK9">
    <cfRule type="expression" dxfId="15281" priority="17989" stopIfTrue="1">
      <formula>WEEKDAY($A9)=1</formula>
    </cfRule>
  </conditionalFormatting>
  <conditionalFormatting sqref="FK9">
    <cfRule type="expression" dxfId="15280" priority="17988" stopIfTrue="1">
      <formula>WEEKDAY($A9)=1</formula>
    </cfRule>
  </conditionalFormatting>
  <conditionalFormatting sqref="FK9">
    <cfRule type="expression" dxfId="15279" priority="17987" stopIfTrue="1">
      <formula>WEEKDAY($A9)=1</formula>
    </cfRule>
  </conditionalFormatting>
  <conditionalFormatting sqref="FK9">
    <cfRule type="expression" dxfId="15278" priority="17986" stopIfTrue="1">
      <formula>WEEKDAY($A9)=1</formula>
    </cfRule>
  </conditionalFormatting>
  <conditionalFormatting sqref="FK9">
    <cfRule type="expression" dxfId="15277" priority="17985" stopIfTrue="1">
      <formula>WEEKDAY($A9)=1</formula>
    </cfRule>
  </conditionalFormatting>
  <conditionalFormatting sqref="FK9">
    <cfRule type="expression" dxfId="15276" priority="17984" stopIfTrue="1">
      <formula>WEEKDAY($A9)=1</formula>
    </cfRule>
  </conditionalFormatting>
  <conditionalFormatting sqref="FK9">
    <cfRule type="expression" dxfId="15275" priority="17983" stopIfTrue="1">
      <formula>WEEKDAY($A9)=1</formula>
    </cfRule>
  </conditionalFormatting>
  <conditionalFormatting sqref="FK9">
    <cfRule type="expression" dxfId="15274" priority="17982" stopIfTrue="1">
      <formula>WEEKDAY($A9)=1</formula>
    </cfRule>
  </conditionalFormatting>
  <conditionalFormatting sqref="FK9">
    <cfRule type="expression" dxfId="15273" priority="17981" stopIfTrue="1">
      <formula>WEEKDAY($A9)=1</formula>
    </cfRule>
  </conditionalFormatting>
  <conditionalFormatting sqref="FK9">
    <cfRule type="expression" dxfId="15272" priority="17980" stopIfTrue="1">
      <formula>WEEKDAY($A9)=1</formula>
    </cfRule>
  </conditionalFormatting>
  <conditionalFormatting sqref="FK9">
    <cfRule type="expression" dxfId="15271" priority="17979" stopIfTrue="1">
      <formula>WEEKDAY($A9)=1</formula>
    </cfRule>
  </conditionalFormatting>
  <conditionalFormatting sqref="FK9">
    <cfRule type="expression" dxfId="15270" priority="17978" stopIfTrue="1">
      <formula>WEEKDAY($A9)=1</formula>
    </cfRule>
  </conditionalFormatting>
  <conditionalFormatting sqref="FK9">
    <cfRule type="expression" dxfId="15269" priority="17977" stopIfTrue="1">
      <formula>WEEKDAY($A9)=1</formula>
    </cfRule>
  </conditionalFormatting>
  <conditionalFormatting sqref="FK9">
    <cfRule type="expression" dxfId="15268" priority="17976" stopIfTrue="1">
      <formula>WEEKDAY($A9)=1</formula>
    </cfRule>
  </conditionalFormatting>
  <conditionalFormatting sqref="FK9">
    <cfRule type="expression" dxfId="15267" priority="17975" stopIfTrue="1">
      <formula>WEEKDAY($A9)=1</formula>
    </cfRule>
  </conditionalFormatting>
  <conditionalFormatting sqref="FK9">
    <cfRule type="expression" dxfId="15266" priority="17974" stopIfTrue="1">
      <formula>WEEKDAY($A9)=1</formula>
    </cfRule>
  </conditionalFormatting>
  <conditionalFormatting sqref="FK9">
    <cfRule type="expression" dxfId="15265" priority="17973" stopIfTrue="1">
      <formula>WEEKDAY($A9)=1</formula>
    </cfRule>
  </conditionalFormatting>
  <conditionalFormatting sqref="FK9">
    <cfRule type="expression" dxfId="15264" priority="17972" stopIfTrue="1">
      <formula>WEEKDAY($A9)=1</formula>
    </cfRule>
  </conditionalFormatting>
  <conditionalFormatting sqref="FK9">
    <cfRule type="expression" dxfId="15263" priority="17971" stopIfTrue="1">
      <formula>WEEKDAY($A9)=1</formula>
    </cfRule>
  </conditionalFormatting>
  <conditionalFormatting sqref="FK9">
    <cfRule type="expression" dxfId="15262" priority="17970" stopIfTrue="1">
      <formula>WEEKDAY($A9)=1</formula>
    </cfRule>
  </conditionalFormatting>
  <conditionalFormatting sqref="FK9">
    <cfRule type="expression" dxfId="15261" priority="17969" stopIfTrue="1">
      <formula>WEEKDAY($A9)=1</formula>
    </cfRule>
  </conditionalFormatting>
  <conditionalFormatting sqref="FK9">
    <cfRule type="expression" dxfId="15260" priority="17968" stopIfTrue="1">
      <formula>WEEKDAY($A9)=1</formula>
    </cfRule>
  </conditionalFormatting>
  <conditionalFormatting sqref="FK9">
    <cfRule type="expression" dxfId="15259" priority="17964" stopIfTrue="1">
      <formula>WEEKDAY($A9)=1</formula>
    </cfRule>
  </conditionalFormatting>
  <conditionalFormatting sqref="FK9">
    <cfRule type="expression" dxfId="15258" priority="17967" stopIfTrue="1">
      <formula>WEEKDAY($A9)=1</formula>
    </cfRule>
  </conditionalFormatting>
  <conditionalFormatting sqref="FK9">
    <cfRule type="expression" dxfId="15257" priority="17966" stopIfTrue="1">
      <formula>WEEKDAY($A9)=1</formula>
    </cfRule>
  </conditionalFormatting>
  <conditionalFormatting sqref="FK9">
    <cfRule type="expression" dxfId="15256" priority="17965" stopIfTrue="1">
      <formula>WEEKDAY($A9)=1</formula>
    </cfRule>
  </conditionalFormatting>
  <conditionalFormatting sqref="FK9">
    <cfRule type="expression" dxfId="15255" priority="17963" stopIfTrue="1">
      <formula>WEEKDAY($A9)=1</formula>
    </cfRule>
  </conditionalFormatting>
  <conditionalFormatting sqref="FK9">
    <cfRule type="expression" dxfId="15254" priority="17962" stopIfTrue="1">
      <formula>WEEKDAY($A9)=1</formula>
    </cfRule>
  </conditionalFormatting>
  <conditionalFormatting sqref="FK9">
    <cfRule type="expression" dxfId="15253" priority="17961" stopIfTrue="1">
      <formula>WEEKDAY($A9)=1</formula>
    </cfRule>
  </conditionalFormatting>
  <conditionalFormatting sqref="FK9">
    <cfRule type="expression" dxfId="15252" priority="17960" stopIfTrue="1">
      <formula>WEEKDAY($A9)=1</formula>
    </cfRule>
  </conditionalFormatting>
  <conditionalFormatting sqref="FK9">
    <cfRule type="expression" dxfId="15251" priority="17913" stopIfTrue="1">
      <formula>WEEKDAY($A9)=1</formula>
    </cfRule>
  </conditionalFormatting>
  <conditionalFormatting sqref="FK9">
    <cfRule type="expression" dxfId="15250" priority="17959" stopIfTrue="1">
      <formula>WEEKDAY($A9)=1</formula>
    </cfRule>
  </conditionalFormatting>
  <conditionalFormatting sqref="FK9">
    <cfRule type="expression" dxfId="15249" priority="17958" stopIfTrue="1">
      <formula>WEEKDAY($A9)=1</formula>
    </cfRule>
  </conditionalFormatting>
  <conditionalFormatting sqref="FK9">
    <cfRule type="expression" dxfId="15248" priority="17957" stopIfTrue="1">
      <formula>WEEKDAY($A9)=1</formula>
    </cfRule>
  </conditionalFormatting>
  <conditionalFormatting sqref="FK9">
    <cfRule type="expression" dxfId="15247" priority="17956" stopIfTrue="1">
      <formula>WEEKDAY($A9)=1</formula>
    </cfRule>
  </conditionalFormatting>
  <conditionalFormatting sqref="FK9">
    <cfRule type="expression" dxfId="15246" priority="17955" stopIfTrue="1">
      <formula>WEEKDAY($A9)=1</formula>
    </cfRule>
  </conditionalFormatting>
  <conditionalFormatting sqref="FK9">
    <cfRule type="expression" dxfId="15245" priority="17954" stopIfTrue="1">
      <formula>WEEKDAY($A9)=1</formula>
    </cfRule>
  </conditionalFormatting>
  <conditionalFormatting sqref="FK9">
    <cfRule type="expression" dxfId="15244" priority="17953" stopIfTrue="1">
      <formula>WEEKDAY($A9)=1</formula>
    </cfRule>
  </conditionalFormatting>
  <conditionalFormatting sqref="FK9">
    <cfRule type="expression" dxfId="15243" priority="17952" stopIfTrue="1">
      <formula>WEEKDAY($A9)=1</formula>
    </cfRule>
  </conditionalFormatting>
  <conditionalFormatting sqref="FK9">
    <cfRule type="expression" dxfId="15242" priority="17951" stopIfTrue="1">
      <formula>WEEKDAY($A9)=1</formula>
    </cfRule>
  </conditionalFormatting>
  <conditionalFormatting sqref="FK9">
    <cfRule type="expression" dxfId="15241" priority="17950" stopIfTrue="1">
      <formula>WEEKDAY($A9)=1</formula>
    </cfRule>
  </conditionalFormatting>
  <conditionalFormatting sqref="FK9">
    <cfRule type="expression" dxfId="15240" priority="17949" stopIfTrue="1">
      <formula>WEEKDAY($A9)=1</formula>
    </cfRule>
  </conditionalFormatting>
  <conditionalFormatting sqref="FK9">
    <cfRule type="expression" dxfId="15239" priority="17948" stopIfTrue="1">
      <formula>WEEKDAY($A9)=1</formula>
    </cfRule>
  </conditionalFormatting>
  <conditionalFormatting sqref="FK9">
    <cfRule type="expression" dxfId="15238" priority="17947" stopIfTrue="1">
      <formula>WEEKDAY($A9)=1</formula>
    </cfRule>
  </conditionalFormatting>
  <conditionalFormatting sqref="FK9">
    <cfRule type="expression" dxfId="15237" priority="17946" stopIfTrue="1">
      <formula>WEEKDAY($A9)=1</formula>
    </cfRule>
  </conditionalFormatting>
  <conditionalFormatting sqref="FK9">
    <cfRule type="expression" dxfId="15236" priority="17945" stopIfTrue="1">
      <formula>WEEKDAY($A9)=1</formula>
    </cfRule>
  </conditionalFormatting>
  <conditionalFormatting sqref="FK9">
    <cfRule type="expression" dxfId="15235" priority="17944" stopIfTrue="1">
      <formula>WEEKDAY($A9)=1</formula>
    </cfRule>
  </conditionalFormatting>
  <conditionalFormatting sqref="FK9">
    <cfRule type="expression" dxfId="15234" priority="17943" stopIfTrue="1">
      <formula>WEEKDAY($A9)=1</formula>
    </cfRule>
  </conditionalFormatting>
  <conditionalFormatting sqref="FK9">
    <cfRule type="expression" dxfId="15233" priority="17942" stopIfTrue="1">
      <formula>WEEKDAY($A9)=1</formula>
    </cfRule>
  </conditionalFormatting>
  <conditionalFormatting sqref="FK9">
    <cfRule type="expression" dxfId="15232" priority="17941" stopIfTrue="1">
      <formula>WEEKDAY($A9)=1</formula>
    </cfRule>
  </conditionalFormatting>
  <conditionalFormatting sqref="FK9">
    <cfRule type="expression" dxfId="15231" priority="17940" stopIfTrue="1">
      <formula>WEEKDAY($A9)=1</formula>
    </cfRule>
  </conditionalFormatting>
  <conditionalFormatting sqref="FK9">
    <cfRule type="expression" dxfId="15230" priority="17939" stopIfTrue="1">
      <formula>WEEKDAY($A9)=1</formula>
    </cfRule>
  </conditionalFormatting>
  <conditionalFormatting sqref="FK9">
    <cfRule type="expression" dxfId="15229" priority="17938" stopIfTrue="1">
      <formula>WEEKDAY($A9)=1</formula>
    </cfRule>
  </conditionalFormatting>
  <conditionalFormatting sqref="FK9">
    <cfRule type="expression" dxfId="15228" priority="17937" stopIfTrue="1">
      <formula>WEEKDAY($A9)=1</formula>
    </cfRule>
  </conditionalFormatting>
  <conditionalFormatting sqref="FK9">
    <cfRule type="expression" dxfId="15227" priority="17936" stopIfTrue="1">
      <formula>WEEKDAY($A9)=1</formula>
    </cfRule>
  </conditionalFormatting>
  <conditionalFormatting sqref="FK9">
    <cfRule type="expression" dxfId="15226" priority="17935" stopIfTrue="1">
      <formula>WEEKDAY($A9)=1</formula>
    </cfRule>
  </conditionalFormatting>
  <conditionalFormatting sqref="FK9">
    <cfRule type="expression" dxfId="15225" priority="17934" stopIfTrue="1">
      <formula>WEEKDAY($A9)=1</formula>
    </cfRule>
  </conditionalFormatting>
  <conditionalFormatting sqref="FK9">
    <cfRule type="expression" dxfId="15224" priority="17933" stopIfTrue="1">
      <formula>WEEKDAY($A9)=1</formula>
    </cfRule>
  </conditionalFormatting>
  <conditionalFormatting sqref="FK9">
    <cfRule type="expression" dxfId="15223" priority="17932" stopIfTrue="1">
      <formula>WEEKDAY($A9)=1</formula>
    </cfRule>
  </conditionalFormatting>
  <conditionalFormatting sqref="FK9">
    <cfRule type="expression" dxfId="15222" priority="17931" stopIfTrue="1">
      <formula>WEEKDAY($A9)=1</formula>
    </cfRule>
  </conditionalFormatting>
  <conditionalFormatting sqref="FK9">
    <cfRule type="expression" dxfId="15221" priority="17930" stopIfTrue="1">
      <formula>WEEKDAY($A9)=1</formula>
    </cfRule>
  </conditionalFormatting>
  <conditionalFormatting sqref="FK9">
    <cfRule type="expression" dxfId="15220" priority="17929" stopIfTrue="1">
      <formula>WEEKDAY($A9)=1</formula>
    </cfRule>
  </conditionalFormatting>
  <conditionalFormatting sqref="FK9">
    <cfRule type="expression" dxfId="15219" priority="17928" stopIfTrue="1">
      <formula>WEEKDAY($A9)=1</formula>
    </cfRule>
  </conditionalFormatting>
  <conditionalFormatting sqref="FK9">
    <cfRule type="expression" dxfId="15218" priority="17927" stopIfTrue="1">
      <formula>WEEKDAY($A9)=1</formula>
    </cfRule>
  </conditionalFormatting>
  <conditionalFormatting sqref="FK9">
    <cfRule type="expression" dxfId="15217" priority="17926" stopIfTrue="1">
      <formula>WEEKDAY($A9)=1</formula>
    </cfRule>
  </conditionalFormatting>
  <conditionalFormatting sqref="FK9">
    <cfRule type="expression" dxfId="15216" priority="17925" stopIfTrue="1">
      <formula>WEEKDAY($A9)=1</formula>
    </cfRule>
  </conditionalFormatting>
  <conditionalFormatting sqref="FK9">
    <cfRule type="expression" dxfId="15215" priority="17924" stopIfTrue="1">
      <formula>WEEKDAY($A9)=1</formula>
    </cfRule>
  </conditionalFormatting>
  <conditionalFormatting sqref="FK9">
    <cfRule type="expression" dxfId="15214" priority="17923" stopIfTrue="1">
      <formula>WEEKDAY($A9)=1</formula>
    </cfRule>
  </conditionalFormatting>
  <conditionalFormatting sqref="FK9">
    <cfRule type="expression" dxfId="15213" priority="17922" stopIfTrue="1">
      <formula>WEEKDAY($A9)=1</formula>
    </cfRule>
  </conditionalFormatting>
  <conditionalFormatting sqref="FK9">
    <cfRule type="expression" dxfId="15212" priority="17921" stopIfTrue="1">
      <formula>WEEKDAY($A9)=1</formula>
    </cfRule>
  </conditionalFormatting>
  <conditionalFormatting sqref="FK9">
    <cfRule type="expression" dxfId="15211" priority="17920" stopIfTrue="1">
      <formula>WEEKDAY($A9)=1</formula>
    </cfRule>
  </conditionalFormatting>
  <conditionalFormatting sqref="FK9">
    <cfRule type="expression" dxfId="15210" priority="17919" stopIfTrue="1">
      <formula>WEEKDAY($A9)=1</formula>
    </cfRule>
  </conditionalFormatting>
  <conditionalFormatting sqref="FK9">
    <cfRule type="expression" dxfId="15209" priority="17918" stopIfTrue="1">
      <formula>WEEKDAY($A9)=1</formula>
    </cfRule>
  </conditionalFormatting>
  <conditionalFormatting sqref="FK9">
    <cfRule type="expression" dxfId="15208" priority="17917" stopIfTrue="1">
      <formula>WEEKDAY($A9)=1</formula>
    </cfRule>
  </conditionalFormatting>
  <conditionalFormatting sqref="FK9">
    <cfRule type="expression" dxfId="15207" priority="17916" stopIfTrue="1">
      <formula>WEEKDAY($A9)=1</formula>
    </cfRule>
  </conditionalFormatting>
  <conditionalFormatting sqref="FK9">
    <cfRule type="expression" dxfId="15206" priority="17915" stopIfTrue="1">
      <formula>WEEKDAY($A9)=1</formula>
    </cfRule>
  </conditionalFormatting>
  <conditionalFormatting sqref="FK9">
    <cfRule type="expression" dxfId="15205" priority="17914" stopIfTrue="1">
      <formula>WEEKDAY($A9)=1</formula>
    </cfRule>
  </conditionalFormatting>
  <conditionalFormatting sqref="FK9">
    <cfRule type="expression" dxfId="15204" priority="17912" stopIfTrue="1">
      <formula>WEEKDAY($A9)=1</formula>
    </cfRule>
  </conditionalFormatting>
  <conditionalFormatting sqref="FK9">
    <cfRule type="expression" dxfId="15203" priority="17911" stopIfTrue="1">
      <formula>WEEKDAY($A9)=1</formula>
    </cfRule>
  </conditionalFormatting>
  <conditionalFormatting sqref="FK9">
    <cfRule type="expression" dxfId="15202" priority="17910" stopIfTrue="1">
      <formula>WEEKDAY($A9)=1</formula>
    </cfRule>
  </conditionalFormatting>
  <conditionalFormatting sqref="FK9">
    <cfRule type="expression" dxfId="15201" priority="17909" stopIfTrue="1">
      <formula>WEEKDAY($A9)=1</formula>
    </cfRule>
  </conditionalFormatting>
  <conditionalFormatting sqref="FK9">
    <cfRule type="expression" dxfId="15200" priority="17908" stopIfTrue="1">
      <formula>WEEKDAY($A9)=1</formula>
    </cfRule>
  </conditionalFormatting>
  <conditionalFormatting sqref="FK9">
    <cfRule type="expression" dxfId="15199" priority="17907" stopIfTrue="1">
      <formula>WEEKDAY($A9)=1</formula>
    </cfRule>
  </conditionalFormatting>
  <conditionalFormatting sqref="FK9">
    <cfRule type="expression" dxfId="15198" priority="17906" stopIfTrue="1">
      <formula>WEEKDAY($A9)=1</formula>
    </cfRule>
  </conditionalFormatting>
  <conditionalFormatting sqref="FK9">
    <cfRule type="expression" dxfId="15197" priority="17905" stopIfTrue="1">
      <formula>WEEKDAY($A9)=1</formula>
    </cfRule>
  </conditionalFormatting>
  <conditionalFormatting sqref="FK9">
    <cfRule type="expression" dxfId="15196" priority="17904" stopIfTrue="1">
      <formula>WEEKDAY($A9)=1</formula>
    </cfRule>
  </conditionalFormatting>
  <conditionalFormatting sqref="FK9">
    <cfRule type="expression" dxfId="15195" priority="17903" stopIfTrue="1">
      <formula>WEEKDAY($A9)=1</formula>
    </cfRule>
  </conditionalFormatting>
  <conditionalFormatting sqref="FK9">
    <cfRule type="expression" dxfId="15194" priority="17902" stopIfTrue="1">
      <formula>WEEKDAY($A9)=1</formula>
    </cfRule>
  </conditionalFormatting>
  <conditionalFormatting sqref="FK9">
    <cfRule type="expression" dxfId="15193" priority="17901" stopIfTrue="1">
      <formula>WEEKDAY($A9)=1</formula>
    </cfRule>
  </conditionalFormatting>
  <conditionalFormatting sqref="FK9">
    <cfRule type="expression" dxfId="15192" priority="17900" stopIfTrue="1">
      <formula>WEEKDAY($A9)=1</formula>
    </cfRule>
  </conditionalFormatting>
  <conditionalFormatting sqref="FK9">
    <cfRule type="expression" dxfId="15191" priority="17899" stopIfTrue="1">
      <formula>WEEKDAY($A9)=1</formula>
    </cfRule>
  </conditionalFormatting>
  <conditionalFormatting sqref="FK9">
    <cfRule type="expression" dxfId="15190" priority="17898" stopIfTrue="1">
      <formula>WEEKDAY($A9)=1</formula>
    </cfRule>
  </conditionalFormatting>
  <conditionalFormatting sqref="FK9">
    <cfRule type="expression" dxfId="15189" priority="17897" stopIfTrue="1">
      <formula>WEEKDAY($A9)=1</formula>
    </cfRule>
  </conditionalFormatting>
  <conditionalFormatting sqref="FK9">
    <cfRule type="expression" dxfId="15188" priority="17896" stopIfTrue="1">
      <formula>WEEKDAY($A9)=1</formula>
    </cfRule>
  </conditionalFormatting>
  <conditionalFormatting sqref="FK9">
    <cfRule type="expression" dxfId="15187" priority="17895" stopIfTrue="1">
      <formula>WEEKDAY($A9)=1</formula>
    </cfRule>
  </conditionalFormatting>
  <conditionalFormatting sqref="FK9">
    <cfRule type="expression" dxfId="15186" priority="17894" stopIfTrue="1">
      <formula>WEEKDAY($A9)=1</formula>
    </cfRule>
  </conditionalFormatting>
  <conditionalFormatting sqref="FK9">
    <cfRule type="expression" dxfId="15185" priority="17893" stopIfTrue="1">
      <formula>WEEKDAY($A9)=1</formula>
    </cfRule>
  </conditionalFormatting>
  <conditionalFormatting sqref="FK9">
    <cfRule type="expression" dxfId="15184" priority="17892" stopIfTrue="1">
      <formula>WEEKDAY($A9)=1</formula>
    </cfRule>
  </conditionalFormatting>
  <conditionalFormatting sqref="FK9">
    <cfRule type="expression" dxfId="15183" priority="17891" stopIfTrue="1">
      <formula>WEEKDAY($A9)=1</formula>
    </cfRule>
  </conditionalFormatting>
  <conditionalFormatting sqref="FK9">
    <cfRule type="expression" dxfId="15182" priority="17890" stopIfTrue="1">
      <formula>WEEKDAY($A9)=1</formula>
    </cfRule>
  </conditionalFormatting>
  <conditionalFormatting sqref="FK9">
    <cfRule type="expression" dxfId="15181" priority="17889" stopIfTrue="1">
      <formula>WEEKDAY($A9)=1</formula>
    </cfRule>
  </conditionalFormatting>
  <conditionalFormatting sqref="FK9">
    <cfRule type="expression" dxfId="15180" priority="17888" stopIfTrue="1">
      <formula>WEEKDAY($A9)=1</formula>
    </cfRule>
  </conditionalFormatting>
  <conditionalFormatting sqref="FK9">
    <cfRule type="expression" dxfId="15179" priority="17887" stopIfTrue="1">
      <formula>WEEKDAY($A9)=1</formula>
    </cfRule>
  </conditionalFormatting>
  <conditionalFormatting sqref="FK9">
    <cfRule type="expression" dxfId="15178" priority="17886" stopIfTrue="1">
      <formula>WEEKDAY($A9)=1</formula>
    </cfRule>
  </conditionalFormatting>
  <conditionalFormatting sqref="FK9">
    <cfRule type="expression" dxfId="15177" priority="17885" stopIfTrue="1">
      <formula>WEEKDAY($A9)=1</formula>
    </cfRule>
  </conditionalFormatting>
  <conditionalFormatting sqref="FK9">
    <cfRule type="expression" dxfId="15176" priority="17884" stopIfTrue="1">
      <formula>WEEKDAY($A9)=1</formula>
    </cfRule>
  </conditionalFormatting>
  <conditionalFormatting sqref="FK9">
    <cfRule type="expression" dxfId="15175" priority="17883" stopIfTrue="1">
      <formula>WEEKDAY($A9)=1</formula>
    </cfRule>
  </conditionalFormatting>
  <conditionalFormatting sqref="FK9">
    <cfRule type="expression" dxfId="15174" priority="17882" stopIfTrue="1">
      <formula>WEEKDAY($A9)=1</formula>
    </cfRule>
  </conditionalFormatting>
  <conditionalFormatting sqref="FK9">
    <cfRule type="expression" dxfId="15173" priority="17881" stopIfTrue="1">
      <formula>WEEKDAY($A9)=1</formula>
    </cfRule>
  </conditionalFormatting>
  <conditionalFormatting sqref="FK9">
    <cfRule type="expression" dxfId="15172" priority="17880" stopIfTrue="1">
      <formula>WEEKDAY($A9)=1</formula>
    </cfRule>
  </conditionalFormatting>
  <conditionalFormatting sqref="FK9">
    <cfRule type="expression" dxfId="15171" priority="17879" stopIfTrue="1">
      <formula>WEEKDAY($A9)=1</formula>
    </cfRule>
  </conditionalFormatting>
  <conditionalFormatting sqref="FK9">
    <cfRule type="expression" dxfId="15170" priority="17875" stopIfTrue="1">
      <formula>WEEKDAY($A9)=1</formula>
    </cfRule>
  </conditionalFormatting>
  <conditionalFormatting sqref="FK9">
    <cfRule type="expression" dxfId="15169" priority="17878" stopIfTrue="1">
      <formula>WEEKDAY($A9)=1</formula>
    </cfRule>
  </conditionalFormatting>
  <conditionalFormatting sqref="FK9">
    <cfRule type="expression" dxfId="15168" priority="17877" stopIfTrue="1">
      <formula>WEEKDAY($A9)=1</formula>
    </cfRule>
  </conditionalFormatting>
  <conditionalFormatting sqref="FK9">
    <cfRule type="expression" dxfId="15167" priority="17876" stopIfTrue="1">
      <formula>WEEKDAY($A9)=1</formula>
    </cfRule>
  </conditionalFormatting>
  <conditionalFormatting sqref="FK9">
    <cfRule type="expression" dxfId="15166" priority="17874" stopIfTrue="1">
      <formula>WEEKDAY($A9)=1</formula>
    </cfRule>
  </conditionalFormatting>
  <conditionalFormatting sqref="FK9">
    <cfRule type="expression" dxfId="15165" priority="17873" stopIfTrue="1">
      <formula>WEEKDAY($A9)=1</formula>
    </cfRule>
  </conditionalFormatting>
  <conditionalFormatting sqref="FK9">
    <cfRule type="expression" dxfId="15164" priority="17872" stopIfTrue="1">
      <formula>WEEKDAY($A9)=1</formula>
    </cfRule>
  </conditionalFormatting>
  <conditionalFormatting sqref="FK9">
    <cfRule type="expression" dxfId="15163" priority="17871" stopIfTrue="1">
      <formula>WEEKDAY($A9)=1</formula>
    </cfRule>
  </conditionalFormatting>
  <conditionalFormatting sqref="FK9">
    <cfRule type="expression" dxfId="15162" priority="17824" stopIfTrue="1">
      <formula>WEEKDAY($A9)=1</formula>
    </cfRule>
  </conditionalFormatting>
  <conditionalFormatting sqref="FK9">
    <cfRule type="expression" dxfId="15161" priority="17870" stopIfTrue="1">
      <formula>WEEKDAY($A9)=1</formula>
    </cfRule>
  </conditionalFormatting>
  <conditionalFormatting sqref="FK9">
    <cfRule type="expression" dxfId="15160" priority="17869" stopIfTrue="1">
      <formula>WEEKDAY($A9)=1</formula>
    </cfRule>
  </conditionalFormatting>
  <conditionalFormatting sqref="FK9">
    <cfRule type="expression" dxfId="15159" priority="17868" stopIfTrue="1">
      <formula>WEEKDAY($A9)=1</formula>
    </cfRule>
  </conditionalFormatting>
  <conditionalFormatting sqref="FK9">
    <cfRule type="expression" dxfId="15158" priority="17867" stopIfTrue="1">
      <formula>WEEKDAY($A9)=1</formula>
    </cfRule>
  </conditionalFormatting>
  <conditionalFormatting sqref="FK9">
    <cfRule type="expression" dxfId="15157" priority="17866" stopIfTrue="1">
      <formula>WEEKDAY($A9)=1</formula>
    </cfRule>
  </conditionalFormatting>
  <conditionalFormatting sqref="FK9">
    <cfRule type="expression" dxfId="15156" priority="17865" stopIfTrue="1">
      <formula>WEEKDAY($A9)=1</formula>
    </cfRule>
  </conditionalFormatting>
  <conditionalFormatting sqref="FK9">
    <cfRule type="expression" dxfId="15155" priority="17864" stopIfTrue="1">
      <formula>WEEKDAY($A9)=1</formula>
    </cfRule>
  </conditionalFormatting>
  <conditionalFormatting sqref="FK9">
    <cfRule type="expression" dxfId="15154" priority="17863" stopIfTrue="1">
      <formula>WEEKDAY($A9)=1</formula>
    </cfRule>
  </conditionalFormatting>
  <conditionalFormatting sqref="FK9">
    <cfRule type="expression" dxfId="15153" priority="17862" stopIfTrue="1">
      <formula>WEEKDAY($A9)=1</formula>
    </cfRule>
  </conditionalFormatting>
  <conditionalFormatting sqref="FK9">
    <cfRule type="expression" dxfId="15152" priority="17861" stopIfTrue="1">
      <formula>WEEKDAY($A9)=1</formula>
    </cfRule>
  </conditionalFormatting>
  <conditionalFormatting sqref="FK9">
    <cfRule type="expression" dxfId="15151" priority="17860" stopIfTrue="1">
      <formula>WEEKDAY($A9)=1</formula>
    </cfRule>
  </conditionalFormatting>
  <conditionalFormatting sqref="FK9">
    <cfRule type="expression" dxfId="15150" priority="17859" stopIfTrue="1">
      <formula>WEEKDAY($A9)=1</formula>
    </cfRule>
  </conditionalFormatting>
  <conditionalFormatting sqref="FK9">
    <cfRule type="expression" dxfId="15149" priority="17858" stopIfTrue="1">
      <formula>WEEKDAY($A9)=1</formula>
    </cfRule>
  </conditionalFormatting>
  <conditionalFormatting sqref="FK9">
    <cfRule type="expression" dxfId="15148" priority="17857" stopIfTrue="1">
      <formula>WEEKDAY($A9)=1</formula>
    </cfRule>
  </conditionalFormatting>
  <conditionalFormatting sqref="FK9">
    <cfRule type="expression" dxfId="15147" priority="17856" stopIfTrue="1">
      <formula>WEEKDAY($A9)=1</formula>
    </cfRule>
  </conditionalFormatting>
  <conditionalFormatting sqref="FK9">
    <cfRule type="expression" dxfId="15146" priority="17855" stopIfTrue="1">
      <formula>WEEKDAY($A9)=1</formula>
    </cfRule>
  </conditionalFormatting>
  <conditionalFormatting sqref="FK9">
    <cfRule type="expression" dxfId="15145" priority="17854" stopIfTrue="1">
      <formula>WEEKDAY($A9)=1</formula>
    </cfRule>
  </conditionalFormatting>
  <conditionalFormatting sqref="FK9">
    <cfRule type="expression" dxfId="15144" priority="17853" stopIfTrue="1">
      <formula>WEEKDAY($A9)=1</formula>
    </cfRule>
  </conditionalFormatting>
  <conditionalFormatting sqref="FK9">
    <cfRule type="expression" dxfId="15143" priority="17852" stopIfTrue="1">
      <formula>WEEKDAY($A9)=1</formula>
    </cfRule>
  </conditionalFormatting>
  <conditionalFormatting sqref="FK9">
    <cfRule type="expression" dxfId="15142" priority="17851" stopIfTrue="1">
      <formula>WEEKDAY($A9)=1</formula>
    </cfRule>
  </conditionalFormatting>
  <conditionalFormatting sqref="FK9">
    <cfRule type="expression" dxfId="15141" priority="17850" stopIfTrue="1">
      <formula>WEEKDAY($A9)=1</formula>
    </cfRule>
  </conditionalFormatting>
  <conditionalFormatting sqref="FK9">
    <cfRule type="expression" dxfId="15140" priority="17849" stopIfTrue="1">
      <formula>WEEKDAY($A9)=1</formula>
    </cfRule>
  </conditionalFormatting>
  <conditionalFormatting sqref="FK9">
    <cfRule type="expression" dxfId="15139" priority="17848" stopIfTrue="1">
      <formula>WEEKDAY($A9)=1</formula>
    </cfRule>
  </conditionalFormatting>
  <conditionalFormatting sqref="FK9">
    <cfRule type="expression" dxfId="15138" priority="17847" stopIfTrue="1">
      <formula>WEEKDAY($A9)=1</formula>
    </cfRule>
  </conditionalFormatting>
  <conditionalFormatting sqref="FK9">
    <cfRule type="expression" dxfId="15137" priority="17846" stopIfTrue="1">
      <formula>WEEKDAY($A9)=1</formula>
    </cfRule>
  </conditionalFormatting>
  <conditionalFormatting sqref="FK9">
    <cfRule type="expression" dxfId="15136" priority="17845" stopIfTrue="1">
      <formula>WEEKDAY($A9)=1</formula>
    </cfRule>
  </conditionalFormatting>
  <conditionalFormatting sqref="FK9">
    <cfRule type="expression" dxfId="15135" priority="17844" stopIfTrue="1">
      <formula>WEEKDAY($A9)=1</formula>
    </cfRule>
  </conditionalFormatting>
  <conditionalFormatting sqref="FK9">
    <cfRule type="expression" dxfId="15134" priority="17843" stopIfTrue="1">
      <formula>WEEKDAY($A9)=1</formula>
    </cfRule>
  </conditionalFormatting>
  <conditionalFormatting sqref="FK9">
    <cfRule type="expression" dxfId="15133" priority="17842" stopIfTrue="1">
      <formula>WEEKDAY($A9)=1</formula>
    </cfRule>
  </conditionalFormatting>
  <conditionalFormatting sqref="FK9">
    <cfRule type="expression" dxfId="15132" priority="17841" stopIfTrue="1">
      <formula>WEEKDAY($A9)=1</formula>
    </cfRule>
  </conditionalFormatting>
  <conditionalFormatting sqref="FK9">
    <cfRule type="expression" dxfId="15131" priority="17840" stopIfTrue="1">
      <formula>WEEKDAY($A9)=1</formula>
    </cfRule>
  </conditionalFormatting>
  <conditionalFormatting sqref="FK9">
    <cfRule type="expression" dxfId="15130" priority="17839" stopIfTrue="1">
      <formula>WEEKDAY($A9)=1</formula>
    </cfRule>
  </conditionalFormatting>
  <conditionalFormatting sqref="FK9">
    <cfRule type="expression" dxfId="15129" priority="17838" stopIfTrue="1">
      <formula>WEEKDAY($A9)=1</formula>
    </cfRule>
  </conditionalFormatting>
  <conditionalFormatting sqref="FK9">
    <cfRule type="expression" dxfId="15128" priority="17837" stopIfTrue="1">
      <formula>WEEKDAY($A9)=1</formula>
    </cfRule>
  </conditionalFormatting>
  <conditionalFormatting sqref="FK9">
    <cfRule type="expression" dxfId="15127" priority="17836" stopIfTrue="1">
      <formula>WEEKDAY($A9)=1</formula>
    </cfRule>
  </conditionalFormatting>
  <conditionalFormatting sqref="FK9">
    <cfRule type="expression" dxfId="15126" priority="17835" stopIfTrue="1">
      <formula>WEEKDAY($A9)=1</formula>
    </cfRule>
  </conditionalFormatting>
  <conditionalFormatting sqref="FK9">
    <cfRule type="expression" dxfId="15125" priority="17834" stopIfTrue="1">
      <formula>WEEKDAY($A9)=1</formula>
    </cfRule>
  </conditionalFormatting>
  <conditionalFormatting sqref="FK9">
    <cfRule type="expression" dxfId="15124" priority="17833" stopIfTrue="1">
      <formula>WEEKDAY($A9)=1</formula>
    </cfRule>
  </conditionalFormatting>
  <conditionalFormatting sqref="FK9">
    <cfRule type="expression" dxfId="15123" priority="17832" stopIfTrue="1">
      <formula>WEEKDAY($A9)=1</formula>
    </cfRule>
  </conditionalFormatting>
  <conditionalFormatting sqref="FK9">
    <cfRule type="expression" dxfId="15122" priority="17831" stopIfTrue="1">
      <formula>WEEKDAY($A9)=1</formula>
    </cfRule>
  </conditionalFormatting>
  <conditionalFormatting sqref="FK9">
    <cfRule type="expression" dxfId="15121" priority="17830" stopIfTrue="1">
      <formula>WEEKDAY($A9)=1</formula>
    </cfRule>
  </conditionalFormatting>
  <conditionalFormatting sqref="FK9">
    <cfRule type="expression" dxfId="15120" priority="17829" stopIfTrue="1">
      <formula>WEEKDAY($A9)=1</formula>
    </cfRule>
  </conditionalFormatting>
  <conditionalFormatting sqref="FK9">
    <cfRule type="expression" dxfId="15119" priority="17828" stopIfTrue="1">
      <formula>WEEKDAY($A9)=1</formula>
    </cfRule>
  </conditionalFormatting>
  <conditionalFormatting sqref="FK9">
    <cfRule type="expression" dxfId="15118" priority="17827" stopIfTrue="1">
      <formula>WEEKDAY($A9)=1</formula>
    </cfRule>
  </conditionalFormatting>
  <conditionalFormatting sqref="FK9">
    <cfRule type="expression" dxfId="15117" priority="17826" stopIfTrue="1">
      <formula>WEEKDAY($A9)=1</formula>
    </cfRule>
  </conditionalFormatting>
  <conditionalFormatting sqref="FK9">
    <cfRule type="expression" dxfId="15116" priority="17825" stopIfTrue="1">
      <formula>WEEKDAY($A9)=1</formula>
    </cfRule>
  </conditionalFormatting>
  <conditionalFormatting sqref="FK9">
    <cfRule type="expression" dxfId="15115" priority="17820" stopIfTrue="1">
      <formula>WEEKDAY($A9)=1</formula>
    </cfRule>
  </conditionalFormatting>
  <conditionalFormatting sqref="FK9">
    <cfRule type="expression" dxfId="15114" priority="17823" stopIfTrue="1">
      <formula>WEEKDAY($A9)=1</formula>
    </cfRule>
  </conditionalFormatting>
  <conditionalFormatting sqref="FK9">
    <cfRule type="expression" dxfId="15113" priority="17822" stopIfTrue="1">
      <formula>WEEKDAY($A9)=1</formula>
    </cfRule>
  </conditionalFormatting>
  <conditionalFormatting sqref="FK9">
    <cfRule type="expression" dxfId="15112" priority="17821" stopIfTrue="1">
      <formula>WEEKDAY($A9)=1</formula>
    </cfRule>
  </conditionalFormatting>
  <conditionalFormatting sqref="FK9">
    <cfRule type="expression" dxfId="15111" priority="17819" stopIfTrue="1">
      <formula>WEEKDAY($A9)=1</formula>
    </cfRule>
  </conditionalFormatting>
  <conditionalFormatting sqref="FK9">
    <cfRule type="expression" dxfId="15110" priority="17818" stopIfTrue="1">
      <formula>WEEKDAY($A9)=1</formula>
    </cfRule>
  </conditionalFormatting>
  <conditionalFormatting sqref="FK9">
    <cfRule type="expression" dxfId="15109" priority="17817" stopIfTrue="1">
      <formula>WEEKDAY($A9)=1</formula>
    </cfRule>
  </conditionalFormatting>
  <conditionalFormatting sqref="FK9">
    <cfRule type="expression" dxfId="15108" priority="17816" stopIfTrue="1">
      <formula>WEEKDAY($A9)=1</formula>
    </cfRule>
  </conditionalFormatting>
  <conditionalFormatting sqref="FK9">
    <cfRule type="expression" dxfId="15107" priority="17769" stopIfTrue="1">
      <formula>WEEKDAY($A9)=1</formula>
    </cfRule>
  </conditionalFormatting>
  <conditionalFormatting sqref="FK9">
    <cfRule type="expression" dxfId="15106" priority="17815" stopIfTrue="1">
      <formula>WEEKDAY($A9)=1</formula>
    </cfRule>
  </conditionalFormatting>
  <conditionalFormatting sqref="FK9">
    <cfRule type="expression" dxfId="15105" priority="17814" stopIfTrue="1">
      <formula>WEEKDAY($A9)=1</formula>
    </cfRule>
  </conditionalFormatting>
  <conditionalFormatting sqref="FK9">
    <cfRule type="expression" dxfId="15104" priority="17813" stopIfTrue="1">
      <formula>WEEKDAY($A9)=1</formula>
    </cfRule>
  </conditionalFormatting>
  <conditionalFormatting sqref="FK9">
    <cfRule type="expression" dxfId="15103" priority="17812" stopIfTrue="1">
      <formula>WEEKDAY($A9)=1</formula>
    </cfRule>
  </conditionalFormatting>
  <conditionalFormatting sqref="FK9">
    <cfRule type="expression" dxfId="15102" priority="17811" stopIfTrue="1">
      <formula>WEEKDAY($A9)=1</formula>
    </cfRule>
  </conditionalFormatting>
  <conditionalFormatting sqref="FK9">
    <cfRule type="expression" dxfId="15101" priority="17810" stopIfTrue="1">
      <formula>WEEKDAY($A9)=1</formula>
    </cfRule>
  </conditionalFormatting>
  <conditionalFormatting sqref="FK9">
    <cfRule type="expression" dxfId="15100" priority="17809" stopIfTrue="1">
      <formula>WEEKDAY($A9)=1</formula>
    </cfRule>
  </conditionalFormatting>
  <conditionalFormatting sqref="FK9">
    <cfRule type="expression" dxfId="15099" priority="17808" stopIfTrue="1">
      <formula>WEEKDAY($A9)=1</formula>
    </cfRule>
  </conditionalFormatting>
  <conditionalFormatting sqref="FK9">
    <cfRule type="expression" dxfId="15098" priority="17807" stopIfTrue="1">
      <formula>WEEKDAY($A9)=1</formula>
    </cfRule>
  </conditionalFormatting>
  <conditionalFormatting sqref="FK9">
    <cfRule type="expression" dxfId="15097" priority="17806" stopIfTrue="1">
      <formula>WEEKDAY($A9)=1</formula>
    </cfRule>
  </conditionalFormatting>
  <conditionalFormatting sqref="FK9">
    <cfRule type="expression" dxfId="15096" priority="17805" stopIfTrue="1">
      <formula>WEEKDAY($A9)=1</formula>
    </cfRule>
  </conditionalFormatting>
  <conditionalFormatting sqref="FK9">
    <cfRule type="expression" dxfId="15095" priority="17804" stopIfTrue="1">
      <formula>WEEKDAY($A9)=1</formula>
    </cfRule>
  </conditionalFormatting>
  <conditionalFormatting sqref="FK9">
    <cfRule type="expression" dxfId="15094" priority="17803" stopIfTrue="1">
      <formula>WEEKDAY($A9)=1</formula>
    </cfRule>
  </conditionalFormatting>
  <conditionalFormatting sqref="FK9">
    <cfRule type="expression" dxfId="15093" priority="17802" stopIfTrue="1">
      <formula>WEEKDAY($A9)=1</formula>
    </cfRule>
  </conditionalFormatting>
  <conditionalFormatting sqref="FK9">
    <cfRule type="expression" dxfId="15092" priority="17801" stopIfTrue="1">
      <formula>WEEKDAY($A9)=1</formula>
    </cfRule>
  </conditionalFormatting>
  <conditionalFormatting sqref="FK9">
    <cfRule type="expression" dxfId="15091" priority="17800" stopIfTrue="1">
      <formula>WEEKDAY($A9)=1</formula>
    </cfRule>
  </conditionalFormatting>
  <conditionalFormatting sqref="FK9">
    <cfRule type="expression" dxfId="15090" priority="17799" stopIfTrue="1">
      <formula>WEEKDAY($A9)=1</formula>
    </cfRule>
  </conditionalFormatting>
  <conditionalFormatting sqref="FK9">
    <cfRule type="expression" dxfId="15089" priority="17798" stopIfTrue="1">
      <formula>WEEKDAY($A9)=1</formula>
    </cfRule>
  </conditionalFormatting>
  <conditionalFormatting sqref="FK9">
    <cfRule type="expression" dxfId="15088" priority="17797" stopIfTrue="1">
      <formula>WEEKDAY($A9)=1</formula>
    </cfRule>
  </conditionalFormatting>
  <conditionalFormatting sqref="FK9">
    <cfRule type="expression" dxfId="15087" priority="17796" stopIfTrue="1">
      <formula>WEEKDAY($A9)=1</formula>
    </cfRule>
  </conditionalFormatting>
  <conditionalFormatting sqref="FK9">
    <cfRule type="expression" dxfId="15086" priority="17795" stopIfTrue="1">
      <formula>WEEKDAY($A9)=1</formula>
    </cfRule>
  </conditionalFormatting>
  <conditionalFormatting sqref="FK9">
    <cfRule type="expression" dxfId="15085" priority="17794" stopIfTrue="1">
      <formula>WEEKDAY($A9)=1</formula>
    </cfRule>
  </conditionalFormatting>
  <conditionalFormatting sqref="FK9">
    <cfRule type="expression" dxfId="15084" priority="17793" stopIfTrue="1">
      <formula>WEEKDAY($A9)=1</formula>
    </cfRule>
  </conditionalFormatting>
  <conditionalFormatting sqref="FK9">
    <cfRule type="expression" dxfId="15083" priority="17792" stopIfTrue="1">
      <formula>WEEKDAY($A9)=1</formula>
    </cfRule>
  </conditionalFormatting>
  <conditionalFormatting sqref="FK9">
    <cfRule type="expression" dxfId="15082" priority="17791" stopIfTrue="1">
      <formula>WEEKDAY($A9)=1</formula>
    </cfRule>
  </conditionalFormatting>
  <conditionalFormatting sqref="FK9">
    <cfRule type="expression" dxfId="15081" priority="17790" stopIfTrue="1">
      <formula>WEEKDAY($A9)=1</formula>
    </cfRule>
  </conditionalFormatting>
  <conditionalFormatting sqref="FK9">
    <cfRule type="expression" dxfId="15080" priority="17789" stopIfTrue="1">
      <formula>WEEKDAY($A9)=1</formula>
    </cfRule>
  </conditionalFormatting>
  <conditionalFormatting sqref="FK9">
    <cfRule type="expression" dxfId="15079" priority="17788" stopIfTrue="1">
      <formula>WEEKDAY($A9)=1</formula>
    </cfRule>
  </conditionalFormatting>
  <conditionalFormatting sqref="FK9">
    <cfRule type="expression" dxfId="15078" priority="17787" stopIfTrue="1">
      <formula>WEEKDAY($A9)=1</formula>
    </cfRule>
  </conditionalFormatting>
  <conditionalFormatting sqref="FK9">
    <cfRule type="expression" dxfId="15077" priority="17786" stopIfTrue="1">
      <formula>WEEKDAY($A9)=1</formula>
    </cfRule>
  </conditionalFormatting>
  <conditionalFormatting sqref="FK9">
    <cfRule type="expression" dxfId="15076" priority="17785" stopIfTrue="1">
      <formula>WEEKDAY($A9)=1</formula>
    </cfRule>
  </conditionalFormatting>
  <conditionalFormatting sqref="FK9">
    <cfRule type="expression" dxfId="15075" priority="17784" stopIfTrue="1">
      <formula>WEEKDAY($A9)=1</formula>
    </cfRule>
  </conditionalFormatting>
  <conditionalFormatting sqref="FK9">
    <cfRule type="expression" dxfId="15074" priority="17783" stopIfTrue="1">
      <formula>WEEKDAY($A9)=1</formula>
    </cfRule>
  </conditionalFormatting>
  <conditionalFormatting sqref="FK9">
    <cfRule type="expression" dxfId="15073" priority="17782" stopIfTrue="1">
      <formula>WEEKDAY($A9)=1</formula>
    </cfRule>
  </conditionalFormatting>
  <conditionalFormatting sqref="FK9">
    <cfRule type="expression" dxfId="15072" priority="17781" stopIfTrue="1">
      <formula>WEEKDAY($A9)=1</formula>
    </cfRule>
  </conditionalFormatting>
  <conditionalFormatting sqref="FK9">
    <cfRule type="expression" dxfId="15071" priority="17780" stopIfTrue="1">
      <formula>WEEKDAY($A9)=1</formula>
    </cfRule>
  </conditionalFormatting>
  <conditionalFormatting sqref="FK9">
    <cfRule type="expression" dxfId="15070" priority="17779" stopIfTrue="1">
      <formula>WEEKDAY($A9)=1</formula>
    </cfRule>
  </conditionalFormatting>
  <conditionalFormatting sqref="FK9">
    <cfRule type="expression" dxfId="15069" priority="17778" stopIfTrue="1">
      <formula>WEEKDAY($A9)=1</formula>
    </cfRule>
  </conditionalFormatting>
  <conditionalFormatting sqref="FK9">
    <cfRule type="expression" dxfId="15068" priority="17777" stopIfTrue="1">
      <formula>WEEKDAY($A9)=1</formula>
    </cfRule>
  </conditionalFormatting>
  <conditionalFormatting sqref="FK9">
    <cfRule type="expression" dxfId="15067" priority="17776" stopIfTrue="1">
      <formula>WEEKDAY($A9)=1</formula>
    </cfRule>
  </conditionalFormatting>
  <conditionalFormatting sqref="FK9">
    <cfRule type="expression" dxfId="15066" priority="17775" stopIfTrue="1">
      <formula>WEEKDAY($A9)=1</formula>
    </cfRule>
  </conditionalFormatting>
  <conditionalFormatting sqref="FK9">
    <cfRule type="expression" dxfId="15065" priority="17774" stopIfTrue="1">
      <formula>WEEKDAY($A9)=1</formula>
    </cfRule>
  </conditionalFormatting>
  <conditionalFormatting sqref="FK9">
    <cfRule type="expression" dxfId="15064" priority="17773" stopIfTrue="1">
      <formula>WEEKDAY($A9)=1</formula>
    </cfRule>
  </conditionalFormatting>
  <conditionalFormatting sqref="FK9">
    <cfRule type="expression" dxfId="15063" priority="17772" stopIfTrue="1">
      <formula>WEEKDAY($A9)=1</formula>
    </cfRule>
  </conditionalFormatting>
  <conditionalFormatting sqref="FK9">
    <cfRule type="expression" dxfId="15062" priority="17771" stopIfTrue="1">
      <formula>WEEKDAY($A9)=1</formula>
    </cfRule>
  </conditionalFormatting>
  <conditionalFormatting sqref="FK9">
    <cfRule type="expression" dxfId="15061" priority="17770" stopIfTrue="1">
      <formula>WEEKDAY($A9)=1</formula>
    </cfRule>
  </conditionalFormatting>
  <conditionalFormatting sqref="FK9">
    <cfRule type="expression" dxfId="15060" priority="17768" stopIfTrue="1">
      <formula>WEEKDAY($A9)=1</formula>
    </cfRule>
  </conditionalFormatting>
  <conditionalFormatting sqref="FK9">
    <cfRule type="expression" dxfId="15059" priority="17767" stopIfTrue="1">
      <formula>WEEKDAY($A9)=1</formula>
    </cfRule>
  </conditionalFormatting>
  <conditionalFormatting sqref="FK9">
    <cfRule type="expression" dxfId="15058" priority="17766" stopIfTrue="1">
      <formula>WEEKDAY($A9)=1</formula>
    </cfRule>
  </conditionalFormatting>
  <conditionalFormatting sqref="FK9">
    <cfRule type="expression" dxfId="15057" priority="17765" stopIfTrue="1">
      <formula>WEEKDAY($A9)=1</formula>
    </cfRule>
  </conditionalFormatting>
  <conditionalFormatting sqref="FK9">
    <cfRule type="expression" dxfId="15056" priority="17764" stopIfTrue="1">
      <formula>WEEKDAY($A9)=1</formula>
    </cfRule>
  </conditionalFormatting>
  <conditionalFormatting sqref="FK9">
    <cfRule type="expression" dxfId="15055" priority="17763" stopIfTrue="1">
      <formula>WEEKDAY($A9)=1</formula>
    </cfRule>
  </conditionalFormatting>
  <conditionalFormatting sqref="FK9">
    <cfRule type="expression" dxfId="15054" priority="17762" stopIfTrue="1">
      <formula>WEEKDAY($A9)=1</formula>
    </cfRule>
  </conditionalFormatting>
  <conditionalFormatting sqref="FK9">
    <cfRule type="expression" dxfId="15053" priority="17761" stopIfTrue="1">
      <formula>WEEKDAY($A9)=1</formula>
    </cfRule>
  </conditionalFormatting>
  <conditionalFormatting sqref="FK9">
    <cfRule type="expression" dxfId="15052" priority="17760" stopIfTrue="1">
      <formula>WEEKDAY($A9)=1</formula>
    </cfRule>
  </conditionalFormatting>
  <conditionalFormatting sqref="FK9">
    <cfRule type="expression" dxfId="15051" priority="17759" stopIfTrue="1">
      <formula>WEEKDAY($A9)=1</formula>
    </cfRule>
  </conditionalFormatting>
  <conditionalFormatting sqref="FK9">
    <cfRule type="expression" dxfId="15050" priority="17758" stopIfTrue="1">
      <formula>WEEKDAY($A9)=1</formula>
    </cfRule>
  </conditionalFormatting>
  <conditionalFormatting sqref="FK9">
    <cfRule type="expression" dxfId="15049" priority="17757" stopIfTrue="1">
      <formula>WEEKDAY($A9)=1</formula>
    </cfRule>
  </conditionalFormatting>
  <conditionalFormatting sqref="FK9">
    <cfRule type="expression" dxfId="15048" priority="17756" stopIfTrue="1">
      <formula>WEEKDAY($A9)=1</formula>
    </cfRule>
  </conditionalFormatting>
  <conditionalFormatting sqref="FK9">
    <cfRule type="expression" dxfId="15047" priority="17755" stopIfTrue="1">
      <formula>WEEKDAY($A9)=1</formula>
    </cfRule>
  </conditionalFormatting>
  <conditionalFormatting sqref="FK9">
    <cfRule type="expression" dxfId="15046" priority="17754" stopIfTrue="1">
      <formula>WEEKDAY($A9)=1</formula>
    </cfRule>
  </conditionalFormatting>
  <conditionalFormatting sqref="FK9">
    <cfRule type="expression" dxfId="15045" priority="17753" stopIfTrue="1">
      <formula>WEEKDAY($A9)=1</formula>
    </cfRule>
  </conditionalFormatting>
  <conditionalFormatting sqref="FK9">
    <cfRule type="expression" dxfId="15044" priority="17752" stopIfTrue="1">
      <formula>WEEKDAY($A9)=1</formula>
    </cfRule>
  </conditionalFormatting>
  <conditionalFormatting sqref="FK9">
    <cfRule type="expression" dxfId="15043" priority="17751" stopIfTrue="1">
      <formula>WEEKDAY($A9)=1</formula>
    </cfRule>
  </conditionalFormatting>
  <conditionalFormatting sqref="FK9">
    <cfRule type="expression" dxfId="15042" priority="17750" stopIfTrue="1">
      <formula>WEEKDAY($A9)=1</formula>
    </cfRule>
  </conditionalFormatting>
  <conditionalFormatting sqref="FK9">
    <cfRule type="expression" dxfId="15041" priority="17749" stopIfTrue="1">
      <formula>WEEKDAY($A9)=1</formula>
    </cfRule>
  </conditionalFormatting>
  <conditionalFormatting sqref="FK9">
    <cfRule type="expression" dxfId="15040" priority="17748" stopIfTrue="1">
      <formula>WEEKDAY($A9)=1</formula>
    </cfRule>
  </conditionalFormatting>
  <conditionalFormatting sqref="FK9">
    <cfRule type="expression" dxfId="15039" priority="17747" stopIfTrue="1">
      <formula>WEEKDAY($A9)=1</formula>
    </cfRule>
  </conditionalFormatting>
  <conditionalFormatting sqref="FK9">
    <cfRule type="expression" dxfId="15038" priority="17746" stopIfTrue="1">
      <formula>WEEKDAY($A9)=1</formula>
    </cfRule>
  </conditionalFormatting>
  <conditionalFormatting sqref="FK9">
    <cfRule type="expression" dxfId="15037" priority="17745" stopIfTrue="1">
      <formula>WEEKDAY($A9)=1</formula>
    </cfRule>
  </conditionalFormatting>
  <conditionalFormatting sqref="FK9">
    <cfRule type="expression" dxfId="15036" priority="17744" stopIfTrue="1">
      <formula>WEEKDAY($A9)=1</formula>
    </cfRule>
  </conditionalFormatting>
  <conditionalFormatting sqref="FK9">
    <cfRule type="expression" dxfId="15035" priority="17743" stopIfTrue="1">
      <formula>WEEKDAY($A9)=1</formula>
    </cfRule>
  </conditionalFormatting>
  <conditionalFormatting sqref="FK9">
    <cfRule type="expression" dxfId="15034" priority="17742" stopIfTrue="1">
      <formula>WEEKDAY($A9)=1</formula>
    </cfRule>
  </conditionalFormatting>
  <conditionalFormatting sqref="FK9">
    <cfRule type="expression" dxfId="15033" priority="17741" stopIfTrue="1">
      <formula>WEEKDAY($A9)=1</formula>
    </cfRule>
  </conditionalFormatting>
  <conditionalFormatting sqref="FK9">
    <cfRule type="expression" dxfId="15032" priority="17740" stopIfTrue="1">
      <formula>WEEKDAY($A9)=1</formula>
    </cfRule>
  </conditionalFormatting>
  <conditionalFormatting sqref="FK9">
    <cfRule type="expression" dxfId="15031" priority="17739" stopIfTrue="1">
      <formula>WEEKDAY($A9)=1</formula>
    </cfRule>
  </conditionalFormatting>
  <conditionalFormatting sqref="FK9">
    <cfRule type="expression" dxfId="15030" priority="17738" stopIfTrue="1">
      <formula>WEEKDAY($A9)=1</formula>
    </cfRule>
  </conditionalFormatting>
  <conditionalFormatting sqref="FK9">
    <cfRule type="expression" dxfId="15029" priority="17737" stopIfTrue="1">
      <formula>WEEKDAY($A9)=1</formula>
    </cfRule>
  </conditionalFormatting>
  <conditionalFormatting sqref="FK9">
    <cfRule type="expression" dxfId="15028" priority="17736" stopIfTrue="1">
      <formula>WEEKDAY($A9)=1</formula>
    </cfRule>
  </conditionalFormatting>
  <conditionalFormatting sqref="FK9">
    <cfRule type="expression" dxfId="15027" priority="17735" stopIfTrue="1">
      <formula>WEEKDAY($A9)=1</formula>
    </cfRule>
  </conditionalFormatting>
  <conditionalFormatting sqref="FK9">
    <cfRule type="expression" dxfId="15026" priority="17731" stopIfTrue="1">
      <formula>WEEKDAY($A9)=1</formula>
    </cfRule>
  </conditionalFormatting>
  <conditionalFormatting sqref="FK9">
    <cfRule type="expression" dxfId="15025" priority="17734" stopIfTrue="1">
      <formula>WEEKDAY($A9)=1</formula>
    </cfRule>
  </conditionalFormatting>
  <conditionalFormatting sqref="FK9">
    <cfRule type="expression" dxfId="15024" priority="17733" stopIfTrue="1">
      <formula>WEEKDAY($A9)=1</formula>
    </cfRule>
  </conditionalFormatting>
  <conditionalFormatting sqref="FK9">
    <cfRule type="expression" dxfId="15023" priority="17732" stopIfTrue="1">
      <formula>WEEKDAY($A9)=1</formula>
    </cfRule>
  </conditionalFormatting>
  <conditionalFormatting sqref="FK9">
    <cfRule type="expression" dxfId="15022" priority="17730" stopIfTrue="1">
      <formula>WEEKDAY($A9)=1</formula>
    </cfRule>
  </conditionalFormatting>
  <conditionalFormatting sqref="FK9">
    <cfRule type="expression" dxfId="15021" priority="17729" stopIfTrue="1">
      <formula>WEEKDAY($A9)=1</formula>
    </cfRule>
  </conditionalFormatting>
  <conditionalFormatting sqref="FK9">
    <cfRule type="expression" dxfId="15020" priority="17728" stopIfTrue="1">
      <formula>WEEKDAY($A9)=1</formula>
    </cfRule>
  </conditionalFormatting>
  <conditionalFormatting sqref="FK9">
    <cfRule type="expression" dxfId="15019" priority="17727" stopIfTrue="1">
      <formula>WEEKDAY($A9)=1</formula>
    </cfRule>
  </conditionalFormatting>
  <conditionalFormatting sqref="FK9">
    <cfRule type="expression" dxfId="15018" priority="17680" stopIfTrue="1">
      <formula>WEEKDAY($A9)=1</formula>
    </cfRule>
  </conditionalFormatting>
  <conditionalFormatting sqref="FK9">
    <cfRule type="expression" dxfId="15017" priority="17726" stopIfTrue="1">
      <formula>WEEKDAY($A9)=1</formula>
    </cfRule>
  </conditionalFormatting>
  <conditionalFormatting sqref="FK9">
    <cfRule type="expression" dxfId="15016" priority="17725" stopIfTrue="1">
      <formula>WEEKDAY($A9)=1</formula>
    </cfRule>
  </conditionalFormatting>
  <conditionalFormatting sqref="FK9">
    <cfRule type="expression" dxfId="15015" priority="17724" stopIfTrue="1">
      <formula>WEEKDAY($A9)=1</formula>
    </cfRule>
  </conditionalFormatting>
  <conditionalFormatting sqref="FK9">
    <cfRule type="expression" dxfId="15014" priority="17723" stopIfTrue="1">
      <formula>WEEKDAY($A9)=1</formula>
    </cfRule>
  </conditionalFormatting>
  <conditionalFormatting sqref="FK9">
    <cfRule type="expression" dxfId="15013" priority="17722" stopIfTrue="1">
      <formula>WEEKDAY($A9)=1</formula>
    </cfRule>
  </conditionalFormatting>
  <conditionalFormatting sqref="FK9">
    <cfRule type="expression" dxfId="15012" priority="17721" stopIfTrue="1">
      <formula>WEEKDAY($A9)=1</formula>
    </cfRule>
  </conditionalFormatting>
  <conditionalFormatting sqref="FK9">
    <cfRule type="expression" dxfId="15011" priority="17720" stopIfTrue="1">
      <formula>WEEKDAY($A9)=1</formula>
    </cfRule>
  </conditionalFormatting>
  <conditionalFormatting sqref="FK9">
    <cfRule type="expression" dxfId="15010" priority="17719" stopIfTrue="1">
      <formula>WEEKDAY($A9)=1</formula>
    </cfRule>
  </conditionalFormatting>
  <conditionalFormatting sqref="FK9">
    <cfRule type="expression" dxfId="15009" priority="17718" stopIfTrue="1">
      <formula>WEEKDAY($A9)=1</formula>
    </cfRule>
  </conditionalFormatting>
  <conditionalFormatting sqref="FK9">
    <cfRule type="expression" dxfId="15008" priority="17717" stopIfTrue="1">
      <formula>WEEKDAY($A9)=1</formula>
    </cfRule>
  </conditionalFormatting>
  <conditionalFormatting sqref="FK9">
    <cfRule type="expression" dxfId="15007" priority="17716" stopIfTrue="1">
      <formula>WEEKDAY($A9)=1</formula>
    </cfRule>
  </conditionalFormatting>
  <conditionalFormatting sqref="FK9">
    <cfRule type="expression" dxfId="15006" priority="17715" stopIfTrue="1">
      <formula>WEEKDAY($A9)=1</formula>
    </cfRule>
  </conditionalFormatting>
  <conditionalFormatting sqref="FK9">
    <cfRule type="expression" dxfId="15005" priority="17714" stopIfTrue="1">
      <formula>WEEKDAY($A9)=1</formula>
    </cfRule>
  </conditionalFormatting>
  <conditionalFormatting sqref="FK9">
    <cfRule type="expression" dxfId="15004" priority="17713" stopIfTrue="1">
      <formula>WEEKDAY($A9)=1</formula>
    </cfRule>
  </conditionalFormatting>
  <conditionalFormatting sqref="FK9">
    <cfRule type="expression" dxfId="15003" priority="17712" stopIfTrue="1">
      <formula>WEEKDAY($A9)=1</formula>
    </cfRule>
  </conditionalFormatting>
  <conditionalFormatting sqref="FK9">
    <cfRule type="expression" dxfId="15002" priority="17711" stopIfTrue="1">
      <formula>WEEKDAY($A9)=1</formula>
    </cfRule>
  </conditionalFormatting>
  <conditionalFormatting sqref="FK9">
    <cfRule type="expression" dxfId="15001" priority="17710" stopIfTrue="1">
      <formula>WEEKDAY($A9)=1</formula>
    </cfRule>
  </conditionalFormatting>
  <conditionalFormatting sqref="FK9">
    <cfRule type="expression" dxfId="15000" priority="17709" stopIfTrue="1">
      <formula>WEEKDAY($A9)=1</formula>
    </cfRule>
  </conditionalFormatting>
  <conditionalFormatting sqref="FK9">
    <cfRule type="expression" dxfId="14999" priority="17708" stopIfTrue="1">
      <formula>WEEKDAY($A9)=1</formula>
    </cfRule>
  </conditionalFormatting>
  <conditionalFormatting sqref="FK9">
    <cfRule type="expression" dxfId="14998" priority="17707" stopIfTrue="1">
      <formula>WEEKDAY($A9)=1</formula>
    </cfRule>
  </conditionalFormatting>
  <conditionalFormatting sqref="FK9">
    <cfRule type="expression" dxfId="14997" priority="17706" stopIfTrue="1">
      <formula>WEEKDAY($A9)=1</formula>
    </cfRule>
  </conditionalFormatting>
  <conditionalFormatting sqref="FK9">
    <cfRule type="expression" dxfId="14996" priority="17705" stopIfTrue="1">
      <formula>WEEKDAY($A9)=1</formula>
    </cfRule>
  </conditionalFormatting>
  <conditionalFormatting sqref="FK9">
    <cfRule type="expression" dxfId="14995" priority="17704" stopIfTrue="1">
      <formula>WEEKDAY($A9)=1</formula>
    </cfRule>
  </conditionalFormatting>
  <conditionalFormatting sqref="FK9">
    <cfRule type="expression" dxfId="14994" priority="17703" stopIfTrue="1">
      <formula>WEEKDAY($A9)=1</formula>
    </cfRule>
  </conditionalFormatting>
  <conditionalFormatting sqref="FK9">
    <cfRule type="expression" dxfId="14993" priority="17702" stopIfTrue="1">
      <formula>WEEKDAY($A9)=1</formula>
    </cfRule>
  </conditionalFormatting>
  <conditionalFormatting sqref="FK9">
    <cfRule type="expression" dxfId="14992" priority="17701" stopIfTrue="1">
      <formula>WEEKDAY($A9)=1</formula>
    </cfRule>
  </conditionalFormatting>
  <conditionalFormatting sqref="FK9">
    <cfRule type="expression" dxfId="14991" priority="17700" stopIfTrue="1">
      <formula>WEEKDAY($A9)=1</formula>
    </cfRule>
  </conditionalFormatting>
  <conditionalFormatting sqref="FK9">
    <cfRule type="expression" dxfId="14990" priority="17699" stopIfTrue="1">
      <formula>WEEKDAY($A9)=1</formula>
    </cfRule>
  </conditionalFormatting>
  <conditionalFormatting sqref="FK9">
    <cfRule type="expression" dxfId="14989" priority="17698" stopIfTrue="1">
      <formula>WEEKDAY($A9)=1</formula>
    </cfRule>
  </conditionalFormatting>
  <conditionalFormatting sqref="FK9">
    <cfRule type="expression" dxfId="14988" priority="17697" stopIfTrue="1">
      <formula>WEEKDAY($A9)=1</formula>
    </cfRule>
  </conditionalFormatting>
  <conditionalFormatting sqref="FK9">
    <cfRule type="expression" dxfId="14987" priority="17696" stopIfTrue="1">
      <formula>WEEKDAY($A9)=1</formula>
    </cfRule>
  </conditionalFormatting>
  <conditionalFormatting sqref="FK9">
    <cfRule type="expression" dxfId="14986" priority="17695" stopIfTrue="1">
      <formula>WEEKDAY($A9)=1</formula>
    </cfRule>
  </conditionalFormatting>
  <conditionalFormatting sqref="FK9">
    <cfRule type="expression" dxfId="14985" priority="17694" stopIfTrue="1">
      <formula>WEEKDAY($A9)=1</formula>
    </cfRule>
  </conditionalFormatting>
  <conditionalFormatting sqref="FK9">
    <cfRule type="expression" dxfId="14984" priority="17693" stopIfTrue="1">
      <formula>WEEKDAY($A9)=1</formula>
    </cfRule>
  </conditionalFormatting>
  <conditionalFormatting sqref="FK9">
    <cfRule type="expression" dxfId="14983" priority="17692" stopIfTrue="1">
      <formula>WEEKDAY($A9)=1</formula>
    </cfRule>
  </conditionalFormatting>
  <conditionalFormatting sqref="FK9">
    <cfRule type="expression" dxfId="14982" priority="17691" stopIfTrue="1">
      <formula>WEEKDAY($A9)=1</formula>
    </cfRule>
  </conditionalFormatting>
  <conditionalFormatting sqref="FK9">
    <cfRule type="expression" dxfId="14981" priority="17690" stopIfTrue="1">
      <formula>WEEKDAY($A9)=1</formula>
    </cfRule>
  </conditionalFormatting>
  <conditionalFormatting sqref="FK9">
    <cfRule type="expression" dxfId="14980" priority="17689" stopIfTrue="1">
      <formula>WEEKDAY($A9)=1</formula>
    </cfRule>
  </conditionalFormatting>
  <conditionalFormatting sqref="FK9">
    <cfRule type="expression" dxfId="14979" priority="17688" stopIfTrue="1">
      <formula>WEEKDAY($A9)=1</formula>
    </cfRule>
  </conditionalFormatting>
  <conditionalFormatting sqref="FK9">
    <cfRule type="expression" dxfId="14978" priority="17687" stopIfTrue="1">
      <formula>WEEKDAY($A9)=1</formula>
    </cfRule>
  </conditionalFormatting>
  <conditionalFormatting sqref="FK9">
    <cfRule type="expression" dxfId="14977" priority="17686" stopIfTrue="1">
      <formula>WEEKDAY($A9)=1</formula>
    </cfRule>
  </conditionalFormatting>
  <conditionalFormatting sqref="FK9">
    <cfRule type="expression" dxfId="14976" priority="17685" stopIfTrue="1">
      <formula>WEEKDAY($A9)=1</formula>
    </cfRule>
  </conditionalFormatting>
  <conditionalFormatting sqref="FK9">
    <cfRule type="expression" dxfId="14975" priority="17684" stopIfTrue="1">
      <formula>WEEKDAY($A9)=1</formula>
    </cfRule>
  </conditionalFormatting>
  <conditionalFormatting sqref="FK9">
    <cfRule type="expression" dxfId="14974" priority="17683" stopIfTrue="1">
      <formula>WEEKDAY($A9)=1</formula>
    </cfRule>
  </conditionalFormatting>
  <conditionalFormatting sqref="FK9">
    <cfRule type="expression" dxfId="14973" priority="17682" stopIfTrue="1">
      <formula>WEEKDAY($A9)=1</formula>
    </cfRule>
  </conditionalFormatting>
  <conditionalFormatting sqref="FK9">
    <cfRule type="expression" dxfId="14972" priority="17681" stopIfTrue="1">
      <formula>WEEKDAY($A9)=1</formula>
    </cfRule>
  </conditionalFormatting>
  <conditionalFormatting sqref="FK9">
    <cfRule type="expression" dxfId="14971" priority="17679" stopIfTrue="1">
      <formula>WEEKDAY($A9)=1</formula>
    </cfRule>
  </conditionalFormatting>
  <conditionalFormatting sqref="FK9">
    <cfRule type="expression" dxfId="14970" priority="17678" stopIfTrue="1">
      <formula>WEEKDAY($A9)=1</formula>
    </cfRule>
  </conditionalFormatting>
  <conditionalFormatting sqref="FK9">
    <cfRule type="expression" dxfId="14969" priority="17677" stopIfTrue="1">
      <formula>WEEKDAY($A9)=1</formula>
    </cfRule>
  </conditionalFormatting>
  <conditionalFormatting sqref="FK9">
    <cfRule type="expression" dxfId="14968" priority="17676" stopIfTrue="1">
      <formula>WEEKDAY($A9)=1</formula>
    </cfRule>
  </conditionalFormatting>
  <conditionalFormatting sqref="FK9">
    <cfRule type="expression" dxfId="14967" priority="17675" stopIfTrue="1">
      <formula>WEEKDAY($A9)=1</formula>
    </cfRule>
  </conditionalFormatting>
  <conditionalFormatting sqref="FK9">
    <cfRule type="expression" dxfId="14966" priority="17674" stopIfTrue="1">
      <formula>WEEKDAY($A9)=1</formula>
    </cfRule>
  </conditionalFormatting>
  <conditionalFormatting sqref="FK9">
    <cfRule type="expression" dxfId="14965" priority="17673" stopIfTrue="1">
      <formula>WEEKDAY($A9)=1</formula>
    </cfRule>
  </conditionalFormatting>
  <conditionalFormatting sqref="FK9">
    <cfRule type="expression" dxfId="14964" priority="17672" stopIfTrue="1">
      <formula>WEEKDAY($A9)=1</formula>
    </cfRule>
  </conditionalFormatting>
  <conditionalFormatting sqref="FK9">
    <cfRule type="expression" dxfId="14963" priority="17671" stopIfTrue="1">
      <formula>WEEKDAY($A9)=1</formula>
    </cfRule>
  </conditionalFormatting>
  <conditionalFormatting sqref="FK9">
    <cfRule type="expression" dxfId="14962" priority="17670" stopIfTrue="1">
      <formula>WEEKDAY($A9)=1</formula>
    </cfRule>
  </conditionalFormatting>
  <conditionalFormatting sqref="FK9">
    <cfRule type="expression" dxfId="14961" priority="17669" stopIfTrue="1">
      <formula>WEEKDAY($A9)=1</formula>
    </cfRule>
  </conditionalFormatting>
  <conditionalFormatting sqref="FK9">
    <cfRule type="expression" dxfId="14960" priority="17668" stopIfTrue="1">
      <formula>WEEKDAY($A9)=1</formula>
    </cfRule>
  </conditionalFormatting>
  <conditionalFormatting sqref="FK9">
    <cfRule type="expression" dxfId="14959" priority="17667" stopIfTrue="1">
      <formula>WEEKDAY($A9)=1</formula>
    </cfRule>
  </conditionalFormatting>
  <conditionalFormatting sqref="FK9">
    <cfRule type="expression" dxfId="14958" priority="17666" stopIfTrue="1">
      <formula>WEEKDAY($A9)=1</formula>
    </cfRule>
  </conditionalFormatting>
  <conditionalFormatting sqref="FK9">
    <cfRule type="expression" dxfId="14957" priority="17665" stopIfTrue="1">
      <formula>WEEKDAY($A9)=1</formula>
    </cfRule>
  </conditionalFormatting>
  <conditionalFormatting sqref="FK9">
    <cfRule type="expression" dxfId="14956" priority="17664" stopIfTrue="1">
      <formula>WEEKDAY($A9)=1</formula>
    </cfRule>
  </conditionalFormatting>
  <conditionalFormatting sqref="FK9">
    <cfRule type="expression" dxfId="14955" priority="17663" stopIfTrue="1">
      <formula>WEEKDAY($A9)=1</formula>
    </cfRule>
  </conditionalFormatting>
  <conditionalFormatting sqref="FK9">
    <cfRule type="expression" dxfId="14954" priority="17662" stopIfTrue="1">
      <formula>WEEKDAY($A9)=1</formula>
    </cfRule>
  </conditionalFormatting>
  <conditionalFormatting sqref="FK9">
    <cfRule type="expression" dxfId="14953" priority="17661" stopIfTrue="1">
      <formula>WEEKDAY($A9)=1</formula>
    </cfRule>
  </conditionalFormatting>
  <conditionalFormatting sqref="FK9">
    <cfRule type="expression" dxfId="14952" priority="17660" stopIfTrue="1">
      <formula>WEEKDAY($A9)=1</formula>
    </cfRule>
  </conditionalFormatting>
  <conditionalFormatting sqref="FK9">
    <cfRule type="expression" dxfId="14951" priority="17659" stopIfTrue="1">
      <formula>WEEKDAY($A9)=1</formula>
    </cfRule>
  </conditionalFormatting>
  <conditionalFormatting sqref="FK9">
    <cfRule type="expression" dxfId="14950" priority="17658" stopIfTrue="1">
      <formula>WEEKDAY($A9)=1</formula>
    </cfRule>
  </conditionalFormatting>
  <conditionalFormatting sqref="FK9">
    <cfRule type="expression" dxfId="14949" priority="17657" stopIfTrue="1">
      <formula>WEEKDAY($A9)=1</formula>
    </cfRule>
  </conditionalFormatting>
  <conditionalFormatting sqref="FK9">
    <cfRule type="expression" dxfId="14948" priority="17656" stopIfTrue="1">
      <formula>WEEKDAY($A9)=1</formula>
    </cfRule>
  </conditionalFormatting>
  <conditionalFormatting sqref="FK9">
    <cfRule type="expression" dxfId="14947" priority="17655" stopIfTrue="1">
      <formula>WEEKDAY($A9)=1</formula>
    </cfRule>
  </conditionalFormatting>
  <conditionalFormatting sqref="FK9">
    <cfRule type="expression" dxfId="14946" priority="17654" stopIfTrue="1">
      <formula>WEEKDAY($A9)=1</formula>
    </cfRule>
  </conditionalFormatting>
  <conditionalFormatting sqref="FK9">
    <cfRule type="expression" dxfId="14945" priority="17653" stopIfTrue="1">
      <formula>WEEKDAY($A9)=1</formula>
    </cfRule>
  </conditionalFormatting>
  <conditionalFormatting sqref="FK9">
    <cfRule type="expression" dxfId="14944" priority="17652" stopIfTrue="1">
      <formula>WEEKDAY($A9)=1</formula>
    </cfRule>
  </conditionalFormatting>
  <conditionalFormatting sqref="FK9">
    <cfRule type="expression" dxfId="14943" priority="17651" stopIfTrue="1">
      <formula>WEEKDAY($A9)=1</formula>
    </cfRule>
  </conditionalFormatting>
  <conditionalFormatting sqref="FK9">
    <cfRule type="expression" dxfId="14942" priority="17650" stopIfTrue="1">
      <formula>WEEKDAY($A9)=1</formula>
    </cfRule>
  </conditionalFormatting>
  <conditionalFormatting sqref="FK9">
    <cfRule type="expression" dxfId="14941" priority="17649" stopIfTrue="1">
      <formula>WEEKDAY($A9)=1</formula>
    </cfRule>
  </conditionalFormatting>
  <conditionalFormatting sqref="FK9">
    <cfRule type="expression" dxfId="14940" priority="17648" stopIfTrue="1">
      <formula>WEEKDAY($A9)=1</formula>
    </cfRule>
  </conditionalFormatting>
  <conditionalFormatting sqref="FK9">
    <cfRule type="expression" dxfId="14939" priority="17647" stopIfTrue="1">
      <formula>WEEKDAY($A9)=1</formula>
    </cfRule>
  </conditionalFormatting>
  <conditionalFormatting sqref="FK9">
    <cfRule type="expression" dxfId="14938" priority="17646" stopIfTrue="1">
      <formula>WEEKDAY($A9)=1</formula>
    </cfRule>
  </conditionalFormatting>
  <conditionalFormatting sqref="FK9">
    <cfRule type="expression" dxfId="14937" priority="17642" stopIfTrue="1">
      <formula>WEEKDAY($A9)=1</formula>
    </cfRule>
  </conditionalFormatting>
  <conditionalFormatting sqref="FK9">
    <cfRule type="expression" dxfId="14936" priority="17645" stopIfTrue="1">
      <formula>WEEKDAY($A9)=1</formula>
    </cfRule>
  </conditionalFormatting>
  <conditionalFormatting sqref="FK9">
    <cfRule type="expression" dxfId="14935" priority="17644" stopIfTrue="1">
      <formula>WEEKDAY($A9)=1</formula>
    </cfRule>
  </conditionalFormatting>
  <conditionalFormatting sqref="FK9">
    <cfRule type="expression" dxfId="14934" priority="17643" stopIfTrue="1">
      <formula>WEEKDAY($A9)=1</formula>
    </cfRule>
  </conditionalFormatting>
  <conditionalFormatting sqref="FK9">
    <cfRule type="expression" dxfId="14933" priority="17641" stopIfTrue="1">
      <formula>WEEKDAY($A9)=1</formula>
    </cfRule>
  </conditionalFormatting>
  <conditionalFormatting sqref="FK9">
    <cfRule type="expression" dxfId="14932" priority="17640" stopIfTrue="1">
      <formula>WEEKDAY($A9)=1</formula>
    </cfRule>
  </conditionalFormatting>
  <conditionalFormatting sqref="FK9">
    <cfRule type="expression" dxfId="14931" priority="17639" stopIfTrue="1">
      <formula>WEEKDAY($A9)=1</formula>
    </cfRule>
  </conditionalFormatting>
  <conditionalFormatting sqref="FK9">
    <cfRule type="expression" dxfId="14930" priority="17638" stopIfTrue="1">
      <formula>WEEKDAY($A9)=1</formula>
    </cfRule>
  </conditionalFormatting>
  <conditionalFormatting sqref="FK9">
    <cfRule type="expression" dxfId="14929" priority="17591" stopIfTrue="1">
      <formula>WEEKDAY($A9)=1</formula>
    </cfRule>
  </conditionalFormatting>
  <conditionalFormatting sqref="FK9">
    <cfRule type="expression" dxfId="14928" priority="17637" stopIfTrue="1">
      <formula>WEEKDAY($A9)=1</formula>
    </cfRule>
  </conditionalFormatting>
  <conditionalFormatting sqref="FK9">
    <cfRule type="expression" dxfId="14927" priority="17636" stopIfTrue="1">
      <formula>WEEKDAY($A9)=1</formula>
    </cfRule>
  </conditionalFormatting>
  <conditionalFormatting sqref="FK9">
    <cfRule type="expression" dxfId="14926" priority="17635" stopIfTrue="1">
      <formula>WEEKDAY($A9)=1</formula>
    </cfRule>
  </conditionalFormatting>
  <conditionalFormatting sqref="FK9">
    <cfRule type="expression" dxfId="14925" priority="17634" stopIfTrue="1">
      <formula>WEEKDAY($A9)=1</formula>
    </cfRule>
  </conditionalFormatting>
  <conditionalFormatting sqref="FK9">
    <cfRule type="expression" dxfId="14924" priority="17633" stopIfTrue="1">
      <formula>WEEKDAY($A9)=1</formula>
    </cfRule>
  </conditionalFormatting>
  <conditionalFormatting sqref="FK9">
    <cfRule type="expression" dxfId="14923" priority="17632" stopIfTrue="1">
      <formula>WEEKDAY($A9)=1</formula>
    </cfRule>
  </conditionalFormatting>
  <conditionalFormatting sqref="FK9">
    <cfRule type="expression" dxfId="14922" priority="17631" stopIfTrue="1">
      <formula>WEEKDAY($A9)=1</formula>
    </cfRule>
  </conditionalFormatting>
  <conditionalFormatting sqref="FK9">
    <cfRule type="expression" dxfId="14921" priority="17630" stopIfTrue="1">
      <formula>WEEKDAY($A9)=1</formula>
    </cfRule>
  </conditionalFormatting>
  <conditionalFormatting sqref="FK9">
    <cfRule type="expression" dxfId="14920" priority="17629" stopIfTrue="1">
      <formula>WEEKDAY($A9)=1</formula>
    </cfRule>
  </conditionalFormatting>
  <conditionalFormatting sqref="FK9">
    <cfRule type="expression" dxfId="14919" priority="17628" stopIfTrue="1">
      <formula>WEEKDAY($A9)=1</formula>
    </cfRule>
  </conditionalFormatting>
  <conditionalFormatting sqref="FK9">
    <cfRule type="expression" dxfId="14918" priority="17627" stopIfTrue="1">
      <formula>WEEKDAY($A9)=1</formula>
    </cfRule>
  </conditionalFormatting>
  <conditionalFormatting sqref="FK9">
    <cfRule type="expression" dxfId="14917" priority="17626" stopIfTrue="1">
      <formula>WEEKDAY($A9)=1</formula>
    </cfRule>
  </conditionalFormatting>
  <conditionalFormatting sqref="FK9">
    <cfRule type="expression" dxfId="14916" priority="17625" stopIfTrue="1">
      <formula>WEEKDAY($A9)=1</formula>
    </cfRule>
  </conditionalFormatting>
  <conditionalFormatting sqref="FK9">
    <cfRule type="expression" dxfId="14915" priority="17624" stopIfTrue="1">
      <formula>WEEKDAY($A9)=1</formula>
    </cfRule>
  </conditionalFormatting>
  <conditionalFormatting sqref="FK9">
    <cfRule type="expression" dxfId="14914" priority="17623" stopIfTrue="1">
      <formula>WEEKDAY($A9)=1</formula>
    </cfRule>
  </conditionalFormatting>
  <conditionalFormatting sqref="FK9">
    <cfRule type="expression" dxfId="14913" priority="17622" stopIfTrue="1">
      <formula>WEEKDAY($A9)=1</formula>
    </cfRule>
  </conditionalFormatting>
  <conditionalFormatting sqref="FK9">
    <cfRule type="expression" dxfId="14912" priority="17621" stopIfTrue="1">
      <formula>WEEKDAY($A9)=1</formula>
    </cfRule>
  </conditionalFormatting>
  <conditionalFormatting sqref="FK9">
    <cfRule type="expression" dxfId="14911" priority="17620" stopIfTrue="1">
      <formula>WEEKDAY($A9)=1</formula>
    </cfRule>
  </conditionalFormatting>
  <conditionalFormatting sqref="FK9">
    <cfRule type="expression" dxfId="14910" priority="17619" stopIfTrue="1">
      <formula>WEEKDAY($A9)=1</formula>
    </cfRule>
  </conditionalFormatting>
  <conditionalFormatting sqref="FK9">
    <cfRule type="expression" dxfId="14909" priority="17618" stopIfTrue="1">
      <formula>WEEKDAY($A9)=1</formula>
    </cfRule>
  </conditionalFormatting>
  <conditionalFormatting sqref="FK9">
    <cfRule type="expression" dxfId="14908" priority="17617" stopIfTrue="1">
      <formula>WEEKDAY($A9)=1</formula>
    </cfRule>
  </conditionalFormatting>
  <conditionalFormatting sqref="FK9">
    <cfRule type="expression" dxfId="14907" priority="17616" stopIfTrue="1">
      <formula>WEEKDAY($A9)=1</formula>
    </cfRule>
  </conditionalFormatting>
  <conditionalFormatting sqref="FK9">
    <cfRule type="expression" dxfId="14906" priority="17615" stopIfTrue="1">
      <formula>WEEKDAY($A9)=1</formula>
    </cfRule>
  </conditionalFormatting>
  <conditionalFormatting sqref="FK9">
    <cfRule type="expression" dxfId="14905" priority="17614" stopIfTrue="1">
      <formula>WEEKDAY($A9)=1</formula>
    </cfRule>
  </conditionalFormatting>
  <conditionalFormatting sqref="FK9">
    <cfRule type="expression" dxfId="14904" priority="17613" stopIfTrue="1">
      <formula>WEEKDAY($A9)=1</formula>
    </cfRule>
  </conditionalFormatting>
  <conditionalFormatting sqref="FK9">
    <cfRule type="expression" dxfId="14903" priority="17612" stopIfTrue="1">
      <formula>WEEKDAY($A9)=1</formula>
    </cfRule>
  </conditionalFormatting>
  <conditionalFormatting sqref="FK9">
    <cfRule type="expression" dxfId="14902" priority="17611" stopIfTrue="1">
      <formula>WEEKDAY($A9)=1</formula>
    </cfRule>
  </conditionalFormatting>
  <conditionalFormatting sqref="FK9">
    <cfRule type="expression" dxfId="14901" priority="17610" stopIfTrue="1">
      <formula>WEEKDAY($A9)=1</formula>
    </cfRule>
  </conditionalFormatting>
  <conditionalFormatting sqref="FK9">
    <cfRule type="expression" dxfId="14900" priority="17609" stopIfTrue="1">
      <formula>WEEKDAY($A9)=1</formula>
    </cfRule>
  </conditionalFormatting>
  <conditionalFormatting sqref="FK9">
    <cfRule type="expression" dxfId="14899" priority="17608" stopIfTrue="1">
      <formula>WEEKDAY($A9)=1</formula>
    </cfRule>
  </conditionalFormatting>
  <conditionalFormatting sqref="FK9">
    <cfRule type="expression" dxfId="14898" priority="17607" stopIfTrue="1">
      <formula>WEEKDAY($A9)=1</formula>
    </cfRule>
  </conditionalFormatting>
  <conditionalFormatting sqref="FK9">
    <cfRule type="expression" dxfId="14897" priority="17606" stopIfTrue="1">
      <formula>WEEKDAY($A9)=1</formula>
    </cfRule>
  </conditionalFormatting>
  <conditionalFormatting sqref="FK9">
    <cfRule type="expression" dxfId="14896" priority="17605" stopIfTrue="1">
      <formula>WEEKDAY($A9)=1</formula>
    </cfRule>
  </conditionalFormatting>
  <conditionalFormatting sqref="FK9">
    <cfRule type="expression" dxfId="14895" priority="17604" stopIfTrue="1">
      <formula>WEEKDAY($A9)=1</formula>
    </cfRule>
  </conditionalFormatting>
  <conditionalFormatting sqref="FK9">
    <cfRule type="expression" dxfId="14894" priority="17603" stopIfTrue="1">
      <formula>WEEKDAY($A9)=1</formula>
    </cfRule>
  </conditionalFormatting>
  <conditionalFormatting sqref="FK9">
    <cfRule type="expression" dxfId="14893" priority="17602" stopIfTrue="1">
      <formula>WEEKDAY($A9)=1</formula>
    </cfRule>
  </conditionalFormatting>
  <conditionalFormatting sqref="FK9">
    <cfRule type="expression" dxfId="14892" priority="17601" stopIfTrue="1">
      <formula>WEEKDAY($A9)=1</formula>
    </cfRule>
  </conditionalFormatting>
  <conditionalFormatting sqref="FK9">
    <cfRule type="expression" dxfId="14891" priority="17600" stopIfTrue="1">
      <formula>WEEKDAY($A9)=1</formula>
    </cfRule>
  </conditionalFormatting>
  <conditionalFormatting sqref="FK9">
    <cfRule type="expression" dxfId="14890" priority="17599" stopIfTrue="1">
      <formula>WEEKDAY($A9)=1</formula>
    </cfRule>
  </conditionalFormatting>
  <conditionalFormatting sqref="FK9">
    <cfRule type="expression" dxfId="14889" priority="17598" stopIfTrue="1">
      <formula>WEEKDAY($A9)=1</formula>
    </cfRule>
  </conditionalFormatting>
  <conditionalFormatting sqref="FK9">
    <cfRule type="expression" dxfId="14888" priority="17597" stopIfTrue="1">
      <formula>WEEKDAY($A9)=1</formula>
    </cfRule>
  </conditionalFormatting>
  <conditionalFormatting sqref="FK9">
    <cfRule type="expression" dxfId="14887" priority="17596" stopIfTrue="1">
      <formula>WEEKDAY($A9)=1</formula>
    </cfRule>
  </conditionalFormatting>
  <conditionalFormatting sqref="FK9">
    <cfRule type="expression" dxfId="14886" priority="17595" stopIfTrue="1">
      <formula>WEEKDAY($A9)=1</formula>
    </cfRule>
  </conditionalFormatting>
  <conditionalFormatting sqref="FK9">
    <cfRule type="expression" dxfId="14885" priority="17594" stopIfTrue="1">
      <formula>WEEKDAY($A9)=1</formula>
    </cfRule>
  </conditionalFormatting>
  <conditionalFormatting sqref="FK9">
    <cfRule type="expression" dxfId="14884" priority="17593" stopIfTrue="1">
      <formula>WEEKDAY($A9)=1</formula>
    </cfRule>
  </conditionalFormatting>
  <conditionalFormatting sqref="FK9">
    <cfRule type="expression" dxfId="14883" priority="17592" stopIfTrue="1">
      <formula>WEEKDAY($A9)=1</formula>
    </cfRule>
  </conditionalFormatting>
  <conditionalFormatting sqref="FK9">
    <cfRule type="expression" dxfId="14882" priority="17587" stopIfTrue="1">
      <formula>WEEKDAY($A9)=1</formula>
    </cfRule>
  </conditionalFormatting>
  <conditionalFormatting sqref="FK9">
    <cfRule type="expression" dxfId="14881" priority="17590" stopIfTrue="1">
      <formula>WEEKDAY($A9)=1</formula>
    </cfRule>
  </conditionalFormatting>
  <conditionalFormatting sqref="FK9">
    <cfRule type="expression" dxfId="14880" priority="17589" stopIfTrue="1">
      <formula>WEEKDAY($A9)=1</formula>
    </cfRule>
  </conditionalFormatting>
  <conditionalFormatting sqref="FK9">
    <cfRule type="expression" dxfId="14879" priority="17588" stopIfTrue="1">
      <formula>WEEKDAY($A9)=1</formula>
    </cfRule>
  </conditionalFormatting>
  <conditionalFormatting sqref="FK9">
    <cfRule type="expression" dxfId="14878" priority="17586" stopIfTrue="1">
      <formula>WEEKDAY($A9)=1</formula>
    </cfRule>
  </conditionalFormatting>
  <conditionalFormatting sqref="FK9">
    <cfRule type="expression" dxfId="14877" priority="17585" stopIfTrue="1">
      <formula>WEEKDAY($A9)=1</formula>
    </cfRule>
  </conditionalFormatting>
  <conditionalFormatting sqref="FK9">
    <cfRule type="expression" dxfId="14876" priority="17584" stopIfTrue="1">
      <formula>WEEKDAY($A9)=1</formula>
    </cfRule>
  </conditionalFormatting>
  <conditionalFormatting sqref="FK9">
    <cfRule type="expression" dxfId="14875" priority="17583" stopIfTrue="1">
      <formula>WEEKDAY($A9)=1</formula>
    </cfRule>
  </conditionalFormatting>
  <conditionalFormatting sqref="FK9">
    <cfRule type="expression" dxfId="14874" priority="17536" stopIfTrue="1">
      <formula>WEEKDAY($A9)=1</formula>
    </cfRule>
  </conditionalFormatting>
  <conditionalFormatting sqref="FK9">
    <cfRule type="expression" dxfId="14873" priority="17582" stopIfTrue="1">
      <formula>WEEKDAY($A9)=1</formula>
    </cfRule>
  </conditionalFormatting>
  <conditionalFormatting sqref="FK9">
    <cfRule type="expression" dxfId="14872" priority="17581" stopIfTrue="1">
      <formula>WEEKDAY($A9)=1</formula>
    </cfRule>
  </conditionalFormatting>
  <conditionalFormatting sqref="FK9">
    <cfRule type="expression" dxfId="14871" priority="17580" stopIfTrue="1">
      <formula>WEEKDAY($A9)=1</formula>
    </cfRule>
  </conditionalFormatting>
  <conditionalFormatting sqref="FK9">
    <cfRule type="expression" dxfId="14870" priority="17579" stopIfTrue="1">
      <formula>WEEKDAY($A9)=1</formula>
    </cfRule>
  </conditionalFormatting>
  <conditionalFormatting sqref="FK9">
    <cfRule type="expression" dxfId="14869" priority="17578" stopIfTrue="1">
      <formula>WEEKDAY($A9)=1</formula>
    </cfRule>
  </conditionalFormatting>
  <conditionalFormatting sqref="FK9">
    <cfRule type="expression" dxfId="14868" priority="17577" stopIfTrue="1">
      <formula>WEEKDAY($A9)=1</formula>
    </cfRule>
  </conditionalFormatting>
  <conditionalFormatting sqref="FK9">
    <cfRule type="expression" dxfId="14867" priority="17576" stopIfTrue="1">
      <formula>WEEKDAY($A9)=1</formula>
    </cfRule>
  </conditionalFormatting>
  <conditionalFormatting sqref="FK9">
    <cfRule type="expression" dxfId="14866" priority="17575" stopIfTrue="1">
      <formula>WEEKDAY($A9)=1</formula>
    </cfRule>
  </conditionalFormatting>
  <conditionalFormatting sqref="FK9">
    <cfRule type="expression" dxfId="14865" priority="17574" stopIfTrue="1">
      <formula>WEEKDAY($A9)=1</formula>
    </cfRule>
  </conditionalFormatting>
  <conditionalFormatting sqref="FK9">
    <cfRule type="expression" dxfId="14864" priority="17573" stopIfTrue="1">
      <formula>WEEKDAY($A9)=1</formula>
    </cfRule>
  </conditionalFormatting>
  <conditionalFormatting sqref="FK9">
    <cfRule type="expression" dxfId="14863" priority="17572" stopIfTrue="1">
      <formula>WEEKDAY($A9)=1</formula>
    </cfRule>
  </conditionalFormatting>
  <conditionalFormatting sqref="FK9">
    <cfRule type="expression" dxfId="14862" priority="17571" stopIfTrue="1">
      <formula>WEEKDAY($A9)=1</formula>
    </cfRule>
  </conditionalFormatting>
  <conditionalFormatting sqref="FK9">
    <cfRule type="expression" dxfId="14861" priority="17570" stopIfTrue="1">
      <formula>WEEKDAY($A9)=1</formula>
    </cfRule>
  </conditionalFormatting>
  <conditionalFormatting sqref="FK9">
    <cfRule type="expression" dxfId="14860" priority="17569" stopIfTrue="1">
      <formula>WEEKDAY($A9)=1</formula>
    </cfRule>
  </conditionalFormatting>
  <conditionalFormatting sqref="FK9">
    <cfRule type="expression" dxfId="14859" priority="17568" stopIfTrue="1">
      <formula>WEEKDAY($A9)=1</formula>
    </cfRule>
  </conditionalFormatting>
  <conditionalFormatting sqref="FK9">
    <cfRule type="expression" dxfId="14858" priority="17567" stopIfTrue="1">
      <formula>WEEKDAY($A9)=1</formula>
    </cfRule>
  </conditionalFormatting>
  <conditionalFormatting sqref="FK9">
    <cfRule type="expression" dxfId="14857" priority="17566" stopIfTrue="1">
      <formula>WEEKDAY($A9)=1</formula>
    </cfRule>
  </conditionalFormatting>
  <conditionalFormatting sqref="FK9">
    <cfRule type="expression" dxfId="14856" priority="17565" stopIfTrue="1">
      <formula>WEEKDAY($A9)=1</formula>
    </cfRule>
  </conditionalFormatting>
  <conditionalFormatting sqref="FK9">
    <cfRule type="expression" dxfId="14855" priority="17564" stopIfTrue="1">
      <formula>WEEKDAY($A9)=1</formula>
    </cfRule>
  </conditionalFormatting>
  <conditionalFormatting sqref="FK9">
    <cfRule type="expression" dxfId="14854" priority="17563" stopIfTrue="1">
      <formula>WEEKDAY($A9)=1</formula>
    </cfRule>
  </conditionalFormatting>
  <conditionalFormatting sqref="FK9">
    <cfRule type="expression" dxfId="14853" priority="17562" stopIfTrue="1">
      <formula>WEEKDAY($A9)=1</formula>
    </cfRule>
  </conditionalFormatting>
  <conditionalFormatting sqref="FK9">
    <cfRule type="expression" dxfId="14852" priority="17561" stopIfTrue="1">
      <formula>WEEKDAY($A9)=1</formula>
    </cfRule>
  </conditionalFormatting>
  <conditionalFormatting sqref="FK9">
    <cfRule type="expression" dxfId="14851" priority="17560" stopIfTrue="1">
      <formula>WEEKDAY($A9)=1</formula>
    </cfRule>
  </conditionalFormatting>
  <conditionalFormatting sqref="FK9">
    <cfRule type="expression" dxfId="14850" priority="17559" stopIfTrue="1">
      <formula>WEEKDAY($A9)=1</formula>
    </cfRule>
  </conditionalFormatting>
  <conditionalFormatting sqref="FK9">
    <cfRule type="expression" dxfId="14849" priority="17558" stopIfTrue="1">
      <formula>WEEKDAY($A9)=1</formula>
    </cfRule>
  </conditionalFormatting>
  <conditionalFormatting sqref="FK9">
    <cfRule type="expression" dxfId="14848" priority="17557" stopIfTrue="1">
      <formula>WEEKDAY($A9)=1</formula>
    </cfRule>
  </conditionalFormatting>
  <conditionalFormatting sqref="FK9">
    <cfRule type="expression" dxfId="14847" priority="17556" stopIfTrue="1">
      <formula>WEEKDAY($A9)=1</formula>
    </cfRule>
  </conditionalFormatting>
  <conditionalFormatting sqref="FK9">
    <cfRule type="expression" dxfId="14846" priority="17555" stopIfTrue="1">
      <formula>WEEKDAY($A9)=1</formula>
    </cfRule>
  </conditionalFormatting>
  <conditionalFormatting sqref="FK9">
    <cfRule type="expression" dxfId="14845" priority="17554" stopIfTrue="1">
      <formula>WEEKDAY($A9)=1</formula>
    </cfRule>
  </conditionalFormatting>
  <conditionalFormatting sqref="FK9">
    <cfRule type="expression" dxfId="14844" priority="17553" stopIfTrue="1">
      <formula>WEEKDAY($A9)=1</formula>
    </cfRule>
  </conditionalFormatting>
  <conditionalFormatting sqref="FK9">
    <cfRule type="expression" dxfId="14843" priority="17552" stopIfTrue="1">
      <formula>WEEKDAY($A9)=1</formula>
    </cfRule>
  </conditionalFormatting>
  <conditionalFormatting sqref="FK9">
    <cfRule type="expression" dxfId="14842" priority="17551" stopIfTrue="1">
      <formula>WEEKDAY($A9)=1</formula>
    </cfRule>
  </conditionalFormatting>
  <conditionalFormatting sqref="FK9">
    <cfRule type="expression" dxfId="14841" priority="17550" stopIfTrue="1">
      <formula>WEEKDAY($A9)=1</formula>
    </cfRule>
  </conditionalFormatting>
  <conditionalFormatting sqref="FK9">
    <cfRule type="expression" dxfId="14840" priority="17549" stopIfTrue="1">
      <formula>WEEKDAY($A9)=1</formula>
    </cfRule>
  </conditionalFormatting>
  <conditionalFormatting sqref="FK9">
    <cfRule type="expression" dxfId="14839" priority="17548" stopIfTrue="1">
      <formula>WEEKDAY($A9)=1</formula>
    </cfRule>
  </conditionalFormatting>
  <conditionalFormatting sqref="FK9">
    <cfRule type="expression" dxfId="14838" priority="17547" stopIfTrue="1">
      <formula>WEEKDAY($A9)=1</formula>
    </cfRule>
  </conditionalFormatting>
  <conditionalFormatting sqref="FK9">
    <cfRule type="expression" dxfId="14837" priority="17546" stopIfTrue="1">
      <formula>WEEKDAY($A9)=1</formula>
    </cfRule>
  </conditionalFormatting>
  <conditionalFormatting sqref="FK9">
    <cfRule type="expression" dxfId="14836" priority="17545" stopIfTrue="1">
      <formula>WEEKDAY($A9)=1</formula>
    </cfRule>
  </conditionalFormatting>
  <conditionalFormatting sqref="FK9">
    <cfRule type="expression" dxfId="14835" priority="17544" stopIfTrue="1">
      <formula>WEEKDAY($A9)=1</formula>
    </cfRule>
  </conditionalFormatting>
  <conditionalFormatting sqref="FK9">
    <cfRule type="expression" dxfId="14834" priority="17543" stopIfTrue="1">
      <formula>WEEKDAY($A9)=1</formula>
    </cfRule>
  </conditionalFormatting>
  <conditionalFormatting sqref="FK9">
    <cfRule type="expression" dxfId="14833" priority="17542" stopIfTrue="1">
      <formula>WEEKDAY($A9)=1</formula>
    </cfRule>
  </conditionalFormatting>
  <conditionalFormatting sqref="FK9">
    <cfRule type="expression" dxfId="14832" priority="17541" stopIfTrue="1">
      <formula>WEEKDAY($A9)=1</formula>
    </cfRule>
  </conditionalFormatting>
  <conditionalFormatting sqref="FK9">
    <cfRule type="expression" dxfId="14831" priority="17540" stopIfTrue="1">
      <formula>WEEKDAY($A9)=1</formula>
    </cfRule>
  </conditionalFormatting>
  <conditionalFormatting sqref="FK9">
    <cfRule type="expression" dxfId="14830" priority="17539" stopIfTrue="1">
      <formula>WEEKDAY($A9)=1</formula>
    </cfRule>
  </conditionalFormatting>
  <conditionalFormatting sqref="FK9">
    <cfRule type="expression" dxfId="14829" priority="17538" stopIfTrue="1">
      <formula>WEEKDAY($A9)=1</formula>
    </cfRule>
  </conditionalFormatting>
  <conditionalFormatting sqref="FK9">
    <cfRule type="expression" dxfId="14828" priority="17537" stopIfTrue="1">
      <formula>WEEKDAY($A9)=1</formula>
    </cfRule>
  </conditionalFormatting>
  <conditionalFormatting sqref="FK9">
    <cfRule type="expression" dxfId="14827" priority="17535" stopIfTrue="1">
      <formula>WEEKDAY($A9)=1</formula>
    </cfRule>
  </conditionalFormatting>
  <conditionalFormatting sqref="FK9">
    <cfRule type="expression" dxfId="14826" priority="17534" stopIfTrue="1">
      <formula>WEEKDAY($A9)=1</formula>
    </cfRule>
  </conditionalFormatting>
  <conditionalFormatting sqref="FK9">
    <cfRule type="expression" dxfId="14825" priority="17533" stopIfTrue="1">
      <formula>WEEKDAY($A9)=1</formula>
    </cfRule>
  </conditionalFormatting>
  <conditionalFormatting sqref="FK9">
    <cfRule type="expression" dxfId="14824" priority="17532" stopIfTrue="1">
      <formula>WEEKDAY($A9)=1</formula>
    </cfRule>
  </conditionalFormatting>
  <conditionalFormatting sqref="FK9">
    <cfRule type="expression" dxfId="14823" priority="17531" stopIfTrue="1">
      <formula>WEEKDAY($A9)=1</formula>
    </cfRule>
  </conditionalFormatting>
  <conditionalFormatting sqref="FK9">
    <cfRule type="expression" dxfId="14822" priority="17530" stopIfTrue="1">
      <formula>WEEKDAY($A9)=1</formula>
    </cfRule>
  </conditionalFormatting>
  <conditionalFormatting sqref="FK9">
    <cfRule type="expression" dxfId="14821" priority="17529" stopIfTrue="1">
      <formula>WEEKDAY($A9)=1</formula>
    </cfRule>
  </conditionalFormatting>
  <conditionalFormatting sqref="FK9">
    <cfRule type="expression" dxfId="14820" priority="17528" stopIfTrue="1">
      <formula>WEEKDAY($A9)=1</formula>
    </cfRule>
  </conditionalFormatting>
  <conditionalFormatting sqref="FK9">
    <cfRule type="expression" dxfId="14819" priority="17527" stopIfTrue="1">
      <formula>WEEKDAY($A9)=1</formula>
    </cfRule>
  </conditionalFormatting>
  <conditionalFormatting sqref="FK9">
    <cfRule type="expression" dxfId="14818" priority="17526" stopIfTrue="1">
      <formula>WEEKDAY($A9)=1</formula>
    </cfRule>
  </conditionalFormatting>
  <conditionalFormatting sqref="FK9">
    <cfRule type="expression" dxfId="14817" priority="17525" stopIfTrue="1">
      <formula>WEEKDAY($A9)=1</formula>
    </cfRule>
  </conditionalFormatting>
  <conditionalFormatting sqref="FK9">
    <cfRule type="expression" dxfId="14816" priority="17524" stopIfTrue="1">
      <formula>WEEKDAY($A9)=1</formula>
    </cfRule>
  </conditionalFormatting>
  <conditionalFormatting sqref="FK9">
    <cfRule type="expression" dxfId="14815" priority="17523" stopIfTrue="1">
      <formula>WEEKDAY($A9)=1</formula>
    </cfRule>
  </conditionalFormatting>
  <conditionalFormatting sqref="FK9">
    <cfRule type="expression" dxfId="14814" priority="17522" stopIfTrue="1">
      <formula>WEEKDAY($A9)=1</formula>
    </cfRule>
  </conditionalFormatting>
  <conditionalFormatting sqref="FK9">
    <cfRule type="expression" dxfId="14813" priority="17521" stopIfTrue="1">
      <formula>WEEKDAY($A9)=1</formula>
    </cfRule>
  </conditionalFormatting>
  <conditionalFormatting sqref="FK9">
    <cfRule type="expression" dxfId="14812" priority="17520" stopIfTrue="1">
      <formula>WEEKDAY($A9)=1</formula>
    </cfRule>
  </conditionalFormatting>
  <conditionalFormatting sqref="FK9">
    <cfRule type="expression" dxfId="14811" priority="17519" stopIfTrue="1">
      <formula>WEEKDAY($A9)=1</formula>
    </cfRule>
  </conditionalFormatting>
  <conditionalFormatting sqref="FK9">
    <cfRule type="expression" dxfId="14810" priority="17518" stopIfTrue="1">
      <formula>WEEKDAY($A9)=1</formula>
    </cfRule>
  </conditionalFormatting>
  <conditionalFormatting sqref="FK9">
    <cfRule type="expression" dxfId="14809" priority="17517" stopIfTrue="1">
      <formula>WEEKDAY($A9)=1</formula>
    </cfRule>
  </conditionalFormatting>
  <conditionalFormatting sqref="FK9">
    <cfRule type="expression" dxfId="14808" priority="17516" stopIfTrue="1">
      <formula>WEEKDAY($A9)=1</formula>
    </cfRule>
  </conditionalFormatting>
  <conditionalFormatting sqref="FK9">
    <cfRule type="expression" dxfId="14807" priority="17515" stopIfTrue="1">
      <formula>WEEKDAY($A9)=1</formula>
    </cfRule>
  </conditionalFormatting>
  <conditionalFormatting sqref="FK9">
    <cfRule type="expression" dxfId="14806" priority="17514" stopIfTrue="1">
      <formula>WEEKDAY($A9)=1</formula>
    </cfRule>
  </conditionalFormatting>
  <conditionalFormatting sqref="FK9">
    <cfRule type="expression" dxfId="14805" priority="17513" stopIfTrue="1">
      <formula>WEEKDAY($A9)=1</formula>
    </cfRule>
  </conditionalFormatting>
  <conditionalFormatting sqref="FK9">
    <cfRule type="expression" dxfId="14804" priority="17512" stopIfTrue="1">
      <formula>WEEKDAY($A9)=1</formula>
    </cfRule>
  </conditionalFormatting>
  <conditionalFormatting sqref="FK9">
    <cfRule type="expression" dxfId="14803" priority="17511" stopIfTrue="1">
      <formula>WEEKDAY($A9)=1</formula>
    </cfRule>
  </conditionalFormatting>
  <conditionalFormatting sqref="FK9">
    <cfRule type="expression" dxfId="14802" priority="17510" stopIfTrue="1">
      <formula>WEEKDAY($A9)=1</formula>
    </cfRule>
  </conditionalFormatting>
  <conditionalFormatting sqref="FK9">
    <cfRule type="expression" dxfId="14801" priority="17509" stopIfTrue="1">
      <formula>WEEKDAY($A9)=1</formula>
    </cfRule>
  </conditionalFormatting>
  <conditionalFormatting sqref="FK9">
    <cfRule type="expression" dxfId="14800" priority="17508" stopIfTrue="1">
      <formula>WEEKDAY($A9)=1</formula>
    </cfRule>
  </conditionalFormatting>
  <conditionalFormatting sqref="FK9">
    <cfRule type="expression" dxfId="14799" priority="17507" stopIfTrue="1">
      <formula>WEEKDAY($A9)=1</formula>
    </cfRule>
  </conditionalFormatting>
  <conditionalFormatting sqref="FK9">
    <cfRule type="expression" dxfId="14798" priority="17506" stopIfTrue="1">
      <formula>WEEKDAY($A9)=1</formula>
    </cfRule>
  </conditionalFormatting>
  <conditionalFormatting sqref="FK9">
    <cfRule type="expression" dxfId="14797" priority="17505" stopIfTrue="1">
      <formula>WEEKDAY($A9)=1</formula>
    </cfRule>
  </conditionalFormatting>
  <conditionalFormatting sqref="FK9">
    <cfRule type="expression" dxfId="14796" priority="17504" stopIfTrue="1">
      <formula>WEEKDAY($A9)=1</formula>
    </cfRule>
  </conditionalFormatting>
  <conditionalFormatting sqref="FK9">
    <cfRule type="expression" dxfId="14795" priority="17503" stopIfTrue="1">
      <formula>WEEKDAY($A9)=1</formula>
    </cfRule>
  </conditionalFormatting>
  <conditionalFormatting sqref="FK9">
    <cfRule type="expression" dxfId="14794" priority="17502" stopIfTrue="1">
      <formula>WEEKDAY($A9)=1</formula>
    </cfRule>
  </conditionalFormatting>
  <conditionalFormatting sqref="FK9">
    <cfRule type="expression" dxfId="14793" priority="17498" stopIfTrue="1">
      <formula>WEEKDAY($A9)=1</formula>
    </cfRule>
  </conditionalFormatting>
  <conditionalFormatting sqref="FK9">
    <cfRule type="expression" dxfId="14792" priority="17501" stopIfTrue="1">
      <formula>WEEKDAY($A9)=1</formula>
    </cfRule>
  </conditionalFormatting>
  <conditionalFormatting sqref="FK9">
    <cfRule type="expression" dxfId="14791" priority="17500" stopIfTrue="1">
      <formula>WEEKDAY($A9)=1</formula>
    </cfRule>
  </conditionalFormatting>
  <conditionalFormatting sqref="FK9">
    <cfRule type="expression" dxfId="14790" priority="17499" stopIfTrue="1">
      <formula>WEEKDAY($A9)=1</formula>
    </cfRule>
  </conditionalFormatting>
  <conditionalFormatting sqref="FK9">
    <cfRule type="expression" dxfId="14789" priority="17497" stopIfTrue="1">
      <formula>WEEKDAY($A9)=1</formula>
    </cfRule>
  </conditionalFormatting>
  <conditionalFormatting sqref="FK9">
    <cfRule type="expression" dxfId="14788" priority="17496" stopIfTrue="1">
      <formula>WEEKDAY($A9)=1</formula>
    </cfRule>
  </conditionalFormatting>
  <conditionalFormatting sqref="FK9">
    <cfRule type="expression" dxfId="14787" priority="17495" stopIfTrue="1">
      <formula>WEEKDAY($A9)=1</formula>
    </cfRule>
  </conditionalFormatting>
  <conditionalFormatting sqref="FK9">
    <cfRule type="expression" dxfId="14786" priority="17494" stopIfTrue="1">
      <formula>WEEKDAY($A9)=1</formula>
    </cfRule>
  </conditionalFormatting>
  <conditionalFormatting sqref="FK9">
    <cfRule type="expression" dxfId="14785" priority="17447" stopIfTrue="1">
      <formula>WEEKDAY($A9)=1</formula>
    </cfRule>
  </conditionalFormatting>
  <conditionalFormatting sqref="FK9">
    <cfRule type="expression" dxfId="14784" priority="17493" stopIfTrue="1">
      <formula>WEEKDAY($A9)=1</formula>
    </cfRule>
  </conditionalFormatting>
  <conditionalFormatting sqref="FK9">
    <cfRule type="expression" dxfId="14783" priority="17492" stopIfTrue="1">
      <formula>WEEKDAY($A9)=1</formula>
    </cfRule>
  </conditionalFormatting>
  <conditionalFormatting sqref="FK9">
    <cfRule type="expression" dxfId="14782" priority="17491" stopIfTrue="1">
      <formula>WEEKDAY($A9)=1</formula>
    </cfRule>
  </conditionalFormatting>
  <conditionalFormatting sqref="FK9">
    <cfRule type="expression" dxfId="14781" priority="17490" stopIfTrue="1">
      <formula>WEEKDAY($A9)=1</formula>
    </cfRule>
  </conditionalFormatting>
  <conditionalFormatting sqref="FK9">
    <cfRule type="expression" dxfId="14780" priority="17489" stopIfTrue="1">
      <formula>WEEKDAY($A9)=1</formula>
    </cfRule>
  </conditionalFormatting>
  <conditionalFormatting sqref="FK9">
    <cfRule type="expression" dxfId="14779" priority="17488" stopIfTrue="1">
      <formula>WEEKDAY($A9)=1</formula>
    </cfRule>
  </conditionalFormatting>
  <conditionalFormatting sqref="FK9">
    <cfRule type="expression" dxfId="14778" priority="17487" stopIfTrue="1">
      <formula>WEEKDAY($A9)=1</formula>
    </cfRule>
  </conditionalFormatting>
  <conditionalFormatting sqref="FK9">
    <cfRule type="expression" dxfId="14777" priority="17486" stopIfTrue="1">
      <formula>WEEKDAY($A9)=1</formula>
    </cfRule>
  </conditionalFormatting>
  <conditionalFormatting sqref="FK9">
    <cfRule type="expression" dxfId="14776" priority="17485" stopIfTrue="1">
      <formula>WEEKDAY($A9)=1</formula>
    </cfRule>
  </conditionalFormatting>
  <conditionalFormatting sqref="FK9">
    <cfRule type="expression" dxfId="14775" priority="17484" stopIfTrue="1">
      <formula>WEEKDAY($A9)=1</formula>
    </cfRule>
  </conditionalFormatting>
  <conditionalFormatting sqref="FK9">
    <cfRule type="expression" dxfId="14774" priority="17483" stopIfTrue="1">
      <formula>WEEKDAY($A9)=1</formula>
    </cfRule>
  </conditionalFormatting>
  <conditionalFormatting sqref="FK9">
    <cfRule type="expression" dxfId="14773" priority="17482" stopIfTrue="1">
      <formula>WEEKDAY($A9)=1</formula>
    </cfRule>
  </conditionalFormatting>
  <conditionalFormatting sqref="FK9">
    <cfRule type="expression" dxfId="14772" priority="17481" stopIfTrue="1">
      <formula>WEEKDAY($A9)=1</formula>
    </cfRule>
  </conditionalFormatting>
  <conditionalFormatting sqref="FK9">
    <cfRule type="expression" dxfId="14771" priority="17480" stopIfTrue="1">
      <formula>WEEKDAY($A9)=1</formula>
    </cfRule>
  </conditionalFormatting>
  <conditionalFormatting sqref="FK9">
    <cfRule type="expression" dxfId="14770" priority="17479" stopIfTrue="1">
      <formula>WEEKDAY($A9)=1</formula>
    </cfRule>
  </conditionalFormatting>
  <conditionalFormatting sqref="FK9">
    <cfRule type="expression" dxfId="14769" priority="17478" stopIfTrue="1">
      <formula>WEEKDAY($A9)=1</formula>
    </cfRule>
  </conditionalFormatting>
  <conditionalFormatting sqref="FK9">
    <cfRule type="expression" dxfId="14768" priority="17477" stopIfTrue="1">
      <formula>WEEKDAY($A9)=1</formula>
    </cfRule>
  </conditionalFormatting>
  <conditionalFormatting sqref="FK9">
    <cfRule type="expression" dxfId="14767" priority="17476" stopIfTrue="1">
      <formula>WEEKDAY($A9)=1</formula>
    </cfRule>
  </conditionalFormatting>
  <conditionalFormatting sqref="FK9">
    <cfRule type="expression" dxfId="14766" priority="17475" stopIfTrue="1">
      <formula>WEEKDAY($A9)=1</formula>
    </cfRule>
  </conditionalFormatting>
  <conditionalFormatting sqref="FK9">
    <cfRule type="expression" dxfId="14765" priority="17474" stopIfTrue="1">
      <formula>WEEKDAY($A9)=1</formula>
    </cfRule>
  </conditionalFormatting>
  <conditionalFormatting sqref="FK9">
    <cfRule type="expression" dxfId="14764" priority="17473" stopIfTrue="1">
      <formula>WEEKDAY($A9)=1</formula>
    </cfRule>
  </conditionalFormatting>
  <conditionalFormatting sqref="FK9">
    <cfRule type="expression" dxfId="14763" priority="17472" stopIfTrue="1">
      <formula>WEEKDAY($A9)=1</formula>
    </cfRule>
  </conditionalFormatting>
  <conditionalFormatting sqref="FK9">
    <cfRule type="expression" dxfId="14762" priority="17471" stopIfTrue="1">
      <formula>WEEKDAY($A9)=1</formula>
    </cfRule>
  </conditionalFormatting>
  <conditionalFormatting sqref="FK9">
    <cfRule type="expression" dxfId="14761" priority="17470" stopIfTrue="1">
      <formula>WEEKDAY($A9)=1</formula>
    </cfRule>
  </conditionalFormatting>
  <conditionalFormatting sqref="FK9">
    <cfRule type="expression" dxfId="14760" priority="17469" stopIfTrue="1">
      <formula>WEEKDAY($A9)=1</formula>
    </cfRule>
  </conditionalFormatting>
  <conditionalFormatting sqref="FK9">
    <cfRule type="expression" dxfId="14759" priority="17468" stopIfTrue="1">
      <formula>WEEKDAY($A9)=1</formula>
    </cfRule>
  </conditionalFormatting>
  <conditionalFormatting sqref="FK9">
    <cfRule type="expression" dxfId="14758" priority="17467" stopIfTrue="1">
      <formula>WEEKDAY($A9)=1</formula>
    </cfRule>
  </conditionalFormatting>
  <conditionalFormatting sqref="FK9">
    <cfRule type="expression" dxfId="14757" priority="17466" stopIfTrue="1">
      <formula>WEEKDAY($A9)=1</formula>
    </cfRule>
  </conditionalFormatting>
  <conditionalFormatting sqref="FK9">
    <cfRule type="expression" dxfId="14756" priority="17465" stopIfTrue="1">
      <formula>WEEKDAY($A9)=1</formula>
    </cfRule>
  </conditionalFormatting>
  <conditionalFormatting sqref="FK9">
    <cfRule type="expression" dxfId="14755" priority="17464" stopIfTrue="1">
      <formula>WEEKDAY($A9)=1</formula>
    </cfRule>
  </conditionalFormatting>
  <conditionalFormatting sqref="FK9">
    <cfRule type="expression" dxfId="14754" priority="17463" stopIfTrue="1">
      <formula>WEEKDAY($A9)=1</formula>
    </cfRule>
  </conditionalFormatting>
  <conditionalFormatting sqref="FK9">
    <cfRule type="expression" dxfId="14753" priority="17462" stopIfTrue="1">
      <formula>WEEKDAY($A9)=1</formula>
    </cfRule>
  </conditionalFormatting>
  <conditionalFormatting sqref="FK9">
    <cfRule type="expression" dxfId="14752" priority="17461" stopIfTrue="1">
      <formula>WEEKDAY($A9)=1</formula>
    </cfRule>
  </conditionalFormatting>
  <conditionalFormatting sqref="FK9">
    <cfRule type="expression" dxfId="14751" priority="17460" stopIfTrue="1">
      <formula>WEEKDAY($A9)=1</formula>
    </cfRule>
  </conditionalFormatting>
  <conditionalFormatting sqref="FK9">
    <cfRule type="expression" dxfId="14750" priority="17459" stopIfTrue="1">
      <formula>WEEKDAY($A9)=1</formula>
    </cfRule>
  </conditionalFormatting>
  <conditionalFormatting sqref="FK9">
    <cfRule type="expression" dxfId="14749" priority="17458" stopIfTrue="1">
      <formula>WEEKDAY($A9)=1</formula>
    </cfRule>
  </conditionalFormatting>
  <conditionalFormatting sqref="FK9">
    <cfRule type="expression" dxfId="14748" priority="17457" stopIfTrue="1">
      <formula>WEEKDAY($A9)=1</formula>
    </cfRule>
  </conditionalFormatting>
  <conditionalFormatting sqref="FK9">
    <cfRule type="expression" dxfId="14747" priority="17456" stopIfTrue="1">
      <formula>WEEKDAY($A9)=1</formula>
    </cfRule>
  </conditionalFormatting>
  <conditionalFormatting sqref="FK9">
    <cfRule type="expression" dxfId="14746" priority="17455" stopIfTrue="1">
      <formula>WEEKDAY($A9)=1</formula>
    </cfRule>
  </conditionalFormatting>
  <conditionalFormatting sqref="FK9">
    <cfRule type="expression" dxfId="14745" priority="17454" stopIfTrue="1">
      <formula>WEEKDAY($A9)=1</formula>
    </cfRule>
  </conditionalFormatting>
  <conditionalFormatting sqref="FK9">
    <cfRule type="expression" dxfId="14744" priority="17453" stopIfTrue="1">
      <formula>WEEKDAY($A9)=1</formula>
    </cfRule>
  </conditionalFormatting>
  <conditionalFormatting sqref="FK9">
    <cfRule type="expression" dxfId="14743" priority="17452" stopIfTrue="1">
      <formula>WEEKDAY($A9)=1</formula>
    </cfRule>
  </conditionalFormatting>
  <conditionalFormatting sqref="FK9">
    <cfRule type="expression" dxfId="14742" priority="17451" stopIfTrue="1">
      <formula>WEEKDAY($A9)=1</formula>
    </cfRule>
  </conditionalFormatting>
  <conditionalFormatting sqref="FK9">
    <cfRule type="expression" dxfId="14741" priority="17450" stopIfTrue="1">
      <formula>WEEKDAY($A9)=1</formula>
    </cfRule>
  </conditionalFormatting>
  <conditionalFormatting sqref="FK9">
    <cfRule type="expression" dxfId="14740" priority="17449" stopIfTrue="1">
      <formula>WEEKDAY($A9)=1</formula>
    </cfRule>
  </conditionalFormatting>
  <conditionalFormatting sqref="FK9">
    <cfRule type="expression" dxfId="14739" priority="17448" stopIfTrue="1">
      <formula>WEEKDAY($A9)=1</formula>
    </cfRule>
  </conditionalFormatting>
  <conditionalFormatting sqref="FK9">
    <cfRule type="expression" dxfId="14738" priority="17443" stopIfTrue="1">
      <formula>WEEKDAY($A9)=1</formula>
    </cfRule>
  </conditionalFormatting>
  <conditionalFormatting sqref="FK9">
    <cfRule type="expression" dxfId="14737" priority="17446" stopIfTrue="1">
      <formula>WEEKDAY($A9)=1</formula>
    </cfRule>
  </conditionalFormatting>
  <conditionalFormatting sqref="FK9">
    <cfRule type="expression" dxfId="14736" priority="17445" stopIfTrue="1">
      <formula>WEEKDAY($A9)=1</formula>
    </cfRule>
  </conditionalFormatting>
  <conditionalFormatting sqref="FK9">
    <cfRule type="expression" dxfId="14735" priority="17444" stopIfTrue="1">
      <formula>WEEKDAY($A9)=1</formula>
    </cfRule>
  </conditionalFormatting>
  <conditionalFormatting sqref="FK9">
    <cfRule type="expression" dxfId="14734" priority="17442" stopIfTrue="1">
      <formula>WEEKDAY($A9)=1</formula>
    </cfRule>
  </conditionalFormatting>
  <conditionalFormatting sqref="FK9">
    <cfRule type="expression" dxfId="14733" priority="17441" stopIfTrue="1">
      <formula>WEEKDAY($A9)=1</formula>
    </cfRule>
  </conditionalFormatting>
  <conditionalFormatting sqref="FK9">
    <cfRule type="expression" dxfId="14732" priority="17440" stopIfTrue="1">
      <formula>WEEKDAY($A9)=1</formula>
    </cfRule>
  </conditionalFormatting>
  <conditionalFormatting sqref="FK9">
    <cfRule type="expression" dxfId="14731" priority="17439" stopIfTrue="1">
      <formula>WEEKDAY($A9)=1</formula>
    </cfRule>
  </conditionalFormatting>
  <conditionalFormatting sqref="FK9">
    <cfRule type="expression" dxfId="14730" priority="17392" stopIfTrue="1">
      <formula>WEEKDAY($A9)=1</formula>
    </cfRule>
  </conditionalFormatting>
  <conditionalFormatting sqref="FK9">
    <cfRule type="expression" dxfId="14729" priority="17438" stopIfTrue="1">
      <formula>WEEKDAY($A9)=1</formula>
    </cfRule>
  </conditionalFormatting>
  <conditionalFormatting sqref="FK9">
    <cfRule type="expression" dxfId="14728" priority="17437" stopIfTrue="1">
      <formula>WEEKDAY($A9)=1</formula>
    </cfRule>
  </conditionalFormatting>
  <conditionalFormatting sqref="FK9">
    <cfRule type="expression" dxfId="14727" priority="17436" stopIfTrue="1">
      <formula>WEEKDAY($A9)=1</formula>
    </cfRule>
  </conditionalFormatting>
  <conditionalFormatting sqref="FK9">
    <cfRule type="expression" dxfId="14726" priority="17435" stopIfTrue="1">
      <formula>WEEKDAY($A9)=1</formula>
    </cfRule>
  </conditionalFormatting>
  <conditionalFormatting sqref="FK9">
    <cfRule type="expression" dxfId="14725" priority="17434" stopIfTrue="1">
      <formula>WEEKDAY($A9)=1</formula>
    </cfRule>
  </conditionalFormatting>
  <conditionalFormatting sqref="FK9">
    <cfRule type="expression" dxfId="14724" priority="17433" stopIfTrue="1">
      <formula>WEEKDAY($A9)=1</formula>
    </cfRule>
  </conditionalFormatting>
  <conditionalFormatting sqref="FK9">
    <cfRule type="expression" dxfId="14723" priority="17432" stopIfTrue="1">
      <formula>WEEKDAY($A9)=1</formula>
    </cfRule>
  </conditionalFormatting>
  <conditionalFormatting sqref="FK9">
    <cfRule type="expression" dxfId="14722" priority="17431" stopIfTrue="1">
      <formula>WEEKDAY($A9)=1</formula>
    </cfRule>
  </conditionalFormatting>
  <conditionalFormatting sqref="FK9">
    <cfRule type="expression" dxfId="14721" priority="17430" stopIfTrue="1">
      <formula>WEEKDAY($A9)=1</formula>
    </cfRule>
  </conditionalFormatting>
  <conditionalFormatting sqref="FK9">
    <cfRule type="expression" dxfId="14720" priority="17429" stopIfTrue="1">
      <formula>WEEKDAY($A9)=1</formula>
    </cfRule>
  </conditionalFormatting>
  <conditionalFormatting sqref="FK9">
    <cfRule type="expression" dxfId="14719" priority="17428" stopIfTrue="1">
      <formula>WEEKDAY($A9)=1</formula>
    </cfRule>
  </conditionalFormatting>
  <conditionalFormatting sqref="FK9">
    <cfRule type="expression" dxfId="14718" priority="17427" stopIfTrue="1">
      <formula>WEEKDAY($A9)=1</formula>
    </cfRule>
  </conditionalFormatting>
  <conditionalFormatting sqref="FK9">
    <cfRule type="expression" dxfId="14717" priority="17426" stopIfTrue="1">
      <formula>WEEKDAY($A9)=1</formula>
    </cfRule>
  </conditionalFormatting>
  <conditionalFormatting sqref="FK9">
    <cfRule type="expression" dxfId="14716" priority="17425" stopIfTrue="1">
      <formula>WEEKDAY($A9)=1</formula>
    </cfRule>
  </conditionalFormatting>
  <conditionalFormatting sqref="FK9">
    <cfRule type="expression" dxfId="14715" priority="17424" stopIfTrue="1">
      <formula>WEEKDAY($A9)=1</formula>
    </cfRule>
  </conditionalFormatting>
  <conditionalFormatting sqref="FK9">
    <cfRule type="expression" dxfId="14714" priority="17423" stopIfTrue="1">
      <formula>WEEKDAY($A9)=1</formula>
    </cfRule>
  </conditionalFormatting>
  <conditionalFormatting sqref="FK9">
    <cfRule type="expression" dxfId="14713" priority="17422" stopIfTrue="1">
      <formula>WEEKDAY($A9)=1</formula>
    </cfRule>
  </conditionalFormatting>
  <conditionalFormatting sqref="FK9">
    <cfRule type="expression" dxfId="14712" priority="17421" stopIfTrue="1">
      <formula>WEEKDAY($A9)=1</formula>
    </cfRule>
  </conditionalFormatting>
  <conditionalFormatting sqref="FK9">
    <cfRule type="expression" dxfId="14711" priority="17420" stopIfTrue="1">
      <formula>WEEKDAY($A9)=1</formula>
    </cfRule>
  </conditionalFormatting>
  <conditionalFormatting sqref="FK9">
    <cfRule type="expression" dxfId="14710" priority="17419" stopIfTrue="1">
      <formula>WEEKDAY($A9)=1</formula>
    </cfRule>
  </conditionalFormatting>
  <conditionalFormatting sqref="FK9">
    <cfRule type="expression" dxfId="14709" priority="17418" stopIfTrue="1">
      <formula>WEEKDAY($A9)=1</formula>
    </cfRule>
  </conditionalFormatting>
  <conditionalFormatting sqref="FK9">
    <cfRule type="expression" dxfId="14708" priority="17417" stopIfTrue="1">
      <formula>WEEKDAY($A9)=1</formula>
    </cfRule>
  </conditionalFormatting>
  <conditionalFormatting sqref="FK9">
    <cfRule type="expression" dxfId="14707" priority="17416" stopIfTrue="1">
      <formula>WEEKDAY($A9)=1</formula>
    </cfRule>
  </conditionalFormatting>
  <conditionalFormatting sqref="FK9">
    <cfRule type="expression" dxfId="14706" priority="17415" stopIfTrue="1">
      <formula>WEEKDAY($A9)=1</formula>
    </cfRule>
  </conditionalFormatting>
  <conditionalFormatting sqref="FK9">
    <cfRule type="expression" dxfId="14705" priority="17414" stopIfTrue="1">
      <formula>WEEKDAY($A9)=1</formula>
    </cfRule>
  </conditionalFormatting>
  <conditionalFormatting sqref="FK9">
    <cfRule type="expression" dxfId="14704" priority="17413" stopIfTrue="1">
      <formula>WEEKDAY($A9)=1</formula>
    </cfRule>
  </conditionalFormatting>
  <conditionalFormatting sqref="FK9">
    <cfRule type="expression" dxfId="14703" priority="17412" stopIfTrue="1">
      <formula>WEEKDAY($A9)=1</formula>
    </cfRule>
  </conditionalFormatting>
  <conditionalFormatting sqref="FK9">
    <cfRule type="expression" dxfId="14702" priority="17411" stopIfTrue="1">
      <formula>WEEKDAY($A9)=1</formula>
    </cfRule>
  </conditionalFormatting>
  <conditionalFormatting sqref="FK9">
    <cfRule type="expression" dxfId="14701" priority="17410" stopIfTrue="1">
      <formula>WEEKDAY($A9)=1</formula>
    </cfRule>
  </conditionalFormatting>
  <conditionalFormatting sqref="FK9">
    <cfRule type="expression" dxfId="14700" priority="17409" stopIfTrue="1">
      <formula>WEEKDAY($A9)=1</formula>
    </cfRule>
  </conditionalFormatting>
  <conditionalFormatting sqref="FK9">
    <cfRule type="expression" dxfId="14699" priority="17408" stopIfTrue="1">
      <formula>WEEKDAY($A9)=1</formula>
    </cfRule>
  </conditionalFormatting>
  <conditionalFormatting sqref="FK9">
    <cfRule type="expression" dxfId="14698" priority="17407" stopIfTrue="1">
      <formula>WEEKDAY($A9)=1</formula>
    </cfRule>
  </conditionalFormatting>
  <conditionalFormatting sqref="FK9">
    <cfRule type="expression" dxfId="14697" priority="17406" stopIfTrue="1">
      <formula>WEEKDAY($A9)=1</formula>
    </cfRule>
  </conditionalFormatting>
  <conditionalFormatting sqref="FK9">
    <cfRule type="expression" dxfId="14696" priority="17405" stopIfTrue="1">
      <formula>WEEKDAY($A9)=1</formula>
    </cfRule>
  </conditionalFormatting>
  <conditionalFormatting sqref="FK9">
    <cfRule type="expression" dxfId="14695" priority="17404" stopIfTrue="1">
      <formula>WEEKDAY($A9)=1</formula>
    </cfRule>
  </conditionalFormatting>
  <conditionalFormatting sqref="FK9">
    <cfRule type="expression" dxfId="14694" priority="17403" stopIfTrue="1">
      <formula>WEEKDAY($A9)=1</formula>
    </cfRule>
  </conditionalFormatting>
  <conditionalFormatting sqref="FK9">
    <cfRule type="expression" dxfId="14693" priority="17402" stopIfTrue="1">
      <formula>WEEKDAY($A9)=1</formula>
    </cfRule>
  </conditionalFormatting>
  <conditionalFormatting sqref="FK9">
    <cfRule type="expression" dxfId="14692" priority="17401" stopIfTrue="1">
      <formula>WEEKDAY($A9)=1</formula>
    </cfRule>
  </conditionalFormatting>
  <conditionalFormatting sqref="FK9">
    <cfRule type="expression" dxfId="14691" priority="17400" stopIfTrue="1">
      <formula>WEEKDAY($A9)=1</formula>
    </cfRule>
  </conditionalFormatting>
  <conditionalFormatting sqref="FK9">
    <cfRule type="expression" dxfId="14690" priority="17399" stopIfTrue="1">
      <formula>WEEKDAY($A9)=1</formula>
    </cfRule>
  </conditionalFormatting>
  <conditionalFormatting sqref="FK9">
    <cfRule type="expression" dxfId="14689" priority="17398" stopIfTrue="1">
      <formula>WEEKDAY($A9)=1</formula>
    </cfRule>
  </conditionalFormatting>
  <conditionalFormatting sqref="FK9">
    <cfRule type="expression" dxfId="14688" priority="17397" stopIfTrue="1">
      <formula>WEEKDAY($A9)=1</formula>
    </cfRule>
  </conditionalFormatting>
  <conditionalFormatting sqref="FK9">
    <cfRule type="expression" dxfId="14687" priority="17396" stopIfTrue="1">
      <formula>WEEKDAY($A9)=1</formula>
    </cfRule>
  </conditionalFormatting>
  <conditionalFormatting sqref="FK9">
    <cfRule type="expression" dxfId="14686" priority="17395" stopIfTrue="1">
      <formula>WEEKDAY($A9)=1</formula>
    </cfRule>
  </conditionalFormatting>
  <conditionalFormatting sqref="FK9">
    <cfRule type="expression" dxfId="14685" priority="17394" stopIfTrue="1">
      <formula>WEEKDAY($A9)=1</formula>
    </cfRule>
  </conditionalFormatting>
  <conditionalFormatting sqref="FK9">
    <cfRule type="expression" dxfId="14684" priority="17393" stopIfTrue="1">
      <formula>WEEKDAY($A9)=1</formula>
    </cfRule>
  </conditionalFormatting>
  <conditionalFormatting sqref="FK9">
    <cfRule type="expression" dxfId="14683" priority="17391" stopIfTrue="1">
      <formula>WEEKDAY($A9)=1</formula>
    </cfRule>
  </conditionalFormatting>
  <conditionalFormatting sqref="FK9">
    <cfRule type="expression" dxfId="14682" priority="17390" stopIfTrue="1">
      <formula>WEEKDAY($A9)=1</formula>
    </cfRule>
  </conditionalFormatting>
  <conditionalFormatting sqref="FK9">
    <cfRule type="expression" dxfId="14681" priority="17389" stopIfTrue="1">
      <formula>WEEKDAY($A9)=1</formula>
    </cfRule>
  </conditionalFormatting>
  <conditionalFormatting sqref="FK9">
    <cfRule type="expression" dxfId="14680" priority="17388" stopIfTrue="1">
      <formula>WEEKDAY($A9)=1</formula>
    </cfRule>
  </conditionalFormatting>
  <conditionalFormatting sqref="FK9">
    <cfRule type="expression" dxfId="14679" priority="17387" stopIfTrue="1">
      <formula>WEEKDAY($A9)=1</formula>
    </cfRule>
  </conditionalFormatting>
  <conditionalFormatting sqref="FK9">
    <cfRule type="expression" dxfId="14678" priority="17386" stopIfTrue="1">
      <formula>WEEKDAY($A9)=1</formula>
    </cfRule>
  </conditionalFormatting>
  <conditionalFormatting sqref="FK9">
    <cfRule type="expression" dxfId="14677" priority="17385" stopIfTrue="1">
      <formula>WEEKDAY($A9)=1</formula>
    </cfRule>
  </conditionalFormatting>
  <conditionalFormatting sqref="FK9">
    <cfRule type="expression" dxfId="14676" priority="17384" stopIfTrue="1">
      <formula>WEEKDAY($A9)=1</formula>
    </cfRule>
  </conditionalFormatting>
  <conditionalFormatting sqref="FK9">
    <cfRule type="expression" dxfId="14675" priority="17383" stopIfTrue="1">
      <formula>WEEKDAY($A9)=1</formula>
    </cfRule>
  </conditionalFormatting>
  <conditionalFormatting sqref="FK9">
    <cfRule type="expression" dxfId="14674" priority="17382" stopIfTrue="1">
      <formula>WEEKDAY($A9)=1</formula>
    </cfRule>
  </conditionalFormatting>
  <conditionalFormatting sqref="FK9">
    <cfRule type="expression" dxfId="14673" priority="17381" stopIfTrue="1">
      <formula>WEEKDAY($A9)=1</formula>
    </cfRule>
  </conditionalFormatting>
  <conditionalFormatting sqref="FK9">
    <cfRule type="expression" dxfId="14672" priority="17380" stopIfTrue="1">
      <formula>WEEKDAY($A9)=1</formula>
    </cfRule>
  </conditionalFormatting>
  <conditionalFormatting sqref="FK9">
    <cfRule type="expression" dxfId="14671" priority="17379" stopIfTrue="1">
      <formula>WEEKDAY($A9)=1</formula>
    </cfRule>
  </conditionalFormatting>
  <conditionalFormatting sqref="FK9">
    <cfRule type="expression" dxfId="14670" priority="17378" stopIfTrue="1">
      <formula>WEEKDAY($A9)=1</formula>
    </cfRule>
  </conditionalFormatting>
  <conditionalFormatting sqref="FK9">
    <cfRule type="expression" dxfId="14669" priority="17377" stopIfTrue="1">
      <formula>WEEKDAY($A9)=1</formula>
    </cfRule>
  </conditionalFormatting>
  <conditionalFormatting sqref="FK9">
    <cfRule type="expression" dxfId="14668" priority="17376" stopIfTrue="1">
      <formula>WEEKDAY($A9)=1</formula>
    </cfRule>
  </conditionalFormatting>
  <conditionalFormatting sqref="FK9">
    <cfRule type="expression" dxfId="14667" priority="17375" stopIfTrue="1">
      <formula>WEEKDAY($A9)=1</formula>
    </cfRule>
  </conditionalFormatting>
  <conditionalFormatting sqref="FK9">
    <cfRule type="expression" dxfId="14666" priority="17374" stopIfTrue="1">
      <formula>WEEKDAY($A9)=1</formula>
    </cfRule>
  </conditionalFormatting>
  <conditionalFormatting sqref="FK9">
    <cfRule type="expression" dxfId="14665" priority="17373" stopIfTrue="1">
      <formula>WEEKDAY($A9)=1</formula>
    </cfRule>
  </conditionalFormatting>
  <conditionalFormatting sqref="FK9">
    <cfRule type="expression" dxfId="14664" priority="17372" stopIfTrue="1">
      <formula>WEEKDAY($A9)=1</formula>
    </cfRule>
  </conditionalFormatting>
  <conditionalFormatting sqref="FK9">
    <cfRule type="expression" dxfId="14663" priority="17371" stopIfTrue="1">
      <formula>WEEKDAY($A9)=1</formula>
    </cfRule>
  </conditionalFormatting>
  <conditionalFormatting sqref="FK9">
    <cfRule type="expression" dxfId="14662" priority="17370" stopIfTrue="1">
      <formula>WEEKDAY($A9)=1</formula>
    </cfRule>
  </conditionalFormatting>
  <conditionalFormatting sqref="FK9">
    <cfRule type="expression" dxfId="14661" priority="17369" stopIfTrue="1">
      <formula>WEEKDAY($A9)=1</formula>
    </cfRule>
  </conditionalFormatting>
  <conditionalFormatting sqref="FK9">
    <cfRule type="expression" dxfId="14660" priority="17368" stopIfTrue="1">
      <formula>WEEKDAY($A9)=1</formula>
    </cfRule>
  </conditionalFormatting>
  <conditionalFormatting sqref="FK9">
    <cfRule type="expression" dxfId="14659" priority="17367" stopIfTrue="1">
      <formula>WEEKDAY($A9)=1</formula>
    </cfRule>
  </conditionalFormatting>
  <conditionalFormatting sqref="FK9">
    <cfRule type="expression" dxfId="14658" priority="17366" stopIfTrue="1">
      <formula>WEEKDAY($A9)=1</formula>
    </cfRule>
  </conditionalFormatting>
  <conditionalFormatting sqref="FK9">
    <cfRule type="expression" dxfId="14657" priority="17365" stopIfTrue="1">
      <formula>WEEKDAY($A9)=1</formula>
    </cfRule>
  </conditionalFormatting>
  <conditionalFormatting sqref="FK9">
    <cfRule type="expression" dxfId="14656" priority="17364" stopIfTrue="1">
      <formula>WEEKDAY($A9)=1</formula>
    </cfRule>
  </conditionalFormatting>
  <conditionalFormatting sqref="FK9">
    <cfRule type="expression" dxfId="14655" priority="17363" stopIfTrue="1">
      <formula>WEEKDAY($A9)=1</formula>
    </cfRule>
  </conditionalFormatting>
  <conditionalFormatting sqref="FK9">
    <cfRule type="expression" dxfId="14654" priority="17362" stopIfTrue="1">
      <formula>WEEKDAY($A9)=1</formula>
    </cfRule>
  </conditionalFormatting>
  <conditionalFormatting sqref="FK9">
    <cfRule type="expression" dxfId="14653" priority="17361" stopIfTrue="1">
      <formula>WEEKDAY($A9)=1</formula>
    </cfRule>
  </conditionalFormatting>
  <conditionalFormatting sqref="FK9">
    <cfRule type="expression" dxfId="14652" priority="17360" stopIfTrue="1">
      <formula>WEEKDAY($A9)=1</formula>
    </cfRule>
  </conditionalFormatting>
  <conditionalFormatting sqref="FK9">
    <cfRule type="expression" dxfId="14651" priority="17359" stopIfTrue="1">
      <formula>WEEKDAY($A9)=1</formula>
    </cfRule>
  </conditionalFormatting>
  <conditionalFormatting sqref="FK9">
    <cfRule type="expression" dxfId="14650" priority="17358" stopIfTrue="1">
      <formula>WEEKDAY($A9)=1</formula>
    </cfRule>
  </conditionalFormatting>
  <conditionalFormatting sqref="FK9">
    <cfRule type="expression" dxfId="14649" priority="17354" stopIfTrue="1">
      <formula>WEEKDAY($A9)=1</formula>
    </cfRule>
  </conditionalFormatting>
  <conditionalFormatting sqref="FK9">
    <cfRule type="expression" dxfId="14648" priority="17357" stopIfTrue="1">
      <formula>WEEKDAY($A9)=1</formula>
    </cfRule>
  </conditionalFormatting>
  <conditionalFormatting sqref="FK9">
    <cfRule type="expression" dxfId="14647" priority="17356" stopIfTrue="1">
      <formula>WEEKDAY($A9)=1</formula>
    </cfRule>
  </conditionalFormatting>
  <conditionalFormatting sqref="FK9">
    <cfRule type="expression" dxfId="14646" priority="17355" stopIfTrue="1">
      <formula>WEEKDAY($A9)=1</formula>
    </cfRule>
  </conditionalFormatting>
  <conditionalFormatting sqref="FK9">
    <cfRule type="expression" dxfId="14645" priority="17353" stopIfTrue="1">
      <formula>WEEKDAY($A9)=1</formula>
    </cfRule>
  </conditionalFormatting>
  <conditionalFormatting sqref="FK9">
    <cfRule type="expression" dxfId="14644" priority="17352" stopIfTrue="1">
      <formula>WEEKDAY($A9)=1</formula>
    </cfRule>
  </conditionalFormatting>
  <conditionalFormatting sqref="FK9">
    <cfRule type="expression" dxfId="14643" priority="17351" stopIfTrue="1">
      <formula>WEEKDAY($A9)=1</formula>
    </cfRule>
  </conditionalFormatting>
  <conditionalFormatting sqref="FK9">
    <cfRule type="expression" dxfId="14642" priority="17350" stopIfTrue="1">
      <formula>WEEKDAY($A9)=1</formula>
    </cfRule>
  </conditionalFormatting>
  <conditionalFormatting sqref="FK9">
    <cfRule type="expression" dxfId="14641" priority="17303" stopIfTrue="1">
      <formula>WEEKDAY($A9)=1</formula>
    </cfRule>
  </conditionalFormatting>
  <conditionalFormatting sqref="FK9">
    <cfRule type="expression" dxfId="14640" priority="17349" stopIfTrue="1">
      <formula>WEEKDAY($A9)=1</formula>
    </cfRule>
  </conditionalFormatting>
  <conditionalFormatting sqref="FK9">
    <cfRule type="expression" dxfId="14639" priority="17348" stopIfTrue="1">
      <formula>WEEKDAY($A9)=1</formula>
    </cfRule>
  </conditionalFormatting>
  <conditionalFormatting sqref="FK9">
    <cfRule type="expression" dxfId="14638" priority="17347" stopIfTrue="1">
      <formula>WEEKDAY($A9)=1</formula>
    </cfRule>
  </conditionalFormatting>
  <conditionalFormatting sqref="FK9">
    <cfRule type="expression" dxfId="14637" priority="17346" stopIfTrue="1">
      <formula>WEEKDAY($A9)=1</formula>
    </cfRule>
  </conditionalFormatting>
  <conditionalFormatting sqref="FK9">
    <cfRule type="expression" dxfId="14636" priority="17345" stopIfTrue="1">
      <formula>WEEKDAY($A9)=1</formula>
    </cfRule>
  </conditionalFormatting>
  <conditionalFormatting sqref="FK9">
    <cfRule type="expression" dxfId="14635" priority="17344" stopIfTrue="1">
      <formula>WEEKDAY($A9)=1</formula>
    </cfRule>
  </conditionalFormatting>
  <conditionalFormatting sqref="FK9">
    <cfRule type="expression" dxfId="14634" priority="17343" stopIfTrue="1">
      <formula>WEEKDAY($A9)=1</formula>
    </cfRule>
  </conditionalFormatting>
  <conditionalFormatting sqref="FK9">
    <cfRule type="expression" dxfId="14633" priority="17342" stopIfTrue="1">
      <formula>WEEKDAY($A9)=1</formula>
    </cfRule>
  </conditionalFormatting>
  <conditionalFormatting sqref="FK9">
    <cfRule type="expression" dxfId="14632" priority="17341" stopIfTrue="1">
      <formula>WEEKDAY($A9)=1</formula>
    </cfRule>
  </conditionalFormatting>
  <conditionalFormatting sqref="FK9">
    <cfRule type="expression" dxfId="14631" priority="17340" stopIfTrue="1">
      <formula>WEEKDAY($A9)=1</formula>
    </cfRule>
  </conditionalFormatting>
  <conditionalFormatting sqref="FK9">
    <cfRule type="expression" dxfId="14630" priority="17339" stopIfTrue="1">
      <formula>WEEKDAY($A9)=1</formula>
    </cfRule>
  </conditionalFormatting>
  <conditionalFormatting sqref="FK9">
    <cfRule type="expression" dxfId="14629" priority="17338" stopIfTrue="1">
      <formula>WEEKDAY($A9)=1</formula>
    </cfRule>
  </conditionalFormatting>
  <conditionalFormatting sqref="FK9">
    <cfRule type="expression" dxfId="14628" priority="17337" stopIfTrue="1">
      <formula>WEEKDAY($A9)=1</formula>
    </cfRule>
  </conditionalFormatting>
  <conditionalFormatting sqref="FK9">
    <cfRule type="expression" dxfId="14627" priority="17336" stopIfTrue="1">
      <formula>WEEKDAY($A9)=1</formula>
    </cfRule>
  </conditionalFormatting>
  <conditionalFormatting sqref="FK9">
    <cfRule type="expression" dxfId="14626" priority="17335" stopIfTrue="1">
      <formula>WEEKDAY($A9)=1</formula>
    </cfRule>
  </conditionalFormatting>
  <conditionalFormatting sqref="FK9">
    <cfRule type="expression" dxfId="14625" priority="17334" stopIfTrue="1">
      <formula>WEEKDAY($A9)=1</formula>
    </cfRule>
  </conditionalFormatting>
  <conditionalFormatting sqref="FK9">
    <cfRule type="expression" dxfId="14624" priority="17333" stopIfTrue="1">
      <formula>WEEKDAY($A9)=1</formula>
    </cfRule>
  </conditionalFormatting>
  <conditionalFormatting sqref="FK9">
    <cfRule type="expression" dxfId="14623" priority="17332" stopIfTrue="1">
      <formula>WEEKDAY($A9)=1</formula>
    </cfRule>
  </conditionalFormatting>
  <conditionalFormatting sqref="FK9">
    <cfRule type="expression" dxfId="14622" priority="17331" stopIfTrue="1">
      <formula>WEEKDAY($A9)=1</formula>
    </cfRule>
  </conditionalFormatting>
  <conditionalFormatting sqref="FK9">
    <cfRule type="expression" dxfId="14621" priority="17330" stopIfTrue="1">
      <formula>WEEKDAY($A9)=1</formula>
    </cfRule>
  </conditionalFormatting>
  <conditionalFormatting sqref="FK9">
    <cfRule type="expression" dxfId="14620" priority="17329" stopIfTrue="1">
      <formula>WEEKDAY($A9)=1</formula>
    </cfRule>
  </conditionalFormatting>
  <conditionalFormatting sqref="FK9">
    <cfRule type="expression" dxfId="14619" priority="17328" stopIfTrue="1">
      <formula>WEEKDAY($A9)=1</formula>
    </cfRule>
  </conditionalFormatting>
  <conditionalFormatting sqref="FK9">
    <cfRule type="expression" dxfId="14618" priority="17327" stopIfTrue="1">
      <formula>WEEKDAY($A9)=1</formula>
    </cfRule>
  </conditionalFormatting>
  <conditionalFormatting sqref="FK9">
    <cfRule type="expression" dxfId="14617" priority="17326" stopIfTrue="1">
      <formula>WEEKDAY($A9)=1</formula>
    </cfRule>
  </conditionalFormatting>
  <conditionalFormatting sqref="FK9">
    <cfRule type="expression" dxfId="14616" priority="17325" stopIfTrue="1">
      <formula>WEEKDAY($A9)=1</formula>
    </cfRule>
  </conditionalFormatting>
  <conditionalFormatting sqref="FK9">
    <cfRule type="expression" dxfId="14615" priority="17324" stopIfTrue="1">
      <formula>WEEKDAY($A9)=1</formula>
    </cfRule>
  </conditionalFormatting>
  <conditionalFormatting sqref="FK9">
    <cfRule type="expression" dxfId="14614" priority="17323" stopIfTrue="1">
      <formula>WEEKDAY($A9)=1</formula>
    </cfRule>
  </conditionalFormatting>
  <conditionalFormatting sqref="FK9">
    <cfRule type="expression" dxfId="14613" priority="17322" stopIfTrue="1">
      <formula>WEEKDAY($A9)=1</formula>
    </cfRule>
  </conditionalFormatting>
  <conditionalFormatting sqref="FK9">
    <cfRule type="expression" dxfId="14612" priority="17321" stopIfTrue="1">
      <formula>WEEKDAY($A9)=1</formula>
    </cfRule>
  </conditionalFormatting>
  <conditionalFormatting sqref="FK9">
    <cfRule type="expression" dxfId="14611" priority="17320" stopIfTrue="1">
      <formula>WEEKDAY($A9)=1</formula>
    </cfRule>
  </conditionalFormatting>
  <conditionalFormatting sqref="FK9">
    <cfRule type="expression" dxfId="14610" priority="17319" stopIfTrue="1">
      <formula>WEEKDAY($A9)=1</formula>
    </cfRule>
  </conditionalFormatting>
  <conditionalFormatting sqref="FK9">
    <cfRule type="expression" dxfId="14609" priority="17318" stopIfTrue="1">
      <formula>WEEKDAY($A9)=1</formula>
    </cfRule>
  </conditionalFormatting>
  <conditionalFormatting sqref="FK9">
    <cfRule type="expression" dxfId="14608" priority="17317" stopIfTrue="1">
      <formula>WEEKDAY($A9)=1</formula>
    </cfRule>
  </conditionalFormatting>
  <conditionalFormatting sqref="FK9">
    <cfRule type="expression" dxfId="14607" priority="17316" stopIfTrue="1">
      <formula>WEEKDAY($A9)=1</formula>
    </cfRule>
  </conditionalFormatting>
  <conditionalFormatting sqref="FK9">
    <cfRule type="expression" dxfId="14606" priority="17315" stopIfTrue="1">
      <formula>WEEKDAY($A9)=1</formula>
    </cfRule>
  </conditionalFormatting>
  <conditionalFormatting sqref="FK9">
    <cfRule type="expression" dxfId="14605" priority="17314" stopIfTrue="1">
      <formula>WEEKDAY($A9)=1</formula>
    </cfRule>
  </conditionalFormatting>
  <conditionalFormatting sqref="FK9">
    <cfRule type="expression" dxfId="14604" priority="17313" stopIfTrue="1">
      <formula>WEEKDAY($A9)=1</formula>
    </cfRule>
  </conditionalFormatting>
  <conditionalFormatting sqref="FK9">
    <cfRule type="expression" dxfId="14603" priority="17312" stopIfTrue="1">
      <formula>WEEKDAY($A9)=1</formula>
    </cfRule>
  </conditionalFormatting>
  <conditionalFormatting sqref="FK9">
    <cfRule type="expression" dxfId="14602" priority="17311" stopIfTrue="1">
      <formula>WEEKDAY($A9)=1</formula>
    </cfRule>
  </conditionalFormatting>
  <conditionalFormatting sqref="FK9">
    <cfRule type="expression" dxfId="14601" priority="17310" stopIfTrue="1">
      <formula>WEEKDAY($A9)=1</formula>
    </cfRule>
  </conditionalFormatting>
  <conditionalFormatting sqref="FK9">
    <cfRule type="expression" dxfId="14600" priority="17309" stopIfTrue="1">
      <formula>WEEKDAY($A9)=1</formula>
    </cfRule>
  </conditionalFormatting>
  <conditionalFormatting sqref="FK9">
    <cfRule type="expression" dxfId="14599" priority="17308" stopIfTrue="1">
      <formula>WEEKDAY($A9)=1</formula>
    </cfRule>
  </conditionalFormatting>
  <conditionalFormatting sqref="FK9">
    <cfRule type="expression" dxfId="14598" priority="17307" stopIfTrue="1">
      <formula>WEEKDAY($A9)=1</formula>
    </cfRule>
  </conditionalFormatting>
  <conditionalFormatting sqref="FK9">
    <cfRule type="expression" dxfId="14597" priority="17306" stopIfTrue="1">
      <formula>WEEKDAY($A9)=1</formula>
    </cfRule>
  </conditionalFormatting>
  <conditionalFormatting sqref="FK9">
    <cfRule type="expression" dxfId="14596" priority="17305" stopIfTrue="1">
      <formula>WEEKDAY($A9)=1</formula>
    </cfRule>
  </conditionalFormatting>
  <conditionalFormatting sqref="FK9">
    <cfRule type="expression" dxfId="14595" priority="17304" stopIfTrue="1">
      <formula>WEEKDAY($A9)=1</formula>
    </cfRule>
  </conditionalFormatting>
  <conditionalFormatting sqref="FK9">
    <cfRule type="expression" dxfId="14594" priority="17302" stopIfTrue="1">
      <formula>WEEKDAY($A9)=1</formula>
    </cfRule>
  </conditionalFormatting>
  <conditionalFormatting sqref="FK9">
    <cfRule type="expression" dxfId="14593" priority="17301" stopIfTrue="1">
      <formula>WEEKDAY($A9)=1</formula>
    </cfRule>
  </conditionalFormatting>
  <conditionalFormatting sqref="FK9">
    <cfRule type="expression" dxfId="14592" priority="17300" stopIfTrue="1">
      <formula>WEEKDAY($A9)=1</formula>
    </cfRule>
  </conditionalFormatting>
  <conditionalFormatting sqref="FK9">
    <cfRule type="expression" dxfId="14591" priority="17299" stopIfTrue="1">
      <formula>WEEKDAY($A9)=1</formula>
    </cfRule>
  </conditionalFormatting>
  <conditionalFormatting sqref="FK9">
    <cfRule type="expression" dxfId="14590" priority="17298" stopIfTrue="1">
      <formula>WEEKDAY($A9)=1</formula>
    </cfRule>
  </conditionalFormatting>
  <conditionalFormatting sqref="FK9">
    <cfRule type="expression" dxfId="14589" priority="17297" stopIfTrue="1">
      <formula>WEEKDAY($A9)=1</formula>
    </cfRule>
  </conditionalFormatting>
  <conditionalFormatting sqref="FK9">
    <cfRule type="expression" dxfId="14588" priority="17296" stopIfTrue="1">
      <formula>WEEKDAY($A9)=1</formula>
    </cfRule>
  </conditionalFormatting>
  <conditionalFormatting sqref="FK9">
    <cfRule type="expression" dxfId="14587" priority="17295" stopIfTrue="1">
      <formula>WEEKDAY($A9)=1</formula>
    </cfRule>
  </conditionalFormatting>
  <conditionalFormatting sqref="FK9">
    <cfRule type="expression" dxfId="14586" priority="17294" stopIfTrue="1">
      <formula>WEEKDAY($A9)=1</formula>
    </cfRule>
  </conditionalFormatting>
  <conditionalFormatting sqref="FK9">
    <cfRule type="expression" dxfId="14585" priority="17293" stopIfTrue="1">
      <formula>WEEKDAY($A9)=1</formula>
    </cfRule>
  </conditionalFormatting>
  <conditionalFormatting sqref="FK9">
    <cfRule type="expression" dxfId="14584" priority="17292" stopIfTrue="1">
      <formula>WEEKDAY($A9)=1</formula>
    </cfRule>
  </conditionalFormatting>
  <conditionalFormatting sqref="FK9">
    <cfRule type="expression" dxfId="14583" priority="17291" stopIfTrue="1">
      <formula>WEEKDAY($A9)=1</formula>
    </cfRule>
  </conditionalFormatting>
  <conditionalFormatting sqref="FK9">
    <cfRule type="expression" dxfId="14582" priority="17290" stopIfTrue="1">
      <formula>WEEKDAY($A9)=1</formula>
    </cfRule>
  </conditionalFormatting>
  <conditionalFormatting sqref="FK9">
    <cfRule type="expression" dxfId="14581" priority="17289" stopIfTrue="1">
      <formula>WEEKDAY($A9)=1</formula>
    </cfRule>
  </conditionalFormatting>
  <conditionalFormatting sqref="FK9">
    <cfRule type="expression" dxfId="14580" priority="17288" stopIfTrue="1">
      <formula>WEEKDAY($A9)=1</formula>
    </cfRule>
  </conditionalFormatting>
  <conditionalFormatting sqref="FK9">
    <cfRule type="expression" dxfId="14579" priority="17287" stopIfTrue="1">
      <formula>WEEKDAY($A9)=1</formula>
    </cfRule>
  </conditionalFormatting>
  <conditionalFormatting sqref="FK9">
    <cfRule type="expression" dxfId="14578" priority="17286" stopIfTrue="1">
      <formula>WEEKDAY($A9)=1</formula>
    </cfRule>
  </conditionalFormatting>
  <conditionalFormatting sqref="FK9">
    <cfRule type="expression" dxfId="14577" priority="17285" stopIfTrue="1">
      <formula>WEEKDAY($A9)=1</formula>
    </cfRule>
  </conditionalFormatting>
  <conditionalFormatting sqref="FK9">
    <cfRule type="expression" dxfId="14576" priority="17284" stopIfTrue="1">
      <formula>WEEKDAY($A9)=1</formula>
    </cfRule>
  </conditionalFormatting>
  <conditionalFormatting sqref="FK9">
    <cfRule type="expression" dxfId="14575" priority="17283" stopIfTrue="1">
      <formula>WEEKDAY($A9)=1</formula>
    </cfRule>
  </conditionalFormatting>
  <conditionalFormatting sqref="FK9">
    <cfRule type="expression" dxfId="14574" priority="17282" stopIfTrue="1">
      <formula>WEEKDAY($A9)=1</formula>
    </cfRule>
  </conditionalFormatting>
  <conditionalFormatting sqref="FK9">
    <cfRule type="expression" dxfId="14573" priority="17281" stopIfTrue="1">
      <formula>WEEKDAY($A9)=1</formula>
    </cfRule>
  </conditionalFormatting>
  <conditionalFormatting sqref="FK9">
    <cfRule type="expression" dxfId="14572" priority="17280" stopIfTrue="1">
      <formula>WEEKDAY($A9)=1</formula>
    </cfRule>
  </conditionalFormatting>
  <conditionalFormatting sqref="FK9">
    <cfRule type="expression" dxfId="14571" priority="17279" stopIfTrue="1">
      <formula>WEEKDAY($A9)=1</formula>
    </cfRule>
  </conditionalFormatting>
  <conditionalFormatting sqref="FK9">
    <cfRule type="expression" dxfId="14570" priority="17278" stopIfTrue="1">
      <formula>WEEKDAY($A9)=1</formula>
    </cfRule>
  </conditionalFormatting>
  <conditionalFormatting sqref="FK9">
    <cfRule type="expression" dxfId="14569" priority="17277" stopIfTrue="1">
      <formula>WEEKDAY($A9)=1</formula>
    </cfRule>
  </conditionalFormatting>
  <conditionalFormatting sqref="FK9">
    <cfRule type="expression" dxfId="14568" priority="17276" stopIfTrue="1">
      <formula>WEEKDAY($A9)=1</formula>
    </cfRule>
  </conditionalFormatting>
  <conditionalFormatting sqref="FK9">
    <cfRule type="expression" dxfId="14567" priority="17275" stopIfTrue="1">
      <formula>WEEKDAY($A9)=1</formula>
    </cfRule>
  </conditionalFormatting>
  <conditionalFormatting sqref="FK9">
    <cfRule type="expression" dxfId="14566" priority="17274" stopIfTrue="1">
      <formula>WEEKDAY($A9)=1</formula>
    </cfRule>
  </conditionalFormatting>
  <conditionalFormatting sqref="FK9">
    <cfRule type="expression" dxfId="14565" priority="17273" stopIfTrue="1">
      <formula>WEEKDAY($A9)=1</formula>
    </cfRule>
  </conditionalFormatting>
  <conditionalFormatting sqref="FK9">
    <cfRule type="expression" dxfId="14564" priority="17272" stopIfTrue="1">
      <formula>WEEKDAY($A9)=1</formula>
    </cfRule>
  </conditionalFormatting>
  <conditionalFormatting sqref="FK9">
    <cfRule type="expression" dxfId="14563" priority="17271" stopIfTrue="1">
      <formula>WEEKDAY($A9)=1</formula>
    </cfRule>
  </conditionalFormatting>
  <conditionalFormatting sqref="FK9">
    <cfRule type="expression" dxfId="14562" priority="17270" stopIfTrue="1">
      <formula>WEEKDAY($A9)=1</formula>
    </cfRule>
  </conditionalFormatting>
  <conditionalFormatting sqref="FK9">
    <cfRule type="expression" dxfId="14561" priority="17269" stopIfTrue="1">
      <formula>WEEKDAY($A9)=1</formula>
    </cfRule>
  </conditionalFormatting>
  <conditionalFormatting sqref="FK9">
    <cfRule type="expression" dxfId="14560" priority="17265" stopIfTrue="1">
      <formula>WEEKDAY($A9)=1</formula>
    </cfRule>
  </conditionalFormatting>
  <conditionalFormatting sqref="FK9">
    <cfRule type="expression" dxfId="14559" priority="17268" stopIfTrue="1">
      <formula>WEEKDAY($A9)=1</formula>
    </cfRule>
  </conditionalFormatting>
  <conditionalFormatting sqref="FK9">
    <cfRule type="expression" dxfId="14558" priority="17267" stopIfTrue="1">
      <formula>WEEKDAY($A9)=1</formula>
    </cfRule>
  </conditionalFormatting>
  <conditionalFormatting sqref="FK9">
    <cfRule type="expression" dxfId="14557" priority="17266" stopIfTrue="1">
      <formula>WEEKDAY($A9)=1</formula>
    </cfRule>
  </conditionalFormatting>
  <conditionalFormatting sqref="FK9">
    <cfRule type="expression" dxfId="14556" priority="17264" stopIfTrue="1">
      <formula>WEEKDAY($A9)=1</formula>
    </cfRule>
  </conditionalFormatting>
  <conditionalFormatting sqref="FK9">
    <cfRule type="expression" dxfId="14555" priority="17263" stopIfTrue="1">
      <formula>WEEKDAY($A9)=1</formula>
    </cfRule>
  </conditionalFormatting>
  <conditionalFormatting sqref="FK9">
    <cfRule type="expression" dxfId="14554" priority="17262" stopIfTrue="1">
      <formula>WEEKDAY($A9)=1</formula>
    </cfRule>
  </conditionalFormatting>
  <conditionalFormatting sqref="FK9">
    <cfRule type="expression" dxfId="14553" priority="17261" stopIfTrue="1">
      <formula>WEEKDAY($A9)=1</formula>
    </cfRule>
  </conditionalFormatting>
  <conditionalFormatting sqref="FK9">
    <cfRule type="expression" dxfId="14552" priority="17214" stopIfTrue="1">
      <formula>WEEKDAY($A9)=1</formula>
    </cfRule>
  </conditionalFormatting>
  <conditionalFormatting sqref="FK9">
    <cfRule type="expression" dxfId="14551" priority="17260" stopIfTrue="1">
      <formula>WEEKDAY($A9)=1</formula>
    </cfRule>
  </conditionalFormatting>
  <conditionalFormatting sqref="FK9">
    <cfRule type="expression" dxfId="14550" priority="17259" stopIfTrue="1">
      <formula>WEEKDAY($A9)=1</formula>
    </cfRule>
  </conditionalFormatting>
  <conditionalFormatting sqref="FK9">
    <cfRule type="expression" dxfId="14549" priority="17258" stopIfTrue="1">
      <formula>WEEKDAY($A9)=1</formula>
    </cfRule>
  </conditionalFormatting>
  <conditionalFormatting sqref="FK9">
    <cfRule type="expression" dxfId="14548" priority="17257" stopIfTrue="1">
      <formula>WEEKDAY($A9)=1</formula>
    </cfRule>
  </conditionalFormatting>
  <conditionalFormatting sqref="FK9">
    <cfRule type="expression" dxfId="14547" priority="17256" stopIfTrue="1">
      <formula>WEEKDAY($A9)=1</formula>
    </cfRule>
  </conditionalFormatting>
  <conditionalFormatting sqref="FK9">
    <cfRule type="expression" dxfId="14546" priority="17255" stopIfTrue="1">
      <formula>WEEKDAY($A9)=1</formula>
    </cfRule>
  </conditionalFormatting>
  <conditionalFormatting sqref="FK9">
    <cfRule type="expression" dxfId="14545" priority="17254" stopIfTrue="1">
      <formula>WEEKDAY($A9)=1</formula>
    </cfRule>
  </conditionalFormatting>
  <conditionalFormatting sqref="FK9">
    <cfRule type="expression" dxfId="14544" priority="17253" stopIfTrue="1">
      <formula>WEEKDAY($A9)=1</formula>
    </cfRule>
  </conditionalFormatting>
  <conditionalFormatting sqref="FK9">
    <cfRule type="expression" dxfId="14543" priority="17252" stopIfTrue="1">
      <formula>WEEKDAY($A9)=1</formula>
    </cfRule>
  </conditionalFormatting>
  <conditionalFormatting sqref="FK9">
    <cfRule type="expression" dxfId="14542" priority="17251" stopIfTrue="1">
      <formula>WEEKDAY($A9)=1</formula>
    </cfRule>
  </conditionalFormatting>
  <conditionalFormatting sqref="FK9">
    <cfRule type="expression" dxfId="14541" priority="17250" stopIfTrue="1">
      <formula>WEEKDAY($A9)=1</formula>
    </cfRule>
  </conditionalFormatting>
  <conditionalFormatting sqref="FK9">
    <cfRule type="expression" dxfId="14540" priority="17249" stopIfTrue="1">
      <formula>WEEKDAY($A9)=1</formula>
    </cfRule>
  </conditionalFormatting>
  <conditionalFormatting sqref="FK9">
    <cfRule type="expression" dxfId="14539" priority="17248" stopIfTrue="1">
      <formula>WEEKDAY($A9)=1</formula>
    </cfRule>
  </conditionalFormatting>
  <conditionalFormatting sqref="FK9">
    <cfRule type="expression" dxfId="14538" priority="17247" stopIfTrue="1">
      <formula>WEEKDAY($A9)=1</formula>
    </cfRule>
  </conditionalFormatting>
  <conditionalFormatting sqref="FK9">
    <cfRule type="expression" dxfId="14537" priority="17246" stopIfTrue="1">
      <formula>WEEKDAY($A9)=1</formula>
    </cfRule>
  </conditionalFormatting>
  <conditionalFormatting sqref="FK9">
    <cfRule type="expression" dxfId="14536" priority="17245" stopIfTrue="1">
      <formula>WEEKDAY($A9)=1</formula>
    </cfRule>
  </conditionalFormatting>
  <conditionalFormatting sqref="FK9">
    <cfRule type="expression" dxfId="14535" priority="17244" stopIfTrue="1">
      <formula>WEEKDAY($A9)=1</formula>
    </cfRule>
  </conditionalFormatting>
  <conditionalFormatting sqref="FK9">
    <cfRule type="expression" dxfId="14534" priority="17243" stopIfTrue="1">
      <formula>WEEKDAY($A9)=1</formula>
    </cfRule>
  </conditionalFormatting>
  <conditionalFormatting sqref="FK9">
    <cfRule type="expression" dxfId="14533" priority="17242" stopIfTrue="1">
      <formula>WEEKDAY($A9)=1</formula>
    </cfRule>
  </conditionalFormatting>
  <conditionalFormatting sqref="FK9">
    <cfRule type="expression" dxfId="14532" priority="17241" stopIfTrue="1">
      <formula>WEEKDAY($A9)=1</formula>
    </cfRule>
  </conditionalFormatting>
  <conditionalFormatting sqref="FK9">
    <cfRule type="expression" dxfId="14531" priority="17240" stopIfTrue="1">
      <formula>WEEKDAY($A9)=1</formula>
    </cfRule>
  </conditionalFormatting>
  <conditionalFormatting sqref="FK9">
    <cfRule type="expression" dxfId="14530" priority="17239" stopIfTrue="1">
      <formula>WEEKDAY($A9)=1</formula>
    </cfRule>
  </conditionalFormatting>
  <conditionalFormatting sqref="FK9">
    <cfRule type="expression" dxfId="14529" priority="17238" stopIfTrue="1">
      <formula>WEEKDAY($A9)=1</formula>
    </cfRule>
  </conditionalFormatting>
  <conditionalFormatting sqref="FK9">
    <cfRule type="expression" dxfId="14528" priority="17237" stopIfTrue="1">
      <formula>WEEKDAY($A9)=1</formula>
    </cfRule>
  </conditionalFormatting>
  <conditionalFormatting sqref="FK9">
    <cfRule type="expression" dxfId="14527" priority="17236" stopIfTrue="1">
      <formula>WEEKDAY($A9)=1</formula>
    </cfRule>
  </conditionalFormatting>
  <conditionalFormatting sqref="FK9">
    <cfRule type="expression" dxfId="14526" priority="17235" stopIfTrue="1">
      <formula>WEEKDAY($A9)=1</formula>
    </cfRule>
  </conditionalFormatting>
  <conditionalFormatting sqref="FK9">
    <cfRule type="expression" dxfId="14525" priority="17234" stopIfTrue="1">
      <formula>WEEKDAY($A9)=1</formula>
    </cfRule>
  </conditionalFormatting>
  <conditionalFormatting sqref="FK9">
    <cfRule type="expression" dxfId="14524" priority="17233" stopIfTrue="1">
      <formula>WEEKDAY($A9)=1</formula>
    </cfRule>
  </conditionalFormatting>
  <conditionalFormatting sqref="FK9">
    <cfRule type="expression" dxfId="14523" priority="17232" stopIfTrue="1">
      <formula>WEEKDAY($A9)=1</formula>
    </cfRule>
  </conditionalFormatting>
  <conditionalFormatting sqref="FK9">
    <cfRule type="expression" dxfId="14522" priority="17231" stopIfTrue="1">
      <formula>WEEKDAY($A9)=1</formula>
    </cfRule>
  </conditionalFormatting>
  <conditionalFormatting sqref="FK9">
    <cfRule type="expression" dxfId="14521" priority="17230" stopIfTrue="1">
      <formula>WEEKDAY($A9)=1</formula>
    </cfRule>
  </conditionalFormatting>
  <conditionalFormatting sqref="FK9">
    <cfRule type="expression" dxfId="14520" priority="17229" stopIfTrue="1">
      <formula>WEEKDAY($A9)=1</formula>
    </cfRule>
  </conditionalFormatting>
  <conditionalFormatting sqref="FK9">
    <cfRule type="expression" dxfId="14519" priority="17228" stopIfTrue="1">
      <formula>WEEKDAY($A9)=1</formula>
    </cfRule>
  </conditionalFormatting>
  <conditionalFormatting sqref="FK9">
    <cfRule type="expression" dxfId="14518" priority="17227" stopIfTrue="1">
      <formula>WEEKDAY($A9)=1</formula>
    </cfRule>
  </conditionalFormatting>
  <conditionalFormatting sqref="FK9">
    <cfRule type="expression" dxfId="14517" priority="17226" stopIfTrue="1">
      <formula>WEEKDAY($A9)=1</formula>
    </cfRule>
  </conditionalFormatting>
  <conditionalFormatting sqref="FK9">
    <cfRule type="expression" dxfId="14516" priority="17225" stopIfTrue="1">
      <formula>WEEKDAY($A9)=1</formula>
    </cfRule>
  </conditionalFormatting>
  <conditionalFormatting sqref="FK9">
    <cfRule type="expression" dxfId="14515" priority="17224" stopIfTrue="1">
      <formula>WEEKDAY($A9)=1</formula>
    </cfRule>
  </conditionalFormatting>
  <conditionalFormatting sqref="FK9">
    <cfRule type="expression" dxfId="14514" priority="17223" stopIfTrue="1">
      <formula>WEEKDAY($A9)=1</formula>
    </cfRule>
  </conditionalFormatting>
  <conditionalFormatting sqref="FK9">
    <cfRule type="expression" dxfId="14513" priority="17222" stopIfTrue="1">
      <formula>WEEKDAY($A9)=1</formula>
    </cfRule>
  </conditionalFormatting>
  <conditionalFormatting sqref="FK9">
    <cfRule type="expression" dxfId="14512" priority="17221" stopIfTrue="1">
      <formula>WEEKDAY($A9)=1</formula>
    </cfRule>
  </conditionalFormatting>
  <conditionalFormatting sqref="FK9">
    <cfRule type="expression" dxfId="14511" priority="17220" stopIfTrue="1">
      <formula>WEEKDAY($A9)=1</formula>
    </cfRule>
  </conditionalFormatting>
  <conditionalFormatting sqref="FK9">
    <cfRule type="expression" dxfId="14510" priority="17219" stopIfTrue="1">
      <formula>WEEKDAY($A9)=1</formula>
    </cfRule>
  </conditionalFormatting>
  <conditionalFormatting sqref="FK9">
    <cfRule type="expression" dxfId="14509" priority="17218" stopIfTrue="1">
      <formula>WEEKDAY($A9)=1</formula>
    </cfRule>
  </conditionalFormatting>
  <conditionalFormatting sqref="FK9">
    <cfRule type="expression" dxfId="14508" priority="17217" stopIfTrue="1">
      <formula>WEEKDAY($A9)=1</formula>
    </cfRule>
  </conditionalFormatting>
  <conditionalFormatting sqref="FK9">
    <cfRule type="expression" dxfId="14507" priority="17216" stopIfTrue="1">
      <formula>WEEKDAY($A9)=1</formula>
    </cfRule>
  </conditionalFormatting>
  <conditionalFormatting sqref="FK9">
    <cfRule type="expression" dxfId="14506" priority="17215" stopIfTrue="1">
      <formula>WEEKDAY($A9)=1</formula>
    </cfRule>
  </conditionalFormatting>
  <conditionalFormatting sqref="FK9">
    <cfRule type="expression" dxfId="14505" priority="17210" stopIfTrue="1">
      <formula>WEEKDAY($A9)=1</formula>
    </cfRule>
  </conditionalFormatting>
  <conditionalFormatting sqref="FK9">
    <cfRule type="expression" dxfId="14504" priority="17213" stopIfTrue="1">
      <formula>WEEKDAY($A9)=1</formula>
    </cfRule>
  </conditionalFormatting>
  <conditionalFormatting sqref="FK9">
    <cfRule type="expression" dxfId="14503" priority="17212" stopIfTrue="1">
      <formula>WEEKDAY($A9)=1</formula>
    </cfRule>
  </conditionalFormatting>
  <conditionalFormatting sqref="FK9">
    <cfRule type="expression" dxfId="14502" priority="17211" stopIfTrue="1">
      <formula>WEEKDAY($A9)=1</formula>
    </cfRule>
  </conditionalFormatting>
  <conditionalFormatting sqref="FK9">
    <cfRule type="expression" dxfId="14501" priority="17209" stopIfTrue="1">
      <formula>WEEKDAY($A9)=1</formula>
    </cfRule>
  </conditionalFormatting>
  <conditionalFormatting sqref="FK9">
    <cfRule type="expression" dxfId="14500" priority="17208" stopIfTrue="1">
      <formula>WEEKDAY($A9)=1</formula>
    </cfRule>
  </conditionalFormatting>
  <conditionalFormatting sqref="FK9">
    <cfRule type="expression" dxfId="14499" priority="17207" stopIfTrue="1">
      <formula>WEEKDAY($A9)=1</formula>
    </cfRule>
  </conditionalFormatting>
  <conditionalFormatting sqref="FK9">
    <cfRule type="expression" dxfId="14498" priority="17206" stopIfTrue="1">
      <formula>WEEKDAY($A9)=1</formula>
    </cfRule>
  </conditionalFormatting>
  <conditionalFormatting sqref="FK9">
    <cfRule type="expression" dxfId="14497" priority="17159" stopIfTrue="1">
      <formula>WEEKDAY($A9)=1</formula>
    </cfRule>
  </conditionalFormatting>
  <conditionalFormatting sqref="FK9">
    <cfRule type="expression" dxfId="14496" priority="17205" stopIfTrue="1">
      <formula>WEEKDAY($A9)=1</formula>
    </cfRule>
  </conditionalFormatting>
  <conditionalFormatting sqref="FK9">
    <cfRule type="expression" dxfId="14495" priority="17204" stopIfTrue="1">
      <formula>WEEKDAY($A9)=1</formula>
    </cfRule>
  </conditionalFormatting>
  <conditionalFormatting sqref="FK9">
    <cfRule type="expression" dxfId="14494" priority="17203" stopIfTrue="1">
      <formula>WEEKDAY($A9)=1</formula>
    </cfRule>
  </conditionalFormatting>
  <conditionalFormatting sqref="FK9">
    <cfRule type="expression" dxfId="14493" priority="17202" stopIfTrue="1">
      <formula>WEEKDAY($A9)=1</formula>
    </cfRule>
  </conditionalFormatting>
  <conditionalFormatting sqref="FK9">
    <cfRule type="expression" dxfId="14492" priority="17201" stopIfTrue="1">
      <formula>WEEKDAY($A9)=1</formula>
    </cfRule>
  </conditionalFormatting>
  <conditionalFormatting sqref="FK9">
    <cfRule type="expression" dxfId="14491" priority="17200" stopIfTrue="1">
      <formula>WEEKDAY($A9)=1</formula>
    </cfRule>
  </conditionalFormatting>
  <conditionalFormatting sqref="FK9">
    <cfRule type="expression" dxfId="14490" priority="17199" stopIfTrue="1">
      <formula>WEEKDAY($A9)=1</formula>
    </cfRule>
  </conditionalFormatting>
  <conditionalFormatting sqref="FK9">
    <cfRule type="expression" dxfId="14489" priority="17198" stopIfTrue="1">
      <formula>WEEKDAY($A9)=1</formula>
    </cfRule>
  </conditionalFormatting>
  <conditionalFormatting sqref="FK9">
    <cfRule type="expression" dxfId="14488" priority="17197" stopIfTrue="1">
      <formula>WEEKDAY($A9)=1</formula>
    </cfRule>
  </conditionalFormatting>
  <conditionalFormatting sqref="FK9">
    <cfRule type="expression" dxfId="14487" priority="17196" stopIfTrue="1">
      <formula>WEEKDAY($A9)=1</formula>
    </cfRule>
  </conditionalFormatting>
  <conditionalFormatting sqref="FK9">
    <cfRule type="expression" dxfId="14486" priority="17195" stopIfTrue="1">
      <formula>WEEKDAY($A9)=1</formula>
    </cfRule>
  </conditionalFormatting>
  <conditionalFormatting sqref="FK9">
    <cfRule type="expression" dxfId="14485" priority="17194" stopIfTrue="1">
      <formula>WEEKDAY($A9)=1</formula>
    </cfRule>
  </conditionalFormatting>
  <conditionalFormatting sqref="FK9">
    <cfRule type="expression" dxfId="14484" priority="17193" stopIfTrue="1">
      <formula>WEEKDAY($A9)=1</formula>
    </cfRule>
  </conditionalFormatting>
  <conditionalFormatting sqref="FK9">
    <cfRule type="expression" dxfId="14483" priority="17192" stopIfTrue="1">
      <formula>WEEKDAY($A9)=1</formula>
    </cfRule>
  </conditionalFormatting>
  <conditionalFormatting sqref="FK9">
    <cfRule type="expression" dxfId="14482" priority="17191" stopIfTrue="1">
      <formula>WEEKDAY($A9)=1</formula>
    </cfRule>
  </conditionalFormatting>
  <conditionalFormatting sqref="FK9">
    <cfRule type="expression" dxfId="14481" priority="17190" stopIfTrue="1">
      <formula>WEEKDAY($A9)=1</formula>
    </cfRule>
  </conditionalFormatting>
  <conditionalFormatting sqref="FK9">
    <cfRule type="expression" dxfId="14480" priority="17189" stopIfTrue="1">
      <formula>WEEKDAY($A9)=1</formula>
    </cfRule>
  </conditionalFormatting>
  <conditionalFormatting sqref="FK9">
    <cfRule type="expression" dxfId="14479" priority="17188" stopIfTrue="1">
      <formula>WEEKDAY($A9)=1</formula>
    </cfRule>
  </conditionalFormatting>
  <conditionalFormatting sqref="FK9">
    <cfRule type="expression" dxfId="14478" priority="17187" stopIfTrue="1">
      <formula>WEEKDAY($A9)=1</formula>
    </cfRule>
  </conditionalFormatting>
  <conditionalFormatting sqref="FK9">
    <cfRule type="expression" dxfId="14477" priority="17186" stopIfTrue="1">
      <formula>WEEKDAY($A9)=1</formula>
    </cfRule>
  </conditionalFormatting>
  <conditionalFormatting sqref="FK9">
    <cfRule type="expression" dxfId="14476" priority="17185" stopIfTrue="1">
      <formula>WEEKDAY($A9)=1</formula>
    </cfRule>
  </conditionalFormatting>
  <conditionalFormatting sqref="FK9">
    <cfRule type="expression" dxfId="14475" priority="17184" stopIfTrue="1">
      <formula>WEEKDAY($A9)=1</formula>
    </cfRule>
  </conditionalFormatting>
  <conditionalFormatting sqref="FK9">
    <cfRule type="expression" dxfId="14474" priority="17183" stopIfTrue="1">
      <formula>WEEKDAY($A9)=1</formula>
    </cfRule>
  </conditionalFormatting>
  <conditionalFormatting sqref="FK9">
    <cfRule type="expression" dxfId="14473" priority="17182" stopIfTrue="1">
      <formula>WEEKDAY($A9)=1</formula>
    </cfRule>
  </conditionalFormatting>
  <conditionalFormatting sqref="FK9">
    <cfRule type="expression" dxfId="14472" priority="17181" stopIfTrue="1">
      <formula>WEEKDAY($A9)=1</formula>
    </cfRule>
  </conditionalFormatting>
  <conditionalFormatting sqref="FK9">
    <cfRule type="expression" dxfId="14471" priority="17180" stopIfTrue="1">
      <formula>WEEKDAY($A9)=1</formula>
    </cfRule>
  </conditionalFormatting>
  <conditionalFormatting sqref="FK9">
    <cfRule type="expression" dxfId="14470" priority="17179" stopIfTrue="1">
      <formula>WEEKDAY($A9)=1</formula>
    </cfRule>
  </conditionalFormatting>
  <conditionalFormatting sqref="FK9">
    <cfRule type="expression" dxfId="14469" priority="17178" stopIfTrue="1">
      <formula>WEEKDAY($A9)=1</formula>
    </cfRule>
  </conditionalFormatting>
  <conditionalFormatting sqref="FK9">
    <cfRule type="expression" dxfId="14468" priority="17177" stopIfTrue="1">
      <formula>WEEKDAY($A9)=1</formula>
    </cfRule>
  </conditionalFormatting>
  <conditionalFormatting sqref="FK9">
    <cfRule type="expression" dxfId="14467" priority="17176" stopIfTrue="1">
      <formula>WEEKDAY($A9)=1</formula>
    </cfRule>
  </conditionalFormatting>
  <conditionalFormatting sqref="FK9">
    <cfRule type="expression" dxfId="14466" priority="17175" stopIfTrue="1">
      <formula>WEEKDAY($A9)=1</formula>
    </cfRule>
  </conditionalFormatting>
  <conditionalFormatting sqref="FK9">
    <cfRule type="expression" dxfId="14465" priority="17174" stopIfTrue="1">
      <formula>WEEKDAY($A9)=1</formula>
    </cfRule>
  </conditionalFormatting>
  <conditionalFormatting sqref="FK9">
    <cfRule type="expression" dxfId="14464" priority="17173" stopIfTrue="1">
      <formula>WEEKDAY($A9)=1</formula>
    </cfRule>
  </conditionalFormatting>
  <conditionalFormatting sqref="FK9">
    <cfRule type="expression" dxfId="14463" priority="17172" stopIfTrue="1">
      <formula>WEEKDAY($A9)=1</formula>
    </cfRule>
  </conditionalFormatting>
  <conditionalFormatting sqref="FK9">
    <cfRule type="expression" dxfId="14462" priority="17171" stopIfTrue="1">
      <formula>WEEKDAY($A9)=1</formula>
    </cfRule>
  </conditionalFormatting>
  <conditionalFormatting sqref="FK9">
    <cfRule type="expression" dxfId="14461" priority="17170" stopIfTrue="1">
      <formula>WEEKDAY($A9)=1</formula>
    </cfRule>
  </conditionalFormatting>
  <conditionalFormatting sqref="FK9">
    <cfRule type="expression" dxfId="14460" priority="17169" stopIfTrue="1">
      <formula>WEEKDAY($A9)=1</formula>
    </cfRule>
  </conditionalFormatting>
  <conditionalFormatting sqref="FK9">
    <cfRule type="expression" dxfId="14459" priority="17168" stopIfTrue="1">
      <formula>WEEKDAY($A9)=1</formula>
    </cfRule>
  </conditionalFormatting>
  <conditionalFormatting sqref="FK9">
    <cfRule type="expression" dxfId="14458" priority="17167" stopIfTrue="1">
      <formula>WEEKDAY($A9)=1</formula>
    </cfRule>
  </conditionalFormatting>
  <conditionalFormatting sqref="FK9">
    <cfRule type="expression" dxfId="14457" priority="17166" stopIfTrue="1">
      <formula>WEEKDAY($A9)=1</formula>
    </cfRule>
  </conditionalFormatting>
  <conditionalFormatting sqref="FK9">
    <cfRule type="expression" dxfId="14456" priority="17165" stopIfTrue="1">
      <formula>WEEKDAY($A9)=1</formula>
    </cfRule>
  </conditionalFormatting>
  <conditionalFormatting sqref="FK9">
    <cfRule type="expression" dxfId="14455" priority="17164" stopIfTrue="1">
      <formula>WEEKDAY($A9)=1</formula>
    </cfRule>
  </conditionalFormatting>
  <conditionalFormatting sqref="FK9">
    <cfRule type="expression" dxfId="14454" priority="17163" stopIfTrue="1">
      <formula>WEEKDAY($A9)=1</formula>
    </cfRule>
  </conditionalFormatting>
  <conditionalFormatting sqref="FK9">
    <cfRule type="expression" dxfId="14453" priority="17162" stopIfTrue="1">
      <formula>WEEKDAY($A9)=1</formula>
    </cfRule>
  </conditionalFormatting>
  <conditionalFormatting sqref="FK9">
    <cfRule type="expression" dxfId="14452" priority="17161" stopIfTrue="1">
      <formula>WEEKDAY($A9)=1</formula>
    </cfRule>
  </conditionalFormatting>
  <conditionalFormatting sqref="FK9">
    <cfRule type="expression" dxfId="14451" priority="17160" stopIfTrue="1">
      <formula>WEEKDAY($A9)=1</formula>
    </cfRule>
  </conditionalFormatting>
  <conditionalFormatting sqref="FK9">
    <cfRule type="expression" dxfId="14450" priority="17158" stopIfTrue="1">
      <formula>WEEKDAY($A9)=1</formula>
    </cfRule>
  </conditionalFormatting>
  <conditionalFormatting sqref="FK9">
    <cfRule type="expression" dxfId="14449" priority="17157" stopIfTrue="1">
      <formula>WEEKDAY($A9)=1</formula>
    </cfRule>
  </conditionalFormatting>
  <conditionalFormatting sqref="FK9">
    <cfRule type="expression" dxfId="14448" priority="17156" stopIfTrue="1">
      <formula>WEEKDAY($A9)=1</formula>
    </cfRule>
  </conditionalFormatting>
  <conditionalFormatting sqref="FK9">
    <cfRule type="expression" dxfId="14447" priority="17155" stopIfTrue="1">
      <formula>WEEKDAY($A9)=1</formula>
    </cfRule>
  </conditionalFormatting>
  <conditionalFormatting sqref="FK9">
    <cfRule type="expression" dxfId="14446" priority="17154" stopIfTrue="1">
      <formula>WEEKDAY($A9)=1</formula>
    </cfRule>
  </conditionalFormatting>
  <conditionalFormatting sqref="FK9">
    <cfRule type="expression" dxfId="14445" priority="17153" stopIfTrue="1">
      <formula>WEEKDAY($A9)=1</formula>
    </cfRule>
  </conditionalFormatting>
  <conditionalFormatting sqref="FK9">
    <cfRule type="expression" dxfId="14444" priority="17152" stopIfTrue="1">
      <formula>WEEKDAY($A9)=1</formula>
    </cfRule>
  </conditionalFormatting>
  <conditionalFormatting sqref="FK9">
    <cfRule type="expression" dxfId="14443" priority="17151" stopIfTrue="1">
      <formula>WEEKDAY($A9)=1</formula>
    </cfRule>
  </conditionalFormatting>
  <conditionalFormatting sqref="FK9">
    <cfRule type="expression" dxfId="14442" priority="17150" stopIfTrue="1">
      <formula>WEEKDAY($A9)=1</formula>
    </cfRule>
  </conditionalFormatting>
  <conditionalFormatting sqref="FK9">
    <cfRule type="expression" dxfId="14441" priority="17149" stopIfTrue="1">
      <formula>WEEKDAY($A9)=1</formula>
    </cfRule>
  </conditionalFormatting>
  <conditionalFormatting sqref="FK9">
    <cfRule type="expression" dxfId="14440" priority="17148" stopIfTrue="1">
      <formula>WEEKDAY($A9)=1</formula>
    </cfRule>
  </conditionalFormatting>
  <conditionalFormatting sqref="FK9">
    <cfRule type="expression" dxfId="14439" priority="17147" stopIfTrue="1">
      <formula>WEEKDAY($A9)=1</formula>
    </cfRule>
  </conditionalFormatting>
  <conditionalFormatting sqref="FK9">
    <cfRule type="expression" dxfId="14438" priority="17146" stopIfTrue="1">
      <formula>WEEKDAY($A9)=1</formula>
    </cfRule>
  </conditionalFormatting>
  <conditionalFormatting sqref="FK9">
    <cfRule type="expression" dxfId="14437" priority="17145" stopIfTrue="1">
      <formula>WEEKDAY($A9)=1</formula>
    </cfRule>
  </conditionalFormatting>
  <conditionalFormatting sqref="FK9">
    <cfRule type="expression" dxfId="14436" priority="17144" stopIfTrue="1">
      <formula>WEEKDAY($A9)=1</formula>
    </cfRule>
  </conditionalFormatting>
  <conditionalFormatting sqref="FK9">
    <cfRule type="expression" dxfId="14435" priority="17143" stopIfTrue="1">
      <formula>WEEKDAY($A9)=1</formula>
    </cfRule>
  </conditionalFormatting>
  <conditionalFormatting sqref="FK9">
    <cfRule type="expression" dxfId="14434" priority="17142" stopIfTrue="1">
      <formula>WEEKDAY($A9)=1</formula>
    </cfRule>
  </conditionalFormatting>
  <conditionalFormatting sqref="FK9">
    <cfRule type="expression" dxfId="14433" priority="17141" stopIfTrue="1">
      <formula>WEEKDAY($A9)=1</formula>
    </cfRule>
  </conditionalFormatting>
  <conditionalFormatting sqref="FK9">
    <cfRule type="expression" dxfId="14432" priority="17140" stopIfTrue="1">
      <formula>WEEKDAY($A9)=1</formula>
    </cfRule>
  </conditionalFormatting>
  <conditionalFormatting sqref="FK9">
    <cfRule type="expression" dxfId="14431" priority="17139" stopIfTrue="1">
      <formula>WEEKDAY($A9)=1</formula>
    </cfRule>
  </conditionalFormatting>
  <conditionalFormatting sqref="FK9">
    <cfRule type="expression" dxfId="14430" priority="17138" stopIfTrue="1">
      <formula>WEEKDAY($A9)=1</formula>
    </cfRule>
  </conditionalFormatting>
  <conditionalFormatting sqref="FK9">
    <cfRule type="expression" dxfId="14429" priority="17137" stopIfTrue="1">
      <formula>WEEKDAY($A9)=1</formula>
    </cfRule>
  </conditionalFormatting>
  <conditionalFormatting sqref="FK9">
    <cfRule type="expression" dxfId="14428" priority="17136" stopIfTrue="1">
      <formula>WEEKDAY($A9)=1</formula>
    </cfRule>
  </conditionalFormatting>
  <conditionalFormatting sqref="FK9">
    <cfRule type="expression" dxfId="14427" priority="17135" stopIfTrue="1">
      <formula>WEEKDAY($A9)=1</formula>
    </cfRule>
  </conditionalFormatting>
  <conditionalFormatting sqref="FK9">
    <cfRule type="expression" dxfId="14426" priority="17134" stopIfTrue="1">
      <formula>WEEKDAY($A9)=1</formula>
    </cfRule>
  </conditionalFormatting>
  <conditionalFormatting sqref="FK9">
    <cfRule type="expression" dxfId="14425" priority="17133" stopIfTrue="1">
      <formula>WEEKDAY($A9)=1</formula>
    </cfRule>
  </conditionalFormatting>
  <conditionalFormatting sqref="FK9">
    <cfRule type="expression" dxfId="14424" priority="17132" stopIfTrue="1">
      <formula>WEEKDAY($A9)=1</formula>
    </cfRule>
  </conditionalFormatting>
  <conditionalFormatting sqref="FK9">
    <cfRule type="expression" dxfId="14423" priority="17131" stopIfTrue="1">
      <formula>WEEKDAY($A9)=1</formula>
    </cfRule>
  </conditionalFormatting>
  <conditionalFormatting sqref="FK9">
    <cfRule type="expression" dxfId="14422" priority="17130" stopIfTrue="1">
      <formula>WEEKDAY($A9)=1</formula>
    </cfRule>
  </conditionalFormatting>
  <conditionalFormatting sqref="FK9">
    <cfRule type="expression" dxfId="14421" priority="17129" stopIfTrue="1">
      <formula>WEEKDAY($A9)=1</formula>
    </cfRule>
  </conditionalFormatting>
  <conditionalFormatting sqref="FK9">
    <cfRule type="expression" dxfId="14420" priority="17128" stopIfTrue="1">
      <formula>WEEKDAY($A9)=1</formula>
    </cfRule>
  </conditionalFormatting>
  <conditionalFormatting sqref="FK9">
    <cfRule type="expression" dxfId="14419" priority="17127" stopIfTrue="1">
      <formula>WEEKDAY($A9)=1</formula>
    </cfRule>
  </conditionalFormatting>
  <conditionalFormatting sqref="FK9">
    <cfRule type="expression" dxfId="14418" priority="17126" stopIfTrue="1">
      <formula>WEEKDAY($A9)=1</formula>
    </cfRule>
  </conditionalFormatting>
  <conditionalFormatting sqref="FK9">
    <cfRule type="expression" dxfId="14417" priority="17125" stopIfTrue="1">
      <formula>WEEKDAY($A9)=1</formula>
    </cfRule>
  </conditionalFormatting>
  <conditionalFormatting sqref="FK9">
    <cfRule type="expression" dxfId="14416" priority="17121" stopIfTrue="1">
      <formula>WEEKDAY($A9)=1</formula>
    </cfRule>
  </conditionalFormatting>
  <conditionalFormatting sqref="FK9">
    <cfRule type="expression" dxfId="14415" priority="17124" stopIfTrue="1">
      <formula>WEEKDAY($A9)=1</formula>
    </cfRule>
  </conditionalFormatting>
  <conditionalFormatting sqref="FK9">
    <cfRule type="expression" dxfId="14414" priority="17123" stopIfTrue="1">
      <formula>WEEKDAY($A9)=1</formula>
    </cfRule>
  </conditionalFormatting>
  <conditionalFormatting sqref="FK9">
    <cfRule type="expression" dxfId="14413" priority="17122" stopIfTrue="1">
      <formula>WEEKDAY($A9)=1</formula>
    </cfRule>
  </conditionalFormatting>
  <conditionalFormatting sqref="FK9">
    <cfRule type="expression" dxfId="14412" priority="17120" stopIfTrue="1">
      <formula>WEEKDAY($A9)=1</formula>
    </cfRule>
  </conditionalFormatting>
  <conditionalFormatting sqref="FK9">
    <cfRule type="expression" dxfId="14411" priority="17119" stopIfTrue="1">
      <formula>WEEKDAY($A9)=1</formula>
    </cfRule>
  </conditionalFormatting>
  <conditionalFormatting sqref="FK9">
    <cfRule type="expression" dxfId="14410" priority="17118" stopIfTrue="1">
      <formula>WEEKDAY($A9)=1</formula>
    </cfRule>
  </conditionalFormatting>
  <conditionalFormatting sqref="FK9">
    <cfRule type="expression" dxfId="14409" priority="17117" stopIfTrue="1">
      <formula>WEEKDAY($A9)=1</formula>
    </cfRule>
  </conditionalFormatting>
  <conditionalFormatting sqref="FK9">
    <cfRule type="expression" dxfId="14408" priority="17070" stopIfTrue="1">
      <formula>WEEKDAY($A9)=1</formula>
    </cfRule>
  </conditionalFormatting>
  <conditionalFormatting sqref="FK9">
    <cfRule type="expression" dxfId="14407" priority="17116" stopIfTrue="1">
      <formula>WEEKDAY($A9)=1</formula>
    </cfRule>
  </conditionalFormatting>
  <conditionalFormatting sqref="FK9">
    <cfRule type="expression" dxfId="14406" priority="17115" stopIfTrue="1">
      <formula>WEEKDAY($A9)=1</formula>
    </cfRule>
  </conditionalFormatting>
  <conditionalFormatting sqref="FK9">
    <cfRule type="expression" dxfId="14405" priority="17114" stopIfTrue="1">
      <formula>WEEKDAY($A9)=1</formula>
    </cfRule>
  </conditionalFormatting>
  <conditionalFormatting sqref="FK9">
    <cfRule type="expression" dxfId="14404" priority="17113" stopIfTrue="1">
      <formula>WEEKDAY($A9)=1</formula>
    </cfRule>
  </conditionalFormatting>
  <conditionalFormatting sqref="FK9">
    <cfRule type="expression" dxfId="14403" priority="17112" stopIfTrue="1">
      <formula>WEEKDAY($A9)=1</formula>
    </cfRule>
  </conditionalFormatting>
  <conditionalFormatting sqref="FK9">
    <cfRule type="expression" dxfId="14402" priority="17111" stopIfTrue="1">
      <formula>WEEKDAY($A9)=1</formula>
    </cfRule>
  </conditionalFormatting>
  <conditionalFormatting sqref="FK9">
    <cfRule type="expression" dxfId="14401" priority="17110" stopIfTrue="1">
      <formula>WEEKDAY($A9)=1</formula>
    </cfRule>
  </conditionalFormatting>
  <conditionalFormatting sqref="FK9">
    <cfRule type="expression" dxfId="14400" priority="17109" stopIfTrue="1">
      <formula>WEEKDAY($A9)=1</formula>
    </cfRule>
  </conditionalFormatting>
  <conditionalFormatting sqref="FK9">
    <cfRule type="expression" dxfId="14399" priority="17108" stopIfTrue="1">
      <formula>WEEKDAY($A9)=1</formula>
    </cfRule>
  </conditionalFormatting>
  <conditionalFormatting sqref="FK9">
    <cfRule type="expression" dxfId="14398" priority="17107" stopIfTrue="1">
      <formula>WEEKDAY($A9)=1</formula>
    </cfRule>
  </conditionalFormatting>
  <conditionalFormatting sqref="FK9">
    <cfRule type="expression" dxfId="14397" priority="17106" stopIfTrue="1">
      <formula>WEEKDAY($A9)=1</formula>
    </cfRule>
  </conditionalFormatting>
  <conditionalFormatting sqref="FK9">
    <cfRule type="expression" dxfId="14396" priority="17105" stopIfTrue="1">
      <formula>WEEKDAY($A9)=1</formula>
    </cfRule>
  </conditionalFormatting>
  <conditionalFormatting sqref="FK9">
    <cfRule type="expression" dxfId="14395" priority="17104" stopIfTrue="1">
      <formula>WEEKDAY($A9)=1</formula>
    </cfRule>
  </conditionalFormatting>
  <conditionalFormatting sqref="FK9">
    <cfRule type="expression" dxfId="14394" priority="17103" stopIfTrue="1">
      <formula>WEEKDAY($A9)=1</formula>
    </cfRule>
  </conditionalFormatting>
  <conditionalFormatting sqref="FK9">
    <cfRule type="expression" dxfId="14393" priority="17102" stopIfTrue="1">
      <formula>WEEKDAY($A9)=1</formula>
    </cfRule>
  </conditionalFormatting>
  <conditionalFormatting sqref="FK9">
    <cfRule type="expression" dxfId="14392" priority="17101" stopIfTrue="1">
      <formula>WEEKDAY($A9)=1</formula>
    </cfRule>
  </conditionalFormatting>
  <conditionalFormatting sqref="FK9">
    <cfRule type="expression" dxfId="14391" priority="17100" stopIfTrue="1">
      <formula>WEEKDAY($A9)=1</formula>
    </cfRule>
  </conditionalFormatting>
  <conditionalFormatting sqref="FK9">
    <cfRule type="expression" dxfId="14390" priority="17099" stopIfTrue="1">
      <formula>WEEKDAY($A9)=1</formula>
    </cfRule>
  </conditionalFormatting>
  <conditionalFormatting sqref="FK9">
    <cfRule type="expression" dxfId="14389" priority="17098" stopIfTrue="1">
      <formula>WEEKDAY($A9)=1</formula>
    </cfRule>
  </conditionalFormatting>
  <conditionalFormatting sqref="FK9">
    <cfRule type="expression" dxfId="14388" priority="17097" stopIfTrue="1">
      <formula>WEEKDAY($A9)=1</formula>
    </cfRule>
  </conditionalFormatting>
  <conditionalFormatting sqref="FK9">
    <cfRule type="expression" dxfId="14387" priority="17096" stopIfTrue="1">
      <formula>WEEKDAY($A9)=1</formula>
    </cfRule>
  </conditionalFormatting>
  <conditionalFormatting sqref="FK9">
    <cfRule type="expression" dxfId="14386" priority="17095" stopIfTrue="1">
      <formula>WEEKDAY($A9)=1</formula>
    </cfRule>
  </conditionalFormatting>
  <conditionalFormatting sqref="FK9">
    <cfRule type="expression" dxfId="14385" priority="17094" stopIfTrue="1">
      <formula>WEEKDAY($A9)=1</formula>
    </cfRule>
  </conditionalFormatting>
  <conditionalFormatting sqref="FK9">
    <cfRule type="expression" dxfId="14384" priority="17093" stopIfTrue="1">
      <formula>WEEKDAY($A9)=1</formula>
    </cfRule>
  </conditionalFormatting>
  <conditionalFormatting sqref="FK9">
    <cfRule type="expression" dxfId="14383" priority="17092" stopIfTrue="1">
      <formula>WEEKDAY($A9)=1</formula>
    </cfRule>
  </conditionalFormatting>
  <conditionalFormatting sqref="FK9">
    <cfRule type="expression" dxfId="14382" priority="17091" stopIfTrue="1">
      <formula>WEEKDAY($A9)=1</formula>
    </cfRule>
  </conditionalFormatting>
  <conditionalFormatting sqref="FK9">
    <cfRule type="expression" dxfId="14381" priority="17090" stopIfTrue="1">
      <formula>WEEKDAY($A9)=1</formula>
    </cfRule>
  </conditionalFormatting>
  <conditionalFormatting sqref="FK9">
    <cfRule type="expression" dxfId="14380" priority="17089" stopIfTrue="1">
      <formula>WEEKDAY($A9)=1</formula>
    </cfRule>
  </conditionalFormatting>
  <conditionalFormatting sqref="FK9">
    <cfRule type="expression" dxfId="14379" priority="17088" stopIfTrue="1">
      <formula>WEEKDAY($A9)=1</formula>
    </cfRule>
  </conditionalFormatting>
  <conditionalFormatting sqref="FK9">
    <cfRule type="expression" dxfId="14378" priority="17087" stopIfTrue="1">
      <formula>WEEKDAY($A9)=1</formula>
    </cfRule>
  </conditionalFormatting>
  <conditionalFormatting sqref="FK9">
    <cfRule type="expression" dxfId="14377" priority="17086" stopIfTrue="1">
      <formula>WEEKDAY($A9)=1</formula>
    </cfRule>
  </conditionalFormatting>
  <conditionalFormatting sqref="FK9">
    <cfRule type="expression" dxfId="14376" priority="17085" stopIfTrue="1">
      <formula>WEEKDAY($A9)=1</formula>
    </cfRule>
  </conditionalFormatting>
  <conditionalFormatting sqref="FK9">
    <cfRule type="expression" dxfId="14375" priority="17084" stopIfTrue="1">
      <formula>WEEKDAY($A9)=1</formula>
    </cfRule>
  </conditionalFormatting>
  <conditionalFormatting sqref="FK9">
    <cfRule type="expression" dxfId="14374" priority="17083" stopIfTrue="1">
      <formula>WEEKDAY($A9)=1</formula>
    </cfRule>
  </conditionalFormatting>
  <conditionalFormatting sqref="FK9">
    <cfRule type="expression" dxfId="14373" priority="17082" stopIfTrue="1">
      <formula>WEEKDAY($A9)=1</formula>
    </cfRule>
  </conditionalFormatting>
  <conditionalFormatting sqref="FK9">
    <cfRule type="expression" dxfId="14372" priority="17081" stopIfTrue="1">
      <formula>WEEKDAY($A9)=1</formula>
    </cfRule>
  </conditionalFormatting>
  <conditionalFormatting sqref="FK9">
    <cfRule type="expression" dxfId="14371" priority="17080" stopIfTrue="1">
      <formula>WEEKDAY($A9)=1</formula>
    </cfRule>
  </conditionalFormatting>
  <conditionalFormatting sqref="FK9">
    <cfRule type="expression" dxfId="14370" priority="17079" stopIfTrue="1">
      <formula>WEEKDAY($A9)=1</formula>
    </cfRule>
  </conditionalFormatting>
  <conditionalFormatting sqref="FK9">
    <cfRule type="expression" dxfId="14369" priority="17078" stopIfTrue="1">
      <formula>WEEKDAY($A9)=1</formula>
    </cfRule>
  </conditionalFormatting>
  <conditionalFormatting sqref="FK9">
    <cfRule type="expression" dxfId="14368" priority="17077" stopIfTrue="1">
      <formula>WEEKDAY($A9)=1</formula>
    </cfRule>
  </conditionalFormatting>
  <conditionalFormatting sqref="FK9">
    <cfRule type="expression" dxfId="14367" priority="17076" stopIfTrue="1">
      <formula>WEEKDAY($A9)=1</formula>
    </cfRule>
  </conditionalFormatting>
  <conditionalFormatting sqref="FK9">
    <cfRule type="expression" dxfId="14366" priority="17075" stopIfTrue="1">
      <formula>WEEKDAY($A9)=1</formula>
    </cfRule>
  </conditionalFormatting>
  <conditionalFormatting sqref="FK9">
    <cfRule type="expression" dxfId="14365" priority="17074" stopIfTrue="1">
      <formula>WEEKDAY($A9)=1</formula>
    </cfRule>
  </conditionalFormatting>
  <conditionalFormatting sqref="FK9">
    <cfRule type="expression" dxfId="14364" priority="17073" stopIfTrue="1">
      <formula>WEEKDAY($A9)=1</formula>
    </cfRule>
  </conditionalFormatting>
  <conditionalFormatting sqref="FK9">
    <cfRule type="expression" dxfId="14363" priority="17072" stopIfTrue="1">
      <formula>WEEKDAY($A9)=1</formula>
    </cfRule>
  </conditionalFormatting>
  <conditionalFormatting sqref="FK9">
    <cfRule type="expression" dxfId="14362" priority="17071" stopIfTrue="1">
      <formula>WEEKDAY($A9)=1</formula>
    </cfRule>
  </conditionalFormatting>
  <conditionalFormatting sqref="CO7:CO37">
    <cfRule type="expression" dxfId="14361" priority="17069" stopIfTrue="1">
      <formula>WEEKDAY($A7)=1</formula>
    </cfRule>
  </conditionalFormatting>
  <conditionalFormatting sqref="CP7:CU37">
    <cfRule type="expression" dxfId="14360" priority="17068" stopIfTrue="1">
      <formula>WEEKDAY($A7)=1</formula>
    </cfRule>
  </conditionalFormatting>
  <conditionalFormatting sqref="EA11:EB11">
    <cfRule type="expression" dxfId="14359" priority="17023" stopIfTrue="1">
      <formula>WEEKDAY($A11)=1</formula>
    </cfRule>
  </conditionalFormatting>
  <conditionalFormatting sqref="FK22">
    <cfRule type="expression" dxfId="14358" priority="17011" stopIfTrue="1">
      <formula>WEEKDAY($A22)=1</formula>
    </cfRule>
  </conditionalFormatting>
  <conditionalFormatting sqref="FK22">
    <cfRule type="expression" dxfId="14357" priority="17010" stopIfTrue="1">
      <formula>WEEKDAY($A22)=1</formula>
    </cfRule>
  </conditionalFormatting>
  <conditionalFormatting sqref="FK22">
    <cfRule type="expression" dxfId="14356" priority="17006" stopIfTrue="1">
      <formula>WEEKDAY($A22)=1</formula>
    </cfRule>
  </conditionalFormatting>
  <conditionalFormatting sqref="FK22">
    <cfRule type="expression" dxfId="14355" priority="17009" stopIfTrue="1">
      <formula>WEEKDAY($A22)=1</formula>
    </cfRule>
  </conditionalFormatting>
  <conditionalFormatting sqref="FK22">
    <cfRule type="expression" dxfId="14354" priority="17008" stopIfTrue="1">
      <formula>WEEKDAY($A22)=1</formula>
    </cfRule>
  </conditionalFormatting>
  <conditionalFormatting sqref="FK22">
    <cfRule type="expression" dxfId="14353" priority="17007" stopIfTrue="1">
      <formula>WEEKDAY($A22)=1</formula>
    </cfRule>
  </conditionalFormatting>
  <conditionalFormatting sqref="FK22">
    <cfRule type="expression" dxfId="14352" priority="17005" stopIfTrue="1">
      <formula>WEEKDAY($A22)=1</formula>
    </cfRule>
  </conditionalFormatting>
  <conditionalFormatting sqref="FK22">
    <cfRule type="expression" dxfId="14351" priority="17004" stopIfTrue="1">
      <formula>WEEKDAY($A22)=1</formula>
    </cfRule>
  </conditionalFormatting>
  <conditionalFormatting sqref="FK22">
    <cfRule type="expression" dxfId="14350" priority="17003" stopIfTrue="1">
      <formula>WEEKDAY($A22)=1</formula>
    </cfRule>
  </conditionalFormatting>
  <conditionalFormatting sqref="FK22">
    <cfRule type="expression" dxfId="14349" priority="17002" stopIfTrue="1">
      <formula>WEEKDAY($A22)=1</formula>
    </cfRule>
  </conditionalFormatting>
  <conditionalFormatting sqref="FK22">
    <cfRule type="expression" dxfId="14348" priority="16955" stopIfTrue="1">
      <formula>WEEKDAY($A22)=1</formula>
    </cfRule>
  </conditionalFormatting>
  <conditionalFormatting sqref="FK22">
    <cfRule type="expression" dxfId="14347" priority="17001" stopIfTrue="1">
      <formula>WEEKDAY($A22)=1</formula>
    </cfRule>
  </conditionalFormatting>
  <conditionalFormatting sqref="FK22">
    <cfRule type="expression" dxfId="14346" priority="17000" stopIfTrue="1">
      <formula>WEEKDAY($A22)=1</formula>
    </cfRule>
  </conditionalFormatting>
  <conditionalFormatting sqref="FK22">
    <cfRule type="expression" dxfId="14345" priority="16999" stopIfTrue="1">
      <formula>WEEKDAY($A22)=1</formula>
    </cfRule>
  </conditionalFormatting>
  <conditionalFormatting sqref="FK22">
    <cfRule type="expression" dxfId="14344" priority="16998" stopIfTrue="1">
      <formula>WEEKDAY($A22)=1</formula>
    </cfRule>
  </conditionalFormatting>
  <conditionalFormatting sqref="FK22">
    <cfRule type="expression" dxfId="14343" priority="16997" stopIfTrue="1">
      <formula>WEEKDAY($A22)=1</formula>
    </cfRule>
  </conditionalFormatting>
  <conditionalFormatting sqref="FK22">
    <cfRule type="expression" dxfId="14342" priority="16996" stopIfTrue="1">
      <formula>WEEKDAY($A22)=1</formula>
    </cfRule>
  </conditionalFormatting>
  <conditionalFormatting sqref="FK22">
    <cfRule type="expression" dxfId="14341" priority="16995" stopIfTrue="1">
      <formula>WEEKDAY($A22)=1</formula>
    </cfRule>
  </conditionalFormatting>
  <conditionalFormatting sqref="FK22">
    <cfRule type="expression" dxfId="14340" priority="16994" stopIfTrue="1">
      <formula>WEEKDAY($A22)=1</formula>
    </cfRule>
  </conditionalFormatting>
  <conditionalFormatting sqref="FK22">
    <cfRule type="expression" dxfId="14339" priority="16993" stopIfTrue="1">
      <formula>WEEKDAY($A22)=1</formula>
    </cfRule>
  </conditionalFormatting>
  <conditionalFormatting sqref="FK22">
    <cfRule type="expression" dxfId="14338" priority="16992" stopIfTrue="1">
      <formula>WEEKDAY($A22)=1</formula>
    </cfRule>
  </conditionalFormatting>
  <conditionalFormatting sqref="FK22">
    <cfRule type="expression" dxfId="14337" priority="16991" stopIfTrue="1">
      <formula>WEEKDAY($A22)=1</formula>
    </cfRule>
  </conditionalFormatting>
  <conditionalFormatting sqref="FK22">
    <cfRule type="expression" dxfId="14336" priority="16990" stopIfTrue="1">
      <formula>WEEKDAY($A22)=1</formula>
    </cfRule>
  </conditionalFormatting>
  <conditionalFormatting sqref="FK22">
    <cfRule type="expression" dxfId="14335" priority="16989" stopIfTrue="1">
      <formula>WEEKDAY($A22)=1</formula>
    </cfRule>
  </conditionalFormatting>
  <conditionalFormatting sqref="FK22">
    <cfRule type="expression" dxfId="14334" priority="16988" stopIfTrue="1">
      <formula>WEEKDAY($A22)=1</formula>
    </cfRule>
  </conditionalFormatting>
  <conditionalFormatting sqref="FK22">
    <cfRule type="expression" dxfId="14333" priority="16987" stopIfTrue="1">
      <formula>WEEKDAY($A22)=1</formula>
    </cfRule>
  </conditionalFormatting>
  <conditionalFormatting sqref="FK22">
    <cfRule type="expression" dxfId="14332" priority="16986" stopIfTrue="1">
      <formula>WEEKDAY($A22)=1</formula>
    </cfRule>
  </conditionalFormatting>
  <conditionalFormatting sqref="FK22">
    <cfRule type="expression" dxfId="14331" priority="16985" stopIfTrue="1">
      <formula>WEEKDAY($A22)=1</formula>
    </cfRule>
  </conditionalFormatting>
  <conditionalFormatting sqref="FK22">
    <cfRule type="expression" dxfId="14330" priority="16984" stopIfTrue="1">
      <formula>WEEKDAY($A22)=1</formula>
    </cfRule>
  </conditionalFormatting>
  <conditionalFormatting sqref="FK22">
    <cfRule type="expression" dxfId="14329" priority="16983" stopIfTrue="1">
      <formula>WEEKDAY($A22)=1</formula>
    </cfRule>
  </conditionalFormatting>
  <conditionalFormatting sqref="FK22">
    <cfRule type="expression" dxfId="14328" priority="16982" stopIfTrue="1">
      <formula>WEEKDAY($A22)=1</formula>
    </cfRule>
  </conditionalFormatting>
  <conditionalFormatting sqref="FK22">
    <cfRule type="expression" dxfId="14327" priority="16981" stopIfTrue="1">
      <formula>WEEKDAY($A22)=1</formula>
    </cfRule>
  </conditionalFormatting>
  <conditionalFormatting sqref="FK22">
    <cfRule type="expression" dxfId="14326" priority="16980" stopIfTrue="1">
      <formula>WEEKDAY($A22)=1</formula>
    </cfRule>
  </conditionalFormatting>
  <conditionalFormatting sqref="FK22">
    <cfRule type="expression" dxfId="14325" priority="16979" stopIfTrue="1">
      <formula>WEEKDAY($A22)=1</formula>
    </cfRule>
  </conditionalFormatting>
  <conditionalFormatting sqref="FK22">
    <cfRule type="expression" dxfId="14324" priority="16978" stopIfTrue="1">
      <formula>WEEKDAY($A22)=1</formula>
    </cfRule>
  </conditionalFormatting>
  <conditionalFormatting sqref="FK22">
    <cfRule type="expression" dxfId="14323" priority="16977" stopIfTrue="1">
      <formula>WEEKDAY($A22)=1</formula>
    </cfRule>
  </conditionalFormatting>
  <conditionalFormatting sqref="FK22">
    <cfRule type="expression" dxfId="14322" priority="16976" stopIfTrue="1">
      <formula>WEEKDAY($A22)=1</formula>
    </cfRule>
  </conditionalFormatting>
  <conditionalFormatting sqref="FK22">
    <cfRule type="expression" dxfId="14321" priority="16975" stopIfTrue="1">
      <formula>WEEKDAY($A22)=1</formula>
    </cfRule>
  </conditionalFormatting>
  <conditionalFormatting sqref="FK22">
    <cfRule type="expression" dxfId="14320" priority="16974" stopIfTrue="1">
      <formula>WEEKDAY($A22)=1</formula>
    </cfRule>
  </conditionalFormatting>
  <conditionalFormatting sqref="FK22">
    <cfRule type="expression" dxfId="14319" priority="16973" stopIfTrue="1">
      <formula>WEEKDAY($A22)=1</formula>
    </cfRule>
  </conditionalFormatting>
  <conditionalFormatting sqref="FK22">
    <cfRule type="expression" dxfId="14318" priority="16972" stopIfTrue="1">
      <formula>WEEKDAY($A22)=1</formula>
    </cfRule>
  </conditionalFormatting>
  <conditionalFormatting sqref="FK22">
    <cfRule type="expression" dxfId="14317" priority="16971" stopIfTrue="1">
      <formula>WEEKDAY($A22)=1</formula>
    </cfRule>
  </conditionalFormatting>
  <conditionalFormatting sqref="FK22">
    <cfRule type="expression" dxfId="14316" priority="16970" stopIfTrue="1">
      <formula>WEEKDAY($A22)=1</formula>
    </cfRule>
  </conditionalFormatting>
  <conditionalFormatting sqref="FK22">
    <cfRule type="expression" dxfId="14315" priority="16969" stopIfTrue="1">
      <formula>WEEKDAY($A22)=1</formula>
    </cfRule>
  </conditionalFormatting>
  <conditionalFormatting sqref="FK22">
    <cfRule type="expression" dxfId="14314" priority="16968" stopIfTrue="1">
      <formula>WEEKDAY($A22)=1</formula>
    </cfRule>
  </conditionalFormatting>
  <conditionalFormatting sqref="FK22">
    <cfRule type="expression" dxfId="14313" priority="16967" stopIfTrue="1">
      <formula>WEEKDAY($A22)=1</formula>
    </cfRule>
  </conditionalFormatting>
  <conditionalFormatting sqref="FK22">
    <cfRule type="expression" dxfId="14312" priority="16966" stopIfTrue="1">
      <formula>WEEKDAY($A22)=1</formula>
    </cfRule>
  </conditionalFormatting>
  <conditionalFormatting sqref="FK22">
    <cfRule type="expression" dxfId="14311" priority="16965" stopIfTrue="1">
      <formula>WEEKDAY($A22)=1</formula>
    </cfRule>
  </conditionalFormatting>
  <conditionalFormatting sqref="FK22">
    <cfRule type="expression" dxfId="14310" priority="16964" stopIfTrue="1">
      <formula>WEEKDAY($A22)=1</formula>
    </cfRule>
  </conditionalFormatting>
  <conditionalFormatting sqref="FK22">
    <cfRule type="expression" dxfId="14309" priority="16963" stopIfTrue="1">
      <formula>WEEKDAY($A22)=1</formula>
    </cfRule>
  </conditionalFormatting>
  <conditionalFormatting sqref="FK22">
    <cfRule type="expression" dxfId="14308" priority="16962" stopIfTrue="1">
      <formula>WEEKDAY($A22)=1</formula>
    </cfRule>
  </conditionalFormatting>
  <conditionalFormatting sqref="FK22">
    <cfRule type="expression" dxfId="14307" priority="16961" stopIfTrue="1">
      <formula>WEEKDAY($A22)=1</formula>
    </cfRule>
  </conditionalFormatting>
  <conditionalFormatting sqref="FK22">
    <cfRule type="expression" dxfId="14306" priority="16960" stopIfTrue="1">
      <formula>WEEKDAY($A22)=1</formula>
    </cfRule>
  </conditionalFormatting>
  <conditionalFormatting sqref="FK22">
    <cfRule type="expression" dxfId="14305" priority="16959" stopIfTrue="1">
      <formula>WEEKDAY($A22)=1</formula>
    </cfRule>
  </conditionalFormatting>
  <conditionalFormatting sqref="FK22">
    <cfRule type="expression" dxfId="14304" priority="16958" stopIfTrue="1">
      <formula>WEEKDAY($A22)=1</formula>
    </cfRule>
  </conditionalFormatting>
  <conditionalFormatting sqref="FK22">
    <cfRule type="expression" dxfId="14303" priority="16957" stopIfTrue="1">
      <formula>WEEKDAY($A22)=1</formula>
    </cfRule>
  </conditionalFormatting>
  <conditionalFormatting sqref="FK22">
    <cfRule type="expression" dxfId="14302" priority="16956" stopIfTrue="1">
      <formula>WEEKDAY($A22)=1</formula>
    </cfRule>
  </conditionalFormatting>
  <conditionalFormatting sqref="FK22">
    <cfRule type="expression" dxfId="14301" priority="16954" stopIfTrue="1">
      <formula>WEEKDAY($A22)=1</formula>
    </cfRule>
  </conditionalFormatting>
  <conditionalFormatting sqref="FK22">
    <cfRule type="expression" dxfId="14300" priority="16953" stopIfTrue="1">
      <formula>WEEKDAY($A22)=1</formula>
    </cfRule>
  </conditionalFormatting>
  <conditionalFormatting sqref="FK22">
    <cfRule type="expression" dxfId="14299" priority="16952" stopIfTrue="1">
      <formula>WEEKDAY($A22)=1</formula>
    </cfRule>
  </conditionalFormatting>
  <conditionalFormatting sqref="FK22">
    <cfRule type="expression" dxfId="14298" priority="16951" stopIfTrue="1">
      <formula>WEEKDAY($A22)=1</formula>
    </cfRule>
  </conditionalFormatting>
  <conditionalFormatting sqref="FK22">
    <cfRule type="expression" dxfId="14297" priority="16950" stopIfTrue="1">
      <formula>WEEKDAY($A22)=1</formula>
    </cfRule>
  </conditionalFormatting>
  <conditionalFormatting sqref="FK22">
    <cfRule type="expression" dxfId="14296" priority="16949" stopIfTrue="1">
      <formula>WEEKDAY($A22)=1</formula>
    </cfRule>
  </conditionalFormatting>
  <conditionalFormatting sqref="FK22">
    <cfRule type="expression" dxfId="14295" priority="16948" stopIfTrue="1">
      <formula>WEEKDAY($A22)=1</formula>
    </cfRule>
  </conditionalFormatting>
  <conditionalFormatting sqref="FK22">
    <cfRule type="expression" dxfId="14294" priority="16947" stopIfTrue="1">
      <formula>WEEKDAY($A22)=1</formula>
    </cfRule>
  </conditionalFormatting>
  <conditionalFormatting sqref="FK22">
    <cfRule type="expression" dxfId="14293" priority="16946" stopIfTrue="1">
      <formula>WEEKDAY($A22)=1</formula>
    </cfRule>
  </conditionalFormatting>
  <conditionalFormatting sqref="FK22">
    <cfRule type="expression" dxfId="14292" priority="16945" stopIfTrue="1">
      <formula>WEEKDAY($A22)=1</formula>
    </cfRule>
  </conditionalFormatting>
  <conditionalFormatting sqref="FK22">
    <cfRule type="expression" dxfId="14291" priority="16944" stopIfTrue="1">
      <formula>WEEKDAY($A22)=1</formula>
    </cfRule>
  </conditionalFormatting>
  <conditionalFormatting sqref="FK22">
    <cfRule type="expression" dxfId="14290" priority="16943" stopIfTrue="1">
      <formula>WEEKDAY($A22)=1</formula>
    </cfRule>
  </conditionalFormatting>
  <conditionalFormatting sqref="FK22">
    <cfRule type="expression" dxfId="14289" priority="16942" stopIfTrue="1">
      <formula>WEEKDAY($A22)=1</formula>
    </cfRule>
  </conditionalFormatting>
  <conditionalFormatting sqref="FK22">
    <cfRule type="expression" dxfId="14288" priority="16941" stopIfTrue="1">
      <formula>WEEKDAY($A22)=1</formula>
    </cfRule>
  </conditionalFormatting>
  <conditionalFormatting sqref="FK22">
    <cfRule type="expression" dxfId="14287" priority="16940" stopIfTrue="1">
      <formula>WEEKDAY($A22)=1</formula>
    </cfRule>
  </conditionalFormatting>
  <conditionalFormatting sqref="FK22">
    <cfRule type="expression" dxfId="14286" priority="16939" stopIfTrue="1">
      <formula>WEEKDAY($A22)=1</formula>
    </cfRule>
  </conditionalFormatting>
  <conditionalFormatting sqref="FK22">
    <cfRule type="expression" dxfId="14285" priority="16938" stopIfTrue="1">
      <formula>WEEKDAY($A22)=1</formula>
    </cfRule>
  </conditionalFormatting>
  <conditionalFormatting sqref="FK22">
    <cfRule type="expression" dxfId="14284" priority="16937" stopIfTrue="1">
      <formula>WEEKDAY($A22)=1</formula>
    </cfRule>
  </conditionalFormatting>
  <conditionalFormatting sqref="FK22">
    <cfRule type="expression" dxfId="14283" priority="16936" stopIfTrue="1">
      <formula>WEEKDAY($A22)=1</formula>
    </cfRule>
  </conditionalFormatting>
  <conditionalFormatting sqref="FK22">
    <cfRule type="expression" dxfId="14282" priority="16935" stopIfTrue="1">
      <formula>WEEKDAY($A22)=1</formula>
    </cfRule>
  </conditionalFormatting>
  <conditionalFormatting sqref="FK22">
    <cfRule type="expression" dxfId="14281" priority="16934" stopIfTrue="1">
      <formula>WEEKDAY($A22)=1</formula>
    </cfRule>
  </conditionalFormatting>
  <conditionalFormatting sqref="FK22">
    <cfRule type="expression" dxfId="14280" priority="16933" stopIfTrue="1">
      <formula>WEEKDAY($A22)=1</formula>
    </cfRule>
  </conditionalFormatting>
  <conditionalFormatting sqref="FK22">
    <cfRule type="expression" dxfId="14279" priority="16932" stopIfTrue="1">
      <formula>WEEKDAY($A22)=1</formula>
    </cfRule>
  </conditionalFormatting>
  <conditionalFormatting sqref="FK22">
    <cfRule type="expression" dxfId="14278" priority="16931" stopIfTrue="1">
      <formula>WEEKDAY($A22)=1</formula>
    </cfRule>
  </conditionalFormatting>
  <conditionalFormatting sqref="FK22">
    <cfRule type="expression" dxfId="14277" priority="16930" stopIfTrue="1">
      <formula>WEEKDAY($A22)=1</formula>
    </cfRule>
  </conditionalFormatting>
  <conditionalFormatting sqref="FK22">
    <cfRule type="expression" dxfId="14276" priority="16929" stopIfTrue="1">
      <formula>WEEKDAY($A22)=1</formula>
    </cfRule>
  </conditionalFormatting>
  <conditionalFormatting sqref="FK22">
    <cfRule type="expression" dxfId="14275" priority="16928" stopIfTrue="1">
      <formula>WEEKDAY($A22)=1</formula>
    </cfRule>
  </conditionalFormatting>
  <conditionalFormatting sqref="FK22">
    <cfRule type="expression" dxfId="14274" priority="16927" stopIfTrue="1">
      <formula>WEEKDAY($A22)=1</formula>
    </cfRule>
  </conditionalFormatting>
  <conditionalFormatting sqref="FK22">
    <cfRule type="expression" dxfId="14273" priority="16926" stopIfTrue="1">
      <formula>WEEKDAY($A22)=1</formula>
    </cfRule>
  </conditionalFormatting>
  <conditionalFormatting sqref="FK22">
    <cfRule type="expression" dxfId="14272" priority="16925" stopIfTrue="1">
      <formula>WEEKDAY($A22)=1</formula>
    </cfRule>
  </conditionalFormatting>
  <conditionalFormatting sqref="FK22">
    <cfRule type="expression" dxfId="14271" priority="16924" stopIfTrue="1">
      <formula>WEEKDAY($A22)=1</formula>
    </cfRule>
  </conditionalFormatting>
  <conditionalFormatting sqref="FK22">
    <cfRule type="expression" dxfId="14270" priority="16923" stopIfTrue="1">
      <formula>WEEKDAY($A22)=1</formula>
    </cfRule>
  </conditionalFormatting>
  <conditionalFormatting sqref="FK22">
    <cfRule type="expression" dxfId="14269" priority="16922" stopIfTrue="1">
      <formula>WEEKDAY($A22)=1</formula>
    </cfRule>
  </conditionalFormatting>
  <conditionalFormatting sqref="FK22">
    <cfRule type="expression" dxfId="14268" priority="16921" stopIfTrue="1">
      <formula>WEEKDAY($A22)=1</formula>
    </cfRule>
  </conditionalFormatting>
  <conditionalFormatting sqref="FK22">
    <cfRule type="expression" dxfId="14267" priority="16917" stopIfTrue="1">
      <formula>WEEKDAY($A22)=1</formula>
    </cfRule>
  </conditionalFormatting>
  <conditionalFormatting sqref="FK22">
    <cfRule type="expression" dxfId="14266" priority="16920" stopIfTrue="1">
      <formula>WEEKDAY($A22)=1</formula>
    </cfRule>
  </conditionalFormatting>
  <conditionalFormatting sqref="FK22">
    <cfRule type="expression" dxfId="14265" priority="16919" stopIfTrue="1">
      <formula>WEEKDAY($A22)=1</formula>
    </cfRule>
  </conditionalFormatting>
  <conditionalFormatting sqref="FK22">
    <cfRule type="expression" dxfId="14264" priority="16918" stopIfTrue="1">
      <formula>WEEKDAY($A22)=1</formula>
    </cfRule>
  </conditionalFormatting>
  <conditionalFormatting sqref="FK22">
    <cfRule type="expression" dxfId="14263" priority="16916" stopIfTrue="1">
      <formula>WEEKDAY($A22)=1</formula>
    </cfRule>
  </conditionalFormatting>
  <conditionalFormatting sqref="FK22">
    <cfRule type="expression" dxfId="14262" priority="16915" stopIfTrue="1">
      <formula>WEEKDAY($A22)=1</formula>
    </cfRule>
  </conditionalFormatting>
  <conditionalFormatting sqref="FK22">
    <cfRule type="expression" dxfId="14261" priority="16914" stopIfTrue="1">
      <formula>WEEKDAY($A22)=1</formula>
    </cfRule>
  </conditionalFormatting>
  <conditionalFormatting sqref="FK22">
    <cfRule type="expression" dxfId="14260" priority="16913" stopIfTrue="1">
      <formula>WEEKDAY($A22)=1</formula>
    </cfRule>
  </conditionalFormatting>
  <conditionalFormatting sqref="FK22">
    <cfRule type="expression" dxfId="14259" priority="16866" stopIfTrue="1">
      <formula>WEEKDAY($A22)=1</formula>
    </cfRule>
  </conditionalFormatting>
  <conditionalFormatting sqref="FK22">
    <cfRule type="expression" dxfId="14258" priority="16912" stopIfTrue="1">
      <formula>WEEKDAY($A22)=1</formula>
    </cfRule>
  </conditionalFormatting>
  <conditionalFormatting sqref="FK22">
    <cfRule type="expression" dxfId="14257" priority="16911" stopIfTrue="1">
      <formula>WEEKDAY($A22)=1</formula>
    </cfRule>
  </conditionalFormatting>
  <conditionalFormatting sqref="FK22">
    <cfRule type="expression" dxfId="14256" priority="16910" stopIfTrue="1">
      <formula>WEEKDAY($A22)=1</formula>
    </cfRule>
  </conditionalFormatting>
  <conditionalFormatting sqref="FK22">
    <cfRule type="expression" dxfId="14255" priority="16909" stopIfTrue="1">
      <formula>WEEKDAY($A22)=1</formula>
    </cfRule>
  </conditionalFormatting>
  <conditionalFormatting sqref="FK22">
    <cfRule type="expression" dxfId="14254" priority="16908" stopIfTrue="1">
      <formula>WEEKDAY($A22)=1</formula>
    </cfRule>
  </conditionalFormatting>
  <conditionalFormatting sqref="FK22">
    <cfRule type="expression" dxfId="14253" priority="16907" stopIfTrue="1">
      <formula>WEEKDAY($A22)=1</formula>
    </cfRule>
  </conditionalFormatting>
  <conditionalFormatting sqref="FK22">
    <cfRule type="expression" dxfId="14252" priority="16906" stopIfTrue="1">
      <formula>WEEKDAY($A22)=1</formula>
    </cfRule>
  </conditionalFormatting>
  <conditionalFormatting sqref="FK22">
    <cfRule type="expression" dxfId="14251" priority="16905" stopIfTrue="1">
      <formula>WEEKDAY($A22)=1</formula>
    </cfRule>
  </conditionalFormatting>
  <conditionalFormatting sqref="FK22">
    <cfRule type="expression" dxfId="14250" priority="16904" stopIfTrue="1">
      <formula>WEEKDAY($A22)=1</formula>
    </cfRule>
  </conditionalFormatting>
  <conditionalFormatting sqref="FK22">
    <cfRule type="expression" dxfId="14249" priority="16903" stopIfTrue="1">
      <formula>WEEKDAY($A22)=1</formula>
    </cfRule>
  </conditionalFormatting>
  <conditionalFormatting sqref="FK22">
    <cfRule type="expression" dxfId="14248" priority="16902" stopIfTrue="1">
      <formula>WEEKDAY($A22)=1</formula>
    </cfRule>
  </conditionalFormatting>
  <conditionalFormatting sqref="FK22">
    <cfRule type="expression" dxfId="14247" priority="16901" stopIfTrue="1">
      <formula>WEEKDAY($A22)=1</formula>
    </cfRule>
  </conditionalFormatting>
  <conditionalFormatting sqref="FK22">
    <cfRule type="expression" dxfId="14246" priority="16900" stopIfTrue="1">
      <formula>WEEKDAY($A22)=1</formula>
    </cfRule>
  </conditionalFormatting>
  <conditionalFormatting sqref="FK22">
    <cfRule type="expression" dxfId="14245" priority="16899" stopIfTrue="1">
      <formula>WEEKDAY($A22)=1</formula>
    </cfRule>
  </conditionalFormatting>
  <conditionalFormatting sqref="FK22">
    <cfRule type="expression" dxfId="14244" priority="16898" stopIfTrue="1">
      <formula>WEEKDAY($A22)=1</formula>
    </cfRule>
  </conditionalFormatting>
  <conditionalFormatting sqref="FK22">
    <cfRule type="expression" dxfId="14243" priority="16897" stopIfTrue="1">
      <formula>WEEKDAY($A22)=1</formula>
    </cfRule>
  </conditionalFormatting>
  <conditionalFormatting sqref="FK22">
    <cfRule type="expression" dxfId="14242" priority="16896" stopIfTrue="1">
      <formula>WEEKDAY($A22)=1</formula>
    </cfRule>
  </conditionalFormatting>
  <conditionalFormatting sqref="FK22">
    <cfRule type="expression" dxfId="14241" priority="16895" stopIfTrue="1">
      <formula>WEEKDAY($A22)=1</formula>
    </cfRule>
  </conditionalFormatting>
  <conditionalFormatting sqref="FK22">
    <cfRule type="expression" dxfId="14240" priority="16894" stopIfTrue="1">
      <formula>WEEKDAY($A22)=1</formula>
    </cfRule>
  </conditionalFormatting>
  <conditionalFormatting sqref="FK22">
    <cfRule type="expression" dxfId="14239" priority="16893" stopIfTrue="1">
      <formula>WEEKDAY($A22)=1</formula>
    </cfRule>
  </conditionalFormatting>
  <conditionalFormatting sqref="FK22">
    <cfRule type="expression" dxfId="14238" priority="16892" stopIfTrue="1">
      <formula>WEEKDAY($A22)=1</formula>
    </cfRule>
  </conditionalFormatting>
  <conditionalFormatting sqref="FK22">
    <cfRule type="expression" dxfId="14237" priority="16891" stopIfTrue="1">
      <formula>WEEKDAY($A22)=1</formula>
    </cfRule>
  </conditionalFormatting>
  <conditionalFormatting sqref="FK22">
    <cfRule type="expression" dxfId="14236" priority="16890" stopIfTrue="1">
      <formula>WEEKDAY($A22)=1</formula>
    </cfRule>
  </conditionalFormatting>
  <conditionalFormatting sqref="FK22">
    <cfRule type="expression" dxfId="14235" priority="16889" stopIfTrue="1">
      <formula>WEEKDAY($A22)=1</formula>
    </cfRule>
  </conditionalFormatting>
  <conditionalFormatting sqref="FK22">
    <cfRule type="expression" dxfId="14234" priority="16888" stopIfTrue="1">
      <formula>WEEKDAY($A22)=1</formula>
    </cfRule>
  </conditionalFormatting>
  <conditionalFormatting sqref="FK22">
    <cfRule type="expression" dxfId="14233" priority="16887" stopIfTrue="1">
      <formula>WEEKDAY($A22)=1</formula>
    </cfRule>
  </conditionalFormatting>
  <conditionalFormatting sqref="FK22">
    <cfRule type="expression" dxfId="14232" priority="16886" stopIfTrue="1">
      <formula>WEEKDAY($A22)=1</formula>
    </cfRule>
  </conditionalFormatting>
  <conditionalFormatting sqref="FK22">
    <cfRule type="expression" dxfId="14231" priority="16885" stopIfTrue="1">
      <formula>WEEKDAY($A22)=1</formula>
    </cfRule>
  </conditionalFormatting>
  <conditionalFormatting sqref="FK22">
    <cfRule type="expression" dxfId="14230" priority="16884" stopIfTrue="1">
      <formula>WEEKDAY($A22)=1</formula>
    </cfRule>
  </conditionalFormatting>
  <conditionalFormatting sqref="FK22">
    <cfRule type="expression" dxfId="14229" priority="16883" stopIfTrue="1">
      <formula>WEEKDAY($A22)=1</formula>
    </cfRule>
  </conditionalFormatting>
  <conditionalFormatting sqref="FK22">
    <cfRule type="expression" dxfId="14228" priority="16882" stopIfTrue="1">
      <formula>WEEKDAY($A22)=1</formula>
    </cfRule>
  </conditionalFormatting>
  <conditionalFormatting sqref="FK22">
    <cfRule type="expression" dxfId="14227" priority="16881" stopIfTrue="1">
      <formula>WEEKDAY($A22)=1</formula>
    </cfRule>
  </conditionalFormatting>
  <conditionalFormatting sqref="FK22">
    <cfRule type="expression" dxfId="14226" priority="16880" stopIfTrue="1">
      <formula>WEEKDAY($A22)=1</formula>
    </cfRule>
  </conditionalFormatting>
  <conditionalFormatting sqref="FK22">
    <cfRule type="expression" dxfId="14225" priority="16879" stopIfTrue="1">
      <formula>WEEKDAY($A22)=1</formula>
    </cfRule>
  </conditionalFormatting>
  <conditionalFormatting sqref="FK22">
    <cfRule type="expression" dxfId="14224" priority="16878" stopIfTrue="1">
      <formula>WEEKDAY($A22)=1</formula>
    </cfRule>
  </conditionalFormatting>
  <conditionalFormatting sqref="FK22">
    <cfRule type="expression" dxfId="14223" priority="16877" stopIfTrue="1">
      <formula>WEEKDAY($A22)=1</formula>
    </cfRule>
  </conditionalFormatting>
  <conditionalFormatting sqref="FK22">
    <cfRule type="expression" dxfId="14222" priority="16876" stopIfTrue="1">
      <formula>WEEKDAY($A22)=1</formula>
    </cfRule>
  </conditionalFormatting>
  <conditionalFormatting sqref="FK22">
    <cfRule type="expression" dxfId="14221" priority="16875" stopIfTrue="1">
      <formula>WEEKDAY($A22)=1</formula>
    </cfRule>
  </conditionalFormatting>
  <conditionalFormatting sqref="FK22">
    <cfRule type="expression" dxfId="14220" priority="16874" stopIfTrue="1">
      <formula>WEEKDAY($A22)=1</formula>
    </cfRule>
  </conditionalFormatting>
  <conditionalFormatting sqref="FK22">
    <cfRule type="expression" dxfId="14219" priority="16873" stopIfTrue="1">
      <formula>WEEKDAY($A22)=1</formula>
    </cfRule>
  </conditionalFormatting>
  <conditionalFormatting sqref="FK22">
    <cfRule type="expression" dxfId="14218" priority="16872" stopIfTrue="1">
      <formula>WEEKDAY($A22)=1</formula>
    </cfRule>
  </conditionalFormatting>
  <conditionalFormatting sqref="FK22">
    <cfRule type="expression" dxfId="14217" priority="16871" stopIfTrue="1">
      <formula>WEEKDAY($A22)=1</formula>
    </cfRule>
  </conditionalFormatting>
  <conditionalFormatting sqref="FK22">
    <cfRule type="expression" dxfId="14216" priority="16870" stopIfTrue="1">
      <formula>WEEKDAY($A22)=1</formula>
    </cfRule>
  </conditionalFormatting>
  <conditionalFormatting sqref="FK22">
    <cfRule type="expression" dxfId="14215" priority="16869" stopIfTrue="1">
      <formula>WEEKDAY($A22)=1</formula>
    </cfRule>
  </conditionalFormatting>
  <conditionalFormatting sqref="FK22">
    <cfRule type="expression" dxfId="14214" priority="16868" stopIfTrue="1">
      <formula>WEEKDAY($A22)=1</formula>
    </cfRule>
  </conditionalFormatting>
  <conditionalFormatting sqref="FK22">
    <cfRule type="expression" dxfId="14213" priority="16867" stopIfTrue="1">
      <formula>WEEKDAY($A22)=1</formula>
    </cfRule>
  </conditionalFormatting>
  <conditionalFormatting sqref="FK22">
    <cfRule type="expression" dxfId="14212" priority="16865" stopIfTrue="1">
      <formula>WEEKDAY($A22)=1</formula>
    </cfRule>
  </conditionalFormatting>
  <conditionalFormatting sqref="FK22">
    <cfRule type="expression" dxfId="14211" priority="16864" stopIfTrue="1">
      <formula>WEEKDAY($A22)=1</formula>
    </cfRule>
  </conditionalFormatting>
  <conditionalFormatting sqref="FK22">
    <cfRule type="expression" dxfId="14210" priority="16863" stopIfTrue="1">
      <formula>WEEKDAY($A22)=1</formula>
    </cfRule>
  </conditionalFormatting>
  <conditionalFormatting sqref="FK22">
    <cfRule type="expression" dxfId="14209" priority="16862" stopIfTrue="1">
      <formula>WEEKDAY($A22)=1</formula>
    </cfRule>
  </conditionalFormatting>
  <conditionalFormatting sqref="FK22">
    <cfRule type="expression" dxfId="14208" priority="16861" stopIfTrue="1">
      <formula>WEEKDAY($A22)=1</formula>
    </cfRule>
  </conditionalFormatting>
  <conditionalFormatting sqref="FK22">
    <cfRule type="expression" dxfId="14207" priority="16860" stopIfTrue="1">
      <formula>WEEKDAY($A22)=1</formula>
    </cfRule>
  </conditionalFormatting>
  <conditionalFormatting sqref="FK22">
    <cfRule type="expression" dxfId="14206" priority="16859" stopIfTrue="1">
      <formula>WEEKDAY($A22)=1</formula>
    </cfRule>
  </conditionalFormatting>
  <conditionalFormatting sqref="FK22">
    <cfRule type="expression" dxfId="14205" priority="16858" stopIfTrue="1">
      <formula>WEEKDAY($A22)=1</formula>
    </cfRule>
  </conditionalFormatting>
  <conditionalFormatting sqref="FK22">
    <cfRule type="expression" dxfId="14204" priority="16857" stopIfTrue="1">
      <formula>WEEKDAY($A22)=1</formula>
    </cfRule>
  </conditionalFormatting>
  <conditionalFormatting sqref="FK22">
    <cfRule type="expression" dxfId="14203" priority="16856" stopIfTrue="1">
      <formula>WEEKDAY($A22)=1</formula>
    </cfRule>
  </conditionalFormatting>
  <conditionalFormatting sqref="FK22">
    <cfRule type="expression" dxfId="14202" priority="16855" stopIfTrue="1">
      <formula>WEEKDAY($A22)=1</formula>
    </cfRule>
  </conditionalFormatting>
  <conditionalFormatting sqref="FK22">
    <cfRule type="expression" dxfId="14201" priority="16854" stopIfTrue="1">
      <formula>WEEKDAY($A22)=1</formula>
    </cfRule>
  </conditionalFormatting>
  <conditionalFormatting sqref="FK22">
    <cfRule type="expression" dxfId="14200" priority="16853" stopIfTrue="1">
      <formula>WEEKDAY($A22)=1</formula>
    </cfRule>
  </conditionalFormatting>
  <conditionalFormatting sqref="FK22">
    <cfRule type="expression" dxfId="14199" priority="16852" stopIfTrue="1">
      <formula>WEEKDAY($A22)=1</formula>
    </cfRule>
  </conditionalFormatting>
  <conditionalFormatting sqref="FK22">
    <cfRule type="expression" dxfId="14198" priority="16851" stopIfTrue="1">
      <formula>WEEKDAY($A22)=1</formula>
    </cfRule>
  </conditionalFormatting>
  <conditionalFormatting sqref="FK22">
    <cfRule type="expression" dxfId="14197" priority="16850" stopIfTrue="1">
      <formula>WEEKDAY($A22)=1</formula>
    </cfRule>
  </conditionalFormatting>
  <conditionalFormatting sqref="FK22">
    <cfRule type="expression" dxfId="14196" priority="16849" stopIfTrue="1">
      <formula>WEEKDAY($A22)=1</formula>
    </cfRule>
  </conditionalFormatting>
  <conditionalFormatting sqref="FK22">
    <cfRule type="expression" dxfId="14195" priority="16848" stopIfTrue="1">
      <formula>WEEKDAY($A22)=1</formula>
    </cfRule>
  </conditionalFormatting>
  <conditionalFormatting sqref="FK22">
    <cfRule type="expression" dxfId="14194" priority="16847" stopIfTrue="1">
      <formula>WEEKDAY($A22)=1</formula>
    </cfRule>
  </conditionalFormatting>
  <conditionalFormatting sqref="FK22">
    <cfRule type="expression" dxfId="14193" priority="16846" stopIfTrue="1">
      <formula>WEEKDAY($A22)=1</formula>
    </cfRule>
  </conditionalFormatting>
  <conditionalFormatting sqref="FK22">
    <cfRule type="expression" dxfId="14192" priority="16845" stopIfTrue="1">
      <formula>WEEKDAY($A22)=1</formula>
    </cfRule>
  </conditionalFormatting>
  <conditionalFormatting sqref="FK22">
    <cfRule type="expression" dxfId="14191" priority="16844" stopIfTrue="1">
      <formula>WEEKDAY($A22)=1</formula>
    </cfRule>
  </conditionalFormatting>
  <conditionalFormatting sqref="FK22">
    <cfRule type="expression" dxfId="14190" priority="16843" stopIfTrue="1">
      <formula>WEEKDAY($A22)=1</formula>
    </cfRule>
  </conditionalFormatting>
  <conditionalFormatting sqref="FK22">
    <cfRule type="expression" dxfId="14189" priority="16842" stopIfTrue="1">
      <formula>WEEKDAY($A22)=1</formula>
    </cfRule>
  </conditionalFormatting>
  <conditionalFormatting sqref="FK22">
    <cfRule type="expression" dxfId="14188" priority="16841" stopIfTrue="1">
      <formula>WEEKDAY($A22)=1</formula>
    </cfRule>
  </conditionalFormatting>
  <conditionalFormatting sqref="FK22">
    <cfRule type="expression" dxfId="14187" priority="16840" stopIfTrue="1">
      <formula>WEEKDAY($A22)=1</formula>
    </cfRule>
  </conditionalFormatting>
  <conditionalFormatting sqref="FK22">
    <cfRule type="expression" dxfId="14186" priority="16839" stopIfTrue="1">
      <formula>WEEKDAY($A22)=1</formula>
    </cfRule>
  </conditionalFormatting>
  <conditionalFormatting sqref="FK22">
    <cfRule type="expression" dxfId="14185" priority="16838" stopIfTrue="1">
      <formula>WEEKDAY($A22)=1</formula>
    </cfRule>
  </conditionalFormatting>
  <conditionalFormatting sqref="FK22">
    <cfRule type="expression" dxfId="14184" priority="16837" stopIfTrue="1">
      <formula>WEEKDAY($A22)=1</formula>
    </cfRule>
  </conditionalFormatting>
  <conditionalFormatting sqref="FK22">
    <cfRule type="expression" dxfId="14183" priority="16836" stopIfTrue="1">
      <formula>WEEKDAY($A22)=1</formula>
    </cfRule>
  </conditionalFormatting>
  <conditionalFormatting sqref="FK22">
    <cfRule type="expression" dxfId="14182" priority="16835" stopIfTrue="1">
      <formula>WEEKDAY($A22)=1</formula>
    </cfRule>
  </conditionalFormatting>
  <conditionalFormatting sqref="FK22">
    <cfRule type="expression" dxfId="14181" priority="16834" stopIfTrue="1">
      <formula>WEEKDAY($A22)=1</formula>
    </cfRule>
  </conditionalFormatting>
  <conditionalFormatting sqref="FK22">
    <cfRule type="expression" dxfId="14180" priority="16833" stopIfTrue="1">
      <formula>WEEKDAY($A22)=1</formula>
    </cfRule>
  </conditionalFormatting>
  <conditionalFormatting sqref="FK22">
    <cfRule type="expression" dxfId="14179" priority="16832" stopIfTrue="1">
      <formula>WEEKDAY($A22)=1</formula>
    </cfRule>
  </conditionalFormatting>
  <conditionalFormatting sqref="FK22">
    <cfRule type="expression" dxfId="14178" priority="16828" stopIfTrue="1">
      <formula>WEEKDAY($A22)=1</formula>
    </cfRule>
  </conditionalFormatting>
  <conditionalFormatting sqref="FK22">
    <cfRule type="expression" dxfId="14177" priority="16831" stopIfTrue="1">
      <formula>WEEKDAY($A22)=1</formula>
    </cfRule>
  </conditionalFormatting>
  <conditionalFormatting sqref="FK22">
    <cfRule type="expression" dxfId="14176" priority="16830" stopIfTrue="1">
      <formula>WEEKDAY($A22)=1</formula>
    </cfRule>
  </conditionalFormatting>
  <conditionalFormatting sqref="FK22">
    <cfRule type="expression" dxfId="14175" priority="16829" stopIfTrue="1">
      <formula>WEEKDAY($A22)=1</formula>
    </cfRule>
  </conditionalFormatting>
  <conditionalFormatting sqref="FK22">
    <cfRule type="expression" dxfId="14174" priority="16827" stopIfTrue="1">
      <formula>WEEKDAY($A22)=1</formula>
    </cfRule>
  </conditionalFormatting>
  <conditionalFormatting sqref="FK22">
    <cfRule type="expression" dxfId="14173" priority="16826" stopIfTrue="1">
      <formula>WEEKDAY($A22)=1</formula>
    </cfRule>
  </conditionalFormatting>
  <conditionalFormatting sqref="FK22">
    <cfRule type="expression" dxfId="14172" priority="16825" stopIfTrue="1">
      <formula>WEEKDAY($A22)=1</formula>
    </cfRule>
  </conditionalFormatting>
  <conditionalFormatting sqref="FK22">
    <cfRule type="expression" dxfId="14171" priority="16824" stopIfTrue="1">
      <formula>WEEKDAY($A22)=1</formula>
    </cfRule>
  </conditionalFormatting>
  <conditionalFormatting sqref="FK22">
    <cfRule type="expression" dxfId="14170" priority="16777" stopIfTrue="1">
      <formula>WEEKDAY($A22)=1</formula>
    </cfRule>
  </conditionalFormatting>
  <conditionalFormatting sqref="FK22">
    <cfRule type="expression" dxfId="14169" priority="16823" stopIfTrue="1">
      <formula>WEEKDAY($A22)=1</formula>
    </cfRule>
  </conditionalFormatting>
  <conditionalFormatting sqref="FK22">
    <cfRule type="expression" dxfId="14168" priority="16822" stopIfTrue="1">
      <formula>WEEKDAY($A22)=1</formula>
    </cfRule>
  </conditionalFormatting>
  <conditionalFormatting sqref="FK22">
    <cfRule type="expression" dxfId="14167" priority="16821" stopIfTrue="1">
      <formula>WEEKDAY($A22)=1</formula>
    </cfRule>
  </conditionalFormatting>
  <conditionalFormatting sqref="FK22">
    <cfRule type="expression" dxfId="14166" priority="16820" stopIfTrue="1">
      <formula>WEEKDAY($A22)=1</formula>
    </cfRule>
  </conditionalFormatting>
  <conditionalFormatting sqref="FK22">
    <cfRule type="expression" dxfId="14165" priority="16819" stopIfTrue="1">
      <formula>WEEKDAY($A22)=1</formula>
    </cfRule>
  </conditionalFormatting>
  <conditionalFormatting sqref="FK22">
    <cfRule type="expression" dxfId="14164" priority="16818" stopIfTrue="1">
      <formula>WEEKDAY($A22)=1</formula>
    </cfRule>
  </conditionalFormatting>
  <conditionalFormatting sqref="FK22">
    <cfRule type="expression" dxfId="14163" priority="16817" stopIfTrue="1">
      <formula>WEEKDAY($A22)=1</formula>
    </cfRule>
  </conditionalFormatting>
  <conditionalFormatting sqref="FK22">
    <cfRule type="expression" dxfId="14162" priority="16816" stopIfTrue="1">
      <formula>WEEKDAY($A22)=1</formula>
    </cfRule>
  </conditionalFormatting>
  <conditionalFormatting sqref="FK22">
    <cfRule type="expression" dxfId="14161" priority="16815" stopIfTrue="1">
      <formula>WEEKDAY($A22)=1</formula>
    </cfRule>
  </conditionalFormatting>
  <conditionalFormatting sqref="FK22">
    <cfRule type="expression" dxfId="14160" priority="16814" stopIfTrue="1">
      <formula>WEEKDAY($A22)=1</formula>
    </cfRule>
  </conditionalFormatting>
  <conditionalFormatting sqref="FK22">
    <cfRule type="expression" dxfId="14159" priority="16813" stopIfTrue="1">
      <formula>WEEKDAY($A22)=1</formula>
    </cfRule>
  </conditionalFormatting>
  <conditionalFormatting sqref="FK22">
    <cfRule type="expression" dxfId="14158" priority="16812" stopIfTrue="1">
      <formula>WEEKDAY($A22)=1</formula>
    </cfRule>
  </conditionalFormatting>
  <conditionalFormatting sqref="FK22">
    <cfRule type="expression" dxfId="14157" priority="16811" stopIfTrue="1">
      <formula>WEEKDAY($A22)=1</formula>
    </cfRule>
  </conditionalFormatting>
  <conditionalFormatting sqref="FK22">
    <cfRule type="expression" dxfId="14156" priority="16810" stopIfTrue="1">
      <formula>WEEKDAY($A22)=1</formula>
    </cfRule>
  </conditionalFormatting>
  <conditionalFormatting sqref="FK22">
    <cfRule type="expression" dxfId="14155" priority="16809" stopIfTrue="1">
      <formula>WEEKDAY($A22)=1</formula>
    </cfRule>
  </conditionalFormatting>
  <conditionalFormatting sqref="FK22">
    <cfRule type="expression" dxfId="14154" priority="16808" stopIfTrue="1">
      <formula>WEEKDAY($A22)=1</formula>
    </cfRule>
  </conditionalFormatting>
  <conditionalFormatting sqref="FK22">
    <cfRule type="expression" dxfId="14153" priority="16807" stopIfTrue="1">
      <formula>WEEKDAY($A22)=1</formula>
    </cfRule>
  </conditionalFormatting>
  <conditionalFormatting sqref="FK22">
    <cfRule type="expression" dxfId="14152" priority="16806" stopIfTrue="1">
      <formula>WEEKDAY($A22)=1</formula>
    </cfRule>
  </conditionalFormatting>
  <conditionalFormatting sqref="FK22">
    <cfRule type="expression" dxfId="14151" priority="16805" stopIfTrue="1">
      <formula>WEEKDAY($A22)=1</formula>
    </cfRule>
  </conditionalFormatting>
  <conditionalFormatting sqref="FK22">
    <cfRule type="expression" dxfId="14150" priority="16804" stopIfTrue="1">
      <formula>WEEKDAY($A22)=1</formula>
    </cfRule>
  </conditionalFormatting>
  <conditionalFormatting sqref="FK22">
    <cfRule type="expression" dxfId="14149" priority="16803" stopIfTrue="1">
      <formula>WEEKDAY($A22)=1</formula>
    </cfRule>
  </conditionalFormatting>
  <conditionalFormatting sqref="FK22">
    <cfRule type="expression" dxfId="14148" priority="16802" stopIfTrue="1">
      <formula>WEEKDAY($A22)=1</formula>
    </cfRule>
  </conditionalFormatting>
  <conditionalFormatting sqref="FK22">
    <cfRule type="expression" dxfId="14147" priority="16801" stopIfTrue="1">
      <formula>WEEKDAY($A22)=1</formula>
    </cfRule>
  </conditionalFormatting>
  <conditionalFormatting sqref="FK22">
    <cfRule type="expression" dxfId="14146" priority="16800" stopIfTrue="1">
      <formula>WEEKDAY($A22)=1</formula>
    </cfRule>
  </conditionalFormatting>
  <conditionalFormatting sqref="FK22">
    <cfRule type="expression" dxfId="14145" priority="16799" stopIfTrue="1">
      <formula>WEEKDAY($A22)=1</formula>
    </cfRule>
  </conditionalFormatting>
  <conditionalFormatting sqref="FK22">
    <cfRule type="expression" dxfId="14144" priority="16798" stopIfTrue="1">
      <formula>WEEKDAY($A22)=1</formula>
    </cfRule>
  </conditionalFormatting>
  <conditionalFormatting sqref="FK22">
    <cfRule type="expression" dxfId="14143" priority="16797" stopIfTrue="1">
      <formula>WEEKDAY($A22)=1</formula>
    </cfRule>
  </conditionalFormatting>
  <conditionalFormatting sqref="FK22">
    <cfRule type="expression" dxfId="14142" priority="16796" stopIfTrue="1">
      <formula>WEEKDAY($A22)=1</formula>
    </cfRule>
  </conditionalFormatting>
  <conditionalFormatting sqref="FK22">
    <cfRule type="expression" dxfId="14141" priority="16795" stopIfTrue="1">
      <formula>WEEKDAY($A22)=1</formula>
    </cfRule>
  </conditionalFormatting>
  <conditionalFormatting sqref="FK22">
    <cfRule type="expression" dxfId="14140" priority="16794" stopIfTrue="1">
      <formula>WEEKDAY($A22)=1</formula>
    </cfRule>
  </conditionalFormatting>
  <conditionalFormatting sqref="FK22">
    <cfRule type="expression" dxfId="14139" priority="16793" stopIfTrue="1">
      <formula>WEEKDAY($A22)=1</formula>
    </cfRule>
  </conditionalFormatting>
  <conditionalFormatting sqref="FK22">
    <cfRule type="expression" dxfId="14138" priority="16792" stopIfTrue="1">
      <formula>WEEKDAY($A22)=1</formula>
    </cfRule>
  </conditionalFormatting>
  <conditionalFormatting sqref="FK22">
    <cfRule type="expression" dxfId="14137" priority="16791" stopIfTrue="1">
      <formula>WEEKDAY($A22)=1</formula>
    </cfRule>
  </conditionalFormatting>
  <conditionalFormatting sqref="FK22">
    <cfRule type="expression" dxfId="14136" priority="16790" stopIfTrue="1">
      <formula>WEEKDAY($A22)=1</formula>
    </cfRule>
  </conditionalFormatting>
  <conditionalFormatting sqref="FK22">
    <cfRule type="expression" dxfId="14135" priority="16789" stopIfTrue="1">
      <formula>WEEKDAY($A22)=1</formula>
    </cfRule>
  </conditionalFormatting>
  <conditionalFormatting sqref="FK22">
    <cfRule type="expression" dxfId="14134" priority="16788" stopIfTrue="1">
      <formula>WEEKDAY($A22)=1</formula>
    </cfRule>
  </conditionalFormatting>
  <conditionalFormatting sqref="FK22">
    <cfRule type="expression" dxfId="14133" priority="16787" stopIfTrue="1">
      <formula>WEEKDAY($A22)=1</formula>
    </cfRule>
  </conditionalFormatting>
  <conditionalFormatting sqref="FK22">
    <cfRule type="expression" dxfId="14132" priority="16786" stopIfTrue="1">
      <formula>WEEKDAY($A22)=1</formula>
    </cfRule>
  </conditionalFormatting>
  <conditionalFormatting sqref="FK22">
    <cfRule type="expression" dxfId="14131" priority="16785" stopIfTrue="1">
      <formula>WEEKDAY($A22)=1</formula>
    </cfRule>
  </conditionalFormatting>
  <conditionalFormatting sqref="FK22">
    <cfRule type="expression" dxfId="14130" priority="16784" stopIfTrue="1">
      <formula>WEEKDAY($A22)=1</formula>
    </cfRule>
  </conditionalFormatting>
  <conditionalFormatting sqref="FK22">
    <cfRule type="expression" dxfId="14129" priority="16783" stopIfTrue="1">
      <formula>WEEKDAY($A22)=1</formula>
    </cfRule>
  </conditionalFormatting>
  <conditionalFormatting sqref="FK22">
    <cfRule type="expression" dxfId="14128" priority="16782" stopIfTrue="1">
      <formula>WEEKDAY($A22)=1</formula>
    </cfRule>
  </conditionalFormatting>
  <conditionalFormatting sqref="FK22">
    <cfRule type="expression" dxfId="14127" priority="16781" stopIfTrue="1">
      <formula>WEEKDAY($A22)=1</formula>
    </cfRule>
  </conditionalFormatting>
  <conditionalFormatting sqref="FK22">
    <cfRule type="expression" dxfId="14126" priority="16780" stopIfTrue="1">
      <formula>WEEKDAY($A22)=1</formula>
    </cfRule>
  </conditionalFormatting>
  <conditionalFormatting sqref="FK22">
    <cfRule type="expression" dxfId="14125" priority="16779" stopIfTrue="1">
      <formula>WEEKDAY($A22)=1</formula>
    </cfRule>
  </conditionalFormatting>
  <conditionalFormatting sqref="FK22">
    <cfRule type="expression" dxfId="14124" priority="16778" stopIfTrue="1">
      <formula>WEEKDAY($A22)=1</formula>
    </cfRule>
  </conditionalFormatting>
  <conditionalFormatting sqref="FK22">
    <cfRule type="expression" dxfId="14123" priority="16773" stopIfTrue="1">
      <formula>WEEKDAY($A22)=1</formula>
    </cfRule>
  </conditionalFormatting>
  <conditionalFormatting sqref="FK22">
    <cfRule type="expression" dxfId="14122" priority="16776" stopIfTrue="1">
      <formula>WEEKDAY($A22)=1</formula>
    </cfRule>
  </conditionalFormatting>
  <conditionalFormatting sqref="FK22">
    <cfRule type="expression" dxfId="14121" priority="16775" stopIfTrue="1">
      <formula>WEEKDAY($A22)=1</formula>
    </cfRule>
  </conditionalFormatting>
  <conditionalFormatting sqref="FK22">
    <cfRule type="expression" dxfId="14120" priority="16774" stopIfTrue="1">
      <formula>WEEKDAY($A22)=1</formula>
    </cfRule>
  </conditionalFormatting>
  <conditionalFormatting sqref="FK22">
    <cfRule type="expression" dxfId="14119" priority="16772" stopIfTrue="1">
      <formula>WEEKDAY($A22)=1</formula>
    </cfRule>
  </conditionalFormatting>
  <conditionalFormatting sqref="FK22">
    <cfRule type="expression" dxfId="14118" priority="16771" stopIfTrue="1">
      <formula>WEEKDAY($A22)=1</formula>
    </cfRule>
  </conditionalFormatting>
  <conditionalFormatting sqref="FK22">
    <cfRule type="expression" dxfId="14117" priority="16770" stopIfTrue="1">
      <formula>WEEKDAY($A22)=1</formula>
    </cfRule>
  </conditionalFormatting>
  <conditionalFormatting sqref="FK22">
    <cfRule type="expression" dxfId="14116" priority="16769" stopIfTrue="1">
      <formula>WEEKDAY($A22)=1</formula>
    </cfRule>
  </conditionalFormatting>
  <conditionalFormatting sqref="FK22">
    <cfRule type="expression" dxfId="14115" priority="16722" stopIfTrue="1">
      <formula>WEEKDAY($A22)=1</formula>
    </cfRule>
  </conditionalFormatting>
  <conditionalFormatting sqref="FK22">
    <cfRule type="expression" dxfId="14114" priority="16768" stopIfTrue="1">
      <formula>WEEKDAY($A22)=1</formula>
    </cfRule>
  </conditionalFormatting>
  <conditionalFormatting sqref="FK22">
    <cfRule type="expression" dxfId="14113" priority="16767" stopIfTrue="1">
      <formula>WEEKDAY($A22)=1</formula>
    </cfRule>
  </conditionalFormatting>
  <conditionalFormatting sqref="FK22">
    <cfRule type="expression" dxfId="14112" priority="16766" stopIfTrue="1">
      <formula>WEEKDAY($A22)=1</formula>
    </cfRule>
  </conditionalFormatting>
  <conditionalFormatting sqref="FK22">
    <cfRule type="expression" dxfId="14111" priority="16765" stopIfTrue="1">
      <formula>WEEKDAY($A22)=1</formula>
    </cfRule>
  </conditionalFormatting>
  <conditionalFormatting sqref="FK22">
    <cfRule type="expression" dxfId="14110" priority="16764" stopIfTrue="1">
      <formula>WEEKDAY($A22)=1</formula>
    </cfRule>
  </conditionalFormatting>
  <conditionalFormatting sqref="FK22">
    <cfRule type="expression" dxfId="14109" priority="16763" stopIfTrue="1">
      <formula>WEEKDAY($A22)=1</formula>
    </cfRule>
  </conditionalFormatting>
  <conditionalFormatting sqref="FK22">
    <cfRule type="expression" dxfId="14108" priority="16762" stopIfTrue="1">
      <formula>WEEKDAY($A22)=1</formula>
    </cfRule>
  </conditionalFormatting>
  <conditionalFormatting sqref="FK22">
    <cfRule type="expression" dxfId="14107" priority="16761" stopIfTrue="1">
      <formula>WEEKDAY($A22)=1</formula>
    </cfRule>
  </conditionalFormatting>
  <conditionalFormatting sqref="FK22">
    <cfRule type="expression" dxfId="14106" priority="16760" stopIfTrue="1">
      <formula>WEEKDAY($A22)=1</formula>
    </cfRule>
  </conditionalFormatting>
  <conditionalFormatting sqref="FK22">
    <cfRule type="expression" dxfId="14105" priority="16759" stopIfTrue="1">
      <formula>WEEKDAY($A22)=1</formula>
    </cfRule>
  </conditionalFormatting>
  <conditionalFormatting sqref="FK22">
    <cfRule type="expression" dxfId="14104" priority="16758" stopIfTrue="1">
      <formula>WEEKDAY($A22)=1</formula>
    </cfRule>
  </conditionalFormatting>
  <conditionalFormatting sqref="FK22">
    <cfRule type="expression" dxfId="14103" priority="16757" stopIfTrue="1">
      <formula>WEEKDAY($A22)=1</formula>
    </cfRule>
  </conditionalFormatting>
  <conditionalFormatting sqref="FK22">
    <cfRule type="expression" dxfId="14102" priority="16756" stopIfTrue="1">
      <formula>WEEKDAY($A22)=1</formula>
    </cfRule>
  </conditionalFormatting>
  <conditionalFormatting sqref="FK22">
    <cfRule type="expression" dxfId="14101" priority="16755" stopIfTrue="1">
      <formula>WEEKDAY($A22)=1</formula>
    </cfRule>
  </conditionalFormatting>
  <conditionalFormatting sqref="FK22">
    <cfRule type="expression" dxfId="14100" priority="16754" stopIfTrue="1">
      <formula>WEEKDAY($A22)=1</formula>
    </cfRule>
  </conditionalFormatting>
  <conditionalFormatting sqref="FK22">
    <cfRule type="expression" dxfId="14099" priority="16753" stopIfTrue="1">
      <formula>WEEKDAY($A22)=1</formula>
    </cfRule>
  </conditionalFormatting>
  <conditionalFormatting sqref="FK22">
    <cfRule type="expression" dxfId="14098" priority="16752" stopIfTrue="1">
      <formula>WEEKDAY($A22)=1</formula>
    </cfRule>
  </conditionalFormatting>
  <conditionalFormatting sqref="FK22">
    <cfRule type="expression" dxfId="14097" priority="16751" stopIfTrue="1">
      <formula>WEEKDAY($A22)=1</formula>
    </cfRule>
  </conditionalFormatting>
  <conditionalFormatting sqref="FK22">
    <cfRule type="expression" dxfId="14096" priority="16750" stopIfTrue="1">
      <formula>WEEKDAY($A22)=1</formula>
    </cfRule>
  </conditionalFormatting>
  <conditionalFormatting sqref="FK22">
    <cfRule type="expression" dxfId="14095" priority="16749" stopIfTrue="1">
      <formula>WEEKDAY($A22)=1</formula>
    </cfRule>
  </conditionalFormatting>
  <conditionalFormatting sqref="FK22">
    <cfRule type="expression" dxfId="14094" priority="16748" stopIfTrue="1">
      <formula>WEEKDAY($A22)=1</formula>
    </cfRule>
  </conditionalFormatting>
  <conditionalFormatting sqref="FK22">
    <cfRule type="expression" dxfId="14093" priority="16747" stopIfTrue="1">
      <formula>WEEKDAY($A22)=1</formula>
    </cfRule>
  </conditionalFormatting>
  <conditionalFormatting sqref="FK22">
    <cfRule type="expression" dxfId="14092" priority="16746" stopIfTrue="1">
      <formula>WEEKDAY($A22)=1</formula>
    </cfRule>
  </conditionalFormatting>
  <conditionalFormatting sqref="FK22">
    <cfRule type="expression" dxfId="14091" priority="16745" stopIfTrue="1">
      <formula>WEEKDAY($A22)=1</formula>
    </cfRule>
  </conditionalFormatting>
  <conditionalFormatting sqref="FK22">
    <cfRule type="expression" dxfId="14090" priority="16744" stopIfTrue="1">
      <formula>WEEKDAY($A22)=1</formula>
    </cfRule>
  </conditionalFormatting>
  <conditionalFormatting sqref="FK22">
    <cfRule type="expression" dxfId="14089" priority="16743" stopIfTrue="1">
      <formula>WEEKDAY($A22)=1</formula>
    </cfRule>
  </conditionalFormatting>
  <conditionalFormatting sqref="FK22">
    <cfRule type="expression" dxfId="14088" priority="16742" stopIfTrue="1">
      <formula>WEEKDAY($A22)=1</formula>
    </cfRule>
  </conditionalFormatting>
  <conditionalFormatting sqref="FK22">
    <cfRule type="expression" dxfId="14087" priority="16741" stopIfTrue="1">
      <formula>WEEKDAY($A22)=1</formula>
    </cfRule>
  </conditionalFormatting>
  <conditionalFormatting sqref="FK22">
    <cfRule type="expression" dxfId="14086" priority="16740" stopIfTrue="1">
      <formula>WEEKDAY($A22)=1</formula>
    </cfRule>
  </conditionalFormatting>
  <conditionalFormatting sqref="FK22">
    <cfRule type="expression" dxfId="14085" priority="16739" stopIfTrue="1">
      <formula>WEEKDAY($A22)=1</formula>
    </cfRule>
  </conditionalFormatting>
  <conditionalFormatting sqref="FK22">
    <cfRule type="expression" dxfId="14084" priority="16738" stopIfTrue="1">
      <formula>WEEKDAY($A22)=1</formula>
    </cfRule>
  </conditionalFormatting>
  <conditionalFormatting sqref="FK22">
    <cfRule type="expression" dxfId="14083" priority="16737" stopIfTrue="1">
      <formula>WEEKDAY($A22)=1</formula>
    </cfRule>
  </conditionalFormatting>
  <conditionalFormatting sqref="FK22">
    <cfRule type="expression" dxfId="14082" priority="16736" stopIfTrue="1">
      <formula>WEEKDAY($A22)=1</formula>
    </cfRule>
  </conditionalFormatting>
  <conditionalFormatting sqref="FK22">
    <cfRule type="expression" dxfId="14081" priority="16735" stopIfTrue="1">
      <formula>WEEKDAY($A22)=1</formula>
    </cfRule>
  </conditionalFormatting>
  <conditionalFormatting sqref="FK22">
    <cfRule type="expression" dxfId="14080" priority="16734" stopIfTrue="1">
      <formula>WEEKDAY($A22)=1</formula>
    </cfRule>
  </conditionalFormatting>
  <conditionalFormatting sqref="FK22">
    <cfRule type="expression" dxfId="14079" priority="16733" stopIfTrue="1">
      <formula>WEEKDAY($A22)=1</formula>
    </cfRule>
  </conditionalFormatting>
  <conditionalFormatting sqref="FK22">
    <cfRule type="expression" dxfId="14078" priority="16732" stopIfTrue="1">
      <formula>WEEKDAY($A22)=1</formula>
    </cfRule>
  </conditionalFormatting>
  <conditionalFormatting sqref="FK22">
    <cfRule type="expression" dxfId="14077" priority="16731" stopIfTrue="1">
      <formula>WEEKDAY($A22)=1</formula>
    </cfRule>
  </conditionalFormatting>
  <conditionalFormatting sqref="FK22">
    <cfRule type="expression" dxfId="14076" priority="16730" stopIfTrue="1">
      <formula>WEEKDAY($A22)=1</formula>
    </cfRule>
  </conditionalFormatting>
  <conditionalFormatting sqref="FK22">
    <cfRule type="expression" dxfId="14075" priority="16729" stopIfTrue="1">
      <formula>WEEKDAY($A22)=1</formula>
    </cfRule>
  </conditionalFormatting>
  <conditionalFormatting sqref="FK22">
    <cfRule type="expression" dxfId="14074" priority="16728" stopIfTrue="1">
      <formula>WEEKDAY($A22)=1</formula>
    </cfRule>
  </conditionalFormatting>
  <conditionalFormatting sqref="FK22">
    <cfRule type="expression" dxfId="14073" priority="16727" stopIfTrue="1">
      <formula>WEEKDAY($A22)=1</formula>
    </cfRule>
  </conditionalFormatting>
  <conditionalFormatting sqref="FK22">
    <cfRule type="expression" dxfId="14072" priority="16726" stopIfTrue="1">
      <formula>WEEKDAY($A22)=1</formula>
    </cfRule>
  </conditionalFormatting>
  <conditionalFormatting sqref="FK22">
    <cfRule type="expression" dxfId="14071" priority="16725" stopIfTrue="1">
      <formula>WEEKDAY($A22)=1</formula>
    </cfRule>
  </conditionalFormatting>
  <conditionalFormatting sqref="FK22">
    <cfRule type="expression" dxfId="14070" priority="16724" stopIfTrue="1">
      <formula>WEEKDAY($A22)=1</formula>
    </cfRule>
  </conditionalFormatting>
  <conditionalFormatting sqref="FK22">
    <cfRule type="expression" dxfId="14069" priority="16723" stopIfTrue="1">
      <formula>WEEKDAY($A22)=1</formula>
    </cfRule>
  </conditionalFormatting>
  <conditionalFormatting sqref="FK22">
    <cfRule type="expression" dxfId="14068" priority="16721" stopIfTrue="1">
      <formula>WEEKDAY($A22)=1</formula>
    </cfRule>
  </conditionalFormatting>
  <conditionalFormatting sqref="FK22">
    <cfRule type="expression" dxfId="14067" priority="16720" stopIfTrue="1">
      <formula>WEEKDAY($A22)=1</formula>
    </cfRule>
  </conditionalFormatting>
  <conditionalFormatting sqref="FK22">
    <cfRule type="expression" dxfId="14066" priority="16719" stopIfTrue="1">
      <formula>WEEKDAY($A22)=1</formula>
    </cfRule>
  </conditionalFormatting>
  <conditionalFormatting sqref="FK22">
    <cfRule type="expression" dxfId="14065" priority="16718" stopIfTrue="1">
      <formula>WEEKDAY($A22)=1</formula>
    </cfRule>
  </conditionalFormatting>
  <conditionalFormatting sqref="FK22">
    <cfRule type="expression" dxfId="14064" priority="16717" stopIfTrue="1">
      <formula>WEEKDAY($A22)=1</formula>
    </cfRule>
  </conditionalFormatting>
  <conditionalFormatting sqref="FK22">
    <cfRule type="expression" dxfId="14063" priority="16716" stopIfTrue="1">
      <formula>WEEKDAY($A22)=1</formula>
    </cfRule>
  </conditionalFormatting>
  <conditionalFormatting sqref="FK22">
    <cfRule type="expression" dxfId="14062" priority="16715" stopIfTrue="1">
      <formula>WEEKDAY($A22)=1</formula>
    </cfRule>
  </conditionalFormatting>
  <conditionalFormatting sqref="FK22">
    <cfRule type="expression" dxfId="14061" priority="16714" stopIfTrue="1">
      <formula>WEEKDAY($A22)=1</formula>
    </cfRule>
  </conditionalFormatting>
  <conditionalFormatting sqref="FK22">
    <cfRule type="expression" dxfId="14060" priority="16713" stopIfTrue="1">
      <formula>WEEKDAY($A22)=1</formula>
    </cfRule>
  </conditionalFormatting>
  <conditionalFormatting sqref="FK22">
    <cfRule type="expression" dxfId="14059" priority="16712" stopIfTrue="1">
      <formula>WEEKDAY($A22)=1</formula>
    </cfRule>
  </conditionalFormatting>
  <conditionalFormatting sqref="FK22">
    <cfRule type="expression" dxfId="14058" priority="16711" stopIfTrue="1">
      <formula>WEEKDAY($A22)=1</formula>
    </cfRule>
  </conditionalFormatting>
  <conditionalFormatting sqref="FK22">
    <cfRule type="expression" dxfId="14057" priority="16710" stopIfTrue="1">
      <formula>WEEKDAY($A22)=1</formula>
    </cfRule>
  </conditionalFormatting>
  <conditionalFormatting sqref="FK22">
    <cfRule type="expression" dxfId="14056" priority="16709" stopIfTrue="1">
      <formula>WEEKDAY($A22)=1</formula>
    </cfRule>
  </conditionalFormatting>
  <conditionalFormatting sqref="FK22">
    <cfRule type="expression" dxfId="14055" priority="16708" stopIfTrue="1">
      <formula>WEEKDAY($A22)=1</formula>
    </cfRule>
  </conditionalFormatting>
  <conditionalFormatting sqref="FK22">
    <cfRule type="expression" dxfId="14054" priority="16707" stopIfTrue="1">
      <formula>WEEKDAY($A22)=1</formula>
    </cfRule>
  </conditionalFormatting>
  <conditionalFormatting sqref="FK22">
    <cfRule type="expression" dxfId="14053" priority="16706" stopIfTrue="1">
      <formula>WEEKDAY($A22)=1</formula>
    </cfRule>
  </conditionalFormatting>
  <conditionalFormatting sqref="FK22">
    <cfRule type="expression" dxfId="14052" priority="16705" stopIfTrue="1">
      <formula>WEEKDAY($A22)=1</formula>
    </cfRule>
  </conditionalFormatting>
  <conditionalFormatting sqref="FK22">
    <cfRule type="expression" dxfId="14051" priority="16704" stopIfTrue="1">
      <formula>WEEKDAY($A22)=1</formula>
    </cfRule>
  </conditionalFormatting>
  <conditionalFormatting sqref="FK22">
    <cfRule type="expression" dxfId="14050" priority="16703" stopIfTrue="1">
      <formula>WEEKDAY($A22)=1</formula>
    </cfRule>
  </conditionalFormatting>
  <conditionalFormatting sqref="FK22">
    <cfRule type="expression" dxfId="14049" priority="16702" stopIfTrue="1">
      <formula>WEEKDAY($A22)=1</formula>
    </cfRule>
  </conditionalFormatting>
  <conditionalFormatting sqref="FK22">
    <cfRule type="expression" dxfId="14048" priority="16701" stopIfTrue="1">
      <formula>WEEKDAY($A22)=1</formula>
    </cfRule>
  </conditionalFormatting>
  <conditionalFormatting sqref="FK22">
    <cfRule type="expression" dxfId="14047" priority="16700" stopIfTrue="1">
      <formula>WEEKDAY($A22)=1</formula>
    </cfRule>
  </conditionalFormatting>
  <conditionalFormatting sqref="FK22">
    <cfRule type="expression" dxfId="14046" priority="16699" stopIfTrue="1">
      <formula>WEEKDAY($A22)=1</formula>
    </cfRule>
  </conditionalFormatting>
  <conditionalFormatting sqref="FK22">
    <cfRule type="expression" dxfId="14045" priority="16698" stopIfTrue="1">
      <formula>WEEKDAY($A22)=1</formula>
    </cfRule>
  </conditionalFormatting>
  <conditionalFormatting sqref="FK22">
    <cfRule type="expression" dxfId="14044" priority="16697" stopIfTrue="1">
      <formula>WEEKDAY($A22)=1</formula>
    </cfRule>
  </conditionalFormatting>
  <conditionalFormatting sqref="FK22">
    <cfRule type="expression" dxfId="14043" priority="16696" stopIfTrue="1">
      <formula>WEEKDAY($A22)=1</formula>
    </cfRule>
  </conditionalFormatting>
  <conditionalFormatting sqref="FK22">
    <cfRule type="expression" dxfId="14042" priority="16695" stopIfTrue="1">
      <formula>WEEKDAY($A22)=1</formula>
    </cfRule>
  </conditionalFormatting>
  <conditionalFormatting sqref="FK22">
    <cfRule type="expression" dxfId="14041" priority="16694" stopIfTrue="1">
      <formula>WEEKDAY($A22)=1</formula>
    </cfRule>
  </conditionalFormatting>
  <conditionalFormatting sqref="FK22">
    <cfRule type="expression" dxfId="14040" priority="16693" stopIfTrue="1">
      <formula>WEEKDAY($A22)=1</formula>
    </cfRule>
  </conditionalFormatting>
  <conditionalFormatting sqref="FK22">
    <cfRule type="expression" dxfId="14039" priority="16692" stopIfTrue="1">
      <formula>WEEKDAY($A22)=1</formula>
    </cfRule>
  </conditionalFormatting>
  <conditionalFormatting sqref="FK22">
    <cfRule type="expression" dxfId="14038" priority="16691" stopIfTrue="1">
      <formula>WEEKDAY($A22)=1</formula>
    </cfRule>
  </conditionalFormatting>
  <conditionalFormatting sqref="FK22">
    <cfRule type="expression" dxfId="14037" priority="16690" stopIfTrue="1">
      <formula>WEEKDAY($A22)=1</formula>
    </cfRule>
  </conditionalFormatting>
  <conditionalFormatting sqref="FK22">
    <cfRule type="expression" dxfId="14036" priority="16689" stopIfTrue="1">
      <formula>WEEKDAY($A22)=1</formula>
    </cfRule>
  </conditionalFormatting>
  <conditionalFormatting sqref="FK22">
    <cfRule type="expression" dxfId="14035" priority="16688" stopIfTrue="1">
      <formula>WEEKDAY($A22)=1</formula>
    </cfRule>
  </conditionalFormatting>
  <conditionalFormatting sqref="FK22">
    <cfRule type="expression" dxfId="14034" priority="16684" stopIfTrue="1">
      <formula>WEEKDAY($A22)=1</formula>
    </cfRule>
  </conditionalFormatting>
  <conditionalFormatting sqref="FK22">
    <cfRule type="expression" dxfId="14033" priority="16687" stopIfTrue="1">
      <formula>WEEKDAY($A22)=1</formula>
    </cfRule>
  </conditionalFormatting>
  <conditionalFormatting sqref="FK22">
    <cfRule type="expression" dxfId="14032" priority="16686" stopIfTrue="1">
      <formula>WEEKDAY($A22)=1</formula>
    </cfRule>
  </conditionalFormatting>
  <conditionalFormatting sqref="FK22">
    <cfRule type="expression" dxfId="14031" priority="16685" stopIfTrue="1">
      <formula>WEEKDAY($A22)=1</formula>
    </cfRule>
  </conditionalFormatting>
  <conditionalFormatting sqref="FK22">
    <cfRule type="expression" dxfId="14030" priority="16683" stopIfTrue="1">
      <formula>WEEKDAY($A22)=1</formula>
    </cfRule>
  </conditionalFormatting>
  <conditionalFormatting sqref="FK22">
    <cfRule type="expression" dxfId="14029" priority="16682" stopIfTrue="1">
      <formula>WEEKDAY($A22)=1</formula>
    </cfRule>
  </conditionalFormatting>
  <conditionalFormatting sqref="FK22">
    <cfRule type="expression" dxfId="14028" priority="16681" stopIfTrue="1">
      <formula>WEEKDAY($A22)=1</formula>
    </cfRule>
  </conditionalFormatting>
  <conditionalFormatting sqref="FK22">
    <cfRule type="expression" dxfId="14027" priority="16680" stopIfTrue="1">
      <formula>WEEKDAY($A22)=1</formula>
    </cfRule>
  </conditionalFormatting>
  <conditionalFormatting sqref="FK22">
    <cfRule type="expression" dxfId="14026" priority="16633" stopIfTrue="1">
      <formula>WEEKDAY($A22)=1</formula>
    </cfRule>
  </conditionalFormatting>
  <conditionalFormatting sqref="FK22">
    <cfRule type="expression" dxfId="14025" priority="16679" stopIfTrue="1">
      <formula>WEEKDAY($A22)=1</formula>
    </cfRule>
  </conditionalFormatting>
  <conditionalFormatting sqref="FK22">
    <cfRule type="expression" dxfId="14024" priority="16678" stopIfTrue="1">
      <formula>WEEKDAY($A22)=1</formula>
    </cfRule>
  </conditionalFormatting>
  <conditionalFormatting sqref="FK22">
    <cfRule type="expression" dxfId="14023" priority="16677" stopIfTrue="1">
      <formula>WEEKDAY($A22)=1</formula>
    </cfRule>
  </conditionalFormatting>
  <conditionalFormatting sqref="FK22">
    <cfRule type="expression" dxfId="14022" priority="16676" stopIfTrue="1">
      <formula>WEEKDAY($A22)=1</formula>
    </cfRule>
  </conditionalFormatting>
  <conditionalFormatting sqref="FK22">
    <cfRule type="expression" dxfId="14021" priority="16675" stopIfTrue="1">
      <formula>WEEKDAY($A22)=1</formula>
    </cfRule>
  </conditionalFormatting>
  <conditionalFormatting sqref="FK22">
    <cfRule type="expression" dxfId="14020" priority="16674" stopIfTrue="1">
      <formula>WEEKDAY($A22)=1</formula>
    </cfRule>
  </conditionalFormatting>
  <conditionalFormatting sqref="FK22">
    <cfRule type="expression" dxfId="14019" priority="16673" stopIfTrue="1">
      <formula>WEEKDAY($A22)=1</formula>
    </cfRule>
  </conditionalFormatting>
  <conditionalFormatting sqref="FK22">
    <cfRule type="expression" dxfId="14018" priority="16672" stopIfTrue="1">
      <formula>WEEKDAY($A22)=1</formula>
    </cfRule>
  </conditionalFormatting>
  <conditionalFormatting sqref="FK22">
    <cfRule type="expression" dxfId="14017" priority="16671" stopIfTrue="1">
      <formula>WEEKDAY($A22)=1</formula>
    </cfRule>
  </conditionalFormatting>
  <conditionalFormatting sqref="FK22">
    <cfRule type="expression" dxfId="14016" priority="16670" stopIfTrue="1">
      <formula>WEEKDAY($A22)=1</formula>
    </cfRule>
  </conditionalFormatting>
  <conditionalFormatting sqref="FK22">
    <cfRule type="expression" dxfId="14015" priority="16669" stopIfTrue="1">
      <formula>WEEKDAY($A22)=1</formula>
    </cfRule>
  </conditionalFormatting>
  <conditionalFormatting sqref="FK22">
    <cfRule type="expression" dxfId="14014" priority="16668" stopIfTrue="1">
      <formula>WEEKDAY($A22)=1</formula>
    </cfRule>
  </conditionalFormatting>
  <conditionalFormatting sqref="FK22">
    <cfRule type="expression" dxfId="14013" priority="16667" stopIfTrue="1">
      <formula>WEEKDAY($A22)=1</formula>
    </cfRule>
  </conditionalFormatting>
  <conditionalFormatting sqref="FK22">
    <cfRule type="expression" dxfId="14012" priority="16666" stopIfTrue="1">
      <formula>WEEKDAY($A22)=1</formula>
    </cfRule>
  </conditionalFormatting>
  <conditionalFormatting sqref="FK22">
    <cfRule type="expression" dxfId="14011" priority="16665" stopIfTrue="1">
      <formula>WEEKDAY($A22)=1</formula>
    </cfRule>
  </conditionalFormatting>
  <conditionalFormatting sqref="FK22">
    <cfRule type="expression" dxfId="14010" priority="16664" stopIfTrue="1">
      <formula>WEEKDAY($A22)=1</formula>
    </cfRule>
  </conditionalFormatting>
  <conditionalFormatting sqref="FK22">
    <cfRule type="expression" dxfId="14009" priority="16663" stopIfTrue="1">
      <formula>WEEKDAY($A22)=1</formula>
    </cfRule>
  </conditionalFormatting>
  <conditionalFormatting sqref="FK22">
    <cfRule type="expression" dxfId="14008" priority="16662" stopIfTrue="1">
      <formula>WEEKDAY($A22)=1</formula>
    </cfRule>
  </conditionalFormatting>
  <conditionalFormatting sqref="FK22">
    <cfRule type="expression" dxfId="14007" priority="16661" stopIfTrue="1">
      <formula>WEEKDAY($A22)=1</formula>
    </cfRule>
  </conditionalFormatting>
  <conditionalFormatting sqref="FK22">
    <cfRule type="expression" dxfId="14006" priority="16660" stopIfTrue="1">
      <formula>WEEKDAY($A22)=1</formula>
    </cfRule>
  </conditionalFormatting>
  <conditionalFormatting sqref="FK22">
    <cfRule type="expression" dxfId="14005" priority="16659" stopIfTrue="1">
      <formula>WEEKDAY($A22)=1</formula>
    </cfRule>
  </conditionalFormatting>
  <conditionalFormatting sqref="FK22">
    <cfRule type="expression" dxfId="14004" priority="16658" stopIfTrue="1">
      <formula>WEEKDAY($A22)=1</formula>
    </cfRule>
  </conditionalFormatting>
  <conditionalFormatting sqref="FK22">
    <cfRule type="expression" dxfId="14003" priority="16657" stopIfTrue="1">
      <formula>WEEKDAY($A22)=1</formula>
    </cfRule>
  </conditionalFormatting>
  <conditionalFormatting sqref="FK22">
    <cfRule type="expression" dxfId="14002" priority="16656" stopIfTrue="1">
      <formula>WEEKDAY($A22)=1</formula>
    </cfRule>
  </conditionalFormatting>
  <conditionalFormatting sqref="FK22">
    <cfRule type="expression" dxfId="14001" priority="16655" stopIfTrue="1">
      <formula>WEEKDAY($A22)=1</formula>
    </cfRule>
  </conditionalFormatting>
  <conditionalFormatting sqref="FK22">
    <cfRule type="expression" dxfId="14000" priority="16654" stopIfTrue="1">
      <formula>WEEKDAY($A22)=1</formula>
    </cfRule>
  </conditionalFormatting>
  <conditionalFormatting sqref="FK22">
    <cfRule type="expression" dxfId="13999" priority="16653" stopIfTrue="1">
      <formula>WEEKDAY($A22)=1</formula>
    </cfRule>
  </conditionalFormatting>
  <conditionalFormatting sqref="FK22">
    <cfRule type="expression" dxfId="13998" priority="16652" stopIfTrue="1">
      <formula>WEEKDAY($A22)=1</formula>
    </cfRule>
  </conditionalFormatting>
  <conditionalFormatting sqref="FK22">
    <cfRule type="expression" dxfId="13997" priority="16651" stopIfTrue="1">
      <formula>WEEKDAY($A22)=1</formula>
    </cfRule>
  </conditionalFormatting>
  <conditionalFormatting sqref="FK22">
    <cfRule type="expression" dxfId="13996" priority="16650" stopIfTrue="1">
      <formula>WEEKDAY($A22)=1</formula>
    </cfRule>
  </conditionalFormatting>
  <conditionalFormatting sqref="FK22">
    <cfRule type="expression" dxfId="13995" priority="16649" stopIfTrue="1">
      <formula>WEEKDAY($A22)=1</formula>
    </cfRule>
  </conditionalFormatting>
  <conditionalFormatting sqref="FK22">
    <cfRule type="expression" dxfId="13994" priority="16648" stopIfTrue="1">
      <formula>WEEKDAY($A22)=1</formula>
    </cfRule>
  </conditionalFormatting>
  <conditionalFormatting sqref="FK22">
    <cfRule type="expression" dxfId="13993" priority="16647" stopIfTrue="1">
      <formula>WEEKDAY($A22)=1</formula>
    </cfRule>
  </conditionalFormatting>
  <conditionalFormatting sqref="FK22">
    <cfRule type="expression" dxfId="13992" priority="16646" stopIfTrue="1">
      <formula>WEEKDAY($A22)=1</formula>
    </cfRule>
  </conditionalFormatting>
  <conditionalFormatting sqref="FK22">
    <cfRule type="expression" dxfId="13991" priority="16645" stopIfTrue="1">
      <formula>WEEKDAY($A22)=1</formula>
    </cfRule>
  </conditionalFormatting>
  <conditionalFormatting sqref="FK22">
    <cfRule type="expression" dxfId="13990" priority="16644" stopIfTrue="1">
      <formula>WEEKDAY($A22)=1</formula>
    </cfRule>
  </conditionalFormatting>
  <conditionalFormatting sqref="FK22">
    <cfRule type="expression" dxfId="13989" priority="16643" stopIfTrue="1">
      <formula>WEEKDAY($A22)=1</formula>
    </cfRule>
  </conditionalFormatting>
  <conditionalFormatting sqref="FK22">
    <cfRule type="expression" dxfId="13988" priority="16642" stopIfTrue="1">
      <formula>WEEKDAY($A22)=1</formula>
    </cfRule>
  </conditionalFormatting>
  <conditionalFormatting sqref="FK22">
    <cfRule type="expression" dxfId="13987" priority="16641" stopIfTrue="1">
      <formula>WEEKDAY($A22)=1</formula>
    </cfRule>
  </conditionalFormatting>
  <conditionalFormatting sqref="FK22">
    <cfRule type="expression" dxfId="13986" priority="16640" stopIfTrue="1">
      <formula>WEEKDAY($A22)=1</formula>
    </cfRule>
  </conditionalFormatting>
  <conditionalFormatting sqref="FK22">
    <cfRule type="expression" dxfId="13985" priority="16639" stopIfTrue="1">
      <formula>WEEKDAY($A22)=1</formula>
    </cfRule>
  </conditionalFormatting>
  <conditionalFormatting sqref="FK22">
    <cfRule type="expression" dxfId="13984" priority="16638" stopIfTrue="1">
      <formula>WEEKDAY($A22)=1</formula>
    </cfRule>
  </conditionalFormatting>
  <conditionalFormatting sqref="FK22">
    <cfRule type="expression" dxfId="13983" priority="16637" stopIfTrue="1">
      <formula>WEEKDAY($A22)=1</formula>
    </cfRule>
  </conditionalFormatting>
  <conditionalFormatting sqref="FK22">
    <cfRule type="expression" dxfId="13982" priority="16636" stopIfTrue="1">
      <formula>WEEKDAY($A22)=1</formula>
    </cfRule>
  </conditionalFormatting>
  <conditionalFormatting sqref="FK22">
    <cfRule type="expression" dxfId="13981" priority="16635" stopIfTrue="1">
      <formula>WEEKDAY($A22)=1</formula>
    </cfRule>
  </conditionalFormatting>
  <conditionalFormatting sqref="FK22">
    <cfRule type="expression" dxfId="13980" priority="16634" stopIfTrue="1">
      <formula>WEEKDAY($A22)=1</formula>
    </cfRule>
  </conditionalFormatting>
  <conditionalFormatting sqref="FK22">
    <cfRule type="expression" dxfId="13979" priority="16632" stopIfTrue="1">
      <formula>WEEKDAY($A22)=1</formula>
    </cfRule>
  </conditionalFormatting>
  <conditionalFormatting sqref="FK22">
    <cfRule type="expression" dxfId="13978" priority="16631" stopIfTrue="1">
      <formula>WEEKDAY($A22)=1</formula>
    </cfRule>
  </conditionalFormatting>
  <conditionalFormatting sqref="FK22">
    <cfRule type="expression" dxfId="13977" priority="16630" stopIfTrue="1">
      <formula>WEEKDAY($A22)=1</formula>
    </cfRule>
  </conditionalFormatting>
  <conditionalFormatting sqref="FK22">
    <cfRule type="expression" dxfId="13976" priority="16629" stopIfTrue="1">
      <formula>WEEKDAY($A22)=1</formula>
    </cfRule>
  </conditionalFormatting>
  <conditionalFormatting sqref="FK22">
    <cfRule type="expression" dxfId="13975" priority="16628" stopIfTrue="1">
      <formula>WEEKDAY($A22)=1</formula>
    </cfRule>
  </conditionalFormatting>
  <conditionalFormatting sqref="FK22">
    <cfRule type="expression" dxfId="13974" priority="16627" stopIfTrue="1">
      <formula>WEEKDAY($A22)=1</formula>
    </cfRule>
  </conditionalFormatting>
  <conditionalFormatting sqref="FK22">
    <cfRule type="expression" dxfId="13973" priority="16626" stopIfTrue="1">
      <formula>WEEKDAY($A22)=1</formula>
    </cfRule>
  </conditionalFormatting>
  <conditionalFormatting sqref="FK22">
    <cfRule type="expression" dxfId="13972" priority="16625" stopIfTrue="1">
      <formula>WEEKDAY($A22)=1</formula>
    </cfRule>
  </conditionalFormatting>
  <conditionalFormatting sqref="FK22">
    <cfRule type="expression" dxfId="13971" priority="16624" stopIfTrue="1">
      <formula>WEEKDAY($A22)=1</formula>
    </cfRule>
  </conditionalFormatting>
  <conditionalFormatting sqref="FK22">
    <cfRule type="expression" dxfId="13970" priority="16623" stopIfTrue="1">
      <formula>WEEKDAY($A22)=1</formula>
    </cfRule>
  </conditionalFormatting>
  <conditionalFormatting sqref="FK22">
    <cfRule type="expression" dxfId="13969" priority="16622" stopIfTrue="1">
      <formula>WEEKDAY($A22)=1</formula>
    </cfRule>
  </conditionalFormatting>
  <conditionalFormatting sqref="FK22">
    <cfRule type="expression" dxfId="13968" priority="16621" stopIfTrue="1">
      <formula>WEEKDAY($A22)=1</formula>
    </cfRule>
  </conditionalFormatting>
  <conditionalFormatting sqref="FK22">
    <cfRule type="expression" dxfId="13967" priority="16620" stopIfTrue="1">
      <formula>WEEKDAY($A22)=1</formula>
    </cfRule>
  </conditionalFormatting>
  <conditionalFormatting sqref="FK22">
    <cfRule type="expression" dxfId="13966" priority="16619" stopIfTrue="1">
      <formula>WEEKDAY($A22)=1</formula>
    </cfRule>
  </conditionalFormatting>
  <conditionalFormatting sqref="FK22">
    <cfRule type="expression" dxfId="13965" priority="16618" stopIfTrue="1">
      <formula>WEEKDAY($A22)=1</formula>
    </cfRule>
  </conditionalFormatting>
  <conditionalFormatting sqref="FK22">
    <cfRule type="expression" dxfId="13964" priority="16617" stopIfTrue="1">
      <formula>WEEKDAY($A22)=1</formula>
    </cfRule>
  </conditionalFormatting>
  <conditionalFormatting sqref="FK22">
    <cfRule type="expression" dxfId="13963" priority="16616" stopIfTrue="1">
      <formula>WEEKDAY($A22)=1</formula>
    </cfRule>
  </conditionalFormatting>
  <conditionalFormatting sqref="FK22">
    <cfRule type="expression" dxfId="13962" priority="16615" stopIfTrue="1">
      <formula>WEEKDAY($A22)=1</formula>
    </cfRule>
  </conditionalFormatting>
  <conditionalFormatting sqref="FK22">
    <cfRule type="expression" dxfId="13961" priority="16614" stopIfTrue="1">
      <formula>WEEKDAY($A22)=1</formula>
    </cfRule>
  </conditionalFormatting>
  <conditionalFormatting sqref="FK22">
    <cfRule type="expression" dxfId="13960" priority="16613" stopIfTrue="1">
      <formula>WEEKDAY($A22)=1</formula>
    </cfRule>
  </conditionalFormatting>
  <conditionalFormatting sqref="FK22">
    <cfRule type="expression" dxfId="13959" priority="16612" stopIfTrue="1">
      <formula>WEEKDAY($A22)=1</formula>
    </cfRule>
  </conditionalFormatting>
  <conditionalFormatting sqref="FK22">
    <cfRule type="expression" dxfId="13958" priority="16611" stopIfTrue="1">
      <formula>WEEKDAY($A22)=1</formula>
    </cfRule>
  </conditionalFormatting>
  <conditionalFormatting sqref="FK22">
    <cfRule type="expression" dxfId="13957" priority="16610" stopIfTrue="1">
      <formula>WEEKDAY($A22)=1</formula>
    </cfRule>
  </conditionalFormatting>
  <conditionalFormatting sqref="FK22">
    <cfRule type="expression" dxfId="13956" priority="16609" stopIfTrue="1">
      <formula>WEEKDAY($A22)=1</formula>
    </cfRule>
  </conditionalFormatting>
  <conditionalFormatting sqref="FK22">
    <cfRule type="expression" dxfId="13955" priority="16608" stopIfTrue="1">
      <formula>WEEKDAY($A22)=1</formula>
    </cfRule>
  </conditionalFormatting>
  <conditionalFormatting sqref="FK22">
    <cfRule type="expression" dxfId="13954" priority="16607" stopIfTrue="1">
      <formula>WEEKDAY($A22)=1</formula>
    </cfRule>
  </conditionalFormatting>
  <conditionalFormatting sqref="FK22">
    <cfRule type="expression" dxfId="13953" priority="16606" stopIfTrue="1">
      <formula>WEEKDAY($A22)=1</formula>
    </cfRule>
  </conditionalFormatting>
  <conditionalFormatting sqref="FK22">
    <cfRule type="expression" dxfId="13952" priority="16605" stopIfTrue="1">
      <formula>WEEKDAY($A22)=1</formula>
    </cfRule>
  </conditionalFormatting>
  <conditionalFormatting sqref="FK22">
    <cfRule type="expression" dxfId="13951" priority="16604" stopIfTrue="1">
      <formula>WEEKDAY($A22)=1</formula>
    </cfRule>
  </conditionalFormatting>
  <conditionalFormatting sqref="FK22">
    <cfRule type="expression" dxfId="13950" priority="16603" stopIfTrue="1">
      <formula>WEEKDAY($A22)=1</formula>
    </cfRule>
  </conditionalFormatting>
  <conditionalFormatting sqref="FK22">
    <cfRule type="expression" dxfId="13949" priority="16602" stopIfTrue="1">
      <formula>WEEKDAY($A22)=1</formula>
    </cfRule>
  </conditionalFormatting>
  <conditionalFormatting sqref="FK22">
    <cfRule type="expression" dxfId="13948" priority="16601" stopIfTrue="1">
      <formula>WEEKDAY($A22)=1</formula>
    </cfRule>
  </conditionalFormatting>
  <conditionalFormatting sqref="FK22">
    <cfRule type="expression" dxfId="13947" priority="16600" stopIfTrue="1">
      <formula>WEEKDAY($A22)=1</formula>
    </cfRule>
  </conditionalFormatting>
  <conditionalFormatting sqref="FK22">
    <cfRule type="expression" dxfId="13946" priority="16599" stopIfTrue="1">
      <formula>WEEKDAY($A22)=1</formula>
    </cfRule>
  </conditionalFormatting>
  <conditionalFormatting sqref="FK22">
    <cfRule type="expression" dxfId="13945" priority="16595" stopIfTrue="1">
      <formula>WEEKDAY($A22)=1</formula>
    </cfRule>
  </conditionalFormatting>
  <conditionalFormatting sqref="FK22">
    <cfRule type="expression" dxfId="13944" priority="16598" stopIfTrue="1">
      <formula>WEEKDAY($A22)=1</formula>
    </cfRule>
  </conditionalFormatting>
  <conditionalFormatting sqref="FK22">
    <cfRule type="expression" dxfId="13943" priority="16597" stopIfTrue="1">
      <formula>WEEKDAY($A22)=1</formula>
    </cfRule>
  </conditionalFormatting>
  <conditionalFormatting sqref="FK22">
    <cfRule type="expression" dxfId="13942" priority="16596" stopIfTrue="1">
      <formula>WEEKDAY($A22)=1</formula>
    </cfRule>
  </conditionalFormatting>
  <conditionalFormatting sqref="FK22">
    <cfRule type="expression" dxfId="13941" priority="16594" stopIfTrue="1">
      <formula>WEEKDAY($A22)=1</formula>
    </cfRule>
  </conditionalFormatting>
  <conditionalFormatting sqref="FK22">
    <cfRule type="expression" dxfId="13940" priority="16593" stopIfTrue="1">
      <formula>WEEKDAY($A22)=1</formula>
    </cfRule>
  </conditionalFormatting>
  <conditionalFormatting sqref="FK22">
    <cfRule type="expression" dxfId="13939" priority="16592" stopIfTrue="1">
      <formula>WEEKDAY($A22)=1</formula>
    </cfRule>
  </conditionalFormatting>
  <conditionalFormatting sqref="FK22">
    <cfRule type="expression" dxfId="13938" priority="16591" stopIfTrue="1">
      <formula>WEEKDAY($A22)=1</formula>
    </cfRule>
  </conditionalFormatting>
  <conditionalFormatting sqref="FK22">
    <cfRule type="expression" dxfId="13937" priority="16544" stopIfTrue="1">
      <formula>WEEKDAY($A22)=1</formula>
    </cfRule>
  </conditionalFormatting>
  <conditionalFormatting sqref="FK22">
    <cfRule type="expression" dxfId="13936" priority="16590" stopIfTrue="1">
      <formula>WEEKDAY($A22)=1</formula>
    </cfRule>
  </conditionalFormatting>
  <conditionalFormatting sqref="FK22">
    <cfRule type="expression" dxfId="13935" priority="16589" stopIfTrue="1">
      <formula>WEEKDAY($A22)=1</formula>
    </cfRule>
  </conditionalFormatting>
  <conditionalFormatting sqref="FK22">
    <cfRule type="expression" dxfId="13934" priority="16588" stopIfTrue="1">
      <formula>WEEKDAY($A22)=1</formula>
    </cfRule>
  </conditionalFormatting>
  <conditionalFormatting sqref="FK22">
    <cfRule type="expression" dxfId="13933" priority="16587" stopIfTrue="1">
      <formula>WEEKDAY($A22)=1</formula>
    </cfRule>
  </conditionalFormatting>
  <conditionalFormatting sqref="FK22">
    <cfRule type="expression" dxfId="13932" priority="16586" stopIfTrue="1">
      <formula>WEEKDAY($A22)=1</formula>
    </cfRule>
  </conditionalFormatting>
  <conditionalFormatting sqref="FK22">
    <cfRule type="expression" dxfId="13931" priority="16585" stopIfTrue="1">
      <formula>WEEKDAY($A22)=1</formula>
    </cfRule>
  </conditionalFormatting>
  <conditionalFormatting sqref="FK22">
    <cfRule type="expression" dxfId="13930" priority="16584" stopIfTrue="1">
      <formula>WEEKDAY($A22)=1</formula>
    </cfRule>
  </conditionalFormatting>
  <conditionalFormatting sqref="FK22">
    <cfRule type="expression" dxfId="13929" priority="16583" stopIfTrue="1">
      <formula>WEEKDAY($A22)=1</formula>
    </cfRule>
  </conditionalFormatting>
  <conditionalFormatting sqref="FK22">
    <cfRule type="expression" dxfId="13928" priority="16582" stopIfTrue="1">
      <formula>WEEKDAY($A22)=1</formula>
    </cfRule>
  </conditionalFormatting>
  <conditionalFormatting sqref="FK22">
    <cfRule type="expression" dxfId="13927" priority="16581" stopIfTrue="1">
      <formula>WEEKDAY($A22)=1</formula>
    </cfRule>
  </conditionalFormatting>
  <conditionalFormatting sqref="FK22">
    <cfRule type="expression" dxfId="13926" priority="16580" stopIfTrue="1">
      <formula>WEEKDAY($A22)=1</formula>
    </cfRule>
  </conditionalFormatting>
  <conditionalFormatting sqref="FK22">
    <cfRule type="expression" dxfId="13925" priority="16579" stopIfTrue="1">
      <formula>WEEKDAY($A22)=1</formula>
    </cfRule>
  </conditionalFormatting>
  <conditionalFormatting sqref="FK22">
    <cfRule type="expression" dxfId="13924" priority="16578" stopIfTrue="1">
      <formula>WEEKDAY($A22)=1</formula>
    </cfRule>
  </conditionalFormatting>
  <conditionalFormatting sqref="FK22">
    <cfRule type="expression" dxfId="13923" priority="16577" stopIfTrue="1">
      <formula>WEEKDAY($A22)=1</formula>
    </cfRule>
  </conditionalFormatting>
  <conditionalFormatting sqref="FK22">
    <cfRule type="expression" dxfId="13922" priority="16576" stopIfTrue="1">
      <formula>WEEKDAY($A22)=1</formula>
    </cfRule>
  </conditionalFormatting>
  <conditionalFormatting sqref="FK22">
    <cfRule type="expression" dxfId="13921" priority="16575" stopIfTrue="1">
      <formula>WEEKDAY($A22)=1</formula>
    </cfRule>
  </conditionalFormatting>
  <conditionalFormatting sqref="FK22">
    <cfRule type="expression" dxfId="13920" priority="16574" stopIfTrue="1">
      <formula>WEEKDAY($A22)=1</formula>
    </cfRule>
  </conditionalFormatting>
  <conditionalFormatting sqref="FK22">
    <cfRule type="expression" dxfId="13919" priority="16573" stopIfTrue="1">
      <formula>WEEKDAY($A22)=1</formula>
    </cfRule>
  </conditionalFormatting>
  <conditionalFormatting sqref="FK22">
    <cfRule type="expression" dxfId="13918" priority="16572" stopIfTrue="1">
      <formula>WEEKDAY($A22)=1</formula>
    </cfRule>
  </conditionalFormatting>
  <conditionalFormatting sqref="FK22">
    <cfRule type="expression" dxfId="13917" priority="16571" stopIfTrue="1">
      <formula>WEEKDAY($A22)=1</formula>
    </cfRule>
  </conditionalFormatting>
  <conditionalFormatting sqref="FK22">
    <cfRule type="expression" dxfId="13916" priority="16570" stopIfTrue="1">
      <formula>WEEKDAY($A22)=1</formula>
    </cfRule>
  </conditionalFormatting>
  <conditionalFormatting sqref="FK22">
    <cfRule type="expression" dxfId="13915" priority="16569" stopIfTrue="1">
      <formula>WEEKDAY($A22)=1</formula>
    </cfRule>
  </conditionalFormatting>
  <conditionalFormatting sqref="FK22">
    <cfRule type="expression" dxfId="13914" priority="16568" stopIfTrue="1">
      <formula>WEEKDAY($A22)=1</formula>
    </cfRule>
  </conditionalFormatting>
  <conditionalFormatting sqref="FK22">
    <cfRule type="expression" dxfId="13913" priority="16567" stopIfTrue="1">
      <formula>WEEKDAY($A22)=1</formula>
    </cfRule>
  </conditionalFormatting>
  <conditionalFormatting sqref="FK22">
    <cfRule type="expression" dxfId="13912" priority="16566" stopIfTrue="1">
      <formula>WEEKDAY($A22)=1</formula>
    </cfRule>
  </conditionalFormatting>
  <conditionalFormatting sqref="FK22">
    <cfRule type="expression" dxfId="13911" priority="16565" stopIfTrue="1">
      <formula>WEEKDAY($A22)=1</formula>
    </cfRule>
  </conditionalFormatting>
  <conditionalFormatting sqref="FK22">
    <cfRule type="expression" dxfId="13910" priority="16564" stopIfTrue="1">
      <formula>WEEKDAY($A22)=1</formula>
    </cfRule>
  </conditionalFormatting>
  <conditionalFormatting sqref="FK22">
    <cfRule type="expression" dxfId="13909" priority="16563" stopIfTrue="1">
      <formula>WEEKDAY($A22)=1</formula>
    </cfRule>
  </conditionalFormatting>
  <conditionalFormatting sqref="FK22">
    <cfRule type="expression" dxfId="13908" priority="16562" stopIfTrue="1">
      <formula>WEEKDAY($A22)=1</formula>
    </cfRule>
  </conditionalFormatting>
  <conditionalFormatting sqref="FK22">
    <cfRule type="expression" dxfId="13907" priority="16561" stopIfTrue="1">
      <formula>WEEKDAY($A22)=1</formula>
    </cfRule>
  </conditionalFormatting>
  <conditionalFormatting sqref="FK22">
    <cfRule type="expression" dxfId="13906" priority="16560" stopIfTrue="1">
      <formula>WEEKDAY($A22)=1</formula>
    </cfRule>
  </conditionalFormatting>
  <conditionalFormatting sqref="FK22">
    <cfRule type="expression" dxfId="13905" priority="16559" stopIfTrue="1">
      <formula>WEEKDAY($A22)=1</formula>
    </cfRule>
  </conditionalFormatting>
  <conditionalFormatting sqref="FK22">
    <cfRule type="expression" dxfId="13904" priority="16558" stopIfTrue="1">
      <formula>WEEKDAY($A22)=1</formula>
    </cfRule>
  </conditionalFormatting>
  <conditionalFormatting sqref="FK22">
    <cfRule type="expression" dxfId="13903" priority="16557" stopIfTrue="1">
      <formula>WEEKDAY($A22)=1</formula>
    </cfRule>
  </conditionalFormatting>
  <conditionalFormatting sqref="FK22">
    <cfRule type="expression" dxfId="13902" priority="16556" stopIfTrue="1">
      <formula>WEEKDAY($A22)=1</formula>
    </cfRule>
  </conditionalFormatting>
  <conditionalFormatting sqref="FK22">
    <cfRule type="expression" dxfId="13901" priority="16555" stopIfTrue="1">
      <formula>WEEKDAY($A22)=1</formula>
    </cfRule>
  </conditionalFormatting>
  <conditionalFormatting sqref="FK22">
    <cfRule type="expression" dxfId="13900" priority="16554" stopIfTrue="1">
      <formula>WEEKDAY($A22)=1</formula>
    </cfRule>
  </conditionalFormatting>
  <conditionalFormatting sqref="FK22">
    <cfRule type="expression" dxfId="13899" priority="16553" stopIfTrue="1">
      <formula>WEEKDAY($A22)=1</formula>
    </cfRule>
  </conditionalFormatting>
  <conditionalFormatting sqref="FK22">
    <cfRule type="expression" dxfId="13898" priority="16552" stopIfTrue="1">
      <formula>WEEKDAY($A22)=1</formula>
    </cfRule>
  </conditionalFormatting>
  <conditionalFormatting sqref="FK22">
    <cfRule type="expression" dxfId="13897" priority="16551" stopIfTrue="1">
      <formula>WEEKDAY($A22)=1</formula>
    </cfRule>
  </conditionalFormatting>
  <conditionalFormatting sqref="FK22">
    <cfRule type="expression" dxfId="13896" priority="16550" stopIfTrue="1">
      <formula>WEEKDAY($A22)=1</formula>
    </cfRule>
  </conditionalFormatting>
  <conditionalFormatting sqref="FK22">
    <cfRule type="expression" dxfId="13895" priority="16549" stopIfTrue="1">
      <formula>WEEKDAY($A22)=1</formula>
    </cfRule>
  </conditionalFormatting>
  <conditionalFormatting sqref="FK22">
    <cfRule type="expression" dxfId="13894" priority="16548" stopIfTrue="1">
      <formula>WEEKDAY($A22)=1</formula>
    </cfRule>
  </conditionalFormatting>
  <conditionalFormatting sqref="FK22">
    <cfRule type="expression" dxfId="13893" priority="16547" stopIfTrue="1">
      <formula>WEEKDAY($A22)=1</formula>
    </cfRule>
  </conditionalFormatting>
  <conditionalFormatting sqref="FK22">
    <cfRule type="expression" dxfId="13892" priority="16546" stopIfTrue="1">
      <formula>WEEKDAY($A22)=1</formula>
    </cfRule>
  </conditionalFormatting>
  <conditionalFormatting sqref="FK22">
    <cfRule type="expression" dxfId="13891" priority="16545" stopIfTrue="1">
      <formula>WEEKDAY($A22)=1</formula>
    </cfRule>
  </conditionalFormatting>
  <conditionalFormatting sqref="FK22">
    <cfRule type="expression" dxfId="13890" priority="16540" stopIfTrue="1">
      <formula>WEEKDAY($A22)=1</formula>
    </cfRule>
  </conditionalFormatting>
  <conditionalFormatting sqref="FK22">
    <cfRule type="expression" dxfId="13889" priority="16543" stopIfTrue="1">
      <formula>WEEKDAY($A22)=1</formula>
    </cfRule>
  </conditionalFormatting>
  <conditionalFormatting sqref="FK22">
    <cfRule type="expression" dxfId="13888" priority="16542" stopIfTrue="1">
      <formula>WEEKDAY($A22)=1</formula>
    </cfRule>
  </conditionalFormatting>
  <conditionalFormatting sqref="FK22">
    <cfRule type="expression" dxfId="13887" priority="16541" stopIfTrue="1">
      <formula>WEEKDAY($A22)=1</formula>
    </cfRule>
  </conditionalFormatting>
  <conditionalFormatting sqref="FK22">
    <cfRule type="expression" dxfId="13886" priority="16539" stopIfTrue="1">
      <formula>WEEKDAY($A22)=1</formula>
    </cfRule>
  </conditionalFormatting>
  <conditionalFormatting sqref="FK22">
    <cfRule type="expression" dxfId="13885" priority="16538" stopIfTrue="1">
      <formula>WEEKDAY($A22)=1</formula>
    </cfRule>
  </conditionalFormatting>
  <conditionalFormatting sqref="FK22">
    <cfRule type="expression" dxfId="13884" priority="16537" stopIfTrue="1">
      <formula>WEEKDAY($A22)=1</formula>
    </cfRule>
  </conditionalFormatting>
  <conditionalFormatting sqref="FK22">
    <cfRule type="expression" dxfId="13883" priority="16536" stopIfTrue="1">
      <formula>WEEKDAY($A22)=1</formula>
    </cfRule>
  </conditionalFormatting>
  <conditionalFormatting sqref="FK22">
    <cfRule type="expression" dxfId="13882" priority="16489" stopIfTrue="1">
      <formula>WEEKDAY($A22)=1</formula>
    </cfRule>
  </conditionalFormatting>
  <conditionalFormatting sqref="FK22">
    <cfRule type="expression" dxfId="13881" priority="16535" stopIfTrue="1">
      <formula>WEEKDAY($A22)=1</formula>
    </cfRule>
  </conditionalFormatting>
  <conditionalFormatting sqref="FK22">
    <cfRule type="expression" dxfId="13880" priority="16534" stopIfTrue="1">
      <formula>WEEKDAY($A22)=1</formula>
    </cfRule>
  </conditionalFormatting>
  <conditionalFormatting sqref="FK22">
    <cfRule type="expression" dxfId="13879" priority="16533" stopIfTrue="1">
      <formula>WEEKDAY($A22)=1</formula>
    </cfRule>
  </conditionalFormatting>
  <conditionalFormatting sqref="FK22">
    <cfRule type="expression" dxfId="13878" priority="16532" stopIfTrue="1">
      <formula>WEEKDAY($A22)=1</formula>
    </cfRule>
  </conditionalFormatting>
  <conditionalFormatting sqref="FK22">
    <cfRule type="expression" dxfId="13877" priority="16531" stopIfTrue="1">
      <formula>WEEKDAY($A22)=1</formula>
    </cfRule>
  </conditionalFormatting>
  <conditionalFormatting sqref="FK22">
    <cfRule type="expression" dxfId="13876" priority="16530" stopIfTrue="1">
      <formula>WEEKDAY($A22)=1</formula>
    </cfRule>
  </conditionalFormatting>
  <conditionalFormatting sqref="FK22">
    <cfRule type="expression" dxfId="13875" priority="16529" stopIfTrue="1">
      <formula>WEEKDAY($A22)=1</formula>
    </cfRule>
  </conditionalFormatting>
  <conditionalFormatting sqref="FK22">
    <cfRule type="expression" dxfId="13874" priority="16528" stopIfTrue="1">
      <formula>WEEKDAY($A22)=1</formula>
    </cfRule>
  </conditionalFormatting>
  <conditionalFormatting sqref="FK22">
    <cfRule type="expression" dxfId="13873" priority="16527" stopIfTrue="1">
      <formula>WEEKDAY($A22)=1</formula>
    </cfRule>
  </conditionalFormatting>
  <conditionalFormatting sqref="FK22">
    <cfRule type="expression" dxfId="13872" priority="16526" stopIfTrue="1">
      <formula>WEEKDAY($A22)=1</formula>
    </cfRule>
  </conditionalFormatting>
  <conditionalFormatting sqref="FK22">
    <cfRule type="expression" dxfId="13871" priority="16525" stopIfTrue="1">
      <formula>WEEKDAY($A22)=1</formula>
    </cfRule>
  </conditionalFormatting>
  <conditionalFormatting sqref="FK22">
    <cfRule type="expression" dxfId="13870" priority="16524" stopIfTrue="1">
      <formula>WEEKDAY($A22)=1</formula>
    </cfRule>
  </conditionalFormatting>
  <conditionalFormatting sqref="FK22">
    <cfRule type="expression" dxfId="13869" priority="16523" stopIfTrue="1">
      <formula>WEEKDAY($A22)=1</formula>
    </cfRule>
  </conditionalFormatting>
  <conditionalFormatting sqref="FK22">
    <cfRule type="expression" dxfId="13868" priority="16522" stopIfTrue="1">
      <formula>WEEKDAY($A22)=1</formula>
    </cfRule>
  </conditionalFormatting>
  <conditionalFormatting sqref="FK22">
    <cfRule type="expression" dxfId="13867" priority="16521" stopIfTrue="1">
      <formula>WEEKDAY($A22)=1</formula>
    </cfRule>
  </conditionalFormatting>
  <conditionalFormatting sqref="FK22">
    <cfRule type="expression" dxfId="13866" priority="16520" stopIfTrue="1">
      <formula>WEEKDAY($A22)=1</formula>
    </cfRule>
  </conditionalFormatting>
  <conditionalFormatting sqref="FK22">
    <cfRule type="expression" dxfId="13865" priority="16519" stopIfTrue="1">
      <formula>WEEKDAY($A22)=1</formula>
    </cfRule>
  </conditionalFormatting>
  <conditionalFormatting sqref="FK22">
    <cfRule type="expression" dxfId="13864" priority="16518" stopIfTrue="1">
      <formula>WEEKDAY($A22)=1</formula>
    </cfRule>
  </conditionalFormatting>
  <conditionalFormatting sqref="FK22">
    <cfRule type="expression" dxfId="13863" priority="16517" stopIfTrue="1">
      <formula>WEEKDAY($A22)=1</formula>
    </cfRule>
  </conditionalFormatting>
  <conditionalFormatting sqref="FK22">
    <cfRule type="expression" dxfId="13862" priority="16516" stopIfTrue="1">
      <formula>WEEKDAY($A22)=1</formula>
    </cfRule>
  </conditionalFormatting>
  <conditionalFormatting sqref="FK22">
    <cfRule type="expression" dxfId="13861" priority="16515" stopIfTrue="1">
      <formula>WEEKDAY($A22)=1</formula>
    </cfRule>
  </conditionalFormatting>
  <conditionalFormatting sqref="FK22">
    <cfRule type="expression" dxfId="13860" priority="16514" stopIfTrue="1">
      <formula>WEEKDAY($A22)=1</formula>
    </cfRule>
  </conditionalFormatting>
  <conditionalFormatting sqref="FK22">
    <cfRule type="expression" dxfId="13859" priority="16513" stopIfTrue="1">
      <formula>WEEKDAY($A22)=1</formula>
    </cfRule>
  </conditionalFormatting>
  <conditionalFormatting sqref="FK22">
    <cfRule type="expression" dxfId="13858" priority="16512" stopIfTrue="1">
      <formula>WEEKDAY($A22)=1</formula>
    </cfRule>
  </conditionalFormatting>
  <conditionalFormatting sqref="FK22">
    <cfRule type="expression" dxfId="13857" priority="16511" stopIfTrue="1">
      <formula>WEEKDAY($A22)=1</formula>
    </cfRule>
  </conditionalFormatting>
  <conditionalFormatting sqref="FK22">
    <cfRule type="expression" dxfId="13856" priority="16510" stopIfTrue="1">
      <formula>WEEKDAY($A22)=1</formula>
    </cfRule>
  </conditionalFormatting>
  <conditionalFormatting sqref="FK22">
    <cfRule type="expression" dxfId="13855" priority="16509" stopIfTrue="1">
      <formula>WEEKDAY($A22)=1</formula>
    </cfRule>
  </conditionalFormatting>
  <conditionalFormatting sqref="FK22">
    <cfRule type="expression" dxfId="13854" priority="16508" stopIfTrue="1">
      <formula>WEEKDAY($A22)=1</formula>
    </cfRule>
  </conditionalFormatting>
  <conditionalFormatting sqref="FK22">
    <cfRule type="expression" dxfId="13853" priority="16507" stopIfTrue="1">
      <formula>WEEKDAY($A22)=1</formula>
    </cfRule>
  </conditionalFormatting>
  <conditionalFormatting sqref="FK22">
    <cfRule type="expression" dxfId="13852" priority="16506" stopIfTrue="1">
      <formula>WEEKDAY($A22)=1</formula>
    </cfRule>
  </conditionalFormatting>
  <conditionalFormatting sqref="FK22">
    <cfRule type="expression" dxfId="13851" priority="16505" stopIfTrue="1">
      <formula>WEEKDAY($A22)=1</formula>
    </cfRule>
  </conditionalFormatting>
  <conditionalFormatting sqref="FK22">
    <cfRule type="expression" dxfId="13850" priority="16504" stopIfTrue="1">
      <formula>WEEKDAY($A22)=1</formula>
    </cfRule>
  </conditionalFormatting>
  <conditionalFormatting sqref="FK22">
    <cfRule type="expression" dxfId="13849" priority="16503" stopIfTrue="1">
      <formula>WEEKDAY($A22)=1</formula>
    </cfRule>
  </conditionalFormatting>
  <conditionalFormatting sqref="FK22">
    <cfRule type="expression" dxfId="13848" priority="16502" stopIfTrue="1">
      <formula>WEEKDAY($A22)=1</formula>
    </cfRule>
  </conditionalFormatting>
  <conditionalFormatting sqref="FK22">
    <cfRule type="expression" dxfId="13847" priority="16501" stopIfTrue="1">
      <formula>WEEKDAY($A22)=1</formula>
    </cfRule>
  </conditionalFormatting>
  <conditionalFormatting sqref="FK22">
    <cfRule type="expression" dxfId="13846" priority="16500" stopIfTrue="1">
      <formula>WEEKDAY($A22)=1</formula>
    </cfRule>
  </conditionalFormatting>
  <conditionalFormatting sqref="FK22">
    <cfRule type="expression" dxfId="13845" priority="16499" stopIfTrue="1">
      <formula>WEEKDAY($A22)=1</formula>
    </cfRule>
  </conditionalFormatting>
  <conditionalFormatting sqref="FK22">
    <cfRule type="expression" dxfId="13844" priority="16498" stopIfTrue="1">
      <formula>WEEKDAY($A22)=1</formula>
    </cfRule>
  </conditionalFormatting>
  <conditionalFormatting sqref="FK22">
    <cfRule type="expression" dxfId="13843" priority="16497" stopIfTrue="1">
      <formula>WEEKDAY($A22)=1</formula>
    </cfRule>
  </conditionalFormatting>
  <conditionalFormatting sqref="FK22">
    <cfRule type="expression" dxfId="13842" priority="16496" stopIfTrue="1">
      <formula>WEEKDAY($A22)=1</formula>
    </cfRule>
  </conditionalFormatting>
  <conditionalFormatting sqref="FK22">
    <cfRule type="expression" dxfId="13841" priority="16495" stopIfTrue="1">
      <formula>WEEKDAY($A22)=1</formula>
    </cfRule>
  </conditionalFormatting>
  <conditionalFormatting sqref="FK22">
    <cfRule type="expression" dxfId="13840" priority="16494" stopIfTrue="1">
      <formula>WEEKDAY($A22)=1</formula>
    </cfRule>
  </conditionalFormatting>
  <conditionalFormatting sqref="FK22">
    <cfRule type="expression" dxfId="13839" priority="16493" stopIfTrue="1">
      <formula>WEEKDAY($A22)=1</formula>
    </cfRule>
  </conditionalFormatting>
  <conditionalFormatting sqref="FK22">
    <cfRule type="expression" dxfId="13838" priority="16492" stopIfTrue="1">
      <formula>WEEKDAY($A22)=1</formula>
    </cfRule>
  </conditionalFormatting>
  <conditionalFormatting sqref="FK22">
    <cfRule type="expression" dxfId="13837" priority="16491" stopIfTrue="1">
      <formula>WEEKDAY($A22)=1</formula>
    </cfRule>
  </conditionalFormatting>
  <conditionalFormatting sqref="FK22">
    <cfRule type="expression" dxfId="13836" priority="16490" stopIfTrue="1">
      <formula>WEEKDAY($A22)=1</formula>
    </cfRule>
  </conditionalFormatting>
  <conditionalFormatting sqref="FK22">
    <cfRule type="expression" dxfId="13835" priority="16488" stopIfTrue="1">
      <formula>WEEKDAY($A22)=1</formula>
    </cfRule>
  </conditionalFormatting>
  <conditionalFormatting sqref="FK22">
    <cfRule type="expression" dxfId="13834" priority="16487" stopIfTrue="1">
      <formula>WEEKDAY($A22)=1</formula>
    </cfRule>
  </conditionalFormatting>
  <conditionalFormatting sqref="FK22">
    <cfRule type="expression" dxfId="13833" priority="16486" stopIfTrue="1">
      <formula>WEEKDAY($A22)=1</formula>
    </cfRule>
  </conditionalFormatting>
  <conditionalFormatting sqref="FK22">
    <cfRule type="expression" dxfId="13832" priority="16485" stopIfTrue="1">
      <formula>WEEKDAY($A22)=1</formula>
    </cfRule>
  </conditionalFormatting>
  <conditionalFormatting sqref="FK22">
    <cfRule type="expression" dxfId="13831" priority="16484" stopIfTrue="1">
      <formula>WEEKDAY($A22)=1</formula>
    </cfRule>
  </conditionalFormatting>
  <conditionalFormatting sqref="FK22">
    <cfRule type="expression" dxfId="13830" priority="16483" stopIfTrue="1">
      <formula>WEEKDAY($A22)=1</formula>
    </cfRule>
  </conditionalFormatting>
  <conditionalFormatting sqref="FK22">
    <cfRule type="expression" dxfId="13829" priority="16482" stopIfTrue="1">
      <formula>WEEKDAY($A22)=1</formula>
    </cfRule>
  </conditionalFormatting>
  <conditionalFormatting sqref="FK22">
    <cfRule type="expression" dxfId="13828" priority="16481" stopIfTrue="1">
      <formula>WEEKDAY($A22)=1</formula>
    </cfRule>
  </conditionalFormatting>
  <conditionalFormatting sqref="FK22">
    <cfRule type="expression" dxfId="13827" priority="16480" stopIfTrue="1">
      <formula>WEEKDAY($A22)=1</formula>
    </cfRule>
  </conditionalFormatting>
  <conditionalFormatting sqref="FK22">
    <cfRule type="expression" dxfId="13826" priority="16479" stopIfTrue="1">
      <formula>WEEKDAY($A22)=1</formula>
    </cfRule>
  </conditionalFormatting>
  <conditionalFormatting sqref="FK22">
    <cfRule type="expression" dxfId="13825" priority="16478" stopIfTrue="1">
      <formula>WEEKDAY($A22)=1</formula>
    </cfRule>
  </conditionalFormatting>
  <conditionalFormatting sqref="FK22">
    <cfRule type="expression" dxfId="13824" priority="16477" stopIfTrue="1">
      <formula>WEEKDAY($A22)=1</formula>
    </cfRule>
  </conditionalFormatting>
  <conditionalFormatting sqref="FK22">
    <cfRule type="expression" dxfId="13823" priority="16476" stopIfTrue="1">
      <formula>WEEKDAY($A22)=1</formula>
    </cfRule>
  </conditionalFormatting>
  <conditionalFormatting sqref="FK22">
    <cfRule type="expression" dxfId="13822" priority="16475" stopIfTrue="1">
      <formula>WEEKDAY($A22)=1</formula>
    </cfRule>
  </conditionalFormatting>
  <conditionalFormatting sqref="FK22">
    <cfRule type="expression" dxfId="13821" priority="16474" stopIfTrue="1">
      <formula>WEEKDAY($A22)=1</formula>
    </cfRule>
  </conditionalFormatting>
  <conditionalFormatting sqref="FK22">
    <cfRule type="expression" dxfId="13820" priority="16473" stopIfTrue="1">
      <formula>WEEKDAY($A22)=1</formula>
    </cfRule>
  </conditionalFormatting>
  <conditionalFormatting sqref="FK22">
    <cfRule type="expression" dxfId="13819" priority="16472" stopIfTrue="1">
      <formula>WEEKDAY($A22)=1</formula>
    </cfRule>
  </conditionalFormatting>
  <conditionalFormatting sqref="FK22">
    <cfRule type="expression" dxfId="13818" priority="16471" stopIfTrue="1">
      <formula>WEEKDAY($A22)=1</formula>
    </cfRule>
  </conditionalFormatting>
  <conditionalFormatting sqref="FK22">
    <cfRule type="expression" dxfId="13817" priority="16470" stopIfTrue="1">
      <formula>WEEKDAY($A22)=1</formula>
    </cfRule>
  </conditionalFormatting>
  <conditionalFormatting sqref="FK22">
    <cfRule type="expression" dxfId="13816" priority="16469" stopIfTrue="1">
      <formula>WEEKDAY($A22)=1</formula>
    </cfRule>
  </conditionalFormatting>
  <conditionalFormatting sqref="FK22">
    <cfRule type="expression" dxfId="13815" priority="16468" stopIfTrue="1">
      <formula>WEEKDAY($A22)=1</formula>
    </cfRule>
  </conditionalFormatting>
  <conditionalFormatting sqref="FK22">
    <cfRule type="expression" dxfId="13814" priority="16467" stopIfTrue="1">
      <formula>WEEKDAY($A22)=1</formula>
    </cfRule>
  </conditionalFormatting>
  <conditionalFormatting sqref="FK22">
    <cfRule type="expression" dxfId="13813" priority="16466" stopIfTrue="1">
      <formula>WEEKDAY($A22)=1</formula>
    </cfRule>
  </conditionalFormatting>
  <conditionalFormatting sqref="FK22">
    <cfRule type="expression" dxfId="13812" priority="16465" stopIfTrue="1">
      <formula>WEEKDAY($A22)=1</formula>
    </cfRule>
  </conditionalFormatting>
  <conditionalFormatting sqref="FK22">
    <cfRule type="expression" dxfId="13811" priority="16464" stopIfTrue="1">
      <formula>WEEKDAY($A22)=1</formula>
    </cfRule>
  </conditionalFormatting>
  <conditionalFormatting sqref="FK22">
    <cfRule type="expression" dxfId="13810" priority="16463" stopIfTrue="1">
      <formula>WEEKDAY($A22)=1</formula>
    </cfRule>
  </conditionalFormatting>
  <conditionalFormatting sqref="FK22">
    <cfRule type="expression" dxfId="13809" priority="16462" stopIfTrue="1">
      <formula>WEEKDAY($A22)=1</formula>
    </cfRule>
  </conditionalFormatting>
  <conditionalFormatting sqref="FK22">
    <cfRule type="expression" dxfId="13808" priority="16461" stopIfTrue="1">
      <formula>WEEKDAY($A22)=1</formula>
    </cfRule>
  </conditionalFormatting>
  <conditionalFormatting sqref="FK22">
    <cfRule type="expression" dxfId="13807" priority="16460" stopIfTrue="1">
      <formula>WEEKDAY($A22)=1</formula>
    </cfRule>
  </conditionalFormatting>
  <conditionalFormatting sqref="FK22">
    <cfRule type="expression" dxfId="13806" priority="16459" stopIfTrue="1">
      <formula>WEEKDAY($A22)=1</formula>
    </cfRule>
  </conditionalFormatting>
  <conditionalFormatting sqref="FK22">
    <cfRule type="expression" dxfId="13805" priority="16458" stopIfTrue="1">
      <formula>WEEKDAY($A22)=1</formula>
    </cfRule>
  </conditionalFormatting>
  <conditionalFormatting sqref="FK22">
    <cfRule type="expression" dxfId="13804" priority="16457" stopIfTrue="1">
      <formula>WEEKDAY($A22)=1</formula>
    </cfRule>
  </conditionalFormatting>
  <conditionalFormatting sqref="FK22">
    <cfRule type="expression" dxfId="13803" priority="16456" stopIfTrue="1">
      <formula>WEEKDAY($A22)=1</formula>
    </cfRule>
  </conditionalFormatting>
  <conditionalFormatting sqref="FK22">
    <cfRule type="expression" dxfId="13802" priority="16455" stopIfTrue="1">
      <formula>WEEKDAY($A22)=1</formula>
    </cfRule>
  </conditionalFormatting>
  <conditionalFormatting sqref="FK22">
    <cfRule type="expression" dxfId="13801" priority="16451" stopIfTrue="1">
      <formula>WEEKDAY($A22)=1</formula>
    </cfRule>
  </conditionalFormatting>
  <conditionalFormatting sqref="FK22">
    <cfRule type="expression" dxfId="13800" priority="16454" stopIfTrue="1">
      <formula>WEEKDAY($A22)=1</formula>
    </cfRule>
  </conditionalFormatting>
  <conditionalFormatting sqref="FK22">
    <cfRule type="expression" dxfId="13799" priority="16453" stopIfTrue="1">
      <formula>WEEKDAY($A22)=1</formula>
    </cfRule>
  </conditionalFormatting>
  <conditionalFormatting sqref="FK22">
    <cfRule type="expression" dxfId="13798" priority="16452" stopIfTrue="1">
      <formula>WEEKDAY($A22)=1</formula>
    </cfRule>
  </conditionalFormatting>
  <conditionalFormatting sqref="FK22">
    <cfRule type="expression" dxfId="13797" priority="16450" stopIfTrue="1">
      <formula>WEEKDAY($A22)=1</formula>
    </cfRule>
  </conditionalFormatting>
  <conditionalFormatting sqref="FK22">
    <cfRule type="expression" dxfId="13796" priority="16449" stopIfTrue="1">
      <formula>WEEKDAY($A22)=1</formula>
    </cfRule>
  </conditionalFormatting>
  <conditionalFormatting sqref="FK22">
    <cfRule type="expression" dxfId="13795" priority="16448" stopIfTrue="1">
      <formula>WEEKDAY($A22)=1</formula>
    </cfRule>
  </conditionalFormatting>
  <conditionalFormatting sqref="FK22">
    <cfRule type="expression" dxfId="13794" priority="16447" stopIfTrue="1">
      <formula>WEEKDAY($A22)=1</formula>
    </cfRule>
  </conditionalFormatting>
  <conditionalFormatting sqref="FK22">
    <cfRule type="expression" dxfId="13793" priority="16400" stopIfTrue="1">
      <formula>WEEKDAY($A22)=1</formula>
    </cfRule>
  </conditionalFormatting>
  <conditionalFormatting sqref="FK22">
    <cfRule type="expression" dxfId="13792" priority="16446" stopIfTrue="1">
      <formula>WEEKDAY($A22)=1</formula>
    </cfRule>
  </conditionalFormatting>
  <conditionalFormatting sqref="FK22">
    <cfRule type="expression" dxfId="13791" priority="16445" stopIfTrue="1">
      <formula>WEEKDAY($A22)=1</formula>
    </cfRule>
  </conditionalFormatting>
  <conditionalFormatting sqref="FK22">
    <cfRule type="expression" dxfId="13790" priority="16444" stopIfTrue="1">
      <formula>WEEKDAY($A22)=1</formula>
    </cfRule>
  </conditionalFormatting>
  <conditionalFormatting sqref="FK22">
    <cfRule type="expression" dxfId="13789" priority="16443" stopIfTrue="1">
      <formula>WEEKDAY($A22)=1</formula>
    </cfRule>
  </conditionalFormatting>
  <conditionalFormatting sqref="FK22">
    <cfRule type="expression" dxfId="13788" priority="16442" stopIfTrue="1">
      <formula>WEEKDAY($A22)=1</formula>
    </cfRule>
  </conditionalFormatting>
  <conditionalFormatting sqref="FK22">
    <cfRule type="expression" dxfId="13787" priority="16441" stopIfTrue="1">
      <formula>WEEKDAY($A22)=1</formula>
    </cfRule>
  </conditionalFormatting>
  <conditionalFormatting sqref="FK22">
    <cfRule type="expression" dxfId="13786" priority="16440" stopIfTrue="1">
      <formula>WEEKDAY($A22)=1</formula>
    </cfRule>
  </conditionalFormatting>
  <conditionalFormatting sqref="FK22">
    <cfRule type="expression" dxfId="13785" priority="16439" stopIfTrue="1">
      <formula>WEEKDAY($A22)=1</formula>
    </cfRule>
  </conditionalFormatting>
  <conditionalFormatting sqref="FK22">
    <cfRule type="expression" dxfId="13784" priority="16438" stopIfTrue="1">
      <formula>WEEKDAY($A22)=1</formula>
    </cfRule>
  </conditionalFormatting>
  <conditionalFormatting sqref="FK22">
    <cfRule type="expression" dxfId="13783" priority="16437" stopIfTrue="1">
      <formula>WEEKDAY($A22)=1</formula>
    </cfRule>
  </conditionalFormatting>
  <conditionalFormatting sqref="FK22">
    <cfRule type="expression" dxfId="13782" priority="16436" stopIfTrue="1">
      <formula>WEEKDAY($A22)=1</formula>
    </cfRule>
  </conditionalFormatting>
  <conditionalFormatting sqref="FK22">
    <cfRule type="expression" dxfId="13781" priority="16435" stopIfTrue="1">
      <formula>WEEKDAY($A22)=1</formula>
    </cfRule>
  </conditionalFormatting>
  <conditionalFormatting sqref="FK22">
    <cfRule type="expression" dxfId="13780" priority="16434" stopIfTrue="1">
      <formula>WEEKDAY($A22)=1</formula>
    </cfRule>
  </conditionalFormatting>
  <conditionalFormatting sqref="FK22">
    <cfRule type="expression" dxfId="13779" priority="16433" stopIfTrue="1">
      <formula>WEEKDAY($A22)=1</formula>
    </cfRule>
  </conditionalFormatting>
  <conditionalFormatting sqref="FK22">
    <cfRule type="expression" dxfId="13778" priority="16432" stopIfTrue="1">
      <formula>WEEKDAY($A22)=1</formula>
    </cfRule>
  </conditionalFormatting>
  <conditionalFormatting sqref="FK22">
    <cfRule type="expression" dxfId="13777" priority="16431" stopIfTrue="1">
      <formula>WEEKDAY($A22)=1</formula>
    </cfRule>
  </conditionalFormatting>
  <conditionalFormatting sqref="FK22">
    <cfRule type="expression" dxfId="13776" priority="16430" stopIfTrue="1">
      <formula>WEEKDAY($A22)=1</formula>
    </cfRule>
  </conditionalFormatting>
  <conditionalFormatting sqref="FK22">
    <cfRule type="expression" dxfId="13775" priority="16429" stopIfTrue="1">
      <formula>WEEKDAY($A22)=1</formula>
    </cfRule>
  </conditionalFormatting>
  <conditionalFormatting sqref="FK22">
    <cfRule type="expression" dxfId="13774" priority="16428" stopIfTrue="1">
      <formula>WEEKDAY($A22)=1</formula>
    </cfRule>
  </conditionalFormatting>
  <conditionalFormatting sqref="FK22">
    <cfRule type="expression" dxfId="13773" priority="16427" stopIfTrue="1">
      <formula>WEEKDAY($A22)=1</formula>
    </cfRule>
  </conditionalFormatting>
  <conditionalFormatting sqref="FK22">
    <cfRule type="expression" dxfId="13772" priority="16426" stopIfTrue="1">
      <formula>WEEKDAY($A22)=1</formula>
    </cfRule>
  </conditionalFormatting>
  <conditionalFormatting sqref="FK22">
    <cfRule type="expression" dxfId="13771" priority="16425" stopIfTrue="1">
      <formula>WEEKDAY($A22)=1</formula>
    </cfRule>
  </conditionalFormatting>
  <conditionalFormatting sqref="FK22">
    <cfRule type="expression" dxfId="13770" priority="16424" stopIfTrue="1">
      <formula>WEEKDAY($A22)=1</formula>
    </cfRule>
  </conditionalFormatting>
  <conditionalFormatting sqref="FK22">
    <cfRule type="expression" dxfId="13769" priority="16423" stopIfTrue="1">
      <formula>WEEKDAY($A22)=1</formula>
    </cfRule>
  </conditionalFormatting>
  <conditionalFormatting sqref="FK22">
    <cfRule type="expression" dxfId="13768" priority="16422" stopIfTrue="1">
      <formula>WEEKDAY($A22)=1</formula>
    </cfRule>
  </conditionalFormatting>
  <conditionalFormatting sqref="FK22">
    <cfRule type="expression" dxfId="13767" priority="16421" stopIfTrue="1">
      <formula>WEEKDAY($A22)=1</formula>
    </cfRule>
  </conditionalFormatting>
  <conditionalFormatting sqref="FK22">
    <cfRule type="expression" dxfId="13766" priority="16420" stopIfTrue="1">
      <formula>WEEKDAY($A22)=1</formula>
    </cfRule>
  </conditionalFormatting>
  <conditionalFormatting sqref="FK22">
    <cfRule type="expression" dxfId="13765" priority="16419" stopIfTrue="1">
      <formula>WEEKDAY($A22)=1</formula>
    </cfRule>
  </conditionalFormatting>
  <conditionalFormatting sqref="FK22">
    <cfRule type="expression" dxfId="13764" priority="16418" stopIfTrue="1">
      <formula>WEEKDAY($A22)=1</formula>
    </cfRule>
  </conditionalFormatting>
  <conditionalFormatting sqref="FK22">
    <cfRule type="expression" dxfId="13763" priority="16417" stopIfTrue="1">
      <formula>WEEKDAY($A22)=1</formula>
    </cfRule>
  </conditionalFormatting>
  <conditionalFormatting sqref="FK22">
    <cfRule type="expression" dxfId="13762" priority="16416" stopIfTrue="1">
      <formula>WEEKDAY($A22)=1</formula>
    </cfRule>
  </conditionalFormatting>
  <conditionalFormatting sqref="FK22">
    <cfRule type="expression" dxfId="13761" priority="16415" stopIfTrue="1">
      <formula>WEEKDAY($A22)=1</formula>
    </cfRule>
  </conditionalFormatting>
  <conditionalFormatting sqref="FK22">
    <cfRule type="expression" dxfId="13760" priority="16414" stopIfTrue="1">
      <formula>WEEKDAY($A22)=1</formula>
    </cfRule>
  </conditionalFormatting>
  <conditionalFormatting sqref="FK22">
    <cfRule type="expression" dxfId="13759" priority="16413" stopIfTrue="1">
      <formula>WEEKDAY($A22)=1</formula>
    </cfRule>
  </conditionalFormatting>
  <conditionalFormatting sqref="FK22">
    <cfRule type="expression" dxfId="13758" priority="16412" stopIfTrue="1">
      <formula>WEEKDAY($A22)=1</formula>
    </cfRule>
  </conditionalFormatting>
  <conditionalFormatting sqref="FK22">
    <cfRule type="expression" dxfId="13757" priority="16411" stopIfTrue="1">
      <formula>WEEKDAY($A22)=1</formula>
    </cfRule>
  </conditionalFormatting>
  <conditionalFormatting sqref="FK22">
    <cfRule type="expression" dxfId="13756" priority="16410" stopIfTrue="1">
      <formula>WEEKDAY($A22)=1</formula>
    </cfRule>
  </conditionalFormatting>
  <conditionalFormatting sqref="FK22">
    <cfRule type="expression" dxfId="13755" priority="16409" stopIfTrue="1">
      <formula>WEEKDAY($A22)=1</formula>
    </cfRule>
  </conditionalFormatting>
  <conditionalFormatting sqref="FK22">
    <cfRule type="expression" dxfId="13754" priority="16408" stopIfTrue="1">
      <formula>WEEKDAY($A22)=1</formula>
    </cfRule>
  </conditionalFormatting>
  <conditionalFormatting sqref="FK22">
    <cfRule type="expression" dxfId="13753" priority="16407" stopIfTrue="1">
      <formula>WEEKDAY($A22)=1</formula>
    </cfRule>
  </conditionalFormatting>
  <conditionalFormatting sqref="FK22">
    <cfRule type="expression" dxfId="13752" priority="16406" stopIfTrue="1">
      <formula>WEEKDAY($A22)=1</formula>
    </cfRule>
  </conditionalFormatting>
  <conditionalFormatting sqref="FK22">
    <cfRule type="expression" dxfId="13751" priority="16405" stopIfTrue="1">
      <formula>WEEKDAY($A22)=1</formula>
    </cfRule>
  </conditionalFormatting>
  <conditionalFormatting sqref="FK22">
    <cfRule type="expression" dxfId="13750" priority="16404" stopIfTrue="1">
      <formula>WEEKDAY($A22)=1</formula>
    </cfRule>
  </conditionalFormatting>
  <conditionalFormatting sqref="FK22">
    <cfRule type="expression" dxfId="13749" priority="16403" stopIfTrue="1">
      <formula>WEEKDAY($A22)=1</formula>
    </cfRule>
  </conditionalFormatting>
  <conditionalFormatting sqref="FK22">
    <cfRule type="expression" dxfId="13748" priority="16402" stopIfTrue="1">
      <formula>WEEKDAY($A22)=1</formula>
    </cfRule>
  </conditionalFormatting>
  <conditionalFormatting sqref="FK22">
    <cfRule type="expression" dxfId="13747" priority="16401" stopIfTrue="1">
      <formula>WEEKDAY($A22)=1</formula>
    </cfRule>
  </conditionalFormatting>
  <conditionalFormatting sqref="FK22">
    <cfRule type="expression" dxfId="13746" priority="16396" stopIfTrue="1">
      <formula>WEEKDAY($A22)=1</formula>
    </cfRule>
  </conditionalFormatting>
  <conditionalFormatting sqref="FK22">
    <cfRule type="expression" dxfId="13745" priority="16399" stopIfTrue="1">
      <formula>WEEKDAY($A22)=1</formula>
    </cfRule>
  </conditionalFormatting>
  <conditionalFormatting sqref="FK22">
    <cfRule type="expression" dxfId="13744" priority="16398" stopIfTrue="1">
      <formula>WEEKDAY($A22)=1</formula>
    </cfRule>
  </conditionalFormatting>
  <conditionalFormatting sqref="FK22">
    <cfRule type="expression" dxfId="13743" priority="16397" stopIfTrue="1">
      <formula>WEEKDAY($A22)=1</formula>
    </cfRule>
  </conditionalFormatting>
  <conditionalFormatting sqref="FK22">
    <cfRule type="expression" dxfId="13742" priority="16395" stopIfTrue="1">
      <formula>WEEKDAY($A22)=1</formula>
    </cfRule>
  </conditionalFormatting>
  <conditionalFormatting sqref="FK22">
    <cfRule type="expression" dxfId="13741" priority="16394" stopIfTrue="1">
      <formula>WEEKDAY($A22)=1</formula>
    </cfRule>
  </conditionalFormatting>
  <conditionalFormatting sqref="FK22">
    <cfRule type="expression" dxfId="13740" priority="16393" stopIfTrue="1">
      <formula>WEEKDAY($A22)=1</formula>
    </cfRule>
  </conditionalFormatting>
  <conditionalFormatting sqref="FK22">
    <cfRule type="expression" dxfId="13739" priority="16392" stopIfTrue="1">
      <formula>WEEKDAY($A22)=1</formula>
    </cfRule>
  </conditionalFormatting>
  <conditionalFormatting sqref="FK22">
    <cfRule type="expression" dxfId="13738" priority="16345" stopIfTrue="1">
      <formula>WEEKDAY($A22)=1</formula>
    </cfRule>
  </conditionalFormatting>
  <conditionalFormatting sqref="FK22">
    <cfRule type="expression" dxfId="13737" priority="16391" stopIfTrue="1">
      <formula>WEEKDAY($A22)=1</formula>
    </cfRule>
  </conditionalFormatting>
  <conditionalFormatting sqref="FK22">
    <cfRule type="expression" dxfId="13736" priority="16390" stopIfTrue="1">
      <formula>WEEKDAY($A22)=1</formula>
    </cfRule>
  </conditionalFormatting>
  <conditionalFormatting sqref="FK22">
    <cfRule type="expression" dxfId="13735" priority="16389" stopIfTrue="1">
      <formula>WEEKDAY($A22)=1</formula>
    </cfRule>
  </conditionalFormatting>
  <conditionalFormatting sqref="FK22">
    <cfRule type="expression" dxfId="13734" priority="16388" stopIfTrue="1">
      <formula>WEEKDAY($A22)=1</formula>
    </cfRule>
  </conditionalFormatting>
  <conditionalFormatting sqref="FK22">
    <cfRule type="expression" dxfId="13733" priority="16387" stopIfTrue="1">
      <formula>WEEKDAY($A22)=1</formula>
    </cfRule>
  </conditionalFormatting>
  <conditionalFormatting sqref="FK22">
    <cfRule type="expression" dxfId="13732" priority="16386" stopIfTrue="1">
      <formula>WEEKDAY($A22)=1</formula>
    </cfRule>
  </conditionalFormatting>
  <conditionalFormatting sqref="FK22">
    <cfRule type="expression" dxfId="13731" priority="16385" stopIfTrue="1">
      <formula>WEEKDAY($A22)=1</formula>
    </cfRule>
  </conditionalFormatting>
  <conditionalFormatting sqref="FK22">
    <cfRule type="expression" dxfId="13730" priority="16384" stopIfTrue="1">
      <formula>WEEKDAY($A22)=1</formula>
    </cfRule>
  </conditionalFormatting>
  <conditionalFormatting sqref="FK22">
    <cfRule type="expression" dxfId="13729" priority="16383" stopIfTrue="1">
      <formula>WEEKDAY($A22)=1</formula>
    </cfRule>
  </conditionalFormatting>
  <conditionalFormatting sqref="FK22">
    <cfRule type="expression" dxfId="13728" priority="16382" stopIfTrue="1">
      <formula>WEEKDAY($A22)=1</formula>
    </cfRule>
  </conditionalFormatting>
  <conditionalFormatting sqref="FK22">
    <cfRule type="expression" dxfId="13727" priority="16381" stopIfTrue="1">
      <formula>WEEKDAY($A22)=1</formula>
    </cfRule>
  </conditionalFormatting>
  <conditionalFormatting sqref="FK22">
    <cfRule type="expression" dxfId="13726" priority="16380" stopIfTrue="1">
      <formula>WEEKDAY($A22)=1</formula>
    </cfRule>
  </conditionalFormatting>
  <conditionalFormatting sqref="FK22">
    <cfRule type="expression" dxfId="13725" priority="16379" stopIfTrue="1">
      <formula>WEEKDAY($A22)=1</formula>
    </cfRule>
  </conditionalFormatting>
  <conditionalFormatting sqref="FK22">
    <cfRule type="expression" dxfId="13724" priority="16378" stopIfTrue="1">
      <formula>WEEKDAY($A22)=1</formula>
    </cfRule>
  </conditionalFormatting>
  <conditionalFormatting sqref="FK22">
    <cfRule type="expression" dxfId="13723" priority="16377" stopIfTrue="1">
      <formula>WEEKDAY($A22)=1</formula>
    </cfRule>
  </conditionalFormatting>
  <conditionalFormatting sqref="FK22">
    <cfRule type="expression" dxfId="13722" priority="16376" stopIfTrue="1">
      <formula>WEEKDAY($A22)=1</formula>
    </cfRule>
  </conditionalFormatting>
  <conditionalFormatting sqref="FK22">
    <cfRule type="expression" dxfId="13721" priority="16375" stopIfTrue="1">
      <formula>WEEKDAY($A22)=1</formula>
    </cfRule>
  </conditionalFormatting>
  <conditionalFormatting sqref="FK22">
    <cfRule type="expression" dxfId="13720" priority="16374" stopIfTrue="1">
      <formula>WEEKDAY($A22)=1</formula>
    </cfRule>
  </conditionalFormatting>
  <conditionalFormatting sqref="FK22">
    <cfRule type="expression" dxfId="13719" priority="16373" stopIfTrue="1">
      <formula>WEEKDAY($A22)=1</formula>
    </cfRule>
  </conditionalFormatting>
  <conditionalFormatting sqref="FK22">
    <cfRule type="expression" dxfId="13718" priority="16372" stopIfTrue="1">
      <formula>WEEKDAY($A22)=1</formula>
    </cfRule>
  </conditionalFormatting>
  <conditionalFormatting sqref="FK22">
    <cfRule type="expression" dxfId="13717" priority="16371" stopIfTrue="1">
      <formula>WEEKDAY($A22)=1</formula>
    </cfRule>
  </conditionalFormatting>
  <conditionalFormatting sqref="FK22">
    <cfRule type="expression" dxfId="13716" priority="16370" stopIfTrue="1">
      <formula>WEEKDAY($A22)=1</formula>
    </cfRule>
  </conditionalFormatting>
  <conditionalFormatting sqref="FK22">
    <cfRule type="expression" dxfId="13715" priority="16369" stopIfTrue="1">
      <formula>WEEKDAY($A22)=1</formula>
    </cfRule>
  </conditionalFormatting>
  <conditionalFormatting sqref="FK22">
    <cfRule type="expression" dxfId="13714" priority="16368" stopIfTrue="1">
      <formula>WEEKDAY($A22)=1</formula>
    </cfRule>
  </conditionalFormatting>
  <conditionalFormatting sqref="FK22">
    <cfRule type="expression" dxfId="13713" priority="16367" stopIfTrue="1">
      <formula>WEEKDAY($A22)=1</formula>
    </cfRule>
  </conditionalFormatting>
  <conditionalFormatting sqref="FK22">
    <cfRule type="expression" dxfId="13712" priority="16366" stopIfTrue="1">
      <formula>WEEKDAY($A22)=1</formula>
    </cfRule>
  </conditionalFormatting>
  <conditionalFormatting sqref="FK22">
    <cfRule type="expression" dxfId="13711" priority="16365" stopIfTrue="1">
      <formula>WEEKDAY($A22)=1</formula>
    </cfRule>
  </conditionalFormatting>
  <conditionalFormatting sqref="FK22">
    <cfRule type="expression" dxfId="13710" priority="16364" stopIfTrue="1">
      <formula>WEEKDAY($A22)=1</formula>
    </cfRule>
  </conditionalFormatting>
  <conditionalFormatting sqref="FK22">
    <cfRule type="expression" dxfId="13709" priority="16363" stopIfTrue="1">
      <formula>WEEKDAY($A22)=1</formula>
    </cfRule>
  </conditionalFormatting>
  <conditionalFormatting sqref="FK22">
    <cfRule type="expression" dxfId="13708" priority="16362" stopIfTrue="1">
      <formula>WEEKDAY($A22)=1</formula>
    </cfRule>
  </conditionalFormatting>
  <conditionalFormatting sqref="FK22">
    <cfRule type="expression" dxfId="13707" priority="16361" stopIfTrue="1">
      <formula>WEEKDAY($A22)=1</formula>
    </cfRule>
  </conditionalFormatting>
  <conditionalFormatting sqref="FK22">
    <cfRule type="expression" dxfId="13706" priority="16360" stopIfTrue="1">
      <formula>WEEKDAY($A22)=1</formula>
    </cfRule>
  </conditionalFormatting>
  <conditionalFormatting sqref="FK22">
    <cfRule type="expression" dxfId="13705" priority="16359" stopIfTrue="1">
      <formula>WEEKDAY($A22)=1</formula>
    </cfRule>
  </conditionalFormatting>
  <conditionalFormatting sqref="FK22">
    <cfRule type="expression" dxfId="13704" priority="16358" stopIfTrue="1">
      <formula>WEEKDAY($A22)=1</formula>
    </cfRule>
  </conditionalFormatting>
  <conditionalFormatting sqref="FK22">
    <cfRule type="expression" dxfId="13703" priority="16357" stopIfTrue="1">
      <formula>WEEKDAY($A22)=1</formula>
    </cfRule>
  </conditionalFormatting>
  <conditionalFormatting sqref="FK22">
    <cfRule type="expression" dxfId="13702" priority="16356" stopIfTrue="1">
      <formula>WEEKDAY($A22)=1</formula>
    </cfRule>
  </conditionalFormatting>
  <conditionalFormatting sqref="FK22">
    <cfRule type="expression" dxfId="13701" priority="16355" stopIfTrue="1">
      <formula>WEEKDAY($A22)=1</formula>
    </cfRule>
  </conditionalFormatting>
  <conditionalFormatting sqref="FK22">
    <cfRule type="expression" dxfId="13700" priority="16354" stopIfTrue="1">
      <formula>WEEKDAY($A22)=1</formula>
    </cfRule>
  </conditionalFormatting>
  <conditionalFormatting sqref="FK22">
    <cfRule type="expression" dxfId="13699" priority="16353" stopIfTrue="1">
      <formula>WEEKDAY($A22)=1</formula>
    </cfRule>
  </conditionalFormatting>
  <conditionalFormatting sqref="FK22">
    <cfRule type="expression" dxfId="13698" priority="16352" stopIfTrue="1">
      <formula>WEEKDAY($A22)=1</formula>
    </cfRule>
  </conditionalFormatting>
  <conditionalFormatting sqref="FK22">
    <cfRule type="expression" dxfId="13697" priority="16351" stopIfTrue="1">
      <formula>WEEKDAY($A22)=1</formula>
    </cfRule>
  </conditionalFormatting>
  <conditionalFormatting sqref="FK22">
    <cfRule type="expression" dxfId="13696" priority="16350" stopIfTrue="1">
      <formula>WEEKDAY($A22)=1</formula>
    </cfRule>
  </conditionalFormatting>
  <conditionalFormatting sqref="FK22">
    <cfRule type="expression" dxfId="13695" priority="16349" stopIfTrue="1">
      <formula>WEEKDAY($A22)=1</formula>
    </cfRule>
  </conditionalFormatting>
  <conditionalFormatting sqref="FK22">
    <cfRule type="expression" dxfId="13694" priority="16348" stopIfTrue="1">
      <formula>WEEKDAY($A22)=1</formula>
    </cfRule>
  </conditionalFormatting>
  <conditionalFormatting sqref="FK22">
    <cfRule type="expression" dxfId="13693" priority="16347" stopIfTrue="1">
      <formula>WEEKDAY($A22)=1</formula>
    </cfRule>
  </conditionalFormatting>
  <conditionalFormatting sqref="FK22">
    <cfRule type="expression" dxfId="13692" priority="16346" stopIfTrue="1">
      <formula>WEEKDAY($A22)=1</formula>
    </cfRule>
  </conditionalFormatting>
  <conditionalFormatting sqref="FK22">
    <cfRule type="expression" dxfId="13691" priority="16344" stopIfTrue="1">
      <formula>WEEKDAY($A22)=1</formula>
    </cfRule>
  </conditionalFormatting>
  <conditionalFormatting sqref="FK22">
    <cfRule type="expression" dxfId="13690" priority="16343" stopIfTrue="1">
      <formula>WEEKDAY($A22)=1</formula>
    </cfRule>
  </conditionalFormatting>
  <conditionalFormatting sqref="FK22">
    <cfRule type="expression" dxfId="13689" priority="16342" stopIfTrue="1">
      <formula>WEEKDAY($A22)=1</formula>
    </cfRule>
  </conditionalFormatting>
  <conditionalFormatting sqref="FK22">
    <cfRule type="expression" dxfId="13688" priority="16341" stopIfTrue="1">
      <formula>WEEKDAY($A22)=1</formula>
    </cfRule>
  </conditionalFormatting>
  <conditionalFormatting sqref="FK22">
    <cfRule type="expression" dxfId="13687" priority="16340" stopIfTrue="1">
      <formula>WEEKDAY($A22)=1</formula>
    </cfRule>
  </conditionalFormatting>
  <conditionalFormatting sqref="FK22">
    <cfRule type="expression" dxfId="13686" priority="16339" stopIfTrue="1">
      <formula>WEEKDAY($A22)=1</formula>
    </cfRule>
  </conditionalFormatting>
  <conditionalFormatting sqref="FK22">
    <cfRule type="expression" dxfId="13685" priority="16338" stopIfTrue="1">
      <formula>WEEKDAY($A22)=1</formula>
    </cfRule>
  </conditionalFormatting>
  <conditionalFormatting sqref="FK22">
    <cfRule type="expression" dxfId="13684" priority="16337" stopIfTrue="1">
      <formula>WEEKDAY($A22)=1</formula>
    </cfRule>
  </conditionalFormatting>
  <conditionalFormatting sqref="FK22">
    <cfRule type="expression" dxfId="13683" priority="16336" stopIfTrue="1">
      <formula>WEEKDAY($A22)=1</formula>
    </cfRule>
  </conditionalFormatting>
  <conditionalFormatting sqref="FK22">
    <cfRule type="expression" dxfId="13682" priority="16335" stopIfTrue="1">
      <formula>WEEKDAY($A22)=1</formula>
    </cfRule>
  </conditionalFormatting>
  <conditionalFormatting sqref="FK22">
    <cfRule type="expression" dxfId="13681" priority="16334" stopIfTrue="1">
      <formula>WEEKDAY($A22)=1</formula>
    </cfRule>
  </conditionalFormatting>
  <conditionalFormatting sqref="FK22">
    <cfRule type="expression" dxfId="13680" priority="16333" stopIfTrue="1">
      <formula>WEEKDAY($A22)=1</formula>
    </cfRule>
  </conditionalFormatting>
  <conditionalFormatting sqref="FK22">
    <cfRule type="expression" dxfId="13679" priority="16332" stopIfTrue="1">
      <formula>WEEKDAY($A22)=1</formula>
    </cfRule>
  </conditionalFormatting>
  <conditionalFormatting sqref="FK22">
    <cfRule type="expression" dxfId="13678" priority="16331" stopIfTrue="1">
      <formula>WEEKDAY($A22)=1</formula>
    </cfRule>
  </conditionalFormatting>
  <conditionalFormatting sqref="FK22">
    <cfRule type="expression" dxfId="13677" priority="16330" stopIfTrue="1">
      <formula>WEEKDAY($A22)=1</formula>
    </cfRule>
  </conditionalFormatting>
  <conditionalFormatting sqref="FK22">
    <cfRule type="expression" dxfId="13676" priority="16329" stopIfTrue="1">
      <formula>WEEKDAY($A22)=1</formula>
    </cfRule>
  </conditionalFormatting>
  <conditionalFormatting sqref="FK22">
    <cfRule type="expression" dxfId="13675" priority="16328" stopIfTrue="1">
      <formula>WEEKDAY($A22)=1</formula>
    </cfRule>
  </conditionalFormatting>
  <conditionalFormatting sqref="FK22">
    <cfRule type="expression" dxfId="13674" priority="16327" stopIfTrue="1">
      <formula>WEEKDAY($A22)=1</formula>
    </cfRule>
  </conditionalFormatting>
  <conditionalFormatting sqref="FK22">
    <cfRule type="expression" dxfId="13673" priority="16326" stopIfTrue="1">
      <formula>WEEKDAY($A22)=1</formula>
    </cfRule>
  </conditionalFormatting>
  <conditionalFormatting sqref="FK22">
    <cfRule type="expression" dxfId="13672" priority="16325" stopIfTrue="1">
      <formula>WEEKDAY($A22)=1</formula>
    </cfRule>
  </conditionalFormatting>
  <conditionalFormatting sqref="FK22">
    <cfRule type="expression" dxfId="13671" priority="16324" stopIfTrue="1">
      <formula>WEEKDAY($A22)=1</formula>
    </cfRule>
  </conditionalFormatting>
  <conditionalFormatting sqref="FK22">
    <cfRule type="expression" dxfId="13670" priority="16323" stopIfTrue="1">
      <formula>WEEKDAY($A22)=1</formula>
    </cfRule>
  </conditionalFormatting>
  <conditionalFormatting sqref="FK22">
    <cfRule type="expression" dxfId="13669" priority="16322" stopIfTrue="1">
      <formula>WEEKDAY($A22)=1</formula>
    </cfRule>
  </conditionalFormatting>
  <conditionalFormatting sqref="FK22">
    <cfRule type="expression" dxfId="13668" priority="16321" stopIfTrue="1">
      <formula>WEEKDAY($A22)=1</formula>
    </cfRule>
  </conditionalFormatting>
  <conditionalFormatting sqref="FK22">
    <cfRule type="expression" dxfId="13667" priority="16320" stopIfTrue="1">
      <formula>WEEKDAY($A22)=1</formula>
    </cfRule>
  </conditionalFormatting>
  <conditionalFormatting sqref="FK22">
    <cfRule type="expression" dxfId="13666" priority="16319" stopIfTrue="1">
      <formula>WEEKDAY($A22)=1</formula>
    </cfRule>
  </conditionalFormatting>
  <conditionalFormatting sqref="FK22">
    <cfRule type="expression" dxfId="13665" priority="16318" stopIfTrue="1">
      <formula>WEEKDAY($A22)=1</formula>
    </cfRule>
  </conditionalFormatting>
  <conditionalFormatting sqref="FK22">
    <cfRule type="expression" dxfId="13664" priority="16317" stopIfTrue="1">
      <formula>WEEKDAY($A22)=1</formula>
    </cfRule>
  </conditionalFormatting>
  <conditionalFormatting sqref="FK22">
    <cfRule type="expression" dxfId="13663" priority="16316" stopIfTrue="1">
      <formula>WEEKDAY($A22)=1</formula>
    </cfRule>
  </conditionalFormatting>
  <conditionalFormatting sqref="FK22">
    <cfRule type="expression" dxfId="13662" priority="16315" stopIfTrue="1">
      <formula>WEEKDAY($A22)=1</formula>
    </cfRule>
  </conditionalFormatting>
  <conditionalFormatting sqref="FK22">
    <cfRule type="expression" dxfId="13661" priority="16314" stopIfTrue="1">
      <formula>WEEKDAY($A22)=1</formula>
    </cfRule>
  </conditionalFormatting>
  <conditionalFormatting sqref="FK22">
    <cfRule type="expression" dxfId="13660" priority="16313" stopIfTrue="1">
      <formula>WEEKDAY($A22)=1</formula>
    </cfRule>
  </conditionalFormatting>
  <conditionalFormatting sqref="FK22">
    <cfRule type="expression" dxfId="13659" priority="16312" stopIfTrue="1">
      <formula>WEEKDAY($A22)=1</formula>
    </cfRule>
  </conditionalFormatting>
  <conditionalFormatting sqref="FK22">
    <cfRule type="expression" dxfId="13658" priority="16311" stopIfTrue="1">
      <formula>WEEKDAY($A22)=1</formula>
    </cfRule>
  </conditionalFormatting>
  <conditionalFormatting sqref="FK22">
    <cfRule type="expression" dxfId="13657" priority="16307" stopIfTrue="1">
      <formula>WEEKDAY($A22)=1</formula>
    </cfRule>
  </conditionalFormatting>
  <conditionalFormatting sqref="FK22">
    <cfRule type="expression" dxfId="13656" priority="16310" stopIfTrue="1">
      <formula>WEEKDAY($A22)=1</formula>
    </cfRule>
  </conditionalFormatting>
  <conditionalFormatting sqref="FK22">
    <cfRule type="expression" dxfId="13655" priority="16309" stopIfTrue="1">
      <formula>WEEKDAY($A22)=1</formula>
    </cfRule>
  </conditionalFormatting>
  <conditionalFormatting sqref="FK22">
    <cfRule type="expression" dxfId="13654" priority="16308" stopIfTrue="1">
      <formula>WEEKDAY($A22)=1</formula>
    </cfRule>
  </conditionalFormatting>
  <conditionalFormatting sqref="FK22">
    <cfRule type="expression" dxfId="13653" priority="16306" stopIfTrue="1">
      <formula>WEEKDAY($A22)=1</formula>
    </cfRule>
  </conditionalFormatting>
  <conditionalFormatting sqref="FK22">
    <cfRule type="expression" dxfId="13652" priority="16305" stopIfTrue="1">
      <formula>WEEKDAY($A22)=1</formula>
    </cfRule>
  </conditionalFormatting>
  <conditionalFormatting sqref="FK22">
    <cfRule type="expression" dxfId="13651" priority="16304" stopIfTrue="1">
      <formula>WEEKDAY($A22)=1</formula>
    </cfRule>
  </conditionalFormatting>
  <conditionalFormatting sqref="FK22">
    <cfRule type="expression" dxfId="13650" priority="16303" stopIfTrue="1">
      <formula>WEEKDAY($A22)=1</formula>
    </cfRule>
  </conditionalFormatting>
  <conditionalFormatting sqref="FK22">
    <cfRule type="expression" dxfId="13649" priority="16256" stopIfTrue="1">
      <formula>WEEKDAY($A22)=1</formula>
    </cfRule>
  </conditionalFormatting>
  <conditionalFormatting sqref="FK22">
    <cfRule type="expression" dxfId="13648" priority="16302" stopIfTrue="1">
      <formula>WEEKDAY($A22)=1</formula>
    </cfRule>
  </conditionalFormatting>
  <conditionalFormatting sqref="FK22">
    <cfRule type="expression" dxfId="13647" priority="16301" stopIfTrue="1">
      <formula>WEEKDAY($A22)=1</formula>
    </cfRule>
  </conditionalFormatting>
  <conditionalFormatting sqref="FK22">
    <cfRule type="expression" dxfId="13646" priority="16300" stopIfTrue="1">
      <formula>WEEKDAY($A22)=1</formula>
    </cfRule>
  </conditionalFormatting>
  <conditionalFormatting sqref="FK22">
    <cfRule type="expression" dxfId="13645" priority="16299" stopIfTrue="1">
      <formula>WEEKDAY($A22)=1</formula>
    </cfRule>
  </conditionalFormatting>
  <conditionalFormatting sqref="FK22">
    <cfRule type="expression" dxfId="13644" priority="16298" stopIfTrue="1">
      <formula>WEEKDAY($A22)=1</formula>
    </cfRule>
  </conditionalFormatting>
  <conditionalFormatting sqref="FK22">
    <cfRule type="expression" dxfId="13643" priority="16297" stopIfTrue="1">
      <formula>WEEKDAY($A22)=1</formula>
    </cfRule>
  </conditionalFormatting>
  <conditionalFormatting sqref="FK22">
    <cfRule type="expression" dxfId="13642" priority="16296" stopIfTrue="1">
      <formula>WEEKDAY($A22)=1</formula>
    </cfRule>
  </conditionalFormatting>
  <conditionalFormatting sqref="FK22">
    <cfRule type="expression" dxfId="13641" priority="16295" stopIfTrue="1">
      <formula>WEEKDAY($A22)=1</formula>
    </cfRule>
  </conditionalFormatting>
  <conditionalFormatting sqref="FK22">
    <cfRule type="expression" dxfId="13640" priority="16294" stopIfTrue="1">
      <formula>WEEKDAY($A22)=1</formula>
    </cfRule>
  </conditionalFormatting>
  <conditionalFormatting sqref="FK22">
    <cfRule type="expression" dxfId="13639" priority="16293" stopIfTrue="1">
      <formula>WEEKDAY($A22)=1</formula>
    </cfRule>
  </conditionalFormatting>
  <conditionalFormatting sqref="FK22">
    <cfRule type="expression" dxfId="13638" priority="16292" stopIfTrue="1">
      <formula>WEEKDAY($A22)=1</formula>
    </cfRule>
  </conditionalFormatting>
  <conditionalFormatting sqref="FK22">
    <cfRule type="expression" dxfId="13637" priority="16291" stopIfTrue="1">
      <formula>WEEKDAY($A22)=1</formula>
    </cfRule>
  </conditionalFormatting>
  <conditionalFormatting sqref="FK22">
    <cfRule type="expression" dxfId="13636" priority="16290" stopIfTrue="1">
      <formula>WEEKDAY($A22)=1</formula>
    </cfRule>
  </conditionalFormatting>
  <conditionalFormatting sqref="FK22">
    <cfRule type="expression" dxfId="13635" priority="16289" stopIfTrue="1">
      <formula>WEEKDAY($A22)=1</formula>
    </cfRule>
  </conditionalFormatting>
  <conditionalFormatting sqref="FK22">
    <cfRule type="expression" dxfId="13634" priority="16288" stopIfTrue="1">
      <formula>WEEKDAY($A22)=1</formula>
    </cfRule>
  </conditionalFormatting>
  <conditionalFormatting sqref="FK22">
    <cfRule type="expression" dxfId="13633" priority="16287" stopIfTrue="1">
      <formula>WEEKDAY($A22)=1</formula>
    </cfRule>
  </conditionalFormatting>
  <conditionalFormatting sqref="FK22">
    <cfRule type="expression" dxfId="13632" priority="16286" stopIfTrue="1">
      <formula>WEEKDAY($A22)=1</formula>
    </cfRule>
  </conditionalFormatting>
  <conditionalFormatting sqref="FK22">
    <cfRule type="expression" dxfId="13631" priority="16285" stopIfTrue="1">
      <formula>WEEKDAY($A22)=1</formula>
    </cfRule>
  </conditionalFormatting>
  <conditionalFormatting sqref="FK22">
    <cfRule type="expression" dxfId="13630" priority="16284" stopIfTrue="1">
      <formula>WEEKDAY($A22)=1</formula>
    </cfRule>
  </conditionalFormatting>
  <conditionalFormatting sqref="FK22">
    <cfRule type="expression" dxfId="13629" priority="16283" stopIfTrue="1">
      <formula>WEEKDAY($A22)=1</formula>
    </cfRule>
  </conditionalFormatting>
  <conditionalFormatting sqref="FK22">
    <cfRule type="expression" dxfId="13628" priority="16282" stopIfTrue="1">
      <formula>WEEKDAY($A22)=1</formula>
    </cfRule>
  </conditionalFormatting>
  <conditionalFormatting sqref="FK22">
    <cfRule type="expression" dxfId="13627" priority="16281" stopIfTrue="1">
      <formula>WEEKDAY($A22)=1</formula>
    </cfRule>
  </conditionalFormatting>
  <conditionalFormatting sqref="FK22">
    <cfRule type="expression" dxfId="13626" priority="16280" stopIfTrue="1">
      <formula>WEEKDAY($A22)=1</formula>
    </cfRule>
  </conditionalFormatting>
  <conditionalFormatting sqref="FK22">
    <cfRule type="expression" dxfId="13625" priority="16279" stopIfTrue="1">
      <formula>WEEKDAY($A22)=1</formula>
    </cfRule>
  </conditionalFormatting>
  <conditionalFormatting sqref="FK22">
    <cfRule type="expression" dxfId="13624" priority="16278" stopIfTrue="1">
      <formula>WEEKDAY($A22)=1</formula>
    </cfRule>
  </conditionalFormatting>
  <conditionalFormatting sqref="FK22">
    <cfRule type="expression" dxfId="13623" priority="16277" stopIfTrue="1">
      <formula>WEEKDAY($A22)=1</formula>
    </cfRule>
  </conditionalFormatting>
  <conditionalFormatting sqref="FK22">
    <cfRule type="expression" dxfId="13622" priority="16276" stopIfTrue="1">
      <formula>WEEKDAY($A22)=1</formula>
    </cfRule>
  </conditionalFormatting>
  <conditionalFormatting sqref="FK22">
    <cfRule type="expression" dxfId="13621" priority="16275" stopIfTrue="1">
      <formula>WEEKDAY($A22)=1</formula>
    </cfRule>
  </conditionalFormatting>
  <conditionalFormatting sqref="FK22">
    <cfRule type="expression" dxfId="13620" priority="16274" stopIfTrue="1">
      <formula>WEEKDAY($A22)=1</formula>
    </cfRule>
  </conditionalFormatting>
  <conditionalFormatting sqref="FK22">
    <cfRule type="expression" dxfId="13619" priority="16273" stopIfTrue="1">
      <formula>WEEKDAY($A22)=1</formula>
    </cfRule>
  </conditionalFormatting>
  <conditionalFormatting sqref="FK22">
    <cfRule type="expression" dxfId="13618" priority="16272" stopIfTrue="1">
      <formula>WEEKDAY($A22)=1</formula>
    </cfRule>
  </conditionalFormatting>
  <conditionalFormatting sqref="FK22">
    <cfRule type="expression" dxfId="13617" priority="16271" stopIfTrue="1">
      <formula>WEEKDAY($A22)=1</formula>
    </cfRule>
  </conditionalFormatting>
  <conditionalFormatting sqref="FK22">
    <cfRule type="expression" dxfId="13616" priority="16270" stopIfTrue="1">
      <formula>WEEKDAY($A22)=1</formula>
    </cfRule>
  </conditionalFormatting>
  <conditionalFormatting sqref="FK22">
    <cfRule type="expression" dxfId="13615" priority="16269" stopIfTrue="1">
      <formula>WEEKDAY($A22)=1</formula>
    </cfRule>
  </conditionalFormatting>
  <conditionalFormatting sqref="FK22">
    <cfRule type="expression" dxfId="13614" priority="16268" stopIfTrue="1">
      <formula>WEEKDAY($A22)=1</formula>
    </cfRule>
  </conditionalFormatting>
  <conditionalFormatting sqref="FK22">
    <cfRule type="expression" dxfId="13613" priority="16267" stopIfTrue="1">
      <formula>WEEKDAY($A22)=1</formula>
    </cfRule>
  </conditionalFormatting>
  <conditionalFormatting sqref="FK22">
    <cfRule type="expression" dxfId="13612" priority="16266" stopIfTrue="1">
      <formula>WEEKDAY($A22)=1</formula>
    </cfRule>
  </conditionalFormatting>
  <conditionalFormatting sqref="FK22">
    <cfRule type="expression" dxfId="13611" priority="16265" stopIfTrue="1">
      <formula>WEEKDAY($A22)=1</formula>
    </cfRule>
  </conditionalFormatting>
  <conditionalFormatting sqref="FK22">
    <cfRule type="expression" dxfId="13610" priority="16264" stopIfTrue="1">
      <formula>WEEKDAY($A22)=1</formula>
    </cfRule>
  </conditionalFormatting>
  <conditionalFormatting sqref="FK22">
    <cfRule type="expression" dxfId="13609" priority="16263" stopIfTrue="1">
      <formula>WEEKDAY($A22)=1</formula>
    </cfRule>
  </conditionalFormatting>
  <conditionalFormatting sqref="FK22">
    <cfRule type="expression" dxfId="13608" priority="16262" stopIfTrue="1">
      <formula>WEEKDAY($A22)=1</formula>
    </cfRule>
  </conditionalFormatting>
  <conditionalFormatting sqref="FK22">
    <cfRule type="expression" dxfId="13607" priority="16261" stopIfTrue="1">
      <formula>WEEKDAY($A22)=1</formula>
    </cfRule>
  </conditionalFormatting>
  <conditionalFormatting sqref="FK22">
    <cfRule type="expression" dxfId="13606" priority="16260" stopIfTrue="1">
      <formula>WEEKDAY($A22)=1</formula>
    </cfRule>
  </conditionalFormatting>
  <conditionalFormatting sqref="FK22">
    <cfRule type="expression" dxfId="13605" priority="16259" stopIfTrue="1">
      <formula>WEEKDAY($A22)=1</formula>
    </cfRule>
  </conditionalFormatting>
  <conditionalFormatting sqref="FK22">
    <cfRule type="expression" dxfId="13604" priority="16258" stopIfTrue="1">
      <formula>WEEKDAY($A22)=1</formula>
    </cfRule>
  </conditionalFormatting>
  <conditionalFormatting sqref="FK22">
    <cfRule type="expression" dxfId="13603" priority="16257" stopIfTrue="1">
      <formula>WEEKDAY($A22)=1</formula>
    </cfRule>
  </conditionalFormatting>
  <conditionalFormatting sqref="FK22">
    <cfRule type="expression" dxfId="13602" priority="16255" stopIfTrue="1">
      <formula>WEEKDAY($A22)=1</formula>
    </cfRule>
  </conditionalFormatting>
  <conditionalFormatting sqref="FK22">
    <cfRule type="expression" dxfId="13601" priority="16254" stopIfTrue="1">
      <formula>WEEKDAY($A22)=1</formula>
    </cfRule>
  </conditionalFormatting>
  <conditionalFormatting sqref="FK22">
    <cfRule type="expression" dxfId="13600" priority="16253" stopIfTrue="1">
      <formula>WEEKDAY($A22)=1</formula>
    </cfRule>
  </conditionalFormatting>
  <conditionalFormatting sqref="FK22">
    <cfRule type="expression" dxfId="13599" priority="16252" stopIfTrue="1">
      <formula>WEEKDAY($A22)=1</formula>
    </cfRule>
  </conditionalFormatting>
  <conditionalFormatting sqref="FK22">
    <cfRule type="expression" dxfId="13598" priority="16251" stopIfTrue="1">
      <formula>WEEKDAY($A22)=1</formula>
    </cfRule>
  </conditionalFormatting>
  <conditionalFormatting sqref="FK22">
    <cfRule type="expression" dxfId="13597" priority="16250" stopIfTrue="1">
      <formula>WEEKDAY($A22)=1</formula>
    </cfRule>
  </conditionalFormatting>
  <conditionalFormatting sqref="FK22">
    <cfRule type="expression" dxfId="13596" priority="16249" stopIfTrue="1">
      <formula>WEEKDAY($A22)=1</formula>
    </cfRule>
  </conditionalFormatting>
  <conditionalFormatting sqref="FK22">
    <cfRule type="expression" dxfId="13595" priority="16248" stopIfTrue="1">
      <formula>WEEKDAY($A22)=1</formula>
    </cfRule>
  </conditionalFormatting>
  <conditionalFormatting sqref="FK22">
    <cfRule type="expression" dxfId="13594" priority="16247" stopIfTrue="1">
      <formula>WEEKDAY($A22)=1</formula>
    </cfRule>
  </conditionalFormatting>
  <conditionalFormatting sqref="FK22">
    <cfRule type="expression" dxfId="13593" priority="16246" stopIfTrue="1">
      <formula>WEEKDAY($A22)=1</formula>
    </cfRule>
  </conditionalFormatting>
  <conditionalFormatting sqref="FK22">
    <cfRule type="expression" dxfId="13592" priority="16245" stopIfTrue="1">
      <formula>WEEKDAY($A22)=1</formula>
    </cfRule>
  </conditionalFormatting>
  <conditionalFormatting sqref="FK22">
    <cfRule type="expression" dxfId="13591" priority="16244" stopIfTrue="1">
      <formula>WEEKDAY($A22)=1</formula>
    </cfRule>
  </conditionalFormatting>
  <conditionalFormatting sqref="FK22">
    <cfRule type="expression" dxfId="13590" priority="16243" stopIfTrue="1">
      <formula>WEEKDAY($A22)=1</formula>
    </cfRule>
  </conditionalFormatting>
  <conditionalFormatting sqref="FK22">
    <cfRule type="expression" dxfId="13589" priority="16242" stopIfTrue="1">
      <formula>WEEKDAY($A22)=1</formula>
    </cfRule>
  </conditionalFormatting>
  <conditionalFormatting sqref="FK22">
    <cfRule type="expression" dxfId="13588" priority="16241" stopIfTrue="1">
      <formula>WEEKDAY($A22)=1</formula>
    </cfRule>
  </conditionalFormatting>
  <conditionalFormatting sqref="FK22">
    <cfRule type="expression" dxfId="13587" priority="16240" stopIfTrue="1">
      <formula>WEEKDAY($A22)=1</formula>
    </cfRule>
  </conditionalFormatting>
  <conditionalFormatting sqref="FK22">
    <cfRule type="expression" dxfId="13586" priority="16239" stopIfTrue="1">
      <formula>WEEKDAY($A22)=1</formula>
    </cfRule>
  </conditionalFormatting>
  <conditionalFormatting sqref="FK22">
    <cfRule type="expression" dxfId="13585" priority="16238" stopIfTrue="1">
      <formula>WEEKDAY($A22)=1</formula>
    </cfRule>
  </conditionalFormatting>
  <conditionalFormatting sqref="FK22">
    <cfRule type="expression" dxfId="13584" priority="16237" stopIfTrue="1">
      <formula>WEEKDAY($A22)=1</formula>
    </cfRule>
  </conditionalFormatting>
  <conditionalFormatting sqref="FK22">
    <cfRule type="expression" dxfId="13583" priority="16236" stopIfTrue="1">
      <formula>WEEKDAY($A22)=1</formula>
    </cfRule>
  </conditionalFormatting>
  <conditionalFormatting sqref="FK22">
    <cfRule type="expression" dxfId="13582" priority="16235" stopIfTrue="1">
      <formula>WEEKDAY($A22)=1</formula>
    </cfRule>
  </conditionalFormatting>
  <conditionalFormatting sqref="FK22">
    <cfRule type="expression" dxfId="13581" priority="16234" stopIfTrue="1">
      <formula>WEEKDAY($A22)=1</formula>
    </cfRule>
  </conditionalFormatting>
  <conditionalFormatting sqref="FK22">
    <cfRule type="expression" dxfId="13580" priority="16233" stopIfTrue="1">
      <formula>WEEKDAY($A22)=1</formula>
    </cfRule>
  </conditionalFormatting>
  <conditionalFormatting sqref="FK22">
    <cfRule type="expression" dxfId="13579" priority="16232" stopIfTrue="1">
      <formula>WEEKDAY($A22)=1</formula>
    </cfRule>
  </conditionalFormatting>
  <conditionalFormatting sqref="FK22">
    <cfRule type="expression" dxfId="13578" priority="16231" stopIfTrue="1">
      <formula>WEEKDAY($A22)=1</formula>
    </cfRule>
  </conditionalFormatting>
  <conditionalFormatting sqref="FK22">
    <cfRule type="expression" dxfId="13577" priority="16230" stopIfTrue="1">
      <formula>WEEKDAY($A22)=1</formula>
    </cfRule>
  </conditionalFormatting>
  <conditionalFormatting sqref="FK22">
    <cfRule type="expression" dxfId="13576" priority="16229" stopIfTrue="1">
      <formula>WEEKDAY($A22)=1</formula>
    </cfRule>
  </conditionalFormatting>
  <conditionalFormatting sqref="FK22">
    <cfRule type="expression" dxfId="13575" priority="16228" stopIfTrue="1">
      <formula>WEEKDAY($A22)=1</formula>
    </cfRule>
  </conditionalFormatting>
  <conditionalFormatting sqref="FK22">
    <cfRule type="expression" dxfId="13574" priority="16227" stopIfTrue="1">
      <formula>WEEKDAY($A22)=1</formula>
    </cfRule>
  </conditionalFormatting>
  <conditionalFormatting sqref="FK22">
    <cfRule type="expression" dxfId="13573" priority="16226" stopIfTrue="1">
      <formula>WEEKDAY($A22)=1</formula>
    </cfRule>
  </conditionalFormatting>
  <conditionalFormatting sqref="FK22">
    <cfRule type="expression" dxfId="13572" priority="16225" stopIfTrue="1">
      <formula>WEEKDAY($A22)=1</formula>
    </cfRule>
  </conditionalFormatting>
  <conditionalFormatting sqref="FK22">
    <cfRule type="expression" dxfId="13571" priority="16224" stopIfTrue="1">
      <formula>WEEKDAY($A22)=1</formula>
    </cfRule>
  </conditionalFormatting>
  <conditionalFormatting sqref="FK22">
    <cfRule type="expression" dxfId="13570" priority="16223" stopIfTrue="1">
      <formula>WEEKDAY($A22)=1</formula>
    </cfRule>
  </conditionalFormatting>
  <conditionalFormatting sqref="FK22">
    <cfRule type="expression" dxfId="13569" priority="16222" stopIfTrue="1">
      <formula>WEEKDAY($A22)=1</formula>
    </cfRule>
  </conditionalFormatting>
  <conditionalFormatting sqref="FK22">
    <cfRule type="expression" dxfId="13568" priority="16218" stopIfTrue="1">
      <formula>WEEKDAY($A22)=1</formula>
    </cfRule>
  </conditionalFormatting>
  <conditionalFormatting sqref="FK22">
    <cfRule type="expression" dxfId="13567" priority="16221" stopIfTrue="1">
      <formula>WEEKDAY($A22)=1</formula>
    </cfRule>
  </conditionalFormatting>
  <conditionalFormatting sqref="FK22">
    <cfRule type="expression" dxfId="13566" priority="16220" stopIfTrue="1">
      <formula>WEEKDAY($A22)=1</formula>
    </cfRule>
  </conditionalFormatting>
  <conditionalFormatting sqref="FK22">
    <cfRule type="expression" dxfId="13565" priority="16219" stopIfTrue="1">
      <formula>WEEKDAY($A22)=1</formula>
    </cfRule>
  </conditionalFormatting>
  <conditionalFormatting sqref="FK22">
    <cfRule type="expression" dxfId="13564" priority="16217" stopIfTrue="1">
      <formula>WEEKDAY($A22)=1</formula>
    </cfRule>
  </conditionalFormatting>
  <conditionalFormatting sqref="FK22">
    <cfRule type="expression" dxfId="13563" priority="16216" stopIfTrue="1">
      <formula>WEEKDAY($A22)=1</formula>
    </cfRule>
  </conditionalFormatting>
  <conditionalFormatting sqref="FK22">
    <cfRule type="expression" dxfId="13562" priority="16215" stopIfTrue="1">
      <formula>WEEKDAY($A22)=1</formula>
    </cfRule>
  </conditionalFormatting>
  <conditionalFormatting sqref="FK22">
    <cfRule type="expression" dxfId="13561" priority="16214" stopIfTrue="1">
      <formula>WEEKDAY($A22)=1</formula>
    </cfRule>
  </conditionalFormatting>
  <conditionalFormatting sqref="FK22">
    <cfRule type="expression" dxfId="13560" priority="16167" stopIfTrue="1">
      <formula>WEEKDAY($A22)=1</formula>
    </cfRule>
  </conditionalFormatting>
  <conditionalFormatting sqref="FK22">
    <cfRule type="expression" dxfId="13559" priority="16213" stopIfTrue="1">
      <formula>WEEKDAY($A22)=1</formula>
    </cfRule>
  </conditionalFormatting>
  <conditionalFormatting sqref="FK22">
    <cfRule type="expression" dxfId="13558" priority="16212" stopIfTrue="1">
      <formula>WEEKDAY($A22)=1</formula>
    </cfRule>
  </conditionalFormatting>
  <conditionalFormatting sqref="FK22">
    <cfRule type="expression" dxfId="13557" priority="16211" stopIfTrue="1">
      <formula>WEEKDAY($A22)=1</formula>
    </cfRule>
  </conditionalFormatting>
  <conditionalFormatting sqref="FK22">
    <cfRule type="expression" dxfId="13556" priority="16210" stopIfTrue="1">
      <formula>WEEKDAY($A22)=1</formula>
    </cfRule>
  </conditionalFormatting>
  <conditionalFormatting sqref="FK22">
    <cfRule type="expression" dxfId="13555" priority="16209" stopIfTrue="1">
      <formula>WEEKDAY($A22)=1</formula>
    </cfRule>
  </conditionalFormatting>
  <conditionalFormatting sqref="FK22">
    <cfRule type="expression" dxfId="13554" priority="16208" stopIfTrue="1">
      <formula>WEEKDAY($A22)=1</formula>
    </cfRule>
  </conditionalFormatting>
  <conditionalFormatting sqref="FK22">
    <cfRule type="expression" dxfId="13553" priority="16207" stopIfTrue="1">
      <formula>WEEKDAY($A22)=1</formula>
    </cfRule>
  </conditionalFormatting>
  <conditionalFormatting sqref="FK22">
    <cfRule type="expression" dxfId="13552" priority="16206" stopIfTrue="1">
      <formula>WEEKDAY($A22)=1</formula>
    </cfRule>
  </conditionalFormatting>
  <conditionalFormatting sqref="FK22">
    <cfRule type="expression" dxfId="13551" priority="16205" stopIfTrue="1">
      <formula>WEEKDAY($A22)=1</formula>
    </cfRule>
  </conditionalFormatting>
  <conditionalFormatting sqref="FK22">
    <cfRule type="expression" dxfId="13550" priority="16204" stopIfTrue="1">
      <formula>WEEKDAY($A22)=1</formula>
    </cfRule>
  </conditionalFormatting>
  <conditionalFormatting sqref="FK22">
    <cfRule type="expression" dxfId="13549" priority="16203" stopIfTrue="1">
      <formula>WEEKDAY($A22)=1</formula>
    </cfRule>
  </conditionalFormatting>
  <conditionalFormatting sqref="FK22">
    <cfRule type="expression" dxfId="13548" priority="16202" stopIfTrue="1">
      <formula>WEEKDAY($A22)=1</formula>
    </cfRule>
  </conditionalFormatting>
  <conditionalFormatting sqref="FK22">
    <cfRule type="expression" dxfId="13547" priority="16201" stopIfTrue="1">
      <formula>WEEKDAY($A22)=1</formula>
    </cfRule>
  </conditionalFormatting>
  <conditionalFormatting sqref="FK22">
    <cfRule type="expression" dxfId="13546" priority="16200" stopIfTrue="1">
      <formula>WEEKDAY($A22)=1</formula>
    </cfRule>
  </conditionalFormatting>
  <conditionalFormatting sqref="FK22">
    <cfRule type="expression" dxfId="13545" priority="16199" stopIfTrue="1">
      <formula>WEEKDAY($A22)=1</formula>
    </cfRule>
  </conditionalFormatting>
  <conditionalFormatting sqref="FK22">
    <cfRule type="expression" dxfId="13544" priority="16198" stopIfTrue="1">
      <formula>WEEKDAY($A22)=1</formula>
    </cfRule>
  </conditionalFormatting>
  <conditionalFormatting sqref="FK22">
    <cfRule type="expression" dxfId="13543" priority="16197" stopIfTrue="1">
      <formula>WEEKDAY($A22)=1</formula>
    </cfRule>
  </conditionalFormatting>
  <conditionalFormatting sqref="FK22">
    <cfRule type="expression" dxfId="13542" priority="16196" stopIfTrue="1">
      <formula>WEEKDAY($A22)=1</formula>
    </cfRule>
  </conditionalFormatting>
  <conditionalFormatting sqref="FK22">
    <cfRule type="expression" dxfId="13541" priority="16195" stopIfTrue="1">
      <formula>WEEKDAY($A22)=1</formula>
    </cfRule>
  </conditionalFormatting>
  <conditionalFormatting sqref="FK22">
    <cfRule type="expression" dxfId="13540" priority="16194" stopIfTrue="1">
      <formula>WEEKDAY($A22)=1</formula>
    </cfRule>
  </conditionalFormatting>
  <conditionalFormatting sqref="FK22">
    <cfRule type="expression" dxfId="13539" priority="16193" stopIfTrue="1">
      <formula>WEEKDAY($A22)=1</formula>
    </cfRule>
  </conditionalFormatting>
  <conditionalFormatting sqref="FK22">
    <cfRule type="expression" dxfId="13538" priority="16192" stopIfTrue="1">
      <formula>WEEKDAY($A22)=1</formula>
    </cfRule>
  </conditionalFormatting>
  <conditionalFormatting sqref="FK22">
    <cfRule type="expression" dxfId="13537" priority="16191" stopIfTrue="1">
      <formula>WEEKDAY($A22)=1</formula>
    </cfRule>
  </conditionalFormatting>
  <conditionalFormatting sqref="FK22">
    <cfRule type="expression" dxfId="13536" priority="16190" stopIfTrue="1">
      <formula>WEEKDAY($A22)=1</formula>
    </cfRule>
  </conditionalFormatting>
  <conditionalFormatting sqref="FK22">
    <cfRule type="expression" dxfId="13535" priority="16189" stopIfTrue="1">
      <formula>WEEKDAY($A22)=1</formula>
    </cfRule>
  </conditionalFormatting>
  <conditionalFormatting sqref="FK22">
    <cfRule type="expression" dxfId="13534" priority="16188" stopIfTrue="1">
      <formula>WEEKDAY($A22)=1</formula>
    </cfRule>
  </conditionalFormatting>
  <conditionalFormatting sqref="FK22">
    <cfRule type="expression" dxfId="13533" priority="16187" stopIfTrue="1">
      <formula>WEEKDAY($A22)=1</formula>
    </cfRule>
  </conditionalFormatting>
  <conditionalFormatting sqref="FK22">
    <cfRule type="expression" dxfId="13532" priority="16186" stopIfTrue="1">
      <formula>WEEKDAY($A22)=1</formula>
    </cfRule>
  </conditionalFormatting>
  <conditionalFormatting sqref="FK22">
    <cfRule type="expression" dxfId="13531" priority="16185" stopIfTrue="1">
      <formula>WEEKDAY($A22)=1</formula>
    </cfRule>
  </conditionalFormatting>
  <conditionalFormatting sqref="FK22">
    <cfRule type="expression" dxfId="13530" priority="16184" stopIfTrue="1">
      <formula>WEEKDAY($A22)=1</formula>
    </cfRule>
  </conditionalFormatting>
  <conditionalFormatting sqref="FK22">
    <cfRule type="expression" dxfId="13529" priority="16183" stopIfTrue="1">
      <formula>WEEKDAY($A22)=1</formula>
    </cfRule>
  </conditionalFormatting>
  <conditionalFormatting sqref="FK22">
    <cfRule type="expression" dxfId="13528" priority="16182" stopIfTrue="1">
      <formula>WEEKDAY($A22)=1</formula>
    </cfRule>
  </conditionalFormatting>
  <conditionalFormatting sqref="FK22">
    <cfRule type="expression" dxfId="13527" priority="16181" stopIfTrue="1">
      <formula>WEEKDAY($A22)=1</formula>
    </cfRule>
  </conditionalFormatting>
  <conditionalFormatting sqref="FK22">
    <cfRule type="expression" dxfId="13526" priority="16180" stopIfTrue="1">
      <formula>WEEKDAY($A22)=1</formula>
    </cfRule>
  </conditionalFormatting>
  <conditionalFormatting sqref="FK22">
    <cfRule type="expression" dxfId="13525" priority="16179" stopIfTrue="1">
      <formula>WEEKDAY($A22)=1</formula>
    </cfRule>
  </conditionalFormatting>
  <conditionalFormatting sqref="FK22">
    <cfRule type="expression" dxfId="13524" priority="16178" stopIfTrue="1">
      <formula>WEEKDAY($A22)=1</formula>
    </cfRule>
  </conditionalFormatting>
  <conditionalFormatting sqref="FK22">
    <cfRule type="expression" dxfId="13523" priority="16177" stopIfTrue="1">
      <formula>WEEKDAY($A22)=1</formula>
    </cfRule>
  </conditionalFormatting>
  <conditionalFormatting sqref="FK22">
    <cfRule type="expression" dxfId="13522" priority="16176" stopIfTrue="1">
      <formula>WEEKDAY($A22)=1</formula>
    </cfRule>
  </conditionalFormatting>
  <conditionalFormatting sqref="FK22">
    <cfRule type="expression" dxfId="13521" priority="16175" stopIfTrue="1">
      <formula>WEEKDAY($A22)=1</formula>
    </cfRule>
  </conditionalFormatting>
  <conditionalFormatting sqref="FK22">
    <cfRule type="expression" dxfId="13520" priority="16174" stopIfTrue="1">
      <formula>WEEKDAY($A22)=1</formula>
    </cfRule>
  </conditionalFormatting>
  <conditionalFormatting sqref="FK22">
    <cfRule type="expression" dxfId="13519" priority="16173" stopIfTrue="1">
      <formula>WEEKDAY($A22)=1</formula>
    </cfRule>
  </conditionalFormatting>
  <conditionalFormatting sqref="FK22">
    <cfRule type="expression" dxfId="13518" priority="16172" stopIfTrue="1">
      <formula>WEEKDAY($A22)=1</formula>
    </cfRule>
  </conditionalFormatting>
  <conditionalFormatting sqref="FK22">
    <cfRule type="expression" dxfId="13517" priority="16171" stopIfTrue="1">
      <formula>WEEKDAY($A22)=1</formula>
    </cfRule>
  </conditionalFormatting>
  <conditionalFormatting sqref="FK22">
    <cfRule type="expression" dxfId="13516" priority="16170" stopIfTrue="1">
      <formula>WEEKDAY($A22)=1</formula>
    </cfRule>
  </conditionalFormatting>
  <conditionalFormatting sqref="FK22">
    <cfRule type="expression" dxfId="13515" priority="16169" stopIfTrue="1">
      <formula>WEEKDAY($A22)=1</formula>
    </cfRule>
  </conditionalFormatting>
  <conditionalFormatting sqref="FK22">
    <cfRule type="expression" dxfId="13514" priority="16168" stopIfTrue="1">
      <formula>WEEKDAY($A22)=1</formula>
    </cfRule>
  </conditionalFormatting>
  <conditionalFormatting sqref="FK22">
    <cfRule type="expression" dxfId="13513" priority="16163" stopIfTrue="1">
      <formula>WEEKDAY($A22)=1</formula>
    </cfRule>
  </conditionalFormatting>
  <conditionalFormatting sqref="FK22">
    <cfRule type="expression" dxfId="13512" priority="16166" stopIfTrue="1">
      <formula>WEEKDAY($A22)=1</formula>
    </cfRule>
  </conditionalFormatting>
  <conditionalFormatting sqref="FK22">
    <cfRule type="expression" dxfId="13511" priority="16165" stopIfTrue="1">
      <formula>WEEKDAY($A22)=1</formula>
    </cfRule>
  </conditionalFormatting>
  <conditionalFormatting sqref="FK22">
    <cfRule type="expression" dxfId="13510" priority="16164" stopIfTrue="1">
      <formula>WEEKDAY($A22)=1</formula>
    </cfRule>
  </conditionalFormatting>
  <conditionalFormatting sqref="FK22">
    <cfRule type="expression" dxfId="13509" priority="16162" stopIfTrue="1">
      <formula>WEEKDAY($A22)=1</formula>
    </cfRule>
  </conditionalFormatting>
  <conditionalFormatting sqref="FK22">
    <cfRule type="expression" dxfId="13508" priority="16161" stopIfTrue="1">
      <formula>WEEKDAY($A22)=1</formula>
    </cfRule>
  </conditionalFormatting>
  <conditionalFormatting sqref="FK22">
    <cfRule type="expression" dxfId="13507" priority="16160" stopIfTrue="1">
      <formula>WEEKDAY($A22)=1</formula>
    </cfRule>
  </conditionalFormatting>
  <conditionalFormatting sqref="FK22">
    <cfRule type="expression" dxfId="13506" priority="16159" stopIfTrue="1">
      <formula>WEEKDAY($A22)=1</formula>
    </cfRule>
  </conditionalFormatting>
  <conditionalFormatting sqref="FK22">
    <cfRule type="expression" dxfId="13505" priority="16112" stopIfTrue="1">
      <formula>WEEKDAY($A22)=1</formula>
    </cfRule>
  </conditionalFormatting>
  <conditionalFormatting sqref="FK22">
    <cfRule type="expression" dxfId="13504" priority="16158" stopIfTrue="1">
      <formula>WEEKDAY($A22)=1</formula>
    </cfRule>
  </conditionalFormatting>
  <conditionalFormatting sqref="FK22">
    <cfRule type="expression" dxfId="13503" priority="16157" stopIfTrue="1">
      <formula>WEEKDAY($A22)=1</formula>
    </cfRule>
  </conditionalFormatting>
  <conditionalFormatting sqref="FK22">
    <cfRule type="expression" dxfId="13502" priority="16156" stopIfTrue="1">
      <formula>WEEKDAY($A22)=1</formula>
    </cfRule>
  </conditionalFormatting>
  <conditionalFormatting sqref="FK22">
    <cfRule type="expression" dxfId="13501" priority="16155" stopIfTrue="1">
      <formula>WEEKDAY($A22)=1</formula>
    </cfRule>
  </conditionalFormatting>
  <conditionalFormatting sqref="FK22">
    <cfRule type="expression" dxfId="13500" priority="16154" stopIfTrue="1">
      <formula>WEEKDAY($A22)=1</formula>
    </cfRule>
  </conditionalFormatting>
  <conditionalFormatting sqref="FK22">
    <cfRule type="expression" dxfId="13499" priority="16153" stopIfTrue="1">
      <formula>WEEKDAY($A22)=1</formula>
    </cfRule>
  </conditionalFormatting>
  <conditionalFormatting sqref="FK22">
    <cfRule type="expression" dxfId="13498" priority="16152" stopIfTrue="1">
      <formula>WEEKDAY($A22)=1</formula>
    </cfRule>
  </conditionalFormatting>
  <conditionalFormatting sqref="FK22">
    <cfRule type="expression" dxfId="13497" priority="16151" stopIfTrue="1">
      <formula>WEEKDAY($A22)=1</formula>
    </cfRule>
  </conditionalFormatting>
  <conditionalFormatting sqref="FK22">
    <cfRule type="expression" dxfId="13496" priority="16150" stopIfTrue="1">
      <formula>WEEKDAY($A22)=1</formula>
    </cfRule>
  </conditionalFormatting>
  <conditionalFormatting sqref="FK22">
    <cfRule type="expression" dxfId="13495" priority="16149" stopIfTrue="1">
      <formula>WEEKDAY($A22)=1</formula>
    </cfRule>
  </conditionalFormatting>
  <conditionalFormatting sqref="FK22">
    <cfRule type="expression" dxfId="13494" priority="16148" stopIfTrue="1">
      <formula>WEEKDAY($A22)=1</formula>
    </cfRule>
  </conditionalFormatting>
  <conditionalFormatting sqref="FK22">
    <cfRule type="expression" dxfId="13493" priority="16147" stopIfTrue="1">
      <formula>WEEKDAY($A22)=1</formula>
    </cfRule>
  </conditionalFormatting>
  <conditionalFormatting sqref="FK22">
    <cfRule type="expression" dxfId="13492" priority="16146" stopIfTrue="1">
      <formula>WEEKDAY($A22)=1</formula>
    </cfRule>
  </conditionalFormatting>
  <conditionalFormatting sqref="FK22">
    <cfRule type="expression" dxfId="13491" priority="16145" stopIfTrue="1">
      <formula>WEEKDAY($A22)=1</formula>
    </cfRule>
  </conditionalFormatting>
  <conditionalFormatting sqref="FK22">
    <cfRule type="expression" dxfId="13490" priority="16144" stopIfTrue="1">
      <formula>WEEKDAY($A22)=1</formula>
    </cfRule>
  </conditionalFormatting>
  <conditionalFormatting sqref="FK22">
    <cfRule type="expression" dxfId="13489" priority="16143" stopIfTrue="1">
      <formula>WEEKDAY($A22)=1</formula>
    </cfRule>
  </conditionalFormatting>
  <conditionalFormatting sqref="FK22">
    <cfRule type="expression" dxfId="13488" priority="16142" stopIfTrue="1">
      <formula>WEEKDAY($A22)=1</formula>
    </cfRule>
  </conditionalFormatting>
  <conditionalFormatting sqref="FK22">
    <cfRule type="expression" dxfId="13487" priority="16141" stopIfTrue="1">
      <formula>WEEKDAY($A22)=1</formula>
    </cfRule>
  </conditionalFormatting>
  <conditionalFormatting sqref="FK22">
    <cfRule type="expression" dxfId="13486" priority="16140" stopIfTrue="1">
      <formula>WEEKDAY($A22)=1</formula>
    </cfRule>
  </conditionalFormatting>
  <conditionalFormatting sqref="FK22">
    <cfRule type="expression" dxfId="13485" priority="16139" stopIfTrue="1">
      <formula>WEEKDAY($A22)=1</formula>
    </cfRule>
  </conditionalFormatting>
  <conditionalFormatting sqref="FK22">
    <cfRule type="expression" dxfId="13484" priority="16138" stopIfTrue="1">
      <formula>WEEKDAY($A22)=1</formula>
    </cfRule>
  </conditionalFormatting>
  <conditionalFormatting sqref="FK22">
    <cfRule type="expression" dxfId="13483" priority="16137" stopIfTrue="1">
      <formula>WEEKDAY($A22)=1</formula>
    </cfRule>
  </conditionalFormatting>
  <conditionalFormatting sqref="FK22">
    <cfRule type="expression" dxfId="13482" priority="16136" stopIfTrue="1">
      <formula>WEEKDAY($A22)=1</formula>
    </cfRule>
  </conditionalFormatting>
  <conditionalFormatting sqref="FK22">
    <cfRule type="expression" dxfId="13481" priority="16135" stopIfTrue="1">
      <formula>WEEKDAY($A22)=1</formula>
    </cfRule>
  </conditionalFormatting>
  <conditionalFormatting sqref="FK22">
    <cfRule type="expression" dxfId="13480" priority="16134" stopIfTrue="1">
      <formula>WEEKDAY($A22)=1</formula>
    </cfRule>
  </conditionalFormatting>
  <conditionalFormatting sqref="FK22">
    <cfRule type="expression" dxfId="13479" priority="16133" stopIfTrue="1">
      <formula>WEEKDAY($A22)=1</formula>
    </cfRule>
  </conditionalFormatting>
  <conditionalFormatting sqref="FK22">
    <cfRule type="expression" dxfId="13478" priority="16132" stopIfTrue="1">
      <formula>WEEKDAY($A22)=1</formula>
    </cfRule>
  </conditionalFormatting>
  <conditionalFormatting sqref="FK22">
    <cfRule type="expression" dxfId="13477" priority="16131" stopIfTrue="1">
      <formula>WEEKDAY($A22)=1</formula>
    </cfRule>
  </conditionalFormatting>
  <conditionalFormatting sqref="FK22">
    <cfRule type="expression" dxfId="13476" priority="16130" stopIfTrue="1">
      <formula>WEEKDAY($A22)=1</formula>
    </cfRule>
  </conditionalFormatting>
  <conditionalFormatting sqref="FK22">
    <cfRule type="expression" dxfId="13475" priority="16129" stopIfTrue="1">
      <formula>WEEKDAY($A22)=1</formula>
    </cfRule>
  </conditionalFormatting>
  <conditionalFormatting sqref="FK22">
    <cfRule type="expression" dxfId="13474" priority="16128" stopIfTrue="1">
      <formula>WEEKDAY($A22)=1</formula>
    </cfRule>
  </conditionalFormatting>
  <conditionalFormatting sqref="FK22">
    <cfRule type="expression" dxfId="13473" priority="16127" stopIfTrue="1">
      <formula>WEEKDAY($A22)=1</formula>
    </cfRule>
  </conditionalFormatting>
  <conditionalFormatting sqref="FK22">
    <cfRule type="expression" dxfId="13472" priority="16126" stopIfTrue="1">
      <formula>WEEKDAY($A22)=1</formula>
    </cfRule>
  </conditionalFormatting>
  <conditionalFormatting sqref="FK22">
    <cfRule type="expression" dxfId="13471" priority="16125" stopIfTrue="1">
      <formula>WEEKDAY($A22)=1</formula>
    </cfRule>
  </conditionalFormatting>
  <conditionalFormatting sqref="FK22">
    <cfRule type="expression" dxfId="13470" priority="16124" stopIfTrue="1">
      <formula>WEEKDAY($A22)=1</formula>
    </cfRule>
  </conditionalFormatting>
  <conditionalFormatting sqref="FK22">
    <cfRule type="expression" dxfId="13469" priority="16123" stopIfTrue="1">
      <formula>WEEKDAY($A22)=1</formula>
    </cfRule>
  </conditionalFormatting>
  <conditionalFormatting sqref="FK22">
    <cfRule type="expression" dxfId="13468" priority="16122" stopIfTrue="1">
      <formula>WEEKDAY($A22)=1</formula>
    </cfRule>
  </conditionalFormatting>
  <conditionalFormatting sqref="FK22">
    <cfRule type="expression" dxfId="13467" priority="16121" stopIfTrue="1">
      <formula>WEEKDAY($A22)=1</formula>
    </cfRule>
  </conditionalFormatting>
  <conditionalFormatting sqref="FK22">
    <cfRule type="expression" dxfId="13466" priority="16120" stopIfTrue="1">
      <formula>WEEKDAY($A22)=1</formula>
    </cfRule>
  </conditionalFormatting>
  <conditionalFormatting sqref="FK22">
    <cfRule type="expression" dxfId="13465" priority="16119" stopIfTrue="1">
      <formula>WEEKDAY($A22)=1</formula>
    </cfRule>
  </conditionalFormatting>
  <conditionalFormatting sqref="FK22">
    <cfRule type="expression" dxfId="13464" priority="16118" stopIfTrue="1">
      <formula>WEEKDAY($A22)=1</formula>
    </cfRule>
  </conditionalFormatting>
  <conditionalFormatting sqref="FK22">
    <cfRule type="expression" dxfId="13463" priority="16117" stopIfTrue="1">
      <formula>WEEKDAY($A22)=1</formula>
    </cfRule>
  </conditionalFormatting>
  <conditionalFormatting sqref="FK22">
    <cfRule type="expression" dxfId="13462" priority="16116" stopIfTrue="1">
      <formula>WEEKDAY($A22)=1</formula>
    </cfRule>
  </conditionalFormatting>
  <conditionalFormatting sqref="FK22">
    <cfRule type="expression" dxfId="13461" priority="16115" stopIfTrue="1">
      <formula>WEEKDAY($A22)=1</formula>
    </cfRule>
  </conditionalFormatting>
  <conditionalFormatting sqref="FK22">
    <cfRule type="expression" dxfId="13460" priority="16114" stopIfTrue="1">
      <formula>WEEKDAY($A22)=1</formula>
    </cfRule>
  </conditionalFormatting>
  <conditionalFormatting sqref="FK22">
    <cfRule type="expression" dxfId="13459" priority="16113" stopIfTrue="1">
      <formula>WEEKDAY($A22)=1</formula>
    </cfRule>
  </conditionalFormatting>
  <conditionalFormatting sqref="FK22">
    <cfRule type="expression" dxfId="13458" priority="16111" stopIfTrue="1">
      <formula>WEEKDAY($A22)=1</formula>
    </cfRule>
  </conditionalFormatting>
  <conditionalFormatting sqref="FK22">
    <cfRule type="expression" dxfId="13457" priority="16110" stopIfTrue="1">
      <formula>WEEKDAY($A22)=1</formula>
    </cfRule>
  </conditionalFormatting>
  <conditionalFormatting sqref="FK22">
    <cfRule type="expression" dxfId="13456" priority="16109" stopIfTrue="1">
      <formula>WEEKDAY($A22)=1</formula>
    </cfRule>
  </conditionalFormatting>
  <conditionalFormatting sqref="FK22">
    <cfRule type="expression" dxfId="13455" priority="16108" stopIfTrue="1">
      <formula>WEEKDAY($A22)=1</formula>
    </cfRule>
  </conditionalFormatting>
  <conditionalFormatting sqref="FK22">
    <cfRule type="expression" dxfId="13454" priority="16107" stopIfTrue="1">
      <formula>WEEKDAY($A22)=1</formula>
    </cfRule>
  </conditionalFormatting>
  <conditionalFormatting sqref="FK22">
    <cfRule type="expression" dxfId="13453" priority="16106" stopIfTrue="1">
      <formula>WEEKDAY($A22)=1</formula>
    </cfRule>
  </conditionalFormatting>
  <conditionalFormatting sqref="FK22">
    <cfRule type="expression" dxfId="13452" priority="16105" stopIfTrue="1">
      <formula>WEEKDAY($A22)=1</formula>
    </cfRule>
  </conditionalFormatting>
  <conditionalFormatting sqref="FK22">
    <cfRule type="expression" dxfId="13451" priority="16104" stopIfTrue="1">
      <formula>WEEKDAY($A22)=1</formula>
    </cfRule>
  </conditionalFormatting>
  <conditionalFormatting sqref="FK22">
    <cfRule type="expression" dxfId="13450" priority="16103" stopIfTrue="1">
      <formula>WEEKDAY($A22)=1</formula>
    </cfRule>
  </conditionalFormatting>
  <conditionalFormatting sqref="FK22">
    <cfRule type="expression" dxfId="13449" priority="16102" stopIfTrue="1">
      <formula>WEEKDAY($A22)=1</formula>
    </cfRule>
  </conditionalFormatting>
  <conditionalFormatting sqref="FK22">
    <cfRule type="expression" dxfId="13448" priority="16101" stopIfTrue="1">
      <formula>WEEKDAY($A22)=1</formula>
    </cfRule>
  </conditionalFormatting>
  <conditionalFormatting sqref="FK22">
    <cfRule type="expression" dxfId="13447" priority="16100" stopIfTrue="1">
      <formula>WEEKDAY($A22)=1</formula>
    </cfRule>
  </conditionalFormatting>
  <conditionalFormatting sqref="FK22">
    <cfRule type="expression" dxfId="13446" priority="16099" stopIfTrue="1">
      <formula>WEEKDAY($A22)=1</formula>
    </cfRule>
  </conditionalFormatting>
  <conditionalFormatting sqref="FK22">
    <cfRule type="expression" dxfId="13445" priority="16098" stopIfTrue="1">
      <formula>WEEKDAY($A22)=1</formula>
    </cfRule>
  </conditionalFormatting>
  <conditionalFormatting sqref="FK22">
    <cfRule type="expression" dxfId="13444" priority="16097" stopIfTrue="1">
      <formula>WEEKDAY($A22)=1</formula>
    </cfRule>
  </conditionalFormatting>
  <conditionalFormatting sqref="FK22">
    <cfRule type="expression" dxfId="13443" priority="16096" stopIfTrue="1">
      <formula>WEEKDAY($A22)=1</formula>
    </cfRule>
  </conditionalFormatting>
  <conditionalFormatting sqref="FK22">
    <cfRule type="expression" dxfId="13442" priority="16095" stopIfTrue="1">
      <formula>WEEKDAY($A22)=1</formula>
    </cfRule>
  </conditionalFormatting>
  <conditionalFormatting sqref="FK22">
    <cfRule type="expression" dxfId="13441" priority="16094" stopIfTrue="1">
      <formula>WEEKDAY($A22)=1</formula>
    </cfRule>
  </conditionalFormatting>
  <conditionalFormatting sqref="FK22">
    <cfRule type="expression" dxfId="13440" priority="16093" stopIfTrue="1">
      <formula>WEEKDAY($A22)=1</formula>
    </cfRule>
  </conditionalFormatting>
  <conditionalFormatting sqref="FK22">
    <cfRule type="expression" dxfId="13439" priority="16092" stopIfTrue="1">
      <formula>WEEKDAY($A22)=1</formula>
    </cfRule>
  </conditionalFormatting>
  <conditionalFormatting sqref="FK22">
    <cfRule type="expression" dxfId="13438" priority="16091" stopIfTrue="1">
      <formula>WEEKDAY($A22)=1</formula>
    </cfRule>
  </conditionalFormatting>
  <conditionalFormatting sqref="FK22">
    <cfRule type="expression" dxfId="13437" priority="16090" stopIfTrue="1">
      <formula>WEEKDAY($A22)=1</formula>
    </cfRule>
  </conditionalFormatting>
  <conditionalFormatting sqref="FK22">
    <cfRule type="expression" dxfId="13436" priority="16089" stopIfTrue="1">
      <formula>WEEKDAY($A22)=1</formula>
    </cfRule>
  </conditionalFormatting>
  <conditionalFormatting sqref="FK22">
    <cfRule type="expression" dxfId="13435" priority="16088" stopIfTrue="1">
      <formula>WEEKDAY($A22)=1</formula>
    </cfRule>
  </conditionalFormatting>
  <conditionalFormatting sqref="FK22">
    <cfRule type="expression" dxfId="13434" priority="16087" stopIfTrue="1">
      <formula>WEEKDAY($A22)=1</formula>
    </cfRule>
  </conditionalFormatting>
  <conditionalFormatting sqref="FK22">
    <cfRule type="expression" dxfId="13433" priority="16086" stopIfTrue="1">
      <formula>WEEKDAY($A22)=1</formula>
    </cfRule>
  </conditionalFormatting>
  <conditionalFormatting sqref="FK22">
    <cfRule type="expression" dxfId="13432" priority="16085" stopIfTrue="1">
      <formula>WEEKDAY($A22)=1</formula>
    </cfRule>
  </conditionalFormatting>
  <conditionalFormatting sqref="FK22">
    <cfRule type="expression" dxfId="13431" priority="16084" stopIfTrue="1">
      <formula>WEEKDAY($A22)=1</formula>
    </cfRule>
  </conditionalFormatting>
  <conditionalFormatting sqref="FK22">
    <cfRule type="expression" dxfId="13430" priority="16083" stopIfTrue="1">
      <formula>WEEKDAY($A22)=1</formula>
    </cfRule>
  </conditionalFormatting>
  <conditionalFormatting sqref="FK22">
    <cfRule type="expression" dxfId="13429" priority="16082" stopIfTrue="1">
      <formula>WEEKDAY($A22)=1</formula>
    </cfRule>
  </conditionalFormatting>
  <conditionalFormatting sqref="FK22">
    <cfRule type="expression" dxfId="13428" priority="16081" stopIfTrue="1">
      <formula>WEEKDAY($A22)=1</formula>
    </cfRule>
  </conditionalFormatting>
  <conditionalFormatting sqref="FK22">
    <cfRule type="expression" dxfId="13427" priority="16080" stopIfTrue="1">
      <formula>WEEKDAY($A22)=1</formula>
    </cfRule>
  </conditionalFormatting>
  <conditionalFormatting sqref="FK22">
    <cfRule type="expression" dxfId="13426" priority="16079" stopIfTrue="1">
      <formula>WEEKDAY($A22)=1</formula>
    </cfRule>
  </conditionalFormatting>
  <conditionalFormatting sqref="FK22">
    <cfRule type="expression" dxfId="13425" priority="16078" stopIfTrue="1">
      <formula>WEEKDAY($A22)=1</formula>
    </cfRule>
  </conditionalFormatting>
  <conditionalFormatting sqref="FK22">
    <cfRule type="expression" dxfId="13424" priority="16074" stopIfTrue="1">
      <formula>WEEKDAY($A22)=1</formula>
    </cfRule>
  </conditionalFormatting>
  <conditionalFormatting sqref="FK22">
    <cfRule type="expression" dxfId="13423" priority="16077" stopIfTrue="1">
      <formula>WEEKDAY($A22)=1</formula>
    </cfRule>
  </conditionalFormatting>
  <conditionalFormatting sqref="FK22">
    <cfRule type="expression" dxfId="13422" priority="16076" stopIfTrue="1">
      <formula>WEEKDAY($A22)=1</formula>
    </cfRule>
  </conditionalFormatting>
  <conditionalFormatting sqref="FK22">
    <cfRule type="expression" dxfId="13421" priority="16075" stopIfTrue="1">
      <formula>WEEKDAY($A22)=1</formula>
    </cfRule>
  </conditionalFormatting>
  <conditionalFormatting sqref="FK22">
    <cfRule type="expression" dxfId="13420" priority="16073" stopIfTrue="1">
      <formula>WEEKDAY($A22)=1</formula>
    </cfRule>
  </conditionalFormatting>
  <conditionalFormatting sqref="FK22">
    <cfRule type="expression" dxfId="13419" priority="16072" stopIfTrue="1">
      <formula>WEEKDAY($A22)=1</formula>
    </cfRule>
  </conditionalFormatting>
  <conditionalFormatting sqref="FK22">
    <cfRule type="expression" dxfId="13418" priority="16071" stopIfTrue="1">
      <formula>WEEKDAY($A22)=1</formula>
    </cfRule>
  </conditionalFormatting>
  <conditionalFormatting sqref="FK22">
    <cfRule type="expression" dxfId="13417" priority="16070" stopIfTrue="1">
      <formula>WEEKDAY($A22)=1</formula>
    </cfRule>
  </conditionalFormatting>
  <conditionalFormatting sqref="FK22">
    <cfRule type="expression" dxfId="13416" priority="16023" stopIfTrue="1">
      <formula>WEEKDAY($A22)=1</formula>
    </cfRule>
  </conditionalFormatting>
  <conditionalFormatting sqref="FK22">
    <cfRule type="expression" dxfId="13415" priority="16069" stopIfTrue="1">
      <formula>WEEKDAY($A22)=1</formula>
    </cfRule>
  </conditionalFormatting>
  <conditionalFormatting sqref="FK22">
    <cfRule type="expression" dxfId="13414" priority="16068" stopIfTrue="1">
      <formula>WEEKDAY($A22)=1</formula>
    </cfRule>
  </conditionalFormatting>
  <conditionalFormatting sqref="FK22">
    <cfRule type="expression" dxfId="13413" priority="16067" stopIfTrue="1">
      <formula>WEEKDAY($A22)=1</formula>
    </cfRule>
  </conditionalFormatting>
  <conditionalFormatting sqref="FK22">
    <cfRule type="expression" dxfId="13412" priority="16066" stopIfTrue="1">
      <formula>WEEKDAY($A22)=1</formula>
    </cfRule>
  </conditionalFormatting>
  <conditionalFormatting sqref="FK22">
    <cfRule type="expression" dxfId="13411" priority="16065" stopIfTrue="1">
      <formula>WEEKDAY($A22)=1</formula>
    </cfRule>
  </conditionalFormatting>
  <conditionalFormatting sqref="FK22">
    <cfRule type="expression" dxfId="13410" priority="16064" stopIfTrue="1">
      <formula>WEEKDAY($A22)=1</formula>
    </cfRule>
  </conditionalFormatting>
  <conditionalFormatting sqref="FK22">
    <cfRule type="expression" dxfId="13409" priority="16063" stopIfTrue="1">
      <formula>WEEKDAY($A22)=1</formula>
    </cfRule>
  </conditionalFormatting>
  <conditionalFormatting sqref="FK22">
    <cfRule type="expression" dxfId="13408" priority="16062" stopIfTrue="1">
      <formula>WEEKDAY($A22)=1</formula>
    </cfRule>
  </conditionalFormatting>
  <conditionalFormatting sqref="FK22">
    <cfRule type="expression" dxfId="13407" priority="16061" stopIfTrue="1">
      <formula>WEEKDAY($A22)=1</formula>
    </cfRule>
  </conditionalFormatting>
  <conditionalFormatting sqref="FK22">
    <cfRule type="expression" dxfId="13406" priority="16060" stopIfTrue="1">
      <formula>WEEKDAY($A22)=1</formula>
    </cfRule>
  </conditionalFormatting>
  <conditionalFormatting sqref="FK22">
    <cfRule type="expression" dxfId="13405" priority="16059" stopIfTrue="1">
      <formula>WEEKDAY($A22)=1</formula>
    </cfRule>
  </conditionalFormatting>
  <conditionalFormatting sqref="FK22">
    <cfRule type="expression" dxfId="13404" priority="16058" stopIfTrue="1">
      <formula>WEEKDAY($A22)=1</formula>
    </cfRule>
  </conditionalFormatting>
  <conditionalFormatting sqref="FK22">
    <cfRule type="expression" dxfId="13403" priority="16057" stopIfTrue="1">
      <formula>WEEKDAY($A22)=1</formula>
    </cfRule>
  </conditionalFormatting>
  <conditionalFormatting sqref="FK22">
    <cfRule type="expression" dxfId="13402" priority="16056" stopIfTrue="1">
      <formula>WEEKDAY($A22)=1</formula>
    </cfRule>
  </conditionalFormatting>
  <conditionalFormatting sqref="FK22">
    <cfRule type="expression" dxfId="13401" priority="16055" stopIfTrue="1">
      <formula>WEEKDAY($A22)=1</formula>
    </cfRule>
  </conditionalFormatting>
  <conditionalFormatting sqref="FK22">
    <cfRule type="expression" dxfId="13400" priority="16054" stopIfTrue="1">
      <formula>WEEKDAY($A22)=1</formula>
    </cfRule>
  </conditionalFormatting>
  <conditionalFormatting sqref="FK22">
    <cfRule type="expression" dxfId="13399" priority="16053" stopIfTrue="1">
      <formula>WEEKDAY($A22)=1</formula>
    </cfRule>
  </conditionalFormatting>
  <conditionalFormatting sqref="FK22">
    <cfRule type="expression" dxfId="13398" priority="16052" stopIfTrue="1">
      <formula>WEEKDAY($A22)=1</formula>
    </cfRule>
  </conditionalFormatting>
  <conditionalFormatting sqref="FK22">
    <cfRule type="expression" dxfId="13397" priority="16051" stopIfTrue="1">
      <formula>WEEKDAY($A22)=1</formula>
    </cfRule>
  </conditionalFormatting>
  <conditionalFormatting sqref="FK22">
    <cfRule type="expression" dxfId="13396" priority="16050" stopIfTrue="1">
      <formula>WEEKDAY($A22)=1</formula>
    </cfRule>
  </conditionalFormatting>
  <conditionalFormatting sqref="FK22">
    <cfRule type="expression" dxfId="13395" priority="16049" stopIfTrue="1">
      <formula>WEEKDAY($A22)=1</formula>
    </cfRule>
  </conditionalFormatting>
  <conditionalFormatting sqref="FK22">
    <cfRule type="expression" dxfId="13394" priority="16048" stopIfTrue="1">
      <formula>WEEKDAY($A22)=1</formula>
    </cfRule>
  </conditionalFormatting>
  <conditionalFormatting sqref="FK22">
    <cfRule type="expression" dxfId="13393" priority="16047" stopIfTrue="1">
      <formula>WEEKDAY($A22)=1</formula>
    </cfRule>
  </conditionalFormatting>
  <conditionalFormatting sqref="FK22">
    <cfRule type="expression" dxfId="13392" priority="16046" stopIfTrue="1">
      <formula>WEEKDAY($A22)=1</formula>
    </cfRule>
  </conditionalFormatting>
  <conditionalFormatting sqref="FK22">
    <cfRule type="expression" dxfId="13391" priority="16045" stopIfTrue="1">
      <formula>WEEKDAY($A22)=1</formula>
    </cfRule>
  </conditionalFormatting>
  <conditionalFormatting sqref="FK22">
    <cfRule type="expression" dxfId="13390" priority="16044" stopIfTrue="1">
      <formula>WEEKDAY($A22)=1</formula>
    </cfRule>
  </conditionalFormatting>
  <conditionalFormatting sqref="FK22">
    <cfRule type="expression" dxfId="13389" priority="16043" stopIfTrue="1">
      <formula>WEEKDAY($A22)=1</formula>
    </cfRule>
  </conditionalFormatting>
  <conditionalFormatting sqref="FK22">
    <cfRule type="expression" dxfId="13388" priority="16042" stopIfTrue="1">
      <formula>WEEKDAY($A22)=1</formula>
    </cfRule>
  </conditionalFormatting>
  <conditionalFormatting sqref="FK22">
    <cfRule type="expression" dxfId="13387" priority="16041" stopIfTrue="1">
      <formula>WEEKDAY($A22)=1</formula>
    </cfRule>
  </conditionalFormatting>
  <conditionalFormatting sqref="FK22">
    <cfRule type="expression" dxfId="13386" priority="16040" stopIfTrue="1">
      <formula>WEEKDAY($A22)=1</formula>
    </cfRule>
  </conditionalFormatting>
  <conditionalFormatting sqref="FK22">
    <cfRule type="expression" dxfId="13385" priority="16039" stopIfTrue="1">
      <formula>WEEKDAY($A22)=1</formula>
    </cfRule>
  </conditionalFormatting>
  <conditionalFormatting sqref="FK22">
    <cfRule type="expression" dxfId="13384" priority="16038" stopIfTrue="1">
      <formula>WEEKDAY($A22)=1</formula>
    </cfRule>
  </conditionalFormatting>
  <conditionalFormatting sqref="FK22">
    <cfRule type="expression" dxfId="13383" priority="16037" stopIfTrue="1">
      <formula>WEEKDAY($A22)=1</formula>
    </cfRule>
  </conditionalFormatting>
  <conditionalFormatting sqref="FK22">
    <cfRule type="expression" dxfId="13382" priority="16036" stopIfTrue="1">
      <formula>WEEKDAY($A22)=1</formula>
    </cfRule>
  </conditionalFormatting>
  <conditionalFormatting sqref="FK22">
    <cfRule type="expression" dxfId="13381" priority="16035" stopIfTrue="1">
      <formula>WEEKDAY($A22)=1</formula>
    </cfRule>
  </conditionalFormatting>
  <conditionalFormatting sqref="FK22">
    <cfRule type="expression" dxfId="13380" priority="16034" stopIfTrue="1">
      <formula>WEEKDAY($A22)=1</formula>
    </cfRule>
  </conditionalFormatting>
  <conditionalFormatting sqref="FK22">
    <cfRule type="expression" dxfId="13379" priority="16033" stopIfTrue="1">
      <formula>WEEKDAY($A22)=1</formula>
    </cfRule>
  </conditionalFormatting>
  <conditionalFormatting sqref="FK22">
    <cfRule type="expression" dxfId="13378" priority="16032" stopIfTrue="1">
      <formula>WEEKDAY($A22)=1</formula>
    </cfRule>
  </conditionalFormatting>
  <conditionalFormatting sqref="FK22">
    <cfRule type="expression" dxfId="13377" priority="16031" stopIfTrue="1">
      <formula>WEEKDAY($A22)=1</formula>
    </cfRule>
  </conditionalFormatting>
  <conditionalFormatting sqref="FK22">
    <cfRule type="expression" dxfId="13376" priority="16030" stopIfTrue="1">
      <formula>WEEKDAY($A22)=1</formula>
    </cfRule>
  </conditionalFormatting>
  <conditionalFormatting sqref="FK22">
    <cfRule type="expression" dxfId="13375" priority="16029" stopIfTrue="1">
      <formula>WEEKDAY($A22)=1</formula>
    </cfRule>
  </conditionalFormatting>
  <conditionalFormatting sqref="FK22">
    <cfRule type="expression" dxfId="13374" priority="16028" stopIfTrue="1">
      <formula>WEEKDAY($A22)=1</formula>
    </cfRule>
  </conditionalFormatting>
  <conditionalFormatting sqref="FK22">
    <cfRule type="expression" dxfId="13373" priority="16027" stopIfTrue="1">
      <formula>WEEKDAY($A22)=1</formula>
    </cfRule>
  </conditionalFormatting>
  <conditionalFormatting sqref="FK22">
    <cfRule type="expression" dxfId="13372" priority="16026" stopIfTrue="1">
      <formula>WEEKDAY($A22)=1</formula>
    </cfRule>
  </conditionalFormatting>
  <conditionalFormatting sqref="FK22">
    <cfRule type="expression" dxfId="13371" priority="16025" stopIfTrue="1">
      <formula>WEEKDAY($A22)=1</formula>
    </cfRule>
  </conditionalFormatting>
  <conditionalFormatting sqref="FK22">
    <cfRule type="expression" dxfId="13370" priority="16024" stopIfTrue="1">
      <formula>WEEKDAY($A22)=1</formula>
    </cfRule>
  </conditionalFormatting>
  <conditionalFormatting sqref="FL22">
    <cfRule type="expression" dxfId="13369" priority="16012" stopIfTrue="1">
      <formula>WEEKDAY($A22)=1</formula>
    </cfRule>
  </conditionalFormatting>
  <conditionalFormatting sqref="FL22">
    <cfRule type="expression" dxfId="13368" priority="16011" stopIfTrue="1">
      <formula>WEEKDAY($A22)=1</formula>
    </cfRule>
  </conditionalFormatting>
  <conditionalFormatting sqref="FL22">
    <cfRule type="expression" dxfId="13367" priority="16007" stopIfTrue="1">
      <formula>WEEKDAY($A22)=1</formula>
    </cfRule>
  </conditionalFormatting>
  <conditionalFormatting sqref="FL22">
    <cfRule type="expression" dxfId="13366" priority="16010" stopIfTrue="1">
      <formula>WEEKDAY($A22)=1</formula>
    </cfRule>
  </conditionalFormatting>
  <conditionalFormatting sqref="FL22">
    <cfRule type="expression" dxfId="13365" priority="16009" stopIfTrue="1">
      <formula>WEEKDAY($A22)=1</formula>
    </cfRule>
  </conditionalFormatting>
  <conditionalFormatting sqref="FL22">
    <cfRule type="expression" dxfId="13364" priority="16008" stopIfTrue="1">
      <formula>WEEKDAY($A22)=1</formula>
    </cfRule>
  </conditionalFormatting>
  <conditionalFormatting sqref="FL22">
    <cfRule type="expression" dxfId="13363" priority="16006" stopIfTrue="1">
      <formula>WEEKDAY($A22)=1</formula>
    </cfRule>
  </conditionalFormatting>
  <conditionalFormatting sqref="FL22">
    <cfRule type="expression" dxfId="13362" priority="16005" stopIfTrue="1">
      <formula>WEEKDAY($A22)=1</formula>
    </cfRule>
  </conditionalFormatting>
  <conditionalFormatting sqref="FL22">
    <cfRule type="expression" dxfId="13361" priority="16004" stopIfTrue="1">
      <formula>WEEKDAY($A22)=1</formula>
    </cfRule>
  </conditionalFormatting>
  <conditionalFormatting sqref="FL22">
    <cfRule type="expression" dxfId="13360" priority="16003" stopIfTrue="1">
      <formula>WEEKDAY($A22)=1</formula>
    </cfRule>
  </conditionalFormatting>
  <conditionalFormatting sqref="FL22">
    <cfRule type="expression" dxfId="13359" priority="15956" stopIfTrue="1">
      <formula>WEEKDAY($A22)=1</formula>
    </cfRule>
  </conditionalFormatting>
  <conditionalFormatting sqref="FL22">
    <cfRule type="expression" dxfId="13358" priority="16002" stopIfTrue="1">
      <formula>WEEKDAY($A22)=1</formula>
    </cfRule>
  </conditionalFormatting>
  <conditionalFormatting sqref="FL22">
    <cfRule type="expression" dxfId="13357" priority="16001" stopIfTrue="1">
      <formula>WEEKDAY($A22)=1</formula>
    </cfRule>
  </conditionalFormatting>
  <conditionalFormatting sqref="FL22">
    <cfRule type="expression" dxfId="13356" priority="16000" stopIfTrue="1">
      <formula>WEEKDAY($A22)=1</formula>
    </cfRule>
  </conditionalFormatting>
  <conditionalFormatting sqref="FL22">
    <cfRule type="expression" dxfId="13355" priority="15999" stopIfTrue="1">
      <formula>WEEKDAY($A22)=1</formula>
    </cfRule>
  </conditionalFormatting>
  <conditionalFormatting sqref="FL22">
    <cfRule type="expression" dxfId="13354" priority="15998" stopIfTrue="1">
      <formula>WEEKDAY($A22)=1</formula>
    </cfRule>
  </conditionalFormatting>
  <conditionalFormatting sqref="FL22">
    <cfRule type="expression" dxfId="13353" priority="15997" stopIfTrue="1">
      <formula>WEEKDAY($A22)=1</formula>
    </cfRule>
  </conditionalFormatting>
  <conditionalFormatting sqref="FL22">
    <cfRule type="expression" dxfId="13352" priority="15996" stopIfTrue="1">
      <formula>WEEKDAY($A22)=1</formula>
    </cfRule>
  </conditionalFormatting>
  <conditionalFormatting sqref="FL22">
    <cfRule type="expression" dxfId="13351" priority="15995" stopIfTrue="1">
      <formula>WEEKDAY($A22)=1</formula>
    </cfRule>
  </conditionalFormatting>
  <conditionalFormatting sqref="FL22">
    <cfRule type="expression" dxfId="13350" priority="15994" stopIfTrue="1">
      <formula>WEEKDAY($A22)=1</formula>
    </cfRule>
  </conditionalFormatting>
  <conditionalFormatting sqref="FL22">
    <cfRule type="expression" dxfId="13349" priority="15993" stopIfTrue="1">
      <formula>WEEKDAY($A22)=1</formula>
    </cfRule>
  </conditionalFormatting>
  <conditionalFormatting sqref="FL22">
    <cfRule type="expression" dxfId="13348" priority="15992" stopIfTrue="1">
      <formula>WEEKDAY($A22)=1</formula>
    </cfRule>
  </conditionalFormatting>
  <conditionalFormatting sqref="FL22">
    <cfRule type="expression" dxfId="13347" priority="15991" stopIfTrue="1">
      <formula>WEEKDAY($A22)=1</formula>
    </cfRule>
  </conditionalFormatting>
  <conditionalFormatting sqref="FL22">
    <cfRule type="expression" dxfId="13346" priority="15990" stopIfTrue="1">
      <formula>WEEKDAY($A22)=1</formula>
    </cfRule>
  </conditionalFormatting>
  <conditionalFormatting sqref="FL22">
    <cfRule type="expression" dxfId="13345" priority="15989" stopIfTrue="1">
      <formula>WEEKDAY($A22)=1</formula>
    </cfRule>
  </conditionalFormatting>
  <conditionalFormatting sqref="FL22">
    <cfRule type="expression" dxfId="13344" priority="15988" stopIfTrue="1">
      <formula>WEEKDAY($A22)=1</formula>
    </cfRule>
  </conditionalFormatting>
  <conditionalFormatting sqref="FL22">
    <cfRule type="expression" dxfId="13343" priority="15987" stopIfTrue="1">
      <formula>WEEKDAY($A22)=1</formula>
    </cfRule>
  </conditionalFormatting>
  <conditionalFormatting sqref="FL22">
    <cfRule type="expression" dxfId="13342" priority="15986" stopIfTrue="1">
      <formula>WEEKDAY($A22)=1</formula>
    </cfRule>
  </conditionalFormatting>
  <conditionalFormatting sqref="FL22">
    <cfRule type="expression" dxfId="13341" priority="15985" stopIfTrue="1">
      <formula>WEEKDAY($A22)=1</formula>
    </cfRule>
  </conditionalFormatting>
  <conditionalFormatting sqref="FL22">
    <cfRule type="expression" dxfId="13340" priority="15984" stopIfTrue="1">
      <formula>WEEKDAY($A22)=1</formula>
    </cfRule>
  </conditionalFormatting>
  <conditionalFormatting sqref="FL22">
    <cfRule type="expression" dxfId="13339" priority="15983" stopIfTrue="1">
      <formula>WEEKDAY($A22)=1</formula>
    </cfRule>
  </conditionalFormatting>
  <conditionalFormatting sqref="FL22">
    <cfRule type="expression" dxfId="13338" priority="15982" stopIfTrue="1">
      <formula>WEEKDAY($A22)=1</formula>
    </cfRule>
  </conditionalFormatting>
  <conditionalFormatting sqref="FL22">
    <cfRule type="expression" dxfId="13337" priority="15981" stopIfTrue="1">
      <formula>WEEKDAY($A22)=1</formula>
    </cfRule>
  </conditionalFormatting>
  <conditionalFormatting sqref="FL22">
    <cfRule type="expression" dxfId="13336" priority="15980" stopIfTrue="1">
      <formula>WEEKDAY($A22)=1</formula>
    </cfRule>
  </conditionalFormatting>
  <conditionalFormatting sqref="FL22">
    <cfRule type="expression" dxfId="13335" priority="15979" stopIfTrue="1">
      <formula>WEEKDAY($A22)=1</formula>
    </cfRule>
  </conditionalFormatting>
  <conditionalFormatting sqref="FL22">
    <cfRule type="expression" dxfId="13334" priority="15978" stopIfTrue="1">
      <formula>WEEKDAY($A22)=1</formula>
    </cfRule>
  </conditionalFormatting>
  <conditionalFormatting sqref="FL22">
    <cfRule type="expression" dxfId="13333" priority="15977" stopIfTrue="1">
      <formula>WEEKDAY($A22)=1</formula>
    </cfRule>
  </conditionalFormatting>
  <conditionalFormatting sqref="FL22">
    <cfRule type="expression" dxfId="13332" priority="15976" stopIfTrue="1">
      <formula>WEEKDAY($A22)=1</formula>
    </cfRule>
  </conditionalFormatting>
  <conditionalFormatting sqref="FL22">
    <cfRule type="expression" dxfId="13331" priority="15975" stopIfTrue="1">
      <formula>WEEKDAY($A22)=1</formula>
    </cfRule>
  </conditionalFormatting>
  <conditionalFormatting sqref="FL22">
    <cfRule type="expression" dxfId="13330" priority="15974" stopIfTrue="1">
      <formula>WEEKDAY($A22)=1</formula>
    </cfRule>
  </conditionalFormatting>
  <conditionalFormatting sqref="FL22">
    <cfRule type="expression" dxfId="13329" priority="15973" stopIfTrue="1">
      <formula>WEEKDAY($A22)=1</formula>
    </cfRule>
  </conditionalFormatting>
  <conditionalFormatting sqref="FL22">
    <cfRule type="expression" dxfId="13328" priority="15972" stopIfTrue="1">
      <formula>WEEKDAY($A22)=1</formula>
    </cfRule>
  </conditionalFormatting>
  <conditionalFormatting sqref="FL22">
    <cfRule type="expression" dxfId="13327" priority="15971" stopIfTrue="1">
      <formula>WEEKDAY($A22)=1</formula>
    </cfRule>
  </conditionalFormatting>
  <conditionalFormatting sqref="FL22">
    <cfRule type="expression" dxfId="13326" priority="15970" stopIfTrue="1">
      <formula>WEEKDAY($A22)=1</formula>
    </cfRule>
  </conditionalFormatting>
  <conditionalFormatting sqref="FL22">
    <cfRule type="expression" dxfId="13325" priority="15969" stopIfTrue="1">
      <formula>WEEKDAY($A22)=1</formula>
    </cfRule>
  </conditionalFormatting>
  <conditionalFormatting sqref="FL22">
    <cfRule type="expression" dxfId="13324" priority="15968" stopIfTrue="1">
      <formula>WEEKDAY($A22)=1</formula>
    </cfRule>
  </conditionalFormatting>
  <conditionalFormatting sqref="FL22">
    <cfRule type="expression" dxfId="13323" priority="15967" stopIfTrue="1">
      <formula>WEEKDAY($A22)=1</formula>
    </cfRule>
  </conditionalFormatting>
  <conditionalFormatting sqref="FL22">
    <cfRule type="expression" dxfId="13322" priority="15966" stopIfTrue="1">
      <formula>WEEKDAY($A22)=1</formula>
    </cfRule>
  </conditionalFormatting>
  <conditionalFormatting sqref="FL22">
    <cfRule type="expression" dxfId="13321" priority="15965" stopIfTrue="1">
      <formula>WEEKDAY($A22)=1</formula>
    </cfRule>
  </conditionalFormatting>
  <conditionalFormatting sqref="FL22">
    <cfRule type="expression" dxfId="13320" priority="15964" stopIfTrue="1">
      <formula>WEEKDAY($A22)=1</formula>
    </cfRule>
  </conditionalFormatting>
  <conditionalFormatting sqref="FL22">
    <cfRule type="expression" dxfId="13319" priority="15963" stopIfTrue="1">
      <formula>WEEKDAY($A22)=1</formula>
    </cfRule>
  </conditionalFormatting>
  <conditionalFormatting sqref="FL22">
    <cfRule type="expression" dxfId="13318" priority="15962" stopIfTrue="1">
      <formula>WEEKDAY($A22)=1</formula>
    </cfRule>
  </conditionalFormatting>
  <conditionalFormatting sqref="FL22">
    <cfRule type="expression" dxfId="13317" priority="15961" stopIfTrue="1">
      <formula>WEEKDAY($A22)=1</formula>
    </cfRule>
  </conditionalFormatting>
  <conditionalFormatting sqref="FL22">
    <cfRule type="expression" dxfId="13316" priority="15960" stopIfTrue="1">
      <formula>WEEKDAY($A22)=1</formula>
    </cfRule>
  </conditionalFormatting>
  <conditionalFormatting sqref="FL22">
    <cfRule type="expression" dxfId="13315" priority="15959" stopIfTrue="1">
      <formula>WEEKDAY($A22)=1</formula>
    </cfRule>
  </conditionalFormatting>
  <conditionalFormatting sqref="FL22">
    <cfRule type="expression" dxfId="13314" priority="15958" stopIfTrue="1">
      <formula>WEEKDAY($A22)=1</formula>
    </cfRule>
  </conditionalFormatting>
  <conditionalFormatting sqref="FL22">
    <cfRule type="expression" dxfId="13313" priority="15957" stopIfTrue="1">
      <formula>WEEKDAY($A22)=1</formula>
    </cfRule>
  </conditionalFormatting>
  <conditionalFormatting sqref="FL22">
    <cfRule type="expression" dxfId="13312" priority="15955" stopIfTrue="1">
      <formula>WEEKDAY($A22)=1</formula>
    </cfRule>
  </conditionalFormatting>
  <conditionalFormatting sqref="FL22">
    <cfRule type="expression" dxfId="13311" priority="15954" stopIfTrue="1">
      <formula>WEEKDAY($A22)=1</formula>
    </cfRule>
  </conditionalFormatting>
  <conditionalFormatting sqref="FL22">
    <cfRule type="expression" dxfId="13310" priority="15953" stopIfTrue="1">
      <formula>WEEKDAY($A22)=1</formula>
    </cfRule>
  </conditionalFormatting>
  <conditionalFormatting sqref="FL22">
    <cfRule type="expression" dxfId="13309" priority="15952" stopIfTrue="1">
      <formula>WEEKDAY($A22)=1</formula>
    </cfRule>
  </conditionalFormatting>
  <conditionalFormatting sqref="FL22">
    <cfRule type="expression" dxfId="13308" priority="15951" stopIfTrue="1">
      <formula>WEEKDAY($A22)=1</formula>
    </cfRule>
  </conditionalFormatting>
  <conditionalFormatting sqref="FL22">
    <cfRule type="expression" dxfId="13307" priority="15950" stopIfTrue="1">
      <formula>WEEKDAY($A22)=1</formula>
    </cfRule>
  </conditionalFormatting>
  <conditionalFormatting sqref="FL22">
    <cfRule type="expression" dxfId="13306" priority="15949" stopIfTrue="1">
      <formula>WEEKDAY($A22)=1</formula>
    </cfRule>
  </conditionalFormatting>
  <conditionalFormatting sqref="FL22">
    <cfRule type="expression" dxfId="13305" priority="15948" stopIfTrue="1">
      <formula>WEEKDAY($A22)=1</formula>
    </cfRule>
  </conditionalFormatting>
  <conditionalFormatting sqref="FL22">
    <cfRule type="expression" dxfId="13304" priority="15947" stopIfTrue="1">
      <formula>WEEKDAY($A22)=1</formula>
    </cfRule>
  </conditionalFormatting>
  <conditionalFormatting sqref="FL22">
    <cfRule type="expression" dxfId="13303" priority="15946" stopIfTrue="1">
      <formula>WEEKDAY($A22)=1</formula>
    </cfRule>
  </conditionalFormatting>
  <conditionalFormatting sqref="FL22">
    <cfRule type="expression" dxfId="13302" priority="15945" stopIfTrue="1">
      <formula>WEEKDAY($A22)=1</formula>
    </cfRule>
  </conditionalFormatting>
  <conditionalFormatting sqref="FL22">
    <cfRule type="expression" dxfId="13301" priority="15944" stopIfTrue="1">
      <formula>WEEKDAY($A22)=1</formula>
    </cfRule>
  </conditionalFormatting>
  <conditionalFormatting sqref="FL22">
    <cfRule type="expression" dxfId="13300" priority="15943" stopIfTrue="1">
      <formula>WEEKDAY($A22)=1</formula>
    </cfRule>
  </conditionalFormatting>
  <conditionalFormatting sqref="FL22">
    <cfRule type="expression" dxfId="13299" priority="15942" stopIfTrue="1">
      <formula>WEEKDAY($A22)=1</formula>
    </cfRule>
  </conditionalFormatting>
  <conditionalFormatting sqref="FL22">
    <cfRule type="expression" dxfId="13298" priority="15941" stopIfTrue="1">
      <formula>WEEKDAY($A22)=1</formula>
    </cfRule>
  </conditionalFormatting>
  <conditionalFormatting sqref="FL22">
    <cfRule type="expression" dxfId="13297" priority="15940" stopIfTrue="1">
      <formula>WEEKDAY($A22)=1</formula>
    </cfRule>
  </conditionalFormatting>
  <conditionalFormatting sqref="FL22">
    <cfRule type="expression" dxfId="13296" priority="15939" stopIfTrue="1">
      <formula>WEEKDAY($A22)=1</formula>
    </cfRule>
  </conditionalFormatting>
  <conditionalFormatting sqref="FL22">
    <cfRule type="expression" dxfId="13295" priority="15938" stopIfTrue="1">
      <formula>WEEKDAY($A22)=1</formula>
    </cfRule>
  </conditionalFormatting>
  <conditionalFormatting sqref="FL22">
    <cfRule type="expression" dxfId="13294" priority="15937" stopIfTrue="1">
      <formula>WEEKDAY($A22)=1</formula>
    </cfRule>
  </conditionalFormatting>
  <conditionalFormatting sqref="FL22">
    <cfRule type="expression" dxfId="13293" priority="15936" stopIfTrue="1">
      <formula>WEEKDAY($A22)=1</formula>
    </cfRule>
  </conditionalFormatting>
  <conditionalFormatting sqref="FL22">
    <cfRule type="expression" dxfId="13292" priority="15935" stopIfTrue="1">
      <formula>WEEKDAY($A22)=1</formula>
    </cfRule>
  </conditionalFormatting>
  <conditionalFormatting sqref="FL22">
    <cfRule type="expression" dxfId="13291" priority="15934" stopIfTrue="1">
      <formula>WEEKDAY($A22)=1</formula>
    </cfRule>
  </conditionalFormatting>
  <conditionalFormatting sqref="FL22">
    <cfRule type="expression" dxfId="13290" priority="15933" stopIfTrue="1">
      <formula>WEEKDAY($A22)=1</formula>
    </cfRule>
  </conditionalFormatting>
  <conditionalFormatting sqref="FL22">
    <cfRule type="expression" dxfId="13289" priority="15932" stopIfTrue="1">
      <formula>WEEKDAY($A22)=1</formula>
    </cfRule>
  </conditionalFormatting>
  <conditionalFormatting sqref="FL22">
    <cfRule type="expression" dxfId="13288" priority="15931" stopIfTrue="1">
      <formula>WEEKDAY($A22)=1</formula>
    </cfRule>
  </conditionalFormatting>
  <conditionalFormatting sqref="FL22">
    <cfRule type="expression" dxfId="13287" priority="15930" stopIfTrue="1">
      <formula>WEEKDAY($A22)=1</formula>
    </cfRule>
  </conditionalFormatting>
  <conditionalFormatting sqref="FL22">
    <cfRule type="expression" dxfId="13286" priority="15929" stopIfTrue="1">
      <formula>WEEKDAY($A22)=1</formula>
    </cfRule>
  </conditionalFormatting>
  <conditionalFormatting sqref="FL22">
    <cfRule type="expression" dxfId="13285" priority="15928" stopIfTrue="1">
      <formula>WEEKDAY($A22)=1</formula>
    </cfRule>
  </conditionalFormatting>
  <conditionalFormatting sqref="FL22">
    <cfRule type="expression" dxfId="13284" priority="15927" stopIfTrue="1">
      <formula>WEEKDAY($A22)=1</formula>
    </cfRule>
  </conditionalFormatting>
  <conditionalFormatting sqref="FL22">
    <cfRule type="expression" dxfId="13283" priority="15926" stopIfTrue="1">
      <formula>WEEKDAY($A22)=1</formula>
    </cfRule>
  </conditionalFormatting>
  <conditionalFormatting sqref="FL22">
    <cfRule type="expression" dxfId="13282" priority="15925" stopIfTrue="1">
      <formula>WEEKDAY($A22)=1</formula>
    </cfRule>
  </conditionalFormatting>
  <conditionalFormatting sqref="FL22">
    <cfRule type="expression" dxfId="13281" priority="15924" stopIfTrue="1">
      <formula>WEEKDAY($A22)=1</formula>
    </cfRule>
  </conditionalFormatting>
  <conditionalFormatting sqref="FL22">
    <cfRule type="expression" dxfId="13280" priority="15923" stopIfTrue="1">
      <formula>WEEKDAY($A22)=1</formula>
    </cfRule>
  </conditionalFormatting>
  <conditionalFormatting sqref="FL22">
    <cfRule type="expression" dxfId="13279" priority="15922" stopIfTrue="1">
      <formula>WEEKDAY($A22)=1</formula>
    </cfRule>
  </conditionalFormatting>
  <conditionalFormatting sqref="FL22">
    <cfRule type="expression" dxfId="13278" priority="15918" stopIfTrue="1">
      <formula>WEEKDAY($A22)=1</formula>
    </cfRule>
  </conditionalFormatting>
  <conditionalFormatting sqref="FL22">
    <cfRule type="expression" dxfId="13277" priority="15921" stopIfTrue="1">
      <formula>WEEKDAY($A22)=1</formula>
    </cfRule>
  </conditionalFormatting>
  <conditionalFormatting sqref="FL22">
    <cfRule type="expression" dxfId="13276" priority="15920" stopIfTrue="1">
      <formula>WEEKDAY($A22)=1</formula>
    </cfRule>
  </conditionalFormatting>
  <conditionalFormatting sqref="FL22">
    <cfRule type="expression" dxfId="13275" priority="15919" stopIfTrue="1">
      <formula>WEEKDAY($A22)=1</formula>
    </cfRule>
  </conditionalFormatting>
  <conditionalFormatting sqref="FL22">
    <cfRule type="expression" dxfId="13274" priority="15917" stopIfTrue="1">
      <formula>WEEKDAY($A22)=1</formula>
    </cfRule>
  </conditionalFormatting>
  <conditionalFormatting sqref="FL22">
    <cfRule type="expression" dxfId="13273" priority="15916" stopIfTrue="1">
      <formula>WEEKDAY($A22)=1</formula>
    </cfRule>
  </conditionalFormatting>
  <conditionalFormatting sqref="FL22">
    <cfRule type="expression" dxfId="13272" priority="15915" stopIfTrue="1">
      <formula>WEEKDAY($A22)=1</formula>
    </cfRule>
  </conditionalFormatting>
  <conditionalFormatting sqref="FL22">
    <cfRule type="expression" dxfId="13271" priority="15914" stopIfTrue="1">
      <formula>WEEKDAY($A22)=1</formula>
    </cfRule>
  </conditionalFormatting>
  <conditionalFormatting sqref="FL22">
    <cfRule type="expression" dxfId="13270" priority="15867" stopIfTrue="1">
      <formula>WEEKDAY($A22)=1</formula>
    </cfRule>
  </conditionalFormatting>
  <conditionalFormatting sqref="FL22">
    <cfRule type="expression" dxfId="13269" priority="15913" stopIfTrue="1">
      <formula>WEEKDAY($A22)=1</formula>
    </cfRule>
  </conditionalFormatting>
  <conditionalFormatting sqref="FL22">
    <cfRule type="expression" dxfId="13268" priority="15912" stopIfTrue="1">
      <formula>WEEKDAY($A22)=1</formula>
    </cfRule>
  </conditionalFormatting>
  <conditionalFormatting sqref="FL22">
    <cfRule type="expression" dxfId="13267" priority="15911" stopIfTrue="1">
      <formula>WEEKDAY($A22)=1</formula>
    </cfRule>
  </conditionalFormatting>
  <conditionalFormatting sqref="FL22">
    <cfRule type="expression" dxfId="13266" priority="15910" stopIfTrue="1">
      <formula>WEEKDAY($A22)=1</formula>
    </cfRule>
  </conditionalFormatting>
  <conditionalFormatting sqref="FL22">
    <cfRule type="expression" dxfId="13265" priority="15909" stopIfTrue="1">
      <formula>WEEKDAY($A22)=1</formula>
    </cfRule>
  </conditionalFormatting>
  <conditionalFormatting sqref="FL22">
    <cfRule type="expression" dxfId="13264" priority="15908" stopIfTrue="1">
      <formula>WEEKDAY($A22)=1</formula>
    </cfRule>
  </conditionalFormatting>
  <conditionalFormatting sqref="FL22">
    <cfRule type="expression" dxfId="13263" priority="15907" stopIfTrue="1">
      <formula>WEEKDAY($A22)=1</formula>
    </cfRule>
  </conditionalFormatting>
  <conditionalFormatting sqref="FL22">
    <cfRule type="expression" dxfId="13262" priority="15906" stopIfTrue="1">
      <formula>WEEKDAY($A22)=1</formula>
    </cfRule>
  </conditionalFormatting>
  <conditionalFormatting sqref="FL22">
    <cfRule type="expression" dxfId="13261" priority="15905" stopIfTrue="1">
      <formula>WEEKDAY($A22)=1</formula>
    </cfRule>
  </conditionalFormatting>
  <conditionalFormatting sqref="FL22">
    <cfRule type="expression" dxfId="13260" priority="15904" stopIfTrue="1">
      <formula>WEEKDAY($A22)=1</formula>
    </cfRule>
  </conditionalFormatting>
  <conditionalFormatting sqref="FL22">
    <cfRule type="expression" dxfId="13259" priority="15903" stopIfTrue="1">
      <formula>WEEKDAY($A22)=1</formula>
    </cfRule>
  </conditionalFormatting>
  <conditionalFormatting sqref="FL22">
    <cfRule type="expression" dxfId="13258" priority="15902" stopIfTrue="1">
      <formula>WEEKDAY($A22)=1</formula>
    </cfRule>
  </conditionalFormatting>
  <conditionalFormatting sqref="FL22">
    <cfRule type="expression" dxfId="13257" priority="15901" stopIfTrue="1">
      <formula>WEEKDAY($A22)=1</formula>
    </cfRule>
  </conditionalFormatting>
  <conditionalFormatting sqref="FL22">
    <cfRule type="expression" dxfId="13256" priority="15900" stopIfTrue="1">
      <formula>WEEKDAY($A22)=1</formula>
    </cfRule>
  </conditionalFormatting>
  <conditionalFormatting sqref="FL22">
    <cfRule type="expression" dxfId="13255" priority="15899" stopIfTrue="1">
      <formula>WEEKDAY($A22)=1</formula>
    </cfRule>
  </conditionalFormatting>
  <conditionalFormatting sqref="FL22">
    <cfRule type="expression" dxfId="13254" priority="15898" stopIfTrue="1">
      <formula>WEEKDAY($A22)=1</formula>
    </cfRule>
  </conditionalFormatting>
  <conditionalFormatting sqref="FL22">
    <cfRule type="expression" dxfId="13253" priority="15897" stopIfTrue="1">
      <formula>WEEKDAY($A22)=1</formula>
    </cfRule>
  </conditionalFormatting>
  <conditionalFormatting sqref="FL22">
    <cfRule type="expression" dxfId="13252" priority="15896" stopIfTrue="1">
      <formula>WEEKDAY($A22)=1</formula>
    </cfRule>
  </conditionalFormatting>
  <conditionalFormatting sqref="FL22">
    <cfRule type="expression" dxfId="13251" priority="15895" stopIfTrue="1">
      <formula>WEEKDAY($A22)=1</formula>
    </cfRule>
  </conditionalFormatting>
  <conditionalFormatting sqref="FL22">
    <cfRule type="expression" dxfId="13250" priority="15894" stopIfTrue="1">
      <formula>WEEKDAY($A22)=1</formula>
    </cfRule>
  </conditionalFormatting>
  <conditionalFormatting sqref="FL22">
    <cfRule type="expression" dxfId="13249" priority="15893" stopIfTrue="1">
      <formula>WEEKDAY($A22)=1</formula>
    </cfRule>
  </conditionalFormatting>
  <conditionalFormatting sqref="FL22">
    <cfRule type="expression" dxfId="13248" priority="15892" stopIfTrue="1">
      <formula>WEEKDAY($A22)=1</formula>
    </cfRule>
  </conditionalFormatting>
  <conditionalFormatting sqref="FL22">
    <cfRule type="expression" dxfId="13247" priority="15891" stopIfTrue="1">
      <formula>WEEKDAY($A22)=1</formula>
    </cfRule>
  </conditionalFormatting>
  <conditionalFormatting sqref="FL22">
    <cfRule type="expression" dxfId="13246" priority="15890" stopIfTrue="1">
      <formula>WEEKDAY($A22)=1</formula>
    </cfRule>
  </conditionalFormatting>
  <conditionalFormatting sqref="FL22">
    <cfRule type="expression" dxfId="13245" priority="15889" stopIfTrue="1">
      <formula>WEEKDAY($A22)=1</formula>
    </cfRule>
  </conditionalFormatting>
  <conditionalFormatting sqref="FL22">
    <cfRule type="expression" dxfId="13244" priority="15888" stopIfTrue="1">
      <formula>WEEKDAY($A22)=1</formula>
    </cfRule>
  </conditionalFormatting>
  <conditionalFormatting sqref="FL22">
    <cfRule type="expression" dxfId="13243" priority="15887" stopIfTrue="1">
      <formula>WEEKDAY($A22)=1</formula>
    </cfRule>
  </conditionalFormatting>
  <conditionalFormatting sqref="FL22">
    <cfRule type="expression" dxfId="13242" priority="15886" stopIfTrue="1">
      <formula>WEEKDAY($A22)=1</formula>
    </cfRule>
  </conditionalFormatting>
  <conditionalFormatting sqref="FL22">
    <cfRule type="expression" dxfId="13241" priority="15885" stopIfTrue="1">
      <formula>WEEKDAY($A22)=1</formula>
    </cfRule>
  </conditionalFormatting>
  <conditionalFormatting sqref="FL22">
    <cfRule type="expression" dxfId="13240" priority="15884" stopIfTrue="1">
      <formula>WEEKDAY($A22)=1</formula>
    </cfRule>
  </conditionalFormatting>
  <conditionalFormatting sqref="FL22">
    <cfRule type="expression" dxfId="13239" priority="15883" stopIfTrue="1">
      <formula>WEEKDAY($A22)=1</formula>
    </cfRule>
  </conditionalFormatting>
  <conditionalFormatting sqref="FL22">
    <cfRule type="expression" dxfId="13238" priority="15882" stopIfTrue="1">
      <formula>WEEKDAY($A22)=1</formula>
    </cfRule>
  </conditionalFormatting>
  <conditionalFormatting sqref="FL22">
    <cfRule type="expression" dxfId="13237" priority="15881" stopIfTrue="1">
      <formula>WEEKDAY($A22)=1</formula>
    </cfRule>
  </conditionalFormatting>
  <conditionalFormatting sqref="FL22">
    <cfRule type="expression" dxfId="13236" priority="15880" stopIfTrue="1">
      <formula>WEEKDAY($A22)=1</formula>
    </cfRule>
  </conditionalFormatting>
  <conditionalFormatting sqref="FL22">
    <cfRule type="expression" dxfId="13235" priority="15879" stopIfTrue="1">
      <formula>WEEKDAY($A22)=1</formula>
    </cfRule>
  </conditionalFormatting>
  <conditionalFormatting sqref="FL22">
    <cfRule type="expression" dxfId="13234" priority="15878" stopIfTrue="1">
      <formula>WEEKDAY($A22)=1</formula>
    </cfRule>
  </conditionalFormatting>
  <conditionalFormatting sqref="FL22">
    <cfRule type="expression" dxfId="13233" priority="15877" stopIfTrue="1">
      <formula>WEEKDAY($A22)=1</formula>
    </cfRule>
  </conditionalFormatting>
  <conditionalFormatting sqref="FL22">
    <cfRule type="expression" dxfId="13232" priority="15876" stopIfTrue="1">
      <formula>WEEKDAY($A22)=1</formula>
    </cfRule>
  </conditionalFormatting>
  <conditionalFormatting sqref="FL22">
    <cfRule type="expression" dxfId="13231" priority="15875" stopIfTrue="1">
      <formula>WEEKDAY($A22)=1</formula>
    </cfRule>
  </conditionalFormatting>
  <conditionalFormatting sqref="FL22">
    <cfRule type="expression" dxfId="13230" priority="15874" stopIfTrue="1">
      <formula>WEEKDAY($A22)=1</formula>
    </cfRule>
  </conditionalFormatting>
  <conditionalFormatting sqref="FL22">
    <cfRule type="expression" dxfId="13229" priority="15873" stopIfTrue="1">
      <formula>WEEKDAY($A22)=1</formula>
    </cfRule>
  </conditionalFormatting>
  <conditionalFormatting sqref="FL22">
    <cfRule type="expression" dxfId="13228" priority="15872" stopIfTrue="1">
      <formula>WEEKDAY($A22)=1</formula>
    </cfRule>
  </conditionalFormatting>
  <conditionalFormatting sqref="FL22">
    <cfRule type="expression" dxfId="13227" priority="15871" stopIfTrue="1">
      <formula>WEEKDAY($A22)=1</formula>
    </cfRule>
  </conditionalFormatting>
  <conditionalFormatting sqref="FL22">
    <cfRule type="expression" dxfId="13226" priority="15870" stopIfTrue="1">
      <formula>WEEKDAY($A22)=1</formula>
    </cfRule>
  </conditionalFormatting>
  <conditionalFormatting sqref="FL22">
    <cfRule type="expression" dxfId="13225" priority="15869" stopIfTrue="1">
      <formula>WEEKDAY($A22)=1</formula>
    </cfRule>
  </conditionalFormatting>
  <conditionalFormatting sqref="FL22">
    <cfRule type="expression" dxfId="13224" priority="15868" stopIfTrue="1">
      <formula>WEEKDAY($A22)=1</formula>
    </cfRule>
  </conditionalFormatting>
  <conditionalFormatting sqref="FL22">
    <cfRule type="expression" dxfId="13223" priority="15866" stopIfTrue="1">
      <formula>WEEKDAY($A22)=1</formula>
    </cfRule>
  </conditionalFormatting>
  <conditionalFormatting sqref="FL22">
    <cfRule type="expression" dxfId="13222" priority="15865" stopIfTrue="1">
      <formula>WEEKDAY($A22)=1</formula>
    </cfRule>
  </conditionalFormatting>
  <conditionalFormatting sqref="FL22">
    <cfRule type="expression" dxfId="13221" priority="15864" stopIfTrue="1">
      <formula>WEEKDAY($A22)=1</formula>
    </cfRule>
  </conditionalFormatting>
  <conditionalFormatting sqref="FL22">
    <cfRule type="expression" dxfId="13220" priority="15863" stopIfTrue="1">
      <formula>WEEKDAY($A22)=1</formula>
    </cfRule>
  </conditionalFormatting>
  <conditionalFormatting sqref="FL22">
    <cfRule type="expression" dxfId="13219" priority="15862" stopIfTrue="1">
      <formula>WEEKDAY($A22)=1</formula>
    </cfRule>
  </conditionalFormatting>
  <conditionalFormatting sqref="FL22">
    <cfRule type="expression" dxfId="13218" priority="15861" stopIfTrue="1">
      <formula>WEEKDAY($A22)=1</formula>
    </cfRule>
  </conditionalFormatting>
  <conditionalFormatting sqref="FL22">
    <cfRule type="expression" dxfId="13217" priority="15860" stopIfTrue="1">
      <formula>WEEKDAY($A22)=1</formula>
    </cfRule>
  </conditionalFormatting>
  <conditionalFormatting sqref="FL22">
    <cfRule type="expression" dxfId="13216" priority="15859" stopIfTrue="1">
      <formula>WEEKDAY($A22)=1</formula>
    </cfRule>
  </conditionalFormatting>
  <conditionalFormatting sqref="FL22">
    <cfRule type="expression" dxfId="13215" priority="15858" stopIfTrue="1">
      <formula>WEEKDAY($A22)=1</formula>
    </cfRule>
  </conditionalFormatting>
  <conditionalFormatting sqref="FL22">
    <cfRule type="expression" dxfId="13214" priority="15857" stopIfTrue="1">
      <formula>WEEKDAY($A22)=1</formula>
    </cfRule>
  </conditionalFormatting>
  <conditionalFormatting sqref="FL22">
    <cfRule type="expression" dxfId="13213" priority="15856" stopIfTrue="1">
      <formula>WEEKDAY($A22)=1</formula>
    </cfRule>
  </conditionalFormatting>
  <conditionalFormatting sqref="FL22">
    <cfRule type="expression" dxfId="13212" priority="15855" stopIfTrue="1">
      <formula>WEEKDAY($A22)=1</formula>
    </cfRule>
  </conditionalFormatting>
  <conditionalFormatting sqref="FL22">
    <cfRule type="expression" dxfId="13211" priority="15854" stopIfTrue="1">
      <formula>WEEKDAY($A22)=1</formula>
    </cfRule>
  </conditionalFormatting>
  <conditionalFormatting sqref="FL22">
    <cfRule type="expression" dxfId="13210" priority="15853" stopIfTrue="1">
      <formula>WEEKDAY($A22)=1</formula>
    </cfRule>
  </conditionalFormatting>
  <conditionalFormatting sqref="FL22">
    <cfRule type="expression" dxfId="13209" priority="15852" stopIfTrue="1">
      <formula>WEEKDAY($A22)=1</formula>
    </cfRule>
  </conditionalFormatting>
  <conditionalFormatting sqref="FL22">
    <cfRule type="expression" dxfId="13208" priority="15851" stopIfTrue="1">
      <formula>WEEKDAY($A22)=1</formula>
    </cfRule>
  </conditionalFormatting>
  <conditionalFormatting sqref="FL22">
    <cfRule type="expression" dxfId="13207" priority="15850" stopIfTrue="1">
      <formula>WEEKDAY($A22)=1</formula>
    </cfRule>
  </conditionalFormatting>
  <conditionalFormatting sqref="FL22">
    <cfRule type="expression" dxfId="13206" priority="15849" stopIfTrue="1">
      <formula>WEEKDAY($A22)=1</formula>
    </cfRule>
  </conditionalFormatting>
  <conditionalFormatting sqref="FL22">
    <cfRule type="expression" dxfId="13205" priority="15848" stopIfTrue="1">
      <formula>WEEKDAY($A22)=1</formula>
    </cfRule>
  </conditionalFormatting>
  <conditionalFormatting sqref="FL22">
    <cfRule type="expression" dxfId="13204" priority="15847" stopIfTrue="1">
      <formula>WEEKDAY($A22)=1</formula>
    </cfRule>
  </conditionalFormatting>
  <conditionalFormatting sqref="FL22">
    <cfRule type="expression" dxfId="13203" priority="15846" stopIfTrue="1">
      <formula>WEEKDAY($A22)=1</formula>
    </cfRule>
  </conditionalFormatting>
  <conditionalFormatting sqref="FL22">
    <cfRule type="expression" dxfId="13202" priority="15845" stopIfTrue="1">
      <formula>WEEKDAY($A22)=1</formula>
    </cfRule>
  </conditionalFormatting>
  <conditionalFormatting sqref="FL22">
    <cfRule type="expression" dxfId="13201" priority="15844" stopIfTrue="1">
      <formula>WEEKDAY($A22)=1</formula>
    </cfRule>
  </conditionalFormatting>
  <conditionalFormatting sqref="FL22">
    <cfRule type="expression" dxfId="13200" priority="15843" stopIfTrue="1">
      <formula>WEEKDAY($A22)=1</formula>
    </cfRule>
  </conditionalFormatting>
  <conditionalFormatting sqref="FL22">
    <cfRule type="expression" dxfId="13199" priority="15842" stopIfTrue="1">
      <formula>WEEKDAY($A22)=1</formula>
    </cfRule>
  </conditionalFormatting>
  <conditionalFormatting sqref="FL22">
    <cfRule type="expression" dxfId="13198" priority="15841" stopIfTrue="1">
      <formula>WEEKDAY($A22)=1</formula>
    </cfRule>
  </conditionalFormatting>
  <conditionalFormatting sqref="FL22">
    <cfRule type="expression" dxfId="13197" priority="15840" stopIfTrue="1">
      <formula>WEEKDAY($A22)=1</formula>
    </cfRule>
  </conditionalFormatting>
  <conditionalFormatting sqref="FL22">
    <cfRule type="expression" dxfId="13196" priority="15839" stopIfTrue="1">
      <formula>WEEKDAY($A22)=1</formula>
    </cfRule>
  </conditionalFormatting>
  <conditionalFormatting sqref="FL22">
    <cfRule type="expression" dxfId="13195" priority="15838" stopIfTrue="1">
      <formula>WEEKDAY($A22)=1</formula>
    </cfRule>
  </conditionalFormatting>
  <conditionalFormatting sqref="FL22">
    <cfRule type="expression" dxfId="13194" priority="15837" stopIfTrue="1">
      <formula>WEEKDAY($A22)=1</formula>
    </cfRule>
  </conditionalFormatting>
  <conditionalFormatting sqref="FL22">
    <cfRule type="expression" dxfId="13193" priority="15836" stopIfTrue="1">
      <formula>WEEKDAY($A22)=1</formula>
    </cfRule>
  </conditionalFormatting>
  <conditionalFormatting sqref="FL22">
    <cfRule type="expression" dxfId="13192" priority="15835" stopIfTrue="1">
      <formula>WEEKDAY($A22)=1</formula>
    </cfRule>
  </conditionalFormatting>
  <conditionalFormatting sqref="FL22">
    <cfRule type="expression" dxfId="13191" priority="15834" stopIfTrue="1">
      <formula>WEEKDAY($A22)=1</formula>
    </cfRule>
  </conditionalFormatting>
  <conditionalFormatting sqref="FL22">
    <cfRule type="expression" dxfId="13190" priority="15833" stopIfTrue="1">
      <formula>WEEKDAY($A22)=1</formula>
    </cfRule>
  </conditionalFormatting>
  <conditionalFormatting sqref="FL22">
    <cfRule type="expression" dxfId="13189" priority="15829" stopIfTrue="1">
      <formula>WEEKDAY($A22)=1</formula>
    </cfRule>
  </conditionalFormatting>
  <conditionalFormatting sqref="FL22">
    <cfRule type="expression" dxfId="13188" priority="15832" stopIfTrue="1">
      <formula>WEEKDAY($A22)=1</formula>
    </cfRule>
  </conditionalFormatting>
  <conditionalFormatting sqref="FL22">
    <cfRule type="expression" dxfId="13187" priority="15831" stopIfTrue="1">
      <formula>WEEKDAY($A22)=1</formula>
    </cfRule>
  </conditionalFormatting>
  <conditionalFormatting sqref="FL22">
    <cfRule type="expression" dxfId="13186" priority="15830" stopIfTrue="1">
      <formula>WEEKDAY($A22)=1</formula>
    </cfRule>
  </conditionalFormatting>
  <conditionalFormatting sqref="FL22">
    <cfRule type="expression" dxfId="13185" priority="15828" stopIfTrue="1">
      <formula>WEEKDAY($A22)=1</formula>
    </cfRule>
  </conditionalFormatting>
  <conditionalFormatting sqref="FL22">
    <cfRule type="expression" dxfId="13184" priority="15827" stopIfTrue="1">
      <formula>WEEKDAY($A22)=1</formula>
    </cfRule>
  </conditionalFormatting>
  <conditionalFormatting sqref="FL22">
    <cfRule type="expression" dxfId="13183" priority="15826" stopIfTrue="1">
      <formula>WEEKDAY($A22)=1</formula>
    </cfRule>
  </conditionalFormatting>
  <conditionalFormatting sqref="FL22">
    <cfRule type="expression" dxfId="13182" priority="15825" stopIfTrue="1">
      <formula>WEEKDAY($A22)=1</formula>
    </cfRule>
  </conditionalFormatting>
  <conditionalFormatting sqref="FL22">
    <cfRule type="expression" dxfId="13181" priority="15778" stopIfTrue="1">
      <formula>WEEKDAY($A22)=1</formula>
    </cfRule>
  </conditionalFormatting>
  <conditionalFormatting sqref="FL22">
    <cfRule type="expression" dxfId="13180" priority="15824" stopIfTrue="1">
      <formula>WEEKDAY($A22)=1</formula>
    </cfRule>
  </conditionalFormatting>
  <conditionalFormatting sqref="FL22">
    <cfRule type="expression" dxfId="13179" priority="15823" stopIfTrue="1">
      <formula>WEEKDAY($A22)=1</formula>
    </cfRule>
  </conditionalFormatting>
  <conditionalFormatting sqref="FL22">
    <cfRule type="expression" dxfId="13178" priority="15822" stopIfTrue="1">
      <formula>WEEKDAY($A22)=1</formula>
    </cfRule>
  </conditionalFormatting>
  <conditionalFormatting sqref="FL22">
    <cfRule type="expression" dxfId="13177" priority="15821" stopIfTrue="1">
      <formula>WEEKDAY($A22)=1</formula>
    </cfRule>
  </conditionalFormatting>
  <conditionalFormatting sqref="FL22">
    <cfRule type="expression" dxfId="13176" priority="15820" stopIfTrue="1">
      <formula>WEEKDAY($A22)=1</formula>
    </cfRule>
  </conditionalFormatting>
  <conditionalFormatting sqref="FL22">
    <cfRule type="expression" dxfId="13175" priority="15819" stopIfTrue="1">
      <formula>WEEKDAY($A22)=1</formula>
    </cfRule>
  </conditionalFormatting>
  <conditionalFormatting sqref="FL22">
    <cfRule type="expression" dxfId="13174" priority="15818" stopIfTrue="1">
      <formula>WEEKDAY($A22)=1</formula>
    </cfRule>
  </conditionalFormatting>
  <conditionalFormatting sqref="FL22">
    <cfRule type="expression" dxfId="13173" priority="15817" stopIfTrue="1">
      <formula>WEEKDAY($A22)=1</formula>
    </cfRule>
  </conditionalFormatting>
  <conditionalFormatting sqref="FL22">
    <cfRule type="expression" dxfId="13172" priority="15816" stopIfTrue="1">
      <formula>WEEKDAY($A22)=1</formula>
    </cfRule>
  </conditionalFormatting>
  <conditionalFormatting sqref="FL22">
    <cfRule type="expression" dxfId="13171" priority="15815" stopIfTrue="1">
      <formula>WEEKDAY($A22)=1</formula>
    </cfRule>
  </conditionalFormatting>
  <conditionalFormatting sqref="FL22">
    <cfRule type="expression" dxfId="13170" priority="15814" stopIfTrue="1">
      <formula>WEEKDAY($A22)=1</formula>
    </cfRule>
  </conditionalFormatting>
  <conditionalFormatting sqref="FL22">
    <cfRule type="expression" dxfId="13169" priority="15813" stopIfTrue="1">
      <formula>WEEKDAY($A22)=1</formula>
    </cfRule>
  </conditionalFormatting>
  <conditionalFormatting sqref="FL22">
    <cfRule type="expression" dxfId="13168" priority="15812" stopIfTrue="1">
      <formula>WEEKDAY($A22)=1</formula>
    </cfRule>
  </conditionalFormatting>
  <conditionalFormatting sqref="FL22">
    <cfRule type="expression" dxfId="13167" priority="15811" stopIfTrue="1">
      <formula>WEEKDAY($A22)=1</formula>
    </cfRule>
  </conditionalFormatting>
  <conditionalFormatting sqref="FL22">
    <cfRule type="expression" dxfId="13166" priority="15810" stopIfTrue="1">
      <formula>WEEKDAY($A22)=1</formula>
    </cfRule>
  </conditionalFormatting>
  <conditionalFormatting sqref="FL22">
    <cfRule type="expression" dxfId="13165" priority="15809" stopIfTrue="1">
      <formula>WEEKDAY($A22)=1</formula>
    </cfRule>
  </conditionalFormatting>
  <conditionalFormatting sqref="FL22">
    <cfRule type="expression" dxfId="13164" priority="15808" stopIfTrue="1">
      <formula>WEEKDAY($A22)=1</formula>
    </cfRule>
  </conditionalFormatting>
  <conditionalFormatting sqref="FL22">
    <cfRule type="expression" dxfId="13163" priority="15807" stopIfTrue="1">
      <formula>WEEKDAY($A22)=1</formula>
    </cfRule>
  </conditionalFormatting>
  <conditionalFormatting sqref="FL22">
    <cfRule type="expression" dxfId="13162" priority="15806" stopIfTrue="1">
      <formula>WEEKDAY($A22)=1</formula>
    </cfRule>
  </conditionalFormatting>
  <conditionalFormatting sqref="FL22">
    <cfRule type="expression" dxfId="13161" priority="15805" stopIfTrue="1">
      <formula>WEEKDAY($A22)=1</formula>
    </cfRule>
  </conditionalFormatting>
  <conditionalFormatting sqref="FL22">
    <cfRule type="expression" dxfId="13160" priority="15804" stopIfTrue="1">
      <formula>WEEKDAY($A22)=1</formula>
    </cfRule>
  </conditionalFormatting>
  <conditionalFormatting sqref="FL22">
    <cfRule type="expression" dxfId="13159" priority="15803" stopIfTrue="1">
      <formula>WEEKDAY($A22)=1</formula>
    </cfRule>
  </conditionalFormatting>
  <conditionalFormatting sqref="FL22">
    <cfRule type="expression" dxfId="13158" priority="15802" stopIfTrue="1">
      <formula>WEEKDAY($A22)=1</formula>
    </cfRule>
  </conditionalFormatting>
  <conditionalFormatting sqref="FL22">
    <cfRule type="expression" dxfId="13157" priority="15801" stopIfTrue="1">
      <formula>WEEKDAY($A22)=1</formula>
    </cfRule>
  </conditionalFormatting>
  <conditionalFormatting sqref="FL22">
    <cfRule type="expression" dxfId="13156" priority="15800" stopIfTrue="1">
      <formula>WEEKDAY($A22)=1</formula>
    </cfRule>
  </conditionalFormatting>
  <conditionalFormatting sqref="FL22">
    <cfRule type="expression" dxfId="13155" priority="15799" stopIfTrue="1">
      <formula>WEEKDAY($A22)=1</formula>
    </cfRule>
  </conditionalFormatting>
  <conditionalFormatting sqref="FL22">
    <cfRule type="expression" dxfId="13154" priority="15798" stopIfTrue="1">
      <formula>WEEKDAY($A22)=1</formula>
    </cfRule>
  </conditionalFormatting>
  <conditionalFormatting sqref="FL22">
    <cfRule type="expression" dxfId="13153" priority="15797" stopIfTrue="1">
      <formula>WEEKDAY($A22)=1</formula>
    </cfRule>
  </conditionalFormatting>
  <conditionalFormatting sqref="FL22">
    <cfRule type="expression" dxfId="13152" priority="15796" stopIfTrue="1">
      <formula>WEEKDAY($A22)=1</formula>
    </cfRule>
  </conditionalFormatting>
  <conditionalFormatting sqref="FL22">
    <cfRule type="expression" dxfId="13151" priority="15795" stopIfTrue="1">
      <formula>WEEKDAY($A22)=1</formula>
    </cfRule>
  </conditionalFormatting>
  <conditionalFormatting sqref="FL22">
    <cfRule type="expression" dxfId="13150" priority="15794" stopIfTrue="1">
      <formula>WEEKDAY($A22)=1</formula>
    </cfRule>
  </conditionalFormatting>
  <conditionalFormatting sqref="FL22">
    <cfRule type="expression" dxfId="13149" priority="15793" stopIfTrue="1">
      <formula>WEEKDAY($A22)=1</formula>
    </cfRule>
  </conditionalFormatting>
  <conditionalFormatting sqref="FL22">
    <cfRule type="expression" dxfId="13148" priority="15792" stopIfTrue="1">
      <formula>WEEKDAY($A22)=1</formula>
    </cfRule>
  </conditionalFormatting>
  <conditionalFormatting sqref="FL22">
    <cfRule type="expression" dxfId="13147" priority="15791" stopIfTrue="1">
      <formula>WEEKDAY($A22)=1</formula>
    </cfRule>
  </conditionalFormatting>
  <conditionalFormatting sqref="FL22">
    <cfRule type="expression" dxfId="13146" priority="15790" stopIfTrue="1">
      <formula>WEEKDAY($A22)=1</formula>
    </cfRule>
  </conditionalFormatting>
  <conditionalFormatting sqref="FL22">
    <cfRule type="expression" dxfId="13145" priority="15789" stopIfTrue="1">
      <formula>WEEKDAY($A22)=1</formula>
    </cfRule>
  </conditionalFormatting>
  <conditionalFormatting sqref="FL22">
    <cfRule type="expression" dxfId="13144" priority="15788" stopIfTrue="1">
      <formula>WEEKDAY($A22)=1</formula>
    </cfRule>
  </conditionalFormatting>
  <conditionalFormatting sqref="FL22">
    <cfRule type="expression" dxfId="13143" priority="15787" stopIfTrue="1">
      <formula>WEEKDAY($A22)=1</formula>
    </cfRule>
  </conditionalFormatting>
  <conditionalFormatting sqref="FL22">
    <cfRule type="expression" dxfId="13142" priority="15786" stopIfTrue="1">
      <formula>WEEKDAY($A22)=1</formula>
    </cfRule>
  </conditionalFormatting>
  <conditionalFormatting sqref="FL22">
    <cfRule type="expression" dxfId="13141" priority="15785" stopIfTrue="1">
      <formula>WEEKDAY($A22)=1</formula>
    </cfRule>
  </conditionalFormatting>
  <conditionalFormatting sqref="FL22">
    <cfRule type="expression" dxfId="13140" priority="15784" stopIfTrue="1">
      <formula>WEEKDAY($A22)=1</formula>
    </cfRule>
  </conditionalFormatting>
  <conditionalFormatting sqref="FL22">
    <cfRule type="expression" dxfId="13139" priority="15783" stopIfTrue="1">
      <formula>WEEKDAY($A22)=1</formula>
    </cfRule>
  </conditionalFormatting>
  <conditionalFormatting sqref="FL22">
    <cfRule type="expression" dxfId="13138" priority="15782" stopIfTrue="1">
      <formula>WEEKDAY($A22)=1</formula>
    </cfRule>
  </conditionalFormatting>
  <conditionalFormatting sqref="FL22">
    <cfRule type="expression" dxfId="13137" priority="15781" stopIfTrue="1">
      <formula>WEEKDAY($A22)=1</formula>
    </cfRule>
  </conditionalFormatting>
  <conditionalFormatting sqref="FL22">
    <cfRule type="expression" dxfId="13136" priority="15780" stopIfTrue="1">
      <formula>WEEKDAY($A22)=1</formula>
    </cfRule>
  </conditionalFormatting>
  <conditionalFormatting sqref="FL22">
    <cfRule type="expression" dxfId="13135" priority="15779" stopIfTrue="1">
      <formula>WEEKDAY($A22)=1</formula>
    </cfRule>
  </conditionalFormatting>
  <conditionalFormatting sqref="FL22">
    <cfRule type="expression" dxfId="13134" priority="15774" stopIfTrue="1">
      <formula>WEEKDAY($A22)=1</formula>
    </cfRule>
  </conditionalFormatting>
  <conditionalFormatting sqref="FL22">
    <cfRule type="expression" dxfId="13133" priority="15777" stopIfTrue="1">
      <formula>WEEKDAY($A22)=1</formula>
    </cfRule>
  </conditionalFormatting>
  <conditionalFormatting sqref="FL22">
    <cfRule type="expression" dxfId="13132" priority="15776" stopIfTrue="1">
      <formula>WEEKDAY($A22)=1</formula>
    </cfRule>
  </conditionalFormatting>
  <conditionalFormatting sqref="FL22">
    <cfRule type="expression" dxfId="13131" priority="15775" stopIfTrue="1">
      <formula>WEEKDAY($A22)=1</formula>
    </cfRule>
  </conditionalFormatting>
  <conditionalFormatting sqref="FL22">
    <cfRule type="expression" dxfId="13130" priority="15773" stopIfTrue="1">
      <formula>WEEKDAY($A22)=1</formula>
    </cfRule>
  </conditionalFormatting>
  <conditionalFormatting sqref="FL22">
    <cfRule type="expression" dxfId="13129" priority="15772" stopIfTrue="1">
      <formula>WEEKDAY($A22)=1</formula>
    </cfRule>
  </conditionalFormatting>
  <conditionalFormatting sqref="FL22">
    <cfRule type="expression" dxfId="13128" priority="15771" stopIfTrue="1">
      <formula>WEEKDAY($A22)=1</formula>
    </cfRule>
  </conditionalFormatting>
  <conditionalFormatting sqref="FL22">
    <cfRule type="expression" dxfId="13127" priority="15770" stopIfTrue="1">
      <formula>WEEKDAY($A22)=1</formula>
    </cfRule>
  </conditionalFormatting>
  <conditionalFormatting sqref="FL22">
    <cfRule type="expression" dxfId="13126" priority="15723" stopIfTrue="1">
      <formula>WEEKDAY($A22)=1</formula>
    </cfRule>
  </conditionalFormatting>
  <conditionalFormatting sqref="FL22">
    <cfRule type="expression" dxfId="13125" priority="15769" stopIfTrue="1">
      <formula>WEEKDAY($A22)=1</formula>
    </cfRule>
  </conditionalFormatting>
  <conditionalFormatting sqref="FL22">
    <cfRule type="expression" dxfId="13124" priority="15768" stopIfTrue="1">
      <formula>WEEKDAY($A22)=1</formula>
    </cfRule>
  </conditionalFormatting>
  <conditionalFormatting sqref="FL22">
    <cfRule type="expression" dxfId="13123" priority="15767" stopIfTrue="1">
      <formula>WEEKDAY($A22)=1</formula>
    </cfRule>
  </conditionalFormatting>
  <conditionalFormatting sqref="FL22">
    <cfRule type="expression" dxfId="13122" priority="15766" stopIfTrue="1">
      <formula>WEEKDAY($A22)=1</formula>
    </cfRule>
  </conditionalFormatting>
  <conditionalFormatting sqref="FL22">
    <cfRule type="expression" dxfId="13121" priority="15765" stopIfTrue="1">
      <formula>WEEKDAY($A22)=1</formula>
    </cfRule>
  </conditionalFormatting>
  <conditionalFormatting sqref="FL22">
    <cfRule type="expression" dxfId="13120" priority="15764" stopIfTrue="1">
      <formula>WEEKDAY($A22)=1</formula>
    </cfRule>
  </conditionalFormatting>
  <conditionalFormatting sqref="FL22">
    <cfRule type="expression" dxfId="13119" priority="15763" stopIfTrue="1">
      <formula>WEEKDAY($A22)=1</formula>
    </cfRule>
  </conditionalFormatting>
  <conditionalFormatting sqref="FL22">
    <cfRule type="expression" dxfId="13118" priority="15762" stopIfTrue="1">
      <formula>WEEKDAY($A22)=1</formula>
    </cfRule>
  </conditionalFormatting>
  <conditionalFormatting sqref="FL22">
    <cfRule type="expression" dxfId="13117" priority="15761" stopIfTrue="1">
      <formula>WEEKDAY($A22)=1</formula>
    </cfRule>
  </conditionalFormatting>
  <conditionalFormatting sqref="FL22">
    <cfRule type="expression" dxfId="13116" priority="15760" stopIfTrue="1">
      <formula>WEEKDAY($A22)=1</formula>
    </cfRule>
  </conditionalFormatting>
  <conditionalFormatting sqref="FL22">
    <cfRule type="expression" dxfId="13115" priority="15759" stopIfTrue="1">
      <formula>WEEKDAY($A22)=1</formula>
    </cfRule>
  </conditionalFormatting>
  <conditionalFormatting sqref="FL22">
    <cfRule type="expression" dxfId="13114" priority="15758" stopIfTrue="1">
      <formula>WEEKDAY($A22)=1</formula>
    </cfRule>
  </conditionalFormatting>
  <conditionalFormatting sqref="FL22">
    <cfRule type="expression" dxfId="13113" priority="15757" stopIfTrue="1">
      <formula>WEEKDAY($A22)=1</formula>
    </cfRule>
  </conditionalFormatting>
  <conditionalFormatting sqref="FL22">
    <cfRule type="expression" dxfId="13112" priority="15756" stopIfTrue="1">
      <formula>WEEKDAY($A22)=1</formula>
    </cfRule>
  </conditionalFormatting>
  <conditionalFormatting sqref="FL22">
    <cfRule type="expression" dxfId="13111" priority="15755" stopIfTrue="1">
      <formula>WEEKDAY($A22)=1</formula>
    </cfRule>
  </conditionalFormatting>
  <conditionalFormatting sqref="FL22">
    <cfRule type="expression" dxfId="13110" priority="15754" stopIfTrue="1">
      <formula>WEEKDAY($A22)=1</formula>
    </cfRule>
  </conditionalFormatting>
  <conditionalFormatting sqref="FL22">
    <cfRule type="expression" dxfId="13109" priority="15753" stopIfTrue="1">
      <formula>WEEKDAY($A22)=1</formula>
    </cfRule>
  </conditionalFormatting>
  <conditionalFormatting sqref="FL22">
    <cfRule type="expression" dxfId="13108" priority="15752" stopIfTrue="1">
      <formula>WEEKDAY($A22)=1</formula>
    </cfRule>
  </conditionalFormatting>
  <conditionalFormatting sqref="FL22">
    <cfRule type="expression" dxfId="13107" priority="15751" stopIfTrue="1">
      <formula>WEEKDAY($A22)=1</formula>
    </cfRule>
  </conditionalFormatting>
  <conditionalFormatting sqref="FL22">
    <cfRule type="expression" dxfId="13106" priority="15750" stopIfTrue="1">
      <formula>WEEKDAY($A22)=1</formula>
    </cfRule>
  </conditionalFormatting>
  <conditionalFormatting sqref="FL22">
    <cfRule type="expression" dxfId="13105" priority="15749" stopIfTrue="1">
      <formula>WEEKDAY($A22)=1</formula>
    </cfRule>
  </conditionalFormatting>
  <conditionalFormatting sqref="FL22">
    <cfRule type="expression" dxfId="13104" priority="15748" stopIfTrue="1">
      <formula>WEEKDAY($A22)=1</formula>
    </cfRule>
  </conditionalFormatting>
  <conditionalFormatting sqref="FL22">
    <cfRule type="expression" dxfId="13103" priority="15747" stopIfTrue="1">
      <formula>WEEKDAY($A22)=1</formula>
    </cfRule>
  </conditionalFormatting>
  <conditionalFormatting sqref="FL22">
    <cfRule type="expression" dxfId="13102" priority="15746" stopIfTrue="1">
      <formula>WEEKDAY($A22)=1</formula>
    </cfRule>
  </conditionalFormatting>
  <conditionalFormatting sqref="FL22">
    <cfRule type="expression" dxfId="13101" priority="15745" stopIfTrue="1">
      <formula>WEEKDAY($A22)=1</formula>
    </cfRule>
  </conditionalFormatting>
  <conditionalFormatting sqref="FL22">
    <cfRule type="expression" dxfId="13100" priority="15744" stopIfTrue="1">
      <formula>WEEKDAY($A22)=1</formula>
    </cfRule>
  </conditionalFormatting>
  <conditionalFormatting sqref="FL22">
    <cfRule type="expression" dxfId="13099" priority="15743" stopIfTrue="1">
      <formula>WEEKDAY($A22)=1</formula>
    </cfRule>
  </conditionalFormatting>
  <conditionalFormatting sqref="FL22">
    <cfRule type="expression" dxfId="13098" priority="15742" stopIfTrue="1">
      <formula>WEEKDAY($A22)=1</formula>
    </cfRule>
  </conditionalFormatting>
  <conditionalFormatting sqref="FL22">
    <cfRule type="expression" dxfId="13097" priority="15741" stopIfTrue="1">
      <formula>WEEKDAY($A22)=1</formula>
    </cfRule>
  </conditionalFormatting>
  <conditionalFormatting sqref="FL22">
    <cfRule type="expression" dxfId="13096" priority="15740" stopIfTrue="1">
      <formula>WEEKDAY($A22)=1</formula>
    </cfRule>
  </conditionalFormatting>
  <conditionalFormatting sqref="FL22">
    <cfRule type="expression" dxfId="13095" priority="15739" stopIfTrue="1">
      <formula>WEEKDAY($A22)=1</formula>
    </cfRule>
  </conditionalFormatting>
  <conditionalFormatting sqref="FL22">
    <cfRule type="expression" dxfId="13094" priority="15738" stopIfTrue="1">
      <formula>WEEKDAY($A22)=1</formula>
    </cfRule>
  </conditionalFormatting>
  <conditionalFormatting sqref="FL22">
    <cfRule type="expression" dxfId="13093" priority="15737" stopIfTrue="1">
      <formula>WEEKDAY($A22)=1</formula>
    </cfRule>
  </conditionalFormatting>
  <conditionalFormatting sqref="FL22">
    <cfRule type="expression" dxfId="13092" priority="15736" stopIfTrue="1">
      <formula>WEEKDAY($A22)=1</formula>
    </cfRule>
  </conditionalFormatting>
  <conditionalFormatting sqref="FL22">
    <cfRule type="expression" dxfId="13091" priority="15735" stopIfTrue="1">
      <formula>WEEKDAY($A22)=1</formula>
    </cfRule>
  </conditionalFormatting>
  <conditionalFormatting sqref="FL22">
    <cfRule type="expression" dxfId="13090" priority="15734" stopIfTrue="1">
      <formula>WEEKDAY($A22)=1</formula>
    </cfRule>
  </conditionalFormatting>
  <conditionalFormatting sqref="FL22">
    <cfRule type="expression" dxfId="13089" priority="15733" stopIfTrue="1">
      <formula>WEEKDAY($A22)=1</formula>
    </cfRule>
  </conditionalFormatting>
  <conditionalFormatting sqref="FL22">
    <cfRule type="expression" dxfId="13088" priority="15732" stopIfTrue="1">
      <formula>WEEKDAY($A22)=1</formula>
    </cfRule>
  </conditionalFormatting>
  <conditionalFormatting sqref="FL22">
    <cfRule type="expression" dxfId="13087" priority="15731" stopIfTrue="1">
      <formula>WEEKDAY($A22)=1</formula>
    </cfRule>
  </conditionalFormatting>
  <conditionalFormatting sqref="FL22">
    <cfRule type="expression" dxfId="13086" priority="15730" stopIfTrue="1">
      <formula>WEEKDAY($A22)=1</formula>
    </cfRule>
  </conditionalFormatting>
  <conditionalFormatting sqref="FL22">
    <cfRule type="expression" dxfId="13085" priority="15729" stopIfTrue="1">
      <formula>WEEKDAY($A22)=1</formula>
    </cfRule>
  </conditionalFormatting>
  <conditionalFormatting sqref="FL22">
    <cfRule type="expression" dxfId="13084" priority="15728" stopIfTrue="1">
      <formula>WEEKDAY($A22)=1</formula>
    </cfRule>
  </conditionalFormatting>
  <conditionalFormatting sqref="FL22">
    <cfRule type="expression" dxfId="13083" priority="15727" stopIfTrue="1">
      <formula>WEEKDAY($A22)=1</formula>
    </cfRule>
  </conditionalFormatting>
  <conditionalFormatting sqref="FL22">
    <cfRule type="expression" dxfId="13082" priority="15726" stopIfTrue="1">
      <formula>WEEKDAY($A22)=1</formula>
    </cfRule>
  </conditionalFormatting>
  <conditionalFormatting sqref="FL22">
    <cfRule type="expression" dxfId="13081" priority="15725" stopIfTrue="1">
      <formula>WEEKDAY($A22)=1</formula>
    </cfRule>
  </conditionalFormatting>
  <conditionalFormatting sqref="FL22">
    <cfRule type="expression" dxfId="13080" priority="15724" stopIfTrue="1">
      <formula>WEEKDAY($A22)=1</formula>
    </cfRule>
  </conditionalFormatting>
  <conditionalFormatting sqref="FL22">
    <cfRule type="expression" dxfId="13079" priority="15722" stopIfTrue="1">
      <formula>WEEKDAY($A22)=1</formula>
    </cfRule>
  </conditionalFormatting>
  <conditionalFormatting sqref="FL22">
    <cfRule type="expression" dxfId="13078" priority="15721" stopIfTrue="1">
      <formula>WEEKDAY($A22)=1</formula>
    </cfRule>
  </conditionalFormatting>
  <conditionalFormatting sqref="FL22">
    <cfRule type="expression" dxfId="13077" priority="15720" stopIfTrue="1">
      <formula>WEEKDAY($A22)=1</formula>
    </cfRule>
  </conditionalFormatting>
  <conditionalFormatting sqref="FL22">
    <cfRule type="expression" dxfId="13076" priority="15719" stopIfTrue="1">
      <formula>WEEKDAY($A22)=1</formula>
    </cfRule>
  </conditionalFormatting>
  <conditionalFormatting sqref="FL22">
    <cfRule type="expression" dxfId="13075" priority="15718" stopIfTrue="1">
      <formula>WEEKDAY($A22)=1</formula>
    </cfRule>
  </conditionalFormatting>
  <conditionalFormatting sqref="FL22">
    <cfRule type="expression" dxfId="13074" priority="15717" stopIfTrue="1">
      <formula>WEEKDAY($A22)=1</formula>
    </cfRule>
  </conditionalFormatting>
  <conditionalFormatting sqref="FL22">
    <cfRule type="expression" dxfId="13073" priority="15716" stopIfTrue="1">
      <formula>WEEKDAY($A22)=1</formula>
    </cfRule>
  </conditionalFormatting>
  <conditionalFormatting sqref="FL22">
    <cfRule type="expression" dxfId="13072" priority="15715" stopIfTrue="1">
      <formula>WEEKDAY($A22)=1</formula>
    </cfRule>
  </conditionalFormatting>
  <conditionalFormatting sqref="FL22">
    <cfRule type="expression" dxfId="13071" priority="15714" stopIfTrue="1">
      <formula>WEEKDAY($A22)=1</formula>
    </cfRule>
  </conditionalFormatting>
  <conditionalFormatting sqref="FL22">
    <cfRule type="expression" dxfId="13070" priority="15713" stopIfTrue="1">
      <formula>WEEKDAY($A22)=1</formula>
    </cfRule>
  </conditionalFormatting>
  <conditionalFormatting sqref="FL22">
    <cfRule type="expression" dxfId="13069" priority="15712" stopIfTrue="1">
      <formula>WEEKDAY($A22)=1</formula>
    </cfRule>
  </conditionalFormatting>
  <conditionalFormatting sqref="FL22">
    <cfRule type="expression" dxfId="13068" priority="15711" stopIfTrue="1">
      <formula>WEEKDAY($A22)=1</formula>
    </cfRule>
  </conditionalFormatting>
  <conditionalFormatting sqref="FL22">
    <cfRule type="expression" dxfId="13067" priority="15710" stopIfTrue="1">
      <formula>WEEKDAY($A22)=1</formula>
    </cfRule>
  </conditionalFormatting>
  <conditionalFormatting sqref="FL22">
    <cfRule type="expression" dxfId="13066" priority="15709" stopIfTrue="1">
      <formula>WEEKDAY($A22)=1</formula>
    </cfRule>
  </conditionalFormatting>
  <conditionalFormatting sqref="FL22">
    <cfRule type="expression" dxfId="13065" priority="15708" stopIfTrue="1">
      <formula>WEEKDAY($A22)=1</formula>
    </cfRule>
  </conditionalFormatting>
  <conditionalFormatting sqref="FL22">
    <cfRule type="expression" dxfId="13064" priority="15707" stopIfTrue="1">
      <formula>WEEKDAY($A22)=1</formula>
    </cfRule>
  </conditionalFormatting>
  <conditionalFormatting sqref="FL22">
    <cfRule type="expression" dxfId="13063" priority="15706" stopIfTrue="1">
      <formula>WEEKDAY($A22)=1</formula>
    </cfRule>
  </conditionalFormatting>
  <conditionalFormatting sqref="FL22">
    <cfRule type="expression" dxfId="13062" priority="15705" stopIfTrue="1">
      <formula>WEEKDAY($A22)=1</formula>
    </cfRule>
  </conditionalFormatting>
  <conditionalFormatting sqref="FL22">
    <cfRule type="expression" dxfId="13061" priority="15704" stopIfTrue="1">
      <formula>WEEKDAY($A22)=1</formula>
    </cfRule>
  </conditionalFormatting>
  <conditionalFormatting sqref="FL22">
    <cfRule type="expression" dxfId="13060" priority="15703" stopIfTrue="1">
      <formula>WEEKDAY($A22)=1</formula>
    </cfRule>
  </conditionalFormatting>
  <conditionalFormatting sqref="FL22">
    <cfRule type="expression" dxfId="13059" priority="15702" stopIfTrue="1">
      <formula>WEEKDAY($A22)=1</formula>
    </cfRule>
  </conditionalFormatting>
  <conditionalFormatting sqref="FL22">
    <cfRule type="expression" dxfId="13058" priority="15701" stopIfTrue="1">
      <formula>WEEKDAY($A22)=1</formula>
    </cfRule>
  </conditionalFormatting>
  <conditionalFormatting sqref="FL22">
    <cfRule type="expression" dxfId="13057" priority="15700" stopIfTrue="1">
      <formula>WEEKDAY($A22)=1</formula>
    </cfRule>
  </conditionalFormatting>
  <conditionalFormatting sqref="FL22">
    <cfRule type="expression" dxfId="13056" priority="15699" stopIfTrue="1">
      <formula>WEEKDAY($A22)=1</formula>
    </cfRule>
  </conditionalFormatting>
  <conditionalFormatting sqref="FL22">
    <cfRule type="expression" dxfId="13055" priority="15698" stopIfTrue="1">
      <formula>WEEKDAY($A22)=1</formula>
    </cfRule>
  </conditionalFormatting>
  <conditionalFormatting sqref="FL22">
    <cfRule type="expression" dxfId="13054" priority="15697" stopIfTrue="1">
      <formula>WEEKDAY($A22)=1</formula>
    </cfRule>
  </conditionalFormatting>
  <conditionalFormatting sqref="FL22">
    <cfRule type="expression" dxfId="13053" priority="15696" stopIfTrue="1">
      <formula>WEEKDAY($A22)=1</formula>
    </cfRule>
  </conditionalFormatting>
  <conditionalFormatting sqref="FL22">
    <cfRule type="expression" dxfId="13052" priority="15695" stopIfTrue="1">
      <formula>WEEKDAY($A22)=1</formula>
    </cfRule>
  </conditionalFormatting>
  <conditionalFormatting sqref="FL22">
    <cfRule type="expression" dxfId="13051" priority="15694" stopIfTrue="1">
      <formula>WEEKDAY($A22)=1</formula>
    </cfRule>
  </conditionalFormatting>
  <conditionalFormatting sqref="FL22">
    <cfRule type="expression" dxfId="13050" priority="15693" stopIfTrue="1">
      <formula>WEEKDAY($A22)=1</formula>
    </cfRule>
  </conditionalFormatting>
  <conditionalFormatting sqref="FL22">
    <cfRule type="expression" dxfId="13049" priority="15692" stopIfTrue="1">
      <formula>WEEKDAY($A22)=1</formula>
    </cfRule>
  </conditionalFormatting>
  <conditionalFormatting sqref="FL22">
    <cfRule type="expression" dxfId="13048" priority="15691" stopIfTrue="1">
      <formula>WEEKDAY($A22)=1</formula>
    </cfRule>
  </conditionalFormatting>
  <conditionalFormatting sqref="FL22">
    <cfRule type="expression" dxfId="13047" priority="15690" stopIfTrue="1">
      <formula>WEEKDAY($A22)=1</formula>
    </cfRule>
  </conditionalFormatting>
  <conditionalFormatting sqref="FL22">
    <cfRule type="expression" dxfId="13046" priority="15689" stopIfTrue="1">
      <formula>WEEKDAY($A22)=1</formula>
    </cfRule>
  </conditionalFormatting>
  <conditionalFormatting sqref="FL22">
    <cfRule type="expression" dxfId="13045" priority="15685" stopIfTrue="1">
      <formula>WEEKDAY($A22)=1</formula>
    </cfRule>
  </conditionalFormatting>
  <conditionalFormatting sqref="FL22">
    <cfRule type="expression" dxfId="13044" priority="15688" stopIfTrue="1">
      <formula>WEEKDAY($A22)=1</formula>
    </cfRule>
  </conditionalFormatting>
  <conditionalFormatting sqref="FL22">
    <cfRule type="expression" dxfId="13043" priority="15687" stopIfTrue="1">
      <formula>WEEKDAY($A22)=1</formula>
    </cfRule>
  </conditionalFormatting>
  <conditionalFormatting sqref="FL22">
    <cfRule type="expression" dxfId="13042" priority="15686" stopIfTrue="1">
      <formula>WEEKDAY($A22)=1</formula>
    </cfRule>
  </conditionalFormatting>
  <conditionalFormatting sqref="FL22">
    <cfRule type="expression" dxfId="13041" priority="15684" stopIfTrue="1">
      <formula>WEEKDAY($A22)=1</formula>
    </cfRule>
  </conditionalFormatting>
  <conditionalFormatting sqref="FL22">
    <cfRule type="expression" dxfId="13040" priority="15683" stopIfTrue="1">
      <formula>WEEKDAY($A22)=1</formula>
    </cfRule>
  </conditionalFormatting>
  <conditionalFormatting sqref="FL22">
    <cfRule type="expression" dxfId="13039" priority="15682" stopIfTrue="1">
      <formula>WEEKDAY($A22)=1</formula>
    </cfRule>
  </conditionalFormatting>
  <conditionalFormatting sqref="FL22">
    <cfRule type="expression" dxfId="13038" priority="15681" stopIfTrue="1">
      <formula>WEEKDAY($A22)=1</formula>
    </cfRule>
  </conditionalFormatting>
  <conditionalFormatting sqref="FL22">
    <cfRule type="expression" dxfId="13037" priority="15634" stopIfTrue="1">
      <formula>WEEKDAY($A22)=1</formula>
    </cfRule>
  </conditionalFormatting>
  <conditionalFormatting sqref="FL22">
    <cfRule type="expression" dxfId="13036" priority="15680" stopIfTrue="1">
      <formula>WEEKDAY($A22)=1</formula>
    </cfRule>
  </conditionalFormatting>
  <conditionalFormatting sqref="FL22">
    <cfRule type="expression" dxfId="13035" priority="15679" stopIfTrue="1">
      <formula>WEEKDAY($A22)=1</formula>
    </cfRule>
  </conditionalFormatting>
  <conditionalFormatting sqref="FL22">
    <cfRule type="expression" dxfId="13034" priority="15678" stopIfTrue="1">
      <formula>WEEKDAY($A22)=1</formula>
    </cfRule>
  </conditionalFormatting>
  <conditionalFormatting sqref="FL22">
    <cfRule type="expression" dxfId="13033" priority="15677" stopIfTrue="1">
      <formula>WEEKDAY($A22)=1</formula>
    </cfRule>
  </conditionalFormatting>
  <conditionalFormatting sqref="FL22">
    <cfRule type="expression" dxfId="13032" priority="15676" stopIfTrue="1">
      <formula>WEEKDAY($A22)=1</formula>
    </cfRule>
  </conditionalFormatting>
  <conditionalFormatting sqref="FL22">
    <cfRule type="expression" dxfId="13031" priority="15675" stopIfTrue="1">
      <formula>WEEKDAY($A22)=1</formula>
    </cfRule>
  </conditionalFormatting>
  <conditionalFormatting sqref="FL22">
    <cfRule type="expression" dxfId="13030" priority="15674" stopIfTrue="1">
      <formula>WEEKDAY($A22)=1</formula>
    </cfRule>
  </conditionalFormatting>
  <conditionalFormatting sqref="FL22">
    <cfRule type="expression" dxfId="13029" priority="15673" stopIfTrue="1">
      <formula>WEEKDAY($A22)=1</formula>
    </cfRule>
  </conditionalFormatting>
  <conditionalFormatting sqref="FL22">
    <cfRule type="expression" dxfId="13028" priority="15672" stopIfTrue="1">
      <formula>WEEKDAY($A22)=1</formula>
    </cfRule>
  </conditionalFormatting>
  <conditionalFormatting sqref="FL22">
    <cfRule type="expression" dxfId="13027" priority="15671" stopIfTrue="1">
      <formula>WEEKDAY($A22)=1</formula>
    </cfRule>
  </conditionalFormatting>
  <conditionalFormatting sqref="FL22">
    <cfRule type="expression" dxfId="13026" priority="15670" stopIfTrue="1">
      <formula>WEEKDAY($A22)=1</formula>
    </cfRule>
  </conditionalFormatting>
  <conditionalFormatting sqref="FL22">
    <cfRule type="expression" dxfId="13025" priority="15669" stopIfTrue="1">
      <formula>WEEKDAY($A22)=1</formula>
    </cfRule>
  </conditionalFormatting>
  <conditionalFormatting sqref="FL22">
    <cfRule type="expression" dxfId="13024" priority="15668" stopIfTrue="1">
      <formula>WEEKDAY($A22)=1</formula>
    </cfRule>
  </conditionalFormatting>
  <conditionalFormatting sqref="FL22">
    <cfRule type="expression" dxfId="13023" priority="15667" stopIfTrue="1">
      <formula>WEEKDAY($A22)=1</formula>
    </cfRule>
  </conditionalFormatting>
  <conditionalFormatting sqref="FL22">
    <cfRule type="expression" dxfId="13022" priority="15666" stopIfTrue="1">
      <formula>WEEKDAY($A22)=1</formula>
    </cfRule>
  </conditionalFormatting>
  <conditionalFormatting sqref="FL22">
    <cfRule type="expression" dxfId="13021" priority="15665" stopIfTrue="1">
      <formula>WEEKDAY($A22)=1</formula>
    </cfRule>
  </conditionalFormatting>
  <conditionalFormatting sqref="FL22">
    <cfRule type="expression" dxfId="13020" priority="15664" stopIfTrue="1">
      <formula>WEEKDAY($A22)=1</formula>
    </cfRule>
  </conditionalFormatting>
  <conditionalFormatting sqref="FL22">
    <cfRule type="expression" dxfId="13019" priority="15663" stopIfTrue="1">
      <formula>WEEKDAY($A22)=1</formula>
    </cfRule>
  </conditionalFormatting>
  <conditionalFormatting sqref="FL22">
    <cfRule type="expression" dxfId="13018" priority="15662" stopIfTrue="1">
      <formula>WEEKDAY($A22)=1</formula>
    </cfRule>
  </conditionalFormatting>
  <conditionalFormatting sqref="FL22">
    <cfRule type="expression" dxfId="13017" priority="15661" stopIfTrue="1">
      <formula>WEEKDAY($A22)=1</formula>
    </cfRule>
  </conditionalFormatting>
  <conditionalFormatting sqref="FL22">
    <cfRule type="expression" dxfId="13016" priority="15660" stopIfTrue="1">
      <formula>WEEKDAY($A22)=1</formula>
    </cfRule>
  </conditionalFormatting>
  <conditionalFormatting sqref="FL22">
    <cfRule type="expression" dxfId="13015" priority="15659" stopIfTrue="1">
      <formula>WEEKDAY($A22)=1</formula>
    </cfRule>
  </conditionalFormatting>
  <conditionalFormatting sqref="FL22">
    <cfRule type="expression" dxfId="13014" priority="15658" stopIfTrue="1">
      <formula>WEEKDAY($A22)=1</formula>
    </cfRule>
  </conditionalFormatting>
  <conditionalFormatting sqref="FL22">
    <cfRule type="expression" dxfId="13013" priority="15657" stopIfTrue="1">
      <formula>WEEKDAY($A22)=1</formula>
    </cfRule>
  </conditionalFormatting>
  <conditionalFormatting sqref="FL22">
    <cfRule type="expression" dxfId="13012" priority="15656" stopIfTrue="1">
      <formula>WEEKDAY($A22)=1</formula>
    </cfRule>
  </conditionalFormatting>
  <conditionalFormatting sqref="FL22">
    <cfRule type="expression" dxfId="13011" priority="15655" stopIfTrue="1">
      <formula>WEEKDAY($A22)=1</formula>
    </cfRule>
  </conditionalFormatting>
  <conditionalFormatting sqref="FL22">
    <cfRule type="expression" dxfId="13010" priority="15654" stopIfTrue="1">
      <formula>WEEKDAY($A22)=1</formula>
    </cfRule>
  </conditionalFormatting>
  <conditionalFormatting sqref="FL22">
    <cfRule type="expression" dxfId="13009" priority="15653" stopIfTrue="1">
      <formula>WEEKDAY($A22)=1</formula>
    </cfRule>
  </conditionalFormatting>
  <conditionalFormatting sqref="FL22">
    <cfRule type="expression" dxfId="13008" priority="15652" stopIfTrue="1">
      <formula>WEEKDAY($A22)=1</formula>
    </cfRule>
  </conditionalFormatting>
  <conditionalFormatting sqref="FL22">
    <cfRule type="expression" dxfId="13007" priority="15651" stopIfTrue="1">
      <formula>WEEKDAY($A22)=1</formula>
    </cfRule>
  </conditionalFormatting>
  <conditionalFormatting sqref="FL22">
    <cfRule type="expression" dxfId="13006" priority="15650" stopIfTrue="1">
      <formula>WEEKDAY($A22)=1</formula>
    </cfRule>
  </conditionalFormatting>
  <conditionalFormatting sqref="FL22">
    <cfRule type="expression" dxfId="13005" priority="15649" stopIfTrue="1">
      <formula>WEEKDAY($A22)=1</formula>
    </cfRule>
  </conditionalFormatting>
  <conditionalFormatting sqref="FL22">
    <cfRule type="expression" dxfId="13004" priority="15648" stopIfTrue="1">
      <formula>WEEKDAY($A22)=1</formula>
    </cfRule>
  </conditionalFormatting>
  <conditionalFormatting sqref="FL22">
    <cfRule type="expression" dxfId="13003" priority="15647" stopIfTrue="1">
      <formula>WEEKDAY($A22)=1</formula>
    </cfRule>
  </conditionalFormatting>
  <conditionalFormatting sqref="FL22">
    <cfRule type="expression" dxfId="13002" priority="15646" stopIfTrue="1">
      <formula>WEEKDAY($A22)=1</formula>
    </cfRule>
  </conditionalFormatting>
  <conditionalFormatting sqref="FL22">
    <cfRule type="expression" dxfId="13001" priority="15645" stopIfTrue="1">
      <formula>WEEKDAY($A22)=1</formula>
    </cfRule>
  </conditionalFormatting>
  <conditionalFormatting sqref="FL22">
    <cfRule type="expression" dxfId="13000" priority="15644" stopIfTrue="1">
      <formula>WEEKDAY($A22)=1</formula>
    </cfRule>
  </conditionalFormatting>
  <conditionalFormatting sqref="FL22">
    <cfRule type="expression" dxfId="12999" priority="15643" stopIfTrue="1">
      <formula>WEEKDAY($A22)=1</formula>
    </cfRule>
  </conditionalFormatting>
  <conditionalFormatting sqref="FL22">
    <cfRule type="expression" dxfId="12998" priority="15642" stopIfTrue="1">
      <formula>WEEKDAY($A22)=1</formula>
    </cfRule>
  </conditionalFormatting>
  <conditionalFormatting sqref="FL22">
    <cfRule type="expression" dxfId="12997" priority="15641" stopIfTrue="1">
      <formula>WEEKDAY($A22)=1</formula>
    </cfRule>
  </conditionalFormatting>
  <conditionalFormatting sqref="FL22">
    <cfRule type="expression" dxfId="12996" priority="15640" stopIfTrue="1">
      <formula>WEEKDAY($A22)=1</formula>
    </cfRule>
  </conditionalFormatting>
  <conditionalFormatting sqref="FL22">
    <cfRule type="expression" dxfId="12995" priority="15639" stopIfTrue="1">
      <formula>WEEKDAY($A22)=1</formula>
    </cfRule>
  </conditionalFormatting>
  <conditionalFormatting sqref="FL22">
    <cfRule type="expression" dxfId="12994" priority="15638" stopIfTrue="1">
      <formula>WEEKDAY($A22)=1</formula>
    </cfRule>
  </conditionalFormatting>
  <conditionalFormatting sqref="FL22">
    <cfRule type="expression" dxfId="12993" priority="15637" stopIfTrue="1">
      <formula>WEEKDAY($A22)=1</formula>
    </cfRule>
  </conditionalFormatting>
  <conditionalFormatting sqref="FL22">
    <cfRule type="expression" dxfId="12992" priority="15636" stopIfTrue="1">
      <formula>WEEKDAY($A22)=1</formula>
    </cfRule>
  </conditionalFormatting>
  <conditionalFormatting sqref="FL22">
    <cfRule type="expression" dxfId="12991" priority="15635" stopIfTrue="1">
      <formula>WEEKDAY($A22)=1</formula>
    </cfRule>
  </conditionalFormatting>
  <conditionalFormatting sqref="FL22">
    <cfRule type="expression" dxfId="12990" priority="15633" stopIfTrue="1">
      <formula>WEEKDAY($A22)=1</formula>
    </cfRule>
  </conditionalFormatting>
  <conditionalFormatting sqref="FL22">
    <cfRule type="expression" dxfId="12989" priority="15632" stopIfTrue="1">
      <formula>WEEKDAY($A22)=1</formula>
    </cfRule>
  </conditionalFormatting>
  <conditionalFormatting sqref="FL22">
    <cfRule type="expression" dxfId="12988" priority="15631" stopIfTrue="1">
      <formula>WEEKDAY($A22)=1</formula>
    </cfRule>
  </conditionalFormatting>
  <conditionalFormatting sqref="FL22">
    <cfRule type="expression" dxfId="12987" priority="15630" stopIfTrue="1">
      <formula>WEEKDAY($A22)=1</formula>
    </cfRule>
  </conditionalFormatting>
  <conditionalFormatting sqref="FL22">
    <cfRule type="expression" dxfId="12986" priority="15629" stopIfTrue="1">
      <formula>WEEKDAY($A22)=1</formula>
    </cfRule>
  </conditionalFormatting>
  <conditionalFormatting sqref="FL22">
    <cfRule type="expression" dxfId="12985" priority="15628" stopIfTrue="1">
      <formula>WEEKDAY($A22)=1</formula>
    </cfRule>
  </conditionalFormatting>
  <conditionalFormatting sqref="FL22">
    <cfRule type="expression" dxfId="12984" priority="15627" stopIfTrue="1">
      <formula>WEEKDAY($A22)=1</formula>
    </cfRule>
  </conditionalFormatting>
  <conditionalFormatting sqref="FL22">
    <cfRule type="expression" dxfId="12983" priority="15626" stopIfTrue="1">
      <formula>WEEKDAY($A22)=1</formula>
    </cfRule>
  </conditionalFormatting>
  <conditionalFormatting sqref="FL22">
    <cfRule type="expression" dxfId="12982" priority="15625" stopIfTrue="1">
      <formula>WEEKDAY($A22)=1</formula>
    </cfRule>
  </conditionalFormatting>
  <conditionalFormatting sqref="FL22">
    <cfRule type="expression" dxfId="12981" priority="15624" stopIfTrue="1">
      <formula>WEEKDAY($A22)=1</formula>
    </cfRule>
  </conditionalFormatting>
  <conditionalFormatting sqref="FL22">
    <cfRule type="expression" dxfId="12980" priority="15623" stopIfTrue="1">
      <formula>WEEKDAY($A22)=1</formula>
    </cfRule>
  </conditionalFormatting>
  <conditionalFormatting sqref="FL22">
    <cfRule type="expression" dxfId="12979" priority="15622" stopIfTrue="1">
      <formula>WEEKDAY($A22)=1</formula>
    </cfRule>
  </conditionalFormatting>
  <conditionalFormatting sqref="FL22">
    <cfRule type="expression" dxfId="12978" priority="15621" stopIfTrue="1">
      <formula>WEEKDAY($A22)=1</formula>
    </cfRule>
  </conditionalFormatting>
  <conditionalFormatting sqref="FL22">
    <cfRule type="expression" dxfId="12977" priority="15620" stopIfTrue="1">
      <formula>WEEKDAY($A22)=1</formula>
    </cfRule>
  </conditionalFormatting>
  <conditionalFormatting sqref="FL22">
    <cfRule type="expression" dxfId="12976" priority="15619" stopIfTrue="1">
      <formula>WEEKDAY($A22)=1</formula>
    </cfRule>
  </conditionalFormatting>
  <conditionalFormatting sqref="FL22">
    <cfRule type="expression" dxfId="12975" priority="15618" stopIfTrue="1">
      <formula>WEEKDAY($A22)=1</formula>
    </cfRule>
  </conditionalFormatting>
  <conditionalFormatting sqref="FL22">
    <cfRule type="expression" dxfId="12974" priority="15617" stopIfTrue="1">
      <formula>WEEKDAY($A22)=1</formula>
    </cfRule>
  </conditionalFormatting>
  <conditionalFormatting sqref="FL22">
    <cfRule type="expression" dxfId="12973" priority="15616" stopIfTrue="1">
      <formula>WEEKDAY($A22)=1</formula>
    </cfRule>
  </conditionalFormatting>
  <conditionalFormatting sqref="FL22">
    <cfRule type="expression" dxfId="12972" priority="15615" stopIfTrue="1">
      <formula>WEEKDAY($A22)=1</formula>
    </cfRule>
  </conditionalFormatting>
  <conditionalFormatting sqref="FL22">
    <cfRule type="expression" dxfId="12971" priority="15614" stopIfTrue="1">
      <formula>WEEKDAY($A22)=1</formula>
    </cfRule>
  </conditionalFormatting>
  <conditionalFormatting sqref="FL22">
    <cfRule type="expression" dxfId="12970" priority="15613" stopIfTrue="1">
      <formula>WEEKDAY($A22)=1</formula>
    </cfRule>
  </conditionalFormatting>
  <conditionalFormatting sqref="FL22">
    <cfRule type="expression" dxfId="12969" priority="15612" stopIfTrue="1">
      <formula>WEEKDAY($A22)=1</formula>
    </cfRule>
  </conditionalFormatting>
  <conditionalFormatting sqref="FL22">
    <cfRule type="expression" dxfId="12968" priority="15611" stopIfTrue="1">
      <formula>WEEKDAY($A22)=1</formula>
    </cfRule>
  </conditionalFormatting>
  <conditionalFormatting sqref="FL22">
    <cfRule type="expression" dxfId="12967" priority="15610" stopIfTrue="1">
      <formula>WEEKDAY($A22)=1</formula>
    </cfRule>
  </conditionalFormatting>
  <conditionalFormatting sqref="FL22">
    <cfRule type="expression" dxfId="12966" priority="15609" stopIfTrue="1">
      <formula>WEEKDAY($A22)=1</formula>
    </cfRule>
  </conditionalFormatting>
  <conditionalFormatting sqref="FL22">
    <cfRule type="expression" dxfId="12965" priority="15608" stopIfTrue="1">
      <formula>WEEKDAY($A22)=1</formula>
    </cfRule>
  </conditionalFormatting>
  <conditionalFormatting sqref="FL22">
    <cfRule type="expression" dxfId="12964" priority="15607" stopIfTrue="1">
      <formula>WEEKDAY($A22)=1</formula>
    </cfRule>
  </conditionalFormatting>
  <conditionalFormatting sqref="FL22">
    <cfRule type="expression" dxfId="12963" priority="15606" stopIfTrue="1">
      <formula>WEEKDAY($A22)=1</formula>
    </cfRule>
  </conditionalFormatting>
  <conditionalFormatting sqref="FL22">
    <cfRule type="expression" dxfId="12962" priority="15605" stopIfTrue="1">
      <formula>WEEKDAY($A22)=1</formula>
    </cfRule>
  </conditionalFormatting>
  <conditionalFormatting sqref="FL22">
    <cfRule type="expression" dxfId="12961" priority="15604" stopIfTrue="1">
      <formula>WEEKDAY($A22)=1</formula>
    </cfRule>
  </conditionalFormatting>
  <conditionalFormatting sqref="FL22">
    <cfRule type="expression" dxfId="12960" priority="15603" stopIfTrue="1">
      <formula>WEEKDAY($A22)=1</formula>
    </cfRule>
  </conditionalFormatting>
  <conditionalFormatting sqref="FL22">
    <cfRule type="expression" dxfId="12959" priority="15602" stopIfTrue="1">
      <formula>WEEKDAY($A22)=1</formula>
    </cfRule>
  </conditionalFormatting>
  <conditionalFormatting sqref="FL22">
    <cfRule type="expression" dxfId="12958" priority="15601" stopIfTrue="1">
      <formula>WEEKDAY($A22)=1</formula>
    </cfRule>
  </conditionalFormatting>
  <conditionalFormatting sqref="FL22">
    <cfRule type="expression" dxfId="12957" priority="15600" stopIfTrue="1">
      <formula>WEEKDAY($A22)=1</formula>
    </cfRule>
  </conditionalFormatting>
  <conditionalFormatting sqref="FL22">
    <cfRule type="expression" dxfId="12956" priority="15596" stopIfTrue="1">
      <formula>WEEKDAY($A22)=1</formula>
    </cfRule>
  </conditionalFormatting>
  <conditionalFormatting sqref="FL22">
    <cfRule type="expression" dxfId="12955" priority="15599" stopIfTrue="1">
      <formula>WEEKDAY($A22)=1</formula>
    </cfRule>
  </conditionalFormatting>
  <conditionalFormatting sqref="FL22">
    <cfRule type="expression" dxfId="12954" priority="15598" stopIfTrue="1">
      <formula>WEEKDAY($A22)=1</formula>
    </cfRule>
  </conditionalFormatting>
  <conditionalFormatting sqref="FL22">
    <cfRule type="expression" dxfId="12953" priority="15597" stopIfTrue="1">
      <formula>WEEKDAY($A22)=1</formula>
    </cfRule>
  </conditionalFormatting>
  <conditionalFormatting sqref="FL22">
    <cfRule type="expression" dxfId="12952" priority="15595" stopIfTrue="1">
      <formula>WEEKDAY($A22)=1</formula>
    </cfRule>
  </conditionalFormatting>
  <conditionalFormatting sqref="FL22">
    <cfRule type="expression" dxfId="12951" priority="15594" stopIfTrue="1">
      <formula>WEEKDAY($A22)=1</formula>
    </cfRule>
  </conditionalFormatting>
  <conditionalFormatting sqref="FL22">
    <cfRule type="expression" dxfId="12950" priority="15593" stopIfTrue="1">
      <formula>WEEKDAY($A22)=1</formula>
    </cfRule>
  </conditionalFormatting>
  <conditionalFormatting sqref="FL22">
    <cfRule type="expression" dxfId="12949" priority="15592" stopIfTrue="1">
      <formula>WEEKDAY($A22)=1</formula>
    </cfRule>
  </conditionalFormatting>
  <conditionalFormatting sqref="FL22">
    <cfRule type="expression" dxfId="12948" priority="15545" stopIfTrue="1">
      <formula>WEEKDAY($A22)=1</formula>
    </cfRule>
  </conditionalFormatting>
  <conditionalFormatting sqref="FL22">
    <cfRule type="expression" dxfId="12947" priority="15591" stopIfTrue="1">
      <formula>WEEKDAY($A22)=1</formula>
    </cfRule>
  </conditionalFormatting>
  <conditionalFormatting sqref="FL22">
    <cfRule type="expression" dxfId="12946" priority="15590" stopIfTrue="1">
      <formula>WEEKDAY($A22)=1</formula>
    </cfRule>
  </conditionalFormatting>
  <conditionalFormatting sqref="FL22">
    <cfRule type="expression" dxfId="12945" priority="15589" stopIfTrue="1">
      <formula>WEEKDAY($A22)=1</formula>
    </cfRule>
  </conditionalFormatting>
  <conditionalFormatting sqref="FL22">
    <cfRule type="expression" dxfId="12944" priority="15588" stopIfTrue="1">
      <formula>WEEKDAY($A22)=1</formula>
    </cfRule>
  </conditionalFormatting>
  <conditionalFormatting sqref="FL22">
    <cfRule type="expression" dxfId="12943" priority="15587" stopIfTrue="1">
      <formula>WEEKDAY($A22)=1</formula>
    </cfRule>
  </conditionalFormatting>
  <conditionalFormatting sqref="FL22">
    <cfRule type="expression" dxfId="12942" priority="15586" stopIfTrue="1">
      <formula>WEEKDAY($A22)=1</formula>
    </cfRule>
  </conditionalFormatting>
  <conditionalFormatting sqref="FL22">
    <cfRule type="expression" dxfId="12941" priority="15585" stopIfTrue="1">
      <formula>WEEKDAY($A22)=1</formula>
    </cfRule>
  </conditionalFormatting>
  <conditionalFormatting sqref="FL22">
    <cfRule type="expression" dxfId="12940" priority="15584" stopIfTrue="1">
      <formula>WEEKDAY($A22)=1</formula>
    </cfRule>
  </conditionalFormatting>
  <conditionalFormatting sqref="FL22">
    <cfRule type="expression" dxfId="12939" priority="15583" stopIfTrue="1">
      <formula>WEEKDAY($A22)=1</formula>
    </cfRule>
  </conditionalFormatting>
  <conditionalFormatting sqref="FL22">
    <cfRule type="expression" dxfId="12938" priority="15582" stopIfTrue="1">
      <formula>WEEKDAY($A22)=1</formula>
    </cfRule>
  </conditionalFormatting>
  <conditionalFormatting sqref="FL22">
    <cfRule type="expression" dxfId="12937" priority="15581" stopIfTrue="1">
      <formula>WEEKDAY($A22)=1</formula>
    </cfRule>
  </conditionalFormatting>
  <conditionalFormatting sqref="FL22">
    <cfRule type="expression" dxfId="12936" priority="15580" stopIfTrue="1">
      <formula>WEEKDAY($A22)=1</formula>
    </cfRule>
  </conditionalFormatting>
  <conditionalFormatting sqref="FL22">
    <cfRule type="expression" dxfId="12935" priority="15579" stopIfTrue="1">
      <formula>WEEKDAY($A22)=1</formula>
    </cfRule>
  </conditionalFormatting>
  <conditionalFormatting sqref="FL22">
    <cfRule type="expression" dxfId="12934" priority="15578" stopIfTrue="1">
      <formula>WEEKDAY($A22)=1</formula>
    </cfRule>
  </conditionalFormatting>
  <conditionalFormatting sqref="FL22">
    <cfRule type="expression" dxfId="12933" priority="15577" stopIfTrue="1">
      <formula>WEEKDAY($A22)=1</formula>
    </cfRule>
  </conditionalFormatting>
  <conditionalFormatting sqref="FL22">
    <cfRule type="expression" dxfId="12932" priority="15576" stopIfTrue="1">
      <formula>WEEKDAY($A22)=1</formula>
    </cfRule>
  </conditionalFormatting>
  <conditionalFormatting sqref="FL22">
    <cfRule type="expression" dxfId="12931" priority="15575" stopIfTrue="1">
      <formula>WEEKDAY($A22)=1</formula>
    </cfRule>
  </conditionalFormatting>
  <conditionalFormatting sqref="FL22">
    <cfRule type="expression" dxfId="12930" priority="15574" stopIfTrue="1">
      <formula>WEEKDAY($A22)=1</formula>
    </cfRule>
  </conditionalFormatting>
  <conditionalFormatting sqref="FL22">
    <cfRule type="expression" dxfId="12929" priority="15573" stopIfTrue="1">
      <formula>WEEKDAY($A22)=1</formula>
    </cfRule>
  </conditionalFormatting>
  <conditionalFormatting sqref="FL22">
    <cfRule type="expression" dxfId="12928" priority="15572" stopIfTrue="1">
      <formula>WEEKDAY($A22)=1</formula>
    </cfRule>
  </conditionalFormatting>
  <conditionalFormatting sqref="FL22">
    <cfRule type="expression" dxfId="12927" priority="15571" stopIfTrue="1">
      <formula>WEEKDAY($A22)=1</formula>
    </cfRule>
  </conditionalFormatting>
  <conditionalFormatting sqref="FL22">
    <cfRule type="expression" dxfId="12926" priority="15570" stopIfTrue="1">
      <formula>WEEKDAY($A22)=1</formula>
    </cfRule>
  </conditionalFormatting>
  <conditionalFormatting sqref="FL22">
    <cfRule type="expression" dxfId="12925" priority="15569" stopIfTrue="1">
      <formula>WEEKDAY($A22)=1</formula>
    </cfRule>
  </conditionalFormatting>
  <conditionalFormatting sqref="FL22">
    <cfRule type="expression" dxfId="12924" priority="15568" stopIfTrue="1">
      <formula>WEEKDAY($A22)=1</formula>
    </cfRule>
  </conditionalFormatting>
  <conditionalFormatting sqref="FL22">
    <cfRule type="expression" dxfId="12923" priority="15567" stopIfTrue="1">
      <formula>WEEKDAY($A22)=1</formula>
    </cfRule>
  </conditionalFormatting>
  <conditionalFormatting sqref="FL22">
    <cfRule type="expression" dxfId="12922" priority="15566" stopIfTrue="1">
      <formula>WEEKDAY($A22)=1</formula>
    </cfRule>
  </conditionalFormatting>
  <conditionalFormatting sqref="FL22">
    <cfRule type="expression" dxfId="12921" priority="15565" stopIfTrue="1">
      <formula>WEEKDAY($A22)=1</formula>
    </cfRule>
  </conditionalFormatting>
  <conditionalFormatting sqref="FL22">
    <cfRule type="expression" dxfId="12920" priority="15564" stopIfTrue="1">
      <formula>WEEKDAY($A22)=1</formula>
    </cfRule>
  </conditionalFormatting>
  <conditionalFormatting sqref="FL22">
    <cfRule type="expression" dxfId="12919" priority="15563" stopIfTrue="1">
      <formula>WEEKDAY($A22)=1</formula>
    </cfRule>
  </conditionalFormatting>
  <conditionalFormatting sqref="FL22">
    <cfRule type="expression" dxfId="12918" priority="15562" stopIfTrue="1">
      <formula>WEEKDAY($A22)=1</formula>
    </cfRule>
  </conditionalFormatting>
  <conditionalFormatting sqref="FL22">
    <cfRule type="expression" dxfId="12917" priority="15561" stopIfTrue="1">
      <formula>WEEKDAY($A22)=1</formula>
    </cfRule>
  </conditionalFormatting>
  <conditionalFormatting sqref="FL22">
    <cfRule type="expression" dxfId="12916" priority="15560" stopIfTrue="1">
      <formula>WEEKDAY($A22)=1</formula>
    </cfRule>
  </conditionalFormatting>
  <conditionalFormatting sqref="FL22">
    <cfRule type="expression" dxfId="12915" priority="15559" stopIfTrue="1">
      <formula>WEEKDAY($A22)=1</formula>
    </cfRule>
  </conditionalFormatting>
  <conditionalFormatting sqref="FL22">
    <cfRule type="expression" dxfId="12914" priority="15558" stopIfTrue="1">
      <formula>WEEKDAY($A22)=1</formula>
    </cfRule>
  </conditionalFormatting>
  <conditionalFormatting sqref="FL22">
    <cfRule type="expression" dxfId="12913" priority="15557" stopIfTrue="1">
      <formula>WEEKDAY($A22)=1</formula>
    </cfRule>
  </conditionalFormatting>
  <conditionalFormatting sqref="FL22">
    <cfRule type="expression" dxfId="12912" priority="15556" stopIfTrue="1">
      <formula>WEEKDAY($A22)=1</formula>
    </cfRule>
  </conditionalFormatting>
  <conditionalFormatting sqref="FL22">
    <cfRule type="expression" dxfId="12911" priority="15555" stopIfTrue="1">
      <formula>WEEKDAY($A22)=1</formula>
    </cfRule>
  </conditionalFormatting>
  <conditionalFormatting sqref="FL22">
    <cfRule type="expression" dxfId="12910" priority="15554" stopIfTrue="1">
      <formula>WEEKDAY($A22)=1</formula>
    </cfRule>
  </conditionalFormatting>
  <conditionalFormatting sqref="FL22">
    <cfRule type="expression" dxfId="12909" priority="15553" stopIfTrue="1">
      <formula>WEEKDAY($A22)=1</formula>
    </cfRule>
  </conditionalFormatting>
  <conditionalFormatting sqref="FL22">
    <cfRule type="expression" dxfId="12908" priority="15552" stopIfTrue="1">
      <formula>WEEKDAY($A22)=1</formula>
    </cfRule>
  </conditionalFormatting>
  <conditionalFormatting sqref="FL22">
    <cfRule type="expression" dxfId="12907" priority="15551" stopIfTrue="1">
      <formula>WEEKDAY($A22)=1</formula>
    </cfRule>
  </conditionalFormatting>
  <conditionalFormatting sqref="FL22">
    <cfRule type="expression" dxfId="12906" priority="15550" stopIfTrue="1">
      <formula>WEEKDAY($A22)=1</formula>
    </cfRule>
  </conditionalFormatting>
  <conditionalFormatting sqref="FL22">
    <cfRule type="expression" dxfId="12905" priority="15549" stopIfTrue="1">
      <formula>WEEKDAY($A22)=1</formula>
    </cfRule>
  </conditionalFormatting>
  <conditionalFormatting sqref="FL22">
    <cfRule type="expression" dxfId="12904" priority="15548" stopIfTrue="1">
      <formula>WEEKDAY($A22)=1</formula>
    </cfRule>
  </conditionalFormatting>
  <conditionalFormatting sqref="FL22">
    <cfRule type="expression" dxfId="12903" priority="15547" stopIfTrue="1">
      <formula>WEEKDAY($A22)=1</formula>
    </cfRule>
  </conditionalFormatting>
  <conditionalFormatting sqref="FL22">
    <cfRule type="expression" dxfId="12902" priority="15546" stopIfTrue="1">
      <formula>WEEKDAY($A22)=1</formula>
    </cfRule>
  </conditionalFormatting>
  <conditionalFormatting sqref="FL22">
    <cfRule type="expression" dxfId="12901" priority="15541" stopIfTrue="1">
      <formula>WEEKDAY($A22)=1</formula>
    </cfRule>
  </conditionalFormatting>
  <conditionalFormatting sqref="FL22">
    <cfRule type="expression" dxfId="12900" priority="15544" stopIfTrue="1">
      <formula>WEEKDAY($A22)=1</formula>
    </cfRule>
  </conditionalFormatting>
  <conditionalFormatting sqref="FL22">
    <cfRule type="expression" dxfId="12899" priority="15543" stopIfTrue="1">
      <formula>WEEKDAY($A22)=1</formula>
    </cfRule>
  </conditionalFormatting>
  <conditionalFormatting sqref="FL22">
    <cfRule type="expression" dxfId="12898" priority="15542" stopIfTrue="1">
      <formula>WEEKDAY($A22)=1</formula>
    </cfRule>
  </conditionalFormatting>
  <conditionalFormatting sqref="FL22">
    <cfRule type="expression" dxfId="12897" priority="15540" stopIfTrue="1">
      <formula>WEEKDAY($A22)=1</formula>
    </cfRule>
  </conditionalFormatting>
  <conditionalFormatting sqref="FL22">
    <cfRule type="expression" dxfId="12896" priority="15539" stopIfTrue="1">
      <formula>WEEKDAY($A22)=1</formula>
    </cfRule>
  </conditionalFormatting>
  <conditionalFormatting sqref="FL22">
    <cfRule type="expression" dxfId="12895" priority="15538" stopIfTrue="1">
      <formula>WEEKDAY($A22)=1</formula>
    </cfRule>
  </conditionalFormatting>
  <conditionalFormatting sqref="FL22">
    <cfRule type="expression" dxfId="12894" priority="15537" stopIfTrue="1">
      <formula>WEEKDAY($A22)=1</formula>
    </cfRule>
  </conditionalFormatting>
  <conditionalFormatting sqref="FL22">
    <cfRule type="expression" dxfId="12893" priority="15490" stopIfTrue="1">
      <formula>WEEKDAY($A22)=1</formula>
    </cfRule>
  </conditionalFormatting>
  <conditionalFormatting sqref="FL22">
    <cfRule type="expression" dxfId="12892" priority="15536" stopIfTrue="1">
      <formula>WEEKDAY($A22)=1</formula>
    </cfRule>
  </conditionalFormatting>
  <conditionalFormatting sqref="FL22">
    <cfRule type="expression" dxfId="12891" priority="15535" stopIfTrue="1">
      <formula>WEEKDAY($A22)=1</formula>
    </cfRule>
  </conditionalFormatting>
  <conditionalFormatting sqref="FL22">
    <cfRule type="expression" dxfId="12890" priority="15534" stopIfTrue="1">
      <formula>WEEKDAY($A22)=1</formula>
    </cfRule>
  </conditionalFormatting>
  <conditionalFormatting sqref="FL22">
    <cfRule type="expression" dxfId="12889" priority="15533" stopIfTrue="1">
      <formula>WEEKDAY($A22)=1</formula>
    </cfRule>
  </conditionalFormatting>
  <conditionalFormatting sqref="FL22">
    <cfRule type="expression" dxfId="12888" priority="15532" stopIfTrue="1">
      <formula>WEEKDAY($A22)=1</formula>
    </cfRule>
  </conditionalFormatting>
  <conditionalFormatting sqref="FL22">
    <cfRule type="expression" dxfId="12887" priority="15531" stopIfTrue="1">
      <formula>WEEKDAY($A22)=1</formula>
    </cfRule>
  </conditionalFormatting>
  <conditionalFormatting sqref="FL22">
    <cfRule type="expression" dxfId="12886" priority="15530" stopIfTrue="1">
      <formula>WEEKDAY($A22)=1</formula>
    </cfRule>
  </conditionalFormatting>
  <conditionalFormatting sqref="FL22">
    <cfRule type="expression" dxfId="12885" priority="15529" stopIfTrue="1">
      <formula>WEEKDAY($A22)=1</formula>
    </cfRule>
  </conditionalFormatting>
  <conditionalFormatting sqref="FL22">
    <cfRule type="expression" dxfId="12884" priority="15528" stopIfTrue="1">
      <formula>WEEKDAY($A22)=1</formula>
    </cfRule>
  </conditionalFormatting>
  <conditionalFormatting sqref="FL22">
    <cfRule type="expression" dxfId="12883" priority="15527" stopIfTrue="1">
      <formula>WEEKDAY($A22)=1</formula>
    </cfRule>
  </conditionalFormatting>
  <conditionalFormatting sqref="FL22">
    <cfRule type="expression" dxfId="12882" priority="15526" stopIfTrue="1">
      <formula>WEEKDAY($A22)=1</formula>
    </cfRule>
  </conditionalFormatting>
  <conditionalFormatting sqref="FL22">
    <cfRule type="expression" dxfId="12881" priority="15525" stopIfTrue="1">
      <formula>WEEKDAY($A22)=1</formula>
    </cfRule>
  </conditionalFormatting>
  <conditionalFormatting sqref="FL22">
    <cfRule type="expression" dxfId="12880" priority="15524" stopIfTrue="1">
      <formula>WEEKDAY($A22)=1</formula>
    </cfRule>
  </conditionalFormatting>
  <conditionalFormatting sqref="FL22">
    <cfRule type="expression" dxfId="12879" priority="15523" stopIfTrue="1">
      <formula>WEEKDAY($A22)=1</formula>
    </cfRule>
  </conditionalFormatting>
  <conditionalFormatting sqref="FL22">
    <cfRule type="expression" dxfId="12878" priority="15522" stopIfTrue="1">
      <formula>WEEKDAY($A22)=1</formula>
    </cfRule>
  </conditionalFormatting>
  <conditionalFormatting sqref="FL22">
    <cfRule type="expression" dxfId="12877" priority="15521" stopIfTrue="1">
      <formula>WEEKDAY($A22)=1</formula>
    </cfRule>
  </conditionalFormatting>
  <conditionalFormatting sqref="FL22">
    <cfRule type="expression" dxfId="12876" priority="15520" stopIfTrue="1">
      <formula>WEEKDAY($A22)=1</formula>
    </cfRule>
  </conditionalFormatting>
  <conditionalFormatting sqref="FL22">
    <cfRule type="expression" dxfId="12875" priority="15519" stopIfTrue="1">
      <formula>WEEKDAY($A22)=1</formula>
    </cfRule>
  </conditionalFormatting>
  <conditionalFormatting sqref="FL22">
    <cfRule type="expression" dxfId="12874" priority="15518" stopIfTrue="1">
      <formula>WEEKDAY($A22)=1</formula>
    </cfRule>
  </conditionalFormatting>
  <conditionalFormatting sqref="FL22">
    <cfRule type="expression" dxfId="12873" priority="15517" stopIfTrue="1">
      <formula>WEEKDAY($A22)=1</formula>
    </cfRule>
  </conditionalFormatting>
  <conditionalFormatting sqref="FL22">
    <cfRule type="expression" dxfId="12872" priority="15516" stopIfTrue="1">
      <formula>WEEKDAY($A22)=1</formula>
    </cfRule>
  </conditionalFormatting>
  <conditionalFormatting sqref="FL22">
    <cfRule type="expression" dxfId="12871" priority="15515" stopIfTrue="1">
      <formula>WEEKDAY($A22)=1</formula>
    </cfRule>
  </conditionalFormatting>
  <conditionalFormatting sqref="FL22">
    <cfRule type="expression" dxfId="12870" priority="15514" stopIfTrue="1">
      <formula>WEEKDAY($A22)=1</formula>
    </cfRule>
  </conditionalFormatting>
  <conditionalFormatting sqref="FL22">
    <cfRule type="expression" dxfId="12869" priority="15513" stopIfTrue="1">
      <formula>WEEKDAY($A22)=1</formula>
    </cfRule>
  </conditionalFormatting>
  <conditionalFormatting sqref="FL22">
    <cfRule type="expression" dxfId="12868" priority="15512" stopIfTrue="1">
      <formula>WEEKDAY($A22)=1</formula>
    </cfRule>
  </conditionalFormatting>
  <conditionalFormatting sqref="FL22">
    <cfRule type="expression" dxfId="12867" priority="15511" stopIfTrue="1">
      <formula>WEEKDAY($A22)=1</formula>
    </cfRule>
  </conditionalFormatting>
  <conditionalFormatting sqref="FL22">
    <cfRule type="expression" dxfId="12866" priority="15510" stopIfTrue="1">
      <formula>WEEKDAY($A22)=1</formula>
    </cfRule>
  </conditionalFormatting>
  <conditionalFormatting sqref="FL22">
    <cfRule type="expression" dxfId="12865" priority="15509" stopIfTrue="1">
      <formula>WEEKDAY($A22)=1</formula>
    </cfRule>
  </conditionalFormatting>
  <conditionalFormatting sqref="FL22">
    <cfRule type="expression" dxfId="12864" priority="15508" stopIfTrue="1">
      <formula>WEEKDAY($A22)=1</formula>
    </cfRule>
  </conditionalFormatting>
  <conditionalFormatting sqref="FL22">
    <cfRule type="expression" dxfId="12863" priority="15507" stopIfTrue="1">
      <formula>WEEKDAY($A22)=1</formula>
    </cfRule>
  </conditionalFormatting>
  <conditionalFormatting sqref="FL22">
    <cfRule type="expression" dxfId="12862" priority="15506" stopIfTrue="1">
      <formula>WEEKDAY($A22)=1</formula>
    </cfRule>
  </conditionalFormatting>
  <conditionalFormatting sqref="FL22">
    <cfRule type="expression" dxfId="12861" priority="15505" stopIfTrue="1">
      <formula>WEEKDAY($A22)=1</formula>
    </cfRule>
  </conditionalFormatting>
  <conditionalFormatting sqref="FL22">
    <cfRule type="expression" dxfId="12860" priority="15504" stopIfTrue="1">
      <formula>WEEKDAY($A22)=1</formula>
    </cfRule>
  </conditionalFormatting>
  <conditionalFormatting sqref="FL22">
    <cfRule type="expression" dxfId="12859" priority="15503" stopIfTrue="1">
      <formula>WEEKDAY($A22)=1</formula>
    </cfRule>
  </conditionalFormatting>
  <conditionalFormatting sqref="FL22">
    <cfRule type="expression" dxfId="12858" priority="15502" stopIfTrue="1">
      <formula>WEEKDAY($A22)=1</formula>
    </cfRule>
  </conditionalFormatting>
  <conditionalFormatting sqref="FL22">
    <cfRule type="expression" dxfId="12857" priority="15501" stopIfTrue="1">
      <formula>WEEKDAY($A22)=1</formula>
    </cfRule>
  </conditionalFormatting>
  <conditionalFormatting sqref="FL22">
    <cfRule type="expression" dxfId="12856" priority="15500" stopIfTrue="1">
      <formula>WEEKDAY($A22)=1</formula>
    </cfRule>
  </conditionalFormatting>
  <conditionalFormatting sqref="FL22">
    <cfRule type="expression" dxfId="12855" priority="15499" stopIfTrue="1">
      <formula>WEEKDAY($A22)=1</formula>
    </cfRule>
  </conditionalFormatting>
  <conditionalFormatting sqref="FL22">
    <cfRule type="expression" dxfId="12854" priority="15498" stopIfTrue="1">
      <formula>WEEKDAY($A22)=1</formula>
    </cfRule>
  </conditionalFormatting>
  <conditionalFormatting sqref="FL22">
    <cfRule type="expression" dxfId="12853" priority="15497" stopIfTrue="1">
      <formula>WEEKDAY($A22)=1</formula>
    </cfRule>
  </conditionalFormatting>
  <conditionalFormatting sqref="FL22">
    <cfRule type="expression" dxfId="12852" priority="15496" stopIfTrue="1">
      <formula>WEEKDAY($A22)=1</formula>
    </cfRule>
  </conditionalFormatting>
  <conditionalFormatting sqref="FL22">
    <cfRule type="expression" dxfId="12851" priority="15495" stopIfTrue="1">
      <formula>WEEKDAY($A22)=1</formula>
    </cfRule>
  </conditionalFormatting>
  <conditionalFormatting sqref="FL22">
    <cfRule type="expression" dxfId="12850" priority="15494" stopIfTrue="1">
      <formula>WEEKDAY($A22)=1</formula>
    </cfRule>
  </conditionalFormatting>
  <conditionalFormatting sqref="FL22">
    <cfRule type="expression" dxfId="12849" priority="15493" stopIfTrue="1">
      <formula>WEEKDAY($A22)=1</formula>
    </cfRule>
  </conditionalFormatting>
  <conditionalFormatting sqref="FL22">
    <cfRule type="expression" dxfId="12848" priority="15492" stopIfTrue="1">
      <formula>WEEKDAY($A22)=1</formula>
    </cfRule>
  </conditionalFormatting>
  <conditionalFormatting sqref="FL22">
    <cfRule type="expression" dxfId="12847" priority="15491" stopIfTrue="1">
      <formula>WEEKDAY($A22)=1</formula>
    </cfRule>
  </conditionalFormatting>
  <conditionalFormatting sqref="FL22">
    <cfRule type="expression" dxfId="12846" priority="15489" stopIfTrue="1">
      <formula>WEEKDAY($A22)=1</formula>
    </cfRule>
  </conditionalFormatting>
  <conditionalFormatting sqref="FL22">
    <cfRule type="expression" dxfId="12845" priority="15488" stopIfTrue="1">
      <formula>WEEKDAY($A22)=1</formula>
    </cfRule>
  </conditionalFormatting>
  <conditionalFormatting sqref="FL22">
    <cfRule type="expression" dxfId="12844" priority="15487" stopIfTrue="1">
      <formula>WEEKDAY($A22)=1</formula>
    </cfRule>
  </conditionalFormatting>
  <conditionalFormatting sqref="FL22">
    <cfRule type="expression" dxfId="12843" priority="15486" stopIfTrue="1">
      <formula>WEEKDAY($A22)=1</formula>
    </cfRule>
  </conditionalFormatting>
  <conditionalFormatting sqref="FL22">
    <cfRule type="expression" dxfId="12842" priority="15485" stopIfTrue="1">
      <formula>WEEKDAY($A22)=1</formula>
    </cfRule>
  </conditionalFormatting>
  <conditionalFormatting sqref="FL22">
    <cfRule type="expression" dxfId="12841" priority="15484" stopIfTrue="1">
      <formula>WEEKDAY($A22)=1</formula>
    </cfRule>
  </conditionalFormatting>
  <conditionalFormatting sqref="FL22">
    <cfRule type="expression" dxfId="12840" priority="15483" stopIfTrue="1">
      <formula>WEEKDAY($A22)=1</formula>
    </cfRule>
  </conditionalFormatting>
  <conditionalFormatting sqref="FL22">
    <cfRule type="expression" dxfId="12839" priority="15482" stopIfTrue="1">
      <formula>WEEKDAY($A22)=1</formula>
    </cfRule>
  </conditionalFormatting>
  <conditionalFormatting sqref="FL22">
    <cfRule type="expression" dxfId="12838" priority="15481" stopIfTrue="1">
      <formula>WEEKDAY($A22)=1</formula>
    </cfRule>
  </conditionalFormatting>
  <conditionalFormatting sqref="FL22">
    <cfRule type="expression" dxfId="12837" priority="15480" stopIfTrue="1">
      <formula>WEEKDAY($A22)=1</formula>
    </cfRule>
  </conditionalFormatting>
  <conditionalFormatting sqref="FL22">
    <cfRule type="expression" dxfId="12836" priority="15479" stopIfTrue="1">
      <formula>WEEKDAY($A22)=1</formula>
    </cfRule>
  </conditionalFormatting>
  <conditionalFormatting sqref="FL22">
    <cfRule type="expression" dxfId="12835" priority="15478" stopIfTrue="1">
      <formula>WEEKDAY($A22)=1</formula>
    </cfRule>
  </conditionalFormatting>
  <conditionalFormatting sqref="FL22">
    <cfRule type="expression" dxfId="12834" priority="15477" stopIfTrue="1">
      <formula>WEEKDAY($A22)=1</formula>
    </cfRule>
  </conditionalFormatting>
  <conditionalFormatting sqref="FL22">
    <cfRule type="expression" dxfId="12833" priority="15476" stopIfTrue="1">
      <formula>WEEKDAY($A22)=1</formula>
    </cfRule>
  </conditionalFormatting>
  <conditionalFormatting sqref="FL22">
    <cfRule type="expression" dxfId="12832" priority="15475" stopIfTrue="1">
      <formula>WEEKDAY($A22)=1</formula>
    </cfRule>
  </conditionalFormatting>
  <conditionalFormatting sqref="FL22">
    <cfRule type="expression" dxfId="12831" priority="15474" stopIfTrue="1">
      <formula>WEEKDAY($A22)=1</formula>
    </cfRule>
  </conditionalFormatting>
  <conditionalFormatting sqref="FL22">
    <cfRule type="expression" dxfId="12830" priority="15473" stopIfTrue="1">
      <formula>WEEKDAY($A22)=1</formula>
    </cfRule>
  </conditionalFormatting>
  <conditionalFormatting sqref="FL22">
    <cfRule type="expression" dxfId="12829" priority="15472" stopIfTrue="1">
      <formula>WEEKDAY($A22)=1</formula>
    </cfRule>
  </conditionalFormatting>
  <conditionalFormatting sqref="FL22">
    <cfRule type="expression" dxfId="12828" priority="15471" stopIfTrue="1">
      <formula>WEEKDAY($A22)=1</formula>
    </cfRule>
  </conditionalFormatting>
  <conditionalFormatting sqref="FL22">
    <cfRule type="expression" dxfId="12827" priority="15470" stopIfTrue="1">
      <formula>WEEKDAY($A22)=1</formula>
    </cfRule>
  </conditionalFormatting>
  <conditionalFormatting sqref="FL22">
    <cfRule type="expression" dxfId="12826" priority="15469" stopIfTrue="1">
      <formula>WEEKDAY($A22)=1</formula>
    </cfRule>
  </conditionalFormatting>
  <conditionalFormatting sqref="FL22">
    <cfRule type="expression" dxfId="12825" priority="15468" stopIfTrue="1">
      <formula>WEEKDAY($A22)=1</formula>
    </cfRule>
  </conditionalFormatting>
  <conditionalFormatting sqref="FL22">
    <cfRule type="expression" dxfId="12824" priority="15467" stopIfTrue="1">
      <formula>WEEKDAY($A22)=1</formula>
    </cfRule>
  </conditionalFormatting>
  <conditionalFormatting sqref="FL22">
    <cfRule type="expression" dxfId="12823" priority="15466" stopIfTrue="1">
      <formula>WEEKDAY($A22)=1</formula>
    </cfRule>
  </conditionalFormatting>
  <conditionalFormatting sqref="FL22">
    <cfRule type="expression" dxfId="12822" priority="15465" stopIfTrue="1">
      <formula>WEEKDAY($A22)=1</formula>
    </cfRule>
  </conditionalFormatting>
  <conditionalFormatting sqref="FL22">
    <cfRule type="expression" dxfId="12821" priority="15464" stopIfTrue="1">
      <formula>WEEKDAY($A22)=1</formula>
    </cfRule>
  </conditionalFormatting>
  <conditionalFormatting sqref="FL22">
    <cfRule type="expression" dxfId="12820" priority="15463" stopIfTrue="1">
      <formula>WEEKDAY($A22)=1</formula>
    </cfRule>
  </conditionalFormatting>
  <conditionalFormatting sqref="FL22">
    <cfRule type="expression" dxfId="12819" priority="15462" stopIfTrue="1">
      <formula>WEEKDAY($A22)=1</formula>
    </cfRule>
  </conditionalFormatting>
  <conditionalFormatting sqref="FL22">
    <cfRule type="expression" dxfId="12818" priority="15461" stopIfTrue="1">
      <formula>WEEKDAY($A22)=1</formula>
    </cfRule>
  </conditionalFormatting>
  <conditionalFormatting sqref="FL22">
    <cfRule type="expression" dxfId="12817" priority="15460" stopIfTrue="1">
      <formula>WEEKDAY($A22)=1</formula>
    </cfRule>
  </conditionalFormatting>
  <conditionalFormatting sqref="FL22">
    <cfRule type="expression" dxfId="12816" priority="15459" stopIfTrue="1">
      <formula>WEEKDAY($A22)=1</formula>
    </cfRule>
  </conditionalFormatting>
  <conditionalFormatting sqref="FL22">
    <cfRule type="expression" dxfId="12815" priority="15458" stopIfTrue="1">
      <formula>WEEKDAY($A22)=1</formula>
    </cfRule>
  </conditionalFormatting>
  <conditionalFormatting sqref="FL22">
    <cfRule type="expression" dxfId="12814" priority="15457" stopIfTrue="1">
      <formula>WEEKDAY($A22)=1</formula>
    </cfRule>
  </conditionalFormatting>
  <conditionalFormatting sqref="FL22">
    <cfRule type="expression" dxfId="12813" priority="15456" stopIfTrue="1">
      <formula>WEEKDAY($A22)=1</formula>
    </cfRule>
  </conditionalFormatting>
  <conditionalFormatting sqref="FL22">
    <cfRule type="expression" dxfId="12812" priority="15452" stopIfTrue="1">
      <formula>WEEKDAY($A22)=1</formula>
    </cfRule>
  </conditionalFormatting>
  <conditionalFormatting sqref="FL22">
    <cfRule type="expression" dxfId="12811" priority="15455" stopIfTrue="1">
      <formula>WEEKDAY($A22)=1</formula>
    </cfRule>
  </conditionalFormatting>
  <conditionalFormatting sqref="FL22">
    <cfRule type="expression" dxfId="12810" priority="15454" stopIfTrue="1">
      <formula>WEEKDAY($A22)=1</formula>
    </cfRule>
  </conditionalFormatting>
  <conditionalFormatting sqref="FL22">
    <cfRule type="expression" dxfId="12809" priority="15453" stopIfTrue="1">
      <formula>WEEKDAY($A22)=1</formula>
    </cfRule>
  </conditionalFormatting>
  <conditionalFormatting sqref="FL22">
    <cfRule type="expression" dxfId="12808" priority="15451" stopIfTrue="1">
      <formula>WEEKDAY($A22)=1</formula>
    </cfRule>
  </conditionalFormatting>
  <conditionalFormatting sqref="FL22">
    <cfRule type="expression" dxfId="12807" priority="15450" stopIfTrue="1">
      <formula>WEEKDAY($A22)=1</formula>
    </cfRule>
  </conditionalFormatting>
  <conditionalFormatting sqref="FL22">
    <cfRule type="expression" dxfId="12806" priority="15449" stopIfTrue="1">
      <formula>WEEKDAY($A22)=1</formula>
    </cfRule>
  </conditionalFormatting>
  <conditionalFormatting sqref="FL22">
    <cfRule type="expression" dxfId="12805" priority="15448" stopIfTrue="1">
      <formula>WEEKDAY($A22)=1</formula>
    </cfRule>
  </conditionalFormatting>
  <conditionalFormatting sqref="FL22">
    <cfRule type="expression" dxfId="12804" priority="15401" stopIfTrue="1">
      <formula>WEEKDAY($A22)=1</formula>
    </cfRule>
  </conditionalFormatting>
  <conditionalFormatting sqref="FL22">
    <cfRule type="expression" dxfId="12803" priority="15447" stopIfTrue="1">
      <formula>WEEKDAY($A22)=1</formula>
    </cfRule>
  </conditionalFormatting>
  <conditionalFormatting sqref="FL22">
    <cfRule type="expression" dxfId="12802" priority="15446" stopIfTrue="1">
      <formula>WEEKDAY($A22)=1</formula>
    </cfRule>
  </conditionalFormatting>
  <conditionalFormatting sqref="FL22">
    <cfRule type="expression" dxfId="12801" priority="15445" stopIfTrue="1">
      <formula>WEEKDAY($A22)=1</formula>
    </cfRule>
  </conditionalFormatting>
  <conditionalFormatting sqref="FL22">
    <cfRule type="expression" dxfId="12800" priority="15444" stopIfTrue="1">
      <formula>WEEKDAY($A22)=1</formula>
    </cfRule>
  </conditionalFormatting>
  <conditionalFormatting sqref="FL22">
    <cfRule type="expression" dxfId="12799" priority="15443" stopIfTrue="1">
      <formula>WEEKDAY($A22)=1</formula>
    </cfRule>
  </conditionalFormatting>
  <conditionalFormatting sqref="FL22">
    <cfRule type="expression" dxfId="12798" priority="15442" stopIfTrue="1">
      <formula>WEEKDAY($A22)=1</formula>
    </cfRule>
  </conditionalFormatting>
  <conditionalFormatting sqref="FL22">
    <cfRule type="expression" dxfId="12797" priority="15441" stopIfTrue="1">
      <formula>WEEKDAY($A22)=1</formula>
    </cfRule>
  </conditionalFormatting>
  <conditionalFormatting sqref="FL22">
    <cfRule type="expression" dxfId="12796" priority="15440" stopIfTrue="1">
      <formula>WEEKDAY($A22)=1</formula>
    </cfRule>
  </conditionalFormatting>
  <conditionalFormatting sqref="FL22">
    <cfRule type="expression" dxfId="12795" priority="15439" stopIfTrue="1">
      <formula>WEEKDAY($A22)=1</formula>
    </cfRule>
  </conditionalFormatting>
  <conditionalFormatting sqref="FL22">
    <cfRule type="expression" dxfId="12794" priority="15438" stopIfTrue="1">
      <formula>WEEKDAY($A22)=1</formula>
    </cfRule>
  </conditionalFormatting>
  <conditionalFormatting sqref="FL22">
    <cfRule type="expression" dxfId="12793" priority="15437" stopIfTrue="1">
      <formula>WEEKDAY($A22)=1</formula>
    </cfRule>
  </conditionalFormatting>
  <conditionalFormatting sqref="FL22">
    <cfRule type="expression" dxfId="12792" priority="15436" stopIfTrue="1">
      <formula>WEEKDAY($A22)=1</formula>
    </cfRule>
  </conditionalFormatting>
  <conditionalFormatting sqref="FL22">
    <cfRule type="expression" dxfId="12791" priority="15435" stopIfTrue="1">
      <formula>WEEKDAY($A22)=1</formula>
    </cfRule>
  </conditionalFormatting>
  <conditionalFormatting sqref="FL22">
    <cfRule type="expression" dxfId="12790" priority="15434" stopIfTrue="1">
      <formula>WEEKDAY($A22)=1</formula>
    </cfRule>
  </conditionalFormatting>
  <conditionalFormatting sqref="FL22">
    <cfRule type="expression" dxfId="12789" priority="15433" stopIfTrue="1">
      <formula>WEEKDAY($A22)=1</formula>
    </cfRule>
  </conditionalFormatting>
  <conditionalFormatting sqref="FL22">
    <cfRule type="expression" dxfId="12788" priority="15432" stopIfTrue="1">
      <formula>WEEKDAY($A22)=1</formula>
    </cfRule>
  </conditionalFormatting>
  <conditionalFormatting sqref="FL22">
    <cfRule type="expression" dxfId="12787" priority="15431" stopIfTrue="1">
      <formula>WEEKDAY($A22)=1</formula>
    </cfRule>
  </conditionalFormatting>
  <conditionalFormatting sqref="FL22">
    <cfRule type="expression" dxfId="12786" priority="15430" stopIfTrue="1">
      <formula>WEEKDAY($A22)=1</formula>
    </cfRule>
  </conditionalFormatting>
  <conditionalFormatting sqref="FL22">
    <cfRule type="expression" dxfId="12785" priority="15429" stopIfTrue="1">
      <formula>WEEKDAY($A22)=1</formula>
    </cfRule>
  </conditionalFormatting>
  <conditionalFormatting sqref="FL22">
    <cfRule type="expression" dxfId="12784" priority="15428" stopIfTrue="1">
      <formula>WEEKDAY($A22)=1</formula>
    </cfRule>
  </conditionalFormatting>
  <conditionalFormatting sqref="FL22">
    <cfRule type="expression" dxfId="12783" priority="15427" stopIfTrue="1">
      <formula>WEEKDAY($A22)=1</formula>
    </cfRule>
  </conditionalFormatting>
  <conditionalFormatting sqref="FL22">
    <cfRule type="expression" dxfId="12782" priority="15426" stopIfTrue="1">
      <formula>WEEKDAY($A22)=1</formula>
    </cfRule>
  </conditionalFormatting>
  <conditionalFormatting sqref="FL22">
    <cfRule type="expression" dxfId="12781" priority="15425" stopIfTrue="1">
      <formula>WEEKDAY($A22)=1</formula>
    </cfRule>
  </conditionalFormatting>
  <conditionalFormatting sqref="FL22">
    <cfRule type="expression" dxfId="12780" priority="15424" stopIfTrue="1">
      <formula>WEEKDAY($A22)=1</formula>
    </cfRule>
  </conditionalFormatting>
  <conditionalFormatting sqref="FL22">
    <cfRule type="expression" dxfId="12779" priority="15423" stopIfTrue="1">
      <formula>WEEKDAY($A22)=1</formula>
    </cfRule>
  </conditionalFormatting>
  <conditionalFormatting sqref="FL22">
    <cfRule type="expression" dxfId="12778" priority="15422" stopIfTrue="1">
      <formula>WEEKDAY($A22)=1</formula>
    </cfRule>
  </conditionalFormatting>
  <conditionalFormatting sqref="FL22">
    <cfRule type="expression" dxfId="12777" priority="15421" stopIfTrue="1">
      <formula>WEEKDAY($A22)=1</formula>
    </cfRule>
  </conditionalFormatting>
  <conditionalFormatting sqref="FL22">
    <cfRule type="expression" dxfId="12776" priority="15420" stopIfTrue="1">
      <formula>WEEKDAY($A22)=1</formula>
    </cfRule>
  </conditionalFormatting>
  <conditionalFormatting sqref="FL22">
    <cfRule type="expression" dxfId="12775" priority="15419" stopIfTrue="1">
      <formula>WEEKDAY($A22)=1</formula>
    </cfRule>
  </conditionalFormatting>
  <conditionalFormatting sqref="FL22">
    <cfRule type="expression" dxfId="12774" priority="15418" stopIfTrue="1">
      <formula>WEEKDAY($A22)=1</formula>
    </cfRule>
  </conditionalFormatting>
  <conditionalFormatting sqref="FL22">
    <cfRule type="expression" dxfId="12773" priority="15417" stopIfTrue="1">
      <formula>WEEKDAY($A22)=1</formula>
    </cfRule>
  </conditionalFormatting>
  <conditionalFormatting sqref="FL22">
    <cfRule type="expression" dxfId="12772" priority="15416" stopIfTrue="1">
      <formula>WEEKDAY($A22)=1</formula>
    </cfRule>
  </conditionalFormatting>
  <conditionalFormatting sqref="FL22">
    <cfRule type="expression" dxfId="12771" priority="15415" stopIfTrue="1">
      <formula>WEEKDAY($A22)=1</formula>
    </cfRule>
  </conditionalFormatting>
  <conditionalFormatting sqref="FL22">
    <cfRule type="expression" dxfId="12770" priority="15414" stopIfTrue="1">
      <formula>WEEKDAY($A22)=1</formula>
    </cfRule>
  </conditionalFormatting>
  <conditionalFormatting sqref="FL22">
    <cfRule type="expression" dxfId="12769" priority="15413" stopIfTrue="1">
      <formula>WEEKDAY($A22)=1</formula>
    </cfRule>
  </conditionalFormatting>
  <conditionalFormatting sqref="FL22">
    <cfRule type="expression" dxfId="12768" priority="15412" stopIfTrue="1">
      <formula>WEEKDAY($A22)=1</formula>
    </cfRule>
  </conditionalFormatting>
  <conditionalFormatting sqref="FL22">
    <cfRule type="expression" dxfId="12767" priority="15411" stopIfTrue="1">
      <formula>WEEKDAY($A22)=1</formula>
    </cfRule>
  </conditionalFormatting>
  <conditionalFormatting sqref="FL22">
    <cfRule type="expression" dxfId="12766" priority="15410" stopIfTrue="1">
      <formula>WEEKDAY($A22)=1</formula>
    </cfRule>
  </conditionalFormatting>
  <conditionalFormatting sqref="FL22">
    <cfRule type="expression" dxfId="12765" priority="15409" stopIfTrue="1">
      <formula>WEEKDAY($A22)=1</formula>
    </cfRule>
  </conditionalFormatting>
  <conditionalFormatting sqref="FL22">
    <cfRule type="expression" dxfId="12764" priority="15408" stopIfTrue="1">
      <formula>WEEKDAY($A22)=1</formula>
    </cfRule>
  </conditionalFormatting>
  <conditionalFormatting sqref="FL22">
    <cfRule type="expression" dxfId="12763" priority="15407" stopIfTrue="1">
      <formula>WEEKDAY($A22)=1</formula>
    </cfRule>
  </conditionalFormatting>
  <conditionalFormatting sqref="FL22">
    <cfRule type="expression" dxfId="12762" priority="15406" stopIfTrue="1">
      <formula>WEEKDAY($A22)=1</formula>
    </cfRule>
  </conditionalFormatting>
  <conditionalFormatting sqref="FL22">
    <cfRule type="expression" dxfId="12761" priority="15405" stopIfTrue="1">
      <formula>WEEKDAY($A22)=1</formula>
    </cfRule>
  </conditionalFormatting>
  <conditionalFormatting sqref="FL22">
    <cfRule type="expression" dxfId="12760" priority="15404" stopIfTrue="1">
      <formula>WEEKDAY($A22)=1</formula>
    </cfRule>
  </conditionalFormatting>
  <conditionalFormatting sqref="FL22">
    <cfRule type="expression" dxfId="12759" priority="15403" stopIfTrue="1">
      <formula>WEEKDAY($A22)=1</formula>
    </cfRule>
  </conditionalFormatting>
  <conditionalFormatting sqref="FL22">
    <cfRule type="expression" dxfId="12758" priority="15402" stopIfTrue="1">
      <formula>WEEKDAY($A22)=1</formula>
    </cfRule>
  </conditionalFormatting>
  <conditionalFormatting sqref="FL22">
    <cfRule type="expression" dxfId="12757" priority="15397" stopIfTrue="1">
      <formula>WEEKDAY($A22)=1</formula>
    </cfRule>
  </conditionalFormatting>
  <conditionalFormatting sqref="FL22">
    <cfRule type="expression" dxfId="12756" priority="15400" stopIfTrue="1">
      <formula>WEEKDAY($A22)=1</formula>
    </cfRule>
  </conditionalFormatting>
  <conditionalFormatting sqref="FL22">
    <cfRule type="expression" dxfId="12755" priority="15399" stopIfTrue="1">
      <formula>WEEKDAY($A22)=1</formula>
    </cfRule>
  </conditionalFormatting>
  <conditionalFormatting sqref="FL22">
    <cfRule type="expression" dxfId="12754" priority="15398" stopIfTrue="1">
      <formula>WEEKDAY($A22)=1</formula>
    </cfRule>
  </conditionalFormatting>
  <conditionalFormatting sqref="FL22">
    <cfRule type="expression" dxfId="12753" priority="15396" stopIfTrue="1">
      <formula>WEEKDAY($A22)=1</formula>
    </cfRule>
  </conditionalFormatting>
  <conditionalFormatting sqref="FL22">
    <cfRule type="expression" dxfId="12752" priority="15395" stopIfTrue="1">
      <formula>WEEKDAY($A22)=1</formula>
    </cfRule>
  </conditionalFormatting>
  <conditionalFormatting sqref="FL22">
    <cfRule type="expression" dxfId="12751" priority="15394" stopIfTrue="1">
      <formula>WEEKDAY($A22)=1</formula>
    </cfRule>
  </conditionalFormatting>
  <conditionalFormatting sqref="FL22">
    <cfRule type="expression" dxfId="12750" priority="15393" stopIfTrue="1">
      <formula>WEEKDAY($A22)=1</formula>
    </cfRule>
  </conditionalFormatting>
  <conditionalFormatting sqref="FL22">
    <cfRule type="expression" dxfId="12749" priority="15346" stopIfTrue="1">
      <formula>WEEKDAY($A22)=1</formula>
    </cfRule>
  </conditionalFormatting>
  <conditionalFormatting sqref="FL22">
    <cfRule type="expression" dxfId="12748" priority="15392" stopIfTrue="1">
      <formula>WEEKDAY($A22)=1</formula>
    </cfRule>
  </conditionalFormatting>
  <conditionalFormatting sqref="FL22">
    <cfRule type="expression" dxfId="12747" priority="15391" stopIfTrue="1">
      <formula>WEEKDAY($A22)=1</formula>
    </cfRule>
  </conditionalFormatting>
  <conditionalFormatting sqref="FL22">
    <cfRule type="expression" dxfId="12746" priority="15390" stopIfTrue="1">
      <formula>WEEKDAY($A22)=1</formula>
    </cfRule>
  </conditionalFormatting>
  <conditionalFormatting sqref="FL22">
    <cfRule type="expression" dxfId="12745" priority="15389" stopIfTrue="1">
      <formula>WEEKDAY($A22)=1</formula>
    </cfRule>
  </conditionalFormatting>
  <conditionalFormatting sqref="FL22">
    <cfRule type="expression" dxfId="12744" priority="15388" stopIfTrue="1">
      <formula>WEEKDAY($A22)=1</formula>
    </cfRule>
  </conditionalFormatting>
  <conditionalFormatting sqref="FL22">
    <cfRule type="expression" dxfId="12743" priority="15387" stopIfTrue="1">
      <formula>WEEKDAY($A22)=1</formula>
    </cfRule>
  </conditionalFormatting>
  <conditionalFormatting sqref="FL22">
    <cfRule type="expression" dxfId="12742" priority="15386" stopIfTrue="1">
      <formula>WEEKDAY($A22)=1</formula>
    </cfRule>
  </conditionalFormatting>
  <conditionalFormatting sqref="FL22">
    <cfRule type="expression" dxfId="12741" priority="15385" stopIfTrue="1">
      <formula>WEEKDAY($A22)=1</formula>
    </cfRule>
  </conditionalFormatting>
  <conditionalFormatting sqref="FL22">
    <cfRule type="expression" dxfId="12740" priority="15384" stopIfTrue="1">
      <formula>WEEKDAY($A22)=1</formula>
    </cfRule>
  </conditionalFormatting>
  <conditionalFormatting sqref="FL22">
    <cfRule type="expression" dxfId="12739" priority="15383" stopIfTrue="1">
      <formula>WEEKDAY($A22)=1</formula>
    </cfRule>
  </conditionalFormatting>
  <conditionalFormatting sqref="FL22">
    <cfRule type="expression" dxfId="12738" priority="15382" stopIfTrue="1">
      <formula>WEEKDAY($A22)=1</formula>
    </cfRule>
  </conditionalFormatting>
  <conditionalFormatting sqref="FL22">
    <cfRule type="expression" dxfId="12737" priority="15381" stopIfTrue="1">
      <formula>WEEKDAY($A22)=1</formula>
    </cfRule>
  </conditionalFormatting>
  <conditionalFormatting sqref="FL22">
    <cfRule type="expression" dxfId="12736" priority="15380" stopIfTrue="1">
      <formula>WEEKDAY($A22)=1</formula>
    </cfRule>
  </conditionalFormatting>
  <conditionalFormatting sqref="FL22">
    <cfRule type="expression" dxfId="12735" priority="15379" stopIfTrue="1">
      <formula>WEEKDAY($A22)=1</formula>
    </cfRule>
  </conditionalFormatting>
  <conditionalFormatting sqref="FL22">
    <cfRule type="expression" dxfId="12734" priority="15378" stopIfTrue="1">
      <formula>WEEKDAY($A22)=1</formula>
    </cfRule>
  </conditionalFormatting>
  <conditionalFormatting sqref="FL22">
    <cfRule type="expression" dxfId="12733" priority="15377" stopIfTrue="1">
      <formula>WEEKDAY($A22)=1</formula>
    </cfRule>
  </conditionalFormatting>
  <conditionalFormatting sqref="FL22">
    <cfRule type="expression" dxfId="12732" priority="15376" stopIfTrue="1">
      <formula>WEEKDAY($A22)=1</formula>
    </cfRule>
  </conditionalFormatting>
  <conditionalFormatting sqref="FL22">
    <cfRule type="expression" dxfId="12731" priority="15375" stopIfTrue="1">
      <formula>WEEKDAY($A22)=1</formula>
    </cfRule>
  </conditionalFormatting>
  <conditionalFormatting sqref="FL22">
    <cfRule type="expression" dxfId="12730" priority="15374" stopIfTrue="1">
      <formula>WEEKDAY($A22)=1</formula>
    </cfRule>
  </conditionalFormatting>
  <conditionalFormatting sqref="FL22">
    <cfRule type="expression" dxfId="12729" priority="15373" stopIfTrue="1">
      <formula>WEEKDAY($A22)=1</formula>
    </cfRule>
  </conditionalFormatting>
  <conditionalFormatting sqref="FL22">
    <cfRule type="expression" dxfId="12728" priority="15372" stopIfTrue="1">
      <formula>WEEKDAY($A22)=1</formula>
    </cfRule>
  </conditionalFormatting>
  <conditionalFormatting sqref="FL22">
    <cfRule type="expression" dxfId="12727" priority="15371" stopIfTrue="1">
      <formula>WEEKDAY($A22)=1</formula>
    </cfRule>
  </conditionalFormatting>
  <conditionalFormatting sqref="FL22">
    <cfRule type="expression" dxfId="12726" priority="15370" stopIfTrue="1">
      <formula>WEEKDAY($A22)=1</formula>
    </cfRule>
  </conditionalFormatting>
  <conditionalFormatting sqref="FL22">
    <cfRule type="expression" dxfId="12725" priority="15369" stopIfTrue="1">
      <formula>WEEKDAY($A22)=1</formula>
    </cfRule>
  </conditionalFormatting>
  <conditionalFormatting sqref="FL22">
    <cfRule type="expression" dxfId="12724" priority="15368" stopIfTrue="1">
      <formula>WEEKDAY($A22)=1</formula>
    </cfRule>
  </conditionalFormatting>
  <conditionalFormatting sqref="FL22">
    <cfRule type="expression" dxfId="12723" priority="15367" stopIfTrue="1">
      <formula>WEEKDAY($A22)=1</formula>
    </cfRule>
  </conditionalFormatting>
  <conditionalFormatting sqref="FL22">
    <cfRule type="expression" dxfId="12722" priority="15366" stopIfTrue="1">
      <formula>WEEKDAY($A22)=1</formula>
    </cfRule>
  </conditionalFormatting>
  <conditionalFormatting sqref="FL22">
    <cfRule type="expression" dxfId="12721" priority="15365" stopIfTrue="1">
      <formula>WEEKDAY($A22)=1</formula>
    </cfRule>
  </conditionalFormatting>
  <conditionalFormatting sqref="FL22">
    <cfRule type="expression" dxfId="12720" priority="15364" stopIfTrue="1">
      <formula>WEEKDAY($A22)=1</formula>
    </cfRule>
  </conditionalFormatting>
  <conditionalFormatting sqref="FL22">
    <cfRule type="expression" dxfId="12719" priority="15363" stopIfTrue="1">
      <formula>WEEKDAY($A22)=1</formula>
    </cfRule>
  </conditionalFormatting>
  <conditionalFormatting sqref="FL22">
    <cfRule type="expression" dxfId="12718" priority="15362" stopIfTrue="1">
      <formula>WEEKDAY($A22)=1</formula>
    </cfRule>
  </conditionalFormatting>
  <conditionalFormatting sqref="FL22">
    <cfRule type="expression" dxfId="12717" priority="15361" stopIfTrue="1">
      <formula>WEEKDAY($A22)=1</formula>
    </cfRule>
  </conditionalFormatting>
  <conditionalFormatting sqref="FL22">
    <cfRule type="expression" dxfId="12716" priority="15360" stopIfTrue="1">
      <formula>WEEKDAY($A22)=1</formula>
    </cfRule>
  </conditionalFormatting>
  <conditionalFormatting sqref="FL22">
    <cfRule type="expression" dxfId="12715" priority="15359" stopIfTrue="1">
      <formula>WEEKDAY($A22)=1</formula>
    </cfRule>
  </conditionalFormatting>
  <conditionalFormatting sqref="FL22">
    <cfRule type="expression" dxfId="12714" priority="15358" stopIfTrue="1">
      <formula>WEEKDAY($A22)=1</formula>
    </cfRule>
  </conditionalFormatting>
  <conditionalFormatting sqref="FL22">
    <cfRule type="expression" dxfId="12713" priority="15357" stopIfTrue="1">
      <formula>WEEKDAY($A22)=1</formula>
    </cfRule>
  </conditionalFormatting>
  <conditionalFormatting sqref="FL22">
    <cfRule type="expression" dxfId="12712" priority="15356" stopIfTrue="1">
      <formula>WEEKDAY($A22)=1</formula>
    </cfRule>
  </conditionalFormatting>
  <conditionalFormatting sqref="FL22">
    <cfRule type="expression" dxfId="12711" priority="15355" stopIfTrue="1">
      <formula>WEEKDAY($A22)=1</formula>
    </cfRule>
  </conditionalFormatting>
  <conditionalFormatting sqref="FL22">
    <cfRule type="expression" dxfId="12710" priority="15354" stopIfTrue="1">
      <formula>WEEKDAY($A22)=1</formula>
    </cfRule>
  </conditionalFormatting>
  <conditionalFormatting sqref="FL22">
    <cfRule type="expression" dxfId="12709" priority="15353" stopIfTrue="1">
      <formula>WEEKDAY($A22)=1</formula>
    </cfRule>
  </conditionalFormatting>
  <conditionalFormatting sqref="FL22">
    <cfRule type="expression" dxfId="12708" priority="15352" stopIfTrue="1">
      <formula>WEEKDAY($A22)=1</formula>
    </cfRule>
  </conditionalFormatting>
  <conditionalFormatting sqref="FL22">
    <cfRule type="expression" dxfId="12707" priority="15351" stopIfTrue="1">
      <formula>WEEKDAY($A22)=1</formula>
    </cfRule>
  </conditionalFormatting>
  <conditionalFormatting sqref="FL22">
    <cfRule type="expression" dxfId="12706" priority="15350" stopIfTrue="1">
      <formula>WEEKDAY($A22)=1</formula>
    </cfRule>
  </conditionalFormatting>
  <conditionalFormatting sqref="FL22">
    <cfRule type="expression" dxfId="12705" priority="15349" stopIfTrue="1">
      <formula>WEEKDAY($A22)=1</formula>
    </cfRule>
  </conditionalFormatting>
  <conditionalFormatting sqref="FL22">
    <cfRule type="expression" dxfId="12704" priority="15348" stopIfTrue="1">
      <formula>WEEKDAY($A22)=1</formula>
    </cfRule>
  </conditionalFormatting>
  <conditionalFormatting sqref="FL22">
    <cfRule type="expression" dxfId="12703" priority="15347" stopIfTrue="1">
      <formula>WEEKDAY($A22)=1</formula>
    </cfRule>
  </conditionalFormatting>
  <conditionalFormatting sqref="FL22">
    <cfRule type="expression" dxfId="12702" priority="15345" stopIfTrue="1">
      <formula>WEEKDAY($A22)=1</formula>
    </cfRule>
  </conditionalFormatting>
  <conditionalFormatting sqref="FL22">
    <cfRule type="expression" dxfId="12701" priority="15344" stopIfTrue="1">
      <formula>WEEKDAY($A22)=1</formula>
    </cfRule>
  </conditionalFormatting>
  <conditionalFormatting sqref="FL22">
    <cfRule type="expression" dxfId="12700" priority="15343" stopIfTrue="1">
      <formula>WEEKDAY($A22)=1</formula>
    </cfRule>
  </conditionalFormatting>
  <conditionalFormatting sqref="FL22">
    <cfRule type="expression" dxfId="12699" priority="15342" stopIfTrue="1">
      <formula>WEEKDAY($A22)=1</formula>
    </cfRule>
  </conditionalFormatting>
  <conditionalFormatting sqref="FL22">
    <cfRule type="expression" dxfId="12698" priority="15341" stopIfTrue="1">
      <formula>WEEKDAY($A22)=1</formula>
    </cfRule>
  </conditionalFormatting>
  <conditionalFormatting sqref="FL22">
    <cfRule type="expression" dxfId="12697" priority="15340" stopIfTrue="1">
      <formula>WEEKDAY($A22)=1</formula>
    </cfRule>
  </conditionalFormatting>
  <conditionalFormatting sqref="FL22">
    <cfRule type="expression" dxfId="12696" priority="15339" stopIfTrue="1">
      <formula>WEEKDAY($A22)=1</formula>
    </cfRule>
  </conditionalFormatting>
  <conditionalFormatting sqref="FL22">
    <cfRule type="expression" dxfId="12695" priority="15338" stopIfTrue="1">
      <formula>WEEKDAY($A22)=1</formula>
    </cfRule>
  </conditionalFormatting>
  <conditionalFormatting sqref="FL22">
    <cfRule type="expression" dxfId="12694" priority="15337" stopIfTrue="1">
      <formula>WEEKDAY($A22)=1</formula>
    </cfRule>
  </conditionalFormatting>
  <conditionalFormatting sqref="FL22">
    <cfRule type="expression" dxfId="12693" priority="15336" stopIfTrue="1">
      <formula>WEEKDAY($A22)=1</formula>
    </cfRule>
  </conditionalFormatting>
  <conditionalFormatting sqref="FL22">
    <cfRule type="expression" dxfId="12692" priority="15335" stopIfTrue="1">
      <formula>WEEKDAY($A22)=1</formula>
    </cfRule>
  </conditionalFormatting>
  <conditionalFormatting sqref="FL22">
    <cfRule type="expression" dxfId="12691" priority="15334" stopIfTrue="1">
      <formula>WEEKDAY($A22)=1</formula>
    </cfRule>
  </conditionalFormatting>
  <conditionalFormatting sqref="FL22">
    <cfRule type="expression" dxfId="12690" priority="15333" stopIfTrue="1">
      <formula>WEEKDAY($A22)=1</formula>
    </cfRule>
  </conditionalFormatting>
  <conditionalFormatting sqref="FL22">
    <cfRule type="expression" dxfId="12689" priority="15332" stopIfTrue="1">
      <formula>WEEKDAY($A22)=1</formula>
    </cfRule>
  </conditionalFormatting>
  <conditionalFormatting sqref="FL22">
    <cfRule type="expression" dxfId="12688" priority="15331" stopIfTrue="1">
      <formula>WEEKDAY($A22)=1</formula>
    </cfRule>
  </conditionalFormatting>
  <conditionalFormatting sqref="FL22">
    <cfRule type="expression" dxfId="12687" priority="15330" stopIfTrue="1">
      <formula>WEEKDAY($A22)=1</formula>
    </cfRule>
  </conditionalFormatting>
  <conditionalFormatting sqref="FL22">
    <cfRule type="expression" dxfId="12686" priority="15329" stopIfTrue="1">
      <formula>WEEKDAY($A22)=1</formula>
    </cfRule>
  </conditionalFormatting>
  <conditionalFormatting sqref="FL22">
    <cfRule type="expression" dxfId="12685" priority="15328" stopIfTrue="1">
      <formula>WEEKDAY($A22)=1</formula>
    </cfRule>
  </conditionalFormatting>
  <conditionalFormatting sqref="FL22">
    <cfRule type="expression" dxfId="12684" priority="15327" stopIfTrue="1">
      <formula>WEEKDAY($A22)=1</formula>
    </cfRule>
  </conditionalFormatting>
  <conditionalFormatting sqref="FL22">
    <cfRule type="expression" dxfId="12683" priority="15326" stopIfTrue="1">
      <formula>WEEKDAY($A22)=1</formula>
    </cfRule>
  </conditionalFormatting>
  <conditionalFormatting sqref="FL22">
    <cfRule type="expression" dxfId="12682" priority="15325" stopIfTrue="1">
      <formula>WEEKDAY($A22)=1</formula>
    </cfRule>
  </conditionalFormatting>
  <conditionalFormatting sqref="FL22">
    <cfRule type="expression" dxfId="12681" priority="15324" stopIfTrue="1">
      <formula>WEEKDAY($A22)=1</formula>
    </cfRule>
  </conditionalFormatting>
  <conditionalFormatting sqref="FL22">
    <cfRule type="expression" dxfId="12680" priority="15323" stopIfTrue="1">
      <formula>WEEKDAY($A22)=1</formula>
    </cfRule>
  </conditionalFormatting>
  <conditionalFormatting sqref="FL22">
    <cfRule type="expression" dxfId="12679" priority="15322" stopIfTrue="1">
      <formula>WEEKDAY($A22)=1</formula>
    </cfRule>
  </conditionalFormatting>
  <conditionalFormatting sqref="FL22">
    <cfRule type="expression" dxfId="12678" priority="15321" stopIfTrue="1">
      <formula>WEEKDAY($A22)=1</formula>
    </cfRule>
  </conditionalFormatting>
  <conditionalFormatting sqref="FL22">
    <cfRule type="expression" dxfId="12677" priority="15320" stopIfTrue="1">
      <formula>WEEKDAY($A22)=1</formula>
    </cfRule>
  </conditionalFormatting>
  <conditionalFormatting sqref="FL22">
    <cfRule type="expression" dxfId="12676" priority="15319" stopIfTrue="1">
      <formula>WEEKDAY($A22)=1</formula>
    </cfRule>
  </conditionalFormatting>
  <conditionalFormatting sqref="FL22">
    <cfRule type="expression" dxfId="12675" priority="15318" stopIfTrue="1">
      <formula>WEEKDAY($A22)=1</formula>
    </cfRule>
  </conditionalFormatting>
  <conditionalFormatting sqref="FL22">
    <cfRule type="expression" dxfId="12674" priority="15317" stopIfTrue="1">
      <formula>WEEKDAY($A22)=1</formula>
    </cfRule>
  </conditionalFormatting>
  <conditionalFormatting sqref="FL22">
    <cfRule type="expression" dxfId="12673" priority="15316" stopIfTrue="1">
      <formula>WEEKDAY($A22)=1</formula>
    </cfRule>
  </conditionalFormatting>
  <conditionalFormatting sqref="FL22">
    <cfRule type="expression" dxfId="12672" priority="15315" stopIfTrue="1">
      <formula>WEEKDAY($A22)=1</formula>
    </cfRule>
  </conditionalFormatting>
  <conditionalFormatting sqref="FL22">
    <cfRule type="expression" dxfId="12671" priority="15314" stopIfTrue="1">
      <formula>WEEKDAY($A22)=1</formula>
    </cfRule>
  </conditionalFormatting>
  <conditionalFormatting sqref="FL22">
    <cfRule type="expression" dxfId="12670" priority="15313" stopIfTrue="1">
      <formula>WEEKDAY($A22)=1</formula>
    </cfRule>
  </conditionalFormatting>
  <conditionalFormatting sqref="FL22">
    <cfRule type="expression" dxfId="12669" priority="15312" stopIfTrue="1">
      <formula>WEEKDAY($A22)=1</formula>
    </cfRule>
  </conditionalFormatting>
  <conditionalFormatting sqref="FL22">
    <cfRule type="expression" dxfId="12668" priority="15308" stopIfTrue="1">
      <formula>WEEKDAY($A22)=1</formula>
    </cfRule>
  </conditionalFormatting>
  <conditionalFormatting sqref="FL22">
    <cfRule type="expression" dxfId="12667" priority="15311" stopIfTrue="1">
      <formula>WEEKDAY($A22)=1</formula>
    </cfRule>
  </conditionalFormatting>
  <conditionalFormatting sqref="FL22">
    <cfRule type="expression" dxfId="12666" priority="15310" stopIfTrue="1">
      <formula>WEEKDAY($A22)=1</formula>
    </cfRule>
  </conditionalFormatting>
  <conditionalFormatting sqref="FL22">
    <cfRule type="expression" dxfId="12665" priority="15309" stopIfTrue="1">
      <formula>WEEKDAY($A22)=1</formula>
    </cfRule>
  </conditionalFormatting>
  <conditionalFormatting sqref="FL22">
    <cfRule type="expression" dxfId="12664" priority="15307" stopIfTrue="1">
      <formula>WEEKDAY($A22)=1</formula>
    </cfRule>
  </conditionalFormatting>
  <conditionalFormatting sqref="FL22">
    <cfRule type="expression" dxfId="12663" priority="15306" stopIfTrue="1">
      <formula>WEEKDAY($A22)=1</formula>
    </cfRule>
  </conditionalFormatting>
  <conditionalFormatting sqref="FL22">
    <cfRule type="expression" dxfId="12662" priority="15305" stopIfTrue="1">
      <formula>WEEKDAY($A22)=1</formula>
    </cfRule>
  </conditionalFormatting>
  <conditionalFormatting sqref="FL22">
    <cfRule type="expression" dxfId="12661" priority="15304" stopIfTrue="1">
      <formula>WEEKDAY($A22)=1</formula>
    </cfRule>
  </conditionalFormatting>
  <conditionalFormatting sqref="FL22">
    <cfRule type="expression" dxfId="12660" priority="15257" stopIfTrue="1">
      <formula>WEEKDAY($A22)=1</formula>
    </cfRule>
  </conditionalFormatting>
  <conditionalFormatting sqref="FL22">
    <cfRule type="expression" dxfId="12659" priority="15303" stopIfTrue="1">
      <formula>WEEKDAY($A22)=1</formula>
    </cfRule>
  </conditionalFormatting>
  <conditionalFormatting sqref="FL22">
    <cfRule type="expression" dxfId="12658" priority="15302" stopIfTrue="1">
      <formula>WEEKDAY($A22)=1</formula>
    </cfRule>
  </conditionalFormatting>
  <conditionalFormatting sqref="FL22">
    <cfRule type="expression" dxfId="12657" priority="15301" stopIfTrue="1">
      <formula>WEEKDAY($A22)=1</formula>
    </cfRule>
  </conditionalFormatting>
  <conditionalFormatting sqref="FL22">
    <cfRule type="expression" dxfId="12656" priority="15300" stopIfTrue="1">
      <formula>WEEKDAY($A22)=1</formula>
    </cfRule>
  </conditionalFormatting>
  <conditionalFormatting sqref="FL22">
    <cfRule type="expression" dxfId="12655" priority="15299" stopIfTrue="1">
      <formula>WEEKDAY($A22)=1</formula>
    </cfRule>
  </conditionalFormatting>
  <conditionalFormatting sqref="FL22">
    <cfRule type="expression" dxfId="12654" priority="15298" stopIfTrue="1">
      <formula>WEEKDAY($A22)=1</formula>
    </cfRule>
  </conditionalFormatting>
  <conditionalFormatting sqref="FL22">
    <cfRule type="expression" dxfId="12653" priority="15297" stopIfTrue="1">
      <formula>WEEKDAY($A22)=1</formula>
    </cfRule>
  </conditionalFormatting>
  <conditionalFormatting sqref="FL22">
    <cfRule type="expression" dxfId="12652" priority="15296" stopIfTrue="1">
      <formula>WEEKDAY($A22)=1</formula>
    </cfRule>
  </conditionalFormatting>
  <conditionalFormatting sqref="FL22">
    <cfRule type="expression" dxfId="12651" priority="15295" stopIfTrue="1">
      <formula>WEEKDAY($A22)=1</formula>
    </cfRule>
  </conditionalFormatting>
  <conditionalFormatting sqref="FL22">
    <cfRule type="expression" dxfId="12650" priority="15294" stopIfTrue="1">
      <formula>WEEKDAY($A22)=1</formula>
    </cfRule>
  </conditionalFormatting>
  <conditionalFormatting sqref="FL22">
    <cfRule type="expression" dxfId="12649" priority="15293" stopIfTrue="1">
      <formula>WEEKDAY($A22)=1</formula>
    </cfRule>
  </conditionalFormatting>
  <conditionalFormatting sqref="FL22">
    <cfRule type="expression" dxfId="12648" priority="15292" stopIfTrue="1">
      <formula>WEEKDAY($A22)=1</formula>
    </cfRule>
  </conditionalFormatting>
  <conditionalFormatting sqref="FL22">
    <cfRule type="expression" dxfId="12647" priority="15291" stopIfTrue="1">
      <formula>WEEKDAY($A22)=1</formula>
    </cfRule>
  </conditionalFormatting>
  <conditionalFormatting sqref="FL22">
    <cfRule type="expression" dxfId="12646" priority="15290" stopIfTrue="1">
      <formula>WEEKDAY($A22)=1</formula>
    </cfRule>
  </conditionalFormatting>
  <conditionalFormatting sqref="FL22">
    <cfRule type="expression" dxfId="12645" priority="15289" stopIfTrue="1">
      <formula>WEEKDAY($A22)=1</formula>
    </cfRule>
  </conditionalFormatting>
  <conditionalFormatting sqref="FL22">
    <cfRule type="expression" dxfId="12644" priority="15288" stopIfTrue="1">
      <formula>WEEKDAY($A22)=1</formula>
    </cfRule>
  </conditionalFormatting>
  <conditionalFormatting sqref="FL22">
    <cfRule type="expression" dxfId="12643" priority="15287" stopIfTrue="1">
      <formula>WEEKDAY($A22)=1</formula>
    </cfRule>
  </conditionalFormatting>
  <conditionalFormatting sqref="FL22">
    <cfRule type="expression" dxfId="12642" priority="15286" stopIfTrue="1">
      <formula>WEEKDAY($A22)=1</formula>
    </cfRule>
  </conditionalFormatting>
  <conditionalFormatting sqref="FL22">
    <cfRule type="expression" dxfId="12641" priority="15285" stopIfTrue="1">
      <formula>WEEKDAY($A22)=1</formula>
    </cfRule>
  </conditionalFormatting>
  <conditionalFormatting sqref="FL22">
    <cfRule type="expression" dxfId="12640" priority="15284" stopIfTrue="1">
      <formula>WEEKDAY($A22)=1</formula>
    </cfRule>
  </conditionalFormatting>
  <conditionalFormatting sqref="FL22">
    <cfRule type="expression" dxfId="12639" priority="15283" stopIfTrue="1">
      <formula>WEEKDAY($A22)=1</formula>
    </cfRule>
  </conditionalFormatting>
  <conditionalFormatting sqref="FL22">
    <cfRule type="expression" dxfId="12638" priority="15282" stopIfTrue="1">
      <formula>WEEKDAY($A22)=1</formula>
    </cfRule>
  </conditionalFormatting>
  <conditionalFormatting sqref="FL22">
    <cfRule type="expression" dxfId="12637" priority="15281" stopIfTrue="1">
      <formula>WEEKDAY($A22)=1</formula>
    </cfRule>
  </conditionalFormatting>
  <conditionalFormatting sqref="FL22">
    <cfRule type="expression" dxfId="12636" priority="15280" stopIfTrue="1">
      <formula>WEEKDAY($A22)=1</formula>
    </cfRule>
  </conditionalFormatting>
  <conditionalFormatting sqref="FL22">
    <cfRule type="expression" dxfId="12635" priority="15279" stopIfTrue="1">
      <formula>WEEKDAY($A22)=1</formula>
    </cfRule>
  </conditionalFormatting>
  <conditionalFormatting sqref="FL22">
    <cfRule type="expression" dxfId="12634" priority="15278" stopIfTrue="1">
      <formula>WEEKDAY($A22)=1</formula>
    </cfRule>
  </conditionalFormatting>
  <conditionalFormatting sqref="FL22">
    <cfRule type="expression" dxfId="12633" priority="15277" stopIfTrue="1">
      <formula>WEEKDAY($A22)=1</formula>
    </cfRule>
  </conditionalFormatting>
  <conditionalFormatting sqref="FL22">
    <cfRule type="expression" dxfId="12632" priority="15276" stopIfTrue="1">
      <formula>WEEKDAY($A22)=1</formula>
    </cfRule>
  </conditionalFormatting>
  <conditionalFormatting sqref="FL22">
    <cfRule type="expression" dxfId="12631" priority="15275" stopIfTrue="1">
      <formula>WEEKDAY($A22)=1</formula>
    </cfRule>
  </conditionalFormatting>
  <conditionalFormatting sqref="FL22">
    <cfRule type="expression" dxfId="12630" priority="15274" stopIfTrue="1">
      <formula>WEEKDAY($A22)=1</formula>
    </cfRule>
  </conditionalFormatting>
  <conditionalFormatting sqref="FL22">
    <cfRule type="expression" dxfId="12629" priority="15273" stopIfTrue="1">
      <formula>WEEKDAY($A22)=1</formula>
    </cfRule>
  </conditionalFormatting>
  <conditionalFormatting sqref="FL22">
    <cfRule type="expression" dxfId="12628" priority="15272" stopIfTrue="1">
      <formula>WEEKDAY($A22)=1</formula>
    </cfRule>
  </conditionalFormatting>
  <conditionalFormatting sqref="FL22">
    <cfRule type="expression" dxfId="12627" priority="15271" stopIfTrue="1">
      <formula>WEEKDAY($A22)=1</formula>
    </cfRule>
  </conditionalFormatting>
  <conditionalFormatting sqref="FL22">
    <cfRule type="expression" dxfId="12626" priority="15270" stopIfTrue="1">
      <formula>WEEKDAY($A22)=1</formula>
    </cfRule>
  </conditionalFormatting>
  <conditionalFormatting sqref="FL22">
    <cfRule type="expression" dxfId="12625" priority="15269" stopIfTrue="1">
      <formula>WEEKDAY($A22)=1</formula>
    </cfRule>
  </conditionalFormatting>
  <conditionalFormatting sqref="FL22">
    <cfRule type="expression" dxfId="12624" priority="15268" stopIfTrue="1">
      <formula>WEEKDAY($A22)=1</formula>
    </cfRule>
  </conditionalFormatting>
  <conditionalFormatting sqref="FL22">
    <cfRule type="expression" dxfId="12623" priority="15267" stopIfTrue="1">
      <formula>WEEKDAY($A22)=1</formula>
    </cfRule>
  </conditionalFormatting>
  <conditionalFormatting sqref="FL22">
    <cfRule type="expression" dxfId="12622" priority="15266" stopIfTrue="1">
      <formula>WEEKDAY($A22)=1</formula>
    </cfRule>
  </conditionalFormatting>
  <conditionalFormatting sqref="FL22">
    <cfRule type="expression" dxfId="12621" priority="15265" stopIfTrue="1">
      <formula>WEEKDAY($A22)=1</formula>
    </cfRule>
  </conditionalFormatting>
  <conditionalFormatting sqref="FL22">
    <cfRule type="expression" dxfId="12620" priority="15264" stopIfTrue="1">
      <formula>WEEKDAY($A22)=1</formula>
    </cfRule>
  </conditionalFormatting>
  <conditionalFormatting sqref="FL22">
    <cfRule type="expression" dxfId="12619" priority="15263" stopIfTrue="1">
      <formula>WEEKDAY($A22)=1</formula>
    </cfRule>
  </conditionalFormatting>
  <conditionalFormatting sqref="FL22">
    <cfRule type="expression" dxfId="12618" priority="15262" stopIfTrue="1">
      <formula>WEEKDAY($A22)=1</formula>
    </cfRule>
  </conditionalFormatting>
  <conditionalFormatting sqref="FL22">
    <cfRule type="expression" dxfId="12617" priority="15261" stopIfTrue="1">
      <formula>WEEKDAY($A22)=1</formula>
    </cfRule>
  </conditionalFormatting>
  <conditionalFormatting sqref="FL22">
    <cfRule type="expression" dxfId="12616" priority="15260" stopIfTrue="1">
      <formula>WEEKDAY($A22)=1</formula>
    </cfRule>
  </conditionalFormatting>
  <conditionalFormatting sqref="FL22">
    <cfRule type="expression" dxfId="12615" priority="15259" stopIfTrue="1">
      <formula>WEEKDAY($A22)=1</formula>
    </cfRule>
  </conditionalFormatting>
  <conditionalFormatting sqref="FL22">
    <cfRule type="expression" dxfId="12614" priority="15258" stopIfTrue="1">
      <formula>WEEKDAY($A22)=1</formula>
    </cfRule>
  </conditionalFormatting>
  <conditionalFormatting sqref="FL22">
    <cfRule type="expression" dxfId="12613" priority="15256" stopIfTrue="1">
      <formula>WEEKDAY($A22)=1</formula>
    </cfRule>
  </conditionalFormatting>
  <conditionalFormatting sqref="FL22">
    <cfRule type="expression" dxfId="12612" priority="15255" stopIfTrue="1">
      <formula>WEEKDAY($A22)=1</formula>
    </cfRule>
  </conditionalFormatting>
  <conditionalFormatting sqref="FL22">
    <cfRule type="expression" dxfId="12611" priority="15254" stopIfTrue="1">
      <formula>WEEKDAY($A22)=1</formula>
    </cfRule>
  </conditionalFormatting>
  <conditionalFormatting sqref="FL22">
    <cfRule type="expression" dxfId="12610" priority="15253" stopIfTrue="1">
      <formula>WEEKDAY($A22)=1</formula>
    </cfRule>
  </conditionalFormatting>
  <conditionalFormatting sqref="FL22">
    <cfRule type="expression" dxfId="12609" priority="15252" stopIfTrue="1">
      <formula>WEEKDAY($A22)=1</formula>
    </cfRule>
  </conditionalFormatting>
  <conditionalFormatting sqref="FL22">
    <cfRule type="expression" dxfId="12608" priority="15251" stopIfTrue="1">
      <formula>WEEKDAY($A22)=1</formula>
    </cfRule>
  </conditionalFormatting>
  <conditionalFormatting sqref="FL22">
    <cfRule type="expression" dxfId="12607" priority="15250" stopIfTrue="1">
      <formula>WEEKDAY($A22)=1</formula>
    </cfRule>
  </conditionalFormatting>
  <conditionalFormatting sqref="FL22">
    <cfRule type="expression" dxfId="12606" priority="15249" stopIfTrue="1">
      <formula>WEEKDAY($A22)=1</formula>
    </cfRule>
  </conditionalFormatting>
  <conditionalFormatting sqref="FL22">
    <cfRule type="expression" dxfId="12605" priority="15248" stopIfTrue="1">
      <formula>WEEKDAY($A22)=1</formula>
    </cfRule>
  </conditionalFormatting>
  <conditionalFormatting sqref="FL22">
    <cfRule type="expression" dxfId="12604" priority="15247" stopIfTrue="1">
      <formula>WEEKDAY($A22)=1</formula>
    </cfRule>
  </conditionalFormatting>
  <conditionalFormatting sqref="FL22">
    <cfRule type="expression" dxfId="12603" priority="15246" stopIfTrue="1">
      <formula>WEEKDAY($A22)=1</formula>
    </cfRule>
  </conditionalFormatting>
  <conditionalFormatting sqref="FL22">
    <cfRule type="expression" dxfId="12602" priority="15245" stopIfTrue="1">
      <formula>WEEKDAY($A22)=1</formula>
    </cfRule>
  </conditionalFormatting>
  <conditionalFormatting sqref="FL22">
    <cfRule type="expression" dxfId="12601" priority="15244" stopIfTrue="1">
      <formula>WEEKDAY($A22)=1</formula>
    </cfRule>
  </conditionalFormatting>
  <conditionalFormatting sqref="FL22">
    <cfRule type="expression" dxfId="12600" priority="15243" stopIfTrue="1">
      <formula>WEEKDAY($A22)=1</formula>
    </cfRule>
  </conditionalFormatting>
  <conditionalFormatting sqref="FL22">
    <cfRule type="expression" dxfId="12599" priority="15242" stopIfTrue="1">
      <formula>WEEKDAY($A22)=1</formula>
    </cfRule>
  </conditionalFormatting>
  <conditionalFormatting sqref="FL22">
    <cfRule type="expression" dxfId="12598" priority="15241" stopIfTrue="1">
      <formula>WEEKDAY($A22)=1</formula>
    </cfRule>
  </conditionalFormatting>
  <conditionalFormatting sqref="FL22">
    <cfRule type="expression" dxfId="12597" priority="15240" stopIfTrue="1">
      <formula>WEEKDAY($A22)=1</formula>
    </cfRule>
  </conditionalFormatting>
  <conditionalFormatting sqref="FL22">
    <cfRule type="expression" dxfId="12596" priority="15239" stopIfTrue="1">
      <formula>WEEKDAY($A22)=1</formula>
    </cfRule>
  </conditionalFormatting>
  <conditionalFormatting sqref="FL22">
    <cfRule type="expression" dxfId="12595" priority="15238" stopIfTrue="1">
      <formula>WEEKDAY($A22)=1</formula>
    </cfRule>
  </conditionalFormatting>
  <conditionalFormatting sqref="FL22">
    <cfRule type="expression" dxfId="12594" priority="15237" stopIfTrue="1">
      <formula>WEEKDAY($A22)=1</formula>
    </cfRule>
  </conditionalFormatting>
  <conditionalFormatting sqref="FL22">
    <cfRule type="expression" dxfId="12593" priority="15236" stopIfTrue="1">
      <formula>WEEKDAY($A22)=1</formula>
    </cfRule>
  </conditionalFormatting>
  <conditionalFormatting sqref="FL22">
    <cfRule type="expression" dxfId="12592" priority="15235" stopIfTrue="1">
      <formula>WEEKDAY($A22)=1</formula>
    </cfRule>
  </conditionalFormatting>
  <conditionalFormatting sqref="FL22">
    <cfRule type="expression" dxfId="12591" priority="15234" stopIfTrue="1">
      <formula>WEEKDAY($A22)=1</formula>
    </cfRule>
  </conditionalFormatting>
  <conditionalFormatting sqref="FL22">
    <cfRule type="expression" dxfId="12590" priority="15233" stopIfTrue="1">
      <formula>WEEKDAY($A22)=1</formula>
    </cfRule>
  </conditionalFormatting>
  <conditionalFormatting sqref="FL22">
    <cfRule type="expression" dxfId="12589" priority="15232" stopIfTrue="1">
      <formula>WEEKDAY($A22)=1</formula>
    </cfRule>
  </conditionalFormatting>
  <conditionalFormatting sqref="FL22">
    <cfRule type="expression" dxfId="12588" priority="15231" stopIfTrue="1">
      <formula>WEEKDAY($A22)=1</formula>
    </cfRule>
  </conditionalFormatting>
  <conditionalFormatting sqref="FL22">
    <cfRule type="expression" dxfId="12587" priority="15230" stopIfTrue="1">
      <formula>WEEKDAY($A22)=1</formula>
    </cfRule>
  </conditionalFormatting>
  <conditionalFormatting sqref="FL22">
    <cfRule type="expression" dxfId="12586" priority="15229" stopIfTrue="1">
      <formula>WEEKDAY($A22)=1</formula>
    </cfRule>
  </conditionalFormatting>
  <conditionalFormatting sqref="FL22">
    <cfRule type="expression" dxfId="12585" priority="15228" stopIfTrue="1">
      <formula>WEEKDAY($A22)=1</formula>
    </cfRule>
  </conditionalFormatting>
  <conditionalFormatting sqref="FL22">
    <cfRule type="expression" dxfId="12584" priority="15227" stopIfTrue="1">
      <formula>WEEKDAY($A22)=1</formula>
    </cfRule>
  </conditionalFormatting>
  <conditionalFormatting sqref="FL22">
    <cfRule type="expression" dxfId="12583" priority="15226" stopIfTrue="1">
      <formula>WEEKDAY($A22)=1</formula>
    </cfRule>
  </conditionalFormatting>
  <conditionalFormatting sqref="FL22">
    <cfRule type="expression" dxfId="12582" priority="15225" stopIfTrue="1">
      <formula>WEEKDAY($A22)=1</formula>
    </cfRule>
  </conditionalFormatting>
  <conditionalFormatting sqref="FL22">
    <cfRule type="expression" dxfId="12581" priority="15224" stopIfTrue="1">
      <formula>WEEKDAY($A22)=1</formula>
    </cfRule>
  </conditionalFormatting>
  <conditionalFormatting sqref="FL22">
    <cfRule type="expression" dxfId="12580" priority="15223" stopIfTrue="1">
      <formula>WEEKDAY($A22)=1</formula>
    </cfRule>
  </conditionalFormatting>
  <conditionalFormatting sqref="FL22">
    <cfRule type="expression" dxfId="12579" priority="15219" stopIfTrue="1">
      <formula>WEEKDAY($A22)=1</formula>
    </cfRule>
  </conditionalFormatting>
  <conditionalFormatting sqref="FL22">
    <cfRule type="expression" dxfId="12578" priority="15222" stopIfTrue="1">
      <formula>WEEKDAY($A22)=1</formula>
    </cfRule>
  </conditionalFormatting>
  <conditionalFormatting sqref="FL22">
    <cfRule type="expression" dxfId="12577" priority="15221" stopIfTrue="1">
      <formula>WEEKDAY($A22)=1</formula>
    </cfRule>
  </conditionalFormatting>
  <conditionalFormatting sqref="FL22">
    <cfRule type="expression" dxfId="12576" priority="15220" stopIfTrue="1">
      <formula>WEEKDAY($A22)=1</formula>
    </cfRule>
  </conditionalFormatting>
  <conditionalFormatting sqref="FL22">
    <cfRule type="expression" dxfId="12575" priority="15218" stopIfTrue="1">
      <formula>WEEKDAY($A22)=1</formula>
    </cfRule>
  </conditionalFormatting>
  <conditionalFormatting sqref="FL22">
    <cfRule type="expression" dxfId="12574" priority="15217" stopIfTrue="1">
      <formula>WEEKDAY($A22)=1</formula>
    </cfRule>
  </conditionalFormatting>
  <conditionalFormatting sqref="FL22">
    <cfRule type="expression" dxfId="12573" priority="15216" stopIfTrue="1">
      <formula>WEEKDAY($A22)=1</formula>
    </cfRule>
  </conditionalFormatting>
  <conditionalFormatting sqref="FL22">
    <cfRule type="expression" dxfId="12572" priority="15215" stopIfTrue="1">
      <formula>WEEKDAY($A22)=1</formula>
    </cfRule>
  </conditionalFormatting>
  <conditionalFormatting sqref="FL22">
    <cfRule type="expression" dxfId="12571" priority="15168" stopIfTrue="1">
      <formula>WEEKDAY($A22)=1</formula>
    </cfRule>
  </conditionalFormatting>
  <conditionalFormatting sqref="FL22">
    <cfRule type="expression" dxfId="12570" priority="15214" stopIfTrue="1">
      <formula>WEEKDAY($A22)=1</formula>
    </cfRule>
  </conditionalFormatting>
  <conditionalFormatting sqref="FL22">
    <cfRule type="expression" dxfId="12569" priority="15213" stopIfTrue="1">
      <formula>WEEKDAY($A22)=1</formula>
    </cfRule>
  </conditionalFormatting>
  <conditionalFormatting sqref="FL22">
    <cfRule type="expression" dxfId="12568" priority="15212" stopIfTrue="1">
      <formula>WEEKDAY($A22)=1</formula>
    </cfRule>
  </conditionalFormatting>
  <conditionalFormatting sqref="FL22">
    <cfRule type="expression" dxfId="12567" priority="15211" stopIfTrue="1">
      <formula>WEEKDAY($A22)=1</formula>
    </cfRule>
  </conditionalFormatting>
  <conditionalFormatting sqref="FL22">
    <cfRule type="expression" dxfId="12566" priority="15210" stopIfTrue="1">
      <formula>WEEKDAY($A22)=1</formula>
    </cfRule>
  </conditionalFormatting>
  <conditionalFormatting sqref="FL22">
    <cfRule type="expression" dxfId="12565" priority="15209" stopIfTrue="1">
      <formula>WEEKDAY($A22)=1</formula>
    </cfRule>
  </conditionalFormatting>
  <conditionalFormatting sqref="FL22">
    <cfRule type="expression" dxfId="12564" priority="15208" stopIfTrue="1">
      <formula>WEEKDAY($A22)=1</formula>
    </cfRule>
  </conditionalFormatting>
  <conditionalFormatting sqref="FL22">
    <cfRule type="expression" dxfId="12563" priority="15207" stopIfTrue="1">
      <formula>WEEKDAY($A22)=1</formula>
    </cfRule>
  </conditionalFormatting>
  <conditionalFormatting sqref="FL22">
    <cfRule type="expression" dxfId="12562" priority="15206" stopIfTrue="1">
      <formula>WEEKDAY($A22)=1</formula>
    </cfRule>
  </conditionalFormatting>
  <conditionalFormatting sqref="FL22">
    <cfRule type="expression" dxfId="12561" priority="15205" stopIfTrue="1">
      <formula>WEEKDAY($A22)=1</formula>
    </cfRule>
  </conditionalFormatting>
  <conditionalFormatting sqref="FL22">
    <cfRule type="expression" dxfId="12560" priority="15204" stopIfTrue="1">
      <formula>WEEKDAY($A22)=1</formula>
    </cfRule>
  </conditionalFormatting>
  <conditionalFormatting sqref="FL22">
    <cfRule type="expression" dxfId="12559" priority="15203" stopIfTrue="1">
      <formula>WEEKDAY($A22)=1</formula>
    </cfRule>
  </conditionalFormatting>
  <conditionalFormatting sqref="FL22">
    <cfRule type="expression" dxfId="12558" priority="15202" stopIfTrue="1">
      <formula>WEEKDAY($A22)=1</formula>
    </cfRule>
  </conditionalFormatting>
  <conditionalFormatting sqref="FL22">
    <cfRule type="expression" dxfId="12557" priority="15201" stopIfTrue="1">
      <formula>WEEKDAY($A22)=1</formula>
    </cfRule>
  </conditionalFormatting>
  <conditionalFormatting sqref="FL22">
    <cfRule type="expression" dxfId="12556" priority="15200" stopIfTrue="1">
      <formula>WEEKDAY($A22)=1</formula>
    </cfRule>
  </conditionalFormatting>
  <conditionalFormatting sqref="FL22">
    <cfRule type="expression" dxfId="12555" priority="15199" stopIfTrue="1">
      <formula>WEEKDAY($A22)=1</formula>
    </cfRule>
  </conditionalFormatting>
  <conditionalFormatting sqref="FL22">
    <cfRule type="expression" dxfId="12554" priority="15198" stopIfTrue="1">
      <formula>WEEKDAY($A22)=1</formula>
    </cfRule>
  </conditionalFormatting>
  <conditionalFormatting sqref="FL22">
    <cfRule type="expression" dxfId="12553" priority="15197" stopIfTrue="1">
      <formula>WEEKDAY($A22)=1</formula>
    </cfRule>
  </conditionalFormatting>
  <conditionalFormatting sqref="FL22">
    <cfRule type="expression" dxfId="12552" priority="15196" stopIfTrue="1">
      <formula>WEEKDAY($A22)=1</formula>
    </cfRule>
  </conditionalFormatting>
  <conditionalFormatting sqref="FL22">
    <cfRule type="expression" dxfId="12551" priority="15195" stopIfTrue="1">
      <formula>WEEKDAY($A22)=1</formula>
    </cfRule>
  </conditionalFormatting>
  <conditionalFormatting sqref="FL22">
    <cfRule type="expression" dxfId="12550" priority="15194" stopIfTrue="1">
      <formula>WEEKDAY($A22)=1</formula>
    </cfRule>
  </conditionalFormatting>
  <conditionalFormatting sqref="FL22">
    <cfRule type="expression" dxfId="12549" priority="15193" stopIfTrue="1">
      <formula>WEEKDAY($A22)=1</formula>
    </cfRule>
  </conditionalFormatting>
  <conditionalFormatting sqref="FL22">
    <cfRule type="expression" dxfId="12548" priority="15192" stopIfTrue="1">
      <formula>WEEKDAY($A22)=1</formula>
    </cfRule>
  </conditionalFormatting>
  <conditionalFormatting sqref="FL22">
    <cfRule type="expression" dxfId="12547" priority="15191" stopIfTrue="1">
      <formula>WEEKDAY($A22)=1</formula>
    </cfRule>
  </conditionalFormatting>
  <conditionalFormatting sqref="FL22">
    <cfRule type="expression" dxfId="12546" priority="15190" stopIfTrue="1">
      <formula>WEEKDAY($A22)=1</formula>
    </cfRule>
  </conditionalFormatting>
  <conditionalFormatting sqref="FL22">
    <cfRule type="expression" dxfId="12545" priority="15189" stopIfTrue="1">
      <formula>WEEKDAY($A22)=1</formula>
    </cfRule>
  </conditionalFormatting>
  <conditionalFormatting sqref="FL22">
    <cfRule type="expression" dxfId="12544" priority="15188" stopIfTrue="1">
      <formula>WEEKDAY($A22)=1</formula>
    </cfRule>
  </conditionalFormatting>
  <conditionalFormatting sqref="FL22">
    <cfRule type="expression" dxfId="12543" priority="15187" stopIfTrue="1">
      <formula>WEEKDAY($A22)=1</formula>
    </cfRule>
  </conditionalFormatting>
  <conditionalFormatting sqref="FL22">
    <cfRule type="expression" dxfId="12542" priority="15186" stopIfTrue="1">
      <formula>WEEKDAY($A22)=1</formula>
    </cfRule>
  </conditionalFormatting>
  <conditionalFormatting sqref="FL22">
    <cfRule type="expression" dxfId="12541" priority="15185" stopIfTrue="1">
      <formula>WEEKDAY($A22)=1</formula>
    </cfRule>
  </conditionalFormatting>
  <conditionalFormatting sqref="FL22">
    <cfRule type="expression" dxfId="12540" priority="15184" stopIfTrue="1">
      <formula>WEEKDAY($A22)=1</formula>
    </cfRule>
  </conditionalFormatting>
  <conditionalFormatting sqref="FL22">
    <cfRule type="expression" dxfId="12539" priority="15183" stopIfTrue="1">
      <formula>WEEKDAY($A22)=1</formula>
    </cfRule>
  </conditionalFormatting>
  <conditionalFormatting sqref="FL22">
    <cfRule type="expression" dxfId="12538" priority="15182" stopIfTrue="1">
      <formula>WEEKDAY($A22)=1</formula>
    </cfRule>
  </conditionalFormatting>
  <conditionalFormatting sqref="FL22">
    <cfRule type="expression" dxfId="12537" priority="15181" stopIfTrue="1">
      <formula>WEEKDAY($A22)=1</formula>
    </cfRule>
  </conditionalFormatting>
  <conditionalFormatting sqref="FL22">
    <cfRule type="expression" dxfId="12536" priority="15180" stopIfTrue="1">
      <formula>WEEKDAY($A22)=1</formula>
    </cfRule>
  </conditionalFormatting>
  <conditionalFormatting sqref="FL22">
    <cfRule type="expression" dxfId="12535" priority="15179" stopIfTrue="1">
      <formula>WEEKDAY($A22)=1</formula>
    </cfRule>
  </conditionalFormatting>
  <conditionalFormatting sqref="FL22">
    <cfRule type="expression" dxfId="12534" priority="15178" stopIfTrue="1">
      <formula>WEEKDAY($A22)=1</formula>
    </cfRule>
  </conditionalFormatting>
  <conditionalFormatting sqref="FL22">
    <cfRule type="expression" dxfId="12533" priority="15177" stopIfTrue="1">
      <formula>WEEKDAY($A22)=1</formula>
    </cfRule>
  </conditionalFormatting>
  <conditionalFormatting sqref="FL22">
    <cfRule type="expression" dxfId="12532" priority="15176" stopIfTrue="1">
      <formula>WEEKDAY($A22)=1</formula>
    </cfRule>
  </conditionalFormatting>
  <conditionalFormatting sqref="FL22">
    <cfRule type="expression" dxfId="12531" priority="15175" stopIfTrue="1">
      <formula>WEEKDAY($A22)=1</formula>
    </cfRule>
  </conditionalFormatting>
  <conditionalFormatting sqref="FL22">
    <cfRule type="expression" dxfId="12530" priority="15174" stopIfTrue="1">
      <formula>WEEKDAY($A22)=1</formula>
    </cfRule>
  </conditionalFormatting>
  <conditionalFormatting sqref="FL22">
    <cfRule type="expression" dxfId="12529" priority="15173" stopIfTrue="1">
      <formula>WEEKDAY($A22)=1</formula>
    </cfRule>
  </conditionalFormatting>
  <conditionalFormatting sqref="FL22">
    <cfRule type="expression" dxfId="12528" priority="15172" stopIfTrue="1">
      <formula>WEEKDAY($A22)=1</formula>
    </cfRule>
  </conditionalFormatting>
  <conditionalFormatting sqref="FL22">
    <cfRule type="expression" dxfId="12527" priority="15171" stopIfTrue="1">
      <formula>WEEKDAY($A22)=1</formula>
    </cfRule>
  </conditionalFormatting>
  <conditionalFormatting sqref="FL22">
    <cfRule type="expression" dxfId="12526" priority="15170" stopIfTrue="1">
      <formula>WEEKDAY($A22)=1</formula>
    </cfRule>
  </conditionalFormatting>
  <conditionalFormatting sqref="FL22">
    <cfRule type="expression" dxfId="12525" priority="15169" stopIfTrue="1">
      <formula>WEEKDAY($A22)=1</formula>
    </cfRule>
  </conditionalFormatting>
  <conditionalFormatting sqref="FL22">
    <cfRule type="expression" dxfId="12524" priority="15164" stopIfTrue="1">
      <formula>WEEKDAY($A22)=1</formula>
    </cfRule>
  </conditionalFormatting>
  <conditionalFormatting sqref="FL22">
    <cfRule type="expression" dxfId="12523" priority="15167" stopIfTrue="1">
      <formula>WEEKDAY($A22)=1</formula>
    </cfRule>
  </conditionalFormatting>
  <conditionalFormatting sqref="FL22">
    <cfRule type="expression" dxfId="12522" priority="15166" stopIfTrue="1">
      <formula>WEEKDAY($A22)=1</formula>
    </cfRule>
  </conditionalFormatting>
  <conditionalFormatting sqref="FL22">
    <cfRule type="expression" dxfId="12521" priority="15165" stopIfTrue="1">
      <formula>WEEKDAY($A22)=1</formula>
    </cfRule>
  </conditionalFormatting>
  <conditionalFormatting sqref="FL22">
    <cfRule type="expression" dxfId="12520" priority="15163" stopIfTrue="1">
      <formula>WEEKDAY($A22)=1</formula>
    </cfRule>
  </conditionalFormatting>
  <conditionalFormatting sqref="FL22">
    <cfRule type="expression" dxfId="12519" priority="15162" stopIfTrue="1">
      <formula>WEEKDAY($A22)=1</formula>
    </cfRule>
  </conditionalFormatting>
  <conditionalFormatting sqref="FL22">
    <cfRule type="expression" dxfId="12518" priority="15161" stopIfTrue="1">
      <formula>WEEKDAY($A22)=1</formula>
    </cfRule>
  </conditionalFormatting>
  <conditionalFormatting sqref="FL22">
    <cfRule type="expression" dxfId="12517" priority="15160" stopIfTrue="1">
      <formula>WEEKDAY($A22)=1</formula>
    </cfRule>
  </conditionalFormatting>
  <conditionalFormatting sqref="FL22">
    <cfRule type="expression" dxfId="12516" priority="15113" stopIfTrue="1">
      <formula>WEEKDAY($A22)=1</formula>
    </cfRule>
  </conditionalFormatting>
  <conditionalFormatting sqref="FL22">
    <cfRule type="expression" dxfId="12515" priority="15159" stopIfTrue="1">
      <formula>WEEKDAY($A22)=1</formula>
    </cfRule>
  </conditionalFormatting>
  <conditionalFormatting sqref="FL22">
    <cfRule type="expression" dxfId="12514" priority="15158" stopIfTrue="1">
      <formula>WEEKDAY($A22)=1</formula>
    </cfRule>
  </conditionalFormatting>
  <conditionalFormatting sqref="FL22">
    <cfRule type="expression" dxfId="12513" priority="15157" stopIfTrue="1">
      <formula>WEEKDAY($A22)=1</formula>
    </cfRule>
  </conditionalFormatting>
  <conditionalFormatting sqref="FL22">
    <cfRule type="expression" dxfId="12512" priority="15156" stopIfTrue="1">
      <formula>WEEKDAY($A22)=1</formula>
    </cfRule>
  </conditionalFormatting>
  <conditionalFormatting sqref="FL22">
    <cfRule type="expression" dxfId="12511" priority="15155" stopIfTrue="1">
      <formula>WEEKDAY($A22)=1</formula>
    </cfRule>
  </conditionalFormatting>
  <conditionalFormatting sqref="FL22">
    <cfRule type="expression" dxfId="12510" priority="15154" stopIfTrue="1">
      <formula>WEEKDAY($A22)=1</formula>
    </cfRule>
  </conditionalFormatting>
  <conditionalFormatting sqref="FL22">
    <cfRule type="expression" dxfId="12509" priority="15153" stopIfTrue="1">
      <formula>WEEKDAY($A22)=1</formula>
    </cfRule>
  </conditionalFormatting>
  <conditionalFormatting sqref="FL22">
    <cfRule type="expression" dxfId="12508" priority="15152" stopIfTrue="1">
      <formula>WEEKDAY($A22)=1</formula>
    </cfRule>
  </conditionalFormatting>
  <conditionalFormatting sqref="FL22">
    <cfRule type="expression" dxfId="12507" priority="15151" stopIfTrue="1">
      <formula>WEEKDAY($A22)=1</formula>
    </cfRule>
  </conditionalFormatting>
  <conditionalFormatting sqref="FL22">
    <cfRule type="expression" dxfId="12506" priority="15150" stopIfTrue="1">
      <formula>WEEKDAY($A22)=1</formula>
    </cfRule>
  </conditionalFormatting>
  <conditionalFormatting sqref="FL22">
    <cfRule type="expression" dxfId="12505" priority="15149" stopIfTrue="1">
      <formula>WEEKDAY($A22)=1</formula>
    </cfRule>
  </conditionalFormatting>
  <conditionalFormatting sqref="FL22">
    <cfRule type="expression" dxfId="12504" priority="15148" stopIfTrue="1">
      <formula>WEEKDAY($A22)=1</formula>
    </cfRule>
  </conditionalFormatting>
  <conditionalFormatting sqref="FL22">
    <cfRule type="expression" dxfId="12503" priority="15147" stopIfTrue="1">
      <formula>WEEKDAY($A22)=1</formula>
    </cfRule>
  </conditionalFormatting>
  <conditionalFormatting sqref="FL22">
    <cfRule type="expression" dxfId="12502" priority="15146" stopIfTrue="1">
      <formula>WEEKDAY($A22)=1</formula>
    </cfRule>
  </conditionalFormatting>
  <conditionalFormatting sqref="FL22">
    <cfRule type="expression" dxfId="12501" priority="15145" stopIfTrue="1">
      <formula>WEEKDAY($A22)=1</formula>
    </cfRule>
  </conditionalFormatting>
  <conditionalFormatting sqref="FL22">
    <cfRule type="expression" dxfId="12500" priority="15144" stopIfTrue="1">
      <formula>WEEKDAY($A22)=1</formula>
    </cfRule>
  </conditionalFormatting>
  <conditionalFormatting sqref="FL22">
    <cfRule type="expression" dxfId="12499" priority="15143" stopIfTrue="1">
      <formula>WEEKDAY($A22)=1</formula>
    </cfRule>
  </conditionalFormatting>
  <conditionalFormatting sqref="FL22">
    <cfRule type="expression" dxfId="12498" priority="15142" stopIfTrue="1">
      <formula>WEEKDAY($A22)=1</formula>
    </cfRule>
  </conditionalFormatting>
  <conditionalFormatting sqref="FL22">
    <cfRule type="expression" dxfId="12497" priority="15141" stopIfTrue="1">
      <formula>WEEKDAY($A22)=1</formula>
    </cfRule>
  </conditionalFormatting>
  <conditionalFormatting sqref="FL22">
    <cfRule type="expression" dxfId="12496" priority="15140" stopIfTrue="1">
      <formula>WEEKDAY($A22)=1</formula>
    </cfRule>
  </conditionalFormatting>
  <conditionalFormatting sqref="FL22">
    <cfRule type="expression" dxfId="12495" priority="15139" stopIfTrue="1">
      <formula>WEEKDAY($A22)=1</formula>
    </cfRule>
  </conditionalFormatting>
  <conditionalFormatting sqref="FL22">
    <cfRule type="expression" dxfId="12494" priority="15138" stopIfTrue="1">
      <formula>WEEKDAY($A22)=1</formula>
    </cfRule>
  </conditionalFormatting>
  <conditionalFormatting sqref="FL22">
    <cfRule type="expression" dxfId="12493" priority="15137" stopIfTrue="1">
      <formula>WEEKDAY($A22)=1</formula>
    </cfRule>
  </conditionalFormatting>
  <conditionalFormatting sqref="FL22">
    <cfRule type="expression" dxfId="12492" priority="15136" stopIfTrue="1">
      <formula>WEEKDAY($A22)=1</formula>
    </cfRule>
  </conditionalFormatting>
  <conditionalFormatting sqref="FL22">
    <cfRule type="expression" dxfId="12491" priority="15135" stopIfTrue="1">
      <formula>WEEKDAY($A22)=1</formula>
    </cfRule>
  </conditionalFormatting>
  <conditionalFormatting sqref="FL22">
    <cfRule type="expression" dxfId="12490" priority="15134" stopIfTrue="1">
      <formula>WEEKDAY($A22)=1</formula>
    </cfRule>
  </conditionalFormatting>
  <conditionalFormatting sqref="FL22">
    <cfRule type="expression" dxfId="12489" priority="15133" stopIfTrue="1">
      <formula>WEEKDAY($A22)=1</formula>
    </cfRule>
  </conditionalFormatting>
  <conditionalFormatting sqref="FL22">
    <cfRule type="expression" dxfId="12488" priority="15132" stopIfTrue="1">
      <formula>WEEKDAY($A22)=1</formula>
    </cfRule>
  </conditionalFormatting>
  <conditionalFormatting sqref="FL22">
    <cfRule type="expression" dxfId="12487" priority="15131" stopIfTrue="1">
      <formula>WEEKDAY($A22)=1</formula>
    </cfRule>
  </conditionalFormatting>
  <conditionalFormatting sqref="FL22">
    <cfRule type="expression" dxfId="12486" priority="15130" stopIfTrue="1">
      <formula>WEEKDAY($A22)=1</formula>
    </cfRule>
  </conditionalFormatting>
  <conditionalFormatting sqref="FL22">
    <cfRule type="expression" dxfId="12485" priority="15129" stopIfTrue="1">
      <formula>WEEKDAY($A22)=1</formula>
    </cfRule>
  </conditionalFormatting>
  <conditionalFormatting sqref="FL22">
    <cfRule type="expression" dxfId="12484" priority="15128" stopIfTrue="1">
      <formula>WEEKDAY($A22)=1</formula>
    </cfRule>
  </conditionalFormatting>
  <conditionalFormatting sqref="FL22">
    <cfRule type="expression" dxfId="12483" priority="15127" stopIfTrue="1">
      <formula>WEEKDAY($A22)=1</formula>
    </cfRule>
  </conditionalFormatting>
  <conditionalFormatting sqref="FL22">
    <cfRule type="expression" dxfId="12482" priority="15126" stopIfTrue="1">
      <formula>WEEKDAY($A22)=1</formula>
    </cfRule>
  </conditionalFormatting>
  <conditionalFormatting sqref="FL22">
    <cfRule type="expression" dxfId="12481" priority="15125" stopIfTrue="1">
      <formula>WEEKDAY($A22)=1</formula>
    </cfRule>
  </conditionalFormatting>
  <conditionalFormatting sqref="FL22">
    <cfRule type="expression" dxfId="12480" priority="15124" stopIfTrue="1">
      <formula>WEEKDAY($A22)=1</formula>
    </cfRule>
  </conditionalFormatting>
  <conditionalFormatting sqref="FL22">
    <cfRule type="expression" dxfId="12479" priority="15123" stopIfTrue="1">
      <formula>WEEKDAY($A22)=1</formula>
    </cfRule>
  </conditionalFormatting>
  <conditionalFormatting sqref="FL22">
    <cfRule type="expression" dxfId="12478" priority="15122" stopIfTrue="1">
      <formula>WEEKDAY($A22)=1</formula>
    </cfRule>
  </conditionalFormatting>
  <conditionalFormatting sqref="FL22">
    <cfRule type="expression" dxfId="12477" priority="15121" stopIfTrue="1">
      <formula>WEEKDAY($A22)=1</formula>
    </cfRule>
  </conditionalFormatting>
  <conditionalFormatting sqref="FL22">
    <cfRule type="expression" dxfId="12476" priority="15120" stopIfTrue="1">
      <formula>WEEKDAY($A22)=1</formula>
    </cfRule>
  </conditionalFormatting>
  <conditionalFormatting sqref="FL22">
    <cfRule type="expression" dxfId="12475" priority="15119" stopIfTrue="1">
      <formula>WEEKDAY($A22)=1</formula>
    </cfRule>
  </conditionalFormatting>
  <conditionalFormatting sqref="FL22">
    <cfRule type="expression" dxfId="12474" priority="15118" stopIfTrue="1">
      <formula>WEEKDAY($A22)=1</formula>
    </cfRule>
  </conditionalFormatting>
  <conditionalFormatting sqref="FL22">
    <cfRule type="expression" dxfId="12473" priority="15117" stopIfTrue="1">
      <formula>WEEKDAY($A22)=1</formula>
    </cfRule>
  </conditionalFormatting>
  <conditionalFormatting sqref="FL22">
    <cfRule type="expression" dxfId="12472" priority="15116" stopIfTrue="1">
      <formula>WEEKDAY($A22)=1</formula>
    </cfRule>
  </conditionalFormatting>
  <conditionalFormatting sqref="FL22">
    <cfRule type="expression" dxfId="12471" priority="15115" stopIfTrue="1">
      <formula>WEEKDAY($A22)=1</formula>
    </cfRule>
  </conditionalFormatting>
  <conditionalFormatting sqref="FL22">
    <cfRule type="expression" dxfId="12470" priority="15114" stopIfTrue="1">
      <formula>WEEKDAY($A22)=1</formula>
    </cfRule>
  </conditionalFormatting>
  <conditionalFormatting sqref="FL22">
    <cfRule type="expression" dxfId="12469" priority="15112" stopIfTrue="1">
      <formula>WEEKDAY($A22)=1</formula>
    </cfRule>
  </conditionalFormatting>
  <conditionalFormatting sqref="FL22">
    <cfRule type="expression" dxfId="12468" priority="15111" stopIfTrue="1">
      <formula>WEEKDAY($A22)=1</formula>
    </cfRule>
  </conditionalFormatting>
  <conditionalFormatting sqref="FL22">
    <cfRule type="expression" dxfId="12467" priority="15110" stopIfTrue="1">
      <formula>WEEKDAY($A22)=1</formula>
    </cfRule>
  </conditionalFormatting>
  <conditionalFormatting sqref="FL22">
    <cfRule type="expression" dxfId="12466" priority="15109" stopIfTrue="1">
      <formula>WEEKDAY($A22)=1</formula>
    </cfRule>
  </conditionalFormatting>
  <conditionalFormatting sqref="FL22">
    <cfRule type="expression" dxfId="12465" priority="15108" stopIfTrue="1">
      <formula>WEEKDAY($A22)=1</formula>
    </cfRule>
  </conditionalFormatting>
  <conditionalFormatting sqref="FL22">
    <cfRule type="expression" dxfId="12464" priority="15107" stopIfTrue="1">
      <formula>WEEKDAY($A22)=1</formula>
    </cfRule>
  </conditionalFormatting>
  <conditionalFormatting sqref="FL22">
    <cfRule type="expression" dxfId="12463" priority="15106" stopIfTrue="1">
      <formula>WEEKDAY($A22)=1</formula>
    </cfRule>
  </conditionalFormatting>
  <conditionalFormatting sqref="FL22">
    <cfRule type="expression" dxfId="12462" priority="15105" stopIfTrue="1">
      <formula>WEEKDAY($A22)=1</formula>
    </cfRule>
  </conditionalFormatting>
  <conditionalFormatting sqref="FL22">
    <cfRule type="expression" dxfId="12461" priority="15104" stopIfTrue="1">
      <formula>WEEKDAY($A22)=1</formula>
    </cfRule>
  </conditionalFormatting>
  <conditionalFormatting sqref="FL22">
    <cfRule type="expression" dxfId="12460" priority="15103" stopIfTrue="1">
      <formula>WEEKDAY($A22)=1</formula>
    </cfRule>
  </conditionalFormatting>
  <conditionalFormatting sqref="FL22">
    <cfRule type="expression" dxfId="12459" priority="15102" stopIfTrue="1">
      <formula>WEEKDAY($A22)=1</formula>
    </cfRule>
  </conditionalFormatting>
  <conditionalFormatting sqref="FL22">
    <cfRule type="expression" dxfId="12458" priority="15101" stopIfTrue="1">
      <formula>WEEKDAY($A22)=1</formula>
    </cfRule>
  </conditionalFormatting>
  <conditionalFormatting sqref="FL22">
    <cfRule type="expression" dxfId="12457" priority="15100" stopIfTrue="1">
      <formula>WEEKDAY($A22)=1</formula>
    </cfRule>
  </conditionalFormatting>
  <conditionalFormatting sqref="FL22">
    <cfRule type="expression" dxfId="12456" priority="15099" stopIfTrue="1">
      <formula>WEEKDAY($A22)=1</formula>
    </cfRule>
  </conditionalFormatting>
  <conditionalFormatting sqref="FL22">
    <cfRule type="expression" dxfId="12455" priority="15098" stopIfTrue="1">
      <formula>WEEKDAY($A22)=1</formula>
    </cfRule>
  </conditionalFormatting>
  <conditionalFormatting sqref="FL22">
    <cfRule type="expression" dxfId="12454" priority="15097" stopIfTrue="1">
      <formula>WEEKDAY($A22)=1</formula>
    </cfRule>
  </conditionalFormatting>
  <conditionalFormatting sqref="FL22">
    <cfRule type="expression" dxfId="12453" priority="15096" stopIfTrue="1">
      <formula>WEEKDAY($A22)=1</formula>
    </cfRule>
  </conditionalFormatting>
  <conditionalFormatting sqref="FL22">
    <cfRule type="expression" dxfId="12452" priority="15095" stopIfTrue="1">
      <formula>WEEKDAY($A22)=1</formula>
    </cfRule>
  </conditionalFormatting>
  <conditionalFormatting sqref="FL22">
    <cfRule type="expression" dxfId="12451" priority="15094" stopIfTrue="1">
      <formula>WEEKDAY($A22)=1</formula>
    </cfRule>
  </conditionalFormatting>
  <conditionalFormatting sqref="FL22">
    <cfRule type="expression" dxfId="12450" priority="15093" stopIfTrue="1">
      <formula>WEEKDAY($A22)=1</formula>
    </cfRule>
  </conditionalFormatting>
  <conditionalFormatting sqref="FL22">
    <cfRule type="expression" dxfId="12449" priority="15092" stopIfTrue="1">
      <formula>WEEKDAY($A22)=1</formula>
    </cfRule>
  </conditionalFormatting>
  <conditionalFormatting sqref="FL22">
    <cfRule type="expression" dxfId="12448" priority="15091" stopIfTrue="1">
      <formula>WEEKDAY($A22)=1</formula>
    </cfRule>
  </conditionalFormatting>
  <conditionalFormatting sqref="FL22">
    <cfRule type="expression" dxfId="12447" priority="15090" stopIfTrue="1">
      <formula>WEEKDAY($A22)=1</formula>
    </cfRule>
  </conditionalFormatting>
  <conditionalFormatting sqref="FL22">
    <cfRule type="expression" dxfId="12446" priority="15089" stopIfTrue="1">
      <formula>WEEKDAY($A22)=1</formula>
    </cfRule>
  </conditionalFormatting>
  <conditionalFormatting sqref="FL22">
    <cfRule type="expression" dxfId="12445" priority="15088" stopIfTrue="1">
      <formula>WEEKDAY($A22)=1</formula>
    </cfRule>
  </conditionalFormatting>
  <conditionalFormatting sqref="FL22">
    <cfRule type="expression" dxfId="12444" priority="15087" stopIfTrue="1">
      <formula>WEEKDAY($A22)=1</formula>
    </cfRule>
  </conditionalFormatting>
  <conditionalFormatting sqref="FL22">
    <cfRule type="expression" dxfId="12443" priority="15086" stopIfTrue="1">
      <formula>WEEKDAY($A22)=1</formula>
    </cfRule>
  </conditionalFormatting>
  <conditionalFormatting sqref="FL22">
    <cfRule type="expression" dxfId="12442" priority="15085" stopIfTrue="1">
      <formula>WEEKDAY($A22)=1</formula>
    </cfRule>
  </conditionalFormatting>
  <conditionalFormatting sqref="FL22">
    <cfRule type="expression" dxfId="12441" priority="15084" stopIfTrue="1">
      <formula>WEEKDAY($A22)=1</formula>
    </cfRule>
  </conditionalFormatting>
  <conditionalFormatting sqref="FL22">
    <cfRule type="expression" dxfId="12440" priority="15083" stopIfTrue="1">
      <formula>WEEKDAY($A22)=1</formula>
    </cfRule>
  </conditionalFormatting>
  <conditionalFormatting sqref="FL22">
    <cfRule type="expression" dxfId="12439" priority="15082" stopIfTrue="1">
      <formula>WEEKDAY($A22)=1</formula>
    </cfRule>
  </conditionalFormatting>
  <conditionalFormatting sqref="FL22">
    <cfRule type="expression" dxfId="12438" priority="15081" stopIfTrue="1">
      <formula>WEEKDAY($A22)=1</formula>
    </cfRule>
  </conditionalFormatting>
  <conditionalFormatting sqref="FL22">
    <cfRule type="expression" dxfId="12437" priority="15080" stopIfTrue="1">
      <formula>WEEKDAY($A22)=1</formula>
    </cfRule>
  </conditionalFormatting>
  <conditionalFormatting sqref="FL22">
    <cfRule type="expression" dxfId="12436" priority="15079" stopIfTrue="1">
      <formula>WEEKDAY($A22)=1</formula>
    </cfRule>
  </conditionalFormatting>
  <conditionalFormatting sqref="FL22">
    <cfRule type="expression" dxfId="12435" priority="15075" stopIfTrue="1">
      <formula>WEEKDAY($A22)=1</formula>
    </cfRule>
  </conditionalFormatting>
  <conditionalFormatting sqref="FL22">
    <cfRule type="expression" dxfId="12434" priority="15078" stopIfTrue="1">
      <formula>WEEKDAY($A22)=1</formula>
    </cfRule>
  </conditionalFormatting>
  <conditionalFormatting sqref="FL22">
    <cfRule type="expression" dxfId="12433" priority="15077" stopIfTrue="1">
      <formula>WEEKDAY($A22)=1</formula>
    </cfRule>
  </conditionalFormatting>
  <conditionalFormatting sqref="FL22">
    <cfRule type="expression" dxfId="12432" priority="15076" stopIfTrue="1">
      <formula>WEEKDAY($A22)=1</formula>
    </cfRule>
  </conditionalFormatting>
  <conditionalFormatting sqref="FL22">
    <cfRule type="expression" dxfId="12431" priority="15074" stopIfTrue="1">
      <formula>WEEKDAY($A22)=1</formula>
    </cfRule>
  </conditionalFormatting>
  <conditionalFormatting sqref="FL22">
    <cfRule type="expression" dxfId="12430" priority="15073" stopIfTrue="1">
      <formula>WEEKDAY($A22)=1</formula>
    </cfRule>
  </conditionalFormatting>
  <conditionalFormatting sqref="FL22">
    <cfRule type="expression" dxfId="12429" priority="15072" stopIfTrue="1">
      <formula>WEEKDAY($A22)=1</formula>
    </cfRule>
  </conditionalFormatting>
  <conditionalFormatting sqref="FL22">
    <cfRule type="expression" dxfId="12428" priority="15071" stopIfTrue="1">
      <formula>WEEKDAY($A22)=1</formula>
    </cfRule>
  </conditionalFormatting>
  <conditionalFormatting sqref="FL22">
    <cfRule type="expression" dxfId="12427" priority="15024" stopIfTrue="1">
      <formula>WEEKDAY($A22)=1</formula>
    </cfRule>
  </conditionalFormatting>
  <conditionalFormatting sqref="FL22">
    <cfRule type="expression" dxfId="12426" priority="15070" stopIfTrue="1">
      <formula>WEEKDAY($A22)=1</formula>
    </cfRule>
  </conditionalFormatting>
  <conditionalFormatting sqref="FL22">
    <cfRule type="expression" dxfId="12425" priority="15069" stopIfTrue="1">
      <formula>WEEKDAY($A22)=1</formula>
    </cfRule>
  </conditionalFormatting>
  <conditionalFormatting sqref="FL22">
    <cfRule type="expression" dxfId="12424" priority="15068" stopIfTrue="1">
      <formula>WEEKDAY($A22)=1</formula>
    </cfRule>
  </conditionalFormatting>
  <conditionalFormatting sqref="FL22">
    <cfRule type="expression" dxfId="12423" priority="15067" stopIfTrue="1">
      <formula>WEEKDAY($A22)=1</formula>
    </cfRule>
  </conditionalFormatting>
  <conditionalFormatting sqref="FL22">
    <cfRule type="expression" dxfId="12422" priority="15066" stopIfTrue="1">
      <formula>WEEKDAY($A22)=1</formula>
    </cfRule>
  </conditionalFormatting>
  <conditionalFormatting sqref="FL22">
    <cfRule type="expression" dxfId="12421" priority="15065" stopIfTrue="1">
      <formula>WEEKDAY($A22)=1</formula>
    </cfRule>
  </conditionalFormatting>
  <conditionalFormatting sqref="FL22">
    <cfRule type="expression" dxfId="12420" priority="15064" stopIfTrue="1">
      <formula>WEEKDAY($A22)=1</formula>
    </cfRule>
  </conditionalFormatting>
  <conditionalFormatting sqref="FL22">
    <cfRule type="expression" dxfId="12419" priority="15063" stopIfTrue="1">
      <formula>WEEKDAY($A22)=1</formula>
    </cfRule>
  </conditionalFormatting>
  <conditionalFormatting sqref="FL22">
    <cfRule type="expression" dxfId="12418" priority="15062" stopIfTrue="1">
      <formula>WEEKDAY($A22)=1</formula>
    </cfRule>
  </conditionalFormatting>
  <conditionalFormatting sqref="FL22">
    <cfRule type="expression" dxfId="12417" priority="15061" stopIfTrue="1">
      <formula>WEEKDAY($A22)=1</formula>
    </cfRule>
  </conditionalFormatting>
  <conditionalFormatting sqref="FL22">
    <cfRule type="expression" dxfId="12416" priority="15060" stopIfTrue="1">
      <formula>WEEKDAY($A22)=1</formula>
    </cfRule>
  </conditionalFormatting>
  <conditionalFormatting sqref="FL22">
    <cfRule type="expression" dxfId="12415" priority="15059" stopIfTrue="1">
      <formula>WEEKDAY($A22)=1</formula>
    </cfRule>
  </conditionalFormatting>
  <conditionalFormatting sqref="FL22">
    <cfRule type="expression" dxfId="12414" priority="15058" stopIfTrue="1">
      <formula>WEEKDAY($A22)=1</formula>
    </cfRule>
  </conditionalFormatting>
  <conditionalFormatting sqref="FL22">
    <cfRule type="expression" dxfId="12413" priority="15057" stopIfTrue="1">
      <formula>WEEKDAY($A22)=1</formula>
    </cfRule>
  </conditionalFormatting>
  <conditionalFormatting sqref="FL22">
    <cfRule type="expression" dxfId="12412" priority="15056" stopIfTrue="1">
      <formula>WEEKDAY($A22)=1</formula>
    </cfRule>
  </conditionalFormatting>
  <conditionalFormatting sqref="FL22">
    <cfRule type="expression" dxfId="12411" priority="15055" stopIfTrue="1">
      <formula>WEEKDAY($A22)=1</formula>
    </cfRule>
  </conditionalFormatting>
  <conditionalFormatting sqref="FL22">
    <cfRule type="expression" dxfId="12410" priority="15054" stopIfTrue="1">
      <formula>WEEKDAY($A22)=1</formula>
    </cfRule>
  </conditionalFormatting>
  <conditionalFormatting sqref="FL22">
    <cfRule type="expression" dxfId="12409" priority="15053" stopIfTrue="1">
      <formula>WEEKDAY($A22)=1</formula>
    </cfRule>
  </conditionalFormatting>
  <conditionalFormatting sqref="FL22">
    <cfRule type="expression" dxfId="12408" priority="15052" stopIfTrue="1">
      <formula>WEEKDAY($A22)=1</formula>
    </cfRule>
  </conditionalFormatting>
  <conditionalFormatting sqref="FL22">
    <cfRule type="expression" dxfId="12407" priority="15051" stopIfTrue="1">
      <formula>WEEKDAY($A22)=1</formula>
    </cfRule>
  </conditionalFormatting>
  <conditionalFormatting sqref="FL22">
    <cfRule type="expression" dxfId="12406" priority="15050" stopIfTrue="1">
      <formula>WEEKDAY($A22)=1</formula>
    </cfRule>
  </conditionalFormatting>
  <conditionalFormatting sqref="FL22">
    <cfRule type="expression" dxfId="12405" priority="15049" stopIfTrue="1">
      <formula>WEEKDAY($A22)=1</formula>
    </cfRule>
  </conditionalFormatting>
  <conditionalFormatting sqref="FL22">
    <cfRule type="expression" dxfId="12404" priority="15048" stopIfTrue="1">
      <formula>WEEKDAY($A22)=1</formula>
    </cfRule>
  </conditionalFormatting>
  <conditionalFormatting sqref="FL22">
    <cfRule type="expression" dxfId="12403" priority="15047" stopIfTrue="1">
      <formula>WEEKDAY($A22)=1</formula>
    </cfRule>
  </conditionalFormatting>
  <conditionalFormatting sqref="FL22">
    <cfRule type="expression" dxfId="12402" priority="15046" stopIfTrue="1">
      <formula>WEEKDAY($A22)=1</formula>
    </cfRule>
  </conditionalFormatting>
  <conditionalFormatting sqref="FL22">
    <cfRule type="expression" dxfId="12401" priority="15045" stopIfTrue="1">
      <formula>WEEKDAY($A22)=1</formula>
    </cfRule>
  </conditionalFormatting>
  <conditionalFormatting sqref="FL22">
    <cfRule type="expression" dxfId="12400" priority="15044" stopIfTrue="1">
      <formula>WEEKDAY($A22)=1</formula>
    </cfRule>
  </conditionalFormatting>
  <conditionalFormatting sqref="FL22">
    <cfRule type="expression" dxfId="12399" priority="15043" stopIfTrue="1">
      <formula>WEEKDAY($A22)=1</formula>
    </cfRule>
  </conditionalFormatting>
  <conditionalFormatting sqref="FL22">
    <cfRule type="expression" dxfId="12398" priority="15042" stopIfTrue="1">
      <formula>WEEKDAY($A22)=1</formula>
    </cfRule>
  </conditionalFormatting>
  <conditionalFormatting sqref="FL22">
    <cfRule type="expression" dxfId="12397" priority="15041" stopIfTrue="1">
      <formula>WEEKDAY($A22)=1</formula>
    </cfRule>
  </conditionalFormatting>
  <conditionalFormatting sqref="FL22">
    <cfRule type="expression" dxfId="12396" priority="15040" stopIfTrue="1">
      <formula>WEEKDAY($A22)=1</formula>
    </cfRule>
  </conditionalFormatting>
  <conditionalFormatting sqref="FL22">
    <cfRule type="expression" dxfId="12395" priority="15039" stopIfTrue="1">
      <formula>WEEKDAY($A22)=1</formula>
    </cfRule>
  </conditionalFormatting>
  <conditionalFormatting sqref="FL22">
    <cfRule type="expression" dxfId="12394" priority="15038" stopIfTrue="1">
      <formula>WEEKDAY($A22)=1</formula>
    </cfRule>
  </conditionalFormatting>
  <conditionalFormatting sqref="FL22">
    <cfRule type="expression" dxfId="12393" priority="15037" stopIfTrue="1">
      <formula>WEEKDAY($A22)=1</formula>
    </cfRule>
  </conditionalFormatting>
  <conditionalFormatting sqref="FL22">
    <cfRule type="expression" dxfId="12392" priority="15036" stopIfTrue="1">
      <formula>WEEKDAY($A22)=1</formula>
    </cfRule>
  </conditionalFormatting>
  <conditionalFormatting sqref="FL22">
    <cfRule type="expression" dxfId="12391" priority="15035" stopIfTrue="1">
      <formula>WEEKDAY($A22)=1</formula>
    </cfRule>
  </conditionalFormatting>
  <conditionalFormatting sqref="FL22">
    <cfRule type="expression" dxfId="12390" priority="15034" stopIfTrue="1">
      <formula>WEEKDAY($A22)=1</formula>
    </cfRule>
  </conditionalFormatting>
  <conditionalFormatting sqref="FL22">
    <cfRule type="expression" dxfId="12389" priority="15033" stopIfTrue="1">
      <formula>WEEKDAY($A22)=1</formula>
    </cfRule>
  </conditionalFormatting>
  <conditionalFormatting sqref="FL22">
    <cfRule type="expression" dxfId="12388" priority="15032" stopIfTrue="1">
      <formula>WEEKDAY($A22)=1</formula>
    </cfRule>
  </conditionalFormatting>
  <conditionalFormatting sqref="FL22">
    <cfRule type="expression" dxfId="12387" priority="15031" stopIfTrue="1">
      <formula>WEEKDAY($A22)=1</formula>
    </cfRule>
  </conditionalFormatting>
  <conditionalFormatting sqref="FL22">
    <cfRule type="expression" dxfId="12386" priority="15030" stopIfTrue="1">
      <formula>WEEKDAY($A22)=1</formula>
    </cfRule>
  </conditionalFormatting>
  <conditionalFormatting sqref="FL22">
    <cfRule type="expression" dxfId="12385" priority="15029" stopIfTrue="1">
      <formula>WEEKDAY($A22)=1</formula>
    </cfRule>
  </conditionalFormatting>
  <conditionalFormatting sqref="FL22">
    <cfRule type="expression" dxfId="12384" priority="15028" stopIfTrue="1">
      <formula>WEEKDAY($A22)=1</formula>
    </cfRule>
  </conditionalFormatting>
  <conditionalFormatting sqref="FL22">
    <cfRule type="expression" dxfId="12383" priority="15027" stopIfTrue="1">
      <formula>WEEKDAY($A22)=1</formula>
    </cfRule>
  </conditionalFormatting>
  <conditionalFormatting sqref="FL22">
    <cfRule type="expression" dxfId="12382" priority="15026" stopIfTrue="1">
      <formula>WEEKDAY($A22)=1</formula>
    </cfRule>
  </conditionalFormatting>
  <conditionalFormatting sqref="FL22">
    <cfRule type="expression" dxfId="12381" priority="15025" stopIfTrue="1">
      <formula>WEEKDAY($A22)=1</formula>
    </cfRule>
  </conditionalFormatting>
  <conditionalFormatting sqref="FK23">
    <cfRule type="expression" dxfId="12380" priority="15015" stopIfTrue="1">
      <formula>WEEKDAY($A23)=1</formula>
    </cfRule>
  </conditionalFormatting>
  <conditionalFormatting sqref="FK23">
    <cfRule type="expression" dxfId="12379" priority="15014" stopIfTrue="1">
      <formula>WEEKDAY($A23)=1</formula>
    </cfRule>
  </conditionalFormatting>
  <conditionalFormatting sqref="FK23">
    <cfRule type="expression" dxfId="12378" priority="15010" stopIfTrue="1">
      <formula>WEEKDAY($A23)=1</formula>
    </cfRule>
  </conditionalFormatting>
  <conditionalFormatting sqref="FK23">
    <cfRule type="expression" dxfId="12377" priority="15013" stopIfTrue="1">
      <formula>WEEKDAY($A23)=1</formula>
    </cfRule>
  </conditionalFormatting>
  <conditionalFormatting sqref="FK23">
    <cfRule type="expression" dxfId="12376" priority="15012" stopIfTrue="1">
      <formula>WEEKDAY($A23)=1</formula>
    </cfRule>
  </conditionalFormatting>
  <conditionalFormatting sqref="FK23">
    <cfRule type="expression" dxfId="12375" priority="15011" stopIfTrue="1">
      <formula>WEEKDAY($A23)=1</formula>
    </cfRule>
  </conditionalFormatting>
  <conditionalFormatting sqref="FK23">
    <cfRule type="expression" dxfId="12374" priority="15009" stopIfTrue="1">
      <formula>WEEKDAY($A23)=1</formula>
    </cfRule>
  </conditionalFormatting>
  <conditionalFormatting sqref="FK23">
    <cfRule type="expression" dxfId="12373" priority="15008" stopIfTrue="1">
      <formula>WEEKDAY($A23)=1</formula>
    </cfRule>
  </conditionalFormatting>
  <conditionalFormatting sqref="FK23">
    <cfRule type="expression" dxfId="12372" priority="15007" stopIfTrue="1">
      <formula>WEEKDAY($A23)=1</formula>
    </cfRule>
  </conditionalFormatting>
  <conditionalFormatting sqref="FK23">
    <cfRule type="expression" dxfId="12371" priority="15006" stopIfTrue="1">
      <formula>WEEKDAY($A23)=1</formula>
    </cfRule>
  </conditionalFormatting>
  <conditionalFormatting sqref="FK23">
    <cfRule type="expression" dxfId="12370" priority="14959" stopIfTrue="1">
      <formula>WEEKDAY($A23)=1</formula>
    </cfRule>
  </conditionalFormatting>
  <conditionalFormatting sqref="FK23">
    <cfRule type="expression" dxfId="12369" priority="15005" stopIfTrue="1">
      <formula>WEEKDAY($A23)=1</formula>
    </cfRule>
  </conditionalFormatting>
  <conditionalFormatting sqref="FK23">
    <cfRule type="expression" dxfId="12368" priority="15004" stopIfTrue="1">
      <formula>WEEKDAY($A23)=1</formula>
    </cfRule>
  </conditionalFormatting>
  <conditionalFormatting sqref="FK23">
    <cfRule type="expression" dxfId="12367" priority="15003" stopIfTrue="1">
      <formula>WEEKDAY($A23)=1</formula>
    </cfRule>
  </conditionalFormatting>
  <conditionalFormatting sqref="FK23">
    <cfRule type="expression" dxfId="12366" priority="15002" stopIfTrue="1">
      <formula>WEEKDAY($A23)=1</formula>
    </cfRule>
  </conditionalFormatting>
  <conditionalFormatting sqref="FK23">
    <cfRule type="expression" dxfId="12365" priority="15001" stopIfTrue="1">
      <formula>WEEKDAY($A23)=1</formula>
    </cfRule>
  </conditionalFormatting>
  <conditionalFormatting sqref="FK23">
    <cfRule type="expression" dxfId="12364" priority="15000" stopIfTrue="1">
      <formula>WEEKDAY($A23)=1</formula>
    </cfRule>
  </conditionalFormatting>
  <conditionalFormatting sqref="FK23">
    <cfRule type="expression" dxfId="12363" priority="14999" stopIfTrue="1">
      <formula>WEEKDAY($A23)=1</formula>
    </cfRule>
  </conditionalFormatting>
  <conditionalFormatting sqref="FK23">
    <cfRule type="expression" dxfId="12362" priority="14998" stopIfTrue="1">
      <formula>WEEKDAY($A23)=1</formula>
    </cfRule>
  </conditionalFormatting>
  <conditionalFormatting sqref="FK23">
    <cfRule type="expression" dxfId="12361" priority="14997" stopIfTrue="1">
      <formula>WEEKDAY($A23)=1</formula>
    </cfRule>
  </conditionalFormatting>
  <conditionalFormatting sqref="FK23">
    <cfRule type="expression" dxfId="12360" priority="14996" stopIfTrue="1">
      <formula>WEEKDAY($A23)=1</formula>
    </cfRule>
  </conditionalFormatting>
  <conditionalFormatting sqref="FK23">
    <cfRule type="expression" dxfId="12359" priority="14995" stopIfTrue="1">
      <formula>WEEKDAY($A23)=1</formula>
    </cfRule>
  </conditionalFormatting>
  <conditionalFormatting sqref="FK23">
    <cfRule type="expression" dxfId="12358" priority="14994" stopIfTrue="1">
      <formula>WEEKDAY($A23)=1</formula>
    </cfRule>
  </conditionalFormatting>
  <conditionalFormatting sqref="FK23">
    <cfRule type="expression" dxfId="12357" priority="14993" stopIfTrue="1">
      <formula>WEEKDAY($A23)=1</formula>
    </cfRule>
  </conditionalFormatting>
  <conditionalFormatting sqref="FK23">
    <cfRule type="expression" dxfId="12356" priority="14992" stopIfTrue="1">
      <formula>WEEKDAY($A23)=1</formula>
    </cfRule>
  </conditionalFormatting>
  <conditionalFormatting sqref="FK23">
    <cfRule type="expression" dxfId="12355" priority="14991" stopIfTrue="1">
      <formula>WEEKDAY($A23)=1</formula>
    </cfRule>
  </conditionalFormatting>
  <conditionalFormatting sqref="FK23">
    <cfRule type="expression" dxfId="12354" priority="14990" stopIfTrue="1">
      <formula>WEEKDAY($A23)=1</formula>
    </cfRule>
  </conditionalFormatting>
  <conditionalFormatting sqref="FK23">
    <cfRule type="expression" dxfId="12353" priority="14989" stopIfTrue="1">
      <formula>WEEKDAY($A23)=1</formula>
    </cfRule>
  </conditionalFormatting>
  <conditionalFormatting sqref="FK23">
    <cfRule type="expression" dxfId="12352" priority="14988" stopIfTrue="1">
      <formula>WEEKDAY($A23)=1</formula>
    </cfRule>
  </conditionalFormatting>
  <conditionalFormatting sqref="FK23">
    <cfRule type="expression" dxfId="12351" priority="14987" stopIfTrue="1">
      <formula>WEEKDAY($A23)=1</formula>
    </cfRule>
  </conditionalFormatting>
  <conditionalFormatting sqref="FK23">
    <cfRule type="expression" dxfId="12350" priority="14986" stopIfTrue="1">
      <formula>WEEKDAY($A23)=1</formula>
    </cfRule>
  </conditionalFormatting>
  <conditionalFormatting sqref="FK23">
    <cfRule type="expression" dxfId="12349" priority="14985" stopIfTrue="1">
      <formula>WEEKDAY($A23)=1</formula>
    </cfRule>
  </conditionalFormatting>
  <conditionalFormatting sqref="FK23">
    <cfRule type="expression" dxfId="12348" priority="14984" stopIfTrue="1">
      <formula>WEEKDAY($A23)=1</formula>
    </cfRule>
  </conditionalFormatting>
  <conditionalFormatting sqref="FK23">
    <cfRule type="expression" dxfId="12347" priority="14983" stopIfTrue="1">
      <formula>WEEKDAY($A23)=1</formula>
    </cfRule>
  </conditionalFormatting>
  <conditionalFormatting sqref="FK23">
    <cfRule type="expression" dxfId="12346" priority="14982" stopIfTrue="1">
      <formula>WEEKDAY($A23)=1</formula>
    </cfRule>
  </conditionalFormatting>
  <conditionalFormatting sqref="FK23">
    <cfRule type="expression" dxfId="12345" priority="14981" stopIfTrue="1">
      <formula>WEEKDAY($A23)=1</formula>
    </cfRule>
  </conditionalFormatting>
  <conditionalFormatting sqref="FK23">
    <cfRule type="expression" dxfId="12344" priority="14980" stopIfTrue="1">
      <formula>WEEKDAY($A23)=1</formula>
    </cfRule>
  </conditionalFormatting>
  <conditionalFormatting sqref="FK23">
    <cfRule type="expression" dxfId="12343" priority="14979" stopIfTrue="1">
      <formula>WEEKDAY($A23)=1</formula>
    </cfRule>
  </conditionalFormatting>
  <conditionalFormatting sqref="FK23">
    <cfRule type="expression" dxfId="12342" priority="14978" stopIfTrue="1">
      <formula>WEEKDAY($A23)=1</formula>
    </cfRule>
  </conditionalFormatting>
  <conditionalFormatting sqref="FK23">
    <cfRule type="expression" dxfId="12341" priority="14977" stopIfTrue="1">
      <formula>WEEKDAY($A23)=1</formula>
    </cfRule>
  </conditionalFormatting>
  <conditionalFormatting sqref="FK23">
    <cfRule type="expression" dxfId="12340" priority="14976" stopIfTrue="1">
      <formula>WEEKDAY($A23)=1</formula>
    </cfRule>
  </conditionalFormatting>
  <conditionalFormatting sqref="FK23">
    <cfRule type="expression" dxfId="12339" priority="14975" stopIfTrue="1">
      <formula>WEEKDAY($A23)=1</formula>
    </cfRule>
  </conditionalFormatting>
  <conditionalFormatting sqref="FK23">
    <cfRule type="expression" dxfId="12338" priority="14974" stopIfTrue="1">
      <formula>WEEKDAY($A23)=1</formula>
    </cfRule>
  </conditionalFormatting>
  <conditionalFormatting sqref="FK23">
    <cfRule type="expression" dxfId="12337" priority="14973" stopIfTrue="1">
      <formula>WEEKDAY($A23)=1</formula>
    </cfRule>
  </conditionalFormatting>
  <conditionalFormatting sqref="FK23">
    <cfRule type="expression" dxfId="12336" priority="14972" stopIfTrue="1">
      <formula>WEEKDAY($A23)=1</formula>
    </cfRule>
  </conditionalFormatting>
  <conditionalFormatting sqref="FK23">
    <cfRule type="expression" dxfId="12335" priority="14971" stopIfTrue="1">
      <formula>WEEKDAY($A23)=1</formula>
    </cfRule>
  </conditionalFormatting>
  <conditionalFormatting sqref="FK23">
    <cfRule type="expression" dxfId="12334" priority="14970" stopIfTrue="1">
      <formula>WEEKDAY($A23)=1</formula>
    </cfRule>
  </conditionalFormatting>
  <conditionalFormatting sqref="FK23">
    <cfRule type="expression" dxfId="12333" priority="14969" stopIfTrue="1">
      <formula>WEEKDAY($A23)=1</formula>
    </cfRule>
  </conditionalFormatting>
  <conditionalFormatting sqref="FK23">
    <cfRule type="expression" dxfId="12332" priority="14968" stopIfTrue="1">
      <formula>WEEKDAY($A23)=1</formula>
    </cfRule>
  </conditionalFormatting>
  <conditionalFormatting sqref="FK23">
    <cfRule type="expression" dxfId="12331" priority="14967" stopIfTrue="1">
      <formula>WEEKDAY($A23)=1</formula>
    </cfRule>
  </conditionalFormatting>
  <conditionalFormatting sqref="FK23">
    <cfRule type="expression" dxfId="12330" priority="14966" stopIfTrue="1">
      <formula>WEEKDAY($A23)=1</formula>
    </cfRule>
  </conditionalFormatting>
  <conditionalFormatting sqref="FK23">
    <cfRule type="expression" dxfId="12329" priority="14965" stopIfTrue="1">
      <formula>WEEKDAY($A23)=1</formula>
    </cfRule>
  </conditionalFormatting>
  <conditionalFormatting sqref="FK23">
    <cfRule type="expression" dxfId="12328" priority="14964" stopIfTrue="1">
      <formula>WEEKDAY($A23)=1</formula>
    </cfRule>
  </conditionalFormatting>
  <conditionalFormatting sqref="FK23">
    <cfRule type="expression" dxfId="12327" priority="14963" stopIfTrue="1">
      <formula>WEEKDAY($A23)=1</formula>
    </cfRule>
  </conditionalFormatting>
  <conditionalFormatting sqref="FK23">
    <cfRule type="expression" dxfId="12326" priority="14962" stopIfTrue="1">
      <formula>WEEKDAY($A23)=1</formula>
    </cfRule>
  </conditionalFormatting>
  <conditionalFormatting sqref="FK23">
    <cfRule type="expression" dxfId="12325" priority="14961" stopIfTrue="1">
      <formula>WEEKDAY($A23)=1</formula>
    </cfRule>
  </conditionalFormatting>
  <conditionalFormatting sqref="FK23">
    <cfRule type="expression" dxfId="12324" priority="14960" stopIfTrue="1">
      <formula>WEEKDAY($A23)=1</formula>
    </cfRule>
  </conditionalFormatting>
  <conditionalFormatting sqref="FK23">
    <cfRule type="expression" dxfId="12323" priority="14958" stopIfTrue="1">
      <formula>WEEKDAY($A23)=1</formula>
    </cfRule>
  </conditionalFormatting>
  <conditionalFormatting sqref="FK23">
    <cfRule type="expression" dxfId="12322" priority="14957" stopIfTrue="1">
      <formula>WEEKDAY($A23)=1</formula>
    </cfRule>
  </conditionalFormatting>
  <conditionalFormatting sqref="FK23">
    <cfRule type="expression" dxfId="12321" priority="14956" stopIfTrue="1">
      <formula>WEEKDAY($A23)=1</formula>
    </cfRule>
  </conditionalFormatting>
  <conditionalFormatting sqref="FK23">
    <cfRule type="expression" dxfId="12320" priority="14955" stopIfTrue="1">
      <formula>WEEKDAY($A23)=1</formula>
    </cfRule>
  </conditionalFormatting>
  <conditionalFormatting sqref="FK23">
    <cfRule type="expression" dxfId="12319" priority="14954" stopIfTrue="1">
      <formula>WEEKDAY($A23)=1</formula>
    </cfRule>
  </conditionalFormatting>
  <conditionalFormatting sqref="FK23">
    <cfRule type="expression" dxfId="12318" priority="14953" stopIfTrue="1">
      <formula>WEEKDAY($A23)=1</formula>
    </cfRule>
  </conditionalFormatting>
  <conditionalFormatting sqref="FK23">
    <cfRule type="expression" dxfId="12317" priority="14952" stopIfTrue="1">
      <formula>WEEKDAY($A23)=1</formula>
    </cfRule>
  </conditionalFormatting>
  <conditionalFormatting sqref="FK23">
    <cfRule type="expression" dxfId="12316" priority="14951" stopIfTrue="1">
      <formula>WEEKDAY($A23)=1</formula>
    </cfRule>
  </conditionalFormatting>
  <conditionalFormatting sqref="FK23">
    <cfRule type="expression" dxfId="12315" priority="14950" stopIfTrue="1">
      <formula>WEEKDAY($A23)=1</formula>
    </cfRule>
  </conditionalFormatting>
  <conditionalFormatting sqref="FK23">
    <cfRule type="expression" dxfId="12314" priority="14949" stopIfTrue="1">
      <formula>WEEKDAY($A23)=1</formula>
    </cfRule>
  </conditionalFormatting>
  <conditionalFormatting sqref="FK23">
    <cfRule type="expression" dxfId="12313" priority="14948" stopIfTrue="1">
      <formula>WEEKDAY($A23)=1</formula>
    </cfRule>
  </conditionalFormatting>
  <conditionalFormatting sqref="FK23">
    <cfRule type="expression" dxfId="12312" priority="14947" stopIfTrue="1">
      <formula>WEEKDAY($A23)=1</formula>
    </cfRule>
  </conditionalFormatting>
  <conditionalFormatting sqref="FK23">
    <cfRule type="expression" dxfId="12311" priority="14946" stopIfTrue="1">
      <formula>WEEKDAY($A23)=1</formula>
    </cfRule>
  </conditionalFormatting>
  <conditionalFormatting sqref="FK23">
    <cfRule type="expression" dxfId="12310" priority="14945" stopIfTrue="1">
      <formula>WEEKDAY($A23)=1</formula>
    </cfRule>
  </conditionalFormatting>
  <conditionalFormatting sqref="FK23">
    <cfRule type="expression" dxfId="12309" priority="14944" stopIfTrue="1">
      <formula>WEEKDAY($A23)=1</formula>
    </cfRule>
  </conditionalFormatting>
  <conditionalFormatting sqref="FK23">
    <cfRule type="expression" dxfId="12308" priority="14943" stopIfTrue="1">
      <formula>WEEKDAY($A23)=1</formula>
    </cfRule>
  </conditionalFormatting>
  <conditionalFormatting sqref="FK23">
    <cfRule type="expression" dxfId="12307" priority="14942" stopIfTrue="1">
      <formula>WEEKDAY($A23)=1</formula>
    </cfRule>
  </conditionalFormatting>
  <conditionalFormatting sqref="FK23">
    <cfRule type="expression" dxfId="12306" priority="14941" stopIfTrue="1">
      <formula>WEEKDAY($A23)=1</formula>
    </cfRule>
  </conditionalFormatting>
  <conditionalFormatting sqref="FK23">
    <cfRule type="expression" dxfId="12305" priority="14940" stopIfTrue="1">
      <formula>WEEKDAY($A23)=1</formula>
    </cfRule>
  </conditionalFormatting>
  <conditionalFormatting sqref="FK23">
    <cfRule type="expression" dxfId="12304" priority="14939" stopIfTrue="1">
      <formula>WEEKDAY($A23)=1</formula>
    </cfRule>
  </conditionalFormatting>
  <conditionalFormatting sqref="FK23">
    <cfRule type="expression" dxfId="12303" priority="14938" stopIfTrue="1">
      <formula>WEEKDAY($A23)=1</formula>
    </cfRule>
  </conditionalFormatting>
  <conditionalFormatting sqref="FK23">
    <cfRule type="expression" dxfId="12302" priority="14937" stopIfTrue="1">
      <formula>WEEKDAY($A23)=1</formula>
    </cfRule>
  </conditionalFormatting>
  <conditionalFormatting sqref="FK23">
    <cfRule type="expression" dxfId="12301" priority="14936" stopIfTrue="1">
      <formula>WEEKDAY($A23)=1</formula>
    </cfRule>
  </conditionalFormatting>
  <conditionalFormatting sqref="FK23">
    <cfRule type="expression" dxfId="12300" priority="14935" stopIfTrue="1">
      <formula>WEEKDAY($A23)=1</formula>
    </cfRule>
  </conditionalFormatting>
  <conditionalFormatting sqref="FK23">
    <cfRule type="expression" dxfId="12299" priority="14934" stopIfTrue="1">
      <formula>WEEKDAY($A23)=1</formula>
    </cfRule>
  </conditionalFormatting>
  <conditionalFormatting sqref="FK23">
    <cfRule type="expression" dxfId="12298" priority="14933" stopIfTrue="1">
      <formula>WEEKDAY($A23)=1</formula>
    </cfRule>
  </conditionalFormatting>
  <conditionalFormatting sqref="FK23">
    <cfRule type="expression" dxfId="12297" priority="14932" stopIfTrue="1">
      <formula>WEEKDAY($A23)=1</formula>
    </cfRule>
  </conditionalFormatting>
  <conditionalFormatting sqref="FK23">
    <cfRule type="expression" dxfId="12296" priority="14931" stopIfTrue="1">
      <formula>WEEKDAY($A23)=1</formula>
    </cfRule>
  </conditionalFormatting>
  <conditionalFormatting sqref="FK23">
    <cfRule type="expression" dxfId="12295" priority="14930" stopIfTrue="1">
      <formula>WEEKDAY($A23)=1</formula>
    </cfRule>
  </conditionalFormatting>
  <conditionalFormatting sqref="FK23">
    <cfRule type="expression" dxfId="12294" priority="14929" stopIfTrue="1">
      <formula>WEEKDAY($A23)=1</formula>
    </cfRule>
  </conditionalFormatting>
  <conditionalFormatting sqref="FK23">
    <cfRule type="expression" dxfId="12293" priority="14928" stopIfTrue="1">
      <formula>WEEKDAY($A23)=1</formula>
    </cfRule>
  </conditionalFormatting>
  <conditionalFormatting sqref="FK23">
    <cfRule type="expression" dxfId="12292" priority="14927" stopIfTrue="1">
      <formula>WEEKDAY($A23)=1</formula>
    </cfRule>
  </conditionalFormatting>
  <conditionalFormatting sqref="FK23">
    <cfRule type="expression" dxfId="12291" priority="14926" stopIfTrue="1">
      <formula>WEEKDAY($A23)=1</formula>
    </cfRule>
  </conditionalFormatting>
  <conditionalFormatting sqref="FK23">
    <cfRule type="expression" dxfId="12290" priority="14925" stopIfTrue="1">
      <formula>WEEKDAY($A23)=1</formula>
    </cfRule>
  </conditionalFormatting>
  <conditionalFormatting sqref="FK23">
    <cfRule type="expression" dxfId="12289" priority="14921" stopIfTrue="1">
      <formula>WEEKDAY($A23)=1</formula>
    </cfRule>
  </conditionalFormatting>
  <conditionalFormatting sqref="FK23">
    <cfRule type="expression" dxfId="12288" priority="14924" stopIfTrue="1">
      <formula>WEEKDAY($A23)=1</formula>
    </cfRule>
  </conditionalFormatting>
  <conditionalFormatting sqref="FK23">
    <cfRule type="expression" dxfId="12287" priority="14923" stopIfTrue="1">
      <formula>WEEKDAY($A23)=1</formula>
    </cfRule>
  </conditionalFormatting>
  <conditionalFormatting sqref="FK23">
    <cfRule type="expression" dxfId="12286" priority="14922" stopIfTrue="1">
      <formula>WEEKDAY($A23)=1</formula>
    </cfRule>
  </conditionalFormatting>
  <conditionalFormatting sqref="FK23">
    <cfRule type="expression" dxfId="12285" priority="14920" stopIfTrue="1">
      <formula>WEEKDAY($A23)=1</formula>
    </cfRule>
  </conditionalFormatting>
  <conditionalFormatting sqref="FK23">
    <cfRule type="expression" dxfId="12284" priority="14919" stopIfTrue="1">
      <formula>WEEKDAY($A23)=1</formula>
    </cfRule>
  </conditionalFormatting>
  <conditionalFormatting sqref="FK23">
    <cfRule type="expression" dxfId="12283" priority="14918" stopIfTrue="1">
      <formula>WEEKDAY($A23)=1</formula>
    </cfRule>
  </conditionalFormatting>
  <conditionalFormatting sqref="FK23">
    <cfRule type="expression" dxfId="12282" priority="14917" stopIfTrue="1">
      <formula>WEEKDAY($A23)=1</formula>
    </cfRule>
  </conditionalFormatting>
  <conditionalFormatting sqref="FK23">
    <cfRule type="expression" dxfId="12281" priority="14870" stopIfTrue="1">
      <formula>WEEKDAY($A23)=1</formula>
    </cfRule>
  </conditionalFormatting>
  <conditionalFormatting sqref="FK23">
    <cfRule type="expression" dxfId="12280" priority="14916" stopIfTrue="1">
      <formula>WEEKDAY($A23)=1</formula>
    </cfRule>
  </conditionalFormatting>
  <conditionalFormatting sqref="FK23">
    <cfRule type="expression" dxfId="12279" priority="14915" stopIfTrue="1">
      <formula>WEEKDAY($A23)=1</formula>
    </cfRule>
  </conditionalFormatting>
  <conditionalFormatting sqref="FK23">
    <cfRule type="expression" dxfId="12278" priority="14914" stopIfTrue="1">
      <formula>WEEKDAY($A23)=1</formula>
    </cfRule>
  </conditionalFormatting>
  <conditionalFormatting sqref="FK23">
    <cfRule type="expression" dxfId="12277" priority="14913" stopIfTrue="1">
      <formula>WEEKDAY($A23)=1</formula>
    </cfRule>
  </conditionalFormatting>
  <conditionalFormatting sqref="FK23">
    <cfRule type="expression" dxfId="12276" priority="14912" stopIfTrue="1">
      <formula>WEEKDAY($A23)=1</formula>
    </cfRule>
  </conditionalFormatting>
  <conditionalFormatting sqref="FK23">
    <cfRule type="expression" dxfId="12275" priority="14911" stopIfTrue="1">
      <formula>WEEKDAY($A23)=1</formula>
    </cfRule>
  </conditionalFormatting>
  <conditionalFormatting sqref="FK23">
    <cfRule type="expression" dxfId="12274" priority="14910" stopIfTrue="1">
      <formula>WEEKDAY($A23)=1</formula>
    </cfRule>
  </conditionalFormatting>
  <conditionalFormatting sqref="FK23">
    <cfRule type="expression" dxfId="12273" priority="14909" stopIfTrue="1">
      <formula>WEEKDAY($A23)=1</formula>
    </cfRule>
  </conditionalFormatting>
  <conditionalFormatting sqref="FK23">
    <cfRule type="expression" dxfId="12272" priority="14908" stopIfTrue="1">
      <formula>WEEKDAY($A23)=1</formula>
    </cfRule>
  </conditionalFormatting>
  <conditionalFormatting sqref="FK23">
    <cfRule type="expression" dxfId="12271" priority="14907" stopIfTrue="1">
      <formula>WEEKDAY($A23)=1</formula>
    </cfRule>
  </conditionalFormatting>
  <conditionalFormatting sqref="FK23">
    <cfRule type="expression" dxfId="12270" priority="14906" stopIfTrue="1">
      <formula>WEEKDAY($A23)=1</formula>
    </cfRule>
  </conditionalFormatting>
  <conditionalFormatting sqref="FK23">
    <cfRule type="expression" dxfId="12269" priority="14905" stopIfTrue="1">
      <formula>WEEKDAY($A23)=1</formula>
    </cfRule>
  </conditionalFormatting>
  <conditionalFormatting sqref="FK23">
    <cfRule type="expression" dxfId="12268" priority="14904" stopIfTrue="1">
      <formula>WEEKDAY($A23)=1</formula>
    </cfRule>
  </conditionalFormatting>
  <conditionalFormatting sqref="FK23">
    <cfRule type="expression" dxfId="12267" priority="14903" stopIfTrue="1">
      <formula>WEEKDAY($A23)=1</formula>
    </cfRule>
  </conditionalFormatting>
  <conditionalFormatting sqref="FK23">
    <cfRule type="expression" dxfId="12266" priority="14902" stopIfTrue="1">
      <formula>WEEKDAY($A23)=1</formula>
    </cfRule>
  </conditionalFormatting>
  <conditionalFormatting sqref="FK23">
    <cfRule type="expression" dxfId="12265" priority="14901" stopIfTrue="1">
      <formula>WEEKDAY($A23)=1</formula>
    </cfRule>
  </conditionalFormatting>
  <conditionalFormatting sqref="FK23">
    <cfRule type="expression" dxfId="12264" priority="14900" stopIfTrue="1">
      <formula>WEEKDAY($A23)=1</formula>
    </cfRule>
  </conditionalFormatting>
  <conditionalFormatting sqref="FK23">
    <cfRule type="expression" dxfId="12263" priority="14899" stopIfTrue="1">
      <formula>WEEKDAY($A23)=1</formula>
    </cfRule>
  </conditionalFormatting>
  <conditionalFormatting sqref="FK23">
    <cfRule type="expression" dxfId="12262" priority="14898" stopIfTrue="1">
      <formula>WEEKDAY($A23)=1</formula>
    </cfRule>
  </conditionalFormatting>
  <conditionalFormatting sqref="FK23">
    <cfRule type="expression" dxfId="12261" priority="14897" stopIfTrue="1">
      <formula>WEEKDAY($A23)=1</formula>
    </cfRule>
  </conditionalFormatting>
  <conditionalFormatting sqref="FK23">
    <cfRule type="expression" dxfId="12260" priority="14896" stopIfTrue="1">
      <formula>WEEKDAY($A23)=1</formula>
    </cfRule>
  </conditionalFormatting>
  <conditionalFormatting sqref="FK23">
    <cfRule type="expression" dxfId="12259" priority="14895" stopIfTrue="1">
      <formula>WEEKDAY($A23)=1</formula>
    </cfRule>
  </conditionalFormatting>
  <conditionalFormatting sqref="FK23">
    <cfRule type="expression" dxfId="12258" priority="14894" stopIfTrue="1">
      <formula>WEEKDAY($A23)=1</formula>
    </cfRule>
  </conditionalFormatting>
  <conditionalFormatting sqref="FK23">
    <cfRule type="expression" dxfId="12257" priority="14893" stopIfTrue="1">
      <formula>WEEKDAY($A23)=1</formula>
    </cfRule>
  </conditionalFormatting>
  <conditionalFormatting sqref="FK23">
    <cfRule type="expression" dxfId="12256" priority="14892" stopIfTrue="1">
      <formula>WEEKDAY($A23)=1</formula>
    </cfRule>
  </conditionalFormatting>
  <conditionalFormatting sqref="FK23">
    <cfRule type="expression" dxfId="12255" priority="14891" stopIfTrue="1">
      <formula>WEEKDAY($A23)=1</formula>
    </cfRule>
  </conditionalFormatting>
  <conditionalFormatting sqref="FK23">
    <cfRule type="expression" dxfId="12254" priority="14890" stopIfTrue="1">
      <formula>WEEKDAY($A23)=1</formula>
    </cfRule>
  </conditionalFormatting>
  <conditionalFormatting sqref="FK23">
    <cfRule type="expression" dxfId="12253" priority="14889" stopIfTrue="1">
      <formula>WEEKDAY($A23)=1</formula>
    </cfRule>
  </conditionalFormatting>
  <conditionalFormatting sqref="FK23">
    <cfRule type="expression" dxfId="12252" priority="14888" stopIfTrue="1">
      <formula>WEEKDAY($A23)=1</formula>
    </cfRule>
  </conditionalFormatting>
  <conditionalFormatting sqref="FK23">
    <cfRule type="expression" dxfId="12251" priority="14887" stopIfTrue="1">
      <formula>WEEKDAY($A23)=1</formula>
    </cfRule>
  </conditionalFormatting>
  <conditionalFormatting sqref="FK23">
    <cfRule type="expression" dxfId="12250" priority="14886" stopIfTrue="1">
      <formula>WEEKDAY($A23)=1</formula>
    </cfRule>
  </conditionalFormatting>
  <conditionalFormatting sqref="FK23">
    <cfRule type="expression" dxfId="12249" priority="14885" stopIfTrue="1">
      <formula>WEEKDAY($A23)=1</formula>
    </cfRule>
  </conditionalFormatting>
  <conditionalFormatting sqref="FK23">
    <cfRule type="expression" dxfId="12248" priority="14884" stopIfTrue="1">
      <formula>WEEKDAY($A23)=1</formula>
    </cfRule>
  </conditionalFormatting>
  <conditionalFormatting sqref="FK23">
    <cfRule type="expression" dxfId="12247" priority="14883" stopIfTrue="1">
      <formula>WEEKDAY($A23)=1</formula>
    </cfRule>
  </conditionalFormatting>
  <conditionalFormatting sqref="FK23">
    <cfRule type="expression" dxfId="12246" priority="14882" stopIfTrue="1">
      <formula>WEEKDAY($A23)=1</formula>
    </cfRule>
  </conditionalFormatting>
  <conditionalFormatting sqref="FK23">
    <cfRule type="expression" dxfId="12245" priority="14881" stopIfTrue="1">
      <formula>WEEKDAY($A23)=1</formula>
    </cfRule>
  </conditionalFormatting>
  <conditionalFormatting sqref="FK23">
    <cfRule type="expression" dxfId="12244" priority="14880" stopIfTrue="1">
      <formula>WEEKDAY($A23)=1</formula>
    </cfRule>
  </conditionalFormatting>
  <conditionalFormatting sqref="FK23">
    <cfRule type="expression" dxfId="12243" priority="14879" stopIfTrue="1">
      <formula>WEEKDAY($A23)=1</formula>
    </cfRule>
  </conditionalFormatting>
  <conditionalFormatting sqref="FK23">
    <cfRule type="expression" dxfId="12242" priority="14878" stopIfTrue="1">
      <formula>WEEKDAY($A23)=1</formula>
    </cfRule>
  </conditionalFormatting>
  <conditionalFormatting sqref="FK23">
    <cfRule type="expression" dxfId="12241" priority="14877" stopIfTrue="1">
      <formula>WEEKDAY($A23)=1</formula>
    </cfRule>
  </conditionalFormatting>
  <conditionalFormatting sqref="FK23">
    <cfRule type="expression" dxfId="12240" priority="14876" stopIfTrue="1">
      <formula>WEEKDAY($A23)=1</formula>
    </cfRule>
  </conditionalFormatting>
  <conditionalFormatting sqref="FK23">
    <cfRule type="expression" dxfId="12239" priority="14875" stopIfTrue="1">
      <formula>WEEKDAY($A23)=1</formula>
    </cfRule>
  </conditionalFormatting>
  <conditionalFormatting sqref="FK23">
    <cfRule type="expression" dxfId="12238" priority="14874" stopIfTrue="1">
      <formula>WEEKDAY($A23)=1</formula>
    </cfRule>
  </conditionalFormatting>
  <conditionalFormatting sqref="FK23">
    <cfRule type="expression" dxfId="12237" priority="14873" stopIfTrue="1">
      <formula>WEEKDAY($A23)=1</formula>
    </cfRule>
  </conditionalFormatting>
  <conditionalFormatting sqref="FK23">
    <cfRule type="expression" dxfId="12236" priority="14872" stopIfTrue="1">
      <formula>WEEKDAY($A23)=1</formula>
    </cfRule>
  </conditionalFormatting>
  <conditionalFormatting sqref="FK23">
    <cfRule type="expression" dxfId="12235" priority="14871" stopIfTrue="1">
      <formula>WEEKDAY($A23)=1</formula>
    </cfRule>
  </conditionalFormatting>
  <conditionalFormatting sqref="FK23">
    <cfRule type="expression" dxfId="12234" priority="14869" stopIfTrue="1">
      <formula>WEEKDAY($A23)=1</formula>
    </cfRule>
  </conditionalFormatting>
  <conditionalFormatting sqref="FK23">
    <cfRule type="expression" dxfId="12233" priority="14868" stopIfTrue="1">
      <formula>WEEKDAY($A23)=1</formula>
    </cfRule>
  </conditionalFormatting>
  <conditionalFormatting sqref="FK23">
    <cfRule type="expression" dxfId="12232" priority="14867" stopIfTrue="1">
      <formula>WEEKDAY($A23)=1</formula>
    </cfRule>
  </conditionalFormatting>
  <conditionalFormatting sqref="FK23">
    <cfRule type="expression" dxfId="12231" priority="14866" stopIfTrue="1">
      <formula>WEEKDAY($A23)=1</formula>
    </cfRule>
  </conditionalFormatting>
  <conditionalFormatting sqref="FK23">
    <cfRule type="expression" dxfId="12230" priority="14865" stopIfTrue="1">
      <formula>WEEKDAY($A23)=1</formula>
    </cfRule>
  </conditionalFormatting>
  <conditionalFormatting sqref="FK23">
    <cfRule type="expression" dxfId="12229" priority="14864" stopIfTrue="1">
      <formula>WEEKDAY($A23)=1</formula>
    </cfRule>
  </conditionalFormatting>
  <conditionalFormatting sqref="FK23">
    <cfRule type="expression" dxfId="12228" priority="14863" stopIfTrue="1">
      <formula>WEEKDAY($A23)=1</formula>
    </cfRule>
  </conditionalFormatting>
  <conditionalFormatting sqref="FK23">
    <cfRule type="expression" dxfId="12227" priority="14862" stopIfTrue="1">
      <formula>WEEKDAY($A23)=1</formula>
    </cfRule>
  </conditionalFormatting>
  <conditionalFormatting sqref="FK23">
    <cfRule type="expression" dxfId="12226" priority="14861" stopIfTrue="1">
      <formula>WEEKDAY($A23)=1</formula>
    </cfRule>
  </conditionalFormatting>
  <conditionalFormatting sqref="FK23">
    <cfRule type="expression" dxfId="12225" priority="14860" stopIfTrue="1">
      <formula>WEEKDAY($A23)=1</formula>
    </cfRule>
  </conditionalFormatting>
  <conditionalFormatting sqref="FK23">
    <cfRule type="expression" dxfId="12224" priority="14859" stopIfTrue="1">
      <formula>WEEKDAY($A23)=1</formula>
    </cfRule>
  </conditionalFormatting>
  <conditionalFormatting sqref="FK23">
    <cfRule type="expression" dxfId="12223" priority="14858" stopIfTrue="1">
      <formula>WEEKDAY($A23)=1</formula>
    </cfRule>
  </conditionalFormatting>
  <conditionalFormatting sqref="FK23">
    <cfRule type="expression" dxfId="12222" priority="14857" stopIfTrue="1">
      <formula>WEEKDAY($A23)=1</formula>
    </cfRule>
  </conditionalFormatting>
  <conditionalFormatting sqref="FK23">
    <cfRule type="expression" dxfId="12221" priority="14856" stopIfTrue="1">
      <formula>WEEKDAY($A23)=1</formula>
    </cfRule>
  </conditionalFormatting>
  <conditionalFormatting sqref="FK23">
    <cfRule type="expression" dxfId="12220" priority="14855" stopIfTrue="1">
      <formula>WEEKDAY($A23)=1</formula>
    </cfRule>
  </conditionalFormatting>
  <conditionalFormatting sqref="FK23">
    <cfRule type="expression" dxfId="12219" priority="14854" stopIfTrue="1">
      <formula>WEEKDAY($A23)=1</formula>
    </cfRule>
  </conditionalFormatting>
  <conditionalFormatting sqref="FK23">
    <cfRule type="expression" dxfId="12218" priority="14853" stopIfTrue="1">
      <formula>WEEKDAY($A23)=1</formula>
    </cfRule>
  </conditionalFormatting>
  <conditionalFormatting sqref="FK23">
    <cfRule type="expression" dxfId="12217" priority="14852" stopIfTrue="1">
      <formula>WEEKDAY($A23)=1</formula>
    </cfRule>
  </conditionalFormatting>
  <conditionalFormatting sqref="FK23">
    <cfRule type="expression" dxfId="12216" priority="14851" stopIfTrue="1">
      <formula>WEEKDAY($A23)=1</formula>
    </cfRule>
  </conditionalFormatting>
  <conditionalFormatting sqref="FK23">
    <cfRule type="expression" dxfId="12215" priority="14850" stopIfTrue="1">
      <formula>WEEKDAY($A23)=1</formula>
    </cfRule>
  </conditionalFormatting>
  <conditionalFormatting sqref="FK23">
    <cfRule type="expression" dxfId="12214" priority="14849" stopIfTrue="1">
      <formula>WEEKDAY($A23)=1</formula>
    </cfRule>
  </conditionalFormatting>
  <conditionalFormatting sqref="FK23">
    <cfRule type="expression" dxfId="12213" priority="14848" stopIfTrue="1">
      <formula>WEEKDAY($A23)=1</formula>
    </cfRule>
  </conditionalFormatting>
  <conditionalFormatting sqref="FK23">
    <cfRule type="expression" dxfId="12212" priority="14847" stopIfTrue="1">
      <formula>WEEKDAY($A23)=1</formula>
    </cfRule>
  </conditionalFormatting>
  <conditionalFormatting sqref="FK23">
    <cfRule type="expression" dxfId="12211" priority="14846" stopIfTrue="1">
      <formula>WEEKDAY($A23)=1</formula>
    </cfRule>
  </conditionalFormatting>
  <conditionalFormatting sqref="FK23">
    <cfRule type="expression" dxfId="12210" priority="14845" stopIfTrue="1">
      <formula>WEEKDAY($A23)=1</formula>
    </cfRule>
  </conditionalFormatting>
  <conditionalFormatting sqref="FK23">
    <cfRule type="expression" dxfId="12209" priority="14844" stopIfTrue="1">
      <formula>WEEKDAY($A23)=1</formula>
    </cfRule>
  </conditionalFormatting>
  <conditionalFormatting sqref="FK23">
    <cfRule type="expression" dxfId="12208" priority="14843" stopIfTrue="1">
      <formula>WEEKDAY($A23)=1</formula>
    </cfRule>
  </conditionalFormatting>
  <conditionalFormatting sqref="FK23">
    <cfRule type="expression" dxfId="12207" priority="14842" stopIfTrue="1">
      <formula>WEEKDAY($A23)=1</formula>
    </cfRule>
  </conditionalFormatting>
  <conditionalFormatting sqref="FK23">
    <cfRule type="expression" dxfId="12206" priority="14841" stopIfTrue="1">
      <formula>WEEKDAY($A23)=1</formula>
    </cfRule>
  </conditionalFormatting>
  <conditionalFormatting sqref="FK23">
    <cfRule type="expression" dxfId="12205" priority="14840" stopIfTrue="1">
      <formula>WEEKDAY($A23)=1</formula>
    </cfRule>
  </conditionalFormatting>
  <conditionalFormatting sqref="FK23">
    <cfRule type="expression" dxfId="12204" priority="14839" stopIfTrue="1">
      <formula>WEEKDAY($A23)=1</formula>
    </cfRule>
  </conditionalFormatting>
  <conditionalFormatting sqref="FK23">
    <cfRule type="expression" dxfId="12203" priority="14838" stopIfTrue="1">
      <formula>WEEKDAY($A23)=1</formula>
    </cfRule>
  </conditionalFormatting>
  <conditionalFormatting sqref="FK23">
    <cfRule type="expression" dxfId="12202" priority="14837" stopIfTrue="1">
      <formula>WEEKDAY($A23)=1</formula>
    </cfRule>
  </conditionalFormatting>
  <conditionalFormatting sqref="FK23">
    <cfRule type="expression" dxfId="12201" priority="14836" stopIfTrue="1">
      <formula>WEEKDAY($A23)=1</formula>
    </cfRule>
  </conditionalFormatting>
  <conditionalFormatting sqref="FK23">
    <cfRule type="expression" dxfId="12200" priority="14832" stopIfTrue="1">
      <formula>WEEKDAY($A23)=1</formula>
    </cfRule>
  </conditionalFormatting>
  <conditionalFormatting sqref="FK23">
    <cfRule type="expression" dxfId="12199" priority="14835" stopIfTrue="1">
      <formula>WEEKDAY($A23)=1</formula>
    </cfRule>
  </conditionalFormatting>
  <conditionalFormatting sqref="FK23">
    <cfRule type="expression" dxfId="12198" priority="14834" stopIfTrue="1">
      <formula>WEEKDAY($A23)=1</formula>
    </cfRule>
  </conditionalFormatting>
  <conditionalFormatting sqref="FK23">
    <cfRule type="expression" dxfId="12197" priority="14833" stopIfTrue="1">
      <formula>WEEKDAY($A23)=1</formula>
    </cfRule>
  </conditionalFormatting>
  <conditionalFormatting sqref="FK23">
    <cfRule type="expression" dxfId="12196" priority="14831" stopIfTrue="1">
      <formula>WEEKDAY($A23)=1</formula>
    </cfRule>
  </conditionalFormatting>
  <conditionalFormatting sqref="FK23">
    <cfRule type="expression" dxfId="12195" priority="14830" stopIfTrue="1">
      <formula>WEEKDAY($A23)=1</formula>
    </cfRule>
  </conditionalFormatting>
  <conditionalFormatting sqref="FK23">
    <cfRule type="expression" dxfId="12194" priority="14829" stopIfTrue="1">
      <formula>WEEKDAY($A23)=1</formula>
    </cfRule>
  </conditionalFormatting>
  <conditionalFormatting sqref="FK23">
    <cfRule type="expression" dxfId="12193" priority="14828" stopIfTrue="1">
      <formula>WEEKDAY($A23)=1</formula>
    </cfRule>
  </conditionalFormatting>
  <conditionalFormatting sqref="FK23">
    <cfRule type="expression" dxfId="12192" priority="14781" stopIfTrue="1">
      <formula>WEEKDAY($A23)=1</formula>
    </cfRule>
  </conditionalFormatting>
  <conditionalFormatting sqref="FK23">
    <cfRule type="expression" dxfId="12191" priority="14827" stopIfTrue="1">
      <formula>WEEKDAY($A23)=1</formula>
    </cfRule>
  </conditionalFormatting>
  <conditionalFormatting sqref="FK23">
    <cfRule type="expression" dxfId="12190" priority="14826" stopIfTrue="1">
      <formula>WEEKDAY($A23)=1</formula>
    </cfRule>
  </conditionalFormatting>
  <conditionalFormatting sqref="FK23">
    <cfRule type="expression" dxfId="12189" priority="14825" stopIfTrue="1">
      <formula>WEEKDAY($A23)=1</formula>
    </cfRule>
  </conditionalFormatting>
  <conditionalFormatting sqref="FK23">
    <cfRule type="expression" dxfId="12188" priority="14824" stopIfTrue="1">
      <formula>WEEKDAY($A23)=1</formula>
    </cfRule>
  </conditionalFormatting>
  <conditionalFormatting sqref="FK23">
    <cfRule type="expression" dxfId="12187" priority="14823" stopIfTrue="1">
      <formula>WEEKDAY($A23)=1</formula>
    </cfRule>
  </conditionalFormatting>
  <conditionalFormatting sqref="FK23">
    <cfRule type="expression" dxfId="12186" priority="14822" stopIfTrue="1">
      <formula>WEEKDAY($A23)=1</formula>
    </cfRule>
  </conditionalFormatting>
  <conditionalFormatting sqref="FK23">
    <cfRule type="expression" dxfId="12185" priority="14821" stopIfTrue="1">
      <formula>WEEKDAY($A23)=1</formula>
    </cfRule>
  </conditionalFormatting>
  <conditionalFormatting sqref="FK23">
    <cfRule type="expression" dxfId="12184" priority="14820" stopIfTrue="1">
      <formula>WEEKDAY($A23)=1</formula>
    </cfRule>
  </conditionalFormatting>
  <conditionalFormatting sqref="FK23">
    <cfRule type="expression" dxfId="12183" priority="14819" stopIfTrue="1">
      <formula>WEEKDAY($A23)=1</formula>
    </cfRule>
  </conditionalFormatting>
  <conditionalFormatting sqref="FK23">
    <cfRule type="expression" dxfId="12182" priority="14818" stopIfTrue="1">
      <formula>WEEKDAY($A23)=1</formula>
    </cfRule>
  </conditionalFormatting>
  <conditionalFormatting sqref="FK23">
    <cfRule type="expression" dxfId="12181" priority="14817" stopIfTrue="1">
      <formula>WEEKDAY($A23)=1</formula>
    </cfRule>
  </conditionalFormatting>
  <conditionalFormatting sqref="FK23">
    <cfRule type="expression" dxfId="12180" priority="14816" stopIfTrue="1">
      <formula>WEEKDAY($A23)=1</formula>
    </cfRule>
  </conditionalFormatting>
  <conditionalFormatting sqref="FK23">
    <cfRule type="expression" dxfId="12179" priority="14815" stopIfTrue="1">
      <formula>WEEKDAY($A23)=1</formula>
    </cfRule>
  </conditionalFormatting>
  <conditionalFormatting sqref="FK23">
    <cfRule type="expression" dxfId="12178" priority="14814" stopIfTrue="1">
      <formula>WEEKDAY($A23)=1</formula>
    </cfRule>
  </conditionalFormatting>
  <conditionalFormatting sqref="FK23">
    <cfRule type="expression" dxfId="12177" priority="14813" stopIfTrue="1">
      <formula>WEEKDAY($A23)=1</formula>
    </cfRule>
  </conditionalFormatting>
  <conditionalFormatting sqref="FK23">
    <cfRule type="expression" dxfId="12176" priority="14812" stopIfTrue="1">
      <formula>WEEKDAY($A23)=1</formula>
    </cfRule>
  </conditionalFormatting>
  <conditionalFormatting sqref="FK23">
    <cfRule type="expression" dxfId="12175" priority="14811" stopIfTrue="1">
      <formula>WEEKDAY($A23)=1</formula>
    </cfRule>
  </conditionalFormatting>
  <conditionalFormatting sqref="FK23">
    <cfRule type="expression" dxfId="12174" priority="14810" stopIfTrue="1">
      <formula>WEEKDAY($A23)=1</formula>
    </cfRule>
  </conditionalFormatting>
  <conditionalFormatting sqref="FK23">
    <cfRule type="expression" dxfId="12173" priority="14809" stopIfTrue="1">
      <formula>WEEKDAY($A23)=1</formula>
    </cfRule>
  </conditionalFormatting>
  <conditionalFormatting sqref="FK23">
    <cfRule type="expression" dxfId="12172" priority="14808" stopIfTrue="1">
      <formula>WEEKDAY($A23)=1</formula>
    </cfRule>
  </conditionalFormatting>
  <conditionalFormatting sqref="FK23">
    <cfRule type="expression" dxfId="12171" priority="14807" stopIfTrue="1">
      <formula>WEEKDAY($A23)=1</formula>
    </cfRule>
  </conditionalFormatting>
  <conditionalFormatting sqref="FK23">
    <cfRule type="expression" dxfId="12170" priority="14806" stopIfTrue="1">
      <formula>WEEKDAY($A23)=1</formula>
    </cfRule>
  </conditionalFormatting>
  <conditionalFormatting sqref="FK23">
    <cfRule type="expression" dxfId="12169" priority="14805" stopIfTrue="1">
      <formula>WEEKDAY($A23)=1</formula>
    </cfRule>
  </conditionalFormatting>
  <conditionalFormatting sqref="FK23">
    <cfRule type="expression" dxfId="12168" priority="14804" stopIfTrue="1">
      <formula>WEEKDAY($A23)=1</formula>
    </cfRule>
  </conditionalFormatting>
  <conditionalFormatting sqref="FK23">
    <cfRule type="expression" dxfId="12167" priority="14803" stopIfTrue="1">
      <formula>WEEKDAY($A23)=1</formula>
    </cfRule>
  </conditionalFormatting>
  <conditionalFormatting sqref="FK23">
    <cfRule type="expression" dxfId="12166" priority="14802" stopIfTrue="1">
      <formula>WEEKDAY($A23)=1</formula>
    </cfRule>
  </conditionalFormatting>
  <conditionalFormatting sqref="FK23">
    <cfRule type="expression" dxfId="12165" priority="14801" stopIfTrue="1">
      <formula>WEEKDAY($A23)=1</formula>
    </cfRule>
  </conditionalFormatting>
  <conditionalFormatting sqref="FK23">
    <cfRule type="expression" dxfId="12164" priority="14800" stopIfTrue="1">
      <formula>WEEKDAY($A23)=1</formula>
    </cfRule>
  </conditionalFormatting>
  <conditionalFormatting sqref="FK23">
    <cfRule type="expression" dxfId="12163" priority="14799" stopIfTrue="1">
      <formula>WEEKDAY($A23)=1</formula>
    </cfRule>
  </conditionalFormatting>
  <conditionalFormatting sqref="FK23">
    <cfRule type="expression" dxfId="12162" priority="14798" stopIfTrue="1">
      <formula>WEEKDAY($A23)=1</formula>
    </cfRule>
  </conditionalFormatting>
  <conditionalFormatting sqref="FK23">
    <cfRule type="expression" dxfId="12161" priority="14797" stopIfTrue="1">
      <formula>WEEKDAY($A23)=1</formula>
    </cfRule>
  </conditionalFormatting>
  <conditionalFormatting sqref="FK23">
    <cfRule type="expression" dxfId="12160" priority="14796" stopIfTrue="1">
      <formula>WEEKDAY($A23)=1</formula>
    </cfRule>
  </conditionalFormatting>
  <conditionalFormatting sqref="FK23">
    <cfRule type="expression" dxfId="12159" priority="14795" stopIfTrue="1">
      <formula>WEEKDAY($A23)=1</formula>
    </cfRule>
  </conditionalFormatting>
  <conditionalFormatting sqref="FK23">
    <cfRule type="expression" dxfId="12158" priority="14794" stopIfTrue="1">
      <formula>WEEKDAY($A23)=1</formula>
    </cfRule>
  </conditionalFormatting>
  <conditionalFormatting sqref="FK23">
    <cfRule type="expression" dxfId="12157" priority="14793" stopIfTrue="1">
      <formula>WEEKDAY($A23)=1</formula>
    </cfRule>
  </conditionalFormatting>
  <conditionalFormatting sqref="FK23">
    <cfRule type="expression" dxfId="12156" priority="14792" stopIfTrue="1">
      <formula>WEEKDAY($A23)=1</formula>
    </cfRule>
  </conditionalFormatting>
  <conditionalFormatting sqref="FK23">
    <cfRule type="expression" dxfId="12155" priority="14791" stopIfTrue="1">
      <formula>WEEKDAY($A23)=1</formula>
    </cfRule>
  </conditionalFormatting>
  <conditionalFormatting sqref="FK23">
    <cfRule type="expression" dxfId="12154" priority="14790" stopIfTrue="1">
      <formula>WEEKDAY($A23)=1</formula>
    </cfRule>
  </conditionalFormatting>
  <conditionalFormatting sqref="FK23">
    <cfRule type="expression" dxfId="12153" priority="14789" stopIfTrue="1">
      <formula>WEEKDAY($A23)=1</formula>
    </cfRule>
  </conditionalFormatting>
  <conditionalFormatting sqref="FK23">
    <cfRule type="expression" dxfId="12152" priority="14788" stopIfTrue="1">
      <formula>WEEKDAY($A23)=1</formula>
    </cfRule>
  </conditionalFormatting>
  <conditionalFormatting sqref="FK23">
    <cfRule type="expression" dxfId="12151" priority="14787" stopIfTrue="1">
      <formula>WEEKDAY($A23)=1</formula>
    </cfRule>
  </conditionalFormatting>
  <conditionalFormatting sqref="FK23">
    <cfRule type="expression" dxfId="12150" priority="14786" stopIfTrue="1">
      <formula>WEEKDAY($A23)=1</formula>
    </cfRule>
  </conditionalFormatting>
  <conditionalFormatting sqref="FK23">
    <cfRule type="expression" dxfId="12149" priority="14785" stopIfTrue="1">
      <formula>WEEKDAY($A23)=1</formula>
    </cfRule>
  </conditionalFormatting>
  <conditionalFormatting sqref="FK23">
    <cfRule type="expression" dxfId="12148" priority="14784" stopIfTrue="1">
      <formula>WEEKDAY($A23)=1</formula>
    </cfRule>
  </conditionalFormatting>
  <conditionalFormatting sqref="FK23">
    <cfRule type="expression" dxfId="12147" priority="14783" stopIfTrue="1">
      <formula>WEEKDAY($A23)=1</formula>
    </cfRule>
  </conditionalFormatting>
  <conditionalFormatting sqref="FK23">
    <cfRule type="expression" dxfId="12146" priority="14782" stopIfTrue="1">
      <formula>WEEKDAY($A23)=1</formula>
    </cfRule>
  </conditionalFormatting>
  <conditionalFormatting sqref="FK23">
    <cfRule type="expression" dxfId="12145" priority="14777" stopIfTrue="1">
      <formula>WEEKDAY($A23)=1</formula>
    </cfRule>
  </conditionalFormatting>
  <conditionalFormatting sqref="FK23">
    <cfRule type="expression" dxfId="12144" priority="14780" stopIfTrue="1">
      <formula>WEEKDAY($A23)=1</formula>
    </cfRule>
  </conditionalFormatting>
  <conditionalFormatting sqref="FK23">
    <cfRule type="expression" dxfId="12143" priority="14779" stopIfTrue="1">
      <formula>WEEKDAY($A23)=1</formula>
    </cfRule>
  </conditionalFormatting>
  <conditionalFormatting sqref="FK23">
    <cfRule type="expression" dxfId="12142" priority="14778" stopIfTrue="1">
      <formula>WEEKDAY($A23)=1</formula>
    </cfRule>
  </conditionalFormatting>
  <conditionalFormatting sqref="FK23">
    <cfRule type="expression" dxfId="12141" priority="14776" stopIfTrue="1">
      <formula>WEEKDAY($A23)=1</formula>
    </cfRule>
  </conditionalFormatting>
  <conditionalFormatting sqref="FK23">
    <cfRule type="expression" dxfId="12140" priority="14775" stopIfTrue="1">
      <formula>WEEKDAY($A23)=1</formula>
    </cfRule>
  </conditionalFormatting>
  <conditionalFormatting sqref="FK23">
    <cfRule type="expression" dxfId="12139" priority="14774" stopIfTrue="1">
      <formula>WEEKDAY($A23)=1</formula>
    </cfRule>
  </conditionalFormatting>
  <conditionalFormatting sqref="FK23">
    <cfRule type="expression" dxfId="12138" priority="14773" stopIfTrue="1">
      <formula>WEEKDAY($A23)=1</formula>
    </cfRule>
  </conditionalFormatting>
  <conditionalFormatting sqref="FK23">
    <cfRule type="expression" dxfId="12137" priority="14726" stopIfTrue="1">
      <formula>WEEKDAY($A23)=1</formula>
    </cfRule>
  </conditionalFormatting>
  <conditionalFormatting sqref="FK23">
    <cfRule type="expression" dxfId="12136" priority="14772" stopIfTrue="1">
      <formula>WEEKDAY($A23)=1</formula>
    </cfRule>
  </conditionalFormatting>
  <conditionalFormatting sqref="FK23">
    <cfRule type="expression" dxfId="12135" priority="14771" stopIfTrue="1">
      <formula>WEEKDAY($A23)=1</formula>
    </cfRule>
  </conditionalFormatting>
  <conditionalFormatting sqref="FK23">
    <cfRule type="expression" dxfId="12134" priority="14770" stopIfTrue="1">
      <formula>WEEKDAY($A23)=1</formula>
    </cfRule>
  </conditionalFormatting>
  <conditionalFormatting sqref="FK23">
    <cfRule type="expression" dxfId="12133" priority="14769" stopIfTrue="1">
      <formula>WEEKDAY($A23)=1</formula>
    </cfRule>
  </conditionalFormatting>
  <conditionalFormatting sqref="FK23">
    <cfRule type="expression" dxfId="12132" priority="14768" stopIfTrue="1">
      <formula>WEEKDAY($A23)=1</formula>
    </cfRule>
  </conditionalFormatting>
  <conditionalFormatting sqref="FK23">
    <cfRule type="expression" dxfId="12131" priority="14767" stopIfTrue="1">
      <formula>WEEKDAY($A23)=1</formula>
    </cfRule>
  </conditionalFormatting>
  <conditionalFormatting sqref="FK23">
    <cfRule type="expression" dxfId="12130" priority="14766" stopIfTrue="1">
      <formula>WEEKDAY($A23)=1</formula>
    </cfRule>
  </conditionalFormatting>
  <conditionalFormatting sqref="FK23">
    <cfRule type="expression" dxfId="12129" priority="14765" stopIfTrue="1">
      <formula>WEEKDAY($A23)=1</formula>
    </cfRule>
  </conditionalFormatting>
  <conditionalFormatting sqref="FK23">
    <cfRule type="expression" dxfId="12128" priority="14764" stopIfTrue="1">
      <formula>WEEKDAY($A23)=1</formula>
    </cfRule>
  </conditionalFormatting>
  <conditionalFormatting sqref="FK23">
    <cfRule type="expression" dxfId="12127" priority="14763" stopIfTrue="1">
      <formula>WEEKDAY($A23)=1</formula>
    </cfRule>
  </conditionalFormatting>
  <conditionalFormatting sqref="FK23">
    <cfRule type="expression" dxfId="12126" priority="14762" stopIfTrue="1">
      <formula>WEEKDAY($A23)=1</formula>
    </cfRule>
  </conditionalFormatting>
  <conditionalFormatting sqref="FK23">
    <cfRule type="expression" dxfId="12125" priority="14761" stopIfTrue="1">
      <formula>WEEKDAY($A23)=1</formula>
    </cfRule>
  </conditionalFormatting>
  <conditionalFormatting sqref="FK23">
    <cfRule type="expression" dxfId="12124" priority="14760" stopIfTrue="1">
      <formula>WEEKDAY($A23)=1</formula>
    </cfRule>
  </conditionalFormatting>
  <conditionalFormatting sqref="FK23">
    <cfRule type="expression" dxfId="12123" priority="14759" stopIfTrue="1">
      <formula>WEEKDAY($A23)=1</formula>
    </cfRule>
  </conditionalFormatting>
  <conditionalFormatting sqref="FK23">
    <cfRule type="expression" dxfId="12122" priority="14758" stopIfTrue="1">
      <formula>WEEKDAY($A23)=1</formula>
    </cfRule>
  </conditionalFormatting>
  <conditionalFormatting sqref="FK23">
    <cfRule type="expression" dxfId="12121" priority="14757" stopIfTrue="1">
      <formula>WEEKDAY($A23)=1</formula>
    </cfRule>
  </conditionalFormatting>
  <conditionalFormatting sqref="FK23">
    <cfRule type="expression" dxfId="12120" priority="14756" stopIfTrue="1">
      <formula>WEEKDAY($A23)=1</formula>
    </cfRule>
  </conditionalFormatting>
  <conditionalFormatting sqref="FK23">
    <cfRule type="expression" dxfId="12119" priority="14755" stopIfTrue="1">
      <formula>WEEKDAY($A23)=1</formula>
    </cfRule>
  </conditionalFormatting>
  <conditionalFormatting sqref="FK23">
    <cfRule type="expression" dxfId="12118" priority="14754" stopIfTrue="1">
      <formula>WEEKDAY($A23)=1</formula>
    </cfRule>
  </conditionalFormatting>
  <conditionalFormatting sqref="FK23">
    <cfRule type="expression" dxfId="12117" priority="14753" stopIfTrue="1">
      <formula>WEEKDAY($A23)=1</formula>
    </cfRule>
  </conditionalFormatting>
  <conditionalFormatting sqref="FK23">
    <cfRule type="expression" dxfId="12116" priority="14752" stopIfTrue="1">
      <formula>WEEKDAY($A23)=1</formula>
    </cfRule>
  </conditionalFormatting>
  <conditionalFormatting sqref="FK23">
    <cfRule type="expression" dxfId="12115" priority="14751" stopIfTrue="1">
      <formula>WEEKDAY($A23)=1</formula>
    </cfRule>
  </conditionalFormatting>
  <conditionalFormatting sqref="FK23">
    <cfRule type="expression" dxfId="12114" priority="14750" stopIfTrue="1">
      <formula>WEEKDAY($A23)=1</formula>
    </cfRule>
  </conditionalFormatting>
  <conditionalFormatting sqref="FK23">
    <cfRule type="expression" dxfId="12113" priority="14749" stopIfTrue="1">
      <formula>WEEKDAY($A23)=1</formula>
    </cfRule>
  </conditionalFormatting>
  <conditionalFormatting sqref="FK23">
    <cfRule type="expression" dxfId="12112" priority="14748" stopIfTrue="1">
      <formula>WEEKDAY($A23)=1</formula>
    </cfRule>
  </conditionalFormatting>
  <conditionalFormatting sqref="FK23">
    <cfRule type="expression" dxfId="12111" priority="14747" stopIfTrue="1">
      <formula>WEEKDAY($A23)=1</formula>
    </cfRule>
  </conditionalFormatting>
  <conditionalFormatting sqref="FK23">
    <cfRule type="expression" dxfId="12110" priority="14746" stopIfTrue="1">
      <formula>WEEKDAY($A23)=1</formula>
    </cfRule>
  </conditionalFormatting>
  <conditionalFormatting sqref="FK23">
    <cfRule type="expression" dxfId="12109" priority="14745" stopIfTrue="1">
      <formula>WEEKDAY($A23)=1</formula>
    </cfRule>
  </conditionalFormatting>
  <conditionalFormatting sqref="FK23">
    <cfRule type="expression" dxfId="12108" priority="14744" stopIfTrue="1">
      <formula>WEEKDAY($A23)=1</formula>
    </cfRule>
  </conditionalFormatting>
  <conditionalFormatting sqref="FK23">
    <cfRule type="expression" dxfId="12107" priority="14743" stopIfTrue="1">
      <formula>WEEKDAY($A23)=1</formula>
    </cfRule>
  </conditionalFormatting>
  <conditionalFormatting sqref="FK23">
    <cfRule type="expression" dxfId="12106" priority="14742" stopIfTrue="1">
      <formula>WEEKDAY($A23)=1</formula>
    </cfRule>
  </conditionalFormatting>
  <conditionalFormatting sqref="FK23">
    <cfRule type="expression" dxfId="12105" priority="14741" stopIfTrue="1">
      <formula>WEEKDAY($A23)=1</formula>
    </cfRule>
  </conditionalFormatting>
  <conditionalFormatting sqref="FK23">
    <cfRule type="expression" dxfId="12104" priority="14740" stopIfTrue="1">
      <formula>WEEKDAY($A23)=1</formula>
    </cfRule>
  </conditionalFormatting>
  <conditionalFormatting sqref="FK23">
    <cfRule type="expression" dxfId="12103" priority="14739" stopIfTrue="1">
      <formula>WEEKDAY($A23)=1</formula>
    </cfRule>
  </conditionalFormatting>
  <conditionalFormatting sqref="FK23">
    <cfRule type="expression" dxfId="12102" priority="14738" stopIfTrue="1">
      <formula>WEEKDAY($A23)=1</formula>
    </cfRule>
  </conditionalFormatting>
  <conditionalFormatting sqref="FK23">
    <cfRule type="expression" dxfId="12101" priority="14737" stopIfTrue="1">
      <formula>WEEKDAY($A23)=1</formula>
    </cfRule>
  </conditionalFormatting>
  <conditionalFormatting sqref="FK23">
    <cfRule type="expression" dxfId="12100" priority="14736" stopIfTrue="1">
      <formula>WEEKDAY($A23)=1</formula>
    </cfRule>
  </conditionalFormatting>
  <conditionalFormatting sqref="FK23">
    <cfRule type="expression" dxfId="12099" priority="14735" stopIfTrue="1">
      <formula>WEEKDAY($A23)=1</formula>
    </cfRule>
  </conditionalFormatting>
  <conditionalFormatting sqref="FK23">
    <cfRule type="expression" dxfId="12098" priority="14734" stopIfTrue="1">
      <formula>WEEKDAY($A23)=1</formula>
    </cfRule>
  </conditionalFormatting>
  <conditionalFormatting sqref="FK23">
    <cfRule type="expression" dxfId="12097" priority="14733" stopIfTrue="1">
      <formula>WEEKDAY($A23)=1</formula>
    </cfRule>
  </conditionalFormatting>
  <conditionalFormatting sqref="FK23">
    <cfRule type="expression" dxfId="12096" priority="14732" stopIfTrue="1">
      <formula>WEEKDAY($A23)=1</formula>
    </cfRule>
  </conditionalFormatting>
  <conditionalFormatting sqref="FK23">
    <cfRule type="expression" dxfId="12095" priority="14731" stopIfTrue="1">
      <formula>WEEKDAY($A23)=1</formula>
    </cfRule>
  </conditionalFormatting>
  <conditionalFormatting sqref="FK23">
    <cfRule type="expression" dxfId="12094" priority="14730" stopIfTrue="1">
      <formula>WEEKDAY($A23)=1</formula>
    </cfRule>
  </conditionalFormatting>
  <conditionalFormatting sqref="FK23">
    <cfRule type="expression" dxfId="12093" priority="14729" stopIfTrue="1">
      <formula>WEEKDAY($A23)=1</formula>
    </cfRule>
  </conditionalFormatting>
  <conditionalFormatting sqref="FK23">
    <cfRule type="expression" dxfId="12092" priority="14728" stopIfTrue="1">
      <formula>WEEKDAY($A23)=1</formula>
    </cfRule>
  </conditionalFormatting>
  <conditionalFormatting sqref="FK23">
    <cfRule type="expression" dxfId="12091" priority="14727" stopIfTrue="1">
      <formula>WEEKDAY($A23)=1</formula>
    </cfRule>
  </conditionalFormatting>
  <conditionalFormatting sqref="FK23">
    <cfRule type="expression" dxfId="12090" priority="14725" stopIfTrue="1">
      <formula>WEEKDAY($A23)=1</formula>
    </cfRule>
  </conditionalFormatting>
  <conditionalFormatting sqref="FK23">
    <cfRule type="expression" dxfId="12089" priority="14724" stopIfTrue="1">
      <formula>WEEKDAY($A23)=1</formula>
    </cfRule>
  </conditionalFormatting>
  <conditionalFormatting sqref="FK23">
    <cfRule type="expression" dxfId="12088" priority="14723" stopIfTrue="1">
      <formula>WEEKDAY($A23)=1</formula>
    </cfRule>
  </conditionalFormatting>
  <conditionalFormatting sqref="FK23">
    <cfRule type="expression" dxfId="12087" priority="14722" stopIfTrue="1">
      <formula>WEEKDAY($A23)=1</formula>
    </cfRule>
  </conditionalFormatting>
  <conditionalFormatting sqref="FK23">
    <cfRule type="expression" dxfId="12086" priority="14721" stopIfTrue="1">
      <formula>WEEKDAY($A23)=1</formula>
    </cfRule>
  </conditionalFormatting>
  <conditionalFormatting sqref="FK23">
    <cfRule type="expression" dxfId="12085" priority="14720" stopIfTrue="1">
      <formula>WEEKDAY($A23)=1</formula>
    </cfRule>
  </conditionalFormatting>
  <conditionalFormatting sqref="FK23">
    <cfRule type="expression" dxfId="12084" priority="14719" stopIfTrue="1">
      <formula>WEEKDAY($A23)=1</formula>
    </cfRule>
  </conditionalFormatting>
  <conditionalFormatting sqref="FK23">
    <cfRule type="expression" dxfId="12083" priority="14718" stopIfTrue="1">
      <formula>WEEKDAY($A23)=1</formula>
    </cfRule>
  </conditionalFormatting>
  <conditionalFormatting sqref="FK23">
    <cfRule type="expression" dxfId="12082" priority="14717" stopIfTrue="1">
      <formula>WEEKDAY($A23)=1</formula>
    </cfRule>
  </conditionalFormatting>
  <conditionalFormatting sqref="FK23">
    <cfRule type="expression" dxfId="12081" priority="14716" stopIfTrue="1">
      <formula>WEEKDAY($A23)=1</formula>
    </cfRule>
  </conditionalFormatting>
  <conditionalFormatting sqref="FK23">
    <cfRule type="expression" dxfId="12080" priority="14715" stopIfTrue="1">
      <formula>WEEKDAY($A23)=1</formula>
    </cfRule>
  </conditionalFormatting>
  <conditionalFormatting sqref="FK23">
    <cfRule type="expression" dxfId="12079" priority="14714" stopIfTrue="1">
      <formula>WEEKDAY($A23)=1</formula>
    </cfRule>
  </conditionalFormatting>
  <conditionalFormatting sqref="FK23">
    <cfRule type="expression" dxfId="12078" priority="14713" stopIfTrue="1">
      <formula>WEEKDAY($A23)=1</formula>
    </cfRule>
  </conditionalFormatting>
  <conditionalFormatting sqref="FK23">
    <cfRule type="expression" dxfId="12077" priority="14712" stopIfTrue="1">
      <formula>WEEKDAY($A23)=1</formula>
    </cfRule>
  </conditionalFormatting>
  <conditionalFormatting sqref="FK23">
    <cfRule type="expression" dxfId="12076" priority="14711" stopIfTrue="1">
      <formula>WEEKDAY($A23)=1</formula>
    </cfRule>
  </conditionalFormatting>
  <conditionalFormatting sqref="FK23">
    <cfRule type="expression" dxfId="12075" priority="14710" stopIfTrue="1">
      <formula>WEEKDAY($A23)=1</formula>
    </cfRule>
  </conditionalFormatting>
  <conditionalFormatting sqref="FK23">
    <cfRule type="expression" dxfId="12074" priority="14709" stopIfTrue="1">
      <formula>WEEKDAY($A23)=1</formula>
    </cfRule>
  </conditionalFormatting>
  <conditionalFormatting sqref="FK23">
    <cfRule type="expression" dxfId="12073" priority="14708" stopIfTrue="1">
      <formula>WEEKDAY($A23)=1</formula>
    </cfRule>
  </conditionalFormatting>
  <conditionalFormatting sqref="FK23">
    <cfRule type="expression" dxfId="12072" priority="14707" stopIfTrue="1">
      <formula>WEEKDAY($A23)=1</formula>
    </cfRule>
  </conditionalFormatting>
  <conditionalFormatting sqref="FK23">
    <cfRule type="expression" dxfId="12071" priority="14706" stopIfTrue="1">
      <formula>WEEKDAY($A23)=1</formula>
    </cfRule>
  </conditionalFormatting>
  <conditionalFormatting sqref="FK23">
    <cfRule type="expression" dxfId="12070" priority="14705" stopIfTrue="1">
      <formula>WEEKDAY($A23)=1</formula>
    </cfRule>
  </conditionalFormatting>
  <conditionalFormatting sqref="FK23">
    <cfRule type="expression" dxfId="12069" priority="14704" stopIfTrue="1">
      <formula>WEEKDAY($A23)=1</formula>
    </cfRule>
  </conditionalFormatting>
  <conditionalFormatting sqref="FK23">
    <cfRule type="expression" dxfId="12068" priority="14703" stopIfTrue="1">
      <formula>WEEKDAY($A23)=1</formula>
    </cfRule>
  </conditionalFormatting>
  <conditionalFormatting sqref="FK23">
    <cfRule type="expression" dxfId="12067" priority="14702" stopIfTrue="1">
      <formula>WEEKDAY($A23)=1</formula>
    </cfRule>
  </conditionalFormatting>
  <conditionalFormatting sqref="FK23">
    <cfRule type="expression" dxfId="12066" priority="14701" stopIfTrue="1">
      <formula>WEEKDAY($A23)=1</formula>
    </cfRule>
  </conditionalFormatting>
  <conditionalFormatting sqref="FK23">
    <cfRule type="expression" dxfId="12065" priority="14700" stopIfTrue="1">
      <formula>WEEKDAY($A23)=1</formula>
    </cfRule>
  </conditionalFormatting>
  <conditionalFormatting sqref="FK23">
    <cfRule type="expression" dxfId="12064" priority="14699" stopIfTrue="1">
      <formula>WEEKDAY($A23)=1</formula>
    </cfRule>
  </conditionalFormatting>
  <conditionalFormatting sqref="FK23">
    <cfRule type="expression" dxfId="12063" priority="14698" stopIfTrue="1">
      <formula>WEEKDAY($A23)=1</formula>
    </cfRule>
  </conditionalFormatting>
  <conditionalFormatting sqref="FK23">
    <cfRule type="expression" dxfId="12062" priority="14697" stopIfTrue="1">
      <formula>WEEKDAY($A23)=1</formula>
    </cfRule>
  </conditionalFormatting>
  <conditionalFormatting sqref="FK23">
    <cfRule type="expression" dxfId="12061" priority="14696" stopIfTrue="1">
      <formula>WEEKDAY($A23)=1</formula>
    </cfRule>
  </conditionalFormatting>
  <conditionalFormatting sqref="FK23">
    <cfRule type="expression" dxfId="12060" priority="14695" stopIfTrue="1">
      <formula>WEEKDAY($A23)=1</formula>
    </cfRule>
  </conditionalFormatting>
  <conditionalFormatting sqref="FK23">
    <cfRule type="expression" dxfId="12059" priority="14694" stopIfTrue="1">
      <formula>WEEKDAY($A23)=1</formula>
    </cfRule>
  </conditionalFormatting>
  <conditionalFormatting sqref="FK23">
    <cfRule type="expression" dxfId="12058" priority="14693" stopIfTrue="1">
      <formula>WEEKDAY($A23)=1</formula>
    </cfRule>
  </conditionalFormatting>
  <conditionalFormatting sqref="FK23">
    <cfRule type="expression" dxfId="12057" priority="14692" stopIfTrue="1">
      <formula>WEEKDAY($A23)=1</formula>
    </cfRule>
  </conditionalFormatting>
  <conditionalFormatting sqref="FK23">
    <cfRule type="expression" dxfId="12056" priority="14688" stopIfTrue="1">
      <formula>WEEKDAY($A23)=1</formula>
    </cfRule>
  </conditionalFormatting>
  <conditionalFormatting sqref="FK23">
    <cfRule type="expression" dxfId="12055" priority="14691" stopIfTrue="1">
      <formula>WEEKDAY($A23)=1</formula>
    </cfRule>
  </conditionalFormatting>
  <conditionalFormatting sqref="FK23">
    <cfRule type="expression" dxfId="12054" priority="14690" stopIfTrue="1">
      <formula>WEEKDAY($A23)=1</formula>
    </cfRule>
  </conditionalFormatting>
  <conditionalFormatting sqref="FK23">
    <cfRule type="expression" dxfId="12053" priority="14689" stopIfTrue="1">
      <formula>WEEKDAY($A23)=1</formula>
    </cfRule>
  </conditionalFormatting>
  <conditionalFormatting sqref="FK23">
    <cfRule type="expression" dxfId="12052" priority="14687" stopIfTrue="1">
      <formula>WEEKDAY($A23)=1</formula>
    </cfRule>
  </conditionalFormatting>
  <conditionalFormatting sqref="FK23">
    <cfRule type="expression" dxfId="12051" priority="14686" stopIfTrue="1">
      <formula>WEEKDAY($A23)=1</formula>
    </cfRule>
  </conditionalFormatting>
  <conditionalFormatting sqref="FK23">
    <cfRule type="expression" dxfId="12050" priority="14685" stopIfTrue="1">
      <formula>WEEKDAY($A23)=1</formula>
    </cfRule>
  </conditionalFormatting>
  <conditionalFormatting sqref="FK23">
    <cfRule type="expression" dxfId="12049" priority="14684" stopIfTrue="1">
      <formula>WEEKDAY($A23)=1</formula>
    </cfRule>
  </conditionalFormatting>
  <conditionalFormatting sqref="FK23">
    <cfRule type="expression" dxfId="12048" priority="14637" stopIfTrue="1">
      <formula>WEEKDAY($A23)=1</formula>
    </cfRule>
  </conditionalFormatting>
  <conditionalFormatting sqref="FK23">
    <cfRule type="expression" dxfId="12047" priority="14683" stopIfTrue="1">
      <formula>WEEKDAY($A23)=1</formula>
    </cfRule>
  </conditionalFormatting>
  <conditionalFormatting sqref="FK23">
    <cfRule type="expression" dxfId="12046" priority="14682" stopIfTrue="1">
      <formula>WEEKDAY($A23)=1</formula>
    </cfRule>
  </conditionalFormatting>
  <conditionalFormatting sqref="FK23">
    <cfRule type="expression" dxfId="12045" priority="14681" stopIfTrue="1">
      <formula>WEEKDAY($A23)=1</formula>
    </cfRule>
  </conditionalFormatting>
  <conditionalFormatting sqref="FK23">
    <cfRule type="expression" dxfId="12044" priority="14680" stopIfTrue="1">
      <formula>WEEKDAY($A23)=1</formula>
    </cfRule>
  </conditionalFormatting>
  <conditionalFormatting sqref="FK23">
    <cfRule type="expression" dxfId="12043" priority="14679" stopIfTrue="1">
      <formula>WEEKDAY($A23)=1</formula>
    </cfRule>
  </conditionalFormatting>
  <conditionalFormatting sqref="FK23">
    <cfRule type="expression" dxfId="12042" priority="14678" stopIfTrue="1">
      <formula>WEEKDAY($A23)=1</formula>
    </cfRule>
  </conditionalFormatting>
  <conditionalFormatting sqref="FK23">
    <cfRule type="expression" dxfId="12041" priority="14677" stopIfTrue="1">
      <formula>WEEKDAY($A23)=1</formula>
    </cfRule>
  </conditionalFormatting>
  <conditionalFormatting sqref="FK23">
    <cfRule type="expression" dxfId="12040" priority="14676" stopIfTrue="1">
      <formula>WEEKDAY($A23)=1</formula>
    </cfRule>
  </conditionalFormatting>
  <conditionalFormatting sqref="FK23">
    <cfRule type="expression" dxfId="12039" priority="14675" stopIfTrue="1">
      <formula>WEEKDAY($A23)=1</formula>
    </cfRule>
  </conditionalFormatting>
  <conditionalFormatting sqref="FK23">
    <cfRule type="expression" dxfId="12038" priority="14674" stopIfTrue="1">
      <formula>WEEKDAY($A23)=1</formula>
    </cfRule>
  </conditionalFormatting>
  <conditionalFormatting sqref="FK23">
    <cfRule type="expression" dxfId="12037" priority="14673" stopIfTrue="1">
      <formula>WEEKDAY($A23)=1</formula>
    </cfRule>
  </conditionalFormatting>
  <conditionalFormatting sqref="FK23">
    <cfRule type="expression" dxfId="12036" priority="14672" stopIfTrue="1">
      <formula>WEEKDAY($A23)=1</formula>
    </cfRule>
  </conditionalFormatting>
  <conditionalFormatting sqref="FK23">
    <cfRule type="expression" dxfId="12035" priority="14671" stopIfTrue="1">
      <formula>WEEKDAY($A23)=1</formula>
    </cfRule>
  </conditionalFormatting>
  <conditionalFormatting sqref="FK23">
    <cfRule type="expression" dxfId="12034" priority="14670" stopIfTrue="1">
      <formula>WEEKDAY($A23)=1</formula>
    </cfRule>
  </conditionalFormatting>
  <conditionalFormatting sqref="FK23">
    <cfRule type="expression" dxfId="12033" priority="14669" stopIfTrue="1">
      <formula>WEEKDAY($A23)=1</formula>
    </cfRule>
  </conditionalFormatting>
  <conditionalFormatting sqref="FK23">
    <cfRule type="expression" dxfId="12032" priority="14668" stopIfTrue="1">
      <formula>WEEKDAY($A23)=1</formula>
    </cfRule>
  </conditionalFormatting>
  <conditionalFormatting sqref="FK23">
    <cfRule type="expression" dxfId="12031" priority="14667" stopIfTrue="1">
      <formula>WEEKDAY($A23)=1</formula>
    </cfRule>
  </conditionalFormatting>
  <conditionalFormatting sqref="FK23">
    <cfRule type="expression" dxfId="12030" priority="14666" stopIfTrue="1">
      <formula>WEEKDAY($A23)=1</formula>
    </cfRule>
  </conditionalFormatting>
  <conditionalFormatting sqref="FK23">
    <cfRule type="expression" dxfId="12029" priority="14665" stopIfTrue="1">
      <formula>WEEKDAY($A23)=1</formula>
    </cfRule>
  </conditionalFormatting>
  <conditionalFormatting sqref="FK23">
    <cfRule type="expression" dxfId="12028" priority="14664" stopIfTrue="1">
      <formula>WEEKDAY($A23)=1</formula>
    </cfRule>
  </conditionalFormatting>
  <conditionalFormatting sqref="FK23">
    <cfRule type="expression" dxfId="12027" priority="14663" stopIfTrue="1">
      <formula>WEEKDAY($A23)=1</formula>
    </cfRule>
  </conditionalFormatting>
  <conditionalFormatting sqref="FK23">
    <cfRule type="expression" dxfId="12026" priority="14662" stopIfTrue="1">
      <formula>WEEKDAY($A23)=1</formula>
    </cfRule>
  </conditionalFormatting>
  <conditionalFormatting sqref="FK23">
    <cfRule type="expression" dxfId="12025" priority="14661" stopIfTrue="1">
      <formula>WEEKDAY($A23)=1</formula>
    </cfRule>
  </conditionalFormatting>
  <conditionalFormatting sqref="FK23">
    <cfRule type="expression" dxfId="12024" priority="14660" stopIfTrue="1">
      <formula>WEEKDAY($A23)=1</formula>
    </cfRule>
  </conditionalFormatting>
  <conditionalFormatting sqref="FK23">
    <cfRule type="expression" dxfId="12023" priority="14659" stopIfTrue="1">
      <formula>WEEKDAY($A23)=1</formula>
    </cfRule>
  </conditionalFormatting>
  <conditionalFormatting sqref="FK23">
    <cfRule type="expression" dxfId="12022" priority="14658" stopIfTrue="1">
      <formula>WEEKDAY($A23)=1</formula>
    </cfRule>
  </conditionalFormatting>
  <conditionalFormatting sqref="FK23">
    <cfRule type="expression" dxfId="12021" priority="14657" stopIfTrue="1">
      <formula>WEEKDAY($A23)=1</formula>
    </cfRule>
  </conditionalFormatting>
  <conditionalFormatting sqref="FK23">
    <cfRule type="expression" dxfId="12020" priority="14656" stopIfTrue="1">
      <formula>WEEKDAY($A23)=1</formula>
    </cfRule>
  </conditionalFormatting>
  <conditionalFormatting sqref="FK23">
    <cfRule type="expression" dxfId="12019" priority="14655" stopIfTrue="1">
      <formula>WEEKDAY($A23)=1</formula>
    </cfRule>
  </conditionalFormatting>
  <conditionalFormatting sqref="FK23">
    <cfRule type="expression" dxfId="12018" priority="14654" stopIfTrue="1">
      <formula>WEEKDAY($A23)=1</formula>
    </cfRule>
  </conditionalFormatting>
  <conditionalFormatting sqref="FK23">
    <cfRule type="expression" dxfId="12017" priority="14653" stopIfTrue="1">
      <formula>WEEKDAY($A23)=1</formula>
    </cfRule>
  </conditionalFormatting>
  <conditionalFormatting sqref="FK23">
    <cfRule type="expression" dxfId="12016" priority="14652" stopIfTrue="1">
      <formula>WEEKDAY($A23)=1</formula>
    </cfRule>
  </conditionalFormatting>
  <conditionalFormatting sqref="FK23">
    <cfRule type="expression" dxfId="12015" priority="14651" stopIfTrue="1">
      <formula>WEEKDAY($A23)=1</formula>
    </cfRule>
  </conditionalFormatting>
  <conditionalFormatting sqref="FK23">
    <cfRule type="expression" dxfId="12014" priority="14650" stopIfTrue="1">
      <formula>WEEKDAY($A23)=1</formula>
    </cfRule>
  </conditionalFormatting>
  <conditionalFormatting sqref="FK23">
    <cfRule type="expression" dxfId="12013" priority="14649" stopIfTrue="1">
      <formula>WEEKDAY($A23)=1</formula>
    </cfRule>
  </conditionalFormatting>
  <conditionalFormatting sqref="FK23">
    <cfRule type="expression" dxfId="12012" priority="14648" stopIfTrue="1">
      <formula>WEEKDAY($A23)=1</formula>
    </cfRule>
  </conditionalFormatting>
  <conditionalFormatting sqref="FK23">
    <cfRule type="expression" dxfId="12011" priority="14647" stopIfTrue="1">
      <formula>WEEKDAY($A23)=1</formula>
    </cfRule>
  </conditionalFormatting>
  <conditionalFormatting sqref="FK23">
    <cfRule type="expression" dxfId="12010" priority="14646" stopIfTrue="1">
      <formula>WEEKDAY($A23)=1</formula>
    </cfRule>
  </conditionalFormatting>
  <conditionalFormatting sqref="FK23">
    <cfRule type="expression" dxfId="12009" priority="14645" stopIfTrue="1">
      <formula>WEEKDAY($A23)=1</formula>
    </cfRule>
  </conditionalFormatting>
  <conditionalFormatting sqref="FK23">
    <cfRule type="expression" dxfId="12008" priority="14644" stopIfTrue="1">
      <formula>WEEKDAY($A23)=1</formula>
    </cfRule>
  </conditionalFormatting>
  <conditionalFormatting sqref="FK23">
    <cfRule type="expression" dxfId="12007" priority="14643" stopIfTrue="1">
      <formula>WEEKDAY($A23)=1</formula>
    </cfRule>
  </conditionalFormatting>
  <conditionalFormatting sqref="FK23">
    <cfRule type="expression" dxfId="12006" priority="14642" stopIfTrue="1">
      <formula>WEEKDAY($A23)=1</formula>
    </cfRule>
  </conditionalFormatting>
  <conditionalFormatting sqref="FK23">
    <cfRule type="expression" dxfId="12005" priority="14641" stopIfTrue="1">
      <formula>WEEKDAY($A23)=1</formula>
    </cfRule>
  </conditionalFormatting>
  <conditionalFormatting sqref="FK23">
    <cfRule type="expression" dxfId="12004" priority="14640" stopIfTrue="1">
      <formula>WEEKDAY($A23)=1</formula>
    </cfRule>
  </conditionalFormatting>
  <conditionalFormatting sqref="FK23">
    <cfRule type="expression" dxfId="12003" priority="14639" stopIfTrue="1">
      <formula>WEEKDAY($A23)=1</formula>
    </cfRule>
  </conditionalFormatting>
  <conditionalFormatting sqref="FK23">
    <cfRule type="expression" dxfId="12002" priority="14638" stopIfTrue="1">
      <formula>WEEKDAY($A23)=1</formula>
    </cfRule>
  </conditionalFormatting>
  <conditionalFormatting sqref="FK23">
    <cfRule type="expression" dxfId="12001" priority="14636" stopIfTrue="1">
      <formula>WEEKDAY($A23)=1</formula>
    </cfRule>
  </conditionalFormatting>
  <conditionalFormatting sqref="FK23">
    <cfRule type="expression" dxfId="12000" priority="14635" stopIfTrue="1">
      <formula>WEEKDAY($A23)=1</formula>
    </cfRule>
  </conditionalFormatting>
  <conditionalFormatting sqref="FK23">
    <cfRule type="expression" dxfId="11999" priority="14634" stopIfTrue="1">
      <formula>WEEKDAY($A23)=1</formula>
    </cfRule>
  </conditionalFormatting>
  <conditionalFormatting sqref="FK23">
    <cfRule type="expression" dxfId="11998" priority="14633" stopIfTrue="1">
      <formula>WEEKDAY($A23)=1</formula>
    </cfRule>
  </conditionalFormatting>
  <conditionalFormatting sqref="FK23">
    <cfRule type="expression" dxfId="11997" priority="14632" stopIfTrue="1">
      <formula>WEEKDAY($A23)=1</formula>
    </cfRule>
  </conditionalFormatting>
  <conditionalFormatting sqref="FK23">
    <cfRule type="expression" dxfId="11996" priority="14631" stopIfTrue="1">
      <formula>WEEKDAY($A23)=1</formula>
    </cfRule>
  </conditionalFormatting>
  <conditionalFormatting sqref="FK23">
    <cfRule type="expression" dxfId="11995" priority="14630" stopIfTrue="1">
      <formula>WEEKDAY($A23)=1</formula>
    </cfRule>
  </conditionalFormatting>
  <conditionalFormatting sqref="FK23">
    <cfRule type="expression" dxfId="11994" priority="14629" stopIfTrue="1">
      <formula>WEEKDAY($A23)=1</formula>
    </cfRule>
  </conditionalFormatting>
  <conditionalFormatting sqref="FK23">
    <cfRule type="expression" dxfId="11993" priority="14628" stopIfTrue="1">
      <formula>WEEKDAY($A23)=1</formula>
    </cfRule>
  </conditionalFormatting>
  <conditionalFormatting sqref="FK23">
    <cfRule type="expression" dxfId="11992" priority="14627" stopIfTrue="1">
      <formula>WEEKDAY($A23)=1</formula>
    </cfRule>
  </conditionalFormatting>
  <conditionalFormatting sqref="FK23">
    <cfRule type="expression" dxfId="11991" priority="14626" stopIfTrue="1">
      <formula>WEEKDAY($A23)=1</formula>
    </cfRule>
  </conditionalFormatting>
  <conditionalFormatting sqref="FK23">
    <cfRule type="expression" dxfId="11990" priority="14625" stopIfTrue="1">
      <formula>WEEKDAY($A23)=1</formula>
    </cfRule>
  </conditionalFormatting>
  <conditionalFormatting sqref="FK23">
    <cfRule type="expression" dxfId="11989" priority="14624" stopIfTrue="1">
      <formula>WEEKDAY($A23)=1</formula>
    </cfRule>
  </conditionalFormatting>
  <conditionalFormatting sqref="FK23">
    <cfRule type="expression" dxfId="11988" priority="14623" stopIfTrue="1">
      <formula>WEEKDAY($A23)=1</formula>
    </cfRule>
  </conditionalFormatting>
  <conditionalFormatting sqref="FK23">
    <cfRule type="expression" dxfId="11987" priority="14622" stopIfTrue="1">
      <formula>WEEKDAY($A23)=1</formula>
    </cfRule>
  </conditionalFormatting>
  <conditionalFormatting sqref="FK23">
    <cfRule type="expression" dxfId="11986" priority="14621" stopIfTrue="1">
      <formula>WEEKDAY($A23)=1</formula>
    </cfRule>
  </conditionalFormatting>
  <conditionalFormatting sqref="FK23">
    <cfRule type="expression" dxfId="11985" priority="14620" stopIfTrue="1">
      <formula>WEEKDAY($A23)=1</formula>
    </cfRule>
  </conditionalFormatting>
  <conditionalFormatting sqref="FK23">
    <cfRule type="expression" dxfId="11984" priority="14619" stopIfTrue="1">
      <formula>WEEKDAY($A23)=1</formula>
    </cfRule>
  </conditionalFormatting>
  <conditionalFormatting sqref="FK23">
    <cfRule type="expression" dxfId="11983" priority="14618" stopIfTrue="1">
      <formula>WEEKDAY($A23)=1</formula>
    </cfRule>
  </conditionalFormatting>
  <conditionalFormatting sqref="FK23">
    <cfRule type="expression" dxfId="11982" priority="14617" stopIfTrue="1">
      <formula>WEEKDAY($A23)=1</formula>
    </cfRule>
  </conditionalFormatting>
  <conditionalFormatting sqref="FK23">
    <cfRule type="expression" dxfId="11981" priority="14616" stopIfTrue="1">
      <formula>WEEKDAY($A23)=1</formula>
    </cfRule>
  </conditionalFormatting>
  <conditionalFormatting sqref="FK23">
    <cfRule type="expression" dxfId="11980" priority="14615" stopIfTrue="1">
      <formula>WEEKDAY($A23)=1</formula>
    </cfRule>
  </conditionalFormatting>
  <conditionalFormatting sqref="FK23">
    <cfRule type="expression" dxfId="11979" priority="14614" stopIfTrue="1">
      <formula>WEEKDAY($A23)=1</formula>
    </cfRule>
  </conditionalFormatting>
  <conditionalFormatting sqref="FK23">
    <cfRule type="expression" dxfId="11978" priority="14613" stopIfTrue="1">
      <formula>WEEKDAY($A23)=1</formula>
    </cfRule>
  </conditionalFormatting>
  <conditionalFormatting sqref="FK23">
    <cfRule type="expression" dxfId="11977" priority="14612" stopIfTrue="1">
      <formula>WEEKDAY($A23)=1</formula>
    </cfRule>
  </conditionalFormatting>
  <conditionalFormatting sqref="FK23">
    <cfRule type="expression" dxfId="11976" priority="14611" stopIfTrue="1">
      <formula>WEEKDAY($A23)=1</formula>
    </cfRule>
  </conditionalFormatting>
  <conditionalFormatting sqref="FK23">
    <cfRule type="expression" dxfId="11975" priority="14610" stopIfTrue="1">
      <formula>WEEKDAY($A23)=1</formula>
    </cfRule>
  </conditionalFormatting>
  <conditionalFormatting sqref="FK23">
    <cfRule type="expression" dxfId="11974" priority="14609" stopIfTrue="1">
      <formula>WEEKDAY($A23)=1</formula>
    </cfRule>
  </conditionalFormatting>
  <conditionalFormatting sqref="FK23">
    <cfRule type="expression" dxfId="11973" priority="14608" stopIfTrue="1">
      <formula>WEEKDAY($A23)=1</formula>
    </cfRule>
  </conditionalFormatting>
  <conditionalFormatting sqref="FK23">
    <cfRule type="expression" dxfId="11972" priority="14607" stopIfTrue="1">
      <formula>WEEKDAY($A23)=1</formula>
    </cfRule>
  </conditionalFormatting>
  <conditionalFormatting sqref="FK23">
    <cfRule type="expression" dxfId="11971" priority="14606" stopIfTrue="1">
      <formula>WEEKDAY($A23)=1</formula>
    </cfRule>
  </conditionalFormatting>
  <conditionalFormatting sqref="FK23">
    <cfRule type="expression" dxfId="11970" priority="14605" stopIfTrue="1">
      <formula>WEEKDAY($A23)=1</formula>
    </cfRule>
  </conditionalFormatting>
  <conditionalFormatting sqref="FK23">
    <cfRule type="expression" dxfId="11969" priority="14604" stopIfTrue="1">
      <formula>WEEKDAY($A23)=1</formula>
    </cfRule>
  </conditionalFormatting>
  <conditionalFormatting sqref="FK23">
    <cfRule type="expression" dxfId="11968" priority="14603" stopIfTrue="1">
      <formula>WEEKDAY($A23)=1</formula>
    </cfRule>
  </conditionalFormatting>
  <conditionalFormatting sqref="FK23">
    <cfRule type="expression" dxfId="11967" priority="14599" stopIfTrue="1">
      <formula>WEEKDAY($A23)=1</formula>
    </cfRule>
  </conditionalFormatting>
  <conditionalFormatting sqref="FK23">
    <cfRule type="expression" dxfId="11966" priority="14602" stopIfTrue="1">
      <formula>WEEKDAY($A23)=1</formula>
    </cfRule>
  </conditionalFormatting>
  <conditionalFormatting sqref="FK23">
    <cfRule type="expression" dxfId="11965" priority="14601" stopIfTrue="1">
      <formula>WEEKDAY($A23)=1</formula>
    </cfRule>
  </conditionalFormatting>
  <conditionalFormatting sqref="FK23">
    <cfRule type="expression" dxfId="11964" priority="14600" stopIfTrue="1">
      <formula>WEEKDAY($A23)=1</formula>
    </cfRule>
  </conditionalFormatting>
  <conditionalFormatting sqref="FK23">
    <cfRule type="expression" dxfId="11963" priority="14598" stopIfTrue="1">
      <formula>WEEKDAY($A23)=1</formula>
    </cfRule>
  </conditionalFormatting>
  <conditionalFormatting sqref="FK23">
    <cfRule type="expression" dxfId="11962" priority="14597" stopIfTrue="1">
      <formula>WEEKDAY($A23)=1</formula>
    </cfRule>
  </conditionalFormatting>
  <conditionalFormatting sqref="FK23">
    <cfRule type="expression" dxfId="11961" priority="14596" stopIfTrue="1">
      <formula>WEEKDAY($A23)=1</formula>
    </cfRule>
  </conditionalFormatting>
  <conditionalFormatting sqref="FK23">
    <cfRule type="expression" dxfId="11960" priority="14595" stopIfTrue="1">
      <formula>WEEKDAY($A23)=1</formula>
    </cfRule>
  </conditionalFormatting>
  <conditionalFormatting sqref="FK23">
    <cfRule type="expression" dxfId="11959" priority="14548" stopIfTrue="1">
      <formula>WEEKDAY($A23)=1</formula>
    </cfRule>
  </conditionalFormatting>
  <conditionalFormatting sqref="FK23">
    <cfRule type="expression" dxfId="11958" priority="14594" stopIfTrue="1">
      <formula>WEEKDAY($A23)=1</formula>
    </cfRule>
  </conditionalFormatting>
  <conditionalFormatting sqref="FK23">
    <cfRule type="expression" dxfId="11957" priority="14593" stopIfTrue="1">
      <formula>WEEKDAY($A23)=1</formula>
    </cfRule>
  </conditionalFormatting>
  <conditionalFormatting sqref="FK23">
    <cfRule type="expression" dxfId="11956" priority="14592" stopIfTrue="1">
      <formula>WEEKDAY($A23)=1</formula>
    </cfRule>
  </conditionalFormatting>
  <conditionalFormatting sqref="FK23">
    <cfRule type="expression" dxfId="11955" priority="14591" stopIfTrue="1">
      <formula>WEEKDAY($A23)=1</formula>
    </cfRule>
  </conditionalFormatting>
  <conditionalFormatting sqref="FK23">
    <cfRule type="expression" dxfId="11954" priority="14590" stopIfTrue="1">
      <formula>WEEKDAY($A23)=1</formula>
    </cfRule>
  </conditionalFormatting>
  <conditionalFormatting sqref="FK23">
    <cfRule type="expression" dxfId="11953" priority="14589" stopIfTrue="1">
      <formula>WEEKDAY($A23)=1</formula>
    </cfRule>
  </conditionalFormatting>
  <conditionalFormatting sqref="FK23">
    <cfRule type="expression" dxfId="11952" priority="14588" stopIfTrue="1">
      <formula>WEEKDAY($A23)=1</formula>
    </cfRule>
  </conditionalFormatting>
  <conditionalFormatting sqref="FK23">
    <cfRule type="expression" dxfId="11951" priority="14587" stopIfTrue="1">
      <formula>WEEKDAY($A23)=1</formula>
    </cfRule>
  </conditionalFormatting>
  <conditionalFormatting sqref="FK23">
    <cfRule type="expression" dxfId="11950" priority="14586" stopIfTrue="1">
      <formula>WEEKDAY($A23)=1</formula>
    </cfRule>
  </conditionalFormatting>
  <conditionalFormatting sqref="FK23">
    <cfRule type="expression" dxfId="11949" priority="14585" stopIfTrue="1">
      <formula>WEEKDAY($A23)=1</formula>
    </cfRule>
  </conditionalFormatting>
  <conditionalFormatting sqref="FK23">
    <cfRule type="expression" dxfId="11948" priority="14584" stopIfTrue="1">
      <formula>WEEKDAY($A23)=1</formula>
    </cfRule>
  </conditionalFormatting>
  <conditionalFormatting sqref="FK23">
    <cfRule type="expression" dxfId="11947" priority="14583" stopIfTrue="1">
      <formula>WEEKDAY($A23)=1</formula>
    </cfRule>
  </conditionalFormatting>
  <conditionalFormatting sqref="FK23">
    <cfRule type="expression" dxfId="11946" priority="14582" stopIfTrue="1">
      <formula>WEEKDAY($A23)=1</formula>
    </cfRule>
  </conditionalFormatting>
  <conditionalFormatting sqref="FK23">
    <cfRule type="expression" dxfId="11945" priority="14581" stopIfTrue="1">
      <formula>WEEKDAY($A23)=1</formula>
    </cfRule>
  </conditionalFormatting>
  <conditionalFormatting sqref="FK23">
    <cfRule type="expression" dxfId="11944" priority="14580" stopIfTrue="1">
      <formula>WEEKDAY($A23)=1</formula>
    </cfRule>
  </conditionalFormatting>
  <conditionalFormatting sqref="FK23">
    <cfRule type="expression" dxfId="11943" priority="14579" stopIfTrue="1">
      <formula>WEEKDAY($A23)=1</formula>
    </cfRule>
  </conditionalFormatting>
  <conditionalFormatting sqref="FK23">
    <cfRule type="expression" dxfId="11942" priority="14578" stopIfTrue="1">
      <formula>WEEKDAY($A23)=1</formula>
    </cfRule>
  </conditionalFormatting>
  <conditionalFormatting sqref="FK23">
    <cfRule type="expression" dxfId="11941" priority="14577" stopIfTrue="1">
      <formula>WEEKDAY($A23)=1</formula>
    </cfRule>
  </conditionalFormatting>
  <conditionalFormatting sqref="FK23">
    <cfRule type="expression" dxfId="11940" priority="14576" stopIfTrue="1">
      <formula>WEEKDAY($A23)=1</formula>
    </cfRule>
  </conditionalFormatting>
  <conditionalFormatting sqref="FK23">
    <cfRule type="expression" dxfId="11939" priority="14575" stopIfTrue="1">
      <formula>WEEKDAY($A23)=1</formula>
    </cfRule>
  </conditionalFormatting>
  <conditionalFormatting sqref="FK23">
    <cfRule type="expression" dxfId="11938" priority="14574" stopIfTrue="1">
      <formula>WEEKDAY($A23)=1</formula>
    </cfRule>
  </conditionalFormatting>
  <conditionalFormatting sqref="FK23">
    <cfRule type="expression" dxfId="11937" priority="14573" stopIfTrue="1">
      <formula>WEEKDAY($A23)=1</formula>
    </cfRule>
  </conditionalFormatting>
  <conditionalFormatting sqref="FK23">
    <cfRule type="expression" dxfId="11936" priority="14572" stopIfTrue="1">
      <formula>WEEKDAY($A23)=1</formula>
    </cfRule>
  </conditionalFormatting>
  <conditionalFormatting sqref="FK23">
    <cfRule type="expression" dxfId="11935" priority="14571" stopIfTrue="1">
      <formula>WEEKDAY($A23)=1</formula>
    </cfRule>
  </conditionalFormatting>
  <conditionalFormatting sqref="FK23">
    <cfRule type="expression" dxfId="11934" priority="14570" stopIfTrue="1">
      <formula>WEEKDAY($A23)=1</formula>
    </cfRule>
  </conditionalFormatting>
  <conditionalFormatting sqref="FK23">
    <cfRule type="expression" dxfId="11933" priority="14569" stopIfTrue="1">
      <formula>WEEKDAY($A23)=1</formula>
    </cfRule>
  </conditionalFormatting>
  <conditionalFormatting sqref="FK23">
    <cfRule type="expression" dxfId="11932" priority="14568" stopIfTrue="1">
      <formula>WEEKDAY($A23)=1</formula>
    </cfRule>
  </conditionalFormatting>
  <conditionalFormatting sqref="FK23">
    <cfRule type="expression" dxfId="11931" priority="14567" stopIfTrue="1">
      <formula>WEEKDAY($A23)=1</formula>
    </cfRule>
  </conditionalFormatting>
  <conditionalFormatting sqref="FK23">
    <cfRule type="expression" dxfId="11930" priority="14566" stopIfTrue="1">
      <formula>WEEKDAY($A23)=1</formula>
    </cfRule>
  </conditionalFormatting>
  <conditionalFormatting sqref="FK23">
    <cfRule type="expression" dxfId="11929" priority="14565" stopIfTrue="1">
      <formula>WEEKDAY($A23)=1</formula>
    </cfRule>
  </conditionalFormatting>
  <conditionalFormatting sqref="FK23">
    <cfRule type="expression" dxfId="11928" priority="14564" stopIfTrue="1">
      <formula>WEEKDAY($A23)=1</formula>
    </cfRule>
  </conditionalFormatting>
  <conditionalFormatting sqref="FK23">
    <cfRule type="expression" dxfId="11927" priority="14563" stopIfTrue="1">
      <formula>WEEKDAY($A23)=1</formula>
    </cfRule>
  </conditionalFormatting>
  <conditionalFormatting sqref="FK23">
    <cfRule type="expression" dxfId="11926" priority="14562" stopIfTrue="1">
      <formula>WEEKDAY($A23)=1</formula>
    </cfRule>
  </conditionalFormatting>
  <conditionalFormatting sqref="FK23">
    <cfRule type="expression" dxfId="11925" priority="14561" stopIfTrue="1">
      <formula>WEEKDAY($A23)=1</formula>
    </cfRule>
  </conditionalFormatting>
  <conditionalFormatting sqref="FK23">
    <cfRule type="expression" dxfId="11924" priority="14560" stopIfTrue="1">
      <formula>WEEKDAY($A23)=1</formula>
    </cfRule>
  </conditionalFormatting>
  <conditionalFormatting sqref="FK23">
    <cfRule type="expression" dxfId="11923" priority="14559" stopIfTrue="1">
      <formula>WEEKDAY($A23)=1</formula>
    </cfRule>
  </conditionalFormatting>
  <conditionalFormatting sqref="FK23">
    <cfRule type="expression" dxfId="11922" priority="14558" stopIfTrue="1">
      <formula>WEEKDAY($A23)=1</formula>
    </cfRule>
  </conditionalFormatting>
  <conditionalFormatting sqref="FK23">
    <cfRule type="expression" dxfId="11921" priority="14557" stopIfTrue="1">
      <formula>WEEKDAY($A23)=1</formula>
    </cfRule>
  </conditionalFormatting>
  <conditionalFormatting sqref="FK23">
    <cfRule type="expression" dxfId="11920" priority="14556" stopIfTrue="1">
      <formula>WEEKDAY($A23)=1</formula>
    </cfRule>
  </conditionalFormatting>
  <conditionalFormatting sqref="FK23">
    <cfRule type="expression" dxfId="11919" priority="14555" stopIfTrue="1">
      <formula>WEEKDAY($A23)=1</formula>
    </cfRule>
  </conditionalFormatting>
  <conditionalFormatting sqref="FK23">
    <cfRule type="expression" dxfId="11918" priority="14554" stopIfTrue="1">
      <formula>WEEKDAY($A23)=1</formula>
    </cfRule>
  </conditionalFormatting>
  <conditionalFormatting sqref="FK23">
    <cfRule type="expression" dxfId="11917" priority="14553" stopIfTrue="1">
      <formula>WEEKDAY($A23)=1</formula>
    </cfRule>
  </conditionalFormatting>
  <conditionalFormatting sqref="FK23">
    <cfRule type="expression" dxfId="11916" priority="14552" stopIfTrue="1">
      <formula>WEEKDAY($A23)=1</formula>
    </cfRule>
  </conditionalFormatting>
  <conditionalFormatting sqref="FK23">
    <cfRule type="expression" dxfId="11915" priority="14551" stopIfTrue="1">
      <formula>WEEKDAY($A23)=1</formula>
    </cfRule>
  </conditionalFormatting>
  <conditionalFormatting sqref="FK23">
    <cfRule type="expression" dxfId="11914" priority="14550" stopIfTrue="1">
      <formula>WEEKDAY($A23)=1</formula>
    </cfRule>
  </conditionalFormatting>
  <conditionalFormatting sqref="FK23">
    <cfRule type="expression" dxfId="11913" priority="14549" stopIfTrue="1">
      <formula>WEEKDAY($A23)=1</formula>
    </cfRule>
  </conditionalFormatting>
  <conditionalFormatting sqref="FK23">
    <cfRule type="expression" dxfId="11912" priority="14544" stopIfTrue="1">
      <formula>WEEKDAY($A23)=1</formula>
    </cfRule>
  </conditionalFormatting>
  <conditionalFormatting sqref="FK23">
    <cfRule type="expression" dxfId="11911" priority="14547" stopIfTrue="1">
      <formula>WEEKDAY($A23)=1</formula>
    </cfRule>
  </conditionalFormatting>
  <conditionalFormatting sqref="FK23">
    <cfRule type="expression" dxfId="11910" priority="14546" stopIfTrue="1">
      <formula>WEEKDAY($A23)=1</formula>
    </cfRule>
  </conditionalFormatting>
  <conditionalFormatting sqref="FK23">
    <cfRule type="expression" dxfId="11909" priority="14545" stopIfTrue="1">
      <formula>WEEKDAY($A23)=1</formula>
    </cfRule>
  </conditionalFormatting>
  <conditionalFormatting sqref="FK23">
    <cfRule type="expression" dxfId="11908" priority="14543" stopIfTrue="1">
      <formula>WEEKDAY($A23)=1</formula>
    </cfRule>
  </conditionalFormatting>
  <conditionalFormatting sqref="FK23">
    <cfRule type="expression" dxfId="11907" priority="14542" stopIfTrue="1">
      <formula>WEEKDAY($A23)=1</formula>
    </cfRule>
  </conditionalFormatting>
  <conditionalFormatting sqref="FK23">
    <cfRule type="expression" dxfId="11906" priority="14541" stopIfTrue="1">
      <formula>WEEKDAY($A23)=1</formula>
    </cfRule>
  </conditionalFormatting>
  <conditionalFormatting sqref="FK23">
    <cfRule type="expression" dxfId="11905" priority="14540" stopIfTrue="1">
      <formula>WEEKDAY($A23)=1</formula>
    </cfRule>
  </conditionalFormatting>
  <conditionalFormatting sqref="FK23">
    <cfRule type="expression" dxfId="11904" priority="14493" stopIfTrue="1">
      <formula>WEEKDAY($A23)=1</formula>
    </cfRule>
  </conditionalFormatting>
  <conditionalFormatting sqref="FK23">
    <cfRule type="expression" dxfId="11903" priority="14539" stopIfTrue="1">
      <formula>WEEKDAY($A23)=1</formula>
    </cfRule>
  </conditionalFormatting>
  <conditionalFormatting sqref="FK23">
    <cfRule type="expression" dxfId="11902" priority="14538" stopIfTrue="1">
      <formula>WEEKDAY($A23)=1</formula>
    </cfRule>
  </conditionalFormatting>
  <conditionalFormatting sqref="FK23">
    <cfRule type="expression" dxfId="11901" priority="14537" stopIfTrue="1">
      <formula>WEEKDAY($A23)=1</formula>
    </cfRule>
  </conditionalFormatting>
  <conditionalFormatting sqref="FK23">
    <cfRule type="expression" dxfId="11900" priority="14536" stopIfTrue="1">
      <formula>WEEKDAY($A23)=1</formula>
    </cfRule>
  </conditionalFormatting>
  <conditionalFormatting sqref="FK23">
    <cfRule type="expression" dxfId="11899" priority="14535" stopIfTrue="1">
      <formula>WEEKDAY($A23)=1</formula>
    </cfRule>
  </conditionalFormatting>
  <conditionalFormatting sqref="FK23">
    <cfRule type="expression" dxfId="11898" priority="14534" stopIfTrue="1">
      <formula>WEEKDAY($A23)=1</formula>
    </cfRule>
  </conditionalFormatting>
  <conditionalFormatting sqref="FK23">
    <cfRule type="expression" dxfId="11897" priority="14533" stopIfTrue="1">
      <formula>WEEKDAY($A23)=1</formula>
    </cfRule>
  </conditionalFormatting>
  <conditionalFormatting sqref="FK23">
    <cfRule type="expression" dxfId="11896" priority="14532" stopIfTrue="1">
      <formula>WEEKDAY($A23)=1</formula>
    </cfRule>
  </conditionalFormatting>
  <conditionalFormatting sqref="FK23">
    <cfRule type="expression" dxfId="11895" priority="14531" stopIfTrue="1">
      <formula>WEEKDAY($A23)=1</formula>
    </cfRule>
  </conditionalFormatting>
  <conditionalFormatting sqref="FK23">
    <cfRule type="expression" dxfId="11894" priority="14530" stopIfTrue="1">
      <formula>WEEKDAY($A23)=1</formula>
    </cfRule>
  </conditionalFormatting>
  <conditionalFormatting sqref="FK23">
    <cfRule type="expression" dxfId="11893" priority="14529" stopIfTrue="1">
      <formula>WEEKDAY($A23)=1</formula>
    </cfRule>
  </conditionalFormatting>
  <conditionalFormatting sqref="FK23">
    <cfRule type="expression" dxfId="11892" priority="14528" stopIfTrue="1">
      <formula>WEEKDAY($A23)=1</formula>
    </cfRule>
  </conditionalFormatting>
  <conditionalFormatting sqref="FK23">
    <cfRule type="expression" dxfId="11891" priority="14527" stopIfTrue="1">
      <formula>WEEKDAY($A23)=1</formula>
    </cfRule>
  </conditionalFormatting>
  <conditionalFormatting sqref="FK23">
    <cfRule type="expression" dxfId="11890" priority="14526" stopIfTrue="1">
      <formula>WEEKDAY($A23)=1</formula>
    </cfRule>
  </conditionalFormatting>
  <conditionalFormatting sqref="FK23">
    <cfRule type="expression" dxfId="11889" priority="14525" stopIfTrue="1">
      <formula>WEEKDAY($A23)=1</formula>
    </cfRule>
  </conditionalFormatting>
  <conditionalFormatting sqref="FK23">
    <cfRule type="expression" dxfId="11888" priority="14524" stopIfTrue="1">
      <formula>WEEKDAY($A23)=1</formula>
    </cfRule>
  </conditionalFormatting>
  <conditionalFormatting sqref="FK23">
    <cfRule type="expression" dxfId="11887" priority="14523" stopIfTrue="1">
      <formula>WEEKDAY($A23)=1</formula>
    </cfRule>
  </conditionalFormatting>
  <conditionalFormatting sqref="FK23">
    <cfRule type="expression" dxfId="11886" priority="14522" stopIfTrue="1">
      <formula>WEEKDAY($A23)=1</formula>
    </cfRule>
  </conditionalFormatting>
  <conditionalFormatting sqref="FK23">
    <cfRule type="expression" dxfId="11885" priority="14521" stopIfTrue="1">
      <formula>WEEKDAY($A23)=1</formula>
    </cfRule>
  </conditionalFormatting>
  <conditionalFormatting sqref="FK23">
    <cfRule type="expression" dxfId="11884" priority="14520" stopIfTrue="1">
      <formula>WEEKDAY($A23)=1</formula>
    </cfRule>
  </conditionalFormatting>
  <conditionalFormatting sqref="FK23">
    <cfRule type="expression" dxfId="11883" priority="14519" stopIfTrue="1">
      <formula>WEEKDAY($A23)=1</formula>
    </cfRule>
  </conditionalFormatting>
  <conditionalFormatting sqref="FK23">
    <cfRule type="expression" dxfId="11882" priority="14518" stopIfTrue="1">
      <formula>WEEKDAY($A23)=1</formula>
    </cfRule>
  </conditionalFormatting>
  <conditionalFormatting sqref="FK23">
    <cfRule type="expression" dxfId="11881" priority="14517" stopIfTrue="1">
      <formula>WEEKDAY($A23)=1</formula>
    </cfRule>
  </conditionalFormatting>
  <conditionalFormatting sqref="FK23">
    <cfRule type="expression" dxfId="11880" priority="14516" stopIfTrue="1">
      <formula>WEEKDAY($A23)=1</formula>
    </cfRule>
  </conditionalFormatting>
  <conditionalFormatting sqref="FK23">
    <cfRule type="expression" dxfId="11879" priority="14515" stopIfTrue="1">
      <formula>WEEKDAY($A23)=1</formula>
    </cfRule>
  </conditionalFormatting>
  <conditionalFormatting sqref="FK23">
    <cfRule type="expression" dxfId="11878" priority="14514" stopIfTrue="1">
      <formula>WEEKDAY($A23)=1</formula>
    </cfRule>
  </conditionalFormatting>
  <conditionalFormatting sqref="FK23">
    <cfRule type="expression" dxfId="11877" priority="14513" stopIfTrue="1">
      <formula>WEEKDAY($A23)=1</formula>
    </cfRule>
  </conditionalFormatting>
  <conditionalFormatting sqref="FK23">
    <cfRule type="expression" dxfId="11876" priority="14512" stopIfTrue="1">
      <formula>WEEKDAY($A23)=1</formula>
    </cfRule>
  </conditionalFormatting>
  <conditionalFormatting sqref="FK23">
    <cfRule type="expression" dxfId="11875" priority="14511" stopIfTrue="1">
      <formula>WEEKDAY($A23)=1</formula>
    </cfRule>
  </conditionalFormatting>
  <conditionalFormatting sqref="FK23">
    <cfRule type="expression" dxfId="11874" priority="14510" stopIfTrue="1">
      <formula>WEEKDAY($A23)=1</formula>
    </cfRule>
  </conditionalFormatting>
  <conditionalFormatting sqref="FK23">
    <cfRule type="expression" dxfId="11873" priority="14509" stopIfTrue="1">
      <formula>WEEKDAY($A23)=1</formula>
    </cfRule>
  </conditionalFormatting>
  <conditionalFormatting sqref="FK23">
    <cfRule type="expression" dxfId="11872" priority="14508" stopIfTrue="1">
      <formula>WEEKDAY($A23)=1</formula>
    </cfRule>
  </conditionalFormatting>
  <conditionalFormatting sqref="FK23">
    <cfRule type="expression" dxfId="11871" priority="14507" stopIfTrue="1">
      <formula>WEEKDAY($A23)=1</formula>
    </cfRule>
  </conditionalFormatting>
  <conditionalFormatting sqref="FK23">
    <cfRule type="expression" dxfId="11870" priority="14506" stopIfTrue="1">
      <formula>WEEKDAY($A23)=1</formula>
    </cfRule>
  </conditionalFormatting>
  <conditionalFormatting sqref="FK23">
    <cfRule type="expression" dxfId="11869" priority="14505" stopIfTrue="1">
      <formula>WEEKDAY($A23)=1</formula>
    </cfRule>
  </conditionalFormatting>
  <conditionalFormatting sqref="FK23">
    <cfRule type="expression" dxfId="11868" priority="14504" stopIfTrue="1">
      <formula>WEEKDAY($A23)=1</formula>
    </cfRule>
  </conditionalFormatting>
  <conditionalFormatting sqref="FK23">
    <cfRule type="expression" dxfId="11867" priority="14503" stopIfTrue="1">
      <formula>WEEKDAY($A23)=1</formula>
    </cfRule>
  </conditionalFormatting>
  <conditionalFormatting sqref="FK23">
    <cfRule type="expression" dxfId="11866" priority="14502" stopIfTrue="1">
      <formula>WEEKDAY($A23)=1</formula>
    </cfRule>
  </conditionalFormatting>
  <conditionalFormatting sqref="FK23">
    <cfRule type="expression" dxfId="11865" priority="14501" stopIfTrue="1">
      <formula>WEEKDAY($A23)=1</formula>
    </cfRule>
  </conditionalFormatting>
  <conditionalFormatting sqref="FK23">
    <cfRule type="expression" dxfId="11864" priority="14500" stopIfTrue="1">
      <formula>WEEKDAY($A23)=1</formula>
    </cfRule>
  </conditionalFormatting>
  <conditionalFormatting sqref="FK23">
    <cfRule type="expression" dxfId="11863" priority="14499" stopIfTrue="1">
      <formula>WEEKDAY($A23)=1</formula>
    </cfRule>
  </conditionalFormatting>
  <conditionalFormatting sqref="FK23">
    <cfRule type="expression" dxfId="11862" priority="14498" stopIfTrue="1">
      <formula>WEEKDAY($A23)=1</formula>
    </cfRule>
  </conditionalFormatting>
  <conditionalFormatting sqref="FK23">
    <cfRule type="expression" dxfId="11861" priority="14497" stopIfTrue="1">
      <formula>WEEKDAY($A23)=1</formula>
    </cfRule>
  </conditionalFormatting>
  <conditionalFormatting sqref="FK23">
    <cfRule type="expression" dxfId="11860" priority="14496" stopIfTrue="1">
      <formula>WEEKDAY($A23)=1</formula>
    </cfRule>
  </conditionalFormatting>
  <conditionalFormatting sqref="FK23">
    <cfRule type="expression" dxfId="11859" priority="14495" stopIfTrue="1">
      <formula>WEEKDAY($A23)=1</formula>
    </cfRule>
  </conditionalFormatting>
  <conditionalFormatting sqref="FK23">
    <cfRule type="expression" dxfId="11858" priority="14494" stopIfTrue="1">
      <formula>WEEKDAY($A23)=1</formula>
    </cfRule>
  </conditionalFormatting>
  <conditionalFormatting sqref="FK23">
    <cfRule type="expression" dxfId="11857" priority="14492" stopIfTrue="1">
      <formula>WEEKDAY($A23)=1</formula>
    </cfRule>
  </conditionalFormatting>
  <conditionalFormatting sqref="FK23">
    <cfRule type="expression" dxfId="11856" priority="14491" stopIfTrue="1">
      <formula>WEEKDAY($A23)=1</formula>
    </cfRule>
  </conditionalFormatting>
  <conditionalFormatting sqref="FK23">
    <cfRule type="expression" dxfId="11855" priority="14490" stopIfTrue="1">
      <formula>WEEKDAY($A23)=1</formula>
    </cfRule>
  </conditionalFormatting>
  <conditionalFormatting sqref="FK23">
    <cfRule type="expression" dxfId="11854" priority="14489" stopIfTrue="1">
      <formula>WEEKDAY($A23)=1</formula>
    </cfRule>
  </conditionalFormatting>
  <conditionalFormatting sqref="FK23">
    <cfRule type="expression" dxfId="11853" priority="14488" stopIfTrue="1">
      <formula>WEEKDAY($A23)=1</formula>
    </cfRule>
  </conditionalFormatting>
  <conditionalFormatting sqref="FK23">
    <cfRule type="expression" dxfId="11852" priority="14487" stopIfTrue="1">
      <formula>WEEKDAY($A23)=1</formula>
    </cfRule>
  </conditionalFormatting>
  <conditionalFormatting sqref="FK23">
    <cfRule type="expression" dxfId="11851" priority="14486" stopIfTrue="1">
      <formula>WEEKDAY($A23)=1</formula>
    </cfRule>
  </conditionalFormatting>
  <conditionalFormatting sqref="FK23">
    <cfRule type="expression" dxfId="11850" priority="14485" stopIfTrue="1">
      <formula>WEEKDAY($A23)=1</formula>
    </cfRule>
  </conditionalFormatting>
  <conditionalFormatting sqref="FK23">
    <cfRule type="expression" dxfId="11849" priority="14484" stopIfTrue="1">
      <formula>WEEKDAY($A23)=1</formula>
    </cfRule>
  </conditionalFormatting>
  <conditionalFormatting sqref="FK23">
    <cfRule type="expression" dxfId="11848" priority="14483" stopIfTrue="1">
      <formula>WEEKDAY($A23)=1</formula>
    </cfRule>
  </conditionalFormatting>
  <conditionalFormatting sqref="FK23">
    <cfRule type="expression" dxfId="11847" priority="14482" stopIfTrue="1">
      <formula>WEEKDAY($A23)=1</formula>
    </cfRule>
  </conditionalFormatting>
  <conditionalFormatting sqref="FK23">
    <cfRule type="expression" dxfId="11846" priority="14481" stopIfTrue="1">
      <formula>WEEKDAY($A23)=1</formula>
    </cfRule>
  </conditionalFormatting>
  <conditionalFormatting sqref="FK23">
    <cfRule type="expression" dxfId="11845" priority="14480" stopIfTrue="1">
      <formula>WEEKDAY($A23)=1</formula>
    </cfRule>
  </conditionalFormatting>
  <conditionalFormatting sqref="FK23">
    <cfRule type="expression" dxfId="11844" priority="14479" stopIfTrue="1">
      <formula>WEEKDAY($A23)=1</formula>
    </cfRule>
  </conditionalFormatting>
  <conditionalFormatting sqref="FK23">
    <cfRule type="expression" dxfId="11843" priority="14478" stopIfTrue="1">
      <formula>WEEKDAY($A23)=1</formula>
    </cfRule>
  </conditionalFormatting>
  <conditionalFormatting sqref="FK23">
    <cfRule type="expression" dxfId="11842" priority="14477" stopIfTrue="1">
      <formula>WEEKDAY($A23)=1</formula>
    </cfRule>
  </conditionalFormatting>
  <conditionalFormatting sqref="FK23">
    <cfRule type="expression" dxfId="11841" priority="14476" stopIfTrue="1">
      <formula>WEEKDAY($A23)=1</formula>
    </cfRule>
  </conditionalFormatting>
  <conditionalFormatting sqref="FK23">
    <cfRule type="expression" dxfId="11840" priority="14475" stopIfTrue="1">
      <formula>WEEKDAY($A23)=1</formula>
    </cfRule>
  </conditionalFormatting>
  <conditionalFormatting sqref="FK23">
    <cfRule type="expression" dxfId="11839" priority="14474" stopIfTrue="1">
      <formula>WEEKDAY($A23)=1</formula>
    </cfRule>
  </conditionalFormatting>
  <conditionalFormatting sqref="FK23">
    <cfRule type="expression" dxfId="11838" priority="14473" stopIfTrue="1">
      <formula>WEEKDAY($A23)=1</formula>
    </cfRule>
  </conditionalFormatting>
  <conditionalFormatting sqref="FK23">
    <cfRule type="expression" dxfId="11837" priority="14472" stopIfTrue="1">
      <formula>WEEKDAY($A23)=1</formula>
    </cfRule>
  </conditionalFormatting>
  <conditionalFormatting sqref="FK23">
    <cfRule type="expression" dxfId="11836" priority="14471" stopIfTrue="1">
      <formula>WEEKDAY($A23)=1</formula>
    </cfRule>
  </conditionalFormatting>
  <conditionalFormatting sqref="FK23">
    <cfRule type="expression" dxfId="11835" priority="14470" stopIfTrue="1">
      <formula>WEEKDAY($A23)=1</formula>
    </cfRule>
  </conditionalFormatting>
  <conditionalFormatting sqref="FK23">
    <cfRule type="expression" dxfId="11834" priority="14469" stopIfTrue="1">
      <formula>WEEKDAY($A23)=1</formula>
    </cfRule>
  </conditionalFormatting>
  <conditionalFormatting sqref="FK23">
    <cfRule type="expression" dxfId="11833" priority="14468" stopIfTrue="1">
      <formula>WEEKDAY($A23)=1</formula>
    </cfRule>
  </conditionalFormatting>
  <conditionalFormatting sqref="FK23">
    <cfRule type="expression" dxfId="11832" priority="14467" stopIfTrue="1">
      <formula>WEEKDAY($A23)=1</formula>
    </cfRule>
  </conditionalFormatting>
  <conditionalFormatting sqref="FK23">
    <cfRule type="expression" dxfId="11831" priority="14466" stopIfTrue="1">
      <formula>WEEKDAY($A23)=1</formula>
    </cfRule>
  </conditionalFormatting>
  <conditionalFormatting sqref="FK23">
    <cfRule type="expression" dxfId="11830" priority="14465" stopIfTrue="1">
      <formula>WEEKDAY($A23)=1</formula>
    </cfRule>
  </conditionalFormatting>
  <conditionalFormatting sqref="FK23">
    <cfRule type="expression" dxfId="11829" priority="14464" stopIfTrue="1">
      <formula>WEEKDAY($A23)=1</formula>
    </cfRule>
  </conditionalFormatting>
  <conditionalFormatting sqref="FK23">
    <cfRule type="expression" dxfId="11828" priority="14463" stopIfTrue="1">
      <formula>WEEKDAY($A23)=1</formula>
    </cfRule>
  </conditionalFormatting>
  <conditionalFormatting sqref="FK23">
    <cfRule type="expression" dxfId="11827" priority="14462" stopIfTrue="1">
      <formula>WEEKDAY($A23)=1</formula>
    </cfRule>
  </conditionalFormatting>
  <conditionalFormatting sqref="FK23">
    <cfRule type="expression" dxfId="11826" priority="14461" stopIfTrue="1">
      <formula>WEEKDAY($A23)=1</formula>
    </cfRule>
  </conditionalFormatting>
  <conditionalFormatting sqref="FK23">
    <cfRule type="expression" dxfId="11825" priority="14460" stopIfTrue="1">
      <formula>WEEKDAY($A23)=1</formula>
    </cfRule>
  </conditionalFormatting>
  <conditionalFormatting sqref="FK23">
    <cfRule type="expression" dxfId="11824" priority="14459" stopIfTrue="1">
      <formula>WEEKDAY($A23)=1</formula>
    </cfRule>
  </conditionalFormatting>
  <conditionalFormatting sqref="FK23">
    <cfRule type="expression" dxfId="11823" priority="14455" stopIfTrue="1">
      <formula>WEEKDAY($A23)=1</formula>
    </cfRule>
  </conditionalFormatting>
  <conditionalFormatting sqref="FK23">
    <cfRule type="expression" dxfId="11822" priority="14458" stopIfTrue="1">
      <formula>WEEKDAY($A23)=1</formula>
    </cfRule>
  </conditionalFormatting>
  <conditionalFormatting sqref="FK23">
    <cfRule type="expression" dxfId="11821" priority="14457" stopIfTrue="1">
      <formula>WEEKDAY($A23)=1</formula>
    </cfRule>
  </conditionalFormatting>
  <conditionalFormatting sqref="FK23">
    <cfRule type="expression" dxfId="11820" priority="14456" stopIfTrue="1">
      <formula>WEEKDAY($A23)=1</formula>
    </cfRule>
  </conditionalFormatting>
  <conditionalFormatting sqref="FK23">
    <cfRule type="expression" dxfId="11819" priority="14454" stopIfTrue="1">
      <formula>WEEKDAY($A23)=1</formula>
    </cfRule>
  </conditionalFormatting>
  <conditionalFormatting sqref="FK23">
    <cfRule type="expression" dxfId="11818" priority="14453" stopIfTrue="1">
      <formula>WEEKDAY($A23)=1</formula>
    </cfRule>
  </conditionalFormatting>
  <conditionalFormatting sqref="FK23">
    <cfRule type="expression" dxfId="11817" priority="14452" stopIfTrue="1">
      <formula>WEEKDAY($A23)=1</formula>
    </cfRule>
  </conditionalFormatting>
  <conditionalFormatting sqref="FK23">
    <cfRule type="expression" dxfId="11816" priority="14451" stopIfTrue="1">
      <formula>WEEKDAY($A23)=1</formula>
    </cfRule>
  </conditionalFormatting>
  <conditionalFormatting sqref="FK23">
    <cfRule type="expression" dxfId="11815" priority="14404" stopIfTrue="1">
      <formula>WEEKDAY($A23)=1</formula>
    </cfRule>
  </conditionalFormatting>
  <conditionalFormatting sqref="FK23">
    <cfRule type="expression" dxfId="11814" priority="14450" stopIfTrue="1">
      <formula>WEEKDAY($A23)=1</formula>
    </cfRule>
  </conditionalFormatting>
  <conditionalFormatting sqref="FK23">
    <cfRule type="expression" dxfId="11813" priority="14449" stopIfTrue="1">
      <formula>WEEKDAY($A23)=1</formula>
    </cfRule>
  </conditionalFormatting>
  <conditionalFormatting sqref="FK23">
    <cfRule type="expression" dxfId="11812" priority="14448" stopIfTrue="1">
      <formula>WEEKDAY($A23)=1</formula>
    </cfRule>
  </conditionalFormatting>
  <conditionalFormatting sqref="FK23">
    <cfRule type="expression" dxfId="11811" priority="14447" stopIfTrue="1">
      <formula>WEEKDAY($A23)=1</formula>
    </cfRule>
  </conditionalFormatting>
  <conditionalFormatting sqref="FK23">
    <cfRule type="expression" dxfId="11810" priority="14446" stopIfTrue="1">
      <formula>WEEKDAY($A23)=1</formula>
    </cfRule>
  </conditionalFormatting>
  <conditionalFormatting sqref="FK23">
    <cfRule type="expression" dxfId="11809" priority="14445" stopIfTrue="1">
      <formula>WEEKDAY($A23)=1</formula>
    </cfRule>
  </conditionalFormatting>
  <conditionalFormatting sqref="FK23">
    <cfRule type="expression" dxfId="11808" priority="14444" stopIfTrue="1">
      <formula>WEEKDAY($A23)=1</formula>
    </cfRule>
  </conditionalFormatting>
  <conditionalFormatting sqref="FK23">
    <cfRule type="expression" dxfId="11807" priority="14443" stopIfTrue="1">
      <formula>WEEKDAY($A23)=1</formula>
    </cfRule>
  </conditionalFormatting>
  <conditionalFormatting sqref="FK23">
    <cfRule type="expression" dxfId="11806" priority="14442" stopIfTrue="1">
      <formula>WEEKDAY($A23)=1</formula>
    </cfRule>
  </conditionalFormatting>
  <conditionalFormatting sqref="FK23">
    <cfRule type="expression" dxfId="11805" priority="14441" stopIfTrue="1">
      <formula>WEEKDAY($A23)=1</formula>
    </cfRule>
  </conditionalFormatting>
  <conditionalFormatting sqref="FK23">
    <cfRule type="expression" dxfId="11804" priority="14440" stopIfTrue="1">
      <formula>WEEKDAY($A23)=1</formula>
    </cfRule>
  </conditionalFormatting>
  <conditionalFormatting sqref="FK23">
    <cfRule type="expression" dxfId="11803" priority="14439" stopIfTrue="1">
      <formula>WEEKDAY($A23)=1</formula>
    </cfRule>
  </conditionalFormatting>
  <conditionalFormatting sqref="FK23">
    <cfRule type="expression" dxfId="11802" priority="14438" stopIfTrue="1">
      <formula>WEEKDAY($A23)=1</formula>
    </cfRule>
  </conditionalFormatting>
  <conditionalFormatting sqref="FK23">
    <cfRule type="expression" dxfId="11801" priority="14437" stopIfTrue="1">
      <formula>WEEKDAY($A23)=1</formula>
    </cfRule>
  </conditionalFormatting>
  <conditionalFormatting sqref="FK23">
    <cfRule type="expression" dxfId="11800" priority="14436" stopIfTrue="1">
      <formula>WEEKDAY($A23)=1</formula>
    </cfRule>
  </conditionalFormatting>
  <conditionalFormatting sqref="FK23">
    <cfRule type="expression" dxfId="11799" priority="14435" stopIfTrue="1">
      <formula>WEEKDAY($A23)=1</formula>
    </cfRule>
  </conditionalFormatting>
  <conditionalFormatting sqref="FK23">
    <cfRule type="expression" dxfId="11798" priority="14434" stopIfTrue="1">
      <formula>WEEKDAY($A23)=1</formula>
    </cfRule>
  </conditionalFormatting>
  <conditionalFormatting sqref="FK23">
    <cfRule type="expression" dxfId="11797" priority="14433" stopIfTrue="1">
      <formula>WEEKDAY($A23)=1</formula>
    </cfRule>
  </conditionalFormatting>
  <conditionalFormatting sqref="FK23">
    <cfRule type="expression" dxfId="11796" priority="14432" stopIfTrue="1">
      <formula>WEEKDAY($A23)=1</formula>
    </cfRule>
  </conditionalFormatting>
  <conditionalFormatting sqref="FK23">
    <cfRule type="expression" dxfId="11795" priority="14431" stopIfTrue="1">
      <formula>WEEKDAY($A23)=1</formula>
    </cfRule>
  </conditionalFormatting>
  <conditionalFormatting sqref="FK23">
    <cfRule type="expression" dxfId="11794" priority="14430" stopIfTrue="1">
      <formula>WEEKDAY($A23)=1</formula>
    </cfRule>
  </conditionalFormatting>
  <conditionalFormatting sqref="FK23">
    <cfRule type="expression" dxfId="11793" priority="14429" stopIfTrue="1">
      <formula>WEEKDAY($A23)=1</formula>
    </cfRule>
  </conditionalFormatting>
  <conditionalFormatting sqref="FK23">
    <cfRule type="expression" dxfId="11792" priority="14428" stopIfTrue="1">
      <formula>WEEKDAY($A23)=1</formula>
    </cfRule>
  </conditionalFormatting>
  <conditionalFormatting sqref="FK23">
    <cfRule type="expression" dxfId="11791" priority="14427" stopIfTrue="1">
      <formula>WEEKDAY($A23)=1</formula>
    </cfRule>
  </conditionalFormatting>
  <conditionalFormatting sqref="FK23">
    <cfRule type="expression" dxfId="11790" priority="14426" stopIfTrue="1">
      <formula>WEEKDAY($A23)=1</formula>
    </cfRule>
  </conditionalFormatting>
  <conditionalFormatting sqref="FK23">
    <cfRule type="expression" dxfId="11789" priority="14425" stopIfTrue="1">
      <formula>WEEKDAY($A23)=1</formula>
    </cfRule>
  </conditionalFormatting>
  <conditionalFormatting sqref="FK23">
    <cfRule type="expression" dxfId="11788" priority="14424" stopIfTrue="1">
      <formula>WEEKDAY($A23)=1</formula>
    </cfRule>
  </conditionalFormatting>
  <conditionalFormatting sqref="FK23">
    <cfRule type="expression" dxfId="11787" priority="14423" stopIfTrue="1">
      <formula>WEEKDAY($A23)=1</formula>
    </cfRule>
  </conditionalFormatting>
  <conditionalFormatting sqref="FK23">
    <cfRule type="expression" dxfId="11786" priority="14422" stopIfTrue="1">
      <formula>WEEKDAY($A23)=1</formula>
    </cfRule>
  </conditionalFormatting>
  <conditionalFormatting sqref="FK23">
    <cfRule type="expression" dxfId="11785" priority="14421" stopIfTrue="1">
      <formula>WEEKDAY($A23)=1</formula>
    </cfRule>
  </conditionalFormatting>
  <conditionalFormatting sqref="FK23">
    <cfRule type="expression" dxfId="11784" priority="14420" stopIfTrue="1">
      <formula>WEEKDAY($A23)=1</formula>
    </cfRule>
  </conditionalFormatting>
  <conditionalFormatting sqref="FK23">
    <cfRule type="expression" dxfId="11783" priority="14419" stopIfTrue="1">
      <formula>WEEKDAY($A23)=1</formula>
    </cfRule>
  </conditionalFormatting>
  <conditionalFormatting sqref="FK23">
    <cfRule type="expression" dxfId="11782" priority="14418" stopIfTrue="1">
      <formula>WEEKDAY($A23)=1</formula>
    </cfRule>
  </conditionalFormatting>
  <conditionalFormatting sqref="FK23">
    <cfRule type="expression" dxfId="11781" priority="14417" stopIfTrue="1">
      <formula>WEEKDAY($A23)=1</formula>
    </cfRule>
  </conditionalFormatting>
  <conditionalFormatting sqref="FK23">
    <cfRule type="expression" dxfId="11780" priority="14416" stopIfTrue="1">
      <formula>WEEKDAY($A23)=1</formula>
    </cfRule>
  </conditionalFormatting>
  <conditionalFormatting sqref="FK23">
    <cfRule type="expression" dxfId="11779" priority="14415" stopIfTrue="1">
      <formula>WEEKDAY($A23)=1</formula>
    </cfRule>
  </conditionalFormatting>
  <conditionalFormatting sqref="FK23">
    <cfRule type="expression" dxfId="11778" priority="14414" stopIfTrue="1">
      <formula>WEEKDAY($A23)=1</formula>
    </cfRule>
  </conditionalFormatting>
  <conditionalFormatting sqref="FK23">
    <cfRule type="expression" dxfId="11777" priority="14413" stopIfTrue="1">
      <formula>WEEKDAY($A23)=1</formula>
    </cfRule>
  </conditionalFormatting>
  <conditionalFormatting sqref="FK23">
    <cfRule type="expression" dxfId="11776" priority="14412" stopIfTrue="1">
      <formula>WEEKDAY($A23)=1</formula>
    </cfRule>
  </conditionalFormatting>
  <conditionalFormatting sqref="FK23">
    <cfRule type="expression" dxfId="11775" priority="14411" stopIfTrue="1">
      <formula>WEEKDAY($A23)=1</formula>
    </cfRule>
  </conditionalFormatting>
  <conditionalFormatting sqref="FK23">
    <cfRule type="expression" dxfId="11774" priority="14410" stopIfTrue="1">
      <formula>WEEKDAY($A23)=1</formula>
    </cfRule>
  </conditionalFormatting>
  <conditionalFormatting sqref="FK23">
    <cfRule type="expression" dxfId="11773" priority="14409" stopIfTrue="1">
      <formula>WEEKDAY($A23)=1</formula>
    </cfRule>
  </conditionalFormatting>
  <conditionalFormatting sqref="FK23">
    <cfRule type="expression" dxfId="11772" priority="14408" stopIfTrue="1">
      <formula>WEEKDAY($A23)=1</formula>
    </cfRule>
  </conditionalFormatting>
  <conditionalFormatting sqref="FK23">
    <cfRule type="expression" dxfId="11771" priority="14407" stopIfTrue="1">
      <formula>WEEKDAY($A23)=1</formula>
    </cfRule>
  </conditionalFormatting>
  <conditionalFormatting sqref="FK23">
    <cfRule type="expression" dxfId="11770" priority="14406" stopIfTrue="1">
      <formula>WEEKDAY($A23)=1</formula>
    </cfRule>
  </conditionalFormatting>
  <conditionalFormatting sqref="FK23">
    <cfRule type="expression" dxfId="11769" priority="14405" stopIfTrue="1">
      <formula>WEEKDAY($A23)=1</formula>
    </cfRule>
  </conditionalFormatting>
  <conditionalFormatting sqref="FK23">
    <cfRule type="expression" dxfId="11768" priority="14400" stopIfTrue="1">
      <formula>WEEKDAY($A23)=1</formula>
    </cfRule>
  </conditionalFormatting>
  <conditionalFormatting sqref="FK23">
    <cfRule type="expression" dxfId="11767" priority="14403" stopIfTrue="1">
      <formula>WEEKDAY($A23)=1</formula>
    </cfRule>
  </conditionalFormatting>
  <conditionalFormatting sqref="FK23">
    <cfRule type="expression" dxfId="11766" priority="14402" stopIfTrue="1">
      <formula>WEEKDAY($A23)=1</formula>
    </cfRule>
  </conditionalFormatting>
  <conditionalFormatting sqref="FK23">
    <cfRule type="expression" dxfId="11765" priority="14401" stopIfTrue="1">
      <formula>WEEKDAY($A23)=1</formula>
    </cfRule>
  </conditionalFormatting>
  <conditionalFormatting sqref="FK23">
    <cfRule type="expression" dxfId="11764" priority="14399" stopIfTrue="1">
      <formula>WEEKDAY($A23)=1</formula>
    </cfRule>
  </conditionalFormatting>
  <conditionalFormatting sqref="FK23">
    <cfRule type="expression" dxfId="11763" priority="14398" stopIfTrue="1">
      <formula>WEEKDAY($A23)=1</formula>
    </cfRule>
  </conditionalFormatting>
  <conditionalFormatting sqref="FK23">
    <cfRule type="expression" dxfId="11762" priority="14397" stopIfTrue="1">
      <formula>WEEKDAY($A23)=1</formula>
    </cfRule>
  </conditionalFormatting>
  <conditionalFormatting sqref="FK23">
    <cfRule type="expression" dxfId="11761" priority="14396" stopIfTrue="1">
      <formula>WEEKDAY($A23)=1</formula>
    </cfRule>
  </conditionalFormatting>
  <conditionalFormatting sqref="FK23">
    <cfRule type="expression" dxfId="11760" priority="14349" stopIfTrue="1">
      <formula>WEEKDAY($A23)=1</formula>
    </cfRule>
  </conditionalFormatting>
  <conditionalFormatting sqref="FK23">
    <cfRule type="expression" dxfId="11759" priority="14395" stopIfTrue="1">
      <formula>WEEKDAY($A23)=1</formula>
    </cfRule>
  </conditionalFormatting>
  <conditionalFormatting sqref="FK23">
    <cfRule type="expression" dxfId="11758" priority="14394" stopIfTrue="1">
      <formula>WEEKDAY($A23)=1</formula>
    </cfRule>
  </conditionalFormatting>
  <conditionalFormatting sqref="FK23">
    <cfRule type="expression" dxfId="11757" priority="14393" stopIfTrue="1">
      <formula>WEEKDAY($A23)=1</formula>
    </cfRule>
  </conditionalFormatting>
  <conditionalFormatting sqref="FK23">
    <cfRule type="expression" dxfId="11756" priority="14392" stopIfTrue="1">
      <formula>WEEKDAY($A23)=1</formula>
    </cfRule>
  </conditionalFormatting>
  <conditionalFormatting sqref="FK23">
    <cfRule type="expression" dxfId="11755" priority="14391" stopIfTrue="1">
      <formula>WEEKDAY($A23)=1</formula>
    </cfRule>
  </conditionalFormatting>
  <conditionalFormatting sqref="FK23">
    <cfRule type="expression" dxfId="11754" priority="14390" stopIfTrue="1">
      <formula>WEEKDAY($A23)=1</formula>
    </cfRule>
  </conditionalFormatting>
  <conditionalFormatting sqref="FK23">
    <cfRule type="expression" dxfId="11753" priority="14389" stopIfTrue="1">
      <formula>WEEKDAY($A23)=1</formula>
    </cfRule>
  </conditionalFormatting>
  <conditionalFormatting sqref="FK23">
    <cfRule type="expression" dxfId="11752" priority="14388" stopIfTrue="1">
      <formula>WEEKDAY($A23)=1</formula>
    </cfRule>
  </conditionalFormatting>
  <conditionalFormatting sqref="FK23">
    <cfRule type="expression" dxfId="11751" priority="14387" stopIfTrue="1">
      <formula>WEEKDAY($A23)=1</formula>
    </cfRule>
  </conditionalFormatting>
  <conditionalFormatting sqref="FK23">
    <cfRule type="expression" dxfId="11750" priority="14386" stopIfTrue="1">
      <formula>WEEKDAY($A23)=1</formula>
    </cfRule>
  </conditionalFormatting>
  <conditionalFormatting sqref="FK23">
    <cfRule type="expression" dxfId="11749" priority="14385" stopIfTrue="1">
      <formula>WEEKDAY($A23)=1</formula>
    </cfRule>
  </conditionalFormatting>
  <conditionalFormatting sqref="FK23">
    <cfRule type="expression" dxfId="11748" priority="14384" stopIfTrue="1">
      <formula>WEEKDAY($A23)=1</formula>
    </cfRule>
  </conditionalFormatting>
  <conditionalFormatting sqref="FK23">
    <cfRule type="expression" dxfId="11747" priority="14383" stopIfTrue="1">
      <formula>WEEKDAY($A23)=1</formula>
    </cfRule>
  </conditionalFormatting>
  <conditionalFormatting sqref="FK23">
    <cfRule type="expression" dxfId="11746" priority="14382" stopIfTrue="1">
      <formula>WEEKDAY($A23)=1</formula>
    </cfRule>
  </conditionalFormatting>
  <conditionalFormatting sqref="FK23">
    <cfRule type="expression" dxfId="11745" priority="14381" stopIfTrue="1">
      <formula>WEEKDAY($A23)=1</formula>
    </cfRule>
  </conditionalFormatting>
  <conditionalFormatting sqref="FK23">
    <cfRule type="expression" dxfId="11744" priority="14380" stopIfTrue="1">
      <formula>WEEKDAY($A23)=1</formula>
    </cfRule>
  </conditionalFormatting>
  <conditionalFormatting sqref="FK23">
    <cfRule type="expression" dxfId="11743" priority="14379" stopIfTrue="1">
      <formula>WEEKDAY($A23)=1</formula>
    </cfRule>
  </conditionalFormatting>
  <conditionalFormatting sqref="FK23">
    <cfRule type="expression" dxfId="11742" priority="14378" stopIfTrue="1">
      <formula>WEEKDAY($A23)=1</formula>
    </cfRule>
  </conditionalFormatting>
  <conditionalFormatting sqref="FK23">
    <cfRule type="expression" dxfId="11741" priority="14377" stopIfTrue="1">
      <formula>WEEKDAY($A23)=1</formula>
    </cfRule>
  </conditionalFormatting>
  <conditionalFormatting sqref="FK23">
    <cfRule type="expression" dxfId="11740" priority="14376" stopIfTrue="1">
      <formula>WEEKDAY($A23)=1</formula>
    </cfRule>
  </conditionalFormatting>
  <conditionalFormatting sqref="FK23">
    <cfRule type="expression" dxfId="11739" priority="14375" stopIfTrue="1">
      <formula>WEEKDAY($A23)=1</formula>
    </cfRule>
  </conditionalFormatting>
  <conditionalFormatting sqref="FK23">
    <cfRule type="expression" dxfId="11738" priority="14374" stopIfTrue="1">
      <formula>WEEKDAY($A23)=1</formula>
    </cfRule>
  </conditionalFormatting>
  <conditionalFormatting sqref="FK23">
    <cfRule type="expression" dxfId="11737" priority="14373" stopIfTrue="1">
      <formula>WEEKDAY($A23)=1</formula>
    </cfRule>
  </conditionalFormatting>
  <conditionalFormatting sqref="FK23">
    <cfRule type="expression" dxfId="11736" priority="14372" stopIfTrue="1">
      <formula>WEEKDAY($A23)=1</formula>
    </cfRule>
  </conditionalFormatting>
  <conditionalFormatting sqref="FK23">
    <cfRule type="expression" dxfId="11735" priority="14371" stopIfTrue="1">
      <formula>WEEKDAY($A23)=1</formula>
    </cfRule>
  </conditionalFormatting>
  <conditionalFormatting sqref="FK23">
    <cfRule type="expression" dxfId="11734" priority="14370" stopIfTrue="1">
      <formula>WEEKDAY($A23)=1</formula>
    </cfRule>
  </conditionalFormatting>
  <conditionalFormatting sqref="FK23">
    <cfRule type="expression" dxfId="11733" priority="14369" stopIfTrue="1">
      <formula>WEEKDAY($A23)=1</formula>
    </cfRule>
  </conditionalFormatting>
  <conditionalFormatting sqref="FK23">
    <cfRule type="expression" dxfId="11732" priority="14368" stopIfTrue="1">
      <formula>WEEKDAY($A23)=1</formula>
    </cfRule>
  </conditionalFormatting>
  <conditionalFormatting sqref="FK23">
    <cfRule type="expression" dxfId="11731" priority="14367" stopIfTrue="1">
      <formula>WEEKDAY($A23)=1</formula>
    </cfRule>
  </conditionalFormatting>
  <conditionalFormatting sqref="FK23">
    <cfRule type="expression" dxfId="11730" priority="14366" stopIfTrue="1">
      <formula>WEEKDAY($A23)=1</formula>
    </cfRule>
  </conditionalFormatting>
  <conditionalFormatting sqref="FK23">
    <cfRule type="expression" dxfId="11729" priority="14365" stopIfTrue="1">
      <formula>WEEKDAY($A23)=1</formula>
    </cfRule>
  </conditionalFormatting>
  <conditionalFormatting sqref="FK23">
    <cfRule type="expression" dxfId="11728" priority="14364" stopIfTrue="1">
      <formula>WEEKDAY($A23)=1</formula>
    </cfRule>
  </conditionalFormatting>
  <conditionalFormatting sqref="FK23">
    <cfRule type="expression" dxfId="11727" priority="14363" stopIfTrue="1">
      <formula>WEEKDAY($A23)=1</formula>
    </cfRule>
  </conditionalFormatting>
  <conditionalFormatting sqref="FK23">
    <cfRule type="expression" dxfId="11726" priority="14362" stopIfTrue="1">
      <formula>WEEKDAY($A23)=1</formula>
    </cfRule>
  </conditionalFormatting>
  <conditionalFormatting sqref="FK23">
    <cfRule type="expression" dxfId="11725" priority="14361" stopIfTrue="1">
      <formula>WEEKDAY($A23)=1</formula>
    </cfRule>
  </conditionalFormatting>
  <conditionalFormatting sqref="FK23">
    <cfRule type="expression" dxfId="11724" priority="14360" stopIfTrue="1">
      <formula>WEEKDAY($A23)=1</formula>
    </cfRule>
  </conditionalFormatting>
  <conditionalFormatting sqref="FK23">
    <cfRule type="expression" dxfId="11723" priority="14359" stopIfTrue="1">
      <formula>WEEKDAY($A23)=1</formula>
    </cfRule>
  </conditionalFormatting>
  <conditionalFormatting sqref="FK23">
    <cfRule type="expression" dxfId="11722" priority="14358" stopIfTrue="1">
      <formula>WEEKDAY($A23)=1</formula>
    </cfRule>
  </conditionalFormatting>
  <conditionalFormatting sqref="FK23">
    <cfRule type="expression" dxfId="11721" priority="14357" stopIfTrue="1">
      <formula>WEEKDAY($A23)=1</formula>
    </cfRule>
  </conditionalFormatting>
  <conditionalFormatting sqref="FK23">
    <cfRule type="expression" dxfId="11720" priority="14356" stopIfTrue="1">
      <formula>WEEKDAY($A23)=1</formula>
    </cfRule>
  </conditionalFormatting>
  <conditionalFormatting sqref="FK23">
    <cfRule type="expression" dxfId="11719" priority="14355" stopIfTrue="1">
      <formula>WEEKDAY($A23)=1</formula>
    </cfRule>
  </conditionalFormatting>
  <conditionalFormatting sqref="FK23">
    <cfRule type="expression" dxfId="11718" priority="14354" stopIfTrue="1">
      <formula>WEEKDAY($A23)=1</formula>
    </cfRule>
  </conditionalFormatting>
  <conditionalFormatting sqref="FK23">
    <cfRule type="expression" dxfId="11717" priority="14353" stopIfTrue="1">
      <formula>WEEKDAY($A23)=1</formula>
    </cfRule>
  </conditionalFormatting>
  <conditionalFormatting sqref="FK23">
    <cfRule type="expression" dxfId="11716" priority="14352" stopIfTrue="1">
      <formula>WEEKDAY($A23)=1</formula>
    </cfRule>
  </conditionalFormatting>
  <conditionalFormatting sqref="FK23">
    <cfRule type="expression" dxfId="11715" priority="14351" stopIfTrue="1">
      <formula>WEEKDAY($A23)=1</formula>
    </cfRule>
  </conditionalFormatting>
  <conditionalFormatting sqref="FK23">
    <cfRule type="expression" dxfId="11714" priority="14350" stopIfTrue="1">
      <formula>WEEKDAY($A23)=1</formula>
    </cfRule>
  </conditionalFormatting>
  <conditionalFormatting sqref="FK23">
    <cfRule type="expression" dxfId="11713" priority="14348" stopIfTrue="1">
      <formula>WEEKDAY($A23)=1</formula>
    </cfRule>
  </conditionalFormatting>
  <conditionalFormatting sqref="FK23">
    <cfRule type="expression" dxfId="11712" priority="14347" stopIfTrue="1">
      <formula>WEEKDAY($A23)=1</formula>
    </cfRule>
  </conditionalFormatting>
  <conditionalFormatting sqref="FK23">
    <cfRule type="expression" dxfId="11711" priority="14346" stopIfTrue="1">
      <formula>WEEKDAY($A23)=1</formula>
    </cfRule>
  </conditionalFormatting>
  <conditionalFormatting sqref="FK23">
    <cfRule type="expression" dxfId="11710" priority="14345" stopIfTrue="1">
      <formula>WEEKDAY($A23)=1</formula>
    </cfRule>
  </conditionalFormatting>
  <conditionalFormatting sqref="FK23">
    <cfRule type="expression" dxfId="11709" priority="14344" stopIfTrue="1">
      <formula>WEEKDAY($A23)=1</formula>
    </cfRule>
  </conditionalFormatting>
  <conditionalFormatting sqref="FK23">
    <cfRule type="expression" dxfId="11708" priority="14343" stopIfTrue="1">
      <formula>WEEKDAY($A23)=1</formula>
    </cfRule>
  </conditionalFormatting>
  <conditionalFormatting sqref="FK23">
    <cfRule type="expression" dxfId="11707" priority="14342" stopIfTrue="1">
      <formula>WEEKDAY($A23)=1</formula>
    </cfRule>
  </conditionalFormatting>
  <conditionalFormatting sqref="FK23">
    <cfRule type="expression" dxfId="11706" priority="14341" stopIfTrue="1">
      <formula>WEEKDAY($A23)=1</formula>
    </cfRule>
  </conditionalFormatting>
  <conditionalFormatting sqref="FK23">
    <cfRule type="expression" dxfId="11705" priority="14340" stopIfTrue="1">
      <formula>WEEKDAY($A23)=1</formula>
    </cfRule>
  </conditionalFormatting>
  <conditionalFormatting sqref="FK23">
    <cfRule type="expression" dxfId="11704" priority="14339" stopIfTrue="1">
      <formula>WEEKDAY($A23)=1</formula>
    </cfRule>
  </conditionalFormatting>
  <conditionalFormatting sqref="FK23">
    <cfRule type="expression" dxfId="11703" priority="14338" stopIfTrue="1">
      <formula>WEEKDAY($A23)=1</formula>
    </cfRule>
  </conditionalFormatting>
  <conditionalFormatting sqref="FK23">
    <cfRule type="expression" dxfId="11702" priority="14337" stopIfTrue="1">
      <formula>WEEKDAY($A23)=1</formula>
    </cfRule>
  </conditionalFormatting>
  <conditionalFormatting sqref="FK23">
    <cfRule type="expression" dxfId="11701" priority="14336" stopIfTrue="1">
      <formula>WEEKDAY($A23)=1</formula>
    </cfRule>
  </conditionalFormatting>
  <conditionalFormatting sqref="FK23">
    <cfRule type="expression" dxfId="11700" priority="14335" stopIfTrue="1">
      <formula>WEEKDAY($A23)=1</formula>
    </cfRule>
  </conditionalFormatting>
  <conditionalFormatting sqref="FK23">
    <cfRule type="expression" dxfId="11699" priority="14334" stopIfTrue="1">
      <formula>WEEKDAY($A23)=1</formula>
    </cfRule>
  </conditionalFormatting>
  <conditionalFormatting sqref="FK23">
    <cfRule type="expression" dxfId="11698" priority="14333" stopIfTrue="1">
      <formula>WEEKDAY($A23)=1</formula>
    </cfRule>
  </conditionalFormatting>
  <conditionalFormatting sqref="FK23">
    <cfRule type="expression" dxfId="11697" priority="14332" stopIfTrue="1">
      <formula>WEEKDAY($A23)=1</formula>
    </cfRule>
  </conditionalFormatting>
  <conditionalFormatting sqref="FK23">
    <cfRule type="expression" dxfId="11696" priority="14331" stopIfTrue="1">
      <formula>WEEKDAY($A23)=1</formula>
    </cfRule>
  </conditionalFormatting>
  <conditionalFormatting sqref="FK23">
    <cfRule type="expression" dxfId="11695" priority="14330" stopIfTrue="1">
      <formula>WEEKDAY($A23)=1</formula>
    </cfRule>
  </conditionalFormatting>
  <conditionalFormatting sqref="FK23">
    <cfRule type="expression" dxfId="11694" priority="14329" stopIfTrue="1">
      <formula>WEEKDAY($A23)=1</formula>
    </cfRule>
  </conditionalFormatting>
  <conditionalFormatting sqref="FK23">
    <cfRule type="expression" dxfId="11693" priority="14328" stopIfTrue="1">
      <formula>WEEKDAY($A23)=1</formula>
    </cfRule>
  </conditionalFormatting>
  <conditionalFormatting sqref="FK23">
    <cfRule type="expression" dxfId="11692" priority="14327" stopIfTrue="1">
      <formula>WEEKDAY($A23)=1</formula>
    </cfRule>
  </conditionalFormatting>
  <conditionalFormatting sqref="FK23">
    <cfRule type="expression" dxfId="11691" priority="14326" stopIfTrue="1">
      <formula>WEEKDAY($A23)=1</formula>
    </cfRule>
  </conditionalFormatting>
  <conditionalFormatting sqref="FK23">
    <cfRule type="expression" dxfId="11690" priority="14325" stopIfTrue="1">
      <formula>WEEKDAY($A23)=1</formula>
    </cfRule>
  </conditionalFormatting>
  <conditionalFormatting sqref="FK23">
    <cfRule type="expression" dxfId="11689" priority="14324" stopIfTrue="1">
      <formula>WEEKDAY($A23)=1</formula>
    </cfRule>
  </conditionalFormatting>
  <conditionalFormatting sqref="FK23">
    <cfRule type="expression" dxfId="11688" priority="14323" stopIfTrue="1">
      <formula>WEEKDAY($A23)=1</formula>
    </cfRule>
  </conditionalFormatting>
  <conditionalFormatting sqref="FK23">
    <cfRule type="expression" dxfId="11687" priority="14322" stopIfTrue="1">
      <formula>WEEKDAY($A23)=1</formula>
    </cfRule>
  </conditionalFormatting>
  <conditionalFormatting sqref="FK23">
    <cfRule type="expression" dxfId="11686" priority="14321" stopIfTrue="1">
      <formula>WEEKDAY($A23)=1</formula>
    </cfRule>
  </conditionalFormatting>
  <conditionalFormatting sqref="FK23">
    <cfRule type="expression" dxfId="11685" priority="14320" stopIfTrue="1">
      <formula>WEEKDAY($A23)=1</formula>
    </cfRule>
  </conditionalFormatting>
  <conditionalFormatting sqref="FK23">
    <cfRule type="expression" dxfId="11684" priority="14319" stopIfTrue="1">
      <formula>WEEKDAY($A23)=1</formula>
    </cfRule>
  </conditionalFormatting>
  <conditionalFormatting sqref="FK23">
    <cfRule type="expression" dxfId="11683" priority="14318" stopIfTrue="1">
      <formula>WEEKDAY($A23)=1</formula>
    </cfRule>
  </conditionalFormatting>
  <conditionalFormatting sqref="FK23">
    <cfRule type="expression" dxfId="11682" priority="14317" stopIfTrue="1">
      <formula>WEEKDAY($A23)=1</formula>
    </cfRule>
  </conditionalFormatting>
  <conditionalFormatting sqref="FK23">
    <cfRule type="expression" dxfId="11681" priority="14316" stopIfTrue="1">
      <formula>WEEKDAY($A23)=1</formula>
    </cfRule>
  </conditionalFormatting>
  <conditionalFormatting sqref="FK23">
    <cfRule type="expression" dxfId="11680" priority="14315" stopIfTrue="1">
      <formula>WEEKDAY($A23)=1</formula>
    </cfRule>
  </conditionalFormatting>
  <conditionalFormatting sqref="FK23">
    <cfRule type="expression" dxfId="11679" priority="14311" stopIfTrue="1">
      <formula>WEEKDAY($A23)=1</formula>
    </cfRule>
  </conditionalFormatting>
  <conditionalFormatting sqref="FK23">
    <cfRule type="expression" dxfId="11678" priority="14314" stopIfTrue="1">
      <formula>WEEKDAY($A23)=1</formula>
    </cfRule>
  </conditionalFormatting>
  <conditionalFormatting sqref="FK23">
    <cfRule type="expression" dxfId="11677" priority="14313" stopIfTrue="1">
      <formula>WEEKDAY($A23)=1</formula>
    </cfRule>
  </conditionalFormatting>
  <conditionalFormatting sqref="FK23">
    <cfRule type="expression" dxfId="11676" priority="14312" stopIfTrue="1">
      <formula>WEEKDAY($A23)=1</formula>
    </cfRule>
  </conditionalFormatting>
  <conditionalFormatting sqref="FK23">
    <cfRule type="expression" dxfId="11675" priority="14310" stopIfTrue="1">
      <formula>WEEKDAY($A23)=1</formula>
    </cfRule>
  </conditionalFormatting>
  <conditionalFormatting sqref="FK23">
    <cfRule type="expression" dxfId="11674" priority="14309" stopIfTrue="1">
      <formula>WEEKDAY($A23)=1</formula>
    </cfRule>
  </conditionalFormatting>
  <conditionalFormatting sqref="FK23">
    <cfRule type="expression" dxfId="11673" priority="14308" stopIfTrue="1">
      <formula>WEEKDAY($A23)=1</formula>
    </cfRule>
  </conditionalFormatting>
  <conditionalFormatting sqref="FK23">
    <cfRule type="expression" dxfId="11672" priority="14307" stopIfTrue="1">
      <formula>WEEKDAY($A23)=1</formula>
    </cfRule>
  </conditionalFormatting>
  <conditionalFormatting sqref="FK23">
    <cfRule type="expression" dxfId="11671" priority="14260" stopIfTrue="1">
      <formula>WEEKDAY($A23)=1</formula>
    </cfRule>
  </conditionalFormatting>
  <conditionalFormatting sqref="FK23">
    <cfRule type="expression" dxfId="11670" priority="14306" stopIfTrue="1">
      <formula>WEEKDAY($A23)=1</formula>
    </cfRule>
  </conditionalFormatting>
  <conditionalFormatting sqref="FK23">
    <cfRule type="expression" dxfId="11669" priority="14305" stopIfTrue="1">
      <formula>WEEKDAY($A23)=1</formula>
    </cfRule>
  </conditionalFormatting>
  <conditionalFormatting sqref="FK23">
    <cfRule type="expression" dxfId="11668" priority="14304" stopIfTrue="1">
      <formula>WEEKDAY($A23)=1</formula>
    </cfRule>
  </conditionalFormatting>
  <conditionalFormatting sqref="FK23">
    <cfRule type="expression" dxfId="11667" priority="14303" stopIfTrue="1">
      <formula>WEEKDAY($A23)=1</formula>
    </cfRule>
  </conditionalFormatting>
  <conditionalFormatting sqref="FK23">
    <cfRule type="expression" dxfId="11666" priority="14302" stopIfTrue="1">
      <formula>WEEKDAY($A23)=1</formula>
    </cfRule>
  </conditionalFormatting>
  <conditionalFormatting sqref="FK23">
    <cfRule type="expression" dxfId="11665" priority="14301" stopIfTrue="1">
      <formula>WEEKDAY($A23)=1</formula>
    </cfRule>
  </conditionalFormatting>
  <conditionalFormatting sqref="FK23">
    <cfRule type="expression" dxfId="11664" priority="14300" stopIfTrue="1">
      <formula>WEEKDAY($A23)=1</formula>
    </cfRule>
  </conditionalFormatting>
  <conditionalFormatting sqref="FK23">
    <cfRule type="expression" dxfId="11663" priority="14299" stopIfTrue="1">
      <formula>WEEKDAY($A23)=1</formula>
    </cfRule>
  </conditionalFormatting>
  <conditionalFormatting sqref="FK23">
    <cfRule type="expression" dxfId="11662" priority="14298" stopIfTrue="1">
      <formula>WEEKDAY($A23)=1</formula>
    </cfRule>
  </conditionalFormatting>
  <conditionalFormatting sqref="FK23">
    <cfRule type="expression" dxfId="11661" priority="14297" stopIfTrue="1">
      <formula>WEEKDAY($A23)=1</formula>
    </cfRule>
  </conditionalFormatting>
  <conditionalFormatting sqref="FK23">
    <cfRule type="expression" dxfId="11660" priority="14296" stopIfTrue="1">
      <formula>WEEKDAY($A23)=1</formula>
    </cfRule>
  </conditionalFormatting>
  <conditionalFormatting sqref="FK23">
    <cfRule type="expression" dxfId="11659" priority="14295" stopIfTrue="1">
      <formula>WEEKDAY($A23)=1</formula>
    </cfRule>
  </conditionalFormatting>
  <conditionalFormatting sqref="FK23">
    <cfRule type="expression" dxfId="11658" priority="14294" stopIfTrue="1">
      <formula>WEEKDAY($A23)=1</formula>
    </cfRule>
  </conditionalFormatting>
  <conditionalFormatting sqref="FK23">
    <cfRule type="expression" dxfId="11657" priority="14293" stopIfTrue="1">
      <formula>WEEKDAY($A23)=1</formula>
    </cfRule>
  </conditionalFormatting>
  <conditionalFormatting sqref="FK23">
    <cfRule type="expression" dxfId="11656" priority="14292" stopIfTrue="1">
      <formula>WEEKDAY($A23)=1</formula>
    </cfRule>
  </conditionalFormatting>
  <conditionalFormatting sqref="FK23">
    <cfRule type="expression" dxfId="11655" priority="14291" stopIfTrue="1">
      <formula>WEEKDAY($A23)=1</formula>
    </cfRule>
  </conditionalFormatting>
  <conditionalFormatting sqref="FK23">
    <cfRule type="expression" dxfId="11654" priority="14290" stopIfTrue="1">
      <formula>WEEKDAY($A23)=1</formula>
    </cfRule>
  </conditionalFormatting>
  <conditionalFormatting sqref="FK23">
    <cfRule type="expression" dxfId="11653" priority="14289" stopIfTrue="1">
      <formula>WEEKDAY($A23)=1</formula>
    </cfRule>
  </conditionalFormatting>
  <conditionalFormatting sqref="FK23">
    <cfRule type="expression" dxfId="11652" priority="14288" stopIfTrue="1">
      <formula>WEEKDAY($A23)=1</formula>
    </cfRule>
  </conditionalFormatting>
  <conditionalFormatting sqref="FK23">
    <cfRule type="expression" dxfId="11651" priority="14287" stopIfTrue="1">
      <formula>WEEKDAY($A23)=1</formula>
    </cfRule>
  </conditionalFormatting>
  <conditionalFormatting sqref="FK23">
    <cfRule type="expression" dxfId="11650" priority="14286" stopIfTrue="1">
      <formula>WEEKDAY($A23)=1</formula>
    </cfRule>
  </conditionalFormatting>
  <conditionalFormatting sqref="FK23">
    <cfRule type="expression" dxfId="11649" priority="14285" stopIfTrue="1">
      <formula>WEEKDAY($A23)=1</formula>
    </cfRule>
  </conditionalFormatting>
  <conditionalFormatting sqref="FK23">
    <cfRule type="expression" dxfId="11648" priority="14284" stopIfTrue="1">
      <formula>WEEKDAY($A23)=1</formula>
    </cfRule>
  </conditionalFormatting>
  <conditionalFormatting sqref="FK23">
    <cfRule type="expression" dxfId="11647" priority="14283" stopIfTrue="1">
      <formula>WEEKDAY($A23)=1</formula>
    </cfRule>
  </conditionalFormatting>
  <conditionalFormatting sqref="FK23">
    <cfRule type="expression" dxfId="11646" priority="14282" stopIfTrue="1">
      <formula>WEEKDAY($A23)=1</formula>
    </cfRule>
  </conditionalFormatting>
  <conditionalFormatting sqref="FK23">
    <cfRule type="expression" dxfId="11645" priority="14281" stopIfTrue="1">
      <formula>WEEKDAY($A23)=1</formula>
    </cfRule>
  </conditionalFormatting>
  <conditionalFormatting sqref="FK23">
    <cfRule type="expression" dxfId="11644" priority="14280" stopIfTrue="1">
      <formula>WEEKDAY($A23)=1</formula>
    </cfRule>
  </conditionalFormatting>
  <conditionalFormatting sqref="FK23">
    <cfRule type="expression" dxfId="11643" priority="14279" stopIfTrue="1">
      <formula>WEEKDAY($A23)=1</formula>
    </cfRule>
  </conditionalFormatting>
  <conditionalFormatting sqref="FK23">
    <cfRule type="expression" dxfId="11642" priority="14278" stopIfTrue="1">
      <formula>WEEKDAY($A23)=1</formula>
    </cfRule>
  </conditionalFormatting>
  <conditionalFormatting sqref="FK23">
    <cfRule type="expression" dxfId="11641" priority="14277" stopIfTrue="1">
      <formula>WEEKDAY($A23)=1</formula>
    </cfRule>
  </conditionalFormatting>
  <conditionalFormatting sqref="FK23">
    <cfRule type="expression" dxfId="11640" priority="14276" stopIfTrue="1">
      <formula>WEEKDAY($A23)=1</formula>
    </cfRule>
  </conditionalFormatting>
  <conditionalFormatting sqref="FK23">
    <cfRule type="expression" dxfId="11639" priority="14275" stopIfTrue="1">
      <formula>WEEKDAY($A23)=1</formula>
    </cfRule>
  </conditionalFormatting>
  <conditionalFormatting sqref="FK23">
    <cfRule type="expression" dxfId="11638" priority="14274" stopIfTrue="1">
      <formula>WEEKDAY($A23)=1</formula>
    </cfRule>
  </conditionalFormatting>
  <conditionalFormatting sqref="FK23">
    <cfRule type="expression" dxfId="11637" priority="14273" stopIfTrue="1">
      <formula>WEEKDAY($A23)=1</formula>
    </cfRule>
  </conditionalFormatting>
  <conditionalFormatting sqref="FK23">
    <cfRule type="expression" dxfId="11636" priority="14272" stopIfTrue="1">
      <formula>WEEKDAY($A23)=1</formula>
    </cfRule>
  </conditionalFormatting>
  <conditionalFormatting sqref="FK23">
    <cfRule type="expression" dxfId="11635" priority="14271" stopIfTrue="1">
      <formula>WEEKDAY($A23)=1</formula>
    </cfRule>
  </conditionalFormatting>
  <conditionalFormatting sqref="FK23">
    <cfRule type="expression" dxfId="11634" priority="14270" stopIfTrue="1">
      <formula>WEEKDAY($A23)=1</formula>
    </cfRule>
  </conditionalFormatting>
  <conditionalFormatting sqref="FK23">
    <cfRule type="expression" dxfId="11633" priority="14269" stopIfTrue="1">
      <formula>WEEKDAY($A23)=1</formula>
    </cfRule>
  </conditionalFormatting>
  <conditionalFormatting sqref="FK23">
    <cfRule type="expression" dxfId="11632" priority="14268" stopIfTrue="1">
      <formula>WEEKDAY($A23)=1</formula>
    </cfRule>
  </conditionalFormatting>
  <conditionalFormatting sqref="FK23">
    <cfRule type="expression" dxfId="11631" priority="14267" stopIfTrue="1">
      <formula>WEEKDAY($A23)=1</formula>
    </cfRule>
  </conditionalFormatting>
  <conditionalFormatting sqref="FK23">
    <cfRule type="expression" dxfId="11630" priority="14266" stopIfTrue="1">
      <formula>WEEKDAY($A23)=1</formula>
    </cfRule>
  </conditionalFormatting>
  <conditionalFormatting sqref="FK23">
    <cfRule type="expression" dxfId="11629" priority="14265" stopIfTrue="1">
      <formula>WEEKDAY($A23)=1</formula>
    </cfRule>
  </conditionalFormatting>
  <conditionalFormatting sqref="FK23">
    <cfRule type="expression" dxfId="11628" priority="14264" stopIfTrue="1">
      <formula>WEEKDAY($A23)=1</formula>
    </cfRule>
  </conditionalFormatting>
  <conditionalFormatting sqref="FK23">
    <cfRule type="expression" dxfId="11627" priority="14263" stopIfTrue="1">
      <formula>WEEKDAY($A23)=1</formula>
    </cfRule>
  </conditionalFormatting>
  <conditionalFormatting sqref="FK23">
    <cfRule type="expression" dxfId="11626" priority="14262" stopIfTrue="1">
      <formula>WEEKDAY($A23)=1</formula>
    </cfRule>
  </conditionalFormatting>
  <conditionalFormatting sqref="FK23">
    <cfRule type="expression" dxfId="11625" priority="14261" stopIfTrue="1">
      <formula>WEEKDAY($A23)=1</formula>
    </cfRule>
  </conditionalFormatting>
  <conditionalFormatting sqref="FK23">
    <cfRule type="expression" dxfId="11624" priority="14259" stopIfTrue="1">
      <formula>WEEKDAY($A23)=1</formula>
    </cfRule>
  </conditionalFormatting>
  <conditionalFormatting sqref="FK23">
    <cfRule type="expression" dxfId="11623" priority="14258" stopIfTrue="1">
      <formula>WEEKDAY($A23)=1</formula>
    </cfRule>
  </conditionalFormatting>
  <conditionalFormatting sqref="FK23">
    <cfRule type="expression" dxfId="11622" priority="14257" stopIfTrue="1">
      <formula>WEEKDAY($A23)=1</formula>
    </cfRule>
  </conditionalFormatting>
  <conditionalFormatting sqref="FK23">
    <cfRule type="expression" dxfId="11621" priority="14256" stopIfTrue="1">
      <formula>WEEKDAY($A23)=1</formula>
    </cfRule>
  </conditionalFormatting>
  <conditionalFormatting sqref="FK23">
    <cfRule type="expression" dxfId="11620" priority="14255" stopIfTrue="1">
      <formula>WEEKDAY($A23)=1</formula>
    </cfRule>
  </conditionalFormatting>
  <conditionalFormatting sqref="FK23">
    <cfRule type="expression" dxfId="11619" priority="14254" stopIfTrue="1">
      <formula>WEEKDAY($A23)=1</formula>
    </cfRule>
  </conditionalFormatting>
  <conditionalFormatting sqref="FK23">
    <cfRule type="expression" dxfId="11618" priority="14253" stopIfTrue="1">
      <formula>WEEKDAY($A23)=1</formula>
    </cfRule>
  </conditionalFormatting>
  <conditionalFormatting sqref="FK23">
    <cfRule type="expression" dxfId="11617" priority="14252" stopIfTrue="1">
      <formula>WEEKDAY($A23)=1</formula>
    </cfRule>
  </conditionalFormatting>
  <conditionalFormatting sqref="FK23">
    <cfRule type="expression" dxfId="11616" priority="14251" stopIfTrue="1">
      <formula>WEEKDAY($A23)=1</formula>
    </cfRule>
  </conditionalFormatting>
  <conditionalFormatting sqref="FK23">
    <cfRule type="expression" dxfId="11615" priority="14250" stopIfTrue="1">
      <formula>WEEKDAY($A23)=1</formula>
    </cfRule>
  </conditionalFormatting>
  <conditionalFormatting sqref="FK23">
    <cfRule type="expression" dxfId="11614" priority="14249" stopIfTrue="1">
      <formula>WEEKDAY($A23)=1</formula>
    </cfRule>
  </conditionalFormatting>
  <conditionalFormatting sqref="FK23">
    <cfRule type="expression" dxfId="11613" priority="14248" stopIfTrue="1">
      <formula>WEEKDAY($A23)=1</formula>
    </cfRule>
  </conditionalFormatting>
  <conditionalFormatting sqref="FK23">
    <cfRule type="expression" dxfId="11612" priority="14247" stopIfTrue="1">
      <formula>WEEKDAY($A23)=1</formula>
    </cfRule>
  </conditionalFormatting>
  <conditionalFormatting sqref="FK23">
    <cfRule type="expression" dxfId="11611" priority="14246" stopIfTrue="1">
      <formula>WEEKDAY($A23)=1</formula>
    </cfRule>
  </conditionalFormatting>
  <conditionalFormatting sqref="FK23">
    <cfRule type="expression" dxfId="11610" priority="14245" stopIfTrue="1">
      <formula>WEEKDAY($A23)=1</formula>
    </cfRule>
  </conditionalFormatting>
  <conditionalFormatting sqref="FK23">
    <cfRule type="expression" dxfId="11609" priority="14244" stopIfTrue="1">
      <formula>WEEKDAY($A23)=1</formula>
    </cfRule>
  </conditionalFormatting>
  <conditionalFormatting sqref="FK23">
    <cfRule type="expression" dxfId="11608" priority="14243" stopIfTrue="1">
      <formula>WEEKDAY($A23)=1</formula>
    </cfRule>
  </conditionalFormatting>
  <conditionalFormatting sqref="FK23">
    <cfRule type="expression" dxfId="11607" priority="14242" stopIfTrue="1">
      <formula>WEEKDAY($A23)=1</formula>
    </cfRule>
  </conditionalFormatting>
  <conditionalFormatting sqref="FK23">
    <cfRule type="expression" dxfId="11606" priority="14241" stopIfTrue="1">
      <formula>WEEKDAY($A23)=1</formula>
    </cfRule>
  </conditionalFormatting>
  <conditionalFormatting sqref="FK23">
    <cfRule type="expression" dxfId="11605" priority="14240" stopIfTrue="1">
      <formula>WEEKDAY($A23)=1</formula>
    </cfRule>
  </conditionalFormatting>
  <conditionalFormatting sqref="FK23">
    <cfRule type="expression" dxfId="11604" priority="14239" stopIfTrue="1">
      <formula>WEEKDAY($A23)=1</formula>
    </cfRule>
  </conditionalFormatting>
  <conditionalFormatting sqref="FK23">
    <cfRule type="expression" dxfId="11603" priority="14238" stopIfTrue="1">
      <formula>WEEKDAY($A23)=1</formula>
    </cfRule>
  </conditionalFormatting>
  <conditionalFormatting sqref="FK23">
    <cfRule type="expression" dxfId="11602" priority="14237" stopIfTrue="1">
      <formula>WEEKDAY($A23)=1</formula>
    </cfRule>
  </conditionalFormatting>
  <conditionalFormatting sqref="FK23">
    <cfRule type="expression" dxfId="11601" priority="14236" stopIfTrue="1">
      <formula>WEEKDAY($A23)=1</formula>
    </cfRule>
  </conditionalFormatting>
  <conditionalFormatting sqref="FK23">
    <cfRule type="expression" dxfId="11600" priority="14235" stopIfTrue="1">
      <formula>WEEKDAY($A23)=1</formula>
    </cfRule>
  </conditionalFormatting>
  <conditionalFormatting sqref="FK23">
    <cfRule type="expression" dxfId="11599" priority="14234" stopIfTrue="1">
      <formula>WEEKDAY($A23)=1</formula>
    </cfRule>
  </conditionalFormatting>
  <conditionalFormatting sqref="FK23">
    <cfRule type="expression" dxfId="11598" priority="14233" stopIfTrue="1">
      <formula>WEEKDAY($A23)=1</formula>
    </cfRule>
  </conditionalFormatting>
  <conditionalFormatting sqref="FK23">
    <cfRule type="expression" dxfId="11597" priority="14232" stopIfTrue="1">
      <formula>WEEKDAY($A23)=1</formula>
    </cfRule>
  </conditionalFormatting>
  <conditionalFormatting sqref="FK23">
    <cfRule type="expression" dxfId="11596" priority="14231" stopIfTrue="1">
      <formula>WEEKDAY($A23)=1</formula>
    </cfRule>
  </conditionalFormatting>
  <conditionalFormatting sqref="FK23">
    <cfRule type="expression" dxfId="11595" priority="14230" stopIfTrue="1">
      <formula>WEEKDAY($A23)=1</formula>
    </cfRule>
  </conditionalFormatting>
  <conditionalFormatting sqref="FK23">
    <cfRule type="expression" dxfId="11594" priority="14229" stopIfTrue="1">
      <formula>WEEKDAY($A23)=1</formula>
    </cfRule>
  </conditionalFormatting>
  <conditionalFormatting sqref="FK23">
    <cfRule type="expression" dxfId="11593" priority="14228" stopIfTrue="1">
      <formula>WEEKDAY($A23)=1</formula>
    </cfRule>
  </conditionalFormatting>
  <conditionalFormatting sqref="FK23">
    <cfRule type="expression" dxfId="11592" priority="14227" stopIfTrue="1">
      <formula>WEEKDAY($A23)=1</formula>
    </cfRule>
  </conditionalFormatting>
  <conditionalFormatting sqref="FK23">
    <cfRule type="expression" dxfId="11591" priority="14226" stopIfTrue="1">
      <formula>WEEKDAY($A23)=1</formula>
    </cfRule>
  </conditionalFormatting>
  <conditionalFormatting sqref="FK23">
    <cfRule type="expression" dxfId="11590" priority="14222" stopIfTrue="1">
      <formula>WEEKDAY($A23)=1</formula>
    </cfRule>
  </conditionalFormatting>
  <conditionalFormatting sqref="FK23">
    <cfRule type="expression" dxfId="11589" priority="14225" stopIfTrue="1">
      <formula>WEEKDAY($A23)=1</formula>
    </cfRule>
  </conditionalFormatting>
  <conditionalFormatting sqref="FK23">
    <cfRule type="expression" dxfId="11588" priority="14224" stopIfTrue="1">
      <formula>WEEKDAY($A23)=1</formula>
    </cfRule>
  </conditionalFormatting>
  <conditionalFormatting sqref="FK23">
    <cfRule type="expression" dxfId="11587" priority="14223" stopIfTrue="1">
      <formula>WEEKDAY($A23)=1</formula>
    </cfRule>
  </conditionalFormatting>
  <conditionalFormatting sqref="FK23">
    <cfRule type="expression" dxfId="11586" priority="14221" stopIfTrue="1">
      <formula>WEEKDAY($A23)=1</formula>
    </cfRule>
  </conditionalFormatting>
  <conditionalFormatting sqref="FK23">
    <cfRule type="expression" dxfId="11585" priority="14220" stopIfTrue="1">
      <formula>WEEKDAY($A23)=1</formula>
    </cfRule>
  </conditionalFormatting>
  <conditionalFormatting sqref="FK23">
    <cfRule type="expression" dxfId="11584" priority="14219" stopIfTrue="1">
      <formula>WEEKDAY($A23)=1</formula>
    </cfRule>
  </conditionalFormatting>
  <conditionalFormatting sqref="FK23">
    <cfRule type="expression" dxfId="11583" priority="14218" stopIfTrue="1">
      <formula>WEEKDAY($A23)=1</formula>
    </cfRule>
  </conditionalFormatting>
  <conditionalFormatting sqref="FK23">
    <cfRule type="expression" dxfId="11582" priority="14171" stopIfTrue="1">
      <formula>WEEKDAY($A23)=1</formula>
    </cfRule>
  </conditionalFormatting>
  <conditionalFormatting sqref="FK23">
    <cfRule type="expression" dxfId="11581" priority="14217" stopIfTrue="1">
      <formula>WEEKDAY($A23)=1</formula>
    </cfRule>
  </conditionalFormatting>
  <conditionalFormatting sqref="FK23">
    <cfRule type="expression" dxfId="11580" priority="14216" stopIfTrue="1">
      <formula>WEEKDAY($A23)=1</formula>
    </cfRule>
  </conditionalFormatting>
  <conditionalFormatting sqref="FK23">
    <cfRule type="expression" dxfId="11579" priority="14215" stopIfTrue="1">
      <formula>WEEKDAY($A23)=1</formula>
    </cfRule>
  </conditionalFormatting>
  <conditionalFormatting sqref="FK23">
    <cfRule type="expression" dxfId="11578" priority="14214" stopIfTrue="1">
      <formula>WEEKDAY($A23)=1</formula>
    </cfRule>
  </conditionalFormatting>
  <conditionalFormatting sqref="FK23">
    <cfRule type="expression" dxfId="11577" priority="14213" stopIfTrue="1">
      <formula>WEEKDAY($A23)=1</formula>
    </cfRule>
  </conditionalFormatting>
  <conditionalFormatting sqref="FK23">
    <cfRule type="expression" dxfId="11576" priority="14212" stopIfTrue="1">
      <formula>WEEKDAY($A23)=1</formula>
    </cfRule>
  </conditionalFormatting>
  <conditionalFormatting sqref="FK23">
    <cfRule type="expression" dxfId="11575" priority="14211" stopIfTrue="1">
      <formula>WEEKDAY($A23)=1</formula>
    </cfRule>
  </conditionalFormatting>
  <conditionalFormatting sqref="FK23">
    <cfRule type="expression" dxfId="11574" priority="14210" stopIfTrue="1">
      <formula>WEEKDAY($A23)=1</formula>
    </cfRule>
  </conditionalFormatting>
  <conditionalFormatting sqref="FK23">
    <cfRule type="expression" dxfId="11573" priority="14209" stopIfTrue="1">
      <formula>WEEKDAY($A23)=1</formula>
    </cfRule>
  </conditionalFormatting>
  <conditionalFormatting sqref="FK23">
    <cfRule type="expression" dxfId="11572" priority="14208" stopIfTrue="1">
      <formula>WEEKDAY($A23)=1</formula>
    </cfRule>
  </conditionalFormatting>
  <conditionalFormatting sqref="FK23">
    <cfRule type="expression" dxfId="11571" priority="14207" stopIfTrue="1">
      <formula>WEEKDAY($A23)=1</formula>
    </cfRule>
  </conditionalFormatting>
  <conditionalFormatting sqref="FK23">
    <cfRule type="expression" dxfId="11570" priority="14206" stopIfTrue="1">
      <formula>WEEKDAY($A23)=1</formula>
    </cfRule>
  </conditionalFormatting>
  <conditionalFormatting sqref="FK23">
    <cfRule type="expression" dxfId="11569" priority="14205" stopIfTrue="1">
      <formula>WEEKDAY($A23)=1</formula>
    </cfRule>
  </conditionalFormatting>
  <conditionalFormatting sqref="FK23">
    <cfRule type="expression" dxfId="11568" priority="14204" stopIfTrue="1">
      <formula>WEEKDAY($A23)=1</formula>
    </cfRule>
  </conditionalFormatting>
  <conditionalFormatting sqref="FK23">
    <cfRule type="expression" dxfId="11567" priority="14203" stopIfTrue="1">
      <formula>WEEKDAY($A23)=1</formula>
    </cfRule>
  </conditionalFormatting>
  <conditionalFormatting sqref="FK23">
    <cfRule type="expression" dxfId="11566" priority="14202" stopIfTrue="1">
      <formula>WEEKDAY($A23)=1</formula>
    </cfRule>
  </conditionalFormatting>
  <conditionalFormatting sqref="FK23">
    <cfRule type="expression" dxfId="11565" priority="14201" stopIfTrue="1">
      <formula>WEEKDAY($A23)=1</formula>
    </cfRule>
  </conditionalFormatting>
  <conditionalFormatting sqref="FK23">
    <cfRule type="expression" dxfId="11564" priority="14200" stopIfTrue="1">
      <formula>WEEKDAY($A23)=1</formula>
    </cfRule>
  </conditionalFormatting>
  <conditionalFormatting sqref="FK23">
    <cfRule type="expression" dxfId="11563" priority="14199" stopIfTrue="1">
      <formula>WEEKDAY($A23)=1</formula>
    </cfRule>
  </conditionalFormatting>
  <conditionalFormatting sqref="FK23">
    <cfRule type="expression" dxfId="11562" priority="14198" stopIfTrue="1">
      <formula>WEEKDAY($A23)=1</formula>
    </cfRule>
  </conditionalFormatting>
  <conditionalFormatting sqref="FK23">
    <cfRule type="expression" dxfId="11561" priority="14197" stopIfTrue="1">
      <formula>WEEKDAY($A23)=1</formula>
    </cfRule>
  </conditionalFormatting>
  <conditionalFormatting sqref="FK23">
    <cfRule type="expression" dxfId="11560" priority="14196" stopIfTrue="1">
      <formula>WEEKDAY($A23)=1</formula>
    </cfRule>
  </conditionalFormatting>
  <conditionalFormatting sqref="FK23">
    <cfRule type="expression" dxfId="11559" priority="14195" stopIfTrue="1">
      <formula>WEEKDAY($A23)=1</formula>
    </cfRule>
  </conditionalFormatting>
  <conditionalFormatting sqref="FK23">
    <cfRule type="expression" dxfId="11558" priority="14194" stopIfTrue="1">
      <formula>WEEKDAY($A23)=1</formula>
    </cfRule>
  </conditionalFormatting>
  <conditionalFormatting sqref="FK23">
    <cfRule type="expression" dxfId="11557" priority="14193" stopIfTrue="1">
      <formula>WEEKDAY($A23)=1</formula>
    </cfRule>
  </conditionalFormatting>
  <conditionalFormatting sqref="FK23">
    <cfRule type="expression" dxfId="11556" priority="14192" stopIfTrue="1">
      <formula>WEEKDAY($A23)=1</formula>
    </cfRule>
  </conditionalFormatting>
  <conditionalFormatting sqref="FK23">
    <cfRule type="expression" dxfId="11555" priority="14191" stopIfTrue="1">
      <formula>WEEKDAY($A23)=1</formula>
    </cfRule>
  </conditionalFormatting>
  <conditionalFormatting sqref="FK23">
    <cfRule type="expression" dxfId="11554" priority="14190" stopIfTrue="1">
      <formula>WEEKDAY($A23)=1</formula>
    </cfRule>
  </conditionalFormatting>
  <conditionalFormatting sqref="FK23">
    <cfRule type="expression" dxfId="11553" priority="14189" stopIfTrue="1">
      <formula>WEEKDAY($A23)=1</formula>
    </cfRule>
  </conditionalFormatting>
  <conditionalFormatting sqref="FK23">
    <cfRule type="expression" dxfId="11552" priority="14188" stopIfTrue="1">
      <formula>WEEKDAY($A23)=1</formula>
    </cfRule>
  </conditionalFormatting>
  <conditionalFormatting sqref="FK23">
    <cfRule type="expression" dxfId="11551" priority="14187" stopIfTrue="1">
      <formula>WEEKDAY($A23)=1</formula>
    </cfRule>
  </conditionalFormatting>
  <conditionalFormatting sqref="FK23">
    <cfRule type="expression" dxfId="11550" priority="14186" stopIfTrue="1">
      <formula>WEEKDAY($A23)=1</formula>
    </cfRule>
  </conditionalFormatting>
  <conditionalFormatting sqref="FK23">
    <cfRule type="expression" dxfId="11549" priority="14185" stopIfTrue="1">
      <formula>WEEKDAY($A23)=1</formula>
    </cfRule>
  </conditionalFormatting>
  <conditionalFormatting sqref="FK23">
    <cfRule type="expression" dxfId="11548" priority="14184" stopIfTrue="1">
      <formula>WEEKDAY($A23)=1</formula>
    </cfRule>
  </conditionalFormatting>
  <conditionalFormatting sqref="FK23">
    <cfRule type="expression" dxfId="11547" priority="14183" stopIfTrue="1">
      <formula>WEEKDAY($A23)=1</formula>
    </cfRule>
  </conditionalFormatting>
  <conditionalFormatting sqref="FK23">
    <cfRule type="expression" dxfId="11546" priority="14182" stopIfTrue="1">
      <formula>WEEKDAY($A23)=1</formula>
    </cfRule>
  </conditionalFormatting>
  <conditionalFormatting sqref="FK23">
    <cfRule type="expression" dxfId="11545" priority="14181" stopIfTrue="1">
      <formula>WEEKDAY($A23)=1</formula>
    </cfRule>
  </conditionalFormatting>
  <conditionalFormatting sqref="FK23">
    <cfRule type="expression" dxfId="11544" priority="14180" stopIfTrue="1">
      <formula>WEEKDAY($A23)=1</formula>
    </cfRule>
  </conditionalFormatting>
  <conditionalFormatting sqref="FK23">
    <cfRule type="expression" dxfId="11543" priority="14179" stopIfTrue="1">
      <formula>WEEKDAY($A23)=1</formula>
    </cfRule>
  </conditionalFormatting>
  <conditionalFormatting sqref="FK23">
    <cfRule type="expression" dxfId="11542" priority="14178" stopIfTrue="1">
      <formula>WEEKDAY($A23)=1</formula>
    </cfRule>
  </conditionalFormatting>
  <conditionalFormatting sqref="FK23">
    <cfRule type="expression" dxfId="11541" priority="14177" stopIfTrue="1">
      <formula>WEEKDAY($A23)=1</formula>
    </cfRule>
  </conditionalFormatting>
  <conditionalFormatting sqref="FK23">
    <cfRule type="expression" dxfId="11540" priority="14176" stopIfTrue="1">
      <formula>WEEKDAY($A23)=1</formula>
    </cfRule>
  </conditionalFormatting>
  <conditionalFormatting sqref="FK23">
    <cfRule type="expression" dxfId="11539" priority="14175" stopIfTrue="1">
      <formula>WEEKDAY($A23)=1</formula>
    </cfRule>
  </conditionalFormatting>
  <conditionalFormatting sqref="FK23">
    <cfRule type="expression" dxfId="11538" priority="14174" stopIfTrue="1">
      <formula>WEEKDAY($A23)=1</formula>
    </cfRule>
  </conditionalFormatting>
  <conditionalFormatting sqref="FK23">
    <cfRule type="expression" dxfId="11537" priority="14173" stopIfTrue="1">
      <formula>WEEKDAY($A23)=1</formula>
    </cfRule>
  </conditionalFormatting>
  <conditionalFormatting sqref="FK23">
    <cfRule type="expression" dxfId="11536" priority="14172" stopIfTrue="1">
      <formula>WEEKDAY($A23)=1</formula>
    </cfRule>
  </conditionalFormatting>
  <conditionalFormatting sqref="FK23">
    <cfRule type="expression" dxfId="11535" priority="14167" stopIfTrue="1">
      <formula>WEEKDAY($A23)=1</formula>
    </cfRule>
  </conditionalFormatting>
  <conditionalFormatting sqref="FK23">
    <cfRule type="expression" dxfId="11534" priority="14170" stopIfTrue="1">
      <formula>WEEKDAY($A23)=1</formula>
    </cfRule>
  </conditionalFormatting>
  <conditionalFormatting sqref="FK23">
    <cfRule type="expression" dxfId="11533" priority="14169" stopIfTrue="1">
      <formula>WEEKDAY($A23)=1</formula>
    </cfRule>
  </conditionalFormatting>
  <conditionalFormatting sqref="FK23">
    <cfRule type="expression" dxfId="11532" priority="14168" stopIfTrue="1">
      <formula>WEEKDAY($A23)=1</formula>
    </cfRule>
  </conditionalFormatting>
  <conditionalFormatting sqref="FK23">
    <cfRule type="expression" dxfId="11531" priority="14166" stopIfTrue="1">
      <formula>WEEKDAY($A23)=1</formula>
    </cfRule>
  </conditionalFormatting>
  <conditionalFormatting sqref="FK23">
    <cfRule type="expression" dxfId="11530" priority="14165" stopIfTrue="1">
      <formula>WEEKDAY($A23)=1</formula>
    </cfRule>
  </conditionalFormatting>
  <conditionalFormatting sqref="FK23">
    <cfRule type="expression" dxfId="11529" priority="14164" stopIfTrue="1">
      <formula>WEEKDAY($A23)=1</formula>
    </cfRule>
  </conditionalFormatting>
  <conditionalFormatting sqref="FK23">
    <cfRule type="expression" dxfId="11528" priority="14163" stopIfTrue="1">
      <formula>WEEKDAY($A23)=1</formula>
    </cfRule>
  </conditionalFormatting>
  <conditionalFormatting sqref="FK23">
    <cfRule type="expression" dxfId="11527" priority="14116" stopIfTrue="1">
      <formula>WEEKDAY($A23)=1</formula>
    </cfRule>
  </conditionalFormatting>
  <conditionalFormatting sqref="FK23">
    <cfRule type="expression" dxfId="11526" priority="14162" stopIfTrue="1">
      <formula>WEEKDAY($A23)=1</formula>
    </cfRule>
  </conditionalFormatting>
  <conditionalFormatting sqref="FK23">
    <cfRule type="expression" dxfId="11525" priority="14161" stopIfTrue="1">
      <formula>WEEKDAY($A23)=1</formula>
    </cfRule>
  </conditionalFormatting>
  <conditionalFormatting sqref="FK23">
    <cfRule type="expression" dxfId="11524" priority="14160" stopIfTrue="1">
      <formula>WEEKDAY($A23)=1</formula>
    </cfRule>
  </conditionalFormatting>
  <conditionalFormatting sqref="FK23">
    <cfRule type="expression" dxfId="11523" priority="14159" stopIfTrue="1">
      <formula>WEEKDAY($A23)=1</formula>
    </cfRule>
  </conditionalFormatting>
  <conditionalFormatting sqref="FK23">
    <cfRule type="expression" dxfId="11522" priority="14158" stopIfTrue="1">
      <formula>WEEKDAY($A23)=1</formula>
    </cfRule>
  </conditionalFormatting>
  <conditionalFormatting sqref="FK23">
    <cfRule type="expression" dxfId="11521" priority="14157" stopIfTrue="1">
      <formula>WEEKDAY($A23)=1</formula>
    </cfRule>
  </conditionalFormatting>
  <conditionalFormatting sqref="FK23">
    <cfRule type="expression" dxfId="11520" priority="14156" stopIfTrue="1">
      <formula>WEEKDAY($A23)=1</formula>
    </cfRule>
  </conditionalFormatting>
  <conditionalFormatting sqref="FK23">
    <cfRule type="expression" dxfId="11519" priority="14155" stopIfTrue="1">
      <formula>WEEKDAY($A23)=1</formula>
    </cfRule>
  </conditionalFormatting>
  <conditionalFormatting sqref="FK23">
    <cfRule type="expression" dxfId="11518" priority="14154" stopIfTrue="1">
      <formula>WEEKDAY($A23)=1</formula>
    </cfRule>
  </conditionalFormatting>
  <conditionalFormatting sqref="FK23">
    <cfRule type="expression" dxfId="11517" priority="14153" stopIfTrue="1">
      <formula>WEEKDAY($A23)=1</formula>
    </cfRule>
  </conditionalFormatting>
  <conditionalFormatting sqref="FK23">
    <cfRule type="expression" dxfId="11516" priority="14152" stopIfTrue="1">
      <formula>WEEKDAY($A23)=1</formula>
    </cfRule>
  </conditionalFormatting>
  <conditionalFormatting sqref="FK23">
    <cfRule type="expression" dxfId="11515" priority="14151" stopIfTrue="1">
      <formula>WEEKDAY($A23)=1</formula>
    </cfRule>
  </conditionalFormatting>
  <conditionalFormatting sqref="FK23">
    <cfRule type="expression" dxfId="11514" priority="14150" stopIfTrue="1">
      <formula>WEEKDAY($A23)=1</formula>
    </cfRule>
  </conditionalFormatting>
  <conditionalFormatting sqref="FK23">
    <cfRule type="expression" dxfId="11513" priority="14149" stopIfTrue="1">
      <formula>WEEKDAY($A23)=1</formula>
    </cfRule>
  </conditionalFormatting>
  <conditionalFormatting sqref="FK23">
    <cfRule type="expression" dxfId="11512" priority="14148" stopIfTrue="1">
      <formula>WEEKDAY($A23)=1</formula>
    </cfRule>
  </conditionalFormatting>
  <conditionalFormatting sqref="FK23">
    <cfRule type="expression" dxfId="11511" priority="14147" stopIfTrue="1">
      <formula>WEEKDAY($A23)=1</formula>
    </cfRule>
  </conditionalFormatting>
  <conditionalFormatting sqref="FK23">
    <cfRule type="expression" dxfId="11510" priority="14146" stopIfTrue="1">
      <formula>WEEKDAY($A23)=1</formula>
    </cfRule>
  </conditionalFormatting>
  <conditionalFormatting sqref="FK23">
    <cfRule type="expression" dxfId="11509" priority="14145" stopIfTrue="1">
      <formula>WEEKDAY($A23)=1</formula>
    </cfRule>
  </conditionalFormatting>
  <conditionalFormatting sqref="FK23">
    <cfRule type="expression" dxfId="11508" priority="14144" stopIfTrue="1">
      <formula>WEEKDAY($A23)=1</formula>
    </cfRule>
  </conditionalFormatting>
  <conditionalFormatting sqref="FK23">
    <cfRule type="expression" dxfId="11507" priority="14143" stopIfTrue="1">
      <formula>WEEKDAY($A23)=1</formula>
    </cfRule>
  </conditionalFormatting>
  <conditionalFormatting sqref="FK23">
    <cfRule type="expression" dxfId="11506" priority="14142" stopIfTrue="1">
      <formula>WEEKDAY($A23)=1</formula>
    </cfRule>
  </conditionalFormatting>
  <conditionalFormatting sqref="FK23">
    <cfRule type="expression" dxfId="11505" priority="14141" stopIfTrue="1">
      <formula>WEEKDAY($A23)=1</formula>
    </cfRule>
  </conditionalFormatting>
  <conditionalFormatting sqref="FK23">
    <cfRule type="expression" dxfId="11504" priority="14140" stopIfTrue="1">
      <formula>WEEKDAY($A23)=1</formula>
    </cfRule>
  </conditionalFormatting>
  <conditionalFormatting sqref="FK23">
    <cfRule type="expression" dxfId="11503" priority="14139" stopIfTrue="1">
      <formula>WEEKDAY($A23)=1</formula>
    </cfRule>
  </conditionalFormatting>
  <conditionalFormatting sqref="FK23">
    <cfRule type="expression" dxfId="11502" priority="14138" stopIfTrue="1">
      <formula>WEEKDAY($A23)=1</formula>
    </cfRule>
  </conditionalFormatting>
  <conditionalFormatting sqref="FK23">
    <cfRule type="expression" dxfId="11501" priority="14137" stopIfTrue="1">
      <formula>WEEKDAY($A23)=1</formula>
    </cfRule>
  </conditionalFormatting>
  <conditionalFormatting sqref="FK23">
    <cfRule type="expression" dxfId="11500" priority="14136" stopIfTrue="1">
      <formula>WEEKDAY($A23)=1</formula>
    </cfRule>
  </conditionalFormatting>
  <conditionalFormatting sqref="FK23">
    <cfRule type="expression" dxfId="11499" priority="14135" stopIfTrue="1">
      <formula>WEEKDAY($A23)=1</formula>
    </cfRule>
  </conditionalFormatting>
  <conditionalFormatting sqref="FK23">
    <cfRule type="expression" dxfId="11498" priority="14134" stopIfTrue="1">
      <formula>WEEKDAY($A23)=1</formula>
    </cfRule>
  </conditionalFormatting>
  <conditionalFormatting sqref="FK23">
    <cfRule type="expression" dxfId="11497" priority="14133" stopIfTrue="1">
      <formula>WEEKDAY($A23)=1</formula>
    </cfRule>
  </conditionalFormatting>
  <conditionalFormatting sqref="FK23">
    <cfRule type="expression" dxfId="11496" priority="14132" stopIfTrue="1">
      <formula>WEEKDAY($A23)=1</formula>
    </cfRule>
  </conditionalFormatting>
  <conditionalFormatting sqref="FK23">
    <cfRule type="expression" dxfId="11495" priority="14131" stopIfTrue="1">
      <formula>WEEKDAY($A23)=1</formula>
    </cfRule>
  </conditionalFormatting>
  <conditionalFormatting sqref="FK23">
    <cfRule type="expression" dxfId="11494" priority="14130" stopIfTrue="1">
      <formula>WEEKDAY($A23)=1</formula>
    </cfRule>
  </conditionalFormatting>
  <conditionalFormatting sqref="FK23">
    <cfRule type="expression" dxfId="11493" priority="14129" stopIfTrue="1">
      <formula>WEEKDAY($A23)=1</formula>
    </cfRule>
  </conditionalFormatting>
  <conditionalFormatting sqref="FK23">
    <cfRule type="expression" dxfId="11492" priority="14128" stopIfTrue="1">
      <formula>WEEKDAY($A23)=1</formula>
    </cfRule>
  </conditionalFormatting>
  <conditionalFormatting sqref="FK23">
    <cfRule type="expression" dxfId="11491" priority="14127" stopIfTrue="1">
      <formula>WEEKDAY($A23)=1</formula>
    </cfRule>
  </conditionalFormatting>
  <conditionalFormatting sqref="FK23">
    <cfRule type="expression" dxfId="11490" priority="14126" stopIfTrue="1">
      <formula>WEEKDAY($A23)=1</formula>
    </cfRule>
  </conditionalFormatting>
  <conditionalFormatting sqref="FK23">
    <cfRule type="expression" dxfId="11489" priority="14125" stopIfTrue="1">
      <formula>WEEKDAY($A23)=1</formula>
    </cfRule>
  </conditionalFormatting>
  <conditionalFormatting sqref="FK23">
    <cfRule type="expression" dxfId="11488" priority="14124" stopIfTrue="1">
      <formula>WEEKDAY($A23)=1</formula>
    </cfRule>
  </conditionalFormatting>
  <conditionalFormatting sqref="FK23">
    <cfRule type="expression" dxfId="11487" priority="14123" stopIfTrue="1">
      <formula>WEEKDAY($A23)=1</formula>
    </cfRule>
  </conditionalFormatting>
  <conditionalFormatting sqref="FK23">
    <cfRule type="expression" dxfId="11486" priority="14122" stopIfTrue="1">
      <formula>WEEKDAY($A23)=1</formula>
    </cfRule>
  </conditionalFormatting>
  <conditionalFormatting sqref="FK23">
    <cfRule type="expression" dxfId="11485" priority="14121" stopIfTrue="1">
      <formula>WEEKDAY($A23)=1</formula>
    </cfRule>
  </conditionalFormatting>
  <conditionalFormatting sqref="FK23">
    <cfRule type="expression" dxfId="11484" priority="14120" stopIfTrue="1">
      <formula>WEEKDAY($A23)=1</formula>
    </cfRule>
  </conditionalFormatting>
  <conditionalFormatting sqref="FK23">
    <cfRule type="expression" dxfId="11483" priority="14119" stopIfTrue="1">
      <formula>WEEKDAY($A23)=1</formula>
    </cfRule>
  </conditionalFormatting>
  <conditionalFormatting sqref="FK23">
    <cfRule type="expression" dxfId="11482" priority="14118" stopIfTrue="1">
      <formula>WEEKDAY($A23)=1</formula>
    </cfRule>
  </conditionalFormatting>
  <conditionalFormatting sqref="FK23">
    <cfRule type="expression" dxfId="11481" priority="14117" stopIfTrue="1">
      <formula>WEEKDAY($A23)=1</formula>
    </cfRule>
  </conditionalFormatting>
  <conditionalFormatting sqref="FK23">
    <cfRule type="expression" dxfId="11480" priority="14115" stopIfTrue="1">
      <formula>WEEKDAY($A23)=1</formula>
    </cfRule>
  </conditionalFormatting>
  <conditionalFormatting sqref="FK23">
    <cfRule type="expression" dxfId="11479" priority="14114" stopIfTrue="1">
      <formula>WEEKDAY($A23)=1</formula>
    </cfRule>
  </conditionalFormatting>
  <conditionalFormatting sqref="FK23">
    <cfRule type="expression" dxfId="11478" priority="14113" stopIfTrue="1">
      <formula>WEEKDAY($A23)=1</formula>
    </cfRule>
  </conditionalFormatting>
  <conditionalFormatting sqref="FK23">
    <cfRule type="expression" dxfId="11477" priority="14112" stopIfTrue="1">
      <formula>WEEKDAY($A23)=1</formula>
    </cfRule>
  </conditionalFormatting>
  <conditionalFormatting sqref="FK23">
    <cfRule type="expression" dxfId="11476" priority="14111" stopIfTrue="1">
      <formula>WEEKDAY($A23)=1</formula>
    </cfRule>
  </conditionalFormatting>
  <conditionalFormatting sqref="FK23">
    <cfRule type="expression" dxfId="11475" priority="14110" stopIfTrue="1">
      <formula>WEEKDAY($A23)=1</formula>
    </cfRule>
  </conditionalFormatting>
  <conditionalFormatting sqref="FK23">
    <cfRule type="expression" dxfId="11474" priority="14109" stopIfTrue="1">
      <formula>WEEKDAY($A23)=1</formula>
    </cfRule>
  </conditionalFormatting>
  <conditionalFormatting sqref="FK23">
    <cfRule type="expression" dxfId="11473" priority="14108" stopIfTrue="1">
      <formula>WEEKDAY($A23)=1</formula>
    </cfRule>
  </conditionalFormatting>
  <conditionalFormatting sqref="FK23">
    <cfRule type="expression" dxfId="11472" priority="14107" stopIfTrue="1">
      <formula>WEEKDAY($A23)=1</formula>
    </cfRule>
  </conditionalFormatting>
  <conditionalFormatting sqref="FK23">
    <cfRule type="expression" dxfId="11471" priority="14106" stopIfTrue="1">
      <formula>WEEKDAY($A23)=1</formula>
    </cfRule>
  </conditionalFormatting>
  <conditionalFormatting sqref="FK23">
    <cfRule type="expression" dxfId="11470" priority="14105" stopIfTrue="1">
      <formula>WEEKDAY($A23)=1</formula>
    </cfRule>
  </conditionalFormatting>
  <conditionalFormatting sqref="FK23">
    <cfRule type="expression" dxfId="11469" priority="14104" stopIfTrue="1">
      <formula>WEEKDAY($A23)=1</formula>
    </cfRule>
  </conditionalFormatting>
  <conditionalFormatting sqref="FK23">
    <cfRule type="expression" dxfId="11468" priority="14103" stopIfTrue="1">
      <formula>WEEKDAY($A23)=1</formula>
    </cfRule>
  </conditionalFormatting>
  <conditionalFormatting sqref="FK23">
    <cfRule type="expression" dxfId="11467" priority="14102" stopIfTrue="1">
      <formula>WEEKDAY($A23)=1</formula>
    </cfRule>
  </conditionalFormatting>
  <conditionalFormatting sqref="FK23">
    <cfRule type="expression" dxfId="11466" priority="14101" stopIfTrue="1">
      <formula>WEEKDAY($A23)=1</formula>
    </cfRule>
  </conditionalFormatting>
  <conditionalFormatting sqref="FK23">
    <cfRule type="expression" dxfId="11465" priority="14100" stopIfTrue="1">
      <formula>WEEKDAY($A23)=1</formula>
    </cfRule>
  </conditionalFormatting>
  <conditionalFormatting sqref="FK23">
    <cfRule type="expression" dxfId="11464" priority="14099" stopIfTrue="1">
      <formula>WEEKDAY($A23)=1</formula>
    </cfRule>
  </conditionalFormatting>
  <conditionalFormatting sqref="FK23">
    <cfRule type="expression" dxfId="11463" priority="14098" stopIfTrue="1">
      <formula>WEEKDAY($A23)=1</formula>
    </cfRule>
  </conditionalFormatting>
  <conditionalFormatting sqref="FK23">
    <cfRule type="expression" dxfId="11462" priority="14097" stopIfTrue="1">
      <formula>WEEKDAY($A23)=1</formula>
    </cfRule>
  </conditionalFormatting>
  <conditionalFormatting sqref="FK23">
    <cfRule type="expression" dxfId="11461" priority="14096" stopIfTrue="1">
      <formula>WEEKDAY($A23)=1</formula>
    </cfRule>
  </conditionalFormatting>
  <conditionalFormatting sqref="FK23">
    <cfRule type="expression" dxfId="11460" priority="14095" stopIfTrue="1">
      <formula>WEEKDAY($A23)=1</formula>
    </cfRule>
  </conditionalFormatting>
  <conditionalFormatting sqref="FK23">
    <cfRule type="expression" dxfId="11459" priority="14094" stopIfTrue="1">
      <formula>WEEKDAY($A23)=1</formula>
    </cfRule>
  </conditionalFormatting>
  <conditionalFormatting sqref="FK23">
    <cfRule type="expression" dxfId="11458" priority="14093" stopIfTrue="1">
      <formula>WEEKDAY($A23)=1</formula>
    </cfRule>
  </conditionalFormatting>
  <conditionalFormatting sqref="FK23">
    <cfRule type="expression" dxfId="11457" priority="14092" stopIfTrue="1">
      <formula>WEEKDAY($A23)=1</formula>
    </cfRule>
  </conditionalFormatting>
  <conditionalFormatting sqref="FK23">
    <cfRule type="expression" dxfId="11456" priority="14091" stopIfTrue="1">
      <formula>WEEKDAY($A23)=1</formula>
    </cfRule>
  </conditionalFormatting>
  <conditionalFormatting sqref="FK23">
    <cfRule type="expression" dxfId="11455" priority="14090" stopIfTrue="1">
      <formula>WEEKDAY($A23)=1</formula>
    </cfRule>
  </conditionalFormatting>
  <conditionalFormatting sqref="FK23">
    <cfRule type="expression" dxfId="11454" priority="14089" stopIfTrue="1">
      <formula>WEEKDAY($A23)=1</formula>
    </cfRule>
  </conditionalFormatting>
  <conditionalFormatting sqref="FK23">
    <cfRule type="expression" dxfId="11453" priority="14088" stopIfTrue="1">
      <formula>WEEKDAY($A23)=1</formula>
    </cfRule>
  </conditionalFormatting>
  <conditionalFormatting sqref="FK23">
    <cfRule type="expression" dxfId="11452" priority="14087" stopIfTrue="1">
      <formula>WEEKDAY($A23)=1</formula>
    </cfRule>
  </conditionalFormatting>
  <conditionalFormatting sqref="FK23">
    <cfRule type="expression" dxfId="11451" priority="14086" stopIfTrue="1">
      <formula>WEEKDAY($A23)=1</formula>
    </cfRule>
  </conditionalFormatting>
  <conditionalFormatting sqref="FK23">
    <cfRule type="expression" dxfId="11450" priority="14085" stopIfTrue="1">
      <formula>WEEKDAY($A23)=1</formula>
    </cfRule>
  </conditionalFormatting>
  <conditionalFormatting sqref="FK23">
    <cfRule type="expression" dxfId="11449" priority="14084" stopIfTrue="1">
      <formula>WEEKDAY($A23)=1</formula>
    </cfRule>
  </conditionalFormatting>
  <conditionalFormatting sqref="FK23">
    <cfRule type="expression" dxfId="11448" priority="14083" stopIfTrue="1">
      <formula>WEEKDAY($A23)=1</formula>
    </cfRule>
  </conditionalFormatting>
  <conditionalFormatting sqref="FK23">
    <cfRule type="expression" dxfId="11447" priority="14082" stopIfTrue="1">
      <formula>WEEKDAY($A23)=1</formula>
    </cfRule>
  </conditionalFormatting>
  <conditionalFormatting sqref="FK23">
    <cfRule type="expression" dxfId="11446" priority="14078" stopIfTrue="1">
      <formula>WEEKDAY($A23)=1</formula>
    </cfRule>
  </conditionalFormatting>
  <conditionalFormatting sqref="FK23">
    <cfRule type="expression" dxfId="11445" priority="14081" stopIfTrue="1">
      <formula>WEEKDAY($A23)=1</formula>
    </cfRule>
  </conditionalFormatting>
  <conditionalFormatting sqref="FK23">
    <cfRule type="expression" dxfId="11444" priority="14080" stopIfTrue="1">
      <formula>WEEKDAY($A23)=1</formula>
    </cfRule>
  </conditionalFormatting>
  <conditionalFormatting sqref="FK23">
    <cfRule type="expression" dxfId="11443" priority="14079" stopIfTrue="1">
      <formula>WEEKDAY($A23)=1</formula>
    </cfRule>
  </conditionalFormatting>
  <conditionalFormatting sqref="FK23">
    <cfRule type="expression" dxfId="11442" priority="14077" stopIfTrue="1">
      <formula>WEEKDAY($A23)=1</formula>
    </cfRule>
  </conditionalFormatting>
  <conditionalFormatting sqref="FK23">
    <cfRule type="expression" dxfId="11441" priority="14076" stopIfTrue="1">
      <formula>WEEKDAY($A23)=1</formula>
    </cfRule>
  </conditionalFormatting>
  <conditionalFormatting sqref="FK23">
    <cfRule type="expression" dxfId="11440" priority="14075" stopIfTrue="1">
      <formula>WEEKDAY($A23)=1</formula>
    </cfRule>
  </conditionalFormatting>
  <conditionalFormatting sqref="FK23">
    <cfRule type="expression" dxfId="11439" priority="14074" stopIfTrue="1">
      <formula>WEEKDAY($A23)=1</formula>
    </cfRule>
  </conditionalFormatting>
  <conditionalFormatting sqref="FK23">
    <cfRule type="expression" dxfId="11438" priority="14027" stopIfTrue="1">
      <formula>WEEKDAY($A23)=1</formula>
    </cfRule>
  </conditionalFormatting>
  <conditionalFormatting sqref="FK23">
    <cfRule type="expression" dxfId="11437" priority="14073" stopIfTrue="1">
      <formula>WEEKDAY($A23)=1</formula>
    </cfRule>
  </conditionalFormatting>
  <conditionalFormatting sqref="FK23">
    <cfRule type="expression" dxfId="11436" priority="14072" stopIfTrue="1">
      <formula>WEEKDAY($A23)=1</formula>
    </cfRule>
  </conditionalFormatting>
  <conditionalFormatting sqref="FK23">
    <cfRule type="expression" dxfId="11435" priority="14071" stopIfTrue="1">
      <formula>WEEKDAY($A23)=1</formula>
    </cfRule>
  </conditionalFormatting>
  <conditionalFormatting sqref="FK23">
    <cfRule type="expression" dxfId="11434" priority="14070" stopIfTrue="1">
      <formula>WEEKDAY($A23)=1</formula>
    </cfRule>
  </conditionalFormatting>
  <conditionalFormatting sqref="FK23">
    <cfRule type="expression" dxfId="11433" priority="14069" stopIfTrue="1">
      <formula>WEEKDAY($A23)=1</formula>
    </cfRule>
  </conditionalFormatting>
  <conditionalFormatting sqref="FK23">
    <cfRule type="expression" dxfId="11432" priority="14068" stopIfTrue="1">
      <formula>WEEKDAY($A23)=1</formula>
    </cfRule>
  </conditionalFormatting>
  <conditionalFormatting sqref="FK23">
    <cfRule type="expression" dxfId="11431" priority="14067" stopIfTrue="1">
      <formula>WEEKDAY($A23)=1</formula>
    </cfRule>
  </conditionalFormatting>
  <conditionalFormatting sqref="FK23">
    <cfRule type="expression" dxfId="11430" priority="14066" stopIfTrue="1">
      <formula>WEEKDAY($A23)=1</formula>
    </cfRule>
  </conditionalFormatting>
  <conditionalFormatting sqref="FK23">
    <cfRule type="expression" dxfId="11429" priority="14065" stopIfTrue="1">
      <formula>WEEKDAY($A23)=1</formula>
    </cfRule>
  </conditionalFormatting>
  <conditionalFormatting sqref="FK23">
    <cfRule type="expression" dxfId="11428" priority="14064" stopIfTrue="1">
      <formula>WEEKDAY($A23)=1</formula>
    </cfRule>
  </conditionalFormatting>
  <conditionalFormatting sqref="FK23">
    <cfRule type="expression" dxfId="11427" priority="14063" stopIfTrue="1">
      <formula>WEEKDAY($A23)=1</formula>
    </cfRule>
  </conditionalFormatting>
  <conditionalFormatting sqref="FK23">
    <cfRule type="expression" dxfId="11426" priority="14062" stopIfTrue="1">
      <formula>WEEKDAY($A23)=1</formula>
    </cfRule>
  </conditionalFormatting>
  <conditionalFormatting sqref="FK23">
    <cfRule type="expression" dxfId="11425" priority="14061" stopIfTrue="1">
      <formula>WEEKDAY($A23)=1</formula>
    </cfRule>
  </conditionalFormatting>
  <conditionalFormatting sqref="FK23">
    <cfRule type="expression" dxfId="11424" priority="14060" stopIfTrue="1">
      <formula>WEEKDAY($A23)=1</formula>
    </cfRule>
  </conditionalFormatting>
  <conditionalFormatting sqref="FK23">
    <cfRule type="expression" dxfId="11423" priority="14059" stopIfTrue="1">
      <formula>WEEKDAY($A23)=1</formula>
    </cfRule>
  </conditionalFormatting>
  <conditionalFormatting sqref="FK23">
    <cfRule type="expression" dxfId="11422" priority="14058" stopIfTrue="1">
      <formula>WEEKDAY($A23)=1</formula>
    </cfRule>
  </conditionalFormatting>
  <conditionalFormatting sqref="FK23">
    <cfRule type="expression" dxfId="11421" priority="14057" stopIfTrue="1">
      <formula>WEEKDAY($A23)=1</formula>
    </cfRule>
  </conditionalFormatting>
  <conditionalFormatting sqref="FK23">
    <cfRule type="expression" dxfId="11420" priority="14056" stopIfTrue="1">
      <formula>WEEKDAY($A23)=1</formula>
    </cfRule>
  </conditionalFormatting>
  <conditionalFormatting sqref="FK23">
    <cfRule type="expression" dxfId="11419" priority="14055" stopIfTrue="1">
      <formula>WEEKDAY($A23)=1</formula>
    </cfRule>
  </conditionalFormatting>
  <conditionalFormatting sqref="FK23">
    <cfRule type="expression" dxfId="11418" priority="14054" stopIfTrue="1">
      <formula>WEEKDAY($A23)=1</formula>
    </cfRule>
  </conditionalFormatting>
  <conditionalFormatting sqref="FK23">
    <cfRule type="expression" dxfId="11417" priority="14053" stopIfTrue="1">
      <formula>WEEKDAY($A23)=1</formula>
    </cfRule>
  </conditionalFormatting>
  <conditionalFormatting sqref="FK23">
    <cfRule type="expression" dxfId="11416" priority="14052" stopIfTrue="1">
      <formula>WEEKDAY($A23)=1</formula>
    </cfRule>
  </conditionalFormatting>
  <conditionalFormatting sqref="FK23">
    <cfRule type="expression" dxfId="11415" priority="14051" stopIfTrue="1">
      <formula>WEEKDAY($A23)=1</formula>
    </cfRule>
  </conditionalFormatting>
  <conditionalFormatting sqref="FK23">
    <cfRule type="expression" dxfId="11414" priority="14050" stopIfTrue="1">
      <formula>WEEKDAY($A23)=1</formula>
    </cfRule>
  </conditionalFormatting>
  <conditionalFormatting sqref="FK23">
    <cfRule type="expression" dxfId="11413" priority="14049" stopIfTrue="1">
      <formula>WEEKDAY($A23)=1</formula>
    </cfRule>
  </conditionalFormatting>
  <conditionalFormatting sqref="FK23">
    <cfRule type="expression" dxfId="11412" priority="14048" stopIfTrue="1">
      <formula>WEEKDAY($A23)=1</formula>
    </cfRule>
  </conditionalFormatting>
  <conditionalFormatting sqref="FK23">
    <cfRule type="expression" dxfId="11411" priority="14047" stopIfTrue="1">
      <formula>WEEKDAY($A23)=1</formula>
    </cfRule>
  </conditionalFormatting>
  <conditionalFormatting sqref="FK23">
    <cfRule type="expression" dxfId="11410" priority="14046" stopIfTrue="1">
      <formula>WEEKDAY($A23)=1</formula>
    </cfRule>
  </conditionalFormatting>
  <conditionalFormatting sqref="FK23">
    <cfRule type="expression" dxfId="11409" priority="14045" stopIfTrue="1">
      <formula>WEEKDAY($A23)=1</formula>
    </cfRule>
  </conditionalFormatting>
  <conditionalFormatting sqref="FK23">
    <cfRule type="expression" dxfId="11408" priority="14044" stopIfTrue="1">
      <formula>WEEKDAY($A23)=1</formula>
    </cfRule>
  </conditionalFormatting>
  <conditionalFormatting sqref="FK23">
    <cfRule type="expression" dxfId="11407" priority="14043" stopIfTrue="1">
      <formula>WEEKDAY($A23)=1</formula>
    </cfRule>
  </conditionalFormatting>
  <conditionalFormatting sqref="FK23">
    <cfRule type="expression" dxfId="11406" priority="14042" stopIfTrue="1">
      <formula>WEEKDAY($A23)=1</formula>
    </cfRule>
  </conditionalFormatting>
  <conditionalFormatting sqref="FK23">
    <cfRule type="expression" dxfId="11405" priority="14041" stopIfTrue="1">
      <formula>WEEKDAY($A23)=1</formula>
    </cfRule>
  </conditionalFormatting>
  <conditionalFormatting sqref="FK23">
    <cfRule type="expression" dxfId="11404" priority="14040" stopIfTrue="1">
      <formula>WEEKDAY($A23)=1</formula>
    </cfRule>
  </conditionalFormatting>
  <conditionalFormatting sqref="FK23">
    <cfRule type="expression" dxfId="11403" priority="14039" stopIfTrue="1">
      <formula>WEEKDAY($A23)=1</formula>
    </cfRule>
  </conditionalFormatting>
  <conditionalFormatting sqref="FK23">
    <cfRule type="expression" dxfId="11402" priority="14038" stopIfTrue="1">
      <formula>WEEKDAY($A23)=1</formula>
    </cfRule>
  </conditionalFormatting>
  <conditionalFormatting sqref="FK23">
    <cfRule type="expression" dxfId="11401" priority="14037" stopIfTrue="1">
      <formula>WEEKDAY($A23)=1</formula>
    </cfRule>
  </conditionalFormatting>
  <conditionalFormatting sqref="FK23">
    <cfRule type="expression" dxfId="11400" priority="14036" stopIfTrue="1">
      <formula>WEEKDAY($A23)=1</formula>
    </cfRule>
  </conditionalFormatting>
  <conditionalFormatting sqref="FK23">
    <cfRule type="expression" dxfId="11399" priority="14035" stopIfTrue="1">
      <formula>WEEKDAY($A23)=1</formula>
    </cfRule>
  </conditionalFormatting>
  <conditionalFormatting sqref="FK23">
    <cfRule type="expression" dxfId="11398" priority="14034" stopIfTrue="1">
      <formula>WEEKDAY($A23)=1</formula>
    </cfRule>
  </conditionalFormatting>
  <conditionalFormatting sqref="FK23">
    <cfRule type="expression" dxfId="11397" priority="14033" stopIfTrue="1">
      <formula>WEEKDAY($A23)=1</formula>
    </cfRule>
  </conditionalFormatting>
  <conditionalFormatting sqref="FK23">
    <cfRule type="expression" dxfId="11396" priority="14032" stopIfTrue="1">
      <formula>WEEKDAY($A23)=1</formula>
    </cfRule>
  </conditionalFormatting>
  <conditionalFormatting sqref="FK23">
    <cfRule type="expression" dxfId="11395" priority="14031" stopIfTrue="1">
      <formula>WEEKDAY($A23)=1</formula>
    </cfRule>
  </conditionalFormatting>
  <conditionalFormatting sqref="FK23">
    <cfRule type="expression" dxfId="11394" priority="14030" stopIfTrue="1">
      <formula>WEEKDAY($A23)=1</formula>
    </cfRule>
  </conditionalFormatting>
  <conditionalFormatting sqref="FK23">
    <cfRule type="expression" dxfId="11393" priority="14029" stopIfTrue="1">
      <formula>WEEKDAY($A23)=1</formula>
    </cfRule>
  </conditionalFormatting>
  <conditionalFormatting sqref="FK23">
    <cfRule type="expression" dxfId="11392" priority="14028" stopIfTrue="1">
      <formula>WEEKDAY($A23)=1</formula>
    </cfRule>
  </conditionalFormatting>
  <conditionalFormatting sqref="FL23">
    <cfRule type="expression" dxfId="11391" priority="14016" stopIfTrue="1">
      <formula>WEEKDAY($A23)=1</formula>
    </cfRule>
  </conditionalFormatting>
  <conditionalFormatting sqref="FL23">
    <cfRule type="expression" dxfId="11390" priority="14015" stopIfTrue="1">
      <formula>WEEKDAY($A23)=1</formula>
    </cfRule>
  </conditionalFormatting>
  <conditionalFormatting sqref="FL23">
    <cfRule type="expression" dxfId="11389" priority="14011" stopIfTrue="1">
      <formula>WEEKDAY($A23)=1</formula>
    </cfRule>
  </conditionalFormatting>
  <conditionalFormatting sqref="FL23">
    <cfRule type="expression" dxfId="11388" priority="14014" stopIfTrue="1">
      <formula>WEEKDAY($A23)=1</formula>
    </cfRule>
  </conditionalFormatting>
  <conditionalFormatting sqref="FL23">
    <cfRule type="expression" dxfId="11387" priority="14013" stopIfTrue="1">
      <formula>WEEKDAY($A23)=1</formula>
    </cfRule>
  </conditionalFormatting>
  <conditionalFormatting sqref="FL23">
    <cfRule type="expression" dxfId="11386" priority="14012" stopIfTrue="1">
      <formula>WEEKDAY($A23)=1</formula>
    </cfRule>
  </conditionalFormatting>
  <conditionalFormatting sqref="FL23">
    <cfRule type="expression" dxfId="11385" priority="14010" stopIfTrue="1">
      <formula>WEEKDAY($A23)=1</formula>
    </cfRule>
  </conditionalFormatting>
  <conditionalFormatting sqref="FL23">
    <cfRule type="expression" dxfId="11384" priority="14009" stopIfTrue="1">
      <formula>WEEKDAY($A23)=1</formula>
    </cfRule>
  </conditionalFormatting>
  <conditionalFormatting sqref="FL23">
    <cfRule type="expression" dxfId="11383" priority="14008" stopIfTrue="1">
      <formula>WEEKDAY($A23)=1</formula>
    </cfRule>
  </conditionalFormatting>
  <conditionalFormatting sqref="FL23">
    <cfRule type="expression" dxfId="11382" priority="14007" stopIfTrue="1">
      <formula>WEEKDAY($A23)=1</formula>
    </cfRule>
  </conditionalFormatting>
  <conditionalFormatting sqref="FL23">
    <cfRule type="expression" dxfId="11381" priority="13960" stopIfTrue="1">
      <formula>WEEKDAY($A23)=1</formula>
    </cfRule>
  </conditionalFormatting>
  <conditionalFormatting sqref="FL23">
    <cfRule type="expression" dxfId="11380" priority="14006" stopIfTrue="1">
      <formula>WEEKDAY($A23)=1</formula>
    </cfRule>
  </conditionalFormatting>
  <conditionalFormatting sqref="FL23">
    <cfRule type="expression" dxfId="11379" priority="14005" stopIfTrue="1">
      <formula>WEEKDAY($A23)=1</formula>
    </cfRule>
  </conditionalFormatting>
  <conditionalFormatting sqref="FL23">
    <cfRule type="expression" dxfId="11378" priority="14004" stopIfTrue="1">
      <formula>WEEKDAY($A23)=1</formula>
    </cfRule>
  </conditionalFormatting>
  <conditionalFormatting sqref="FL23">
    <cfRule type="expression" dxfId="11377" priority="14003" stopIfTrue="1">
      <formula>WEEKDAY($A23)=1</formula>
    </cfRule>
  </conditionalFormatting>
  <conditionalFormatting sqref="FL23">
    <cfRule type="expression" dxfId="11376" priority="14002" stopIfTrue="1">
      <formula>WEEKDAY($A23)=1</formula>
    </cfRule>
  </conditionalFormatting>
  <conditionalFormatting sqref="FL23">
    <cfRule type="expression" dxfId="11375" priority="14001" stopIfTrue="1">
      <formula>WEEKDAY($A23)=1</formula>
    </cfRule>
  </conditionalFormatting>
  <conditionalFormatting sqref="FL23">
    <cfRule type="expression" dxfId="11374" priority="14000" stopIfTrue="1">
      <formula>WEEKDAY($A23)=1</formula>
    </cfRule>
  </conditionalFormatting>
  <conditionalFormatting sqref="FL23">
    <cfRule type="expression" dxfId="11373" priority="13999" stopIfTrue="1">
      <formula>WEEKDAY($A23)=1</formula>
    </cfRule>
  </conditionalFormatting>
  <conditionalFormatting sqref="FL23">
    <cfRule type="expression" dxfId="11372" priority="13998" stopIfTrue="1">
      <formula>WEEKDAY($A23)=1</formula>
    </cfRule>
  </conditionalFormatting>
  <conditionalFormatting sqref="FL23">
    <cfRule type="expression" dxfId="11371" priority="13997" stopIfTrue="1">
      <formula>WEEKDAY($A23)=1</formula>
    </cfRule>
  </conditionalFormatting>
  <conditionalFormatting sqref="FL23">
    <cfRule type="expression" dxfId="11370" priority="13996" stopIfTrue="1">
      <formula>WEEKDAY($A23)=1</formula>
    </cfRule>
  </conditionalFormatting>
  <conditionalFormatting sqref="FL23">
    <cfRule type="expression" dxfId="11369" priority="13995" stopIfTrue="1">
      <formula>WEEKDAY($A23)=1</formula>
    </cfRule>
  </conditionalFormatting>
  <conditionalFormatting sqref="FL23">
    <cfRule type="expression" dxfId="11368" priority="13994" stopIfTrue="1">
      <formula>WEEKDAY($A23)=1</formula>
    </cfRule>
  </conditionalFormatting>
  <conditionalFormatting sqref="FL23">
    <cfRule type="expression" dxfId="11367" priority="13993" stopIfTrue="1">
      <formula>WEEKDAY($A23)=1</formula>
    </cfRule>
  </conditionalFormatting>
  <conditionalFormatting sqref="FL23">
    <cfRule type="expression" dxfId="11366" priority="13992" stopIfTrue="1">
      <formula>WEEKDAY($A23)=1</formula>
    </cfRule>
  </conditionalFormatting>
  <conditionalFormatting sqref="FL23">
    <cfRule type="expression" dxfId="11365" priority="13991" stopIfTrue="1">
      <formula>WEEKDAY($A23)=1</formula>
    </cfRule>
  </conditionalFormatting>
  <conditionalFormatting sqref="FL23">
    <cfRule type="expression" dxfId="11364" priority="13990" stopIfTrue="1">
      <formula>WEEKDAY($A23)=1</formula>
    </cfRule>
  </conditionalFormatting>
  <conditionalFormatting sqref="FL23">
    <cfRule type="expression" dxfId="11363" priority="13989" stopIfTrue="1">
      <formula>WEEKDAY($A23)=1</formula>
    </cfRule>
  </conditionalFormatting>
  <conditionalFormatting sqref="FL23">
    <cfRule type="expression" dxfId="11362" priority="13988" stopIfTrue="1">
      <formula>WEEKDAY($A23)=1</formula>
    </cfRule>
  </conditionalFormatting>
  <conditionalFormatting sqref="FL23">
    <cfRule type="expression" dxfId="11361" priority="13987" stopIfTrue="1">
      <formula>WEEKDAY($A23)=1</formula>
    </cfRule>
  </conditionalFormatting>
  <conditionalFormatting sqref="FL23">
    <cfRule type="expression" dxfId="11360" priority="13986" stopIfTrue="1">
      <formula>WEEKDAY($A23)=1</formula>
    </cfRule>
  </conditionalFormatting>
  <conditionalFormatting sqref="FL23">
    <cfRule type="expression" dxfId="11359" priority="13985" stopIfTrue="1">
      <formula>WEEKDAY($A23)=1</formula>
    </cfRule>
  </conditionalFormatting>
  <conditionalFormatting sqref="FL23">
    <cfRule type="expression" dxfId="11358" priority="13984" stopIfTrue="1">
      <formula>WEEKDAY($A23)=1</formula>
    </cfRule>
  </conditionalFormatting>
  <conditionalFormatting sqref="FL23">
    <cfRule type="expression" dxfId="11357" priority="13983" stopIfTrue="1">
      <formula>WEEKDAY($A23)=1</formula>
    </cfRule>
  </conditionalFormatting>
  <conditionalFormatting sqref="FL23">
    <cfRule type="expression" dxfId="11356" priority="13982" stopIfTrue="1">
      <formula>WEEKDAY($A23)=1</formula>
    </cfRule>
  </conditionalFormatting>
  <conditionalFormatting sqref="FL23">
    <cfRule type="expression" dxfId="11355" priority="13981" stopIfTrue="1">
      <formula>WEEKDAY($A23)=1</formula>
    </cfRule>
  </conditionalFormatting>
  <conditionalFormatting sqref="FL23">
    <cfRule type="expression" dxfId="11354" priority="13980" stopIfTrue="1">
      <formula>WEEKDAY($A23)=1</formula>
    </cfRule>
  </conditionalFormatting>
  <conditionalFormatting sqref="FL23">
    <cfRule type="expression" dxfId="11353" priority="13979" stopIfTrue="1">
      <formula>WEEKDAY($A23)=1</formula>
    </cfRule>
  </conditionalFormatting>
  <conditionalFormatting sqref="FL23">
    <cfRule type="expression" dxfId="11352" priority="13978" stopIfTrue="1">
      <formula>WEEKDAY($A23)=1</formula>
    </cfRule>
  </conditionalFormatting>
  <conditionalFormatting sqref="FL23">
    <cfRule type="expression" dxfId="11351" priority="13977" stopIfTrue="1">
      <formula>WEEKDAY($A23)=1</formula>
    </cfRule>
  </conditionalFormatting>
  <conditionalFormatting sqref="FL23">
    <cfRule type="expression" dxfId="11350" priority="13976" stopIfTrue="1">
      <formula>WEEKDAY($A23)=1</formula>
    </cfRule>
  </conditionalFormatting>
  <conditionalFormatting sqref="FL23">
    <cfRule type="expression" dxfId="11349" priority="13975" stopIfTrue="1">
      <formula>WEEKDAY($A23)=1</formula>
    </cfRule>
  </conditionalFormatting>
  <conditionalFormatting sqref="FL23">
    <cfRule type="expression" dxfId="11348" priority="13974" stopIfTrue="1">
      <formula>WEEKDAY($A23)=1</formula>
    </cfRule>
  </conditionalFormatting>
  <conditionalFormatting sqref="FL23">
    <cfRule type="expression" dxfId="11347" priority="13973" stopIfTrue="1">
      <formula>WEEKDAY($A23)=1</formula>
    </cfRule>
  </conditionalFormatting>
  <conditionalFormatting sqref="FL23">
    <cfRule type="expression" dxfId="11346" priority="13972" stopIfTrue="1">
      <formula>WEEKDAY($A23)=1</formula>
    </cfRule>
  </conditionalFormatting>
  <conditionalFormatting sqref="FL23">
    <cfRule type="expression" dxfId="11345" priority="13971" stopIfTrue="1">
      <formula>WEEKDAY($A23)=1</formula>
    </cfRule>
  </conditionalFormatting>
  <conditionalFormatting sqref="FL23">
    <cfRule type="expression" dxfId="11344" priority="13970" stopIfTrue="1">
      <formula>WEEKDAY($A23)=1</formula>
    </cfRule>
  </conditionalFormatting>
  <conditionalFormatting sqref="FL23">
    <cfRule type="expression" dxfId="11343" priority="13969" stopIfTrue="1">
      <formula>WEEKDAY($A23)=1</formula>
    </cfRule>
  </conditionalFormatting>
  <conditionalFormatting sqref="FL23">
    <cfRule type="expression" dxfId="11342" priority="13968" stopIfTrue="1">
      <formula>WEEKDAY($A23)=1</formula>
    </cfRule>
  </conditionalFormatting>
  <conditionalFormatting sqref="FL23">
    <cfRule type="expression" dxfId="11341" priority="13967" stopIfTrue="1">
      <formula>WEEKDAY($A23)=1</formula>
    </cfRule>
  </conditionalFormatting>
  <conditionalFormatting sqref="FL23">
    <cfRule type="expression" dxfId="11340" priority="13966" stopIfTrue="1">
      <formula>WEEKDAY($A23)=1</formula>
    </cfRule>
  </conditionalFormatting>
  <conditionalFormatting sqref="FL23">
    <cfRule type="expression" dxfId="11339" priority="13965" stopIfTrue="1">
      <formula>WEEKDAY($A23)=1</formula>
    </cfRule>
  </conditionalFormatting>
  <conditionalFormatting sqref="FL23">
    <cfRule type="expression" dxfId="11338" priority="13964" stopIfTrue="1">
      <formula>WEEKDAY($A23)=1</formula>
    </cfRule>
  </conditionalFormatting>
  <conditionalFormatting sqref="FL23">
    <cfRule type="expression" dxfId="11337" priority="13963" stopIfTrue="1">
      <formula>WEEKDAY($A23)=1</formula>
    </cfRule>
  </conditionalFormatting>
  <conditionalFormatting sqref="FL23">
    <cfRule type="expression" dxfId="11336" priority="13962" stopIfTrue="1">
      <formula>WEEKDAY($A23)=1</formula>
    </cfRule>
  </conditionalFormatting>
  <conditionalFormatting sqref="FL23">
    <cfRule type="expression" dxfId="11335" priority="13961" stopIfTrue="1">
      <formula>WEEKDAY($A23)=1</formula>
    </cfRule>
  </conditionalFormatting>
  <conditionalFormatting sqref="FL23">
    <cfRule type="expression" dxfId="11334" priority="13959" stopIfTrue="1">
      <formula>WEEKDAY($A23)=1</formula>
    </cfRule>
  </conditionalFormatting>
  <conditionalFormatting sqref="FL23">
    <cfRule type="expression" dxfId="11333" priority="13958" stopIfTrue="1">
      <formula>WEEKDAY($A23)=1</formula>
    </cfRule>
  </conditionalFormatting>
  <conditionalFormatting sqref="FL23">
    <cfRule type="expression" dxfId="11332" priority="13957" stopIfTrue="1">
      <formula>WEEKDAY($A23)=1</formula>
    </cfRule>
  </conditionalFormatting>
  <conditionalFormatting sqref="FL23">
    <cfRule type="expression" dxfId="11331" priority="13956" stopIfTrue="1">
      <formula>WEEKDAY($A23)=1</formula>
    </cfRule>
  </conditionalFormatting>
  <conditionalFormatting sqref="FL23">
    <cfRule type="expression" dxfId="11330" priority="13955" stopIfTrue="1">
      <formula>WEEKDAY($A23)=1</formula>
    </cfRule>
  </conditionalFormatting>
  <conditionalFormatting sqref="FL23">
    <cfRule type="expression" dxfId="11329" priority="13954" stopIfTrue="1">
      <formula>WEEKDAY($A23)=1</formula>
    </cfRule>
  </conditionalFormatting>
  <conditionalFormatting sqref="FL23">
    <cfRule type="expression" dxfId="11328" priority="13953" stopIfTrue="1">
      <formula>WEEKDAY($A23)=1</formula>
    </cfRule>
  </conditionalFormatting>
  <conditionalFormatting sqref="FL23">
    <cfRule type="expression" dxfId="11327" priority="13952" stopIfTrue="1">
      <formula>WEEKDAY($A23)=1</formula>
    </cfRule>
  </conditionalFormatting>
  <conditionalFormatting sqref="FL23">
    <cfRule type="expression" dxfId="11326" priority="13951" stopIfTrue="1">
      <formula>WEEKDAY($A23)=1</formula>
    </cfRule>
  </conditionalFormatting>
  <conditionalFormatting sqref="FL23">
    <cfRule type="expression" dxfId="11325" priority="13950" stopIfTrue="1">
      <formula>WEEKDAY($A23)=1</formula>
    </cfRule>
  </conditionalFormatting>
  <conditionalFormatting sqref="FL23">
    <cfRule type="expression" dxfId="11324" priority="13949" stopIfTrue="1">
      <formula>WEEKDAY($A23)=1</formula>
    </cfRule>
  </conditionalFormatting>
  <conditionalFormatting sqref="FL23">
    <cfRule type="expression" dxfId="11323" priority="13948" stopIfTrue="1">
      <formula>WEEKDAY($A23)=1</formula>
    </cfRule>
  </conditionalFormatting>
  <conditionalFormatting sqref="FL23">
    <cfRule type="expression" dxfId="11322" priority="13947" stopIfTrue="1">
      <formula>WEEKDAY($A23)=1</formula>
    </cfRule>
  </conditionalFormatting>
  <conditionalFormatting sqref="FL23">
    <cfRule type="expression" dxfId="11321" priority="13946" stopIfTrue="1">
      <formula>WEEKDAY($A23)=1</formula>
    </cfRule>
  </conditionalFormatting>
  <conditionalFormatting sqref="FL23">
    <cfRule type="expression" dxfId="11320" priority="13945" stopIfTrue="1">
      <formula>WEEKDAY($A23)=1</formula>
    </cfRule>
  </conditionalFormatting>
  <conditionalFormatting sqref="FL23">
    <cfRule type="expression" dxfId="11319" priority="13944" stopIfTrue="1">
      <formula>WEEKDAY($A23)=1</formula>
    </cfRule>
  </conditionalFormatting>
  <conditionalFormatting sqref="FL23">
    <cfRule type="expression" dxfId="11318" priority="13943" stopIfTrue="1">
      <formula>WEEKDAY($A23)=1</formula>
    </cfRule>
  </conditionalFormatting>
  <conditionalFormatting sqref="FL23">
    <cfRule type="expression" dxfId="11317" priority="13942" stopIfTrue="1">
      <formula>WEEKDAY($A23)=1</formula>
    </cfRule>
  </conditionalFormatting>
  <conditionalFormatting sqref="FL23">
    <cfRule type="expression" dxfId="11316" priority="13941" stopIfTrue="1">
      <formula>WEEKDAY($A23)=1</formula>
    </cfRule>
  </conditionalFormatting>
  <conditionalFormatting sqref="FL23">
    <cfRule type="expression" dxfId="11315" priority="13940" stopIfTrue="1">
      <formula>WEEKDAY($A23)=1</formula>
    </cfRule>
  </conditionalFormatting>
  <conditionalFormatting sqref="FL23">
    <cfRule type="expression" dxfId="11314" priority="13939" stopIfTrue="1">
      <formula>WEEKDAY($A23)=1</formula>
    </cfRule>
  </conditionalFormatting>
  <conditionalFormatting sqref="FL23">
    <cfRule type="expression" dxfId="11313" priority="13938" stopIfTrue="1">
      <formula>WEEKDAY($A23)=1</formula>
    </cfRule>
  </conditionalFormatting>
  <conditionalFormatting sqref="FL23">
    <cfRule type="expression" dxfId="11312" priority="13937" stopIfTrue="1">
      <formula>WEEKDAY($A23)=1</formula>
    </cfRule>
  </conditionalFormatting>
  <conditionalFormatting sqref="FL23">
    <cfRule type="expression" dxfId="11311" priority="13936" stopIfTrue="1">
      <formula>WEEKDAY($A23)=1</formula>
    </cfRule>
  </conditionalFormatting>
  <conditionalFormatting sqref="FL23">
    <cfRule type="expression" dxfId="11310" priority="13935" stopIfTrue="1">
      <formula>WEEKDAY($A23)=1</formula>
    </cfRule>
  </conditionalFormatting>
  <conditionalFormatting sqref="FL23">
    <cfRule type="expression" dxfId="11309" priority="13934" stopIfTrue="1">
      <formula>WEEKDAY($A23)=1</formula>
    </cfRule>
  </conditionalFormatting>
  <conditionalFormatting sqref="FL23">
    <cfRule type="expression" dxfId="11308" priority="13933" stopIfTrue="1">
      <formula>WEEKDAY($A23)=1</formula>
    </cfRule>
  </conditionalFormatting>
  <conditionalFormatting sqref="FL23">
    <cfRule type="expression" dxfId="11307" priority="13932" stopIfTrue="1">
      <formula>WEEKDAY($A23)=1</formula>
    </cfRule>
  </conditionalFormatting>
  <conditionalFormatting sqref="FL23">
    <cfRule type="expression" dxfId="11306" priority="13931" stopIfTrue="1">
      <formula>WEEKDAY($A23)=1</formula>
    </cfRule>
  </conditionalFormatting>
  <conditionalFormatting sqref="FL23">
    <cfRule type="expression" dxfId="11305" priority="13930" stopIfTrue="1">
      <formula>WEEKDAY($A23)=1</formula>
    </cfRule>
  </conditionalFormatting>
  <conditionalFormatting sqref="FL23">
    <cfRule type="expression" dxfId="11304" priority="13929" stopIfTrue="1">
      <formula>WEEKDAY($A23)=1</formula>
    </cfRule>
  </conditionalFormatting>
  <conditionalFormatting sqref="FL23">
    <cfRule type="expression" dxfId="11303" priority="13928" stopIfTrue="1">
      <formula>WEEKDAY($A23)=1</formula>
    </cfRule>
  </conditionalFormatting>
  <conditionalFormatting sqref="FL23">
    <cfRule type="expression" dxfId="11302" priority="13927" stopIfTrue="1">
      <formula>WEEKDAY($A23)=1</formula>
    </cfRule>
  </conditionalFormatting>
  <conditionalFormatting sqref="FL23">
    <cfRule type="expression" dxfId="11301" priority="13926" stopIfTrue="1">
      <formula>WEEKDAY($A23)=1</formula>
    </cfRule>
  </conditionalFormatting>
  <conditionalFormatting sqref="FL23">
    <cfRule type="expression" dxfId="11300" priority="13922" stopIfTrue="1">
      <formula>WEEKDAY($A23)=1</formula>
    </cfRule>
  </conditionalFormatting>
  <conditionalFormatting sqref="FL23">
    <cfRule type="expression" dxfId="11299" priority="13925" stopIfTrue="1">
      <formula>WEEKDAY($A23)=1</formula>
    </cfRule>
  </conditionalFormatting>
  <conditionalFormatting sqref="FL23">
    <cfRule type="expression" dxfId="11298" priority="13924" stopIfTrue="1">
      <formula>WEEKDAY($A23)=1</formula>
    </cfRule>
  </conditionalFormatting>
  <conditionalFormatting sqref="FL23">
    <cfRule type="expression" dxfId="11297" priority="13923" stopIfTrue="1">
      <formula>WEEKDAY($A23)=1</formula>
    </cfRule>
  </conditionalFormatting>
  <conditionalFormatting sqref="FL23">
    <cfRule type="expression" dxfId="11296" priority="13921" stopIfTrue="1">
      <formula>WEEKDAY($A23)=1</formula>
    </cfRule>
  </conditionalFormatting>
  <conditionalFormatting sqref="FL23">
    <cfRule type="expression" dxfId="11295" priority="13920" stopIfTrue="1">
      <formula>WEEKDAY($A23)=1</formula>
    </cfRule>
  </conditionalFormatting>
  <conditionalFormatting sqref="FL23">
    <cfRule type="expression" dxfId="11294" priority="13919" stopIfTrue="1">
      <formula>WEEKDAY($A23)=1</formula>
    </cfRule>
  </conditionalFormatting>
  <conditionalFormatting sqref="FL23">
    <cfRule type="expression" dxfId="11293" priority="13918" stopIfTrue="1">
      <formula>WEEKDAY($A23)=1</formula>
    </cfRule>
  </conditionalFormatting>
  <conditionalFormatting sqref="FL23">
    <cfRule type="expression" dxfId="11292" priority="13871" stopIfTrue="1">
      <formula>WEEKDAY($A23)=1</formula>
    </cfRule>
  </conditionalFormatting>
  <conditionalFormatting sqref="FL23">
    <cfRule type="expression" dxfId="11291" priority="13917" stopIfTrue="1">
      <formula>WEEKDAY($A23)=1</formula>
    </cfRule>
  </conditionalFormatting>
  <conditionalFormatting sqref="FL23">
    <cfRule type="expression" dxfId="11290" priority="13916" stopIfTrue="1">
      <formula>WEEKDAY($A23)=1</formula>
    </cfRule>
  </conditionalFormatting>
  <conditionalFormatting sqref="FL23">
    <cfRule type="expression" dxfId="11289" priority="13915" stopIfTrue="1">
      <formula>WEEKDAY($A23)=1</formula>
    </cfRule>
  </conditionalFormatting>
  <conditionalFormatting sqref="FL23">
    <cfRule type="expression" dxfId="11288" priority="13914" stopIfTrue="1">
      <formula>WEEKDAY($A23)=1</formula>
    </cfRule>
  </conditionalFormatting>
  <conditionalFormatting sqref="FL23">
    <cfRule type="expression" dxfId="11287" priority="13913" stopIfTrue="1">
      <formula>WEEKDAY($A23)=1</formula>
    </cfRule>
  </conditionalFormatting>
  <conditionalFormatting sqref="FL23">
    <cfRule type="expression" dxfId="11286" priority="13912" stopIfTrue="1">
      <formula>WEEKDAY($A23)=1</formula>
    </cfRule>
  </conditionalFormatting>
  <conditionalFormatting sqref="FL23">
    <cfRule type="expression" dxfId="11285" priority="13911" stopIfTrue="1">
      <formula>WEEKDAY($A23)=1</formula>
    </cfRule>
  </conditionalFormatting>
  <conditionalFormatting sqref="FL23">
    <cfRule type="expression" dxfId="11284" priority="13910" stopIfTrue="1">
      <formula>WEEKDAY($A23)=1</formula>
    </cfRule>
  </conditionalFormatting>
  <conditionalFormatting sqref="FL23">
    <cfRule type="expression" dxfId="11283" priority="13909" stopIfTrue="1">
      <formula>WEEKDAY($A23)=1</formula>
    </cfRule>
  </conditionalFormatting>
  <conditionalFormatting sqref="FL23">
    <cfRule type="expression" dxfId="11282" priority="13908" stopIfTrue="1">
      <formula>WEEKDAY($A23)=1</formula>
    </cfRule>
  </conditionalFormatting>
  <conditionalFormatting sqref="FL23">
    <cfRule type="expression" dxfId="11281" priority="13907" stopIfTrue="1">
      <formula>WEEKDAY($A23)=1</formula>
    </cfRule>
  </conditionalFormatting>
  <conditionalFormatting sqref="FL23">
    <cfRule type="expression" dxfId="11280" priority="13906" stopIfTrue="1">
      <formula>WEEKDAY($A23)=1</formula>
    </cfRule>
  </conditionalFormatting>
  <conditionalFormatting sqref="FL23">
    <cfRule type="expression" dxfId="11279" priority="13905" stopIfTrue="1">
      <formula>WEEKDAY($A23)=1</formula>
    </cfRule>
  </conditionalFormatting>
  <conditionalFormatting sqref="FL23">
    <cfRule type="expression" dxfId="11278" priority="13904" stopIfTrue="1">
      <formula>WEEKDAY($A23)=1</formula>
    </cfRule>
  </conditionalFormatting>
  <conditionalFormatting sqref="FL23">
    <cfRule type="expression" dxfId="11277" priority="13903" stopIfTrue="1">
      <formula>WEEKDAY($A23)=1</formula>
    </cfRule>
  </conditionalFormatting>
  <conditionalFormatting sqref="FL23">
    <cfRule type="expression" dxfId="11276" priority="13902" stopIfTrue="1">
      <formula>WEEKDAY($A23)=1</formula>
    </cfRule>
  </conditionalFormatting>
  <conditionalFormatting sqref="FL23">
    <cfRule type="expression" dxfId="11275" priority="13901" stopIfTrue="1">
      <formula>WEEKDAY($A23)=1</formula>
    </cfRule>
  </conditionalFormatting>
  <conditionalFormatting sqref="FL23">
    <cfRule type="expression" dxfId="11274" priority="13900" stopIfTrue="1">
      <formula>WEEKDAY($A23)=1</formula>
    </cfRule>
  </conditionalFormatting>
  <conditionalFormatting sqref="FL23">
    <cfRule type="expression" dxfId="11273" priority="13899" stopIfTrue="1">
      <formula>WEEKDAY($A23)=1</formula>
    </cfRule>
  </conditionalFormatting>
  <conditionalFormatting sqref="FL23">
    <cfRule type="expression" dxfId="11272" priority="13898" stopIfTrue="1">
      <formula>WEEKDAY($A23)=1</formula>
    </cfRule>
  </conditionalFormatting>
  <conditionalFormatting sqref="FL23">
    <cfRule type="expression" dxfId="11271" priority="13897" stopIfTrue="1">
      <formula>WEEKDAY($A23)=1</formula>
    </cfRule>
  </conditionalFormatting>
  <conditionalFormatting sqref="FL23">
    <cfRule type="expression" dxfId="11270" priority="13896" stopIfTrue="1">
      <formula>WEEKDAY($A23)=1</formula>
    </cfRule>
  </conditionalFormatting>
  <conditionalFormatting sqref="FL23">
    <cfRule type="expression" dxfId="11269" priority="13895" stopIfTrue="1">
      <formula>WEEKDAY($A23)=1</formula>
    </cfRule>
  </conditionalFormatting>
  <conditionalFormatting sqref="FL23">
    <cfRule type="expression" dxfId="11268" priority="13894" stopIfTrue="1">
      <formula>WEEKDAY($A23)=1</formula>
    </cfRule>
  </conditionalFormatting>
  <conditionalFormatting sqref="FL23">
    <cfRule type="expression" dxfId="11267" priority="13893" stopIfTrue="1">
      <formula>WEEKDAY($A23)=1</formula>
    </cfRule>
  </conditionalFormatting>
  <conditionalFormatting sqref="FL23">
    <cfRule type="expression" dxfId="11266" priority="13892" stopIfTrue="1">
      <formula>WEEKDAY($A23)=1</formula>
    </cfRule>
  </conditionalFormatting>
  <conditionalFormatting sqref="FL23">
    <cfRule type="expression" dxfId="11265" priority="13891" stopIfTrue="1">
      <formula>WEEKDAY($A23)=1</formula>
    </cfRule>
  </conditionalFormatting>
  <conditionalFormatting sqref="FL23">
    <cfRule type="expression" dxfId="11264" priority="13890" stopIfTrue="1">
      <formula>WEEKDAY($A23)=1</formula>
    </cfRule>
  </conditionalFormatting>
  <conditionalFormatting sqref="FL23">
    <cfRule type="expression" dxfId="11263" priority="13889" stopIfTrue="1">
      <formula>WEEKDAY($A23)=1</formula>
    </cfRule>
  </conditionalFormatting>
  <conditionalFormatting sqref="FL23">
    <cfRule type="expression" dxfId="11262" priority="13888" stopIfTrue="1">
      <formula>WEEKDAY($A23)=1</formula>
    </cfRule>
  </conditionalFormatting>
  <conditionalFormatting sqref="FL23">
    <cfRule type="expression" dxfId="11261" priority="13887" stopIfTrue="1">
      <formula>WEEKDAY($A23)=1</formula>
    </cfRule>
  </conditionalFormatting>
  <conditionalFormatting sqref="FL23">
    <cfRule type="expression" dxfId="11260" priority="13886" stopIfTrue="1">
      <formula>WEEKDAY($A23)=1</formula>
    </cfRule>
  </conditionalFormatting>
  <conditionalFormatting sqref="FL23">
    <cfRule type="expression" dxfId="11259" priority="13885" stopIfTrue="1">
      <formula>WEEKDAY($A23)=1</formula>
    </cfRule>
  </conditionalFormatting>
  <conditionalFormatting sqref="FL23">
    <cfRule type="expression" dxfId="11258" priority="13884" stopIfTrue="1">
      <formula>WEEKDAY($A23)=1</formula>
    </cfRule>
  </conditionalFormatting>
  <conditionalFormatting sqref="FL23">
    <cfRule type="expression" dxfId="11257" priority="13883" stopIfTrue="1">
      <formula>WEEKDAY($A23)=1</formula>
    </cfRule>
  </conditionalFormatting>
  <conditionalFormatting sqref="FL23">
    <cfRule type="expression" dxfId="11256" priority="13882" stopIfTrue="1">
      <formula>WEEKDAY($A23)=1</formula>
    </cfRule>
  </conditionalFormatting>
  <conditionalFormatting sqref="FL23">
    <cfRule type="expression" dxfId="11255" priority="13881" stopIfTrue="1">
      <formula>WEEKDAY($A23)=1</formula>
    </cfRule>
  </conditionalFormatting>
  <conditionalFormatting sqref="FL23">
    <cfRule type="expression" dxfId="11254" priority="13880" stopIfTrue="1">
      <formula>WEEKDAY($A23)=1</formula>
    </cfRule>
  </conditionalFormatting>
  <conditionalFormatting sqref="FL23">
    <cfRule type="expression" dxfId="11253" priority="13879" stopIfTrue="1">
      <formula>WEEKDAY($A23)=1</formula>
    </cfRule>
  </conditionalFormatting>
  <conditionalFormatting sqref="FL23">
    <cfRule type="expression" dxfId="11252" priority="13878" stopIfTrue="1">
      <formula>WEEKDAY($A23)=1</formula>
    </cfRule>
  </conditionalFormatting>
  <conditionalFormatting sqref="FL23">
    <cfRule type="expression" dxfId="11251" priority="13877" stopIfTrue="1">
      <formula>WEEKDAY($A23)=1</formula>
    </cfRule>
  </conditionalFormatting>
  <conditionalFormatting sqref="FL23">
    <cfRule type="expression" dxfId="11250" priority="13876" stopIfTrue="1">
      <formula>WEEKDAY($A23)=1</formula>
    </cfRule>
  </conditionalFormatting>
  <conditionalFormatting sqref="FL23">
    <cfRule type="expression" dxfId="11249" priority="13875" stopIfTrue="1">
      <formula>WEEKDAY($A23)=1</formula>
    </cfRule>
  </conditionalFormatting>
  <conditionalFormatting sqref="FL23">
    <cfRule type="expression" dxfId="11248" priority="13874" stopIfTrue="1">
      <formula>WEEKDAY($A23)=1</formula>
    </cfRule>
  </conditionalFormatting>
  <conditionalFormatting sqref="FL23">
    <cfRule type="expression" dxfId="11247" priority="13873" stopIfTrue="1">
      <formula>WEEKDAY($A23)=1</formula>
    </cfRule>
  </conditionalFormatting>
  <conditionalFormatting sqref="FL23">
    <cfRule type="expression" dxfId="11246" priority="13872" stopIfTrue="1">
      <formula>WEEKDAY($A23)=1</formula>
    </cfRule>
  </conditionalFormatting>
  <conditionalFormatting sqref="FL23">
    <cfRule type="expression" dxfId="11245" priority="13870" stopIfTrue="1">
      <formula>WEEKDAY($A23)=1</formula>
    </cfRule>
  </conditionalFormatting>
  <conditionalFormatting sqref="FL23">
    <cfRule type="expression" dxfId="11244" priority="13869" stopIfTrue="1">
      <formula>WEEKDAY($A23)=1</formula>
    </cfRule>
  </conditionalFormatting>
  <conditionalFormatting sqref="FL23">
    <cfRule type="expression" dxfId="11243" priority="13868" stopIfTrue="1">
      <formula>WEEKDAY($A23)=1</formula>
    </cfRule>
  </conditionalFormatting>
  <conditionalFormatting sqref="FL23">
    <cfRule type="expression" dxfId="11242" priority="13867" stopIfTrue="1">
      <formula>WEEKDAY($A23)=1</formula>
    </cfRule>
  </conditionalFormatting>
  <conditionalFormatting sqref="FL23">
    <cfRule type="expression" dxfId="11241" priority="13866" stopIfTrue="1">
      <formula>WEEKDAY($A23)=1</formula>
    </cfRule>
  </conditionalFormatting>
  <conditionalFormatting sqref="FL23">
    <cfRule type="expression" dxfId="11240" priority="13865" stopIfTrue="1">
      <formula>WEEKDAY($A23)=1</formula>
    </cfRule>
  </conditionalFormatting>
  <conditionalFormatting sqref="FL23">
    <cfRule type="expression" dxfId="11239" priority="13864" stopIfTrue="1">
      <formula>WEEKDAY($A23)=1</formula>
    </cfRule>
  </conditionalFormatting>
  <conditionalFormatting sqref="FL23">
    <cfRule type="expression" dxfId="11238" priority="13863" stopIfTrue="1">
      <formula>WEEKDAY($A23)=1</formula>
    </cfRule>
  </conditionalFormatting>
  <conditionalFormatting sqref="FL23">
    <cfRule type="expression" dxfId="11237" priority="13862" stopIfTrue="1">
      <formula>WEEKDAY($A23)=1</formula>
    </cfRule>
  </conditionalFormatting>
  <conditionalFormatting sqref="FL23">
    <cfRule type="expression" dxfId="11236" priority="13861" stopIfTrue="1">
      <formula>WEEKDAY($A23)=1</formula>
    </cfRule>
  </conditionalFormatting>
  <conditionalFormatting sqref="FL23">
    <cfRule type="expression" dxfId="11235" priority="13860" stopIfTrue="1">
      <formula>WEEKDAY($A23)=1</formula>
    </cfRule>
  </conditionalFormatting>
  <conditionalFormatting sqref="FL23">
    <cfRule type="expression" dxfId="11234" priority="13859" stopIfTrue="1">
      <formula>WEEKDAY($A23)=1</formula>
    </cfRule>
  </conditionalFormatting>
  <conditionalFormatting sqref="FL23">
    <cfRule type="expression" dxfId="11233" priority="13858" stopIfTrue="1">
      <formula>WEEKDAY($A23)=1</formula>
    </cfRule>
  </conditionalFormatting>
  <conditionalFormatting sqref="FL23">
    <cfRule type="expression" dxfId="11232" priority="13857" stopIfTrue="1">
      <formula>WEEKDAY($A23)=1</formula>
    </cfRule>
  </conditionalFormatting>
  <conditionalFormatting sqref="FL23">
    <cfRule type="expression" dxfId="11231" priority="13856" stopIfTrue="1">
      <formula>WEEKDAY($A23)=1</formula>
    </cfRule>
  </conditionalFormatting>
  <conditionalFormatting sqref="FL23">
    <cfRule type="expression" dxfId="11230" priority="13855" stopIfTrue="1">
      <formula>WEEKDAY($A23)=1</formula>
    </cfRule>
  </conditionalFormatting>
  <conditionalFormatting sqref="FL23">
    <cfRule type="expression" dxfId="11229" priority="13854" stopIfTrue="1">
      <formula>WEEKDAY($A23)=1</formula>
    </cfRule>
  </conditionalFormatting>
  <conditionalFormatting sqref="FL23">
    <cfRule type="expression" dxfId="11228" priority="13853" stopIfTrue="1">
      <formula>WEEKDAY($A23)=1</formula>
    </cfRule>
  </conditionalFormatting>
  <conditionalFormatting sqref="FL23">
    <cfRule type="expression" dxfId="11227" priority="13852" stopIfTrue="1">
      <formula>WEEKDAY($A23)=1</formula>
    </cfRule>
  </conditionalFormatting>
  <conditionalFormatting sqref="FL23">
    <cfRule type="expression" dxfId="11226" priority="13851" stopIfTrue="1">
      <formula>WEEKDAY($A23)=1</formula>
    </cfRule>
  </conditionalFormatting>
  <conditionalFormatting sqref="FL23">
    <cfRule type="expression" dxfId="11225" priority="13850" stopIfTrue="1">
      <formula>WEEKDAY($A23)=1</formula>
    </cfRule>
  </conditionalFormatting>
  <conditionalFormatting sqref="FL23">
    <cfRule type="expression" dxfId="11224" priority="13849" stopIfTrue="1">
      <formula>WEEKDAY($A23)=1</formula>
    </cfRule>
  </conditionalFormatting>
  <conditionalFormatting sqref="FL23">
    <cfRule type="expression" dxfId="11223" priority="13848" stopIfTrue="1">
      <formula>WEEKDAY($A23)=1</formula>
    </cfRule>
  </conditionalFormatting>
  <conditionalFormatting sqref="FL23">
    <cfRule type="expression" dxfId="11222" priority="13847" stopIfTrue="1">
      <formula>WEEKDAY($A23)=1</formula>
    </cfRule>
  </conditionalFormatting>
  <conditionalFormatting sqref="FL23">
    <cfRule type="expression" dxfId="11221" priority="13846" stopIfTrue="1">
      <formula>WEEKDAY($A23)=1</formula>
    </cfRule>
  </conditionalFormatting>
  <conditionalFormatting sqref="FL23">
    <cfRule type="expression" dxfId="11220" priority="13845" stopIfTrue="1">
      <formula>WEEKDAY($A23)=1</formula>
    </cfRule>
  </conditionalFormatting>
  <conditionalFormatting sqref="FL23">
    <cfRule type="expression" dxfId="11219" priority="13844" stopIfTrue="1">
      <formula>WEEKDAY($A23)=1</formula>
    </cfRule>
  </conditionalFormatting>
  <conditionalFormatting sqref="FL23">
    <cfRule type="expression" dxfId="11218" priority="13843" stopIfTrue="1">
      <formula>WEEKDAY($A23)=1</formula>
    </cfRule>
  </conditionalFormatting>
  <conditionalFormatting sqref="FL23">
    <cfRule type="expression" dxfId="11217" priority="13842" stopIfTrue="1">
      <formula>WEEKDAY($A23)=1</formula>
    </cfRule>
  </conditionalFormatting>
  <conditionalFormatting sqref="FL23">
    <cfRule type="expression" dxfId="11216" priority="13841" stopIfTrue="1">
      <formula>WEEKDAY($A23)=1</formula>
    </cfRule>
  </conditionalFormatting>
  <conditionalFormatting sqref="FL23">
    <cfRule type="expression" dxfId="11215" priority="13840" stopIfTrue="1">
      <formula>WEEKDAY($A23)=1</formula>
    </cfRule>
  </conditionalFormatting>
  <conditionalFormatting sqref="FL23">
    <cfRule type="expression" dxfId="11214" priority="13839" stopIfTrue="1">
      <formula>WEEKDAY($A23)=1</formula>
    </cfRule>
  </conditionalFormatting>
  <conditionalFormatting sqref="FL23">
    <cfRule type="expression" dxfId="11213" priority="13838" stopIfTrue="1">
      <formula>WEEKDAY($A23)=1</formula>
    </cfRule>
  </conditionalFormatting>
  <conditionalFormatting sqref="FL23">
    <cfRule type="expression" dxfId="11212" priority="13837" stopIfTrue="1">
      <formula>WEEKDAY($A23)=1</formula>
    </cfRule>
  </conditionalFormatting>
  <conditionalFormatting sqref="FL23">
    <cfRule type="expression" dxfId="11211" priority="13833" stopIfTrue="1">
      <formula>WEEKDAY($A23)=1</formula>
    </cfRule>
  </conditionalFormatting>
  <conditionalFormatting sqref="FL23">
    <cfRule type="expression" dxfId="11210" priority="13836" stopIfTrue="1">
      <formula>WEEKDAY($A23)=1</formula>
    </cfRule>
  </conditionalFormatting>
  <conditionalFormatting sqref="FL23">
    <cfRule type="expression" dxfId="11209" priority="13835" stopIfTrue="1">
      <formula>WEEKDAY($A23)=1</formula>
    </cfRule>
  </conditionalFormatting>
  <conditionalFormatting sqref="FL23">
    <cfRule type="expression" dxfId="11208" priority="13834" stopIfTrue="1">
      <formula>WEEKDAY($A23)=1</formula>
    </cfRule>
  </conditionalFormatting>
  <conditionalFormatting sqref="FL23">
    <cfRule type="expression" dxfId="11207" priority="13832" stopIfTrue="1">
      <formula>WEEKDAY($A23)=1</formula>
    </cfRule>
  </conditionalFormatting>
  <conditionalFormatting sqref="FL23">
    <cfRule type="expression" dxfId="11206" priority="13831" stopIfTrue="1">
      <formula>WEEKDAY($A23)=1</formula>
    </cfRule>
  </conditionalFormatting>
  <conditionalFormatting sqref="FL23">
    <cfRule type="expression" dxfId="11205" priority="13830" stopIfTrue="1">
      <formula>WEEKDAY($A23)=1</formula>
    </cfRule>
  </conditionalFormatting>
  <conditionalFormatting sqref="FL23">
    <cfRule type="expression" dxfId="11204" priority="13829" stopIfTrue="1">
      <formula>WEEKDAY($A23)=1</formula>
    </cfRule>
  </conditionalFormatting>
  <conditionalFormatting sqref="FL23">
    <cfRule type="expression" dxfId="11203" priority="13782" stopIfTrue="1">
      <formula>WEEKDAY($A23)=1</formula>
    </cfRule>
  </conditionalFormatting>
  <conditionalFormatting sqref="FL23">
    <cfRule type="expression" dxfId="11202" priority="13828" stopIfTrue="1">
      <formula>WEEKDAY($A23)=1</formula>
    </cfRule>
  </conditionalFormatting>
  <conditionalFormatting sqref="FL23">
    <cfRule type="expression" dxfId="11201" priority="13827" stopIfTrue="1">
      <formula>WEEKDAY($A23)=1</formula>
    </cfRule>
  </conditionalFormatting>
  <conditionalFormatting sqref="FL23">
    <cfRule type="expression" dxfId="11200" priority="13826" stopIfTrue="1">
      <formula>WEEKDAY($A23)=1</formula>
    </cfRule>
  </conditionalFormatting>
  <conditionalFormatting sqref="FL23">
    <cfRule type="expression" dxfId="11199" priority="13825" stopIfTrue="1">
      <formula>WEEKDAY($A23)=1</formula>
    </cfRule>
  </conditionalFormatting>
  <conditionalFormatting sqref="FL23">
    <cfRule type="expression" dxfId="11198" priority="13824" stopIfTrue="1">
      <formula>WEEKDAY($A23)=1</formula>
    </cfRule>
  </conditionalFormatting>
  <conditionalFormatting sqref="FL23">
    <cfRule type="expression" dxfId="11197" priority="13823" stopIfTrue="1">
      <formula>WEEKDAY($A23)=1</formula>
    </cfRule>
  </conditionalFormatting>
  <conditionalFormatting sqref="FL23">
    <cfRule type="expression" dxfId="11196" priority="13822" stopIfTrue="1">
      <formula>WEEKDAY($A23)=1</formula>
    </cfRule>
  </conditionalFormatting>
  <conditionalFormatting sqref="FL23">
    <cfRule type="expression" dxfId="11195" priority="13821" stopIfTrue="1">
      <formula>WEEKDAY($A23)=1</formula>
    </cfRule>
  </conditionalFormatting>
  <conditionalFormatting sqref="FL23">
    <cfRule type="expression" dxfId="11194" priority="13820" stopIfTrue="1">
      <formula>WEEKDAY($A23)=1</formula>
    </cfRule>
  </conditionalFormatting>
  <conditionalFormatting sqref="FL23">
    <cfRule type="expression" dxfId="11193" priority="13819" stopIfTrue="1">
      <formula>WEEKDAY($A23)=1</formula>
    </cfRule>
  </conditionalFormatting>
  <conditionalFormatting sqref="FL23">
    <cfRule type="expression" dxfId="11192" priority="13818" stopIfTrue="1">
      <formula>WEEKDAY($A23)=1</formula>
    </cfRule>
  </conditionalFormatting>
  <conditionalFormatting sqref="FL23">
    <cfRule type="expression" dxfId="11191" priority="13817" stopIfTrue="1">
      <formula>WEEKDAY($A23)=1</formula>
    </cfRule>
  </conditionalFormatting>
  <conditionalFormatting sqref="FL23">
    <cfRule type="expression" dxfId="11190" priority="13816" stopIfTrue="1">
      <formula>WEEKDAY($A23)=1</formula>
    </cfRule>
  </conditionalFormatting>
  <conditionalFormatting sqref="FL23">
    <cfRule type="expression" dxfId="11189" priority="13815" stopIfTrue="1">
      <formula>WEEKDAY($A23)=1</formula>
    </cfRule>
  </conditionalFormatting>
  <conditionalFormatting sqref="FL23">
    <cfRule type="expression" dxfId="11188" priority="13814" stopIfTrue="1">
      <formula>WEEKDAY($A23)=1</formula>
    </cfRule>
  </conditionalFormatting>
  <conditionalFormatting sqref="FL23">
    <cfRule type="expression" dxfId="11187" priority="13813" stopIfTrue="1">
      <formula>WEEKDAY($A23)=1</formula>
    </cfRule>
  </conditionalFormatting>
  <conditionalFormatting sqref="FL23">
    <cfRule type="expression" dxfId="11186" priority="13812" stopIfTrue="1">
      <formula>WEEKDAY($A23)=1</formula>
    </cfRule>
  </conditionalFormatting>
  <conditionalFormatting sqref="FL23">
    <cfRule type="expression" dxfId="11185" priority="13811" stopIfTrue="1">
      <formula>WEEKDAY($A23)=1</formula>
    </cfRule>
  </conditionalFormatting>
  <conditionalFormatting sqref="FL23">
    <cfRule type="expression" dxfId="11184" priority="13810" stopIfTrue="1">
      <formula>WEEKDAY($A23)=1</formula>
    </cfRule>
  </conditionalFormatting>
  <conditionalFormatting sqref="FL23">
    <cfRule type="expression" dxfId="11183" priority="13809" stopIfTrue="1">
      <formula>WEEKDAY($A23)=1</formula>
    </cfRule>
  </conditionalFormatting>
  <conditionalFormatting sqref="FL23">
    <cfRule type="expression" dxfId="11182" priority="13808" stopIfTrue="1">
      <formula>WEEKDAY($A23)=1</formula>
    </cfRule>
  </conditionalFormatting>
  <conditionalFormatting sqref="FL23">
    <cfRule type="expression" dxfId="11181" priority="13807" stopIfTrue="1">
      <formula>WEEKDAY($A23)=1</formula>
    </cfRule>
  </conditionalFormatting>
  <conditionalFormatting sqref="FL23">
    <cfRule type="expression" dxfId="11180" priority="13806" stopIfTrue="1">
      <formula>WEEKDAY($A23)=1</formula>
    </cfRule>
  </conditionalFormatting>
  <conditionalFormatting sqref="FL23">
    <cfRule type="expression" dxfId="11179" priority="13805" stopIfTrue="1">
      <formula>WEEKDAY($A23)=1</formula>
    </cfRule>
  </conditionalFormatting>
  <conditionalFormatting sqref="FL23">
    <cfRule type="expression" dxfId="11178" priority="13804" stopIfTrue="1">
      <formula>WEEKDAY($A23)=1</formula>
    </cfRule>
  </conditionalFormatting>
  <conditionalFormatting sqref="FL23">
    <cfRule type="expression" dxfId="11177" priority="13803" stopIfTrue="1">
      <formula>WEEKDAY($A23)=1</formula>
    </cfRule>
  </conditionalFormatting>
  <conditionalFormatting sqref="FL23">
    <cfRule type="expression" dxfId="11176" priority="13802" stopIfTrue="1">
      <formula>WEEKDAY($A23)=1</formula>
    </cfRule>
  </conditionalFormatting>
  <conditionalFormatting sqref="FL23">
    <cfRule type="expression" dxfId="11175" priority="13801" stopIfTrue="1">
      <formula>WEEKDAY($A23)=1</formula>
    </cfRule>
  </conditionalFormatting>
  <conditionalFormatting sqref="FL23">
    <cfRule type="expression" dxfId="11174" priority="13800" stopIfTrue="1">
      <formula>WEEKDAY($A23)=1</formula>
    </cfRule>
  </conditionalFormatting>
  <conditionalFormatting sqref="FL23">
    <cfRule type="expression" dxfId="11173" priority="13799" stopIfTrue="1">
      <formula>WEEKDAY($A23)=1</formula>
    </cfRule>
  </conditionalFormatting>
  <conditionalFormatting sqref="FL23">
    <cfRule type="expression" dxfId="11172" priority="13798" stopIfTrue="1">
      <formula>WEEKDAY($A23)=1</formula>
    </cfRule>
  </conditionalFormatting>
  <conditionalFormatting sqref="FL23">
    <cfRule type="expression" dxfId="11171" priority="13797" stopIfTrue="1">
      <formula>WEEKDAY($A23)=1</formula>
    </cfRule>
  </conditionalFormatting>
  <conditionalFormatting sqref="FL23">
    <cfRule type="expression" dxfId="11170" priority="13796" stopIfTrue="1">
      <formula>WEEKDAY($A23)=1</formula>
    </cfRule>
  </conditionalFormatting>
  <conditionalFormatting sqref="FL23">
    <cfRule type="expression" dxfId="11169" priority="13795" stopIfTrue="1">
      <formula>WEEKDAY($A23)=1</formula>
    </cfRule>
  </conditionalFormatting>
  <conditionalFormatting sqref="FL23">
    <cfRule type="expression" dxfId="11168" priority="13794" stopIfTrue="1">
      <formula>WEEKDAY($A23)=1</formula>
    </cfRule>
  </conditionalFormatting>
  <conditionalFormatting sqref="FL23">
    <cfRule type="expression" dxfId="11167" priority="13793" stopIfTrue="1">
      <formula>WEEKDAY($A23)=1</formula>
    </cfRule>
  </conditionalFormatting>
  <conditionalFormatting sqref="FL23">
    <cfRule type="expression" dxfId="11166" priority="13792" stopIfTrue="1">
      <formula>WEEKDAY($A23)=1</formula>
    </cfRule>
  </conditionalFormatting>
  <conditionalFormatting sqref="FL23">
    <cfRule type="expression" dxfId="11165" priority="13791" stopIfTrue="1">
      <formula>WEEKDAY($A23)=1</formula>
    </cfRule>
  </conditionalFormatting>
  <conditionalFormatting sqref="FL23">
    <cfRule type="expression" dxfId="11164" priority="13790" stopIfTrue="1">
      <formula>WEEKDAY($A23)=1</formula>
    </cfRule>
  </conditionalFormatting>
  <conditionalFormatting sqref="FL23">
    <cfRule type="expression" dxfId="11163" priority="13789" stopIfTrue="1">
      <formula>WEEKDAY($A23)=1</formula>
    </cfRule>
  </conditionalFormatting>
  <conditionalFormatting sqref="FL23">
    <cfRule type="expression" dxfId="11162" priority="13788" stopIfTrue="1">
      <formula>WEEKDAY($A23)=1</formula>
    </cfRule>
  </conditionalFormatting>
  <conditionalFormatting sqref="FL23">
    <cfRule type="expression" dxfId="11161" priority="13787" stopIfTrue="1">
      <formula>WEEKDAY($A23)=1</formula>
    </cfRule>
  </conditionalFormatting>
  <conditionalFormatting sqref="FL23">
    <cfRule type="expression" dxfId="11160" priority="13786" stopIfTrue="1">
      <formula>WEEKDAY($A23)=1</formula>
    </cfRule>
  </conditionalFormatting>
  <conditionalFormatting sqref="FL23">
    <cfRule type="expression" dxfId="11159" priority="13785" stopIfTrue="1">
      <formula>WEEKDAY($A23)=1</formula>
    </cfRule>
  </conditionalFormatting>
  <conditionalFormatting sqref="FL23">
    <cfRule type="expression" dxfId="11158" priority="13784" stopIfTrue="1">
      <formula>WEEKDAY($A23)=1</formula>
    </cfRule>
  </conditionalFormatting>
  <conditionalFormatting sqref="FL23">
    <cfRule type="expression" dxfId="11157" priority="13783" stopIfTrue="1">
      <formula>WEEKDAY($A23)=1</formula>
    </cfRule>
  </conditionalFormatting>
  <conditionalFormatting sqref="FL23">
    <cfRule type="expression" dxfId="11156" priority="13778" stopIfTrue="1">
      <formula>WEEKDAY($A23)=1</formula>
    </cfRule>
  </conditionalFormatting>
  <conditionalFormatting sqref="FL23">
    <cfRule type="expression" dxfId="11155" priority="13781" stopIfTrue="1">
      <formula>WEEKDAY($A23)=1</formula>
    </cfRule>
  </conditionalFormatting>
  <conditionalFormatting sqref="FL23">
    <cfRule type="expression" dxfId="11154" priority="13780" stopIfTrue="1">
      <formula>WEEKDAY($A23)=1</formula>
    </cfRule>
  </conditionalFormatting>
  <conditionalFormatting sqref="FL23">
    <cfRule type="expression" dxfId="11153" priority="13779" stopIfTrue="1">
      <formula>WEEKDAY($A23)=1</formula>
    </cfRule>
  </conditionalFormatting>
  <conditionalFormatting sqref="FL23">
    <cfRule type="expression" dxfId="11152" priority="13777" stopIfTrue="1">
      <formula>WEEKDAY($A23)=1</formula>
    </cfRule>
  </conditionalFormatting>
  <conditionalFormatting sqref="FL23">
    <cfRule type="expression" dxfId="11151" priority="13776" stopIfTrue="1">
      <formula>WEEKDAY($A23)=1</formula>
    </cfRule>
  </conditionalFormatting>
  <conditionalFormatting sqref="FL23">
    <cfRule type="expression" dxfId="11150" priority="13775" stopIfTrue="1">
      <formula>WEEKDAY($A23)=1</formula>
    </cfRule>
  </conditionalFormatting>
  <conditionalFormatting sqref="FL23">
    <cfRule type="expression" dxfId="11149" priority="13774" stopIfTrue="1">
      <formula>WEEKDAY($A23)=1</formula>
    </cfRule>
  </conditionalFormatting>
  <conditionalFormatting sqref="FL23">
    <cfRule type="expression" dxfId="11148" priority="13727" stopIfTrue="1">
      <formula>WEEKDAY($A23)=1</formula>
    </cfRule>
  </conditionalFormatting>
  <conditionalFormatting sqref="FL23">
    <cfRule type="expression" dxfId="11147" priority="13773" stopIfTrue="1">
      <formula>WEEKDAY($A23)=1</formula>
    </cfRule>
  </conditionalFormatting>
  <conditionalFormatting sqref="FL23">
    <cfRule type="expression" dxfId="11146" priority="13772" stopIfTrue="1">
      <formula>WEEKDAY($A23)=1</formula>
    </cfRule>
  </conditionalFormatting>
  <conditionalFormatting sqref="FL23">
    <cfRule type="expression" dxfId="11145" priority="13771" stopIfTrue="1">
      <formula>WEEKDAY($A23)=1</formula>
    </cfRule>
  </conditionalFormatting>
  <conditionalFormatting sqref="FL23">
    <cfRule type="expression" dxfId="11144" priority="13770" stopIfTrue="1">
      <formula>WEEKDAY($A23)=1</formula>
    </cfRule>
  </conditionalFormatting>
  <conditionalFormatting sqref="FL23">
    <cfRule type="expression" dxfId="11143" priority="13769" stopIfTrue="1">
      <formula>WEEKDAY($A23)=1</formula>
    </cfRule>
  </conditionalFormatting>
  <conditionalFormatting sqref="FL23">
    <cfRule type="expression" dxfId="11142" priority="13768" stopIfTrue="1">
      <formula>WEEKDAY($A23)=1</formula>
    </cfRule>
  </conditionalFormatting>
  <conditionalFormatting sqref="FL23">
    <cfRule type="expression" dxfId="11141" priority="13767" stopIfTrue="1">
      <formula>WEEKDAY($A23)=1</formula>
    </cfRule>
  </conditionalFormatting>
  <conditionalFormatting sqref="FL23">
    <cfRule type="expression" dxfId="11140" priority="13766" stopIfTrue="1">
      <formula>WEEKDAY($A23)=1</formula>
    </cfRule>
  </conditionalFormatting>
  <conditionalFormatting sqref="FL23">
    <cfRule type="expression" dxfId="11139" priority="13765" stopIfTrue="1">
      <formula>WEEKDAY($A23)=1</formula>
    </cfRule>
  </conditionalFormatting>
  <conditionalFormatting sqref="FL23">
    <cfRule type="expression" dxfId="11138" priority="13764" stopIfTrue="1">
      <formula>WEEKDAY($A23)=1</formula>
    </cfRule>
  </conditionalFormatting>
  <conditionalFormatting sqref="FL23">
    <cfRule type="expression" dxfId="11137" priority="13763" stopIfTrue="1">
      <formula>WEEKDAY($A23)=1</formula>
    </cfRule>
  </conditionalFormatting>
  <conditionalFormatting sqref="FL23">
    <cfRule type="expression" dxfId="11136" priority="13762" stopIfTrue="1">
      <formula>WEEKDAY($A23)=1</formula>
    </cfRule>
  </conditionalFormatting>
  <conditionalFormatting sqref="FL23">
    <cfRule type="expression" dxfId="11135" priority="13761" stopIfTrue="1">
      <formula>WEEKDAY($A23)=1</formula>
    </cfRule>
  </conditionalFormatting>
  <conditionalFormatting sqref="FL23">
    <cfRule type="expression" dxfId="11134" priority="13760" stopIfTrue="1">
      <formula>WEEKDAY($A23)=1</formula>
    </cfRule>
  </conditionalFormatting>
  <conditionalFormatting sqref="FL23">
    <cfRule type="expression" dxfId="11133" priority="13759" stopIfTrue="1">
      <formula>WEEKDAY($A23)=1</formula>
    </cfRule>
  </conditionalFormatting>
  <conditionalFormatting sqref="FL23">
    <cfRule type="expression" dxfId="11132" priority="13758" stopIfTrue="1">
      <formula>WEEKDAY($A23)=1</formula>
    </cfRule>
  </conditionalFormatting>
  <conditionalFormatting sqref="FL23">
    <cfRule type="expression" dxfId="11131" priority="13757" stopIfTrue="1">
      <formula>WEEKDAY($A23)=1</formula>
    </cfRule>
  </conditionalFormatting>
  <conditionalFormatting sqref="FL23">
    <cfRule type="expression" dxfId="11130" priority="13756" stopIfTrue="1">
      <formula>WEEKDAY($A23)=1</formula>
    </cfRule>
  </conditionalFormatting>
  <conditionalFormatting sqref="FL23">
    <cfRule type="expression" dxfId="11129" priority="13755" stopIfTrue="1">
      <formula>WEEKDAY($A23)=1</formula>
    </cfRule>
  </conditionalFormatting>
  <conditionalFormatting sqref="FL23">
    <cfRule type="expression" dxfId="11128" priority="13754" stopIfTrue="1">
      <formula>WEEKDAY($A23)=1</formula>
    </cfRule>
  </conditionalFormatting>
  <conditionalFormatting sqref="FL23">
    <cfRule type="expression" dxfId="11127" priority="13753" stopIfTrue="1">
      <formula>WEEKDAY($A23)=1</formula>
    </cfRule>
  </conditionalFormatting>
  <conditionalFormatting sqref="FL23">
    <cfRule type="expression" dxfId="11126" priority="13752" stopIfTrue="1">
      <formula>WEEKDAY($A23)=1</formula>
    </cfRule>
  </conditionalFormatting>
  <conditionalFormatting sqref="FL23">
    <cfRule type="expression" dxfId="11125" priority="13751" stopIfTrue="1">
      <formula>WEEKDAY($A23)=1</formula>
    </cfRule>
  </conditionalFormatting>
  <conditionalFormatting sqref="FL23">
    <cfRule type="expression" dxfId="11124" priority="13750" stopIfTrue="1">
      <formula>WEEKDAY($A23)=1</formula>
    </cfRule>
  </conditionalFormatting>
  <conditionalFormatting sqref="FL23">
    <cfRule type="expression" dxfId="11123" priority="13749" stopIfTrue="1">
      <formula>WEEKDAY($A23)=1</formula>
    </cfRule>
  </conditionalFormatting>
  <conditionalFormatting sqref="FL23">
    <cfRule type="expression" dxfId="11122" priority="13748" stopIfTrue="1">
      <formula>WEEKDAY($A23)=1</formula>
    </cfRule>
  </conditionalFormatting>
  <conditionalFormatting sqref="FL23">
    <cfRule type="expression" dxfId="11121" priority="13747" stopIfTrue="1">
      <formula>WEEKDAY($A23)=1</formula>
    </cfRule>
  </conditionalFormatting>
  <conditionalFormatting sqref="FL23">
    <cfRule type="expression" dxfId="11120" priority="13746" stopIfTrue="1">
      <formula>WEEKDAY($A23)=1</formula>
    </cfRule>
  </conditionalFormatting>
  <conditionalFormatting sqref="FL23">
    <cfRule type="expression" dxfId="11119" priority="13745" stopIfTrue="1">
      <formula>WEEKDAY($A23)=1</formula>
    </cfRule>
  </conditionalFormatting>
  <conditionalFormatting sqref="FL23">
    <cfRule type="expression" dxfId="11118" priority="13744" stopIfTrue="1">
      <formula>WEEKDAY($A23)=1</formula>
    </cfRule>
  </conditionalFormatting>
  <conditionalFormatting sqref="FL23">
    <cfRule type="expression" dxfId="11117" priority="13743" stopIfTrue="1">
      <formula>WEEKDAY($A23)=1</formula>
    </cfRule>
  </conditionalFormatting>
  <conditionalFormatting sqref="FL23">
    <cfRule type="expression" dxfId="11116" priority="13742" stopIfTrue="1">
      <formula>WEEKDAY($A23)=1</formula>
    </cfRule>
  </conditionalFormatting>
  <conditionalFormatting sqref="FL23">
    <cfRule type="expression" dxfId="11115" priority="13741" stopIfTrue="1">
      <formula>WEEKDAY($A23)=1</formula>
    </cfRule>
  </conditionalFormatting>
  <conditionalFormatting sqref="FL23">
    <cfRule type="expression" dxfId="11114" priority="13740" stopIfTrue="1">
      <formula>WEEKDAY($A23)=1</formula>
    </cfRule>
  </conditionalFormatting>
  <conditionalFormatting sqref="FL23">
    <cfRule type="expression" dxfId="11113" priority="13739" stopIfTrue="1">
      <formula>WEEKDAY($A23)=1</formula>
    </cfRule>
  </conditionalFormatting>
  <conditionalFormatting sqref="FL23">
    <cfRule type="expression" dxfId="11112" priority="13738" stopIfTrue="1">
      <formula>WEEKDAY($A23)=1</formula>
    </cfRule>
  </conditionalFormatting>
  <conditionalFormatting sqref="FL23">
    <cfRule type="expression" dxfId="11111" priority="13737" stopIfTrue="1">
      <formula>WEEKDAY($A23)=1</formula>
    </cfRule>
  </conditionalFormatting>
  <conditionalFormatting sqref="FL23">
    <cfRule type="expression" dxfId="11110" priority="13736" stopIfTrue="1">
      <formula>WEEKDAY($A23)=1</formula>
    </cfRule>
  </conditionalFormatting>
  <conditionalFormatting sqref="FL23">
    <cfRule type="expression" dxfId="11109" priority="13735" stopIfTrue="1">
      <formula>WEEKDAY($A23)=1</formula>
    </cfRule>
  </conditionalFormatting>
  <conditionalFormatting sqref="FL23">
    <cfRule type="expression" dxfId="11108" priority="13734" stopIfTrue="1">
      <formula>WEEKDAY($A23)=1</formula>
    </cfRule>
  </conditionalFormatting>
  <conditionalFormatting sqref="FL23">
    <cfRule type="expression" dxfId="11107" priority="13733" stopIfTrue="1">
      <formula>WEEKDAY($A23)=1</formula>
    </cfRule>
  </conditionalFormatting>
  <conditionalFormatting sqref="FL23">
    <cfRule type="expression" dxfId="11106" priority="13732" stopIfTrue="1">
      <formula>WEEKDAY($A23)=1</formula>
    </cfRule>
  </conditionalFormatting>
  <conditionalFormatting sqref="FL23">
    <cfRule type="expression" dxfId="11105" priority="13731" stopIfTrue="1">
      <formula>WEEKDAY($A23)=1</formula>
    </cfRule>
  </conditionalFormatting>
  <conditionalFormatting sqref="FL23">
    <cfRule type="expression" dxfId="11104" priority="13730" stopIfTrue="1">
      <formula>WEEKDAY($A23)=1</formula>
    </cfRule>
  </conditionalFormatting>
  <conditionalFormatting sqref="FL23">
    <cfRule type="expression" dxfId="11103" priority="13729" stopIfTrue="1">
      <formula>WEEKDAY($A23)=1</formula>
    </cfRule>
  </conditionalFormatting>
  <conditionalFormatting sqref="FL23">
    <cfRule type="expression" dxfId="11102" priority="13728" stopIfTrue="1">
      <formula>WEEKDAY($A23)=1</formula>
    </cfRule>
  </conditionalFormatting>
  <conditionalFormatting sqref="FL23">
    <cfRule type="expression" dxfId="11101" priority="13726" stopIfTrue="1">
      <formula>WEEKDAY($A23)=1</formula>
    </cfRule>
  </conditionalFormatting>
  <conditionalFormatting sqref="FL23">
    <cfRule type="expression" dxfId="11100" priority="13725" stopIfTrue="1">
      <formula>WEEKDAY($A23)=1</formula>
    </cfRule>
  </conditionalFormatting>
  <conditionalFormatting sqref="FL23">
    <cfRule type="expression" dxfId="11099" priority="13724" stopIfTrue="1">
      <formula>WEEKDAY($A23)=1</formula>
    </cfRule>
  </conditionalFormatting>
  <conditionalFormatting sqref="FL23">
    <cfRule type="expression" dxfId="11098" priority="13723" stopIfTrue="1">
      <formula>WEEKDAY($A23)=1</formula>
    </cfRule>
  </conditionalFormatting>
  <conditionalFormatting sqref="FL23">
    <cfRule type="expression" dxfId="11097" priority="13722" stopIfTrue="1">
      <formula>WEEKDAY($A23)=1</formula>
    </cfRule>
  </conditionalFormatting>
  <conditionalFormatting sqref="FL23">
    <cfRule type="expression" dxfId="11096" priority="13721" stopIfTrue="1">
      <formula>WEEKDAY($A23)=1</formula>
    </cfRule>
  </conditionalFormatting>
  <conditionalFormatting sqref="FL23">
    <cfRule type="expression" dxfId="11095" priority="13720" stopIfTrue="1">
      <formula>WEEKDAY($A23)=1</formula>
    </cfRule>
  </conditionalFormatting>
  <conditionalFormatting sqref="FL23">
    <cfRule type="expression" dxfId="11094" priority="13719" stopIfTrue="1">
      <formula>WEEKDAY($A23)=1</formula>
    </cfRule>
  </conditionalFormatting>
  <conditionalFormatting sqref="FL23">
    <cfRule type="expression" dxfId="11093" priority="13718" stopIfTrue="1">
      <formula>WEEKDAY($A23)=1</formula>
    </cfRule>
  </conditionalFormatting>
  <conditionalFormatting sqref="FL23">
    <cfRule type="expression" dxfId="11092" priority="13717" stopIfTrue="1">
      <formula>WEEKDAY($A23)=1</formula>
    </cfRule>
  </conditionalFormatting>
  <conditionalFormatting sqref="FL23">
    <cfRule type="expression" dxfId="11091" priority="13716" stopIfTrue="1">
      <formula>WEEKDAY($A23)=1</formula>
    </cfRule>
  </conditionalFormatting>
  <conditionalFormatting sqref="FL23">
    <cfRule type="expression" dxfId="11090" priority="13715" stopIfTrue="1">
      <formula>WEEKDAY($A23)=1</formula>
    </cfRule>
  </conditionalFormatting>
  <conditionalFormatting sqref="FL23">
    <cfRule type="expression" dxfId="11089" priority="13714" stopIfTrue="1">
      <formula>WEEKDAY($A23)=1</formula>
    </cfRule>
  </conditionalFormatting>
  <conditionalFormatting sqref="FL23">
    <cfRule type="expression" dxfId="11088" priority="13713" stopIfTrue="1">
      <formula>WEEKDAY($A23)=1</formula>
    </cfRule>
  </conditionalFormatting>
  <conditionalFormatting sqref="FL23">
    <cfRule type="expression" dxfId="11087" priority="13712" stopIfTrue="1">
      <formula>WEEKDAY($A23)=1</formula>
    </cfRule>
  </conditionalFormatting>
  <conditionalFormatting sqref="FL23">
    <cfRule type="expression" dxfId="11086" priority="13711" stopIfTrue="1">
      <formula>WEEKDAY($A23)=1</formula>
    </cfRule>
  </conditionalFormatting>
  <conditionalFormatting sqref="FL23">
    <cfRule type="expression" dxfId="11085" priority="13710" stopIfTrue="1">
      <formula>WEEKDAY($A23)=1</formula>
    </cfRule>
  </conditionalFormatting>
  <conditionalFormatting sqref="FL23">
    <cfRule type="expression" dxfId="11084" priority="13709" stopIfTrue="1">
      <formula>WEEKDAY($A23)=1</formula>
    </cfRule>
  </conditionalFormatting>
  <conditionalFormatting sqref="FL23">
    <cfRule type="expression" dxfId="11083" priority="13708" stopIfTrue="1">
      <formula>WEEKDAY($A23)=1</formula>
    </cfRule>
  </conditionalFormatting>
  <conditionalFormatting sqref="FL23">
    <cfRule type="expression" dxfId="11082" priority="13707" stopIfTrue="1">
      <formula>WEEKDAY($A23)=1</formula>
    </cfRule>
  </conditionalFormatting>
  <conditionalFormatting sqref="FL23">
    <cfRule type="expression" dxfId="11081" priority="13706" stopIfTrue="1">
      <formula>WEEKDAY($A23)=1</formula>
    </cfRule>
  </conditionalFormatting>
  <conditionalFormatting sqref="FL23">
    <cfRule type="expression" dxfId="11080" priority="13705" stopIfTrue="1">
      <formula>WEEKDAY($A23)=1</formula>
    </cfRule>
  </conditionalFormatting>
  <conditionalFormatting sqref="FL23">
    <cfRule type="expression" dxfId="11079" priority="13704" stopIfTrue="1">
      <formula>WEEKDAY($A23)=1</formula>
    </cfRule>
  </conditionalFormatting>
  <conditionalFormatting sqref="FL23">
    <cfRule type="expression" dxfId="11078" priority="13703" stopIfTrue="1">
      <formula>WEEKDAY($A23)=1</formula>
    </cfRule>
  </conditionalFormatting>
  <conditionalFormatting sqref="FL23">
    <cfRule type="expression" dxfId="11077" priority="13702" stopIfTrue="1">
      <formula>WEEKDAY($A23)=1</formula>
    </cfRule>
  </conditionalFormatting>
  <conditionalFormatting sqref="FL23">
    <cfRule type="expression" dxfId="11076" priority="13701" stopIfTrue="1">
      <formula>WEEKDAY($A23)=1</formula>
    </cfRule>
  </conditionalFormatting>
  <conditionalFormatting sqref="FL23">
    <cfRule type="expression" dxfId="11075" priority="13700" stopIfTrue="1">
      <formula>WEEKDAY($A23)=1</formula>
    </cfRule>
  </conditionalFormatting>
  <conditionalFormatting sqref="FL23">
    <cfRule type="expression" dxfId="11074" priority="13699" stopIfTrue="1">
      <formula>WEEKDAY($A23)=1</formula>
    </cfRule>
  </conditionalFormatting>
  <conditionalFormatting sqref="FL23">
    <cfRule type="expression" dxfId="11073" priority="13698" stopIfTrue="1">
      <formula>WEEKDAY($A23)=1</formula>
    </cfRule>
  </conditionalFormatting>
  <conditionalFormatting sqref="FL23">
    <cfRule type="expression" dxfId="11072" priority="13697" stopIfTrue="1">
      <formula>WEEKDAY($A23)=1</formula>
    </cfRule>
  </conditionalFormatting>
  <conditionalFormatting sqref="FL23">
    <cfRule type="expression" dxfId="11071" priority="13696" stopIfTrue="1">
      <formula>WEEKDAY($A23)=1</formula>
    </cfRule>
  </conditionalFormatting>
  <conditionalFormatting sqref="FL23">
    <cfRule type="expression" dxfId="11070" priority="13695" stopIfTrue="1">
      <formula>WEEKDAY($A23)=1</formula>
    </cfRule>
  </conditionalFormatting>
  <conditionalFormatting sqref="FL23">
    <cfRule type="expression" dxfId="11069" priority="13694" stopIfTrue="1">
      <formula>WEEKDAY($A23)=1</formula>
    </cfRule>
  </conditionalFormatting>
  <conditionalFormatting sqref="FL23">
    <cfRule type="expression" dxfId="11068" priority="13693" stopIfTrue="1">
      <formula>WEEKDAY($A23)=1</formula>
    </cfRule>
  </conditionalFormatting>
  <conditionalFormatting sqref="FL23">
    <cfRule type="expression" dxfId="11067" priority="13689" stopIfTrue="1">
      <formula>WEEKDAY($A23)=1</formula>
    </cfRule>
  </conditionalFormatting>
  <conditionalFormatting sqref="FL23">
    <cfRule type="expression" dxfId="11066" priority="13692" stopIfTrue="1">
      <formula>WEEKDAY($A23)=1</formula>
    </cfRule>
  </conditionalFormatting>
  <conditionalFormatting sqref="FL23">
    <cfRule type="expression" dxfId="11065" priority="13691" stopIfTrue="1">
      <formula>WEEKDAY($A23)=1</formula>
    </cfRule>
  </conditionalFormatting>
  <conditionalFormatting sqref="FL23">
    <cfRule type="expression" dxfId="11064" priority="13690" stopIfTrue="1">
      <formula>WEEKDAY($A23)=1</formula>
    </cfRule>
  </conditionalFormatting>
  <conditionalFormatting sqref="FL23">
    <cfRule type="expression" dxfId="11063" priority="13688" stopIfTrue="1">
      <formula>WEEKDAY($A23)=1</formula>
    </cfRule>
  </conditionalFormatting>
  <conditionalFormatting sqref="FL23">
    <cfRule type="expression" dxfId="11062" priority="13687" stopIfTrue="1">
      <formula>WEEKDAY($A23)=1</formula>
    </cfRule>
  </conditionalFormatting>
  <conditionalFormatting sqref="FL23">
    <cfRule type="expression" dxfId="11061" priority="13686" stopIfTrue="1">
      <formula>WEEKDAY($A23)=1</formula>
    </cfRule>
  </conditionalFormatting>
  <conditionalFormatting sqref="FL23">
    <cfRule type="expression" dxfId="11060" priority="13685" stopIfTrue="1">
      <formula>WEEKDAY($A23)=1</formula>
    </cfRule>
  </conditionalFormatting>
  <conditionalFormatting sqref="FL23">
    <cfRule type="expression" dxfId="11059" priority="13638" stopIfTrue="1">
      <formula>WEEKDAY($A23)=1</formula>
    </cfRule>
  </conditionalFormatting>
  <conditionalFormatting sqref="FL23">
    <cfRule type="expression" dxfId="11058" priority="13684" stopIfTrue="1">
      <formula>WEEKDAY($A23)=1</formula>
    </cfRule>
  </conditionalFormatting>
  <conditionalFormatting sqref="FL23">
    <cfRule type="expression" dxfId="11057" priority="13683" stopIfTrue="1">
      <formula>WEEKDAY($A23)=1</formula>
    </cfRule>
  </conditionalFormatting>
  <conditionalFormatting sqref="FL23">
    <cfRule type="expression" dxfId="11056" priority="13682" stopIfTrue="1">
      <formula>WEEKDAY($A23)=1</formula>
    </cfRule>
  </conditionalFormatting>
  <conditionalFormatting sqref="FL23">
    <cfRule type="expression" dxfId="11055" priority="13681" stopIfTrue="1">
      <formula>WEEKDAY($A23)=1</formula>
    </cfRule>
  </conditionalFormatting>
  <conditionalFormatting sqref="FL23">
    <cfRule type="expression" dxfId="11054" priority="13680" stopIfTrue="1">
      <formula>WEEKDAY($A23)=1</formula>
    </cfRule>
  </conditionalFormatting>
  <conditionalFormatting sqref="FL23">
    <cfRule type="expression" dxfId="11053" priority="13679" stopIfTrue="1">
      <formula>WEEKDAY($A23)=1</formula>
    </cfRule>
  </conditionalFormatting>
  <conditionalFormatting sqref="FL23">
    <cfRule type="expression" dxfId="11052" priority="13678" stopIfTrue="1">
      <formula>WEEKDAY($A23)=1</formula>
    </cfRule>
  </conditionalFormatting>
  <conditionalFormatting sqref="FL23">
    <cfRule type="expression" dxfId="11051" priority="13677" stopIfTrue="1">
      <formula>WEEKDAY($A23)=1</formula>
    </cfRule>
  </conditionalFormatting>
  <conditionalFormatting sqref="FL23">
    <cfRule type="expression" dxfId="11050" priority="13676" stopIfTrue="1">
      <formula>WEEKDAY($A23)=1</formula>
    </cfRule>
  </conditionalFormatting>
  <conditionalFormatting sqref="FL23">
    <cfRule type="expression" dxfId="11049" priority="13675" stopIfTrue="1">
      <formula>WEEKDAY($A23)=1</formula>
    </cfRule>
  </conditionalFormatting>
  <conditionalFormatting sqref="FL23">
    <cfRule type="expression" dxfId="11048" priority="13674" stopIfTrue="1">
      <formula>WEEKDAY($A23)=1</formula>
    </cfRule>
  </conditionalFormatting>
  <conditionalFormatting sqref="FL23">
    <cfRule type="expression" dxfId="11047" priority="13673" stopIfTrue="1">
      <formula>WEEKDAY($A23)=1</formula>
    </cfRule>
  </conditionalFormatting>
  <conditionalFormatting sqref="FL23">
    <cfRule type="expression" dxfId="11046" priority="13672" stopIfTrue="1">
      <formula>WEEKDAY($A23)=1</formula>
    </cfRule>
  </conditionalFormatting>
  <conditionalFormatting sqref="FL23">
    <cfRule type="expression" dxfId="11045" priority="13671" stopIfTrue="1">
      <formula>WEEKDAY($A23)=1</formula>
    </cfRule>
  </conditionalFormatting>
  <conditionalFormatting sqref="FL23">
    <cfRule type="expression" dxfId="11044" priority="13670" stopIfTrue="1">
      <formula>WEEKDAY($A23)=1</formula>
    </cfRule>
  </conditionalFormatting>
  <conditionalFormatting sqref="FL23">
    <cfRule type="expression" dxfId="11043" priority="13669" stopIfTrue="1">
      <formula>WEEKDAY($A23)=1</formula>
    </cfRule>
  </conditionalFormatting>
  <conditionalFormatting sqref="FL23">
    <cfRule type="expression" dxfId="11042" priority="13668" stopIfTrue="1">
      <formula>WEEKDAY($A23)=1</formula>
    </cfRule>
  </conditionalFormatting>
  <conditionalFormatting sqref="FL23">
    <cfRule type="expression" dxfId="11041" priority="13667" stopIfTrue="1">
      <formula>WEEKDAY($A23)=1</formula>
    </cfRule>
  </conditionalFormatting>
  <conditionalFormatting sqref="FL23">
    <cfRule type="expression" dxfId="11040" priority="13666" stopIfTrue="1">
      <formula>WEEKDAY($A23)=1</formula>
    </cfRule>
  </conditionalFormatting>
  <conditionalFormatting sqref="FL23">
    <cfRule type="expression" dxfId="11039" priority="13665" stopIfTrue="1">
      <formula>WEEKDAY($A23)=1</formula>
    </cfRule>
  </conditionalFormatting>
  <conditionalFormatting sqref="FL23">
    <cfRule type="expression" dxfId="11038" priority="13664" stopIfTrue="1">
      <formula>WEEKDAY($A23)=1</formula>
    </cfRule>
  </conditionalFormatting>
  <conditionalFormatting sqref="FL23">
    <cfRule type="expression" dxfId="11037" priority="13663" stopIfTrue="1">
      <formula>WEEKDAY($A23)=1</formula>
    </cfRule>
  </conditionalFormatting>
  <conditionalFormatting sqref="FL23">
    <cfRule type="expression" dxfId="11036" priority="13662" stopIfTrue="1">
      <formula>WEEKDAY($A23)=1</formula>
    </cfRule>
  </conditionalFormatting>
  <conditionalFormatting sqref="FL23">
    <cfRule type="expression" dxfId="11035" priority="13661" stopIfTrue="1">
      <formula>WEEKDAY($A23)=1</formula>
    </cfRule>
  </conditionalFormatting>
  <conditionalFormatting sqref="FL23">
    <cfRule type="expression" dxfId="11034" priority="13660" stopIfTrue="1">
      <formula>WEEKDAY($A23)=1</formula>
    </cfRule>
  </conditionalFormatting>
  <conditionalFormatting sqref="FL23">
    <cfRule type="expression" dxfId="11033" priority="13659" stopIfTrue="1">
      <formula>WEEKDAY($A23)=1</formula>
    </cfRule>
  </conditionalFormatting>
  <conditionalFormatting sqref="FL23">
    <cfRule type="expression" dxfId="11032" priority="13658" stopIfTrue="1">
      <formula>WEEKDAY($A23)=1</formula>
    </cfRule>
  </conditionalFormatting>
  <conditionalFormatting sqref="FL23">
    <cfRule type="expression" dxfId="11031" priority="13657" stopIfTrue="1">
      <formula>WEEKDAY($A23)=1</formula>
    </cfRule>
  </conditionalFormatting>
  <conditionalFormatting sqref="FL23">
    <cfRule type="expression" dxfId="11030" priority="13656" stopIfTrue="1">
      <formula>WEEKDAY($A23)=1</formula>
    </cfRule>
  </conditionalFormatting>
  <conditionalFormatting sqref="FL23">
    <cfRule type="expression" dxfId="11029" priority="13655" stopIfTrue="1">
      <formula>WEEKDAY($A23)=1</formula>
    </cfRule>
  </conditionalFormatting>
  <conditionalFormatting sqref="FL23">
    <cfRule type="expression" dxfId="11028" priority="13654" stopIfTrue="1">
      <formula>WEEKDAY($A23)=1</formula>
    </cfRule>
  </conditionalFormatting>
  <conditionalFormatting sqref="FL23">
    <cfRule type="expression" dxfId="11027" priority="13653" stopIfTrue="1">
      <formula>WEEKDAY($A23)=1</formula>
    </cfRule>
  </conditionalFormatting>
  <conditionalFormatting sqref="FL23">
    <cfRule type="expression" dxfId="11026" priority="13652" stopIfTrue="1">
      <formula>WEEKDAY($A23)=1</formula>
    </cfRule>
  </conditionalFormatting>
  <conditionalFormatting sqref="FL23">
    <cfRule type="expression" dxfId="11025" priority="13651" stopIfTrue="1">
      <formula>WEEKDAY($A23)=1</formula>
    </cfRule>
  </conditionalFormatting>
  <conditionalFormatting sqref="FL23">
    <cfRule type="expression" dxfId="11024" priority="13650" stopIfTrue="1">
      <formula>WEEKDAY($A23)=1</formula>
    </cfRule>
  </conditionalFormatting>
  <conditionalFormatting sqref="FL23">
    <cfRule type="expression" dxfId="11023" priority="13649" stopIfTrue="1">
      <formula>WEEKDAY($A23)=1</formula>
    </cfRule>
  </conditionalFormatting>
  <conditionalFormatting sqref="FL23">
    <cfRule type="expression" dxfId="11022" priority="13648" stopIfTrue="1">
      <formula>WEEKDAY($A23)=1</formula>
    </cfRule>
  </conditionalFormatting>
  <conditionalFormatting sqref="FL23">
    <cfRule type="expression" dxfId="11021" priority="13647" stopIfTrue="1">
      <formula>WEEKDAY($A23)=1</formula>
    </cfRule>
  </conditionalFormatting>
  <conditionalFormatting sqref="FL23">
    <cfRule type="expression" dxfId="11020" priority="13646" stopIfTrue="1">
      <formula>WEEKDAY($A23)=1</formula>
    </cfRule>
  </conditionalFormatting>
  <conditionalFormatting sqref="FL23">
    <cfRule type="expression" dxfId="11019" priority="13645" stopIfTrue="1">
      <formula>WEEKDAY($A23)=1</formula>
    </cfRule>
  </conditionalFormatting>
  <conditionalFormatting sqref="FL23">
    <cfRule type="expression" dxfId="11018" priority="13644" stopIfTrue="1">
      <formula>WEEKDAY($A23)=1</formula>
    </cfRule>
  </conditionalFormatting>
  <conditionalFormatting sqref="FL23">
    <cfRule type="expression" dxfId="11017" priority="13643" stopIfTrue="1">
      <formula>WEEKDAY($A23)=1</formula>
    </cfRule>
  </conditionalFormatting>
  <conditionalFormatting sqref="FL23">
    <cfRule type="expression" dxfId="11016" priority="13642" stopIfTrue="1">
      <formula>WEEKDAY($A23)=1</formula>
    </cfRule>
  </conditionalFormatting>
  <conditionalFormatting sqref="FL23">
    <cfRule type="expression" dxfId="11015" priority="13641" stopIfTrue="1">
      <formula>WEEKDAY($A23)=1</formula>
    </cfRule>
  </conditionalFormatting>
  <conditionalFormatting sqref="FL23">
    <cfRule type="expression" dxfId="11014" priority="13640" stopIfTrue="1">
      <formula>WEEKDAY($A23)=1</formula>
    </cfRule>
  </conditionalFormatting>
  <conditionalFormatting sqref="FL23">
    <cfRule type="expression" dxfId="11013" priority="13639" stopIfTrue="1">
      <formula>WEEKDAY($A23)=1</formula>
    </cfRule>
  </conditionalFormatting>
  <conditionalFormatting sqref="FL23">
    <cfRule type="expression" dxfId="11012" priority="13637" stopIfTrue="1">
      <formula>WEEKDAY($A23)=1</formula>
    </cfRule>
  </conditionalFormatting>
  <conditionalFormatting sqref="FL23">
    <cfRule type="expression" dxfId="11011" priority="13636" stopIfTrue="1">
      <formula>WEEKDAY($A23)=1</formula>
    </cfRule>
  </conditionalFormatting>
  <conditionalFormatting sqref="FL23">
    <cfRule type="expression" dxfId="11010" priority="13635" stopIfTrue="1">
      <formula>WEEKDAY($A23)=1</formula>
    </cfRule>
  </conditionalFormatting>
  <conditionalFormatting sqref="FL23">
    <cfRule type="expression" dxfId="11009" priority="13634" stopIfTrue="1">
      <formula>WEEKDAY($A23)=1</formula>
    </cfRule>
  </conditionalFormatting>
  <conditionalFormatting sqref="FL23">
    <cfRule type="expression" dxfId="11008" priority="13633" stopIfTrue="1">
      <formula>WEEKDAY($A23)=1</formula>
    </cfRule>
  </conditionalFormatting>
  <conditionalFormatting sqref="FL23">
    <cfRule type="expression" dxfId="11007" priority="13632" stopIfTrue="1">
      <formula>WEEKDAY($A23)=1</formula>
    </cfRule>
  </conditionalFormatting>
  <conditionalFormatting sqref="FL23">
    <cfRule type="expression" dxfId="11006" priority="13631" stopIfTrue="1">
      <formula>WEEKDAY($A23)=1</formula>
    </cfRule>
  </conditionalFormatting>
  <conditionalFormatting sqref="FL23">
    <cfRule type="expression" dxfId="11005" priority="13630" stopIfTrue="1">
      <formula>WEEKDAY($A23)=1</formula>
    </cfRule>
  </conditionalFormatting>
  <conditionalFormatting sqref="FL23">
    <cfRule type="expression" dxfId="11004" priority="13629" stopIfTrue="1">
      <formula>WEEKDAY($A23)=1</formula>
    </cfRule>
  </conditionalFormatting>
  <conditionalFormatting sqref="FL23">
    <cfRule type="expression" dxfId="11003" priority="13628" stopIfTrue="1">
      <formula>WEEKDAY($A23)=1</formula>
    </cfRule>
  </conditionalFormatting>
  <conditionalFormatting sqref="FL23">
    <cfRule type="expression" dxfId="11002" priority="13627" stopIfTrue="1">
      <formula>WEEKDAY($A23)=1</formula>
    </cfRule>
  </conditionalFormatting>
  <conditionalFormatting sqref="FL23">
    <cfRule type="expression" dxfId="11001" priority="13626" stopIfTrue="1">
      <formula>WEEKDAY($A23)=1</formula>
    </cfRule>
  </conditionalFormatting>
  <conditionalFormatting sqref="FL23">
    <cfRule type="expression" dxfId="11000" priority="13625" stopIfTrue="1">
      <formula>WEEKDAY($A23)=1</formula>
    </cfRule>
  </conditionalFormatting>
  <conditionalFormatting sqref="FL23">
    <cfRule type="expression" dxfId="10999" priority="13624" stopIfTrue="1">
      <formula>WEEKDAY($A23)=1</formula>
    </cfRule>
  </conditionalFormatting>
  <conditionalFormatting sqref="FL23">
    <cfRule type="expression" dxfId="10998" priority="13623" stopIfTrue="1">
      <formula>WEEKDAY($A23)=1</formula>
    </cfRule>
  </conditionalFormatting>
  <conditionalFormatting sqref="FL23">
    <cfRule type="expression" dxfId="10997" priority="13622" stopIfTrue="1">
      <formula>WEEKDAY($A23)=1</formula>
    </cfRule>
  </conditionalFormatting>
  <conditionalFormatting sqref="FL23">
    <cfRule type="expression" dxfId="10996" priority="13621" stopIfTrue="1">
      <formula>WEEKDAY($A23)=1</formula>
    </cfRule>
  </conditionalFormatting>
  <conditionalFormatting sqref="FL23">
    <cfRule type="expression" dxfId="10995" priority="13620" stopIfTrue="1">
      <formula>WEEKDAY($A23)=1</formula>
    </cfRule>
  </conditionalFormatting>
  <conditionalFormatting sqref="FL23">
    <cfRule type="expression" dxfId="10994" priority="13619" stopIfTrue="1">
      <formula>WEEKDAY($A23)=1</formula>
    </cfRule>
  </conditionalFormatting>
  <conditionalFormatting sqref="FL23">
    <cfRule type="expression" dxfId="10993" priority="13618" stopIfTrue="1">
      <formula>WEEKDAY($A23)=1</formula>
    </cfRule>
  </conditionalFormatting>
  <conditionalFormatting sqref="FL23">
    <cfRule type="expression" dxfId="10992" priority="13617" stopIfTrue="1">
      <formula>WEEKDAY($A23)=1</formula>
    </cfRule>
  </conditionalFormatting>
  <conditionalFormatting sqref="FL23">
    <cfRule type="expression" dxfId="10991" priority="13616" stopIfTrue="1">
      <formula>WEEKDAY($A23)=1</formula>
    </cfRule>
  </conditionalFormatting>
  <conditionalFormatting sqref="FL23">
    <cfRule type="expression" dxfId="10990" priority="13615" stopIfTrue="1">
      <formula>WEEKDAY($A23)=1</formula>
    </cfRule>
  </conditionalFormatting>
  <conditionalFormatting sqref="FL23">
    <cfRule type="expression" dxfId="10989" priority="13614" stopIfTrue="1">
      <formula>WEEKDAY($A23)=1</formula>
    </cfRule>
  </conditionalFormatting>
  <conditionalFormatting sqref="FL23">
    <cfRule type="expression" dxfId="10988" priority="13613" stopIfTrue="1">
      <formula>WEEKDAY($A23)=1</formula>
    </cfRule>
  </conditionalFormatting>
  <conditionalFormatting sqref="FL23">
    <cfRule type="expression" dxfId="10987" priority="13612" stopIfTrue="1">
      <formula>WEEKDAY($A23)=1</formula>
    </cfRule>
  </conditionalFormatting>
  <conditionalFormatting sqref="FL23">
    <cfRule type="expression" dxfId="10986" priority="13611" stopIfTrue="1">
      <formula>WEEKDAY($A23)=1</formula>
    </cfRule>
  </conditionalFormatting>
  <conditionalFormatting sqref="FL23">
    <cfRule type="expression" dxfId="10985" priority="13610" stopIfTrue="1">
      <formula>WEEKDAY($A23)=1</formula>
    </cfRule>
  </conditionalFormatting>
  <conditionalFormatting sqref="FL23">
    <cfRule type="expression" dxfId="10984" priority="13609" stopIfTrue="1">
      <formula>WEEKDAY($A23)=1</formula>
    </cfRule>
  </conditionalFormatting>
  <conditionalFormatting sqref="FL23">
    <cfRule type="expression" dxfId="10983" priority="13608" stopIfTrue="1">
      <formula>WEEKDAY($A23)=1</formula>
    </cfRule>
  </conditionalFormatting>
  <conditionalFormatting sqref="FL23">
    <cfRule type="expression" dxfId="10982" priority="13607" stopIfTrue="1">
      <formula>WEEKDAY($A23)=1</formula>
    </cfRule>
  </conditionalFormatting>
  <conditionalFormatting sqref="FL23">
    <cfRule type="expression" dxfId="10981" priority="13606" stopIfTrue="1">
      <formula>WEEKDAY($A23)=1</formula>
    </cfRule>
  </conditionalFormatting>
  <conditionalFormatting sqref="FL23">
    <cfRule type="expression" dxfId="10980" priority="13605" stopIfTrue="1">
      <formula>WEEKDAY($A23)=1</formula>
    </cfRule>
  </conditionalFormatting>
  <conditionalFormatting sqref="FL23">
    <cfRule type="expression" dxfId="10979" priority="13604" stopIfTrue="1">
      <formula>WEEKDAY($A23)=1</formula>
    </cfRule>
  </conditionalFormatting>
  <conditionalFormatting sqref="FL23">
    <cfRule type="expression" dxfId="10978" priority="13600" stopIfTrue="1">
      <formula>WEEKDAY($A23)=1</formula>
    </cfRule>
  </conditionalFormatting>
  <conditionalFormatting sqref="FL23">
    <cfRule type="expression" dxfId="10977" priority="13603" stopIfTrue="1">
      <formula>WEEKDAY($A23)=1</formula>
    </cfRule>
  </conditionalFormatting>
  <conditionalFormatting sqref="FL23">
    <cfRule type="expression" dxfId="10976" priority="13602" stopIfTrue="1">
      <formula>WEEKDAY($A23)=1</formula>
    </cfRule>
  </conditionalFormatting>
  <conditionalFormatting sqref="FL23">
    <cfRule type="expression" dxfId="10975" priority="13601" stopIfTrue="1">
      <formula>WEEKDAY($A23)=1</formula>
    </cfRule>
  </conditionalFormatting>
  <conditionalFormatting sqref="FL23">
    <cfRule type="expression" dxfId="10974" priority="13599" stopIfTrue="1">
      <formula>WEEKDAY($A23)=1</formula>
    </cfRule>
  </conditionalFormatting>
  <conditionalFormatting sqref="FL23">
    <cfRule type="expression" dxfId="10973" priority="13598" stopIfTrue="1">
      <formula>WEEKDAY($A23)=1</formula>
    </cfRule>
  </conditionalFormatting>
  <conditionalFormatting sqref="FL23">
    <cfRule type="expression" dxfId="10972" priority="13597" stopIfTrue="1">
      <formula>WEEKDAY($A23)=1</formula>
    </cfRule>
  </conditionalFormatting>
  <conditionalFormatting sqref="FL23">
    <cfRule type="expression" dxfId="10971" priority="13596" stopIfTrue="1">
      <formula>WEEKDAY($A23)=1</formula>
    </cfRule>
  </conditionalFormatting>
  <conditionalFormatting sqref="FL23">
    <cfRule type="expression" dxfId="10970" priority="13549" stopIfTrue="1">
      <formula>WEEKDAY($A23)=1</formula>
    </cfRule>
  </conditionalFormatting>
  <conditionalFormatting sqref="FL23">
    <cfRule type="expression" dxfId="10969" priority="13595" stopIfTrue="1">
      <formula>WEEKDAY($A23)=1</formula>
    </cfRule>
  </conditionalFormatting>
  <conditionalFormatting sqref="FL23">
    <cfRule type="expression" dxfId="10968" priority="13594" stopIfTrue="1">
      <formula>WEEKDAY($A23)=1</formula>
    </cfRule>
  </conditionalFormatting>
  <conditionalFormatting sqref="FL23">
    <cfRule type="expression" dxfId="10967" priority="13593" stopIfTrue="1">
      <formula>WEEKDAY($A23)=1</formula>
    </cfRule>
  </conditionalFormatting>
  <conditionalFormatting sqref="FL23">
    <cfRule type="expression" dxfId="10966" priority="13592" stopIfTrue="1">
      <formula>WEEKDAY($A23)=1</formula>
    </cfRule>
  </conditionalFormatting>
  <conditionalFormatting sqref="FL23">
    <cfRule type="expression" dxfId="10965" priority="13591" stopIfTrue="1">
      <formula>WEEKDAY($A23)=1</formula>
    </cfRule>
  </conditionalFormatting>
  <conditionalFormatting sqref="FL23">
    <cfRule type="expression" dxfId="10964" priority="13590" stopIfTrue="1">
      <formula>WEEKDAY($A23)=1</formula>
    </cfRule>
  </conditionalFormatting>
  <conditionalFormatting sqref="FL23">
    <cfRule type="expression" dxfId="10963" priority="13589" stopIfTrue="1">
      <formula>WEEKDAY($A23)=1</formula>
    </cfRule>
  </conditionalFormatting>
  <conditionalFormatting sqref="FL23">
    <cfRule type="expression" dxfId="10962" priority="13588" stopIfTrue="1">
      <formula>WEEKDAY($A23)=1</formula>
    </cfRule>
  </conditionalFormatting>
  <conditionalFormatting sqref="FL23">
    <cfRule type="expression" dxfId="10961" priority="13587" stopIfTrue="1">
      <formula>WEEKDAY($A23)=1</formula>
    </cfRule>
  </conditionalFormatting>
  <conditionalFormatting sqref="FL23">
    <cfRule type="expression" dxfId="10960" priority="13586" stopIfTrue="1">
      <formula>WEEKDAY($A23)=1</formula>
    </cfRule>
  </conditionalFormatting>
  <conditionalFormatting sqref="FL23">
    <cfRule type="expression" dxfId="10959" priority="13585" stopIfTrue="1">
      <formula>WEEKDAY($A23)=1</formula>
    </cfRule>
  </conditionalFormatting>
  <conditionalFormatting sqref="FL23">
    <cfRule type="expression" dxfId="10958" priority="13584" stopIfTrue="1">
      <formula>WEEKDAY($A23)=1</formula>
    </cfRule>
  </conditionalFormatting>
  <conditionalFormatting sqref="FL23">
    <cfRule type="expression" dxfId="10957" priority="13583" stopIfTrue="1">
      <formula>WEEKDAY($A23)=1</formula>
    </cfRule>
  </conditionalFormatting>
  <conditionalFormatting sqref="FL23">
    <cfRule type="expression" dxfId="10956" priority="13582" stopIfTrue="1">
      <formula>WEEKDAY($A23)=1</formula>
    </cfRule>
  </conditionalFormatting>
  <conditionalFormatting sqref="FL23">
    <cfRule type="expression" dxfId="10955" priority="13581" stopIfTrue="1">
      <formula>WEEKDAY($A23)=1</formula>
    </cfRule>
  </conditionalFormatting>
  <conditionalFormatting sqref="FL23">
    <cfRule type="expression" dxfId="10954" priority="13580" stopIfTrue="1">
      <formula>WEEKDAY($A23)=1</formula>
    </cfRule>
  </conditionalFormatting>
  <conditionalFormatting sqref="FL23">
    <cfRule type="expression" dxfId="10953" priority="13579" stopIfTrue="1">
      <formula>WEEKDAY($A23)=1</formula>
    </cfRule>
  </conditionalFormatting>
  <conditionalFormatting sqref="FL23">
    <cfRule type="expression" dxfId="10952" priority="13578" stopIfTrue="1">
      <formula>WEEKDAY($A23)=1</formula>
    </cfRule>
  </conditionalFormatting>
  <conditionalFormatting sqref="FL23">
    <cfRule type="expression" dxfId="10951" priority="13577" stopIfTrue="1">
      <formula>WEEKDAY($A23)=1</formula>
    </cfRule>
  </conditionalFormatting>
  <conditionalFormatting sqref="FL23">
    <cfRule type="expression" dxfId="10950" priority="13576" stopIfTrue="1">
      <formula>WEEKDAY($A23)=1</formula>
    </cfRule>
  </conditionalFormatting>
  <conditionalFormatting sqref="FL23">
    <cfRule type="expression" dxfId="10949" priority="13575" stopIfTrue="1">
      <formula>WEEKDAY($A23)=1</formula>
    </cfRule>
  </conditionalFormatting>
  <conditionalFormatting sqref="FL23">
    <cfRule type="expression" dxfId="10948" priority="13574" stopIfTrue="1">
      <formula>WEEKDAY($A23)=1</formula>
    </cfRule>
  </conditionalFormatting>
  <conditionalFormatting sqref="FL23">
    <cfRule type="expression" dxfId="10947" priority="13573" stopIfTrue="1">
      <formula>WEEKDAY($A23)=1</formula>
    </cfRule>
  </conditionalFormatting>
  <conditionalFormatting sqref="FL23">
    <cfRule type="expression" dxfId="10946" priority="13572" stopIfTrue="1">
      <formula>WEEKDAY($A23)=1</formula>
    </cfRule>
  </conditionalFormatting>
  <conditionalFormatting sqref="FL23">
    <cfRule type="expression" dxfId="10945" priority="13571" stopIfTrue="1">
      <formula>WEEKDAY($A23)=1</formula>
    </cfRule>
  </conditionalFormatting>
  <conditionalFormatting sqref="FL23">
    <cfRule type="expression" dxfId="10944" priority="13570" stopIfTrue="1">
      <formula>WEEKDAY($A23)=1</formula>
    </cfRule>
  </conditionalFormatting>
  <conditionalFormatting sqref="FL23">
    <cfRule type="expression" dxfId="10943" priority="13569" stopIfTrue="1">
      <formula>WEEKDAY($A23)=1</formula>
    </cfRule>
  </conditionalFormatting>
  <conditionalFormatting sqref="FL23">
    <cfRule type="expression" dxfId="10942" priority="13568" stopIfTrue="1">
      <formula>WEEKDAY($A23)=1</formula>
    </cfRule>
  </conditionalFormatting>
  <conditionalFormatting sqref="FL23">
    <cfRule type="expression" dxfId="10941" priority="13567" stopIfTrue="1">
      <formula>WEEKDAY($A23)=1</formula>
    </cfRule>
  </conditionalFormatting>
  <conditionalFormatting sqref="FL23">
    <cfRule type="expression" dxfId="10940" priority="13566" stopIfTrue="1">
      <formula>WEEKDAY($A23)=1</formula>
    </cfRule>
  </conditionalFormatting>
  <conditionalFormatting sqref="FL23">
    <cfRule type="expression" dxfId="10939" priority="13565" stopIfTrue="1">
      <formula>WEEKDAY($A23)=1</formula>
    </cfRule>
  </conditionalFormatting>
  <conditionalFormatting sqref="FL23">
    <cfRule type="expression" dxfId="10938" priority="13564" stopIfTrue="1">
      <formula>WEEKDAY($A23)=1</formula>
    </cfRule>
  </conditionalFormatting>
  <conditionalFormatting sqref="FL23">
    <cfRule type="expression" dxfId="10937" priority="13563" stopIfTrue="1">
      <formula>WEEKDAY($A23)=1</formula>
    </cfRule>
  </conditionalFormatting>
  <conditionalFormatting sqref="FL23">
    <cfRule type="expression" dxfId="10936" priority="13562" stopIfTrue="1">
      <formula>WEEKDAY($A23)=1</formula>
    </cfRule>
  </conditionalFormatting>
  <conditionalFormatting sqref="FL23">
    <cfRule type="expression" dxfId="10935" priority="13561" stopIfTrue="1">
      <formula>WEEKDAY($A23)=1</formula>
    </cfRule>
  </conditionalFormatting>
  <conditionalFormatting sqref="FL23">
    <cfRule type="expression" dxfId="10934" priority="13560" stopIfTrue="1">
      <formula>WEEKDAY($A23)=1</formula>
    </cfRule>
  </conditionalFormatting>
  <conditionalFormatting sqref="FL23">
    <cfRule type="expression" dxfId="10933" priority="13559" stopIfTrue="1">
      <formula>WEEKDAY($A23)=1</formula>
    </cfRule>
  </conditionalFormatting>
  <conditionalFormatting sqref="FL23">
    <cfRule type="expression" dxfId="10932" priority="13558" stopIfTrue="1">
      <formula>WEEKDAY($A23)=1</formula>
    </cfRule>
  </conditionalFormatting>
  <conditionalFormatting sqref="FL23">
    <cfRule type="expression" dxfId="10931" priority="13557" stopIfTrue="1">
      <formula>WEEKDAY($A23)=1</formula>
    </cfRule>
  </conditionalFormatting>
  <conditionalFormatting sqref="FL23">
    <cfRule type="expression" dxfId="10930" priority="13556" stopIfTrue="1">
      <formula>WEEKDAY($A23)=1</formula>
    </cfRule>
  </conditionalFormatting>
  <conditionalFormatting sqref="FL23">
    <cfRule type="expression" dxfId="10929" priority="13555" stopIfTrue="1">
      <formula>WEEKDAY($A23)=1</formula>
    </cfRule>
  </conditionalFormatting>
  <conditionalFormatting sqref="FL23">
    <cfRule type="expression" dxfId="10928" priority="13554" stopIfTrue="1">
      <formula>WEEKDAY($A23)=1</formula>
    </cfRule>
  </conditionalFormatting>
  <conditionalFormatting sqref="FL23">
    <cfRule type="expression" dxfId="10927" priority="13553" stopIfTrue="1">
      <formula>WEEKDAY($A23)=1</formula>
    </cfRule>
  </conditionalFormatting>
  <conditionalFormatting sqref="FL23">
    <cfRule type="expression" dxfId="10926" priority="13552" stopIfTrue="1">
      <formula>WEEKDAY($A23)=1</formula>
    </cfRule>
  </conditionalFormatting>
  <conditionalFormatting sqref="FL23">
    <cfRule type="expression" dxfId="10925" priority="13551" stopIfTrue="1">
      <formula>WEEKDAY($A23)=1</formula>
    </cfRule>
  </conditionalFormatting>
  <conditionalFormatting sqref="FL23">
    <cfRule type="expression" dxfId="10924" priority="13550" stopIfTrue="1">
      <formula>WEEKDAY($A23)=1</formula>
    </cfRule>
  </conditionalFormatting>
  <conditionalFormatting sqref="FL23">
    <cfRule type="expression" dxfId="10923" priority="13545" stopIfTrue="1">
      <formula>WEEKDAY($A23)=1</formula>
    </cfRule>
  </conditionalFormatting>
  <conditionalFormatting sqref="FL23">
    <cfRule type="expression" dxfId="10922" priority="13548" stopIfTrue="1">
      <formula>WEEKDAY($A23)=1</formula>
    </cfRule>
  </conditionalFormatting>
  <conditionalFormatting sqref="FL23">
    <cfRule type="expression" dxfId="10921" priority="13547" stopIfTrue="1">
      <formula>WEEKDAY($A23)=1</formula>
    </cfRule>
  </conditionalFormatting>
  <conditionalFormatting sqref="FL23">
    <cfRule type="expression" dxfId="10920" priority="13546" stopIfTrue="1">
      <formula>WEEKDAY($A23)=1</formula>
    </cfRule>
  </conditionalFormatting>
  <conditionalFormatting sqref="FL23">
    <cfRule type="expression" dxfId="10919" priority="13544" stopIfTrue="1">
      <formula>WEEKDAY($A23)=1</formula>
    </cfRule>
  </conditionalFormatting>
  <conditionalFormatting sqref="FL23">
    <cfRule type="expression" dxfId="10918" priority="13543" stopIfTrue="1">
      <formula>WEEKDAY($A23)=1</formula>
    </cfRule>
  </conditionalFormatting>
  <conditionalFormatting sqref="FL23">
    <cfRule type="expression" dxfId="10917" priority="13542" stopIfTrue="1">
      <formula>WEEKDAY($A23)=1</formula>
    </cfRule>
  </conditionalFormatting>
  <conditionalFormatting sqref="FL23">
    <cfRule type="expression" dxfId="10916" priority="13541" stopIfTrue="1">
      <formula>WEEKDAY($A23)=1</formula>
    </cfRule>
  </conditionalFormatting>
  <conditionalFormatting sqref="FL23">
    <cfRule type="expression" dxfId="10915" priority="13494" stopIfTrue="1">
      <formula>WEEKDAY($A23)=1</formula>
    </cfRule>
  </conditionalFormatting>
  <conditionalFormatting sqref="FL23">
    <cfRule type="expression" dxfId="10914" priority="13540" stopIfTrue="1">
      <formula>WEEKDAY($A23)=1</formula>
    </cfRule>
  </conditionalFormatting>
  <conditionalFormatting sqref="FL23">
    <cfRule type="expression" dxfId="10913" priority="13539" stopIfTrue="1">
      <formula>WEEKDAY($A23)=1</formula>
    </cfRule>
  </conditionalFormatting>
  <conditionalFormatting sqref="FL23">
    <cfRule type="expression" dxfId="10912" priority="13538" stopIfTrue="1">
      <formula>WEEKDAY($A23)=1</formula>
    </cfRule>
  </conditionalFormatting>
  <conditionalFormatting sqref="FL23">
    <cfRule type="expression" dxfId="10911" priority="13537" stopIfTrue="1">
      <formula>WEEKDAY($A23)=1</formula>
    </cfRule>
  </conditionalFormatting>
  <conditionalFormatting sqref="FL23">
    <cfRule type="expression" dxfId="10910" priority="13536" stopIfTrue="1">
      <formula>WEEKDAY($A23)=1</formula>
    </cfRule>
  </conditionalFormatting>
  <conditionalFormatting sqref="FL23">
    <cfRule type="expression" dxfId="10909" priority="13535" stopIfTrue="1">
      <formula>WEEKDAY($A23)=1</formula>
    </cfRule>
  </conditionalFormatting>
  <conditionalFormatting sqref="FL23">
    <cfRule type="expression" dxfId="10908" priority="13534" stopIfTrue="1">
      <formula>WEEKDAY($A23)=1</formula>
    </cfRule>
  </conditionalFormatting>
  <conditionalFormatting sqref="FL23">
    <cfRule type="expression" dxfId="10907" priority="13533" stopIfTrue="1">
      <formula>WEEKDAY($A23)=1</formula>
    </cfRule>
  </conditionalFormatting>
  <conditionalFormatting sqref="FL23">
    <cfRule type="expression" dxfId="10906" priority="13532" stopIfTrue="1">
      <formula>WEEKDAY($A23)=1</formula>
    </cfRule>
  </conditionalFormatting>
  <conditionalFormatting sqref="FL23">
    <cfRule type="expression" dxfId="10905" priority="13531" stopIfTrue="1">
      <formula>WEEKDAY($A23)=1</formula>
    </cfRule>
  </conditionalFormatting>
  <conditionalFormatting sqref="FL23">
    <cfRule type="expression" dxfId="10904" priority="13530" stopIfTrue="1">
      <formula>WEEKDAY($A23)=1</formula>
    </cfRule>
  </conditionalFormatting>
  <conditionalFormatting sqref="FL23">
    <cfRule type="expression" dxfId="10903" priority="13529" stopIfTrue="1">
      <formula>WEEKDAY($A23)=1</formula>
    </cfRule>
  </conditionalFormatting>
  <conditionalFormatting sqref="FL23">
    <cfRule type="expression" dxfId="10902" priority="13528" stopIfTrue="1">
      <formula>WEEKDAY($A23)=1</formula>
    </cfRule>
  </conditionalFormatting>
  <conditionalFormatting sqref="FL23">
    <cfRule type="expression" dxfId="10901" priority="13527" stopIfTrue="1">
      <formula>WEEKDAY($A23)=1</formula>
    </cfRule>
  </conditionalFormatting>
  <conditionalFormatting sqref="FL23">
    <cfRule type="expression" dxfId="10900" priority="13526" stopIfTrue="1">
      <formula>WEEKDAY($A23)=1</formula>
    </cfRule>
  </conditionalFormatting>
  <conditionalFormatting sqref="FL23">
    <cfRule type="expression" dxfId="10899" priority="13525" stopIfTrue="1">
      <formula>WEEKDAY($A23)=1</formula>
    </cfRule>
  </conditionalFormatting>
  <conditionalFormatting sqref="FL23">
    <cfRule type="expression" dxfId="10898" priority="13524" stopIfTrue="1">
      <formula>WEEKDAY($A23)=1</formula>
    </cfRule>
  </conditionalFormatting>
  <conditionalFormatting sqref="FL23">
    <cfRule type="expression" dxfId="10897" priority="13523" stopIfTrue="1">
      <formula>WEEKDAY($A23)=1</formula>
    </cfRule>
  </conditionalFormatting>
  <conditionalFormatting sqref="FL23">
    <cfRule type="expression" dxfId="10896" priority="13522" stopIfTrue="1">
      <formula>WEEKDAY($A23)=1</formula>
    </cfRule>
  </conditionalFormatting>
  <conditionalFormatting sqref="FL23">
    <cfRule type="expression" dxfId="10895" priority="13521" stopIfTrue="1">
      <formula>WEEKDAY($A23)=1</formula>
    </cfRule>
  </conditionalFormatting>
  <conditionalFormatting sqref="FL23">
    <cfRule type="expression" dxfId="10894" priority="13520" stopIfTrue="1">
      <formula>WEEKDAY($A23)=1</formula>
    </cfRule>
  </conditionalFormatting>
  <conditionalFormatting sqref="FL23">
    <cfRule type="expression" dxfId="10893" priority="13519" stopIfTrue="1">
      <formula>WEEKDAY($A23)=1</formula>
    </cfRule>
  </conditionalFormatting>
  <conditionalFormatting sqref="FL23">
    <cfRule type="expression" dxfId="10892" priority="13518" stopIfTrue="1">
      <formula>WEEKDAY($A23)=1</formula>
    </cfRule>
  </conditionalFormatting>
  <conditionalFormatting sqref="FL23">
    <cfRule type="expression" dxfId="10891" priority="13517" stopIfTrue="1">
      <formula>WEEKDAY($A23)=1</formula>
    </cfRule>
  </conditionalFormatting>
  <conditionalFormatting sqref="FL23">
    <cfRule type="expression" dxfId="10890" priority="13516" stopIfTrue="1">
      <formula>WEEKDAY($A23)=1</formula>
    </cfRule>
  </conditionalFormatting>
  <conditionalFormatting sqref="FL23">
    <cfRule type="expression" dxfId="10889" priority="13515" stopIfTrue="1">
      <formula>WEEKDAY($A23)=1</formula>
    </cfRule>
  </conditionalFormatting>
  <conditionalFormatting sqref="FL23">
    <cfRule type="expression" dxfId="10888" priority="13514" stopIfTrue="1">
      <formula>WEEKDAY($A23)=1</formula>
    </cfRule>
  </conditionalFormatting>
  <conditionalFormatting sqref="FL23">
    <cfRule type="expression" dxfId="10887" priority="13513" stopIfTrue="1">
      <formula>WEEKDAY($A23)=1</formula>
    </cfRule>
  </conditionalFormatting>
  <conditionalFormatting sqref="FL23">
    <cfRule type="expression" dxfId="10886" priority="13512" stopIfTrue="1">
      <formula>WEEKDAY($A23)=1</formula>
    </cfRule>
  </conditionalFormatting>
  <conditionalFormatting sqref="FL23">
    <cfRule type="expression" dxfId="10885" priority="13511" stopIfTrue="1">
      <formula>WEEKDAY($A23)=1</formula>
    </cfRule>
  </conditionalFormatting>
  <conditionalFormatting sqref="FL23">
    <cfRule type="expression" dxfId="10884" priority="13510" stopIfTrue="1">
      <formula>WEEKDAY($A23)=1</formula>
    </cfRule>
  </conditionalFormatting>
  <conditionalFormatting sqref="FL23">
    <cfRule type="expression" dxfId="10883" priority="13509" stopIfTrue="1">
      <formula>WEEKDAY($A23)=1</formula>
    </cfRule>
  </conditionalFormatting>
  <conditionalFormatting sqref="FL23">
    <cfRule type="expression" dxfId="10882" priority="13508" stopIfTrue="1">
      <formula>WEEKDAY($A23)=1</formula>
    </cfRule>
  </conditionalFormatting>
  <conditionalFormatting sqref="FL23">
    <cfRule type="expression" dxfId="10881" priority="13507" stopIfTrue="1">
      <formula>WEEKDAY($A23)=1</formula>
    </cfRule>
  </conditionalFormatting>
  <conditionalFormatting sqref="FL23">
    <cfRule type="expression" dxfId="10880" priority="13506" stopIfTrue="1">
      <formula>WEEKDAY($A23)=1</formula>
    </cfRule>
  </conditionalFormatting>
  <conditionalFormatting sqref="FL23">
    <cfRule type="expression" dxfId="10879" priority="13505" stopIfTrue="1">
      <formula>WEEKDAY($A23)=1</formula>
    </cfRule>
  </conditionalFormatting>
  <conditionalFormatting sqref="FL23">
    <cfRule type="expression" dxfId="10878" priority="13504" stopIfTrue="1">
      <formula>WEEKDAY($A23)=1</formula>
    </cfRule>
  </conditionalFormatting>
  <conditionalFormatting sqref="FL23">
    <cfRule type="expression" dxfId="10877" priority="13503" stopIfTrue="1">
      <formula>WEEKDAY($A23)=1</formula>
    </cfRule>
  </conditionalFormatting>
  <conditionalFormatting sqref="FL23">
    <cfRule type="expression" dxfId="10876" priority="13502" stopIfTrue="1">
      <formula>WEEKDAY($A23)=1</formula>
    </cfRule>
  </conditionalFormatting>
  <conditionalFormatting sqref="FL23">
    <cfRule type="expression" dxfId="10875" priority="13501" stopIfTrue="1">
      <formula>WEEKDAY($A23)=1</formula>
    </cfRule>
  </conditionalFormatting>
  <conditionalFormatting sqref="FL23">
    <cfRule type="expression" dxfId="10874" priority="13500" stopIfTrue="1">
      <formula>WEEKDAY($A23)=1</formula>
    </cfRule>
  </conditionalFormatting>
  <conditionalFormatting sqref="FL23">
    <cfRule type="expression" dxfId="10873" priority="13499" stopIfTrue="1">
      <formula>WEEKDAY($A23)=1</formula>
    </cfRule>
  </conditionalFormatting>
  <conditionalFormatting sqref="FL23">
    <cfRule type="expression" dxfId="10872" priority="13498" stopIfTrue="1">
      <formula>WEEKDAY($A23)=1</formula>
    </cfRule>
  </conditionalFormatting>
  <conditionalFormatting sqref="FL23">
    <cfRule type="expression" dxfId="10871" priority="13497" stopIfTrue="1">
      <formula>WEEKDAY($A23)=1</formula>
    </cfRule>
  </conditionalFormatting>
  <conditionalFormatting sqref="FL23">
    <cfRule type="expression" dxfId="10870" priority="13496" stopIfTrue="1">
      <formula>WEEKDAY($A23)=1</formula>
    </cfRule>
  </conditionalFormatting>
  <conditionalFormatting sqref="FL23">
    <cfRule type="expression" dxfId="10869" priority="13495" stopIfTrue="1">
      <formula>WEEKDAY($A23)=1</formula>
    </cfRule>
  </conditionalFormatting>
  <conditionalFormatting sqref="FL23">
    <cfRule type="expression" dxfId="10868" priority="13493" stopIfTrue="1">
      <formula>WEEKDAY($A23)=1</formula>
    </cfRule>
  </conditionalFormatting>
  <conditionalFormatting sqref="FL23">
    <cfRule type="expression" dxfId="10867" priority="13492" stopIfTrue="1">
      <formula>WEEKDAY($A23)=1</formula>
    </cfRule>
  </conditionalFormatting>
  <conditionalFormatting sqref="FL23">
    <cfRule type="expression" dxfId="10866" priority="13491" stopIfTrue="1">
      <formula>WEEKDAY($A23)=1</formula>
    </cfRule>
  </conditionalFormatting>
  <conditionalFormatting sqref="FL23">
    <cfRule type="expression" dxfId="10865" priority="13490" stopIfTrue="1">
      <formula>WEEKDAY($A23)=1</formula>
    </cfRule>
  </conditionalFormatting>
  <conditionalFormatting sqref="FL23">
    <cfRule type="expression" dxfId="10864" priority="13489" stopIfTrue="1">
      <formula>WEEKDAY($A23)=1</formula>
    </cfRule>
  </conditionalFormatting>
  <conditionalFormatting sqref="FL23">
    <cfRule type="expression" dxfId="10863" priority="13488" stopIfTrue="1">
      <formula>WEEKDAY($A23)=1</formula>
    </cfRule>
  </conditionalFormatting>
  <conditionalFormatting sqref="FL23">
    <cfRule type="expression" dxfId="10862" priority="13487" stopIfTrue="1">
      <formula>WEEKDAY($A23)=1</formula>
    </cfRule>
  </conditionalFormatting>
  <conditionalFormatting sqref="FL23">
    <cfRule type="expression" dxfId="10861" priority="13486" stopIfTrue="1">
      <formula>WEEKDAY($A23)=1</formula>
    </cfRule>
  </conditionalFormatting>
  <conditionalFormatting sqref="FL23">
    <cfRule type="expression" dxfId="10860" priority="13485" stopIfTrue="1">
      <formula>WEEKDAY($A23)=1</formula>
    </cfRule>
  </conditionalFormatting>
  <conditionalFormatting sqref="FL23">
    <cfRule type="expression" dxfId="10859" priority="13484" stopIfTrue="1">
      <formula>WEEKDAY($A23)=1</formula>
    </cfRule>
  </conditionalFormatting>
  <conditionalFormatting sqref="FL23">
    <cfRule type="expression" dxfId="10858" priority="13483" stopIfTrue="1">
      <formula>WEEKDAY($A23)=1</formula>
    </cfRule>
  </conditionalFormatting>
  <conditionalFormatting sqref="FL23">
    <cfRule type="expression" dxfId="10857" priority="13482" stopIfTrue="1">
      <formula>WEEKDAY($A23)=1</formula>
    </cfRule>
  </conditionalFormatting>
  <conditionalFormatting sqref="FL23">
    <cfRule type="expression" dxfId="10856" priority="13481" stopIfTrue="1">
      <formula>WEEKDAY($A23)=1</formula>
    </cfRule>
  </conditionalFormatting>
  <conditionalFormatting sqref="FL23">
    <cfRule type="expression" dxfId="10855" priority="13480" stopIfTrue="1">
      <formula>WEEKDAY($A23)=1</formula>
    </cfRule>
  </conditionalFormatting>
  <conditionalFormatting sqref="FL23">
    <cfRule type="expression" dxfId="10854" priority="13479" stopIfTrue="1">
      <formula>WEEKDAY($A23)=1</formula>
    </cfRule>
  </conditionalFormatting>
  <conditionalFormatting sqref="FL23">
    <cfRule type="expression" dxfId="10853" priority="13478" stopIfTrue="1">
      <formula>WEEKDAY($A23)=1</formula>
    </cfRule>
  </conditionalFormatting>
  <conditionalFormatting sqref="FL23">
    <cfRule type="expression" dxfId="10852" priority="13477" stopIfTrue="1">
      <formula>WEEKDAY($A23)=1</formula>
    </cfRule>
  </conditionalFormatting>
  <conditionalFormatting sqref="FL23">
    <cfRule type="expression" dxfId="10851" priority="13476" stopIfTrue="1">
      <formula>WEEKDAY($A23)=1</formula>
    </cfRule>
  </conditionalFormatting>
  <conditionalFormatting sqref="FL23">
    <cfRule type="expression" dxfId="10850" priority="13475" stopIfTrue="1">
      <formula>WEEKDAY($A23)=1</formula>
    </cfRule>
  </conditionalFormatting>
  <conditionalFormatting sqref="FL23">
    <cfRule type="expression" dxfId="10849" priority="13474" stopIfTrue="1">
      <formula>WEEKDAY($A23)=1</formula>
    </cfRule>
  </conditionalFormatting>
  <conditionalFormatting sqref="FL23">
    <cfRule type="expression" dxfId="10848" priority="13473" stopIfTrue="1">
      <formula>WEEKDAY($A23)=1</formula>
    </cfRule>
  </conditionalFormatting>
  <conditionalFormatting sqref="FL23">
    <cfRule type="expression" dxfId="10847" priority="13472" stopIfTrue="1">
      <formula>WEEKDAY($A23)=1</formula>
    </cfRule>
  </conditionalFormatting>
  <conditionalFormatting sqref="FL23">
    <cfRule type="expression" dxfId="10846" priority="13471" stopIfTrue="1">
      <formula>WEEKDAY($A23)=1</formula>
    </cfRule>
  </conditionalFormatting>
  <conditionalFormatting sqref="FL23">
    <cfRule type="expression" dxfId="10845" priority="13470" stopIfTrue="1">
      <formula>WEEKDAY($A23)=1</formula>
    </cfRule>
  </conditionalFormatting>
  <conditionalFormatting sqref="FL23">
    <cfRule type="expression" dxfId="10844" priority="13469" stopIfTrue="1">
      <formula>WEEKDAY($A23)=1</formula>
    </cfRule>
  </conditionalFormatting>
  <conditionalFormatting sqref="FL23">
    <cfRule type="expression" dxfId="10843" priority="13468" stopIfTrue="1">
      <formula>WEEKDAY($A23)=1</formula>
    </cfRule>
  </conditionalFormatting>
  <conditionalFormatting sqref="FL23">
    <cfRule type="expression" dxfId="10842" priority="13467" stopIfTrue="1">
      <formula>WEEKDAY($A23)=1</formula>
    </cfRule>
  </conditionalFormatting>
  <conditionalFormatting sqref="FL23">
    <cfRule type="expression" dxfId="10841" priority="13466" stopIfTrue="1">
      <formula>WEEKDAY($A23)=1</formula>
    </cfRule>
  </conditionalFormatting>
  <conditionalFormatting sqref="FL23">
    <cfRule type="expression" dxfId="10840" priority="13465" stopIfTrue="1">
      <formula>WEEKDAY($A23)=1</formula>
    </cfRule>
  </conditionalFormatting>
  <conditionalFormatting sqref="FL23">
    <cfRule type="expression" dxfId="10839" priority="13464" stopIfTrue="1">
      <formula>WEEKDAY($A23)=1</formula>
    </cfRule>
  </conditionalFormatting>
  <conditionalFormatting sqref="FL23">
    <cfRule type="expression" dxfId="10838" priority="13463" stopIfTrue="1">
      <formula>WEEKDAY($A23)=1</formula>
    </cfRule>
  </conditionalFormatting>
  <conditionalFormatting sqref="FL23">
    <cfRule type="expression" dxfId="10837" priority="13462" stopIfTrue="1">
      <formula>WEEKDAY($A23)=1</formula>
    </cfRule>
  </conditionalFormatting>
  <conditionalFormatting sqref="FL23">
    <cfRule type="expression" dxfId="10836" priority="13461" stopIfTrue="1">
      <formula>WEEKDAY($A23)=1</formula>
    </cfRule>
  </conditionalFormatting>
  <conditionalFormatting sqref="FL23">
    <cfRule type="expression" dxfId="10835" priority="13460" stopIfTrue="1">
      <formula>WEEKDAY($A23)=1</formula>
    </cfRule>
  </conditionalFormatting>
  <conditionalFormatting sqref="FL23">
    <cfRule type="expression" dxfId="10834" priority="13456" stopIfTrue="1">
      <formula>WEEKDAY($A23)=1</formula>
    </cfRule>
  </conditionalFormatting>
  <conditionalFormatting sqref="FL23">
    <cfRule type="expression" dxfId="10833" priority="13459" stopIfTrue="1">
      <formula>WEEKDAY($A23)=1</formula>
    </cfRule>
  </conditionalFormatting>
  <conditionalFormatting sqref="FL23">
    <cfRule type="expression" dxfId="10832" priority="13458" stopIfTrue="1">
      <formula>WEEKDAY($A23)=1</formula>
    </cfRule>
  </conditionalFormatting>
  <conditionalFormatting sqref="FL23">
    <cfRule type="expression" dxfId="10831" priority="13457" stopIfTrue="1">
      <formula>WEEKDAY($A23)=1</formula>
    </cfRule>
  </conditionalFormatting>
  <conditionalFormatting sqref="FL23">
    <cfRule type="expression" dxfId="10830" priority="13455" stopIfTrue="1">
      <formula>WEEKDAY($A23)=1</formula>
    </cfRule>
  </conditionalFormatting>
  <conditionalFormatting sqref="FL23">
    <cfRule type="expression" dxfId="10829" priority="13454" stopIfTrue="1">
      <formula>WEEKDAY($A23)=1</formula>
    </cfRule>
  </conditionalFormatting>
  <conditionalFormatting sqref="FL23">
    <cfRule type="expression" dxfId="10828" priority="13453" stopIfTrue="1">
      <formula>WEEKDAY($A23)=1</formula>
    </cfRule>
  </conditionalFormatting>
  <conditionalFormatting sqref="FL23">
    <cfRule type="expression" dxfId="10827" priority="13452" stopIfTrue="1">
      <formula>WEEKDAY($A23)=1</formula>
    </cfRule>
  </conditionalFormatting>
  <conditionalFormatting sqref="FL23">
    <cfRule type="expression" dxfId="10826" priority="13405" stopIfTrue="1">
      <formula>WEEKDAY($A23)=1</formula>
    </cfRule>
  </conditionalFormatting>
  <conditionalFormatting sqref="FL23">
    <cfRule type="expression" dxfId="10825" priority="13451" stopIfTrue="1">
      <formula>WEEKDAY($A23)=1</formula>
    </cfRule>
  </conditionalFormatting>
  <conditionalFormatting sqref="FL23">
    <cfRule type="expression" dxfId="10824" priority="13450" stopIfTrue="1">
      <formula>WEEKDAY($A23)=1</formula>
    </cfRule>
  </conditionalFormatting>
  <conditionalFormatting sqref="FL23">
    <cfRule type="expression" dxfId="10823" priority="13449" stopIfTrue="1">
      <formula>WEEKDAY($A23)=1</formula>
    </cfRule>
  </conditionalFormatting>
  <conditionalFormatting sqref="FL23">
    <cfRule type="expression" dxfId="10822" priority="13448" stopIfTrue="1">
      <formula>WEEKDAY($A23)=1</formula>
    </cfRule>
  </conditionalFormatting>
  <conditionalFormatting sqref="FL23">
    <cfRule type="expression" dxfId="10821" priority="13447" stopIfTrue="1">
      <formula>WEEKDAY($A23)=1</formula>
    </cfRule>
  </conditionalFormatting>
  <conditionalFormatting sqref="FL23">
    <cfRule type="expression" dxfId="10820" priority="13446" stopIfTrue="1">
      <formula>WEEKDAY($A23)=1</formula>
    </cfRule>
  </conditionalFormatting>
  <conditionalFormatting sqref="FL23">
    <cfRule type="expression" dxfId="10819" priority="13445" stopIfTrue="1">
      <formula>WEEKDAY($A23)=1</formula>
    </cfRule>
  </conditionalFormatting>
  <conditionalFormatting sqref="FL23">
    <cfRule type="expression" dxfId="10818" priority="13444" stopIfTrue="1">
      <formula>WEEKDAY($A23)=1</formula>
    </cfRule>
  </conditionalFormatting>
  <conditionalFormatting sqref="FL23">
    <cfRule type="expression" dxfId="10817" priority="13443" stopIfTrue="1">
      <formula>WEEKDAY($A23)=1</formula>
    </cfRule>
  </conditionalFormatting>
  <conditionalFormatting sqref="FL23">
    <cfRule type="expression" dxfId="10816" priority="13442" stopIfTrue="1">
      <formula>WEEKDAY($A23)=1</formula>
    </cfRule>
  </conditionalFormatting>
  <conditionalFormatting sqref="FL23">
    <cfRule type="expression" dxfId="10815" priority="13441" stopIfTrue="1">
      <formula>WEEKDAY($A23)=1</formula>
    </cfRule>
  </conditionalFormatting>
  <conditionalFormatting sqref="FL23">
    <cfRule type="expression" dxfId="10814" priority="13440" stopIfTrue="1">
      <formula>WEEKDAY($A23)=1</formula>
    </cfRule>
  </conditionalFormatting>
  <conditionalFormatting sqref="FL23">
    <cfRule type="expression" dxfId="10813" priority="13439" stopIfTrue="1">
      <formula>WEEKDAY($A23)=1</formula>
    </cfRule>
  </conditionalFormatting>
  <conditionalFormatting sqref="FL23">
    <cfRule type="expression" dxfId="10812" priority="13438" stopIfTrue="1">
      <formula>WEEKDAY($A23)=1</formula>
    </cfRule>
  </conditionalFormatting>
  <conditionalFormatting sqref="FL23">
    <cfRule type="expression" dxfId="10811" priority="13437" stopIfTrue="1">
      <formula>WEEKDAY($A23)=1</formula>
    </cfRule>
  </conditionalFormatting>
  <conditionalFormatting sqref="FL23">
    <cfRule type="expression" dxfId="10810" priority="13436" stopIfTrue="1">
      <formula>WEEKDAY($A23)=1</formula>
    </cfRule>
  </conditionalFormatting>
  <conditionalFormatting sqref="FL23">
    <cfRule type="expression" dxfId="10809" priority="13435" stopIfTrue="1">
      <formula>WEEKDAY($A23)=1</formula>
    </cfRule>
  </conditionalFormatting>
  <conditionalFormatting sqref="FL23">
    <cfRule type="expression" dxfId="10808" priority="13434" stopIfTrue="1">
      <formula>WEEKDAY($A23)=1</formula>
    </cfRule>
  </conditionalFormatting>
  <conditionalFormatting sqref="FL23">
    <cfRule type="expression" dxfId="10807" priority="13433" stopIfTrue="1">
      <formula>WEEKDAY($A23)=1</formula>
    </cfRule>
  </conditionalFormatting>
  <conditionalFormatting sqref="FL23">
    <cfRule type="expression" dxfId="10806" priority="13432" stopIfTrue="1">
      <formula>WEEKDAY($A23)=1</formula>
    </cfRule>
  </conditionalFormatting>
  <conditionalFormatting sqref="FL23">
    <cfRule type="expression" dxfId="10805" priority="13431" stopIfTrue="1">
      <formula>WEEKDAY($A23)=1</formula>
    </cfRule>
  </conditionalFormatting>
  <conditionalFormatting sqref="FL23">
    <cfRule type="expression" dxfId="10804" priority="13430" stopIfTrue="1">
      <formula>WEEKDAY($A23)=1</formula>
    </cfRule>
  </conditionalFormatting>
  <conditionalFormatting sqref="FL23">
    <cfRule type="expression" dxfId="10803" priority="13429" stopIfTrue="1">
      <formula>WEEKDAY($A23)=1</formula>
    </cfRule>
  </conditionalFormatting>
  <conditionalFormatting sqref="FL23">
    <cfRule type="expression" dxfId="10802" priority="13428" stopIfTrue="1">
      <formula>WEEKDAY($A23)=1</formula>
    </cfRule>
  </conditionalFormatting>
  <conditionalFormatting sqref="FL23">
    <cfRule type="expression" dxfId="10801" priority="13427" stopIfTrue="1">
      <formula>WEEKDAY($A23)=1</formula>
    </cfRule>
  </conditionalFormatting>
  <conditionalFormatting sqref="FL23">
    <cfRule type="expression" dxfId="10800" priority="13426" stopIfTrue="1">
      <formula>WEEKDAY($A23)=1</formula>
    </cfRule>
  </conditionalFormatting>
  <conditionalFormatting sqref="FL23">
    <cfRule type="expression" dxfId="10799" priority="13425" stopIfTrue="1">
      <formula>WEEKDAY($A23)=1</formula>
    </cfRule>
  </conditionalFormatting>
  <conditionalFormatting sqref="FL23">
    <cfRule type="expression" dxfId="10798" priority="13424" stopIfTrue="1">
      <formula>WEEKDAY($A23)=1</formula>
    </cfRule>
  </conditionalFormatting>
  <conditionalFormatting sqref="FL23">
    <cfRule type="expression" dxfId="10797" priority="13423" stopIfTrue="1">
      <formula>WEEKDAY($A23)=1</formula>
    </cfRule>
  </conditionalFormatting>
  <conditionalFormatting sqref="FL23">
    <cfRule type="expression" dxfId="10796" priority="13422" stopIfTrue="1">
      <formula>WEEKDAY($A23)=1</formula>
    </cfRule>
  </conditionalFormatting>
  <conditionalFormatting sqref="FL23">
    <cfRule type="expression" dxfId="10795" priority="13421" stopIfTrue="1">
      <formula>WEEKDAY($A23)=1</formula>
    </cfRule>
  </conditionalFormatting>
  <conditionalFormatting sqref="FL23">
    <cfRule type="expression" dxfId="10794" priority="13420" stopIfTrue="1">
      <formula>WEEKDAY($A23)=1</formula>
    </cfRule>
  </conditionalFormatting>
  <conditionalFormatting sqref="FL23">
    <cfRule type="expression" dxfId="10793" priority="13419" stopIfTrue="1">
      <formula>WEEKDAY($A23)=1</formula>
    </cfRule>
  </conditionalFormatting>
  <conditionalFormatting sqref="FL23">
    <cfRule type="expression" dxfId="10792" priority="13418" stopIfTrue="1">
      <formula>WEEKDAY($A23)=1</formula>
    </cfRule>
  </conditionalFormatting>
  <conditionalFormatting sqref="FL23">
    <cfRule type="expression" dxfId="10791" priority="13417" stopIfTrue="1">
      <formula>WEEKDAY($A23)=1</formula>
    </cfRule>
  </conditionalFormatting>
  <conditionalFormatting sqref="FL23">
    <cfRule type="expression" dxfId="10790" priority="13416" stopIfTrue="1">
      <formula>WEEKDAY($A23)=1</formula>
    </cfRule>
  </conditionalFormatting>
  <conditionalFormatting sqref="FL23">
    <cfRule type="expression" dxfId="10789" priority="13415" stopIfTrue="1">
      <formula>WEEKDAY($A23)=1</formula>
    </cfRule>
  </conditionalFormatting>
  <conditionalFormatting sqref="FL23">
    <cfRule type="expression" dxfId="10788" priority="13414" stopIfTrue="1">
      <formula>WEEKDAY($A23)=1</formula>
    </cfRule>
  </conditionalFormatting>
  <conditionalFormatting sqref="FL23">
    <cfRule type="expression" dxfId="10787" priority="13413" stopIfTrue="1">
      <formula>WEEKDAY($A23)=1</formula>
    </cfRule>
  </conditionalFormatting>
  <conditionalFormatting sqref="FL23">
    <cfRule type="expression" dxfId="10786" priority="13412" stopIfTrue="1">
      <formula>WEEKDAY($A23)=1</formula>
    </cfRule>
  </conditionalFormatting>
  <conditionalFormatting sqref="FL23">
    <cfRule type="expression" dxfId="10785" priority="13411" stopIfTrue="1">
      <formula>WEEKDAY($A23)=1</formula>
    </cfRule>
  </conditionalFormatting>
  <conditionalFormatting sqref="FL23">
    <cfRule type="expression" dxfId="10784" priority="13410" stopIfTrue="1">
      <formula>WEEKDAY($A23)=1</formula>
    </cfRule>
  </conditionalFormatting>
  <conditionalFormatting sqref="FL23">
    <cfRule type="expression" dxfId="10783" priority="13409" stopIfTrue="1">
      <formula>WEEKDAY($A23)=1</formula>
    </cfRule>
  </conditionalFormatting>
  <conditionalFormatting sqref="FL23">
    <cfRule type="expression" dxfId="10782" priority="13408" stopIfTrue="1">
      <formula>WEEKDAY($A23)=1</formula>
    </cfRule>
  </conditionalFormatting>
  <conditionalFormatting sqref="FL23">
    <cfRule type="expression" dxfId="10781" priority="13407" stopIfTrue="1">
      <formula>WEEKDAY($A23)=1</formula>
    </cfRule>
  </conditionalFormatting>
  <conditionalFormatting sqref="FL23">
    <cfRule type="expression" dxfId="10780" priority="13406" stopIfTrue="1">
      <formula>WEEKDAY($A23)=1</formula>
    </cfRule>
  </conditionalFormatting>
  <conditionalFormatting sqref="FL23">
    <cfRule type="expression" dxfId="10779" priority="13401" stopIfTrue="1">
      <formula>WEEKDAY($A23)=1</formula>
    </cfRule>
  </conditionalFormatting>
  <conditionalFormatting sqref="FL23">
    <cfRule type="expression" dxfId="10778" priority="13404" stopIfTrue="1">
      <formula>WEEKDAY($A23)=1</formula>
    </cfRule>
  </conditionalFormatting>
  <conditionalFormatting sqref="FL23">
    <cfRule type="expression" dxfId="10777" priority="13403" stopIfTrue="1">
      <formula>WEEKDAY($A23)=1</formula>
    </cfRule>
  </conditionalFormatting>
  <conditionalFormatting sqref="FL23">
    <cfRule type="expression" dxfId="10776" priority="13402" stopIfTrue="1">
      <formula>WEEKDAY($A23)=1</formula>
    </cfRule>
  </conditionalFormatting>
  <conditionalFormatting sqref="FL23">
    <cfRule type="expression" dxfId="10775" priority="13400" stopIfTrue="1">
      <formula>WEEKDAY($A23)=1</formula>
    </cfRule>
  </conditionalFormatting>
  <conditionalFormatting sqref="FL23">
    <cfRule type="expression" dxfId="10774" priority="13399" stopIfTrue="1">
      <formula>WEEKDAY($A23)=1</formula>
    </cfRule>
  </conditionalFormatting>
  <conditionalFormatting sqref="FL23">
    <cfRule type="expression" dxfId="10773" priority="13398" stopIfTrue="1">
      <formula>WEEKDAY($A23)=1</formula>
    </cfRule>
  </conditionalFormatting>
  <conditionalFormatting sqref="FL23">
    <cfRule type="expression" dxfId="10772" priority="13397" stopIfTrue="1">
      <formula>WEEKDAY($A23)=1</formula>
    </cfRule>
  </conditionalFormatting>
  <conditionalFormatting sqref="FL23">
    <cfRule type="expression" dxfId="10771" priority="13350" stopIfTrue="1">
      <formula>WEEKDAY($A23)=1</formula>
    </cfRule>
  </conditionalFormatting>
  <conditionalFormatting sqref="FL23">
    <cfRule type="expression" dxfId="10770" priority="13396" stopIfTrue="1">
      <formula>WEEKDAY($A23)=1</formula>
    </cfRule>
  </conditionalFormatting>
  <conditionalFormatting sqref="FL23">
    <cfRule type="expression" dxfId="10769" priority="13395" stopIfTrue="1">
      <formula>WEEKDAY($A23)=1</formula>
    </cfRule>
  </conditionalFormatting>
  <conditionalFormatting sqref="FL23">
    <cfRule type="expression" dxfId="10768" priority="13394" stopIfTrue="1">
      <formula>WEEKDAY($A23)=1</formula>
    </cfRule>
  </conditionalFormatting>
  <conditionalFormatting sqref="FL23">
    <cfRule type="expression" dxfId="10767" priority="13393" stopIfTrue="1">
      <formula>WEEKDAY($A23)=1</formula>
    </cfRule>
  </conditionalFormatting>
  <conditionalFormatting sqref="FL23">
    <cfRule type="expression" dxfId="10766" priority="13392" stopIfTrue="1">
      <formula>WEEKDAY($A23)=1</formula>
    </cfRule>
  </conditionalFormatting>
  <conditionalFormatting sqref="FL23">
    <cfRule type="expression" dxfId="10765" priority="13391" stopIfTrue="1">
      <formula>WEEKDAY($A23)=1</formula>
    </cfRule>
  </conditionalFormatting>
  <conditionalFormatting sqref="FL23">
    <cfRule type="expression" dxfId="10764" priority="13390" stopIfTrue="1">
      <formula>WEEKDAY($A23)=1</formula>
    </cfRule>
  </conditionalFormatting>
  <conditionalFormatting sqref="FL23">
    <cfRule type="expression" dxfId="10763" priority="13389" stopIfTrue="1">
      <formula>WEEKDAY($A23)=1</formula>
    </cfRule>
  </conditionalFormatting>
  <conditionalFormatting sqref="FL23">
    <cfRule type="expression" dxfId="10762" priority="13388" stopIfTrue="1">
      <formula>WEEKDAY($A23)=1</formula>
    </cfRule>
  </conditionalFormatting>
  <conditionalFormatting sqref="FL23">
    <cfRule type="expression" dxfId="10761" priority="13387" stopIfTrue="1">
      <formula>WEEKDAY($A23)=1</formula>
    </cfRule>
  </conditionalFormatting>
  <conditionalFormatting sqref="FL23">
    <cfRule type="expression" dxfId="10760" priority="13386" stopIfTrue="1">
      <formula>WEEKDAY($A23)=1</formula>
    </cfRule>
  </conditionalFormatting>
  <conditionalFormatting sqref="FL23">
    <cfRule type="expression" dxfId="10759" priority="13385" stopIfTrue="1">
      <formula>WEEKDAY($A23)=1</formula>
    </cfRule>
  </conditionalFormatting>
  <conditionalFormatting sqref="FL23">
    <cfRule type="expression" dxfId="10758" priority="13384" stopIfTrue="1">
      <formula>WEEKDAY($A23)=1</formula>
    </cfRule>
  </conditionalFormatting>
  <conditionalFormatting sqref="FL23">
    <cfRule type="expression" dxfId="10757" priority="13383" stopIfTrue="1">
      <formula>WEEKDAY($A23)=1</formula>
    </cfRule>
  </conditionalFormatting>
  <conditionalFormatting sqref="FL23">
    <cfRule type="expression" dxfId="10756" priority="13382" stopIfTrue="1">
      <formula>WEEKDAY($A23)=1</formula>
    </cfRule>
  </conditionalFormatting>
  <conditionalFormatting sqref="FL23">
    <cfRule type="expression" dxfId="10755" priority="13381" stopIfTrue="1">
      <formula>WEEKDAY($A23)=1</formula>
    </cfRule>
  </conditionalFormatting>
  <conditionalFormatting sqref="FL23">
    <cfRule type="expression" dxfId="10754" priority="13380" stopIfTrue="1">
      <formula>WEEKDAY($A23)=1</formula>
    </cfRule>
  </conditionalFormatting>
  <conditionalFormatting sqref="FL23">
    <cfRule type="expression" dxfId="10753" priority="13379" stopIfTrue="1">
      <formula>WEEKDAY($A23)=1</formula>
    </cfRule>
  </conditionalFormatting>
  <conditionalFormatting sqref="FL23">
    <cfRule type="expression" dxfId="10752" priority="13378" stopIfTrue="1">
      <formula>WEEKDAY($A23)=1</formula>
    </cfRule>
  </conditionalFormatting>
  <conditionalFormatting sqref="FL23">
    <cfRule type="expression" dxfId="10751" priority="13377" stopIfTrue="1">
      <formula>WEEKDAY($A23)=1</formula>
    </cfRule>
  </conditionalFormatting>
  <conditionalFormatting sqref="FL23">
    <cfRule type="expression" dxfId="10750" priority="13376" stopIfTrue="1">
      <formula>WEEKDAY($A23)=1</formula>
    </cfRule>
  </conditionalFormatting>
  <conditionalFormatting sqref="FL23">
    <cfRule type="expression" dxfId="10749" priority="13375" stopIfTrue="1">
      <formula>WEEKDAY($A23)=1</formula>
    </cfRule>
  </conditionalFormatting>
  <conditionalFormatting sqref="FL23">
    <cfRule type="expression" dxfId="10748" priority="13374" stopIfTrue="1">
      <formula>WEEKDAY($A23)=1</formula>
    </cfRule>
  </conditionalFormatting>
  <conditionalFormatting sqref="FL23">
    <cfRule type="expression" dxfId="10747" priority="13373" stopIfTrue="1">
      <formula>WEEKDAY($A23)=1</formula>
    </cfRule>
  </conditionalFormatting>
  <conditionalFormatting sqref="FL23">
    <cfRule type="expression" dxfId="10746" priority="13372" stopIfTrue="1">
      <formula>WEEKDAY($A23)=1</formula>
    </cfRule>
  </conditionalFormatting>
  <conditionalFormatting sqref="FL23">
    <cfRule type="expression" dxfId="10745" priority="13371" stopIfTrue="1">
      <formula>WEEKDAY($A23)=1</formula>
    </cfRule>
  </conditionalFormatting>
  <conditionalFormatting sqref="FL23">
    <cfRule type="expression" dxfId="10744" priority="13370" stopIfTrue="1">
      <formula>WEEKDAY($A23)=1</formula>
    </cfRule>
  </conditionalFormatting>
  <conditionalFormatting sqref="FL23">
    <cfRule type="expression" dxfId="10743" priority="13369" stopIfTrue="1">
      <formula>WEEKDAY($A23)=1</formula>
    </cfRule>
  </conditionalFormatting>
  <conditionalFormatting sqref="FL23">
    <cfRule type="expression" dxfId="10742" priority="13368" stopIfTrue="1">
      <formula>WEEKDAY($A23)=1</formula>
    </cfRule>
  </conditionalFormatting>
  <conditionalFormatting sqref="FL23">
    <cfRule type="expression" dxfId="10741" priority="13367" stopIfTrue="1">
      <formula>WEEKDAY($A23)=1</formula>
    </cfRule>
  </conditionalFormatting>
  <conditionalFormatting sqref="FL23">
    <cfRule type="expression" dxfId="10740" priority="13366" stopIfTrue="1">
      <formula>WEEKDAY($A23)=1</formula>
    </cfRule>
  </conditionalFormatting>
  <conditionalFormatting sqref="FL23">
    <cfRule type="expression" dxfId="10739" priority="13365" stopIfTrue="1">
      <formula>WEEKDAY($A23)=1</formula>
    </cfRule>
  </conditionalFormatting>
  <conditionalFormatting sqref="FL23">
    <cfRule type="expression" dxfId="10738" priority="13364" stopIfTrue="1">
      <formula>WEEKDAY($A23)=1</formula>
    </cfRule>
  </conditionalFormatting>
  <conditionalFormatting sqref="FL23">
    <cfRule type="expression" dxfId="10737" priority="13363" stopIfTrue="1">
      <formula>WEEKDAY($A23)=1</formula>
    </cfRule>
  </conditionalFormatting>
  <conditionalFormatting sqref="FL23">
    <cfRule type="expression" dxfId="10736" priority="13362" stopIfTrue="1">
      <formula>WEEKDAY($A23)=1</formula>
    </cfRule>
  </conditionalFormatting>
  <conditionalFormatting sqref="FL23">
    <cfRule type="expression" dxfId="10735" priority="13361" stopIfTrue="1">
      <formula>WEEKDAY($A23)=1</formula>
    </cfRule>
  </conditionalFormatting>
  <conditionalFormatting sqref="FL23">
    <cfRule type="expression" dxfId="10734" priority="13360" stopIfTrue="1">
      <formula>WEEKDAY($A23)=1</formula>
    </cfRule>
  </conditionalFormatting>
  <conditionalFormatting sqref="FL23">
    <cfRule type="expression" dxfId="10733" priority="13359" stopIfTrue="1">
      <formula>WEEKDAY($A23)=1</formula>
    </cfRule>
  </conditionalFormatting>
  <conditionalFormatting sqref="FL23">
    <cfRule type="expression" dxfId="10732" priority="13358" stopIfTrue="1">
      <formula>WEEKDAY($A23)=1</formula>
    </cfRule>
  </conditionalFormatting>
  <conditionalFormatting sqref="FL23">
    <cfRule type="expression" dxfId="10731" priority="13357" stopIfTrue="1">
      <formula>WEEKDAY($A23)=1</formula>
    </cfRule>
  </conditionalFormatting>
  <conditionalFormatting sqref="FL23">
    <cfRule type="expression" dxfId="10730" priority="13356" stopIfTrue="1">
      <formula>WEEKDAY($A23)=1</formula>
    </cfRule>
  </conditionalFormatting>
  <conditionalFormatting sqref="FL23">
    <cfRule type="expression" dxfId="10729" priority="13355" stopIfTrue="1">
      <formula>WEEKDAY($A23)=1</formula>
    </cfRule>
  </conditionalFormatting>
  <conditionalFormatting sqref="FL23">
    <cfRule type="expression" dxfId="10728" priority="13354" stopIfTrue="1">
      <formula>WEEKDAY($A23)=1</formula>
    </cfRule>
  </conditionalFormatting>
  <conditionalFormatting sqref="FL23">
    <cfRule type="expression" dxfId="10727" priority="13353" stopIfTrue="1">
      <formula>WEEKDAY($A23)=1</formula>
    </cfRule>
  </conditionalFormatting>
  <conditionalFormatting sqref="FL23">
    <cfRule type="expression" dxfId="10726" priority="13352" stopIfTrue="1">
      <formula>WEEKDAY($A23)=1</formula>
    </cfRule>
  </conditionalFormatting>
  <conditionalFormatting sqref="FL23">
    <cfRule type="expression" dxfId="10725" priority="13351" stopIfTrue="1">
      <formula>WEEKDAY($A23)=1</formula>
    </cfRule>
  </conditionalFormatting>
  <conditionalFormatting sqref="FL23">
    <cfRule type="expression" dxfId="10724" priority="13349" stopIfTrue="1">
      <formula>WEEKDAY($A23)=1</formula>
    </cfRule>
  </conditionalFormatting>
  <conditionalFormatting sqref="FL23">
    <cfRule type="expression" dxfId="10723" priority="13348" stopIfTrue="1">
      <formula>WEEKDAY($A23)=1</formula>
    </cfRule>
  </conditionalFormatting>
  <conditionalFormatting sqref="FL23">
    <cfRule type="expression" dxfId="10722" priority="13347" stopIfTrue="1">
      <formula>WEEKDAY($A23)=1</formula>
    </cfRule>
  </conditionalFormatting>
  <conditionalFormatting sqref="FL23">
    <cfRule type="expression" dxfId="10721" priority="13346" stopIfTrue="1">
      <formula>WEEKDAY($A23)=1</formula>
    </cfRule>
  </conditionalFormatting>
  <conditionalFormatting sqref="FL23">
    <cfRule type="expression" dxfId="10720" priority="13345" stopIfTrue="1">
      <formula>WEEKDAY($A23)=1</formula>
    </cfRule>
  </conditionalFormatting>
  <conditionalFormatting sqref="FL23">
    <cfRule type="expression" dxfId="10719" priority="13344" stopIfTrue="1">
      <formula>WEEKDAY($A23)=1</formula>
    </cfRule>
  </conditionalFormatting>
  <conditionalFormatting sqref="FL23">
    <cfRule type="expression" dxfId="10718" priority="13343" stopIfTrue="1">
      <formula>WEEKDAY($A23)=1</formula>
    </cfRule>
  </conditionalFormatting>
  <conditionalFormatting sqref="FL23">
    <cfRule type="expression" dxfId="10717" priority="13342" stopIfTrue="1">
      <formula>WEEKDAY($A23)=1</formula>
    </cfRule>
  </conditionalFormatting>
  <conditionalFormatting sqref="FL23">
    <cfRule type="expression" dxfId="10716" priority="13341" stopIfTrue="1">
      <formula>WEEKDAY($A23)=1</formula>
    </cfRule>
  </conditionalFormatting>
  <conditionalFormatting sqref="FL23">
    <cfRule type="expression" dxfId="10715" priority="13340" stopIfTrue="1">
      <formula>WEEKDAY($A23)=1</formula>
    </cfRule>
  </conditionalFormatting>
  <conditionalFormatting sqref="FL23">
    <cfRule type="expression" dxfId="10714" priority="13339" stopIfTrue="1">
      <formula>WEEKDAY($A23)=1</formula>
    </cfRule>
  </conditionalFormatting>
  <conditionalFormatting sqref="FL23">
    <cfRule type="expression" dxfId="10713" priority="13338" stopIfTrue="1">
      <formula>WEEKDAY($A23)=1</formula>
    </cfRule>
  </conditionalFormatting>
  <conditionalFormatting sqref="FL23">
    <cfRule type="expression" dxfId="10712" priority="13337" stopIfTrue="1">
      <formula>WEEKDAY($A23)=1</formula>
    </cfRule>
  </conditionalFormatting>
  <conditionalFormatting sqref="FL23">
    <cfRule type="expression" dxfId="10711" priority="13336" stopIfTrue="1">
      <formula>WEEKDAY($A23)=1</formula>
    </cfRule>
  </conditionalFormatting>
  <conditionalFormatting sqref="FL23">
    <cfRule type="expression" dxfId="10710" priority="13335" stopIfTrue="1">
      <formula>WEEKDAY($A23)=1</formula>
    </cfRule>
  </conditionalFormatting>
  <conditionalFormatting sqref="FL23">
    <cfRule type="expression" dxfId="10709" priority="13334" stopIfTrue="1">
      <formula>WEEKDAY($A23)=1</formula>
    </cfRule>
  </conditionalFormatting>
  <conditionalFormatting sqref="FL23">
    <cfRule type="expression" dxfId="10708" priority="13333" stopIfTrue="1">
      <formula>WEEKDAY($A23)=1</formula>
    </cfRule>
  </conditionalFormatting>
  <conditionalFormatting sqref="FL23">
    <cfRule type="expression" dxfId="10707" priority="13332" stopIfTrue="1">
      <formula>WEEKDAY($A23)=1</formula>
    </cfRule>
  </conditionalFormatting>
  <conditionalFormatting sqref="FL23">
    <cfRule type="expression" dxfId="10706" priority="13331" stopIfTrue="1">
      <formula>WEEKDAY($A23)=1</formula>
    </cfRule>
  </conditionalFormatting>
  <conditionalFormatting sqref="FL23">
    <cfRule type="expression" dxfId="10705" priority="13330" stopIfTrue="1">
      <formula>WEEKDAY($A23)=1</formula>
    </cfRule>
  </conditionalFormatting>
  <conditionalFormatting sqref="FL23">
    <cfRule type="expression" dxfId="10704" priority="13329" stopIfTrue="1">
      <formula>WEEKDAY($A23)=1</formula>
    </cfRule>
  </conditionalFormatting>
  <conditionalFormatting sqref="FL23">
    <cfRule type="expression" dxfId="10703" priority="13328" stopIfTrue="1">
      <formula>WEEKDAY($A23)=1</formula>
    </cfRule>
  </conditionalFormatting>
  <conditionalFormatting sqref="FL23">
    <cfRule type="expression" dxfId="10702" priority="13327" stopIfTrue="1">
      <formula>WEEKDAY($A23)=1</formula>
    </cfRule>
  </conditionalFormatting>
  <conditionalFormatting sqref="FL23">
    <cfRule type="expression" dxfId="10701" priority="13326" stopIfTrue="1">
      <formula>WEEKDAY($A23)=1</formula>
    </cfRule>
  </conditionalFormatting>
  <conditionalFormatting sqref="FL23">
    <cfRule type="expression" dxfId="10700" priority="13325" stopIfTrue="1">
      <formula>WEEKDAY($A23)=1</formula>
    </cfRule>
  </conditionalFormatting>
  <conditionalFormatting sqref="FL23">
    <cfRule type="expression" dxfId="10699" priority="13324" stopIfTrue="1">
      <formula>WEEKDAY($A23)=1</formula>
    </cfRule>
  </conditionalFormatting>
  <conditionalFormatting sqref="FL23">
    <cfRule type="expression" dxfId="10698" priority="13323" stopIfTrue="1">
      <formula>WEEKDAY($A23)=1</formula>
    </cfRule>
  </conditionalFormatting>
  <conditionalFormatting sqref="FL23">
    <cfRule type="expression" dxfId="10697" priority="13322" stopIfTrue="1">
      <formula>WEEKDAY($A23)=1</formula>
    </cfRule>
  </conditionalFormatting>
  <conditionalFormatting sqref="FL23">
    <cfRule type="expression" dxfId="10696" priority="13321" stopIfTrue="1">
      <formula>WEEKDAY($A23)=1</formula>
    </cfRule>
  </conditionalFormatting>
  <conditionalFormatting sqref="FL23">
    <cfRule type="expression" dxfId="10695" priority="13320" stopIfTrue="1">
      <formula>WEEKDAY($A23)=1</formula>
    </cfRule>
  </conditionalFormatting>
  <conditionalFormatting sqref="FL23">
    <cfRule type="expression" dxfId="10694" priority="13319" stopIfTrue="1">
      <formula>WEEKDAY($A23)=1</formula>
    </cfRule>
  </conditionalFormatting>
  <conditionalFormatting sqref="FL23">
    <cfRule type="expression" dxfId="10693" priority="13318" stopIfTrue="1">
      <formula>WEEKDAY($A23)=1</formula>
    </cfRule>
  </conditionalFormatting>
  <conditionalFormatting sqref="FL23">
    <cfRule type="expression" dxfId="10692" priority="13317" stopIfTrue="1">
      <formula>WEEKDAY($A23)=1</formula>
    </cfRule>
  </conditionalFormatting>
  <conditionalFormatting sqref="FL23">
    <cfRule type="expression" dxfId="10691" priority="13316" stopIfTrue="1">
      <formula>WEEKDAY($A23)=1</formula>
    </cfRule>
  </conditionalFormatting>
  <conditionalFormatting sqref="FL23">
    <cfRule type="expression" dxfId="10690" priority="13312" stopIfTrue="1">
      <formula>WEEKDAY($A23)=1</formula>
    </cfRule>
  </conditionalFormatting>
  <conditionalFormatting sqref="FL23">
    <cfRule type="expression" dxfId="10689" priority="13315" stopIfTrue="1">
      <formula>WEEKDAY($A23)=1</formula>
    </cfRule>
  </conditionalFormatting>
  <conditionalFormatting sqref="FL23">
    <cfRule type="expression" dxfId="10688" priority="13314" stopIfTrue="1">
      <formula>WEEKDAY($A23)=1</formula>
    </cfRule>
  </conditionalFormatting>
  <conditionalFormatting sqref="FL23">
    <cfRule type="expression" dxfId="10687" priority="13313" stopIfTrue="1">
      <formula>WEEKDAY($A23)=1</formula>
    </cfRule>
  </conditionalFormatting>
  <conditionalFormatting sqref="FL23">
    <cfRule type="expression" dxfId="10686" priority="13311" stopIfTrue="1">
      <formula>WEEKDAY($A23)=1</formula>
    </cfRule>
  </conditionalFormatting>
  <conditionalFormatting sqref="FL23">
    <cfRule type="expression" dxfId="10685" priority="13310" stopIfTrue="1">
      <formula>WEEKDAY($A23)=1</formula>
    </cfRule>
  </conditionalFormatting>
  <conditionalFormatting sqref="FL23">
    <cfRule type="expression" dxfId="10684" priority="13309" stopIfTrue="1">
      <formula>WEEKDAY($A23)=1</formula>
    </cfRule>
  </conditionalFormatting>
  <conditionalFormatting sqref="FL23">
    <cfRule type="expression" dxfId="10683" priority="13308" stopIfTrue="1">
      <formula>WEEKDAY($A23)=1</formula>
    </cfRule>
  </conditionalFormatting>
  <conditionalFormatting sqref="FL23">
    <cfRule type="expression" dxfId="10682" priority="13261" stopIfTrue="1">
      <formula>WEEKDAY($A23)=1</formula>
    </cfRule>
  </conditionalFormatting>
  <conditionalFormatting sqref="FL23">
    <cfRule type="expression" dxfId="10681" priority="13307" stopIfTrue="1">
      <formula>WEEKDAY($A23)=1</formula>
    </cfRule>
  </conditionalFormatting>
  <conditionalFormatting sqref="FL23">
    <cfRule type="expression" dxfId="10680" priority="13306" stopIfTrue="1">
      <formula>WEEKDAY($A23)=1</formula>
    </cfRule>
  </conditionalFormatting>
  <conditionalFormatting sqref="FL23">
    <cfRule type="expression" dxfId="10679" priority="13305" stopIfTrue="1">
      <formula>WEEKDAY($A23)=1</formula>
    </cfRule>
  </conditionalFormatting>
  <conditionalFormatting sqref="FL23">
    <cfRule type="expression" dxfId="10678" priority="13304" stopIfTrue="1">
      <formula>WEEKDAY($A23)=1</formula>
    </cfRule>
  </conditionalFormatting>
  <conditionalFormatting sqref="FL23">
    <cfRule type="expression" dxfId="10677" priority="13303" stopIfTrue="1">
      <formula>WEEKDAY($A23)=1</formula>
    </cfRule>
  </conditionalFormatting>
  <conditionalFormatting sqref="FL23">
    <cfRule type="expression" dxfId="10676" priority="13302" stopIfTrue="1">
      <formula>WEEKDAY($A23)=1</formula>
    </cfRule>
  </conditionalFormatting>
  <conditionalFormatting sqref="FL23">
    <cfRule type="expression" dxfId="10675" priority="13301" stopIfTrue="1">
      <formula>WEEKDAY($A23)=1</formula>
    </cfRule>
  </conditionalFormatting>
  <conditionalFormatting sqref="FL23">
    <cfRule type="expression" dxfId="10674" priority="13300" stopIfTrue="1">
      <formula>WEEKDAY($A23)=1</formula>
    </cfRule>
  </conditionalFormatting>
  <conditionalFormatting sqref="FL23">
    <cfRule type="expression" dxfId="10673" priority="13299" stopIfTrue="1">
      <formula>WEEKDAY($A23)=1</formula>
    </cfRule>
  </conditionalFormatting>
  <conditionalFormatting sqref="FL23">
    <cfRule type="expression" dxfId="10672" priority="13298" stopIfTrue="1">
      <formula>WEEKDAY($A23)=1</formula>
    </cfRule>
  </conditionalFormatting>
  <conditionalFormatting sqref="FL23">
    <cfRule type="expression" dxfId="10671" priority="13297" stopIfTrue="1">
      <formula>WEEKDAY($A23)=1</formula>
    </cfRule>
  </conditionalFormatting>
  <conditionalFormatting sqref="FL23">
    <cfRule type="expression" dxfId="10670" priority="13296" stopIfTrue="1">
      <formula>WEEKDAY($A23)=1</formula>
    </cfRule>
  </conditionalFormatting>
  <conditionalFormatting sqref="FL23">
    <cfRule type="expression" dxfId="10669" priority="13295" stopIfTrue="1">
      <formula>WEEKDAY($A23)=1</formula>
    </cfRule>
  </conditionalFormatting>
  <conditionalFormatting sqref="FL23">
    <cfRule type="expression" dxfId="10668" priority="13294" stopIfTrue="1">
      <formula>WEEKDAY($A23)=1</formula>
    </cfRule>
  </conditionalFormatting>
  <conditionalFormatting sqref="FL23">
    <cfRule type="expression" dxfId="10667" priority="13293" stopIfTrue="1">
      <formula>WEEKDAY($A23)=1</formula>
    </cfRule>
  </conditionalFormatting>
  <conditionalFormatting sqref="FL23">
    <cfRule type="expression" dxfId="10666" priority="13292" stopIfTrue="1">
      <formula>WEEKDAY($A23)=1</formula>
    </cfRule>
  </conditionalFormatting>
  <conditionalFormatting sqref="FL23">
    <cfRule type="expression" dxfId="10665" priority="13291" stopIfTrue="1">
      <formula>WEEKDAY($A23)=1</formula>
    </cfRule>
  </conditionalFormatting>
  <conditionalFormatting sqref="FL23">
    <cfRule type="expression" dxfId="10664" priority="13290" stopIfTrue="1">
      <formula>WEEKDAY($A23)=1</formula>
    </cfRule>
  </conditionalFormatting>
  <conditionalFormatting sqref="FL23">
    <cfRule type="expression" dxfId="10663" priority="13289" stopIfTrue="1">
      <formula>WEEKDAY($A23)=1</formula>
    </cfRule>
  </conditionalFormatting>
  <conditionalFormatting sqref="FL23">
    <cfRule type="expression" dxfId="10662" priority="13288" stopIfTrue="1">
      <formula>WEEKDAY($A23)=1</formula>
    </cfRule>
  </conditionalFormatting>
  <conditionalFormatting sqref="FL23">
    <cfRule type="expression" dxfId="10661" priority="13287" stopIfTrue="1">
      <formula>WEEKDAY($A23)=1</formula>
    </cfRule>
  </conditionalFormatting>
  <conditionalFormatting sqref="FL23">
    <cfRule type="expression" dxfId="10660" priority="13286" stopIfTrue="1">
      <formula>WEEKDAY($A23)=1</formula>
    </cfRule>
  </conditionalFormatting>
  <conditionalFormatting sqref="FL23">
    <cfRule type="expression" dxfId="10659" priority="13285" stopIfTrue="1">
      <formula>WEEKDAY($A23)=1</formula>
    </cfRule>
  </conditionalFormatting>
  <conditionalFormatting sqref="FL23">
    <cfRule type="expression" dxfId="10658" priority="13284" stopIfTrue="1">
      <formula>WEEKDAY($A23)=1</formula>
    </cfRule>
  </conditionalFormatting>
  <conditionalFormatting sqref="FL23">
    <cfRule type="expression" dxfId="10657" priority="13283" stopIfTrue="1">
      <formula>WEEKDAY($A23)=1</formula>
    </cfRule>
  </conditionalFormatting>
  <conditionalFormatting sqref="FL23">
    <cfRule type="expression" dxfId="10656" priority="13282" stopIfTrue="1">
      <formula>WEEKDAY($A23)=1</formula>
    </cfRule>
  </conditionalFormatting>
  <conditionalFormatting sqref="FL23">
    <cfRule type="expression" dxfId="10655" priority="13281" stopIfTrue="1">
      <formula>WEEKDAY($A23)=1</formula>
    </cfRule>
  </conditionalFormatting>
  <conditionalFormatting sqref="FL23">
    <cfRule type="expression" dxfId="10654" priority="13280" stopIfTrue="1">
      <formula>WEEKDAY($A23)=1</formula>
    </cfRule>
  </conditionalFormatting>
  <conditionalFormatting sqref="FL23">
    <cfRule type="expression" dxfId="10653" priority="13279" stopIfTrue="1">
      <formula>WEEKDAY($A23)=1</formula>
    </cfRule>
  </conditionalFormatting>
  <conditionalFormatting sqref="FL23">
    <cfRule type="expression" dxfId="10652" priority="13278" stopIfTrue="1">
      <formula>WEEKDAY($A23)=1</formula>
    </cfRule>
  </conditionalFormatting>
  <conditionalFormatting sqref="FL23">
    <cfRule type="expression" dxfId="10651" priority="13277" stopIfTrue="1">
      <formula>WEEKDAY($A23)=1</formula>
    </cfRule>
  </conditionalFormatting>
  <conditionalFormatting sqref="FL23">
    <cfRule type="expression" dxfId="10650" priority="13276" stopIfTrue="1">
      <formula>WEEKDAY($A23)=1</formula>
    </cfRule>
  </conditionalFormatting>
  <conditionalFormatting sqref="FL23">
    <cfRule type="expression" dxfId="10649" priority="13275" stopIfTrue="1">
      <formula>WEEKDAY($A23)=1</formula>
    </cfRule>
  </conditionalFormatting>
  <conditionalFormatting sqref="FL23">
    <cfRule type="expression" dxfId="10648" priority="13274" stopIfTrue="1">
      <formula>WEEKDAY($A23)=1</formula>
    </cfRule>
  </conditionalFormatting>
  <conditionalFormatting sqref="FL23">
    <cfRule type="expression" dxfId="10647" priority="13273" stopIfTrue="1">
      <formula>WEEKDAY($A23)=1</formula>
    </cfRule>
  </conditionalFormatting>
  <conditionalFormatting sqref="FL23">
    <cfRule type="expression" dxfId="10646" priority="13272" stopIfTrue="1">
      <formula>WEEKDAY($A23)=1</formula>
    </cfRule>
  </conditionalFormatting>
  <conditionalFormatting sqref="FL23">
    <cfRule type="expression" dxfId="10645" priority="13271" stopIfTrue="1">
      <formula>WEEKDAY($A23)=1</formula>
    </cfRule>
  </conditionalFormatting>
  <conditionalFormatting sqref="FL23">
    <cfRule type="expression" dxfId="10644" priority="13270" stopIfTrue="1">
      <formula>WEEKDAY($A23)=1</formula>
    </cfRule>
  </conditionalFormatting>
  <conditionalFormatting sqref="FL23">
    <cfRule type="expression" dxfId="10643" priority="13269" stopIfTrue="1">
      <formula>WEEKDAY($A23)=1</formula>
    </cfRule>
  </conditionalFormatting>
  <conditionalFormatting sqref="FL23">
    <cfRule type="expression" dxfId="10642" priority="13268" stopIfTrue="1">
      <formula>WEEKDAY($A23)=1</formula>
    </cfRule>
  </conditionalFormatting>
  <conditionalFormatting sqref="FL23">
    <cfRule type="expression" dxfId="10641" priority="13267" stopIfTrue="1">
      <formula>WEEKDAY($A23)=1</formula>
    </cfRule>
  </conditionalFormatting>
  <conditionalFormatting sqref="FL23">
    <cfRule type="expression" dxfId="10640" priority="13266" stopIfTrue="1">
      <formula>WEEKDAY($A23)=1</formula>
    </cfRule>
  </conditionalFormatting>
  <conditionalFormatting sqref="FL23">
    <cfRule type="expression" dxfId="10639" priority="13265" stopIfTrue="1">
      <formula>WEEKDAY($A23)=1</formula>
    </cfRule>
  </conditionalFormatting>
  <conditionalFormatting sqref="FL23">
    <cfRule type="expression" dxfId="10638" priority="13264" stopIfTrue="1">
      <formula>WEEKDAY($A23)=1</formula>
    </cfRule>
  </conditionalFormatting>
  <conditionalFormatting sqref="FL23">
    <cfRule type="expression" dxfId="10637" priority="13263" stopIfTrue="1">
      <formula>WEEKDAY($A23)=1</formula>
    </cfRule>
  </conditionalFormatting>
  <conditionalFormatting sqref="FL23">
    <cfRule type="expression" dxfId="10636" priority="13262" stopIfTrue="1">
      <formula>WEEKDAY($A23)=1</formula>
    </cfRule>
  </conditionalFormatting>
  <conditionalFormatting sqref="FL23">
    <cfRule type="expression" dxfId="10635" priority="13260" stopIfTrue="1">
      <formula>WEEKDAY($A23)=1</formula>
    </cfRule>
  </conditionalFormatting>
  <conditionalFormatting sqref="FL23">
    <cfRule type="expression" dxfId="10634" priority="13259" stopIfTrue="1">
      <formula>WEEKDAY($A23)=1</formula>
    </cfRule>
  </conditionalFormatting>
  <conditionalFormatting sqref="FL23">
    <cfRule type="expression" dxfId="10633" priority="13258" stopIfTrue="1">
      <formula>WEEKDAY($A23)=1</formula>
    </cfRule>
  </conditionalFormatting>
  <conditionalFormatting sqref="FL23">
    <cfRule type="expression" dxfId="10632" priority="13257" stopIfTrue="1">
      <formula>WEEKDAY($A23)=1</formula>
    </cfRule>
  </conditionalFormatting>
  <conditionalFormatting sqref="FL23">
    <cfRule type="expression" dxfId="10631" priority="13256" stopIfTrue="1">
      <formula>WEEKDAY($A23)=1</formula>
    </cfRule>
  </conditionalFormatting>
  <conditionalFormatting sqref="FL23">
    <cfRule type="expression" dxfId="10630" priority="13255" stopIfTrue="1">
      <formula>WEEKDAY($A23)=1</formula>
    </cfRule>
  </conditionalFormatting>
  <conditionalFormatting sqref="FL23">
    <cfRule type="expression" dxfId="10629" priority="13254" stopIfTrue="1">
      <formula>WEEKDAY($A23)=1</formula>
    </cfRule>
  </conditionalFormatting>
  <conditionalFormatting sqref="FL23">
    <cfRule type="expression" dxfId="10628" priority="13253" stopIfTrue="1">
      <formula>WEEKDAY($A23)=1</formula>
    </cfRule>
  </conditionalFormatting>
  <conditionalFormatting sqref="FL23">
    <cfRule type="expression" dxfId="10627" priority="13252" stopIfTrue="1">
      <formula>WEEKDAY($A23)=1</formula>
    </cfRule>
  </conditionalFormatting>
  <conditionalFormatting sqref="FL23">
    <cfRule type="expression" dxfId="10626" priority="13251" stopIfTrue="1">
      <formula>WEEKDAY($A23)=1</formula>
    </cfRule>
  </conditionalFormatting>
  <conditionalFormatting sqref="FL23">
    <cfRule type="expression" dxfId="10625" priority="13250" stopIfTrue="1">
      <formula>WEEKDAY($A23)=1</formula>
    </cfRule>
  </conditionalFormatting>
  <conditionalFormatting sqref="FL23">
    <cfRule type="expression" dxfId="10624" priority="13249" stopIfTrue="1">
      <formula>WEEKDAY($A23)=1</formula>
    </cfRule>
  </conditionalFormatting>
  <conditionalFormatting sqref="FL23">
    <cfRule type="expression" dxfId="10623" priority="13248" stopIfTrue="1">
      <formula>WEEKDAY($A23)=1</formula>
    </cfRule>
  </conditionalFormatting>
  <conditionalFormatting sqref="FL23">
    <cfRule type="expression" dxfId="10622" priority="13247" stopIfTrue="1">
      <formula>WEEKDAY($A23)=1</formula>
    </cfRule>
  </conditionalFormatting>
  <conditionalFormatting sqref="FL23">
    <cfRule type="expression" dxfId="10621" priority="13246" stopIfTrue="1">
      <formula>WEEKDAY($A23)=1</formula>
    </cfRule>
  </conditionalFormatting>
  <conditionalFormatting sqref="FL23">
    <cfRule type="expression" dxfId="10620" priority="13245" stopIfTrue="1">
      <formula>WEEKDAY($A23)=1</formula>
    </cfRule>
  </conditionalFormatting>
  <conditionalFormatting sqref="FL23">
    <cfRule type="expression" dxfId="10619" priority="13244" stopIfTrue="1">
      <formula>WEEKDAY($A23)=1</formula>
    </cfRule>
  </conditionalFormatting>
  <conditionalFormatting sqref="FL23">
    <cfRule type="expression" dxfId="10618" priority="13243" stopIfTrue="1">
      <formula>WEEKDAY($A23)=1</formula>
    </cfRule>
  </conditionalFormatting>
  <conditionalFormatting sqref="FL23">
    <cfRule type="expression" dxfId="10617" priority="13242" stopIfTrue="1">
      <formula>WEEKDAY($A23)=1</formula>
    </cfRule>
  </conditionalFormatting>
  <conditionalFormatting sqref="FL23">
    <cfRule type="expression" dxfId="10616" priority="13241" stopIfTrue="1">
      <formula>WEEKDAY($A23)=1</formula>
    </cfRule>
  </conditionalFormatting>
  <conditionalFormatting sqref="FL23">
    <cfRule type="expression" dxfId="10615" priority="13240" stopIfTrue="1">
      <formula>WEEKDAY($A23)=1</formula>
    </cfRule>
  </conditionalFormatting>
  <conditionalFormatting sqref="FL23">
    <cfRule type="expression" dxfId="10614" priority="13239" stopIfTrue="1">
      <formula>WEEKDAY($A23)=1</formula>
    </cfRule>
  </conditionalFormatting>
  <conditionalFormatting sqref="FL23">
    <cfRule type="expression" dxfId="10613" priority="13238" stopIfTrue="1">
      <formula>WEEKDAY($A23)=1</formula>
    </cfRule>
  </conditionalFormatting>
  <conditionalFormatting sqref="FL23">
    <cfRule type="expression" dxfId="10612" priority="13237" stopIfTrue="1">
      <formula>WEEKDAY($A23)=1</formula>
    </cfRule>
  </conditionalFormatting>
  <conditionalFormatting sqref="FL23">
    <cfRule type="expression" dxfId="10611" priority="13236" stopIfTrue="1">
      <formula>WEEKDAY($A23)=1</formula>
    </cfRule>
  </conditionalFormatting>
  <conditionalFormatting sqref="FL23">
    <cfRule type="expression" dxfId="10610" priority="13235" stopIfTrue="1">
      <formula>WEEKDAY($A23)=1</formula>
    </cfRule>
  </conditionalFormatting>
  <conditionalFormatting sqref="FL23">
    <cfRule type="expression" dxfId="10609" priority="13234" stopIfTrue="1">
      <formula>WEEKDAY($A23)=1</formula>
    </cfRule>
  </conditionalFormatting>
  <conditionalFormatting sqref="FL23">
    <cfRule type="expression" dxfId="10608" priority="13233" stopIfTrue="1">
      <formula>WEEKDAY($A23)=1</formula>
    </cfRule>
  </conditionalFormatting>
  <conditionalFormatting sqref="FL23">
    <cfRule type="expression" dxfId="10607" priority="13232" stopIfTrue="1">
      <formula>WEEKDAY($A23)=1</formula>
    </cfRule>
  </conditionalFormatting>
  <conditionalFormatting sqref="FL23">
    <cfRule type="expression" dxfId="10606" priority="13231" stopIfTrue="1">
      <formula>WEEKDAY($A23)=1</formula>
    </cfRule>
  </conditionalFormatting>
  <conditionalFormatting sqref="FL23">
    <cfRule type="expression" dxfId="10605" priority="13230" stopIfTrue="1">
      <formula>WEEKDAY($A23)=1</formula>
    </cfRule>
  </conditionalFormatting>
  <conditionalFormatting sqref="FL23">
    <cfRule type="expression" dxfId="10604" priority="13229" stopIfTrue="1">
      <formula>WEEKDAY($A23)=1</formula>
    </cfRule>
  </conditionalFormatting>
  <conditionalFormatting sqref="FL23">
    <cfRule type="expression" dxfId="10603" priority="13228" stopIfTrue="1">
      <formula>WEEKDAY($A23)=1</formula>
    </cfRule>
  </conditionalFormatting>
  <conditionalFormatting sqref="FL23">
    <cfRule type="expression" dxfId="10602" priority="13227" stopIfTrue="1">
      <formula>WEEKDAY($A23)=1</formula>
    </cfRule>
  </conditionalFormatting>
  <conditionalFormatting sqref="FL23">
    <cfRule type="expression" dxfId="10601" priority="13223" stopIfTrue="1">
      <formula>WEEKDAY($A23)=1</formula>
    </cfRule>
  </conditionalFormatting>
  <conditionalFormatting sqref="FL23">
    <cfRule type="expression" dxfId="10600" priority="13226" stopIfTrue="1">
      <formula>WEEKDAY($A23)=1</formula>
    </cfRule>
  </conditionalFormatting>
  <conditionalFormatting sqref="FL23">
    <cfRule type="expression" dxfId="10599" priority="13225" stopIfTrue="1">
      <formula>WEEKDAY($A23)=1</formula>
    </cfRule>
  </conditionalFormatting>
  <conditionalFormatting sqref="FL23">
    <cfRule type="expression" dxfId="10598" priority="13224" stopIfTrue="1">
      <formula>WEEKDAY($A23)=1</formula>
    </cfRule>
  </conditionalFormatting>
  <conditionalFormatting sqref="FL23">
    <cfRule type="expression" dxfId="10597" priority="13222" stopIfTrue="1">
      <formula>WEEKDAY($A23)=1</formula>
    </cfRule>
  </conditionalFormatting>
  <conditionalFormatting sqref="FL23">
    <cfRule type="expression" dxfId="10596" priority="13221" stopIfTrue="1">
      <formula>WEEKDAY($A23)=1</formula>
    </cfRule>
  </conditionalFormatting>
  <conditionalFormatting sqref="FL23">
    <cfRule type="expression" dxfId="10595" priority="13220" stopIfTrue="1">
      <formula>WEEKDAY($A23)=1</formula>
    </cfRule>
  </conditionalFormatting>
  <conditionalFormatting sqref="FL23">
    <cfRule type="expression" dxfId="10594" priority="13219" stopIfTrue="1">
      <formula>WEEKDAY($A23)=1</formula>
    </cfRule>
  </conditionalFormatting>
  <conditionalFormatting sqref="FL23">
    <cfRule type="expression" dxfId="10593" priority="13172" stopIfTrue="1">
      <formula>WEEKDAY($A23)=1</formula>
    </cfRule>
  </conditionalFormatting>
  <conditionalFormatting sqref="FL23">
    <cfRule type="expression" dxfId="10592" priority="13218" stopIfTrue="1">
      <formula>WEEKDAY($A23)=1</formula>
    </cfRule>
  </conditionalFormatting>
  <conditionalFormatting sqref="FL23">
    <cfRule type="expression" dxfId="10591" priority="13217" stopIfTrue="1">
      <formula>WEEKDAY($A23)=1</formula>
    </cfRule>
  </conditionalFormatting>
  <conditionalFormatting sqref="FL23">
    <cfRule type="expression" dxfId="10590" priority="13216" stopIfTrue="1">
      <formula>WEEKDAY($A23)=1</formula>
    </cfRule>
  </conditionalFormatting>
  <conditionalFormatting sqref="FL23">
    <cfRule type="expression" dxfId="10589" priority="13215" stopIfTrue="1">
      <formula>WEEKDAY($A23)=1</formula>
    </cfRule>
  </conditionalFormatting>
  <conditionalFormatting sqref="FL23">
    <cfRule type="expression" dxfId="10588" priority="13214" stopIfTrue="1">
      <formula>WEEKDAY($A23)=1</formula>
    </cfRule>
  </conditionalFormatting>
  <conditionalFormatting sqref="FL23">
    <cfRule type="expression" dxfId="10587" priority="13213" stopIfTrue="1">
      <formula>WEEKDAY($A23)=1</formula>
    </cfRule>
  </conditionalFormatting>
  <conditionalFormatting sqref="FL23">
    <cfRule type="expression" dxfId="10586" priority="13212" stopIfTrue="1">
      <formula>WEEKDAY($A23)=1</formula>
    </cfRule>
  </conditionalFormatting>
  <conditionalFormatting sqref="FL23">
    <cfRule type="expression" dxfId="10585" priority="13211" stopIfTrue="1">
      <formula>WEEKDAY($A23)=1</formula>
    </cfRule>
  </conditionalFormatting>
  <conditionalFormatting sqref="FL23">
    <cfRule type="expression" dxfId="10584" priority="13210" stopIfTrue="1">
      <formula>WEEKDAY($A23)=1</formula>
    </cfRule>
  </conditionalFormatting>
  <conditionalFormatting sqref="FL23">
    <cfRule type="expression" dxfId="10583" priority="13209" stopIfTrue="1">
      <formula>WEEKDAY($A23)=1</formula>
    </cfRule>
  </conditionalFormatting>
  <conditionalFormatting sqref="FL23">
    <cfRule type="expression" dxfId="10582" priority="13208" stopIfTrue="1">
      <formula>WEEKDAY($A23)=1</formula>
    </cfRule>
  </conditionalFormatting>
  <conditionalFormatting sqref="FL23">
    <cfRule type="expression" dxfId="10581" priority="13207" stopIfTrue="1">
      <formula>WEEKDAY($A23)=1</formula>
    </cfRule>
  </conditionalFormatting>
  <conditionalFormatting sqref="FL23">
    <cfRule type="expression" dxfId="10580" priority="13206" stopIfTrue="1">
      <formula>WEEKDAY($A23)=1</formula>
    </cfRule>
  </conditionalFormatting>
  <conditionalFormatting sqref="FL23">
    <cfRule type="expression" dxfId="10579" priority="13205" stopIfTrue="1">
      <formula>WEEKDAY($A23)=1</formula>
    </cfRule>
  </conditionalFormatting>
  <conditionalFormatting sqref="FL23">
    <cfRule type="expression" dxfId="10578" priority="13204" stopIfTrue="1">
      <formula>WEEKDAY($A23)=1</formula>
    </cfRule>
  </conditionalFormatting>
  <conditionalFormatting sqref="FL23">
    <cfRule type="expression" dxfId="10577" priority="13203" stopIfTrue="1">
      <formula>WEEKDAY($A23)=1</formula>
    </cfRule>
  </conditionalFormatting>
  <conditionalFormatting sqref="FL23">
    <cfRule type="expression" dxfId="10576" priority="13202" stopIfTrue="1">
      <formula>WEEKDAY($A23)=1</formula>
    </cfRule>
  </conditionalFormatting>
  <conditionalFormatting sqref="FL23">
    <cfRule type="expression" dxfId="10575" priority="13201" stopIfTrue="1">
      <formula>WEEKDAY($A23)=1</formula>
    </cfRule>
  </conditionalFormatting>
  <conditionalFormatting sqref="FL23">
    <cfRule type="expression" dxfId="10574" priority="13200" stopIfTrue="1">
      <formula>WEEKDAY($A23)=1</formula>
    </cfRule>
  </conditionalFormatting>
  <conditionalFormatting sqref="FL23">
    <cfRule type="expression" dxfId="10573" priority="13199" stopIfTrue="1">
      <formula>WEEKDAY($A23)=1</formula>
    </cfRule>
  </conditionalFormatting>
  <conditionalFormatting sqref="FL23">
    <cfRule type="expression" dxfId="10572" priority="13198" stopIfTrue="1">
      <formula>WEEKDAY($A23)=1</formula>
    </cfRule>
  </conditionalFormatting>
  <conditionalFormatting sqref="FL23">
    <cfRule type="expression" dxfId="10571" priority="13197" stopIfTrue="1">
      <formula>WEEKDAY($A23)=1</formula>
    </cfRule>
  </conditionalFormatting>
  <conditionalFormatting sqref="FL23">
    <cfRule type="expression" dxfId="10570" priority="13196" stopIfTrue="1">
      <formula>WEEKDAY($A23)=1</formula>
    </cfRule>
  </conditionalFormatting>
  <conditionalFormatting sqref="FL23">
    <cfRule type="expression" dxfId="10569" priority="13195" stopIfTrue="1">
      <formula>WEEKDAY($A23)=1</formula>
    </cfRule>
  </conditionalFormatting>
  <conditionalFormatting sqref="FL23">
    <cfRule type="expression" dxfId="10568" priority="13194" stopIfTrue="1">
      <formula>WEEKDAY($A23)=1</formula>
    </cfRule>
  </conditionalFormatting>
  <conditionalFormatting sqref="FL23">
    <cfRule type="expression" dxfId="10567" priority="13193" stopIfTrue="1">
      <formula>WEEKDAY($A23)=1</formula>
    </cfRule>
  </conditionalFormatting>
  <conditionalFormatting sqref="FL23">
    <cfRule type="expression" dxfId="10566" priority="13192" stopIfTrue="1">
      <formula>WEEKDAY($A23)=1</formula>
    </cfRule>
  </conditionalFormatting>
  <conditionalFormatting sqref="FL23">
    <cfRule type="expression" dxfId="10565" priority="13191" stopIfTrue="1">
      <formula>WEEKDAY($A23)=1</formula>
    </cfRule>
  </conditionalFormatting>
  <conditionalFormatting sqref="FL23">
    <cfRule type="expression" dxfId="10564" priority="13190" stopIfTrue="1">
      <formula>WEEKDAY($A23)=1</formula>
    </cfRule>
  </conditionalFormatting>
  <conditionalFormatting sqref="FL23">
    <cfRule type="expression" dxfId="10563" priority="13189" stopIfTrue="1">
      <formula>WEEKDAY($A23)=1</formula>
    </cfRule>
  </conditionalFormatting>
  <conditionalFormatting sqref="FL23">
    <cfRule type="expression" dxfId="10562" priority="13188" stopIfTrue="1">
      <formula>WEEKDAY($A23)=1</formula>
    </cfRule>
  </conditionalFormatting>
  <conditionalFormatting sqref="FL23">
    <cfRule type="expression" dxfId="10561" priority="13187" stopIfTrue="1">
      <formula>WEEKDAY($A23)=1</formula>
    </cfRule>
  </conditionalFormatting>
  <conditionalFormatting sqref="FL23">
    <cfRule type="expression" dxfId="10560" priority="13186" stopIfTrue="1">
      <formula>WEEKDAY($A23)=1</formula>
    </cfRule>
  </conditionalFormatting>
  <conditionalFormatting sqref="FL23">
    <cfRule type="expression" dxfId="10559" priority="13185" stopIfTrue="1">
      <formula>WEEKDAY($A23)=1</formula>
    </cfRule>
  </conditionalFormatting>
  <conditionalFormatting sqref="FL23">
    <cfRule type="expression" dxfId="10558" priority="13184" stopIfTrue="1">
      <formula>WEEKDAY($A23)=1</formula>
    </cfRule>
  </conditionalFormatting>
  <conditionalFormatting sqref="FL23">
    <cfRule type="expression" dxfId="10557" priority="13183" stopIfTrue="1">
      <formula>WEEKDAY($A23)=1</formula>
    </cfRule>
  </conditionalFormatting>
  <conditionalFormatting sqref="FL23">
    <cfRule type="expression" dxfId="10556" priority="13182" stopIfTrue="1">
      <formula>WEEKDAY($A23)=1</formula>
    </cfRule>
  </conditionalFormatting>
  <conditionalFormatting sqref="FL23">
    <cfRule type="expression" dxfId="10555" priority="13181" stopIfTrue="1">
      <formula>WEEKDAY($A23)=1</formula>
    </cfRule>
  </conditionalFormatting>
  <conditionalFormatting sqref="FL23">
    <cfRule type="expression" dxfId="10554" priority="13180" stopIfTrue="1">
      <formula>WEEKDAY($A23)=1</formula>
    </cfRule>
  </conditionalFormatting>
  <conditionalFormatting sqref="FL23">
    <cfRule type="expression" dxfId="10553" priority="13179" stopIfTrue="1">
      <formula>WEEKDAY($A23)=1</formula>
    </cfRule>
  </conditionalFormatting>
  <conditionalFormatting sqref="FL23">
    <cfRule type="expression" dxfId="10552" priority="13178" stopIfTrue="1">
      <formula>WEEKDAY($A23)=1</formula>
    </cfRule>
  </conditionalFormatting>
  <conditionalFormatting sqref="FL23">
    <cfRule type="expression" dxfId="10551" priority="13177" stopIfTrue="1">
      <formula>WEEKDAY($A23)=1</formula>
    </cfRule>
  </conditionalFormatting>
  <conditionalFormatting sqref="FL23">
    <cfRule type="expression" dxfId="10550" priority="13176" stopIfTrue="1">
      <formula>WEEKDAY($A23)=1</formula>
    </cfRule>
  </conditionalFormatting>
  <conditionalFormatting sqref="FL23">
    <cfRule type="expression" dxfId="10549" priority="13175" stopIfTrue="1">
      <formula>WEEKDAY($A23)=1</formula>
    </cfRule>
  </conditionalFormatting>
  <conditionalFormatting sqref="FL23">
    <cfRule type="expression" dxfId="10548" priority="13174" stopIfTrue="1">
      <formula>WEEKDAY($A23)=1</formula>
    </cfRule>
  </conditionalFormatting>
  <conditionalFormatting sqref="FL23">
    <cfRule type="expression" dxfId="10547" priority="13173" stopIfTrue="1">
      <formula>WEEKDAY($A23)=1</formula>
    </cfRule>
  </conditionalFormatting>
  <conditionalFormatting sqref="FL23">
    <cfRule type="expression" dxfId="10546" priority="13168" stopIfTrue="1">
      <formula>WEEKDAY($A23)=1</formula>
    </cfRule>
  </conditionalFormatting>
  <conditionalFormatting sqref="FL23">
    <cfRule type="expression" dxfId="10545" priority="13171" stopIfTrue="1">
      <formula>WEEKDAY($A23)=1</formula>
    </cfRule>
  </conditionalFormatting>
  <conditionalFormatting sqref="FL23">
    <cfRule type="expression" dxfId="10544" priority="13170" stopIfTrue="1">
      <formula>WEEKDAY($A23)=1</formula>
    </cfRule>
  </conditionalFormatting>
  <conditionalFormatting sqref="FL23">
    <cfRule type="expression" dxfId="10543" priority="13169" stopIfTrue="1">
      <formula>WEEKDAY($A23)=1</formula>
    </cfRule>
  </conditionalFormatting>
  <conditionalFormatting sqref="FL23">
    <cfRule type="expression" dxfId="10542" priority="13167" stopIfTrue="1">
      <formula>WEEKDAY($A23)=1</formula>
    </cfRule>
  </conditionalFormatting>
  <conditionalFormatting sqref="FL23">
    <cfRule type="expression" dxfId="10541" priority="13166" stopIfTrue="1">
      <formula>WEEKDAY($A23)=1</formula>
    </cfRule>
  </conditionalFormatting>
  <conditionalFormatting sqref="FL23">
    <cfRule type="expression" dxfId="10540" priority="13165" stopIfTrue="1">
      <formula>WEEKDAY($A23)=1</formula>
    </cfRule>
  </conditionalFormatting>
  <conditionalFormatting sqref="FL23">
    <cfRule type="expression" dxfId="10539" priority="13164" stopIfTrue="1">
      <formula>WEEKDAY($A23)=1</formula>
    </cfRule>
  </conditionalFormatting>
  <conditionalFormatting sqref="FL23">
    <cfRule type="expression" dxfId="10538" priority="13117" stopIfTrue="1">
      <formula>WEEKDAY($A23)=1</formula>
    </cfRule>
  </conditionalFormatting>
  <conditionalFormatting sqref="FL23">
    <cfRule type="expression" dxfId="10537" priority="13163" stopIfTrue="1">
      <formula>WEEKDAY($A23)=1</formula>
    </cfRule>
  </conditionalFormatting>
  <conditionalFormatting sqref="FL23">
    <cfRule type="expression" dxfId="10536" priority="13162" stopIfTrue="1">
      <formula>WEEKDAY($A23)=1</formula>
    </cfRule>
  </conditionalFormatting>
  <conditionalFormatting sqref="FL23">
    <cfRule type="expression" dxfId="10535" priority="13161" stopIfTrue="1">
      <formula>WEEKDAY($A23)=1</formula>
    </cfRule>
  </conditionalFormatting>
  <conditionalFormatting sqref="FL23">
    <cfRule type="expression" dxfId="10534" priority="13160" stopIfTrue="1">
      <formula>WEEKDAY($A23)=1</formula>
    </cfRule>
  </conditionalFormatting>
  <conditionalFormatting sqref="FL23">
    <cfRule type="expression" dxfId="10533" priority="13159" stopIfTrue="1">
      <formula>WEEKDAY($A23)=1</formula>
    </cfRule>
  </conditionalFormatting>
  <conditionalFormatting sqref="FL23">
    <cfRule type="expression" dxfId="10532" priority="13158" stopIfTrue="1">
      <formula>WEEKDAY($A23)=1</formula>
    </cfRule>
  </conditionalFormatting>
  <conditionalFormatting sqref="FL23">
    <cfRule type="expression" dxfId="10531" priority="13157" stopIfTrue="1">
      <formula>WEEKDAY($A23)=1</formula>
    </cfRule>
  </conditionalFormatting>
  <conditionalFormatting sqref="FL23">
    <cfRule type="expression" dxfId="10530" priority="13156" stopIfTrue="1">
      <formula>WEEKDAY($A23)=1</formula>
    </cfRule>
  </conditionalFormatting>
  <conditionalFormatting sqref="FL23">
    <cfRule type="expression" dxfId="10529" priority="13155" stopIfTrue="1">
      <formula>WEEKDAY($A23)=1</formula>
    </cfRule>
  </conditionalFormatting>
  <conditionalFormatting sqref="FL23">
    <cfRule type="expression" dxfId="10528" priority="13154" stopIfTrue="1">
      <formula>WEEKDAY($A23)=1</formula>
    </cfRule>
  </conditionalFormatting>
  <conditionalFormatting sqref="FL23">
    <cfRule type="expression" dxfId="10527" priority="13153" stopIfTrue="1">
      <formula>WEEKDAY($A23)=1</formula>
    </cfRule>
  </conditionalFormatting>
  <conditionalFormatting sqref="FL23">
    <cfRule type="expression" dxfId="10526" priority="13152" stopIfTrue="1">
      <formula>WEEKDAY($A23)=1</formula>
    </cfRule>
  </conditionalFormatting>
  <conditionalFormatting sqref="FL23">
    <cfRule type="expression" dxfId="10525" priority="13151" stopIfTrue="1">
      <formula>WEEKDAY($A23)=1</formula>
    </cfRule>
  </conditionalFormatting>
  <conditionalFormatting sqref="FL23">
    <cfRule type="expression" dxfId="10524" priority="13150" stopIfTrue="1">
      <formula>WEEKDAY($A23)=1</formula>
    </cfRule>
  </conditionalFormatting>
  <conditionalFormatting sqref="FL23">
    <cfRule type="expression" dxfId="10523" priority="13149" stopIfTrue="1">
      <formula>WEEKDAY($A23)=1</formula>
    </cfRule>
  </conditionalFormatting>
  <conditionalFormatting sqref="FL23">
    <cfRule type="expression" dxfId="10522" priority="13148" stopIfTrue="1">
      <formula>WEEKDAY($A23)=1</formula>
    </cfRule>
  </conditionalFormatting>
  <conditionalFormatting sqref="FL23">
    <cfRule type="expression" dxfId="10521" priority="13147" stopIfTrue="1">
      <formula>WEEKDAY($A23)=1</formula>
    </cfRule>
  </conditionalFormatting>
  <conditionalFormatting sqref="FL23">
    <cfRule type="expression" dxfId="10520" priority="13146" stopIfTrue="1">
      <formula>WEEKDAY($A23)=1</formula>
    </cfRule>
  </conditionalFormatting>
  <conditionalFormatting sqref="FL23">
    <cfRule type="expression" dxfId="10519" priority="13145" stopIfTrue="1">
      <formula>WEEKDAY($A23)=1</formula>
    </cfRule>
  </conditionalFormatting>
  <conditionalFormatting sqref="FL23">
    <cfRule type="expression" dxfId="10518" priority="13144" stopIfTrue="1">
      <formula>WEEKDAY($A23)=1</formula>
    </cfRule>
  </conditionalFormatting>
  <conditionalFormatting sqref="FL23">
    <cfRule type="expression" dxfId="10517" priority="13143" stopIfTrue="1">
      <formula>WEEKDAY($A23)=1</formula>
    </cfRule>
  </conditionalFormatting>
  <conditionalFormatting sqref="FL23">
    <cfRule type="expression" dxfId="10516" priority="13142" stopIfTrue="1">
      <formula>WEEKDAY($A23)=1</formula>
    </cfRule>
  </conditionalFormatting>
  <conditionalFormatting sqref="FL23">
    <cfRule type="expression" dxfId="10515" priority="13141" stopIfTrue="1">
      <formula>WEEKDAY($A23)=1</formula>
    </cfRule>
  </conditionalFormatting>
  <conditionalFormatting sqref="FL23">
    <cfRule type="expression" dxfId="10514" priority="13140" stopIfTrue="1">
      <formula>WEEKDAY($A23)=1</formula>
    </cfRule>
  </conditionalFormatting>
  <conditionalFormatting sqref="FL23">
    <cfRule type="expression" dxfId="10513" priority="13139" stopIfTrue="1">
      <formula>WEEKDAY($A23)=1</formula>
    </cfRule>
  </conditionalFormatting>
  <conditionalFormatting sqref="FL23">
    <cfRule type="expression" dxfId="10512" priority="13138" stopIfTrue="1">
      <formula>WEEKDAY($A23)=1</formula>
    </cfRule>
  </conditionalFormatting>
  <conditionalFormatting sqref="FL23">
    <cfRule type="expression" dxfId="10511" priority="13137" stopIfTrue="1">
      <formula>WEEKDAY($A23)=1</formula>
    </cfRule>
  </conditionalFormatting>
  <conditionalFormatting sqref="FL23">
    <cfRule type="expression" dxfId="10510" priority="13136" stopIfTrue="1">
      <formula>WEEKDAY($A23)=1</formula>
    </cfRule>
  </conditionalFormatting>
  <conditionalFormatting sqref="FL23">
    <cfRule type="expression" dxfId="10509" priority="13135" stopIfTrue="1">
      <formula>WEEKDAY($A23)=1</formula>
    </cfRule>
  </conditionalFormatting>
  <conditionalFormatting sqref="FL23">
    <cfRule type="expression" dxfId="10508" priority="13134" stopIfTrue="1">
      <formula>WEEKDAY($A23)=1</formula>
    </cfRule>
  </conditionalFormatting>
  <conditionalFormatting sqref="FL23">
    <cfRule type="expression" dxfId="10507" priority="13133" stopIfTrue="1">
      <formula>WEEKDAY($A23)=1</formula>
    </cfRule>
  </conditionalFormatting>
  <conditionalFormatting sqref="FL23">
    <cfRule type="expression" dxfId="10506" priority="13132" stopIfTrue="1">
      <formula>WEEKDAY($A23)=1</formula>
    </cfRule>
  </conditionalFormatting>
  <conditionalFormatting sqref="FL23">
    <cfRule type="expression" dxfId="10505" priority="13131" stopIfTrue="1">
      <formula>WEEKDAY($A23)=1</formula>
    </cfRule>
  </conditionalFormatting>
  <conditionalFormatting sqref="FL23">
    <cfRule type="expression" dxfId="10504" priority="13130" stopIfTrue="1">
      <formula>WEEKDAY($A23)=1</formula>
    </cfRule>
  </conditionalFormatting>
  <conditionalFormatting sqref="FL23">
    <cfRule type="expression" dxfId="10503" priority="13129" stopIfTrue="1">
      <formula>WEEKDAY($A23)=1</formula>
    </cfRule>
  </conditionalFormatting>
  <conditionalFormatting sqref="FL23">
    <cfRule type="expression" dxfId="10502" priority="13128" stopIfTrue="1">
      <formula>WEEKDAY($A23)=1</formula>
    </cfRule>
  </conditionalFormatting>
  <conditionalFormatting sqref="FL23">
    <cfRule type="expression" dxfId="10501" priority="13127" stopIfTrue="1">
      <formula>WEEKDAY($A23)=1</formula>
    </cfRule>
  </conditionalFormatting>
  <conditionalFormatting sqref="FL23">
    <cfRule type="expression" dxfId="10500" priority="13126" stopIfTrue="1">
      <formula>WEEKDAY($A23)=1</formula>
    </cfRule>
  </conditionalFormatting>
  <conditionalFormatting sqref="FL23">
    <cfRule type="expression" dxfId="10499" priority="13125" stopIfTrue="1">
      <formula>WEEKDAY($A23)=1</formula>
    </cfRule>
  </conditionalFormatting>
  <conditionalFormatting sqref="FL23">
    <cfRule type="expression" dxfId="10498" priority="13124" stopIfTrue="1">
      <formula>WEEKDAY($A23)=1</formula>
    </cfRule>
  </conditionalFormatting>
  <conditionalFormatting sqref="FL23">
    <cfRule type="expression" dxfId="10497" priority="13123" stopIfTrue="1">
      <formula>WEEKDAY($A23)=1</formula>
    </cfRule>
  </conditionalFormatting>
  <conditionalFormatting sqref="FL23">
    <cfRule type="expression" dxfId="10496" priority="13122" stopIfTrue="1">
      <formula>WEEKDAY($A23)=1</formula>
    </cfRule>
  </conditionalFormatting>
  <conditionalFormatting sqref="FL23">
    <cfRule type="expression" dxfId="10495" priority="13121" stopIfTrue="1">
      <formula>WEEKDAY($A23)=1</formula>
    </cfRule>
  </conditionalFormatting>
  <conditionalFormatting sqref="FL23">
    <cfRule type="expression" dxfId="10494" priority="13120" stopIfTrue="1">
      <formula>WEEKDAY($A23)=1</formula>
    </cfRule>
  </conditionalFormatting>
  <conditionalFormatting sqref="FL23">
    <cfRule type="expression" dxfId="10493" priority="13119" stopIfTrue="1">
      <formula>WEEKDAY($A23)=1</formula>
    </cfRule>
  </conditionalFormatting>
  <conditionalFormatting sqref="FL23">
    <cfRule type="expression" dxfId="10492" priority="13118" stopIfTrue="1">
      <formula>WEEKDAY($A23)=1</formula>
    </cfRule>
  </conditionalFormatting>
  <conditionalFormatting sqref="FL23">
    <cfRule type="expression" dxfId="10491" priority="13116" stopIfTrue="1">
      <formula>WEEKDAY($A23)=1</formula>
    </cfRule>
  </conditionalFormatting>
  <conditionalFormatting sqref="FL23">
    <cfRule type="expression" dxfId="10490" priority="13115" stopIfTrue="1">
      <formula>WEEKDAY($A23)=1</formula>
    </cfRule>
  </conditionalFormatting>
  <conditionalFormatting sqref="FL23">
    <cfRule type="expression" dxfId="10489" priority="13114" stopIfTrue="1">
      <formula>WEEKDAY($A23)=1</formula>
    </cfRule>
  </conditionalFormatting>
  <conditionalFormatting sqref="FL23">
    <cfRule type="expression" dxfId="10488" priority="13113" stopIfTrue="1">
      <formula>WEEKDAY($A23)=1</formula>
    </cfRule>
  </conditionalFormatting>
  <conditionalFormatting sqref="FL23">
    <cfRule type="expression" dxfId="10487" priority="13112" stopIfTrue="1">
      <formula>WEEKDAY($A23)=1</formula>
    </cfRule>
  </conditionalFormatting>
  <conditionalFormatting sqref="FL23">
    <cfRule type="expression" dxfId="10486" priority="13111" stopIfTrue="1">
      <formula>WEEKDAY($A23)=1</formula>
    </cfRule>
  </conditionalFormatting>
  <conditionalFormatting sqref="FL23">
    <cfRule type="expression" dxfId="10485" priority="13110" stopIfTrue="1">
      <formula>WEEKDAY($A23)=1</formula>
    </cfRule>
  </conditionalFormatting>
  <conditionalFormatting sqref="FL23">
    <cfRule type="expression" dxfId="10484" priority="13109" stopIfTrue="1">
      <formula>WEEKDAY($A23)=1</formula>
    </cfRule>
  </conditionalFormatting>
  <conditionalFormatting sqref="FL23">
    <cfRule type="expression" dxfId="10483" priority="13108" stopIfTrue="1">
      <formula>WEEKDAY($A23)=1</formula>
    </cfRule>
  </conditionalFormatting>
  <conditionalFormatting sqref="FL23">
    <cfRule type="expression" dxfId="10482" priority="13107" stopIfTrue="1">
      <formula>WEEKDAY($A23)=1</formula>
    </cfRule>
  </conditionalFormatting>
  <conditionalFormatting sqref="FL23">
    <cfRule type="expression" dxfId="10481" priority="13106" stopIfTrue="1">
      <formula>WEEKDAY($A23)=1</formula>
    </cfRule>
  </conditionalFormatting>
  <conditionalFormatting sqref="FL23">
    <cfRule type="expression" dxfId="10480" priority="13105" stopIfTrue="1">
      <formula>WEEKDAY($A23)=1</formula>
    </cfRule>
  </conditionalFormatting>
  <conditionalFormatting sqref="FL23">
    <cfRule type="expression" dxfId="10479" priority="13104" stopIfTrue="1">
      <formula>WEEKDAY($A23)=1</formula>
    </cfRule>
  </conditionalFormatting>
  <conditionalFormatting sqref="FL23">
    <cfRule type="expression" dxfId="10478" priority="13103" stopIfTrue="1">
      <formula>WEEKDAY($A23)=1</formula>
    </cfRule>
  </conditionalFormatting>
  <conditionalFormatting sqref="FL23">
    <cfRule type="expression" dxfId="10477" priority="13102" stopIfTrue="1">
      <formula>WEEKDAY($A23)=1</formula>
    </cfRule>
  </conditionalFormatting>
  <conditionalFormatting sqref="FL23">
    <cfRule type="expression" dxfId="10476" priority="13101" stopIfTrue="1">
      <formula>WEEKDAY($A23)=1</formula>
    </cfRule>
  </conditionalFormatting>
  <conditionalFormatting sqref="FL23">
    <cfRule type="expression" dxfId="10475" priority="13100" stopIfTrue="1">
      <formula>WEEKDAY($A23)=1</formula>
    </cfRule>
  </conditionalFormatting>
  <conditionalFormatting sqref="FL23">
    <cfRule type="expression" dxfId="10474" priority="13099" stopIfTrue="1">
      <formula>WEEKDAY($A23)=1</formula>
    </cfRule>
  </conditionalFormatting>
  <conditionalFormatting sqref="FL23">
    <cfRule type="expression" dxfId="10473" priority="13098" stopIfTrue="1">
      <formula>WEEKDAY($A23)=1</formula>
    </cfRule>
  </conditionalFormatting>
  <conditionalFormatting sqref="FL23">
    <cfRule type="expression" dxfId="10472" priority="13097" stopIfTrue="1">
      <formula>WEEKDAY($A23)=1</formula>
    </cfRule>
  </conditionalFormatting>
  <conditionalFormatting sqref="FL23">
    <cfRule type="expression" dxfId="10471" priority="13096" stopIfTrue="1">
      <formula>WEEKDAY($A23)=1</formula>
    </cfRule>
  </conditionalFormatting>
  <conditionalFormatting sqref="FL23">
    <cfRule type="expression" dxfId="10470" priority="13095" stopIfTrue="1">
      <formula>WEEKDAY($A23)=1</formula>
    </cfRule>
  </conditionalFormatting>
  <conditionalFormatting sqref="FL23">
    <cfRule type="expression" dxfId="10469" priority="13094" stopIfTrue="1">
      <formula>WEEKDAY($A23)=1</formula>
    </cfRule>
  </conditionalFormatting>
  <conditionalFormatting sqref="FL23">
    <cfRule type="expression" dxfId="10468" priority="13093" stopIfTrue="1">
      <formula>WEEKDAY($A23)=1</formula>
    </cfRule>
  </conditionalFormatting>
  <conditionalFormatting sqref="FL23">
    <cfRule type="expression" dxfId="10467" priority="13092" stopIfTrue="1">
      <formula>WEEKDAY($A23)=1</formula>
    </cfRule>
  </conditionalFormatting>
  <conditionalFormatting sqref="FL23">
    <cfRule type="expression" dxfId="10466" priority="13091" stopIfTrue="1">
      <formula>WEEKDAY($A23)=1</formula>
    </cfRule>
  </conditionalFormatting>
  <conditionalFormatting sqref="FL23">
    <cfRule type="expression" dxfId="10465" priority="13090" stopIfTrue="1">
      <formula>WEEKDAY($A23)=1</formula>
    </cfRule>
  </conditionalFormatting>
  <conditionalFormatting sqref="FL23">
    <cfRule type="expression" dxfId="10464" priority="13089" stopIfTrue="1">
      <formula>WEEKDAY($A23)=1</formula>
    </cfRule>
  </conditionalFormatting>
  <conditionalFormatting sqref="FL23">
    <cfRule type="expression" dxfId="10463" priority="13088" stopIfTrue="1">
      <formula>WEEKDAY($A23)=1</formula>
    </cfRule>
  </conditionalFormatting>
  <conditionalFormatting sqref="FL23">
    <cfRule type="expression" dxfId="10462" priority="13087" stopIfTrue="1">
      <formula>WEEKDAY($A23)=1</formula>
    </cfRule>
  </conditionalFormatting>
  <conditionalFormatting sqref="FL23">
    <cfRule type="expression" dxfId="10461" priority="13086" stopIfTrue="1">
      <formula>WEEKDAY($A23)=1</formula>
    </cfRule>
  </conditionalFormatting>
  <conditionalFormatting sqref="FL23">
    <cfRule type="expression" dxfId="10460" priority="13085" stopIfTrue="1">
      <formula>WEEKDAY($A23)=1</formula>
    </cfRule>
  </conditionalFormatting>
  <conditionalFormatting sqref="FL23">
    <cfRule type="expression" dxfId="10459" priority="13084" stopIfTrue="1">
      <formula>WEEKDAY($A23)=1</formula>
    </cfRule>
  </conditionalFormatting>
  <conditionalFormatting sqref="FL23">
    <cfRule type="expression" dxfId="10458" priority="13083" stopIfTrue="1">
      <formula>WEEKDAY($A23)=1</formula>
    </cfRule>
  </conditionalFormatting>
  <conditionalFormatting sqref="FL23">
    <cfRule type="expression" dxfId="10457" priority="13079" stopIfTrue="1">
      <formula>WEEKDAY($A23)=1</formula>
    </cfRule>
  </conditionalFormatting>
  <conditionalFormatting sqref="FL23">
    <cfRule type="expression" dxfId="10456" priority="13082" stopIfTrue="1">
      <formula>WEEKDAY($A23)=1</formula>
    </cfRule>
  </conditionalFormatting>
  <conditionalFormatting sqref="FL23">
    <cfRule type="expression" dxfId="10455" priority="13081" stopIfTrue="1">
      <formula>WEEKDAY($A23)=1</formula>
    </cfRule>
  </conditionalFormatting>
  <conditionalFormatting sqref="FL23">
    <cfRule type="expression" dxfId="10454" priority="13080" stopIfTrue="1">
      <formula>WEEKDAY($A23)=1</formula>
    </cfRule>
  </conditionalFormatting>
  <conditionalFormatting sqref="FL23">
    <cfRule type="expression" dxfId="10453" priority="13078" stopIfTrue="1">
      <formula>WEEKDAY($A23)=1</formula>
    </cfRule>
  </conditionalFormatting>
  <conditionalFormatting sqref="FL23">
    <cfRule type="expression" dxfId="10452" priority="13077" stopIfTrue="1">
      <formula>WEEKDAY($A23)=1</formula>
    </cfRule>
  </conditionalFormatting>
  <conditionalFormatting sqref="FL23">
    <cfRule type="expression" dxfId="10451" priority="13076" stopIfTrue="1">
      <formula>WEEKDAY($A23)=1</formula>
    </cfRule>
  </conditionalFormatting>
  <conditionalFormatting sqref="FL23">
    <cfRule type="expression" dxfId="10450" priority="13075" stopIfTrue="1">
      <formula>WEEKDAY($A23)=1</formula>
    </cfRule>
  </conditionalFormatting>
  <conditionalFormatting sqref="FL23">
    <cfRule type="expression" dxfId="10449" priority="13028" stopIfTrue="1">
      <formula>WEEKDAY($A23)=1</formula>
    </cfRule>
  </conditionalFormatting>
  <conditionalFormatting sqref="FL23">
    <cfRule type="expression" dxfId="10448" priority="13074" stopIfTrue="1">
      <formula>WEEKDAY($A23)=1</formula>
    </cfRule>
  </conditionalFormatting>
  <conditionalFormatting sqref="FL23">
    <cfRule type="expression" dxfId="10447" priority="13073" stopIfTrue="1">
      <formula>WEEKDAY($A23)=1</formula>
    </cfRule>
  </conditionalFormatting>
  <conditionalFormatting sqref="FL23">
    <cfRule type="expression" dxfId="10446" priority="13072" stopIfTrue="1">
      <formula>WEEKDAY($A23)=1</formula>
    </cfRule>
  </conditionalFormatting>
  <conditionalFormatting sqref="FL23">
    <cfRule type="expression" dxfId="10445" priority="13071" stopIfTrue="1">
      <formula>WEEKDAY($A23)=1</formula>
    </cfRule>
  </conditionalFormatting>
  <conditionalFormatting sqref="FL23">
    <cfRule type="expression" dxfId="10444" priority="13070" stopIfTrue="1">
      <formula>WEEKDAY($A23)=1</formula>
    </cfRule>
  </conditionalFormatting>
  <conditionalFormatting sqref="FL23">
    <cfRule type="expression" dxfId="10443" priority="13069" stopIfTrue="1">
      <formula>WEEKDAY($A23)=1</formula>
    </cfRule>
  </conditionalFormatting>
  <conditionalFormatting sqref="FL23">
    <cfRule type="expression" dxfId="10442" priority="13068" stopIfTrue="1">
      <formula>WEEKDAY($A23)=1</formula>
    </cfRule>
  </conditionalFormatting>
  <conditionalFormatting sqref="FL23">
    <cfRule type="expression" dxfId="10441" priority="13067" stopIfTrue="1">
      <formula>WEEKDAY($A23)=1</formula>
    </cfRule>
  </conditionalFormatting>
  <conditionalFormatting sqref="FL23">
    <cfRule type="expression" dxfId="10440" priority="13066" stopIfTrue="1">
      <formula>WEEKDAY($A23)=1</formula>
    </cfRule>
  </conditionalFormatting>
  <conditionalFormatting sqref="FL23">
    <cfRule type="expression" dxfId="10439" priority="13065" stopIfTrue="1">
      <formula>WEEKDAY($A23)=1</formula>
    </cfRule>
  </conditionalFormatting>
  <conditionalFormatting sqref="FL23">
    <cfRule type="expression" dxfId="10438" priority="13064" stopIfTrue="1">
      <formula>WEEKDAY($A23)=1</formula>
    </cfRule>
  </conditionalFormatting>
  <conditionalFormatting sqref="FL23">
    <cfRule type="expression" dxfId="10437" priority="13063" stopIfTrue="1">
      <formula>WEEKDAY($A23)=1</formula>
    </cfRule>
  </conditionalFormatting>
  <conditionalFormatting sqref="FL23">
    <cfRule type="expression" dxfId="10436" priority="13062" stopIfTrue="1">
      <formula>WEEKDAY($A23)=1</formula>
    </cfRule>
  </conditionalFormatting>
  <conditionalFormatting sqref="FL23">
    <cfRule type="expression" dxfId="10435" priority="13061" stopIfTrue="1">
      <formula>WEEKDAY($A23)=1</formula>
    </cfRule>
  </conditionalFormatting>
  <conditionalFormatting sqref="FL23">
    <cfRule type="expression" dxfId="10434" priority="13060" stopIfTrue="1">
      <formula>WEEKDAY($A23)=1</formula>
    </cfRule>
  </conditionalFormatting>
  <conditionalFormatting sqref="FL23">
    <cfRule type="expression" dxfId="10433" priority="13059" stopIfTrue="1">
      <formula>WEEKDAY($A23)=1</formula>
    </cfRule>
  </conditionalFormatting>
  <conditionalFormatting sqref="FL23">
    <cfRule type="expression" dxfId="10432" priority="13058" stopIfTrue="1">
      <formula>WEEKDAY($A23)=1</formula>
    </cfRule>
  </conditionalFormatting>
  <conditionalFormatting sqref="FL23">
    <cfRule type="expression" dxfId="10431" priority="13057" stopIfTrue="1">
      <formula>WEEKDAY($A23)=1</formula>
    </cfRule>
  </conditionalFormatting>
  <conditionalFormatting sqref="FL23">
    <cfRule type="expression" dxfId="10430" priority="13056" stopIfTrue="1">
      <formula>WEEKDAY($A23)=1</formula>
    </cfRule>
  </conditionalFormatting>
  <conditionalFormatting sqref="FL23">
    <cfRule type="expression" dxfId="10429" priority="13055" stopIfTrue="1">
      <formula>WEEKDAY($A23)=1</formula>
    </cfRule>
  </conditionalFormatting>
  <conditionalFormatting sqref="FL23">
    <cfRule type="expression" dxfId="10428" priority="13054" stopIfTrue="1">
      <formula>WEEKDAY($A23)=1</formula>
    </cfRule>
  </conditionalFormatting>
  <conditionalFormatting sqref="FL23">
    <cfRule type="expression" dxfId="10427" priority="13053" stopIfTrue="1">
      <formula>WEEKDAY($A23)=1</formula>
    </cfRule>
  </conditionalFormatting>
  <conditionalFormatting sqref="FL23">
    <cfRule type="expression" dxfId="10426" priority="13052" stopIfTrue="1">
      <formula>WEEKDAY($A23)=1</formula>
    </cfRule>
  </conditionalFormatting>
  <conditionalFormatting sqref="FL23">
    <cfRule type="expression" dxfId="10425" priority="13051" stopIfTrue="1">
      <formula>WEEKDAY($A23)=1</formula>
    </cfRule>
  </conditionalFormatting>
  <conditionalFormatting sqref="FL23">
    <cfRule type="expression" dxfId="10424" priority="13050" stopIfTrue="1">
      <formula>WEEKDAY($A23)=1</formula>
    </cfRule>
  </conditionalFormatting>
  <conditionalFormatting sqref="FL23">
    <cfRule type="expression" dxfId="10423" priority="13049" stopIfTrue="1">
      <formula>WEEKDAY($A23)=1</formula>
    </cfRule>
  </conditionalFormatting>
  <conditionalFormatting sqref="FL23">
    <cfRule type="expression" dxfId="10422" priority="13048" stopIfTrue="1">
      <formula>WEEKDAY($A23)=1</formula>
    </cfRule>
  </conditionalFormatting>
  <conditionalFormatting sqref="FL23">
    <cfRule type="expression" dxfId="10421" priority="13047" stopIfTrue="1">
      <formula>WEEKDAY($A23)=1</formula>
    </cfRule>
  </conditionalFormatting>
  <conditionalFormatting sqref="FL23">
    <cfRule type="expression" dxfId="10420" priority="13046" stopIfTrue="1">
      <formula>WEEKDAY($A23)=1</formula>
    </cfRule>
  </conditionalFormatting>
  <conditionalFormatting sqref="FL23">
    <cfRule type="expression" dxfId="10419" priority="13045" stopIfTrue="1">
      <formula>WEEKDAY($A23)=1</formula>
    </cfRule>
  </conditionalFormatting>
  <conditionalFormatting sqref="FL23">
    <cfRule type="expression" dxfId="10418" priority="13044" stopIfTrue="1">
      <formula>WEEKDAY($A23)=1</formula>
    </cfRule>
  </conditionalFormatting>
  <conditionalFormatting sqref="FL23">
    <cfRule type="expression" dxfId="10417" priority="13043" stopIfTrue="1">
      <formula>WEEKDAY($A23)=1</formula>
    </cfRule>
  </conditionalFormatting>
  <conditionalFormatting sqref="FL23">
    <cfRule type="expression" dxfId="10416" priority="13042" stopIfTrue="1">
      <formula>WEEKDAY($A23)=1</formula>
    </cfRule>
  </conditionalFormatting>
  <conditionalFormatting sqref="FL23">
    <cfRule type="expression" dxfId="10415" priority="13041" stopIfTrue="1">
      <formula>WEEKDAY($A23)=1</formula>
    </cfRule>
  </conditionalFormatting>
  <conditionalFormatting sqref="FL23">
    <cfRule type="expression" dxfId="10414" priority="13040" stopIfTrue="1">
      <formula>WEEKDAY($A23)=1</formula>
    </cfRule>
  </conditionalFormatting>
  <conditionalFormatting sqref="FL23">
    <cfRule type="expression" dxfId="10413" priority="13039" stopIfTrue="1">
      <formula>WEEKDAY($A23)=1</formula>
    </cfRule>
  </conditionalFormatting>
  <conditionalFormatting sqref="FL23">
    <cfRule type="expression" dxfId="10412" priority="13038" stopIfTrue="1">
      <formula>WEEKDAY($A23)=1</formula>
    </cfRule>
  </conditionalFormatting>
  <conditionalFormatting sqref="FL23">
    <cfRule type="expression" dxfId="10411" priority="13037" stopIfTrue="1">
      <formula>WEEKDAY($A23)=1</formula>
    </cfRule>
  </conditionalFormatting>
  <conditionalFormatting sqref="FL23">
    <cfRule type="expression" dxfId="10410" priority="13036" stopIfTrue="1">
      <formula>WEEKDAY($A23)=1</formula>
    </cfRule>
  </conditionalFormatting>
  <conditionalFormatting sqref="FL23">
    <cfRule type="expression" dxfId="10409" priority="13035" stopIfTrue="1">
      <formula>WEEKDAY($A23)=1</formula>
    </cfRule>
  </conditionalFormatting>
  <conditionalFormatting sqref="FL23">
    <cfRule type="expression" dxfId="10408" priority="13034" stopIfTrue="1">
      <formula>WEEKDAY($A23)=1</formula>
    </cfRule>
  </conditionalFormatting>
  <conditionalFormatting sqref="FL23">
    <cfRule type="expression" dxfId="10407" priority="13033" stopIfTrue="1">
      <formula>WEEKDAY($A23)=1</formula>
    </cfRule>
  </conditionalFormatting>
  <conditionalFormatting sqref="FL23">
    <cfRule type="expression" dxfId="10406" priority="13032" stopIfTrue="1">
      <formula>WEEKDAY($A23)=1</formula>
    </cfRule>
  </conditionalFormatting>
  <conditionalFormatting sqref="FL23">
    <cfRule type="expression" dxfId="10405" priority="13031" stopIfTrue="1">
      <formula>WEEKDAY($A23)=1</formula>
    </cfRule>
  </conditionalFormatting>
  <conditionalFormatting sqref="FL23">
    <cfRule type="expression" dxfId="10404" priority="13030" stopIfTrue="1">
      <formula>WEEKDAY($A23)=1</formula>
    </cfRule>
  </conditionalFormatting>
  <conditionalFormatting sqref="FL23">
    <cfRule type="expression" dxfId="10403" priority="13029" stopIfTrue="1">
      <formula>WEEKDAY($A23)=1</formula>
    </cfRule>
  </conditionalFormatting>
  <conditionalFormatting sqref="FL24">
    <cfRule type="expression" dxfId="10402" priority="12021" stopIfTrue="1">
      <formula>WEEKDAY($A24)=1</formula>
    </cfRule>
  </conditionalFormatting>
  <conditionalFormatting sqref="FL24">
    <cfRule type="expression" dxfId="10401" priority="12020" stopIfTrue="1">
      <formula>WEEKDAY($A24)=1</formula>
    </cfRule>
  </conditionalFormatting>
  <conditionalFormatting sqref="FL24">
    <cfRule type="expression" dxfId="10400" priority="12016" stopIfTrue="1">
      <formula>WEEKDAY($A24)=1</formula>
    </cfRule>
  </conditionalFormatting>
  <conditionalFormatting sqref="FL24">
    <cfRule type="expression" dxfId="10399" priority="12019" stopIfTrue="1">
      <formula>WEEKDAY($A24)=1</formula>
    </cfRule>
  </conditionalFormatting>
  <conditionalFormatting sqref="FL24">
    <cfRule type="expression" dxfId="10398" priority="12018" stopIfTrue="1">
      <formula>WEEKDAY($A24)=1</formula>
    </cfRule>
  </conditionalFormatting>
  <conditionalFormatting sqref="FL24">
    <cfRule type="expression" dxfId="10397" priority="12017" stopIfTrue="1">
      <formula>WEEKDAY($A24)=1</formula>
    </cfRule>
  </conditionalFormatting>
  <conditionalFormatting sqref="FL24">
    <cfRule type="expression" dxfId="10396" priority="12015" stopIfTrue="1">
      <formula>WEEKDAY($A24)=1</formula>
    </cfRule>
  </conditionalFormatting>
  <conditionalFormatting sqref="FL24">
    <cfRule type="expression" dxfId="10395" priority="12014" stopIfTrue="1">
      <formula>WEEKDAY($A24)=1</formula>
    </cfRule>
  </conditionalFormatting>
  <conditionalFormatting sqref="FL24">
    <cfRule type="expression" dxfId="10394" priority="12013" stopIfTrue="1">
      <formula>WEEKDAY($A24)=1</formula>
    </cfRule>
  </conditionalFormatting>
  <conditionalFormatting sqref="FL24">
    <cfRule type="expression" dxfId="10393" priority="12012" stopIfTrue="1">
      <formula>WEEKDAY($A24)=1</formula>
    </cfRule>
  </conditionalFormatting>
  <conditionalFormatting sqref="FL24">
    <cfRule type="expression" dxfId="10392" priority="11965" stopIfTrue="1">
      <formula>WEEKDAY($A24)=1</formula>
    </cfRule>
  </conditionalFormatting>
  <conditionalFormatting sqref="FL24">
    <cfRule type="expression" dxfId="10391" priority="12011" stopIfTrue="1">
      <formula>WEEKDAY($A24)=1</formula>
    </cfRule>
  </conditionalFormatting>
  <conditionalFormatting sqref="FL24">
    <cfRule type="expression" dxfId="10390" priority="12010" stopIfTrue="1">
      <formula>WEEKDAY($A24)=1</formula>
    </cfRule>
  </conditionalFormatting>
  <conditionalFormatting sqref="FL24">
    <cfRule type="expression" dxfId="10389" priority="12009" stopIfTrue="1">
      <formula>WEEKDAY($A24)=1</formula>
    </cfRule>
  </conditionalFormatting>
  <conditionalFormatting sqref="FL24">
    <cfRule type="expression" dxfId="10388" priority="12008" stopIfTrue="1">
      <formula>WEEKDAY($A24)=1</formula>
    </cfRule>
  </conditionalFormatting>
  <conditionalFormatting sqref="FL24">
    <cfRule type="expression" dxfId="10387" priority="12007" stopIfTrue="1">
      <formula>WEEKDAY($A24)=1</formula>
    </cfRule>
  </conditionalFormatting>
  <conditionalFormatting sqref="FL24">
    <cfRule type="expression" dxfId="10386" priority="12006" stopIfTrue="1">
      <formula>WEEKDAY($A24)=1</formula>
    </cfRule>
  </conditionalFormatting>
  <conditionalFormatting sqref="FL24">
    <cfRule type="expression" dxfId="10385" priority="12005" stopIfTrue="1">
      <formula>WEEKDAY($A24)=1</formula>
    </cfRule>
  </conditionalFormatting>
  <conditionalFormatting sqref="FL24">
    <cfRule type="expression" dxfId="10384" priority="12004" stopIfTrue="1">
      <formula>WEEKDAY($A24)=1</formula>
    </cfRule>
  </conditionalFormatting>
  <conditionalFormatting sqref="FL24">
    <cfRule type="expression" dxfId="10383" priority="12003" stopIfTrue="1">
      <formula>WEEKDAY($A24)=1</formula>
    </cfRule>
  </conditionalFormatting>
  <conditionalFormatting sqref="FL24">
    <cfRule type="expression" dxfId="10382" priority="12002" stopIfTrue="1">
      <formula>WEEKDAY($A24)=1</formula>
    </cfRule>
  </conditionalFormatting>
  <conditionalFormatting sqref="FL24">
    <cfRule type="expression" dxfId="10381" priority="12001" stopIfTrue="1">
      <formula>WEEKDAY($A24)=1</formula>
    </cfRule>
  </conditionalFormatting>
  <conditionalFormatting sqref="FL24">
    <cfRule type="expression" dxfId="10380" priority="12000" stopIfTrue="1">
      <formula>WEEKDAY($A24)=1</formula>
    </cfRule>
  </conditionalFormatting>
  <conditionalFormatting sqref="FL24">
    <cfRule type="expression" dxfId="10379" priority="11999" stopIfTrue="1">
      <formula>WEEKDAY($A24)=1</formula>
    </cfRule>
  </conditionalFormatting>
  <conditionalFormatting sqref="FL24">
    <cfRule type="expression" dxfId="10378" priority="11998" stopIfTrue="1">
      <formula>WEEKDAY($A24)=1</formula>
    </cfRule>
  </conditionalFormatting>
  <conditionalFormatting sqref="FL24">
    <cfRule type="expression" dxfId="10377" priority="11997" stopIfTrue="1">
      <formula>WEEKDAY($A24)=1</formula>
    </cfRule>
  </conditionalFormatting>
  <conditionalFormatting sqref="FL24">
    <cfRule type="expression" dxfId="10376" priority="11996" stopIfTrue="1">
      <formula>WEEKDAY($A24)=1</formula>
    </cfRule>
  </conditionalFormatting>
  <conditionalFormatting sqref="FL24">
    <cfRule type="expression" dxfId="10375" priority="11995" stopIfTrue="1">
      <formula>WEEKDAY($A24)=1</formula>
    </cfRule>
  </conditionalFormatting>
  <conditionalFormatting sqref="FL24">
    <cfRule type="expression" dxfId="10374" priority="11994" stopIfTrue="1">
      <formula>WEEKDAY($A24)=1</formula>
    </cfRule>
  </conditionalFormatting>
  <conditionalFormatting sqref="FL24">
    <cfRule type="expression" dxfId="10373" priority="11993" stopIfTrue="1">
      <formula>WEEKDAY($A24)=1</formula>
    </cfRule>
  </conditionalFormatting>
  <conditionalFormatting sqref="FL24">
    <cfRule type="expression" dxfId="10372" priority="11992" stopIfTrue="1">
      <formula>WEEKDAY($A24)=1</formula>
    </cfRule>
  </conditionalFormatting>
  <conditionalFormatting sqref="FL24">
    <cfRule type="expression" dxfId="10371" priority="11991" stopIfTrue="1">
      <formula>WEEKDAY($A24)=1</formula>
    </cfRule>
  </conditionalFormatting>
  <conditionalFormatting sqref="FL24">
    <cfRule type="expression" dxfId="10370" priority="11990" stopIfTrue="1">
      <formula>WEEKDAY($A24)=1</formula>
    </cfRule>
  </conditionalFormatting>
  <conditionalFormatting sqref="FL24">
    <cfRule type="expression" dxfId="10369" priority="11989" stopIfTrue="1">
      <formula>WEEKDAY($A24)=1</formula>
    </cfRule>
  </conditionalFormatting>
  <conditionalFormatting sqref="FL24">
    <cfRule type="expression" dxfId="10368" priority="11988" stopIfTrue="1">
      <formula>WEEKDAY($A24)=1</formula>
    </cfRule>
  </conditionalFormatting>
  <conditionalFormatting sqref="FL24">
    <cfRule type="expression" dxfId="10367" priority="11987" stopIfTrue="1">
      <formula>WEEKDAY($A24)=1</formula>
    </cfRule>
  </conditionalFormatting>
  <conditionalFormatting sqref="FL24">
    <cfRule type="expression" dxfId="10366" priority="11986" stopIfTrue="1">
      <formula>WEEKDAY($A24)=1</formula>
    </cfRule>
  </conditionalFormatting>
  <conditionalFormatting sqref="FL24">
    <cfRule type="expression" dxfId="10365" priority="11985" stopIfTrue="1">
      <formula>WEEKDAY($A24)=1</formula>
    </cfRule>
  </conditionalFormatting>
  <conditionalFormatting sqref="FL24">
    <cfRule type="expression" dxfId="10364" priority="11984" stopIfTrue="1">
      <formula>WEEKDAY($A24)=1</formula>
    </cfRule>
  </conditionalFormatting>
  <conditionalFormatting sqref="FL24">
    <cfRule type="expression" dxfId="10363" priority="11983" stopIfTrue="1">
      <formula>WEEKDAY($A24)=1</formula>
    </cfRule>
  </conditionalFormatting>
  <conditionalFormatting sqref="FL24">
    <cfRule type="expression" dxfId="10362" priority="11982" stopIfTrue="1">
      <formula>WEEKDAY($A24)=1</formula>
    </cfRule>
  </conditionalFormatting>
  <conditionalFormatting sqref="FL24">
    <cfRule type="expression" dxfId="10361" priority="11981" stopIfTrue="1">
      <formula>WEEKDAY($A24)=1</formula>
    </cfRule>
  </conditionalFormatting>
  <conditionalFormatting sqref="FL24">
    <cfRule type="expression" dxfId="10360" priority="11980" stopIfTrue="1">
      <formula>WEEKDAY($A24)=1</formula>
    </cfRule>
  </conditionalFormatting>
  <conditionalFormatting sqref="FL24">
    <cfRule type="expression" dxfId="10359" priority="11979" stopIfTrue="1">
      <formula>WEEKDAY($A24)=1</formula>
    </cfRule>
  </conditionalFormatting>
  <conditionalFormatting sqref="FL24">
    <cfRule type="expression" dxfId="10358" priority="11978" stopIfTrue="1">
      <formula>WEEKDAY($A24)=1</formula>
    </cfRule>
  </conditionalFormatting>
  <conditionalFormatting sqref="FL24">
    <cfRule type="expression" dxfId="10357" priority="11977" stopIfTrue="1">
      <formula>WEEKDAY($A24)=1</formula>
    </cfRule>
  </conditionalFormatting>
  <conditionalFormatting sqref="FL24">
    <cfRule type="expression" dxfId="10356" priority="11976" stopIfTrue="1">
      <formula>WEEKDAY($A24)=1</formula>
    </cfRule>
  </conditionalFormatting>
  <conditionalFormatting sqref="FL24">
    <cfRule type="expression" dxfId="10355" priority="11975" stopIfTrue="1">
      <formula>WEEKDAY($A24)=1</formula>
    </cfRule>
  </conditionalFormatting>
  <conditionalFormatting sqref="FL24">
    <cfRule type="expression" dxfId="10354" priority="11974" stopIfTrue="1">
      <formula>WEEKDAY($A24)=1</formula>
    </cfRule>
  </conditionalFormatting>
  <conditionalFormatting sqref="FL24">
    <cfRule type="expression" dxfId="10353" priority="11973" stopIfTrue="1">
      <formula>WEEKDAY($A24)=1</formula>
    </cfRule>
  </conditionalFormatting>
  <conditionalFormatting sqref="FL24">
    <cfRule type="expression" dxfId="10352" priority="11972" stopIfTrue="1">
      <formula>WEEKDAY($A24)=1</formula>
    </cfRule>
  </conditionalFormatting>
  <conditionalFormatting sqref="FL24">
    <cfRule type="expression" dxfId="10351" priority="11971" stopIfTrue="1">
      <formula>WEEKDAY($A24)=1</formula>
    </cfRule>
  </conditionalFormatting>
  <conditionalFormatting sqref="FL24">
    <cfRule type="expression" dxfId="10350" priority="11970" stopIfTrue="1">
      <formula>WEEKDAY($A24)=1</formula>
    </cfRule>
  </conditionalFormatting>
  <conditionalFormatting sqref="FL24">
    <cfRule type="expression" dxfId="10349" priority="11969" stopIfTrue="1">
      <formula>WEEKDAY($A24)=1</formula>
    </cfRule>
  </conditionalFormatting>
  <conditionalFormatting sqref="FL24">
    <cfRule type="expression" dxfId="10348" priority="11968" stopIfTrue="1">
      <formula>WEEKDAY($A24)=1</formula>
    </cfRule>
  </conditionalFormatting>
  <conditionalFormatting sqref="FL24">
    <cfRule type="expression" dxfId="10347" priority="11967" stopIfTrue="1">
      <formula>WEEKDAY($A24)=1</formula>
    </cfRule>
  </conditionalFormatting>
  <conditionalFormatting sqref="FL24">
    <cfRule type="expression" dxfId="10346" priority="11966" stopIfTrue="1">
      <formula>WEEKDAY($A24)=1</formula>
    </cfRule>
  </conditionalFormatting>
  <conditionalFormatting sqref="FL24">
    <cfRule type="expression" dxfId="10345" priority="11964" stopIfTrue="1">
      <formula>WEEKDAY($A24)=1</formula>
    </cfRule>
  </conditionalFormatting>
  <conditionalFormatting sqref="FL24">
    <cfRule type="expression" dxfId="10344" priority="11963" stopIfTrue="1">
      <formula>WEEKDAY($A24)=1</formula>
    </cfRule>
  </conditionalFormatting>
  <conditionalFormatting sqref="FL24">
    <cfRule type="expression" dxfId="10343" priority="11962" stopIfTrue="1">
      <formula>WEEKDAY($A24)=1</formula>
    </cfRule>
  </conditionalFormatting>
  <conditionalFormatting sqref="FL24">
    <cfRule type="expression" dxfId="10342" priority="11961" stopIfTrue="1">
      <formula>WEEKDAY($A24)=1</formula>
    </cfRule>
  </conditionalFormatting>
  <conditionalFormatting sqref="FL24">
    <cfRule type="expression" dxfId="10341" priority="11960" stopIfTrue="1">
      <formula>WEEKDAY($A24)=1</formula>
    </cfRule>
  </conditionalFormatting>
  <conditionalFormatting sqref="FL24">
    <cfRule type="expression" dxfId="10340" priority="11959" stopIfTrue="1">
      <formula>WEEKDAY($A24)=1</formula>
    </cfRule>
  </conditionalFormatting>
  <conditionalFormatting sqref="FL24">
    <cfRule type="expression" dxfId="10339" priority="11958" stopIfTrue="1">
      <formula>WEEKDAY($A24)=1</formula>
    </cfRule>
  </conditionalFormatting>
  <conditionalFormatting sqref="FL24">
    <cfRule type="expression" dxfId="10338" priority="11957" stopIfTrue="1">
      <formula>WEEKDAY($A24)=1</formula>
    </cfRule>
  </conditionalFormatting>
  <conditionalFormatting sqref="FL24">
    <cfRule type="expression" dxfId="10337" priority="11956" stopIfTrue="1">
      <formula>WEEKDAY($A24)=1</formula>
    </cfRule>
  </conditionalFormatting>
  <conditionalFormatting sqref="FL24">
    <cfRule type="expression" dxfId="10336" priority="11955" stopIfTrue="1">
      <formula>WEEKDAY($A24)=1</formula>
    </cfRule>
  </conditionalFormatting>
  <conditionalFormatting sqref="FL24">
    <cfRule type="expression" dxfId="10335" priority="11954" stopIfTrue="1">
      <formula>WEEKDAY($A24)=1</formula>
    </cfRule>
  </conditionalFormatting>
  <conditionalFormatting sqref="FL24">
    <cfRule type="expression" dxfId="10334" priority="11953" stopIfTrue="1">
      <formula>WEEKDAY($A24)=1</formula>
    </cfRule>
  </conditionalFormatting>
  <conditionalFormatting sqref="FL24">
    <cfRule type="expression" dxfId="10333" priority="11952" stopIfTrue="1">
      <formula>WEEKDAY($A24)=1</formula>
    </cfRule>
  </conditionalFormatting>
  <conditionalFormatting sqref="FL24">
    <cfRule type="expression" dxfId="10332" priority="11951" stopIfTrue="1">
      <formula>WEEKDAY($A24)=1</formula>
    </cfRule>
  </conditionalFormatting>
  <conditionalFormatting sqref="FL24">
    <cfRule type="expression" dxfId="10331" priority="11950" stopIfTrue="1">
      <formula>WEEKDAY($A24)=1</formula>
    </cfRule>
  </conditionalFormatting>
  <conditionalFormatting sqref="FL24">
    <cfRule type="expression" dxfId="10330" priority="11949" stopIfTrue="1">
      <formula>WEEKDAY($A24)=1</formula>
    </cfRule>
  </conditionalFormatting>
  <conditionalFormatting sqref="FL24">
    <cfRule type="expression" dxfId="10329" priority="11948" stopIfTrue="1">
      <formula>WEEKDAY($A24)=1</formula>
    </cfRule>
  </conditionalFormatting>
  <conditionalFormatting sqref="FL24">
    <cfRule type="expression" dxfId="10328" priority="11947" stopIfTrue="1">
      <formula>WEEKDAY($A24)=1</formula>
    </cfRule>
  </conditionalFormatting>
  <conditionalFormatting sqref="FL24">
    <cfRule type="expression" dxfId="10327" priority="11946" stopIfTrue="1">
      <formula>WEEKDAY($A24)=1</formula>
    </cfRule>
  </conditionalFormatting>
  <conditionalFormatting sqref="FL24">
    <cfRule type="expression" dxfId="10326" priority="11945" stopIfTrue="1">
      <formula>WEEKDAY($A24)=1</formula>
    </cfRule>
  </conditionalFormatting>
  <conditionalFormatting sqref="FL24">
    <cfRule type="expression" dxfId="10325" priority="11944" stopIfTrue="1">
      <formula>WEEKDAY($A24)=1</formula>
    </cfRule>
  </conditionalFormatting>
  <conditionalFormatting sqref="FL24">
    <cfRule type="expression" dxfId="10324" priority="11943" stopIfTrue="1">
      <formula>WEEKDAY($A24)=1</formula>
    </cfRule>
  </conditionalFormatting>
  <conditionalFormatting sqref="FL24">
    <cfRule type="expression" dxfId="10323" priority="11942" stopIfTrue="1">
      <formula>WEEKDAY($A24)=1</formula>
    </cfRule>
  </conditionalFormatting>
  <conditionalFormatting sqref="FL24">
    <cfRule type="expression" dxfId="10322" priority="11941" stopIfTrue="1">
      <formula>WEEKDAY($A24)=1</formula>
    </cfRule>
  </conditionalFormatting>
  <conditionalFormatting sqref="FL24">
    <cfRule type="expression" dxfId="10321" priority="11940" stopIfTrue="1">
      <formula>WEEKDAY($A24)=1</formula>
    </cfRule>
  </conditionalFormatting>
  <conditionalFormatting sqref="FL24">
    <cfRule type="expression" dxfId="10320" priority="11939" stopIfTrue="1">
      <formula>WEEKDAY($A24)=1</formula>
    </cfRule>
  </conditionalFormatting>
  <conditionalFormatting sqref="FL24">
    <cfRule type="expression" dxfId="10319" priority="11938" stopIfTrue="1">
      <formula>WEEKDAY($A24)=1</formula>
    </cfRule>
  </conditionalFormatting>
  <conditionalFormatting sqref="FL24">
    <cfRule type="expression" dxfId="10318" priority="11937" stopIfTrue="1">
      <formula>WEEKDAY($A24)=1</formula>
    </cfRule>
  </conditionalFormatting>
  <conditionalFormatting sqref="FL24">
    <cfRule type="expression" dxfId="10317" priority="11936" stopIfTrue="1">
      <formula>WEEKDAY($A24)=1</formula>
    </cfRule>
  </conditionalFormatting>
  <conditionalFormatting sqref="FL24">
    <cfRule type="expression" dxfId="10316" priority="11935" stopIfTrue="1">
      <formula>WEEKDAY($A24)=1</formula>
    </cfRule>
  </conditionalFormatting>
  <conditionalFormatting sqref="FL24">
    <cfRule type="expression" dxfId="10315" priority="11934" stopIfTrue="1">
      <formula>WEEKDAY($A24)=1</formula>
    </cfRule>
  </conditionalFormatting>
  <conditionalFormatting sqref="FL24">
    <cfRule type="expression" dxfId="10314" priority="11933" stopIfTrue="1">
      <formula>WEEKDAY($A24)=1</formula>
    </cfRule>
  </conditionalFormatting>
  <conditionalFormatting sqref="FL24">
    <cfRule type="expression" dxfId="10313" priority="11932" stopIfTrue="1">
      <formula>WEEKDAY($A24)=1</formula>
    </cfRule>
  </conditionalFormatting>
  <conditionalFormatting sqref="FL24">
    <cfRule type="expression" dxfId="10312" priority="11931" stopIfTrue="1">
      <formula>WEEKDAY($A24)=1</formula>
    </cfRule>
  </conditionalFormatting>
  <conditionalFormatting sqref="FL24">
    <cfRule type="expression" dxfId="10311" priority="11927" stopIfTrue="1">
      <formula>WEEKDAY($A24)=1</formula>
    </cfRule>
  </conditionalFormatting>
  <conditionalFormatting sqref="FL24">
    <cfRule type="expression" dxfId="10310" priority="11930" stopIfTrue="1">
      <formula>WEEKDAY($A24)=1</formula>
    </cfRule>
  </conditionalFormatting>
  <conditionalFormatting sqref="FL24">
    <cfRule type="expression" dxfId="10309" priority="11929" stopIfTrue="1">
      <formula>WEEKDAY($A24)=1</formula>
    </cfRule>
  </conditionalFormatting>
  <conditionalFormatting sqref="FL24">
    <cfRule type="expression" dxfId="10308" priority="11928" stopIfTrue="1">
      <formula>WEEKDAY($A24)=1</formula>
    </cfRule>
  </conditionalFormatting>
  <conditionalFormatting sqref="FL24">
    <cfRule type="expression" dxfId="10307" priority="11926" stopIfTrue="1">
      <formula>WEEKDAY($A24)=1</formula>
    </cfRule>
  </conditionalFormatting>
  <conditionalFormatting sqref="FL24">
    <cfRule type="expression" dxfId="10306" priority="11925" stopIfTrue="1">
      <formula>WEEKDAY($A24)=1</formula>
    </cfRule>
  </conditionalFormatting>
  <conditionalFormatting sqref="FL24">
    <cfRule type="expression" dxfId="10305" priority="11924" stopIfTrue="1">
      <formula>WEEKDAY($A24)=1</formula>
    </cfRule>
  </conditionalFormatting>
  <conditionalFormatting sqref="FL24">
    <cfRule type="expression" dxfId="10304" priority="11923" stopIfTrue="1">
      <formula>WEEKDAY($A24)=1</formula>
    </cfRule>
  </conditionalFormatting>
  <conditionalFormatting sqref="FL24">
    <cfRule type="expression" dxfId="10303" priority="11876" stopIfTrue="1">
      <formula>WEEKDAY($A24)=1</formula>
    </cfRule>
  </conditionalFormatting>
  <conditionalFormatting sqref="FL24">
    <cfRule type="expression" dxfId="10302" priority="11922" stopIfTrue="1">
      <formula>WEEKDAY($A24)=1</formula>
    </cfRule>
  </conditionalFormatting>
  <conditionalFormatting sqref="FL24">
    <cfRule type="expression" dxfId="10301" priority="11921" stopIfTrue="1">
      <formula>WEEKDAY($A24)=1</formula>
    </cfRule>
  </conditionalFormatting>
  <conditionalFormatting sqref="FL24">
    <cfRule type="expression" dxfId="10300" priority="11920" stopIfTrue="1">
      <formula>WEEKDAY($A24)=1</formula>
    </cfRule>
  </conditionalFormatting>
  <conditionalFormatting sqref="FL24">
    <cfRule type="expression" dxfId="10299" priority="11919" stopIfTrue="1">
      <formula>WEEKDAY($A24)=1</formula>
    </cfRule>
  </conditionalFormatting>
  <conditionalFormatting sqref="FL24">
    <cfRule type="expression" dxfId="10298" priority="11918" stopIfTrue="1">
      <formula>WEEKDAY($A24)=1</formula>
    </cfRule>
  </conditionalFormatting>
  <conditionalFormatting sqref="FL24">
    <cfRule type="expression" dxfId="10297" priority="11917" stopIfTrue="1">
      <formula>WEEKDAY($A24)=1</formula>
    </cfRule>
  </conditionalFormatting>
  <conditionalFormatting sqref="FL24">
    <cfRule type="expression" dxfId="10296" priority="11916" stopIfTrue="1">
      <formula>WEEKDAY($A24)=1</formula>
    </cfRule>
  </conditionalFormatting>
  <conditionalFormatting sqref="FL24">
    <cfRule type="expression" dxfId="10295" priority="11915" stopIfTrue="1">
      <formula>WEEKDAY($A24)=1</formula>
    </cfRule>
  </conditionalFormatting>
  <conditionalFormatting sqref="FL24">
    <cfRule type="expression" dxfId="10294" priority="11914" stopIfTrue="1">
      <formula>WEEKDAY($A24)=1</formula>
    </cfRule>
  </conditionalFormatting>
  <conditionalFormatting sqref="FL24">
    <cfRule type="expression" dxfId="10293" priority="11913" stopIfTrue="1">
      <formula>WEEKDAY($A24)=1</formula>
    </cfRule>
  </conditionalFormatting>
  <conditionalFormatting sqref="FL24">
    <cfRule type="expression" dxfId="10292" priority="11912" stopIfTrue="1">
      <formula>WEEKDAY($A24)=1</formula>
    </cfRule>
  </conditionalFormatting>
  <conditionalFormatting sqref="FL24">
    <cfRule type="expression" dxfId="10291" priority="11911" stopIfTrue="1">
      <formula>WEEKDAY($A24)=1</formula>
    </cfRule>
  </conditionalFormatting>
  <conditionalFormatting sqref="FL24">
    <cfRule type="expression" dxfId="10290" priority="11910" stopIfTrue="1">
      <formula>WEEKDAY($A24)=1</formula>
    </cfRule>
  </conditionalFormatting>
  <conditionalFormatting sqref="FL24">
    <cfRule type="expression" dxfId="10289" priority="11909" stopIfTrue="1">
      <formula>WEEKDAY($A24)=1</formula>
    </cfRule>
  </conditionalFormatting>
  <conditionalFormatting sqref="FL24">
    <cfRule type="expression" dxfId="10288" priority="11908" stopIfTrue="1">
      <formula>WEEKDAY($A24)=1</formula>
    </cfRule>
  </conditionalFormatting>
  <conditionalFormatting sqref="FL24">
    <cfRule type="expression" dxfId="10287" priority="11907" stopIfTrue="1">
      <formula>WEEKDAY($A24)=1</formula>
    </cfRule>
  </conditionalFormatting>
  <conditionalFormatting sqref="FL24">
    <cfRule type="expression" dxfId="10286" priority="11906" stopIfTrue="1">
      <formula>WEEKDAY($A24)=1</formula>
    </cfRule>
  </conditionalFormatting>
  <conditionalFormatting sqref="FL24">
    <cfRule type="expression" dxfId="10285" priority="11905" stopIfTrue="1">
      <formula>WEEKDAY($A24)=1</formula>
    </cfRule>
  </conditionalFormatting>
  <conditionalFormatting sqref="FL24">
    <cfRule type="expression" dxfId="10284" priority="11904" stopIfTrue="1">
      <formula>WEEKDAY($A24)=1</formula>
    </cfRule>
  </conditionalFormatting>
  <conditionalFormatting sqref="FL24">
    <cfRule type="expression" dxfId="10283" priority="11903" stopIfTrue="1">
      <formula>WEEKDAY($A24)=1</formula>
    </cfRule>
  </conditionalFormatting>
  <conditionalFormatting sqref="FL24">
    <cfRule type="expression" dxfId="10282" priority="11902" stopIfTrue="1">
      <formula>WEEKDAY($A24)=1</formula>
    </cfRule>
  </conditionalFormatting>
  <conditionalFormatting sqref="FL24">
    <cfRule type="expression" dxfId="10281" priority="11901" stopIfTrue="1">
      <formula>WEEKDAY($A24)=1</formula>
    </cfRule>
  </conditionalFormatting>
  <conditionalFormatting sqref="FL24">
    <cfRule type="expression" dxfId="10280" priority="11900" stopIfTrue="1">
      <formula>WEEKDAY($A24)=1</formula>
    </cfRule>
  </conditionalFormatting>
  <conditionalFormatting sqref="FL24">
    <cfRule type="expression" dxfId="10279" priority="11899" stopIfTrue="1">
      <formula>WEEKDAY($A24)=1</formula>
    </cfRule>
  </conditionalFormatting>
  <conditionalFormatting sqref="FL24">
    <cfRule type="expression" dxfId="10278" priority="11898" stopIfTrue="1">
      <formula>WEEKDAY($A24)=1</formula>
    </cfRule>
  </conditionalFormatting>
  <conditionalFormatting sqref="FL24">
    <cfRule type="expression" dxfId="10277" priority="11897" stopIfTrue="1">
      <formula>WEEKDAY($A24)=1</formula>
    </cfRule>
  </conditionalFormatting>
  <conditionalFormatting sqref="FL24">
    <cfRule type="expression" dxfId="10276" priority="11896" stopIfTrue="1">
      <formula>WEEKDAY($A24)=1</formula>
    </cfRule>
  </conditionalFormatting>
  <conditionalFormatting sqref="FL24">
    <cfRule type="expression" dxfId="10275" priority="11895" stopIfTrue="1">
      <formula>WEEKDAY($A24)=1</formula>
    </cfRule>
  </conditionalFormatting>
  <conditionalFormatting sqref="FL24">
    <cfRule type="expression" dxfId="10274" priority="11894" stopIfTrue="1">
      <formula>WEEKDAY($A24)=1</formula>
    </cfRule>
  </conditionalFormatting>
  <conditionalFormatting sqref="FL24">
    <cfRule type="expression" dxfId="10273" priority="11893" stopIfTrue="1">
      <formula>WEEKDAY($A24)=1</formula>
    </cfRule>
  </conditionalFormatting>
  <conditionalFormatting sqref="FL24">
    <cfRule type="expression" dxfId="10272" priority="11892" stopIfTrue="1">
      <formula>WEEKDAY($A24)=1</formula>
    </cfRule>
  </conditionalFormatting>
  <conditionalFormatting sqref="FL24">
    <cfRule type="expression" dxfId="10271" priority="11891" stopIfTrue="1">
      <formula>WEEKDAY($A24)=1</formula>
    </cfRule>
  </conditionalFormatting>
  <conditionalFormatting sqref="FL24">
    <cfRule type="expression" dxfId="10270" priority="11890" stopIfTrue="1">
      <formula>WEEKDAY($A24)=1</formula>
    </cfRule>
  </conditionalFormatting>
  <conditionalFormatting sqref="FL24">
    <cfRule type="expression" dxfId="10269" priority="11889" stopIfTrue="1">
      <formula>WEEKDAY($A24)=1</formula>
    </cfRule>
  </conditionalFormatting>
  <conditionalFormatting sqref="FL24">
    <cfRule type="expression" dxfId="10268" priority="11888" stopIfTrue="1">
      <formula>WEEKDAY($A24)=1</formula>
    </cfRule>
  </conditionalFormatting>
  <conditionalFormatting sqref="FL24">
    <cfRule type="expression" dxfId="10267" priority="11887" stopIfTrue="1">
      <formula>WEEKDAY($A24)=1</formula>
    </cfRule>
  </conditionalFormatting>
  <conditionalFormatting sqref="FL24">
    <cfRule type="expression" dxfId="10266" priority="11886" stopIfTrue="1">
      <formula>WEEKDAY($A24)=1</formula>
    </cfRule>
  </conditionalFormatting>
  <conditionalFormatting sqref="FL24">
    <cfRule type="expression" dxfId="10265" priority="11885" stopIfTrue="1">
      <formula>WEEKDAY($A24)=1</formula>
    </cfRule>
  </conditionalFormatting>
  <conditionalFormatting sqref="FL24">
    <cfRule type="expression" dxfId="10264" priority="11884" stopIfTrue="1">
      <formula>WEEKDAY($A24)=1</formula>
    </cfRule>
  </conditionalFormatting>
  <conditionalFormatting sqref="FL24">
    <cfRule type="expression" dxfId="10263" priority="11883" stopIfTrue="1">
      <formula>WEEKDAY($A24)=1</formula>
    </cfRule>
  </conditionalFormatting>
  <conditionalFormatting sqref="FL24">
    <cfRule type="expression" dxfId="10262" priority="11882" stopIfTrue="1">
      <formula>WEEKDAY($A24)=1</formula>
    </cfRule>
  </conditionalFormatting>
  <conditionalFormatting sqref="FL24">
    <cfRule type="expression" dxfId="10261" priority="11881" stopIfTrue="1">
      <formula>WEEKDAY($A24)=1</formula>
    </cfRule>
  </conditionalFormatting>
  <conditionalFormatting sqref="FL24">
    <cfRule type="expression" dxfId="10260" priority="11880" stopIfTrue="1">
      <formula>WEEKDAY($A24)=1</formula>
    </cfRule>
  </conditionalFormatting>
  <conditionalFormatting sqref="FL24">
    <cfRule type="expression" dxfId="10259" priority="11879" stopIfTrue="1">
      <formula>WEEKDAY($A24)=1</formula>
    </cfRule>
  </conditionalFormatting>
  <conditionalFormatting sqref="FL24">
    <cfRule type="expression" dxfId="10258" priority="11878" stopIfTrue="1">
      <formula>WEEKDAY($A24)=1</formula>
    </cfRule>
  </conditionalFormatting>
  <conditionalFormatting sqref="FL24">
    <cfRule type="expression" dxfId="10257" priority="11877" stopIfTrue="1">
      <formula>WEEKDAY($A24)=1</formula>
    </cfRule>
  </conditionalFormatting>
  <conditionalFormatting sqref="FL24">
    <cfRule type="expression" dxfId="10256" priority="11875" stopIfTrue="1">
      <formula>WEEKDAY($A24)=1</formula>
    </cfRule>
  </conditionalFormatting>
  <conditionalFormatting sqref="FL24">
    <cfRule type="expression" dxfId="10255" priority="11874" stopIfTrue="1">
      <formula>WEEKDAY($A24)=1</formula>
    </cfRule>
  </conditionalFormatting>
  <conditionalFormatting sqref="FL24">
    <cfRule type="expression" dxfId="10254" priority="11873" stopIfTrue="1">
      <formula>WEEKDAY($A24)=1</formula>
    </cfRule>
  </conditionalFormatting>
  <conditionalFormatting sqref="FL24">
    <cfRule type="expression" dxfId="10253" priority="11872" stopIfTrue="1">
      <formula>WEEKDAY($A24)=1</formula>
    </cfRule>
  </conditionalFormatting>
  <conditionalFormatting sqref="FL24">
    <cfRule type="expression" dxfId="10252" priority="11871" stopIfTrue="1">
      <formula>WEEKDAY($A24)=1</formula>
    </cfRule>
  </conditionalFormatting>
  <conditionalFormatting sqref="FL24">
    <cfRule type="expression" dxfId="10251" priority="11870" stopIfTrue="1">
      <formula>WEEKDAY($A24)=1</formula>
    </cfRule>
  </conditionalFormatting>
  <conditionalFormatting sqref="FL24">
    <cfRule type="expression" dxfId="10250" priority="11869" stopIfTrue="1">
      <formula>WEEKDAY($A24)=1</formula>
    </cfRule>
  </conditionalFormatting>
  <conditionalFormatting sqref="FL24">
    <cfRule type="expression" dxfId="10249" priority="11868" stopIfTrue="1">
      <formula>WEEKDAY($A24)=1</formula>
    </cfRule>
  </conditionalFormatting>
  <conditionalFormatting sqref="FL24">
    <cfRule type="expression" dxfId="10248" priority="11867" stopIfTrue="1">
      <formula>WEEKDAY($A24)=1</formula>
    </cfRule>
  </conditionalFormatting>
  <conditionalFormatting sqref="FL24">
    <cfRule type="expression" dxfId="10247" priority="11866" stopIfTrue="1">
      <formula>WEEKDAY($A24)=1</formula>
    </cfRule>
  </conditionalFormatting>
  <conditionalFormatting sqref="FL24">
    <cfRule type="expression" dxfId="10246" priority="11865" stopIfTrue="1">
      <formula>WEEKDAY($A24)=1</formula>
    </cfRule>
  </conditionalFormatting>
  <conditionalFormatting sqref="FL24">
    <cfRule type="expression" dxfId="10245" priority="11864" stopIfTrue="1">
      <formula>WEEKDAY($A24)=1</formula>
    </cfRule>
  </conditionalFormatting>
  <conditionalFormatting sqref="FL24">
    <cfRule type="expression" dxfId="10244" priority="11863" stopIfTrue="1">
      <formula>WEEKDAY($A24)=1</formula>
    </cfRule>
  </conditionalFormatting>
  <conditionalFormatting sqref="FL24">
    <cfRule type="expression" dxfId="10243" priority="11862" stopIfTrue="1">
      <formula>WEEKDAY($A24)=1</formula>
    </cfRule>
  </conditionalFormatting>
  <conditionalFormatting sqref="FL24">
    <cfRule type="expression" dxfId="10242" priority="11861" stopIfTrue="1">
      <formula>WEEKDAY($A24)=1</formula>
    </cfRule>
  </conditionalFormatting>
  <conditionalFormatting sqref="FL24">
    <cfRule type="expression" dxfId="10241" priority="11860" stopIfTrue="1">
      <formula>WEEKDAY($A24)=1</formula>
    </cfRule>
  </conditionalFormatting>
  <conditionalFormatting sqref="FL24">
    <cfRule type="expression" dxfId="10240" priority="11859" stopIfTrue="1">
      <formula>WEEKDAY($A24)=1</formula>
    </cfRule>
  </conditionalFormatting>
  <conditionalFormatting sqref="FL24">
    <cfRule type="expression" dxfId="10239" priority="11858" stopIfTrue="1">
      <formula>WEEKDAY($A24)=1</formula>
    </cfRule>
  </conditionalFormatting>
  <conditionalFormatting sqref="FL24">
    <cfRule type="expression" dxfId="10238" priority="11857" stopIfTrue="1">
      <formula>WEEKDAY($A24)=1</formula>
    </cfRule>
  </conditionalFormatting>
  <conditionalFormatting sqref="FL24">
    <cfRule type="expression" dxfId="10237" priority="11856" stopIfTrue="1">
      <formula>WEEKDAY($A24)=1</formula>
    </cfRule>
  </conditionalFormatting>
  <conditionalFormatting sqref="FL24">
    <cfRule type="expression" dxfId="10236" priority="11855" stopIfTrue="1">
      <formula>WEEKDAY($A24)=1</formula>
    </cfRule>
  </conditionalFormatting>
  <conditionalFormatting sqref="FL24">
    <cfRule type="expression" dxfId="10235" priority="11854" stopIfTrue="1">
      <formula>WEEKDAY($A24)=1</formula>
    </cfRule>
  </conditionalFormatting>
  <conditionalFormatting sqref="FL24">
    <cfRule type="expression" dxfId="10234" priority="11853" stopIfTrue="1">
      <formula>WEEKDAY($A24)=1</formula>
    </cfRule>
  </conditionalFormatting>
  <conditionalFormatting sqref="FL24">
    <cfRule type="expression" dxfId="10233" priority="11852" stopIfTrue="1">
      <formula>WEEKDAY($A24)=1</formula>
    </cfRule>
  </conditionalFormatting>
  <conditionalFormatting sqref="FL24">
    <cfRule type="expression" dxfId="10232" priority="11851" stopIfTrue="1">
      <formula>WEEKDAY($A24)=1</formula>
    </cfRule>
  </conditionalFormatting>
  <conditionalFormatting sqref="FL24">
    <cfRule type="expression" dxfId="10231" priority="11850" stopIfTrue="1">
      <formula>WEEKDAY($A24)=1</formula>
    </cfRule>
  </conditionalFormatting>
  <conditionalFormatting sqref="FL24">
    <cfRule type="expression" dxfId="10230" priority="11849" stopIfTrue="1">
      <formula>WEEKDAY($A24)=1</formula>
    </cfRule>
  </conditionalFormatting>
  <conditionalFormatting sqref="FL24">
    <cfRule type="expression" dxfId="10229" priority="11848" stopIfTrue="1">
      <formula>WEEKDAY($A24)=1</formula>
    </cfRule>
  </conditionalFormatting>
  <conditionalFormatting sqref="FL24">
    <cfRule type="expression" dxfId="10228" priority="11847" stopIfTrue="1">
      <formula>WEEKDAY($A24)=1</formula>
    </cfRule>
  </conditionalFormatting>
  <conditionalFormatting sqref="FL24">
    <cfRule type="expression" dxfId="10227" priority="11846" stopIfTrue="1">
      <formula>WEEKDAY($A24)=1</formula>
    </cfRule>
  </conditionalFormatting>
  <conditionalFormatting sqref="FL24">
    <cfRule type="expression" dxfId="10226" priority="11845" stopIfTrue="1">
      <formula>WEEKDAY($A24)=1</formula>
    </cfRule>
  </conditionalFormatting>
  <conditionalFormatting sqref="FL24">
    <cfRule type="expression" dxfId="10225" priority="11844" stopIfTrue="1">
      <formula>WEEKDAY($A24)=1</formula>
    </cfRule>
  </conditionalFormatting>
  <conditionalFormatting sqref="FL24">
    <cfRule type="expression" dxfId="10224" priority="11843" stopIfTrue="1">
      <formula>WEEKDAY($A24)=1</formula>
    </cfRule>
  </conditionalFormatting>
  <conditionalFormatting sqref="FL24">
    <cfRule type="expression" dxfId="10223" priority="11842" stopIfTrue="1">
      <formula>WEEKDAY($A24)=1</formula>
    </cfRule>
  </conditionalFormatting>
  <conditionalFormatting sqref="FL24">
    <cfRule type="expression" dxfId="10222" priority="11838" stopIfTrue="1">
      <formula>WEEKDAY($A24)=1</formula>
    </cfRule>
  </conditionalFormatting>
  <conditionalFormatting sqref="FL24">
    <cfRule type="expression" dxfId="10221" priority="11841" stopIfTrue="1">
      <formula>WEEKDAY($A24)=1</formula>
    </cfRule>
  </conditionalFormatting>
  <conditionalFormatting sqref="FL24">
    <cfRule type="expression" dxfId="10220" priority="11840" stopIfTrue="1">
      <formula>WEEKDAY($A24)=1</formula>
    </cfRule>
  </conditionalFormatting>
  <conditionalFormatting sqref="FL24">
    <cfRule type="expression" dxfId="10219" priority="11839" stopIfTrue="1">
      <formula>WEEKDAY($A24)=1</formula>
    </cfRule>
  </conditionalFormatting>
  <conditionalFormatting sqref="FL24">
    <cfRule type="expression" dxfId="10218" priority="11837" stopIfTrue="1">
      <formula>WEEKDAY($A24)=1</formula>
    </cfRule>
  </conditionalFormatting>
  <conditionalFormatting sqref="FL24">
    <cfRule type="expression" dxfId="10217" priority="11836" stopIfTrue="1">
      <formula>WEEKDAY($A24)=1</formula>
    </cfRule>
  </conditionalFormatting>
  <conditionalFormatting sqref="FL24">
    <cfRule type="expression" dxfId="10216" priority="11835" stopIfTrue="1">
      <formula>WEEKDAY($A24)=1</formula>
    </cfRule>
  </conditionalFormatting>
  <conditionalFormatting sqref="FL24">
    <cfRule type="expression" dxfId="10215" priority="11834" stopIfTrue="1">
      <formula>WEEKDAY($A24)=1</formula>
    </cfRule>
  </conditionalFormatting>
  <conditionalFormatting sqref="FL24">
    <cfRule type="expression" dxfId="10214" priority="11787" stopIfTrue="1">
      <formula>WEEKDAY($A24)=1</formula>
    </cfRule>
  </conditionalFormatting>
  <conditionalFormatting sqref="FL24">
    <cfRule type="expression" dxfId="10213" priority="11833" stopIfTrue="1">
      <formula>WEEKDAY($A24)=1</formula>
    </cfRule>
  </conditionalFormatting>
  <conditionalFormatting sqref="FL24">
    <cfRule type="expression" dxfId="10212" priority="11832" stopIfTrue="1">
      <formula>WEEKDAY($A24)=1</formula>
    </cfRule>
  </conditionalFormatting>
  <conditionalFormatting sqref="FL24">
    <cfRule type="expression" dxfId="10211" priority="11831" stopIfTrue="1">
      <formula>WEEKDAY($A24)=1</formula>
    </cfRule>
  </conditionalFormatting>
  <conditionalFormatting sqref="FL24">
    <cfRule type="expression" dxfId="10210" priority="11830" stopIfTrue="1">
      <formula>WEEKDAY($A24)=1</formula>
    </cfRule>
  </conditionalFormatting>
  <conditionalFormatting sqref="FL24">
    <cfRule type="expression" dxfId="10209" priority="11829" stopIfTrue="1">
      <formula>WEEKDAY($A24)=1</formula>
    </cfRule>
  </conditionalFormatting>
  <conditionalFormatting sqref="FL24">
    <cfRule type="expression" dxfId="10208" priority="11828" stopIfTrue="1">
      <formula>WEEKDAY($A24)=1</formula>
    </cfRule>
  </conditionalFormatting>
  <conditionalFormatting sqref="FL24">
    <cfRule type="expression" dxfId="10207" priority="11827" stopIfTrue="1">
      <formula>WEEKDAY($A24)=1</formula>
    </cfRule>
  </conditionalFormatting>
  <conditionalFormatting sqref="FL24">
    <cfRule type="expression" dxfId="10206" priority="11826" stopIfTrue="1">
      <formula>WEEKDAY($A24)=1</formula>
    </cfRule>
  </conditionalFormatting>
  <conditionalFormatting sqref="FL24">
    <cfRule type="expression" dxfId="10205" priority="11825" stopIfTrue="1">
      <formula>WEEKDAY($A24)=1</formula>
    </cfRule>
  </conditionalFormatting>
  <conditionalFormatting sqref="FL24">
    <cfRule type="expression" dxfId="10204" priority="11824" stopIfTrue="1">
      <formula>WEEKDAY($A24)=1</formula>
    </cfRule>
  </conditionalFormatting>
  <conditionalFormatting sqref="FL24">
    <cfRule type="expression" dxfId="10203" priority="11823" stopIfTrue="1">
      <formula>WEEKDAY($A24)=1</formula>
    </cfRule>
  </conditionalFormatting>
  <conditionalFormatting sqref="FL24">
    <cfRule type="expression" dxfId="10202" priority="11822" stopIfTrue="1">
      <formula>WEEKDAY($A24)=1</formula>
    </cfRule>
  </conditionalFormatting>
  <conditionalFormatting sqref="FL24">
    <cfRule type="expression" dxfId="10201" priority="11821" stopIfTrue="1">
      <formula>WEEKDAY($A24)=1</formula>
    </cfRule>
  </conditionalFormatting>
  <conditionalFormatting sqref="FL24">
    <cfRule type="expression" dxfId="10200" priority="11820" stopIfTrue="1">
      <formula>WEEKDAY($A24)=1</formula>
    </cfRule>
  </conditionalFormatting>
  <conditionalFormatting sqref="FL24">
    <cfRule type="expression" dxfId="10199" priority="11819" stopIfTrue="1">
      <formula>WEEKDAY($A24)=1</formula>
    </cfRule>
  </conditionalFormatting>
  <conditionalFormatting sqref="FL24">
    <cfRule type="expression" dxfId="10198" priority="11818" stopIfTrue="1">
      <formula>WEEKDAY($A24)=1</formula>
    </cfRule>
  </conditionalFormatting>
  <conditionalFormatting sqref="FL24">
    <cfRule type="expression" dxfId="10197" priority="11817" stopIfTrue="1">
      <formula>WEEKDAY($A24)=1</formula>
    </cfRule>
  </conditionalFormatting>
  <conditionalFormatting sqref="FL24">
    <cfRule type="expression" dxfId="10196" priority="11816" stopIfTrue="1">
      <formula>WEEKDAY($A24)=1</formula>
    </cfRule>
  </conditionalFormatting>
  <conditionalFormatting sqref="FL24">
    <cfRule type="expression" dxfId="10195" priority="11815" stopIfTrue="1">
      <formula>WEEKDAY($A24)=1</formula>
    </cfRule>
  </conditionalFormatting>
  <conditionalFormatting sqref="FL24">
    <cfRule type="expression" dxfId="10194" priority="11814" stopIfTrue="1">
      <formula>WEEKDAY($A24)=1</formula>
    </cfRule>
  </conditionalFormatting>
  <conditionalFormatting sqref="FL24">
    <cfRule type="expression" dxfId="10193" priority="11813" stopIfTrue="1">
      <formula>WEEKDAY($A24)=1</formula>
    </cfRule>
  </conditionalFormatting>
  <conditionalFormatting sqref="FL24">
    <cfRule type="expression" dxfId="10192" priority="11812" stopIfTrue="1">
      <formula>WEEKDAY($A24)=1</formula>
    </cfRule>
  </conditionalFormatting>
  <conditionalFormatting sqref="FL24">
    <cfRule type="expression" dxfId="10191" priority="11811" stopIfTrue="1">
      <formula>WEEKDAY($A24)=1</formula>
    </cfRule>
  </conditionalFormatting>
  <conditionalFormatting sqref="FL24">
    <cfRule type="expression" dxfId="10190" priority="11810" stopIfTrue="1">
      <formula>WEEKDAY($A24)=1</formula>
    </cfRule>
  </conditionalFormatting>
  <conditionalFormatting sqref="FL24">
    <cfRule type="expression" dxfId="10189" priority="11809" stopIfTrue="1">
      <formula>WEEKDAY($A24)=1</formula>
    </cfRule>
  </conditionalFormatting>
  <conditionalFormatting sqref="FL24">
    <cfRule type="expression" dxfId="10188" priority="11808" stopIfTrue="1">
      <formula>WEEKDAY($A24)=1</formula>
    </cfRule>
  </conditionalFormatting>
  <conditionalFormatting sqref="FL24">
    <cfRule type="expression" dxfId="10187" priority="11807" stopIfTrue="1">
      <formula>WEEKDAY($A24)=1</formula>
    </cfRule>
  </conditionalFormatting>
  <conditionalFormatting sqref="FL24">
    <cfRule type="expression" dxfId="10186" priority="11806" stopIfTrue="1">
      <formula>WEEKDAY($A24)=1</formula>
    </cfRule>
  </conditionalFormatting>
  <conditionalFormatting sqref="FL24">
    <cfRule type="expression" dxfId="10185" priority="11805" stopIfTrue="1">
      <formula>WEEKDAY($A24)=1</formula>
    </cfRule>
  </conditionalFormatting>
  <conditionalFormatting sqref="FL24">
    <cfRule type="expression" dxfId="10184" priority="11804" stopIfTrue="1">
      <formula>WEEKDAY($A24)=1</formula>
    </cfRule>
  </conditionalFormatting>
  <conditionalFormatting sqref="FL24">
    <cfRule type="expression" dxfId="10183" priority="11803" stopIfTrue="1">
      <formula>WEEKDAY($A24)=1</formula>
    </cfRule>
  </conditionalFormatting>
  <conditionalFormatting sqref="FL24">
    <cfRule type="expression" dxfId="10182" priority="11802" stopIfTrue="1">
      <formula>WEEKDAY($A24)=1</formula>
    </cfRule>
  </conditionalFormatting>
  <conditionalFormatting sqref="FL24">
    <cfRule type="expression" dxfId="10181" priority="11801" stopIfTrue="1">
      <formula>WEEKDAY($A24)=1</formula>
    </cfRule>
  </conditionalFormatting>
  <conditionalFormatting sqref="FL24">
    <cfRule type="expression" dxfId="10180" priority="11800" stopIfTrue="1">
      <formula>WEEKDAY($A24)=1</formula>
    </cfRule>
  </conditionalFormatting>
  <conditionalFormatting sqref="FL24">
    <cfRule type="expression" dxfId="10179" priority="11799" stopIfTrue="1">
      <formula>WEEKDAY($A24)=1</formula>
    </cfRule>
  </conditionalFormatting>
  <conditionalFormatting sqref="FL24">
    <cfRule type="expression" dxfId="10178" priority="11798" stopIfTrue="1">
      <formula>WEEKDAY($A24)=1</formula>
    </cfRule>
  </conditionalFormatting>
  <conditionalFormatting sqref="FL24">
    <cfRule type="expression" dxfId="10177" priority="11797" stopIfTrue="1">
      <formula>WEEKDAY($A24)=1</formula>
    </cfRule>
  </conditionalFormatting>
  <conditionalFormatting sqref="FL24">
    <cfRule type="expression" dxfId="10176" priority="11796" stopIfTrue="1">
      <formula>WEEKDAY($A24)=1</formula>
    </cfRule>
  </conditionalFormatting>
  <conditionalFormatting sqref="FL24">
    <cfRule type="expression" dxfId="10175" priority="11795" stopIfTrue="1">
      <formula>WEEKDAY($A24)=1</formula>
    </cfRule>
  </conditionalFormatting>
  <conditionalFormatting sqref="FL24">
    <cfRule type="expression" dxfId="10174" priority="11794" stopIfTrue="1">
      <formula>WEEKDAY($A24)=1</formula>
    </cfRule>
  </conditionalFormatting>
  <conditionalFormatting sqref="FL24">
    <cfRule type="expression" dxfId="10173" priority="11793" stopIfTrue="1">
      <formula>WEEKDAY($A24)=1</formula>
    </cfRule>
  </conditionalFormatting>
  <conditionalFormatting sqref="FL24">
    <cfRule type="expression" dxfId="10172" priority="11792" stopIfTrue="1">
      <formula>WEEKDAY($A24)=1</formula>
    </cfRule>
  </conditionalFormatting>
  <conditionalFormatting sqref="FL24">
    <cfRule type="expression" dxfId="10171" priority="11791" stopIfTrue="1">
      <formula>WEEKDAY($A24)=1</formula>
    </cfRule>
  </conditionalFormatting>
  <conditionalFormatting sqref="FL24">
    <cfRule type="expression" dxfId="10170" priority="11790" stopIfTrue="1">
      <formula>WEEKDAY($A24)=1</formula>
    </cfRule>
  </conditionalFormatting>
  <conditionalFormatting sqref="FL24">
    <cfRule type="expression" dxfId="10169" priority="11789" stopIfTrue="1">
      <formula>WEEKDAY($A24)=1</formula>
    </cfRule>
  </conditionalFormatting>
  <conditionalFormatting sqref="FL24">
    <cfRule type="expression" dxfId="10168" priority="11788" stopIfTrue="1">
      <formula>WEEKDAY($A24)=1</formula>
    </cfRule>
  </conditionalFormatting>
  <conditionalFormatting sqref="FL24">
    <cfRule type="expression" dxfId="10167" priority="11783" stopIfTrue="1">
      <formula>WEEKDAY($A24)=1</formula>
    </cfRule>
  </conditionalFormatting>
  <conditionalFormatting sqref="FL24">
    <cfRule type="expression" dxfId="10166" priority="11786" stopIfTrue="1">
      <formula>WEEKDAY($A24)=1</formula>
    </cfRule>
  </conditionalFormatting>
  <conditionalFormatting sqref="FL24">
    <cfRule type="expression" dxfId="10165" priority="11785" stopIfTrue="1">
      <formula>WEEKDAY($A24)=1</formula>
    </cfRule>
  </conditionalFormatting>
  <conditionalFormatting sqref="FL24">
    <cfRule type="expression" dxfId="10164" priority="11784" stopIfTrue="1">
      <formula>WEEKDAY($A24)=1</formula>
    </cfRule>
  </conditionalFormatting>
  <conditionalFormatting sqref="FL24">
    <cfRule type="expression" dxfId="10163" priority="11782" stopIfTrue="1">
      <formula>WEEKDAY($A24)=1</formula>
    </cfRule>
  </conditionalFormatting>
  <conditionalFormatting sqref="FL24">
    <cfRule type="expression" dxfId="10162" priority="11781" stopIfTrue="1">
      <formula>WEEKDAY($A24)=1</formula>
    </cfRule>
  </conditionalFormatting>
  <conditionalFormatting sqref="FL24">
    <cfRule type="expression" dxfId="10161" priority="11780" stopIfTrue="1">
      <formula>WEEKDAY($A24)=1</formula>
    </cfRule>
  </conditionalFormatting>
  <conditionalFormatting sqref="FL24">
    <cfRule type="expression" dxfId="10160" priority="11779" stopIfTrue="1">
      <formula>WEEKDAY($A24)=1</formula>
    </cfRule>
  </conditionalFormatting>
  <conditionalFormatting sqref="FL24">
    <cfRule type="expression" dxfId="10159" priority="11732" stopIfTrue="1">
      <formula>WEEKDAY($A24)=1</formula>
    </cfRule>
  </conditionalFormatting>
  <conditionalFormatting sqref="FL24">
    <cfRule type="expression" dxfId="10158" priority="11778" stopIfTrue="1">
      <formula>WEEKDAY($A24)=1</formula>
    </cfRule>
  </conditionalFormatting>
  <conditionalFormatting sqref="FL24">
    <cfRule type="expression" dxfId="10157" priority="11777" stopIfTrue="1">
      <formula>WEEKDAY($A24)=1</formula>
    </cfRule>
  </conditionalFormatting>
  <conditionalFormatting sqref="FL24">
    <cfRule type="expression" dxfId="10156" priority="11776" stopIfTrue="1">
      <formula>WEEKDAY($A24)=1</formula>
    </cfRule>
  </conditionalFormatting>
  <conditionalFormatting sqref="FL24">
    <cfRule type="expression" dxfId="10155" priority="11775" stopIfTrue="1">
      <formula>WEEKDAY($A24)=1</formula>
    </cfRule>
  </conditionalFormatting>
  <conditionalFormatting sqref="FL24">
    <cfRule type="expression" dxfId="10154" priority="11774" stopIfTrue="1">
      <formula>WEEKDAY($A24)=1</formula>
    </cfRule>
  </conditionalFormatting>
  <conditionalFormatting sqref="FL24">
    <cfRule type="expression" dxfId="10153" priority="11773" stopIfTrue="1">
      <formula>WEEKDAY($A24)=1</formula>
    </cfRule>
  </conditionalFormatting>
  <conditionalFormatting sqref="FL24">
    <cfRule type="expression" dxfId="10152" priority="11772" stopIfTrue="1">
      <formula>WEEKDAY($A24)=1</formula>
    </cfRule>
  </conditionalFormatting>
  <conditionalFormatting sqref="FL24">
    <cfRule type="expression" dxfId="10151" priority="11771" stopIfTrue="1">
      <formula>WEEKDAY($A24)=1</formula>
    </cfRule>
  </conditionalFormatting>
  <conditionalFormatting sqref="FL24">
    <cfRule type="expression" dxfId="10150" priority="11770" stopIfTrue="1">
      <formula>WEEKDAY($A24)=1</formula>
    </cfRule>
  </conditionalFormatting>
  <conditionalFormatting sqref="FL24">
    <cfRule type="expression" dxfId="10149" priority="11769" stopIfTrue="1">
      <formula>WEEKDAY($A24)=1</formula>
    </cfRule>
  </conditionalFormatting>
  <conditionalFormatting sqref="FL24">
    <cfRule type="expression" dxfId="10148" priority="11768" stopIfTrue="1">
      <formula>WEEKDAY($A24)=1</formula>
    </cfRule>
  </conditionalFormatting>
  <conditionalFormatting sqref="FL24">
    <cfRule type="expression" dxfId="10147" priority="11767" stopIfTrue="1">
      <formula>WEEKDAY($A24)=1</formula>
    </cfRule>
  </conditionalFormatting>
  <conditionalFormatting sqref="FL24">
    <cfRule type="expression" dxfId="10146" priority="11766" stopIfTrue="1">
      <formula>WEEKDAY($A24)=1</formula>
    </cfRule>
  </conditionalFormatting>
  <conditionalFormatting sqref="FL24">
    <cfRule type="expression" dxfId="10145" priority="11765" stopIfTrue="1">
      <formula>WEEKDAY($A24)=1</formula>
    </cfRule>
  </conditionalFormatting>
  <conditionalFormatting sqref="FL24">
    <cfRule type="expression" dxfId="10144" priority="11764" stopIfTrue="1">
      <formula>WEEKDAY($A24)=1</formula>
    </cfRule>
  </conditionalFormatting>
  <conditionalFormatting sqref="FL24">
    <cfRule type="expression" dxfId="10143" priority="11763" stopIfTrue="1">
      <formula>WEEKDAY($A24)=1</formula>
    </cfRule>
  </conditionalFormatting>
  <conditionalFormatting sqref="FL24">
    <cfRule type="expression" dxfId="10142" priority="11762" stopIfTrue="1">
      <formula>WEEKDAY($A24)=1</formula>
    </cfRule>
  </conditionalFormatting>
  <conditionalFormatting sqref="FL24">
    <cfRule type="expression" dxfId="10141" priority="11761" stopIfTrue="1">
      <formula>WEEKDAY($A24)=1</formula>
    </cfRule>
  </conditionalFormatting>
  <conditionalFormatting sqref="FL24">
    <cfRule type="expression" dxfId="10140" priority="11760" stopIfTrue="1">
      <formula>WEEKDAY($A24)=1</formula>
    </cfRule>
  </conditionalFormatting>
  <conditionalFormatting sqref="FL24">
    <cfRule type="expression" dxfId="10139" priority="11759" stopIfTrue="1">
      <formula>WEEKDAY($A24)=1</formula>
    </cfRule>
  </conditionalFormatting>
  <conditionalFormatting sqref="FL24">
    <cfRule type="expression" dxfId="10138" priority="11758" stopIfTrue="1">
      <formula>WEEKDAY($A24)=1</formula>
    </cfRule>
  </conditionalFormatting>
  <conditionalFormatting sqref="FL24">
    <cfRule type="expression" dxfId="10137" priority="11757" stopIfTrue="1">
      <formula>WEEKDAY($A24)=1</formula>
    </cfRule>
  </conditionalFormatting>
  <conditionalFormatting sqref="FL24">
    <cfRule type="expression" dxfId="10136" priority="11756" stopIfTrue="1">
      <formula>WEEKDAY($A24)=1</formula>
    </cfRule>
  </conditionalFormatting>
  <conditionalFormatting sqref="FL24">
    <cfRule type="expression" dxfId="10135" priority="11755" stopIfTrue="1">
      <formula>WEEKDAY($A24)=1</formula>
    </cfRule>
  </conditionalFormatting>
  <conditionalFormatting sqref="FL24">
    <cfRule type="expression" dxfId="10134" priority="11754" stopIfTrue="1">
      <formula>WEEKDAY($A24)=1</formula>
    </cfRule>
  </conditionalFormatting>
  <conditionalFormatting sqref="FL24">
    <cfRule type="expression" dxfId="10133" priority="11753" stopIfTrue="1">
      <formula>WEEKDAY($A24)=1</formula>
    </cfRule>
  </conditionalFormatting>
  <conditionalFormatting sqref="FL24">
    <cfRule type="expression" dxfId="10132" priority="11752" stopIfTrue="1">
      <formula>WEEKDAY($A24)=1</formula>
    </cfRule>
  </conditionalFormatting>
  <conditionalFormatting sqref="FL24">
    <cfRule type="expression" dxfId="10131" priority="11751" stopIfTrue="1">
      <formula>WEEKDAY($A24)=1</formula>
    </cfRule>
  </conditionalFormatting>
  <conditionalFormatting sqref="FL24">
    <cfRule type="expression" dxfId="10130" priority="11750" stopIfTrue="1">
      <formula>WEEKDAY($A24)=1</formula>
    </cfRule>
  </conditionalFormatting>
  <conditionalFormatting sqref="FL24">
    <cfRule type="expression" dxfId="10129" priority="11749" stopIfTrue="1">
      <formula>WEEKDAY($A24)=1</formula>
    </cfRule>
  </conditionalFormatting>
  <conditionalFormatting sqref="FL24">
    <cfRule type="expression" dxfId="10128" priority="11748" stopIfTrue="1">
      <formula>WEEKDAY($A24)=1</formula>
    </cfRule>
  </conditionalFormatting>
  <conditionalFormatting sqref="FL24">
    <cfRule type="expression" dxfId="10127" priority="11747" stopIfTrue="1">
      <formula>WEEKDAY($A24)=1</formula>
    </cfRule>
  </conditionalFormatting>
  <conditionalFormatting sqref="FL24">
    <cfRule type="expression" dxfId="10126" priority="11746" stopIfTrue="1">
      <formula>WEEKDAY($A24)=1</formula>
    </cfRule>
  </conditionalFormatting>
  <conditionalFormatting sqref="FL24">
    <cfRule type="expression" dxfId="10125" priority="11745" stopIfTrue="1">
      <formula>WEEKDAY($A24)=1</formula>
    </cfRule>
  </conditionalFormatting>
  <conditionalFormatting sqref="FL24">
    <cfRule type="expression" dxfId="10124" priority="11744" stopIfTrue="1">
      <formula>WEEKDAY($A24)=1</formula>
    </cfRule>
  </conditionalFormatting>
  <conditionalFormatting sqref="FL24">
    <cfRule type="expression" dxfId="10123" priority="11743" stopIfTrue="1">
      <formula>WEEKDAY($A24)=1</formula>
    </cfRule>
  </conditionalFormatting>
  <conditionalFormatting sqref="FL24">
    <cfRule type="expression" dxfId="10122" priority="11742" stopIfTrue="1">
      <formula>WEEKDAY($A24)=1</formula>
    </cfRule>
  </conditionalFormatting>
  <conditionalFormatting sqref="FL24">
    <cfRule type="expression" dxfId="10121" priority="11741" stopIfTrue="1">
      <formula>WEEKDAY($A24)=1</formula>
    </cfRule>
  </conditionalFormatting>
  <conditionalFormatting sqref="FL24">
    <cfRule type="expression" dxfId="10120" priority="11740" stopIfTrue="1">
      <formula>WEEKDAY($A24)=1</formula>
    </cfRule>
  </conditionalFormatting>
  <conditionalFormatting sqref="FL24">
    <cfRule type="expression" dxfId="10119" priority="11739" stopIfTrue="1">
      <formula>WEEKDAY($A24)=1</formula>
    </cfRule>
  </conditionalFormatting>
  <conditionalFormatting sqref="FL24">
    <cfRule type="expression" dxfId="10118" priority="11738" stopIfTrue="1">
      <formula>WEEKDAY($A24)=1</formula>
    </cfRule>
  </conditionalFormatting>
  <conditionalFormatting sqref="FL24">
    <cfRule type="expression" dxfId="10117" priority="11737" stopIfTrue="1">
      <formula>WEEKDAY($A24)=1</formula>
    </cfRule>
  </conditionalFormatting>
  <conditionalFormatting sqref="FL24">
    <cfRule type="expression" dxfId="10116" priority="11736" stopIfTrue="1">
      <formula>WEEKDAY($A24)=1</formula>
    </cfRule>
  </conditionalFormatting>
  <conditionalFormatting sqref="FL24">
    <cfRule type="expression" dxfId="10115" priority="11735" stopIfTrue="1">
      <formula>WEEKDAY($A24)=1</formula>
    </cfRule>
  </conditionalFormatting>
  <conditionalFormatting sqref="FL24">
    <cfRule type="expression" dxfId="10114" priority="11734" stopIfTrue="1">
      <formula>WEEKDAY($A24)=1</formula>
    </cfRule>
  </conditionalFormatting>
  <conditionalFormatting sqref="FL24">
    <cfRule type="expression" dxfId="10113" priority="11733" stopIfTrue="1">
      <formula>WEEKDAY($A24)=1</formula>
    </cfRule>
  </conditionalFormatting>
  <conditionalFormatting sqref="FL24">
    <cfRule type="expression" dxfId="10112" priority="11731" stopIfTrue="1">
      <formula>WEEKDAY($A24)=1</formula>
    </cfRule>
  </conditionalFormatting>
  <conditionalFormatting sqref="FL24">
    <cfRule type="expression" dxfId="10111" priority="11730" stopIfTrue="1">
      <formula>WEEKDAY($A24)=1</formula>
    </cfRule>
  </conditionalFormatting>
  <conditionalFormatting sqref="FL24">
    <cfRule type="expression" dxfId="10110" priority="11729" stopIfTrue="1">
      <formula>WEEKDAY($A24)=1</formula>
    </cfRule>
  </conditionalFormatting>
  <conditionalFormatting sqref="FL24">
    <cfRule type="expression" dxfId="10109" priority="11728" stopIfTrue="1">
      <formula>WEEKDAY($A24)=1</formula>
    </cfRule>
  </conditionalFormatting>
  <conditionalFormatting sqref="FL24">
    <cfRule type="expression" dxfId="10108" priority="11727" stopIfTrue="1">
      <formula>WEEKDAY($A24)=1</formula>
    </cfRule>
  </conditionalFormatting>
  <conditionalFormatting sqref="FL24">
    <cfRule type="expression" dxfId="10107" priority="11726" stopIfTrue="1">
      <formula>WEEKDAY($A24)=1</formula>
    </cfRule>
  </conditionalFormatting>
  <conditionalFormatting sqref="FL24">
    <cfRule type="expression" dxfId="10106" priority="11725" stopIfTrue="1">
      <formula>WEEKDAY($A24)=1</formula>
    </cfRule>
  </conditionalFormatting>
  <conditionalFormatting sqref="FL24">
    <cfRule type="expression" dxfId="10105" priority="11724" stopIfTrue="1">
      <formula>WEEKDAY($A24)=1</formula>
    </cfRule>
  </conditionalFormatting>
  <conditionalFormatting sqref="FL24">
    <cfRule type="expression" dxfId="10104" priority="11723" stopIfTrue="1">
      <formula>WEEKDAY($A24)=1</formula>
    </cfRule>
  </conditionalFormatting>
  <conditionalFormatting sqref="FL24">
    <cfRule type="expression" dxfId="10103" priority="11722" stopIfTrue="1">
      <formula>WEEKDAY($A24)=1</formula>
    </cfRule>
  </conditionalFormatting>
  <conditionalFormatting sqref="FL24">
    <cfRule type="expression" dxfId="10102" priority="11721" stopIfTrue="1">
      <formula>WEEKDAY($A24)=1</formula>
    </cfRule>
  </conditionalFormatting>
  <conditionalFormatting sqref="FL24">
    <cfRule type="expression" dxfId="10101" priority="11720" stopIfTrue="1">
      <formula>WEEKDAY($A24)=1</formula>
    </cfRule>
  </conditionalFormatting>
  <conditionalFormatting sqref="FL24">
    <cfRule type="expression" dxfId="10100" priority="11719" stopIfTrue="1">
      <formula>WEEKDAY($A24)=1</formula>
    </cfRule>
  </conditionalFormatting>
  <conditionalFormatting sqref="FL24">
    <cfRule type="expression" dxfId="10099" priority="11718" stopIfTrue="1">
      <formula>WEEKDAY($A24)=1</formula>
    </cfRule>
  </conditionalFormatting>
  <conditionalFormatting sqref="FL24">
    <cfRule type="expression" dxfId="10098" priority="11717" stopIfTrue="1">
      <formula>WEEKDAY($A24)=1</formula>
    </cfRule>
  </conditionalFormatting>
  <conditionalFormatting sqref="FL24">
    <cfRule type="expression" dxfId="10097" priority="11716" stopIfTrue="1">
      <formula>WEEKDAY($A24)=1</formula>
    </cfRule>
  </conditionalFormatting>
  <conditionalFormatting sqref="FL24">
    <cfRule type="expression" dxfId="10096" priority="11715" stopIfTrue="1">
      <formula>WEEKDAY($A24)=1</formula>
    </cfRule>
  </conditionalFormatting>
  <conditionalFormatting sqref="FL24">
    <cfRule type="expression" dxfId="10095" priority="11714" stopIfTrue="1">
      <formula>WEEKDAY($A24)=1</formula>
    </cfRule>
  </conditionalFormatting>
  <conditionalFormatting sqref="FL24">
    <cfRule type="expression" dxfId="10094" priority="11713" stopIfTrue="1">
      <formula>WEEKDAY($A24)=1</formula>
    </cfRule>
  </conditionalFormatting>
  <conditionalFormatting sqref="FL24">
    <cfRule type="expression" dxfId="10093" priority="11712" stopIfTrue="1">
      <formula>WEEKDAY($A24)=1</formula>
    </cfRule>
  </conditionalFormatting>
  <conditionalFormatting sqref="FL24">
    <cfRule type="expression" dxfId="10092" priority="11711" stopIfTrue="1">
      <formula>WEEKDAY($A24)=1</formula>
    </cfRule>
  </conditionalFormatting>
  <conditionalFormatting sqref="FL24">
    <cfRule type="expression" dxfId="10091" priority="11710" stopIfTrue="1">
      <formula>WEEKDAY($A24)=1</formula>
    </cfRule>
  </conditionalFormatting>
  <conditionalFormatting sqref="FL24">
    <cfRule type="expression" dxfId="10090" priority="11709" stopIfTrue="1">
      <formula>WEEKDAY($A24)=1</formula>
    </cfRule>
  </conditionalFormatting>
  <conditionalFormatting sqref="FL24">
    <cfRule type="expression" dxfId="10089" priority="11708" stopIfTrue="1">
      <formula>WEEKDAY($A24)=1</formula>
    </cfRule>
  </conditionalFormatting>
  <conditionalFormatting sqref="FL24">
    <cfRule type="expression" dxfId="10088" priority="11707" stopIfTrue="1">
      <formula>WEEKDAY($A24)=1</formula>
    </cfRule>
  </conditionalFormatting>
  <conditionalFormatting sqref="FL24">
    <cfRule type="expression" dxfId="10087" priority="11706" stopIfTrue="1">
      <formula>WEEKDAY($A24)=1</formula>
    </cfRule>
  </conditionalFormatting>
  <conditionalFormatting sqref="FL24">
    <cfRule type="expression" dxfId="10086" priority="11705" stopIfTrue="1">
      <formula>WEEKDAY($A24)=1</formula>
    </cfRule>
  </conditionalFormatting>
  <conditionalFormatting sqref="FL24">
    <cfRule type="expression" dxfId="10085" priority="11704" stopIfTrue="1">
      <formula>WEEKDAY($A24)=1</formula>
    </cfRule>
  </conditionalFormatting>
  <conditionalFormatting sqref="FL24">
    <cfRule type="expression" dxfId="10084" priority="11703" stopIfTrue="1">
      <formula>WEEKDAY($A24)=1</formula>
    </cfRule>
  </conditionalFormatting>
  <conditionalFormatting sqref="FL24">
    <cfRule type="expression" dxfId="10083" priority="11702" stopIfTrue="1">
      <formula>WEEKDAY($A24)=1</formula>
    </cfRule>
  </conditionalFormatting>
  <conditionalFormatting sqref="FL24">
    <cfRule type="expression" dxfId="10082" priority="11701" stopIfTrue="1">
      <formula>WEEKDAY($A24)=1</formula>
    </cfRule>
  </conditionalFormatting>
  <conditionalFormatting sqref="FL24">
    <cfRule type="expression" dxfId="10081" priority="11700" stopIfTrue="1">
      <formula>WEEKDAY($A24)=1</formula>
    </cfRule>
  </conditionalFormatting>
  <conditionalFormatting sqref="FL24">
    <cfRule type="expression" dxfId="10080" priority="11699" stopIfTrue="1">
      <formula>WEEKDAY($A24)=1</formula>
    </cfRule>
  </conditionalFormatting>
  <conditionalFormatting sqref="FL24">
    <cfRule type="expression" dxfId="10079" priority="11698" stopIfTrue="1">
      <formula>WEEKDAY($A24)=1</formula>
    </cfRule>
  </conditionalFormatting>
  <conditionalFormatting sqref="FL24">
    <cfRule type="expression" dxfId="10078" priority="11694" stopIfTrue="1">
      <formula>WEEKDAY($A24)=1</formula>
    </cfRule>
  </conditionalFormatting>
  <conditionalFormatting sqref="FL24">
    <cfRule type="expression" dxfId="10077" priority="11697" stopIfTrue="1">
      <formula>WEEKDAY($A24)=1</formula>
    </cfRule>
  </conditionalFormatting>
  <conditionalFormatting sqref="FL24">
    <cfRule type="expression" dxfId="10076" priority="11696" stopIfTrue="1">
      <formula>WEEKDAY($A24)=1</formula>
    </cfRule>
  </conditionalFormatting>
  <conditionalFormatting sqref="FL24">
    <cfRule type="expression" dxfId="10075" priority="11695" stopIfTrue="1">
      <formula>WEEKDAY($A24)=1</formula>
    </cfRule>
  </conditionalFormatting>
  <conditionalFormatting sqref="FL24">
    <cfRule type="expression" dxfId="10074" priority="11693" stopIfTrue="1">
      <formula>WEEKDAY($A24)=1</formula>
    </cfRule>
  </conditionalFormatting>
  <conditionalFormatting sqref="FL24">
    <cfRule type="expression" dxfId="10073" priority="11692" stopIfTrue="1">
      <formula>WEEKDAY($A24)=1</formula>
    </cfRule>
  </conditionalFormatting>
  <conditionalFormatting sqref="FL24">
    <cfRule type="expression" dxfId="10072" priority="11691" stopIfTrue="1">
      <formula>WEEKDAY($A24)=1</formula>
    </cfRule>
  </conditionalFormatting>
  <conditionalFormatting sqref="FL24">
    <cfRule type="expression" dxfId="10071" priority="11690" stopIfTrue="1">
      <formula>WEEKDAY($A24)=1</formula>
    </cfRule>
  </conditionalFormatting>
  <conditionalFormatting sqref="FL24">
    <cfRule type="expression" dxfId="10070" priority="11643" stopIfTrue="1">
      <formula>WEEKDAY($A24)=1</formula>
    </cfRule>
  </conditionalFormatting>
  <conditionalFormatting sqref="FL24">
    <cfRule type="expression" dxfId="10069" priority="11689" stopIfTrue="1">
      <formula>WEEKDAY($A24)=1</formula>
    </cfRule>
  </conditionalFormatting>
  <conditionalFormatting sqref="FL24">
    <cfRule type="expression" dxfId="10068" priority="11688" stopIfTrue="1">
      <formula>WEEKDAY($A24)=1</formula>
    </cfRule>
  </conditionalFormatting>
  <conditionalFormatting sqref="FL24">
    <cfRule type="expression" dxfId="10067" priority="11687" stopIfTrue="1">
      <formula>WEEKDAY($A24)=1</formula>
    </cfRule>
  </conditionalFormatting>
  <conditionalFormatting sqref="FL24">
    <cfRule type="expression" dxfId="10066" priority="11686" stopIfTrue="1">
      <formula>WEEKDAY($A24)=1</formula>
    </cfRule>
  </conditionalFormatting>
  <conditionalFormatting sqref="FL24">
    <cfRule type="expression" dxfId="10065" priority="11685" stopIfTrue="1">
      <formula>WEEKDAY($A24)=1</formula>
    </cfRule>
  </conditionalFormatting>
  <conditionalFormatting sqref="FL24">
    <cfRule type="expression" dxfId="10064" priority="11684" stopIfTrue="1">
      <formula>WEEKDAY($A24)=1</formula>
    </cfRule>
  </conditionalFormatting>
  <conditionalFormatting sqref="FL24">
    <cfRule type="expression" dxfId="10063" priority="11683" stopIfTrue="1">
      <formula>WEEKDAY($A24)=1</formula>
    </cfRule>
  </conditionalFormatting>
  <conditionalFormatting sqref="FL24">
    <cfRule type="expression" dxfId="10062" priority="11682" stopIfTrue="1">
      <formula>WEEKDAY($A24)=1</formula>
    </cfRule>
  </conditionalFormatting>
  <conditionalFormatting sqref="FL24">
    <cfRule type="expression" dxfId="10061" priority="11681" stopIfTrue="1">
      <formula>WEEKDAY($A24)=1</formula>
    </cfRule>
  </conditionalFormatting>
  <conditionalFormatting sqref="FL24">
    <cfRule type="expression" dxfId="10060" priority="11680" stopIfTrue="1">
      <formula>WEEKDAY($A24)=1</formula>
    </cfRule>
  </conditionalFormatting>
  <conditionalFormatting sqref="FL24">
    <cfRule type="expression" dxfId="10059" priority="11679" stopIfTrue="1">
      <formula>WEEKDAY($A24)=1</formula>
    </cfRule>
  </conditionalFormatting>
  <conditionalFormatting sqref="FL24">
    <cfRule type="expression" dxfId="10058" priority="11678" stopIfTrue="1">
      <formula>WEEKDAY($A24)=1</formula>
    </cfRule>
  </conditionalFormatting>
  <conditionalFormatting sqref="FL24">
    <cfRule type="expression" dxfId="10057" priority="11677" stopIfTrue="1">
      <formula>WEEKDAY($A24)=1</formula>
    </cfRule>
  </conditionalFormatting>
  <conditionalFormatting sqref="FL24">
    <cfRule type="expression" dxfId="10056" priority="11676" stopIfTrue="1">
      <formula>WEEKDAY($A24)=1</formula>
    </cfRule>
  </conditionalFormatting>
  <conditionalFormatting sqref="FL24">
    <cfRule type="expression" dxfId="10055" priority="11675" stopIfTrue="1">
      <formula>WEEKDAY($A24)=1</formula>
    </cfRule>
  </conditionalFormatting>
  <conditionalFormatting sqref="FL24">
    <cfRule type="expression" dxfId="10054" priority="11674" stopIfTrue="1">
      <formula>WEEKDAY($A24)=1</formula>
    </cfRule>
  </conditionalFormatting>
  <conditionalFormatting sqref="FL24">
    <cfRule type="expression" dxfId="10053" priority="11673" stopIfTrue="1">
      <formula>WEEKDAY($A24)=1</formula>
    </cfRule>
  </conditionalFormatting>
  <conditionalFormatting sqref="FL24">
    <cfRule type="expression" dxfId="10052" priority="11672" stopIfTrue="1">
      <formula>WEEKDAY($A24)=1</formula>
    </cfRule>
  </conditionalFormatting>
  <conditionalFormatting sqref="FL24">
    <cfRule type="expression" dxfId="10051" priority="11671" stopIfTrue="1">
      <formula>WEEKDAY($A24)=1</formula>
    </cfRule>
  </conditionalFormatting>
  <conditionalFormatting sqref="FL24">
    <cfRule type="expression" dxfId="10050" priority="11670" stopIfTrue="1">
      <formula>WEEKDAY($A24)=1</formula>
    </cfRule>
  </conditionalFormatting>
  <conditionalFormatting sqref="FL24">
    <cfRule type="expression" dxfId="10049" priority="11669" stopIfTrue="1">
      <formula>WEEKDAY($A24)=1</formula>
    </cfRule>
  </conditionalFormatting>
  <conditionalFormatting sqref="FL24">
    <cfRule type="expression" dxfId="10048" priority="11668" stopIfTrue="1">
      <formula>WEEKDAY($A24)=1</formula>
    </cfRule>
  </conditionalFormatting>
  <conditionalFormatting sqref="FL24">
    <cfRule type="expression" dxfId="10047" priority="11667" stopIfTrue="1">
      <formula>WEEKDAY($A24)=1</formula>
    </cfRule>
  </conditionalFormatting>
  <conditionalFormatting sqref="FL24">
    <cfRule type="expression" dxfId="10046" priority="11666" stopIfTrue="1">
      <formula>WEEKDAY($A24)=1</formula>
    </cfRule>
  </conditionalFormatting>
  <conditionalFormatting sqref="FL24">
    <cfRule type="expression" dxfId="10045" priority="11665" stopIfTrue="1">
      <formula>WEEKDAY($A24)=1</formula>
    </cfRule>
  </conditionalFormatting>
  <conditionalFormatting sqref="FL24">
    <cfRule type="expression" dxfId="10044" priority="11664" stopIfTrue="1">
      <formula>WEEKDAY($A24)=1</formula>
    </cfRule>
  </conditionalFormatting>
  <conditionalFormatting sqref="FL24">
    <cfRule type="expression" dxfId="10043" priority="11663" stopIfTrue="1">
      <formula>WEEKDAY($A24)=1</formula>
    </cfRule>
  </conditionalFormatting>
  <conditionalFormatting sqref="FL24">
    <cfRule type="expression" dxfId="10042" priority="11662" stopIfTrue="1">
      <formula>WEEKDAY($A24)=1</formula>
    </cfRule>
  </conditionalFormatting>
  <conditionalFormatting sqref="FL24">
    <cfRule type="expression" dxfId="10041" priority="11661" stopIfTrue="1">
      <formula>WEEKDAY($A24)=1</formula>
    </cfRule>
  </conditionalFormatting>
  <conditionalFormatting sqref="FL24">
    <cfRule type="expression" dxfId="10040" priority="11660" stopIfTrue="1">
      <formula>WEEKDAY($A24)=1</formula>
    </cfRule>
  </conditionalFormatting>
  <conditionalFormatting sqref="FL24">
    <cfRule type="expression" dxfId="10039" priority="11659" stopIfTrue="1">
      <formula>WEEKDAY($A24)=1</formula>
    </cfRule>
  </conditionalFormatting>
  <conditionalFormatting sqref="FL24">
    <cfRule type="expression" dxfId="10038" priority="11658" stopIfTrue="1">
      <formula>WEEKDAY($A24)=1</formula>
    </cfRule>
  </conditionalFormatting>
  <conditionalFormatting sqref="FL24">
    <cfRule type="expression" dxfId="10037" priority="11657" stopIfTrue="1">
      <formula>WEEKDAY($A24)=1</formula>
    </cfRule>
  </conditionalFormatting>
  <conditionalFormatting sqref="FL24">
    <cfRule type="expression" dxfId="10036" priority="11656" stopIfTrue="1">
      <formula>WEEKDAY($A24)=1</formula>
    </cfRule>
  </conditionalFormatting>
  <conditionalFormatting sqref="FL24">
    <cfRule type="expression" dxfId="10035" priority="11655" stopIfTrue="1">
      <formula>WEEKDAY($A24)=1</formula>
    </cfRule>
  </conditionalFormatting>
  <conditionalFormatting sqref="FL24">
    <cfRule type="expression" dxfId="10034" priority="11654" stopIfTrue="1">
      <formula>WEEKDAY($A24)=1</formula>
    </cfRule>
  </conditionalFormatting>
  <conditionalFormatting sqref="FL24">
    <cfRule type="expression" dxfId="10033" priority="11653" stopIfTrue="1">
      <formula>WEEKDAY($A24)=1</formula>
    </cfRule>
  </conditionalFormatting>
  <conditionalFormatting sqref="FL24">
    <cfRule type="expression" dxfId="10032" priority="11652" stopIfTrue="1">
      <formula>WEEKDAY($A24)=1</formula>
    </cfRule>
  </conditionalFormatting>
  <conditionalFormatting sqref="FL24">
    <cfRule type="expression" dxfId="10031" priority="11651" stopIfTrue="1">
      <formula>WEEKDAY($A24)=1</formula>
    </cfRule>
  </conditionalFormatting>
  <conditionalFormatting sqref="FL24">
    <cfRule type="expression" dxfId="10030" priority="11650" stopIfTrue="1">
      <formula>WEEKDAY($A24)=1</formula>
    </cfRule>
  </conditionalFormatting>
  <conditionalFormatting sqref="FL24">
    <cfRule type="expression" dxfId="10029" priority="11649" stopIfTrue="1">
      <formula>WEEKDAY($A24)=1</formula>
    </cfRule>
  </conditionalFormatting>
  <conditionalFormatting sqref="FL24">
    <cfRule type="expression" dxfId="10028" priority="11648" stopIfTrue="1">
      <formula>WEEKDAY($A24)=1</formula>
    </cfRule>
  </conditionalFormatting>
  <conditionalFormatting sqref="FL24">
    <cfRule type="expression" dxfId="10027" priority="11647" stopIfTrue="1">
      <formula>WEEKDAY($A24)=1</formula>
    </cfRule>
  </conditionalFormatting>
  <conditionalFormatting sqref="FL24">
    <cfRule type="expression" dxfId="10026" priority="11646" stopIfTrue="1">
      <formula>WEEKDAY($A24)=1</formula>
    </cfRule>
  </conditionalFormatting>
  <conditionalFormatting sqref="FL24">
    <cfRule type="expression" dxfId="10025" priority="11645" stopIfTrue="1">
      <formula>WEEKDAY($A24)=1</formula>
    </cfRule>
  </conditionalFormatting>
  <conditionalFormatting sqref="FL24">
    <cfRule type="expression" dxfId="10024" priority="11644" stopIfTrue="1">
      <formula>WEEKDAY($A24)=1</formula>
    </cfRule>
  </conditionalFormatting>
  <conditionalFormatting sqref="FL24">
    <cfRule type="expression" dxfId="10023" priority="11642" stopIfTrue="1">
      <formula>WEEKDAY($A24)=1</formula>
    </cfRule>
  </conditionalFormatting>
  <conditionalFormatting sqref="FL24">
    <cfRule type="expression" dxfId="10022" priority="11641" stopIfTrue="1">
      <formula>WEEKDAY($A24)=1</formula>
    </cfRule>
  </conditionalFormatting>
  <conditionalFormatting sqref="FL24">
    <cfRule type="expression" dxfId="10021" priority="11640" stopIfTrue="1">
      <formula>WEEKDAY($A24)=1</formula>
    </cfRule>
  </conditionalFormatting>
  <conditionalFormatting sqref="FL24">
    <cfRule type="expression" dxfId="10020" priority="11639" stopIfTrue="1">
      <formula>WEEKDAY($A24)=1</formula>
    </cfRule>
  </conditionalFormatting>
  <conditionalFormatting sqref="FL24">
    <cfRule type="expression" dxfId="10019" priority="11638" stopIfTrue="1">
      <formula>WEEKDAY($A24)=1</formula>
    </cfRule>
  </conditionalFormatting>
  <conditionalFormatting sqref="FL24">
    <cfRule type="expression" dxfId="10018" priority="11637" stopIfTrue="1">
      <formula>WEEKDAY($A24)=1</formula>
    </cfRule>
  </conditionalFormatting>
  <conditionalFormatting sqref="FL24">
    <cfRule type="expression" dxfId="10017" priority="11636" stopIfTrue="1">
      <formula>WEEKDAY($A24)=1</formula>
    </cfRule>
  </conditionalFormatting>
  <conditionalFormatting sqref="FL24">
    <cfRule type="expression" dxfId="10016" priority="11635" stopIfTrue="1">
      <formula>WEEKDAY($A24)=1</formula>
    </cfRule>
  </conditionalFormatting>
  <conditionalFormatting sqref="FL24">
    <cfRule type="expression" dxfId="10015" priority="11634" stopIfTrue="1">
      <formula>WEEKDAY($A24)=1</formula>
    </cfRule>
  </conditionalFormatting>
  <conditionalFormatting sqref="FL24">
    <cfRule type="expression" dxfId="10014" priority="11633" stopIfTrue="1">
      <formula>WEEKDAY($A24)=1</formula>
    </cfRule>
  </conditionalFormatting>
  <conditionalFormatting sqref="FL24">
    <cfRule type="expression" dxfId="10013" priority="11632" stopIfTrue="1">
      <formula>WEEKDAY($A24)=1</formula>
    </cfRule>
  </conditionalFormatting>
  <conditionalFormatting sqref="FL24">
    <cfRule type="expression" dxfId="10012" priority="11631" stopIfTrue="1">
      <formula>WEEKDAY($A24)=1</formula>
    </cfRule>
  </conditionalFormatting>
  <conditionalFormatting sqref="FL24">
    <cfRule type="expression" dxfId="10011" priority="11630" stopIfTrue="1">
      <formula>WEEKDAY($A24)=1</formula>
    </cfRule>
  </conditionalFormatting>
  <conditionalFormatting sqref="FL24">
    <cfRule type="expression" dxfId="10010" priority="11629" stopIfTrue="1">
      <formula>WEEKDAY($A24)=1</formula>
    </cfRule>
  </conditionalFormatting>
  <conditionalFormatting sqref="FL24">
    <cfRule type="expression" dxfId="10009" priority="11628" stopIfTrue="1">
      <formula>WEEKDAY($A24)=1</formula>
    </cfRule>
  </conditionalFormatting>
  <conditionalFormatting sqref="FL24">
    <cfRule type="expression" dxfId="10008" priority="11627" stopIfTrue="1">
      <formula>WEEKDAY($A24)=1</formula>
    </cfRule>
  </conditionalFormatting>
  <conditionalFormatting sqref="FL24">
    <cfRule type="expression" dxfId="10007" priority="11626" stopIfTrue="1">
      <formula>WEEKDAY($A24)=1</formula>
    </cfRule>
  </conditionalFormatting>
  <conditionalFormatting sqref="FL24">
    <cfRule type="expression" dxfId="10006" priority="11625" stopIfTrue="1">
      <formula>WEEKDAY($A24)=1</formula>
    </cfRule>
  </conditionalFormatting>
  <conditionalFormatting sqref="FL24">
    <cfRule type="expression" dxfId="10005" priority="11624" stopIfTrue="1">
      <formula>WEEKDAY($A24)=1</formula>
    </cfRule>
  </conditionalFormatting>
  <conditionalFormatting sqref="FL24">
    <cfRule type="expression" dxfId="10004" priority="11623" stopIfTrue="1">
      <formula>WEEKDAY($A24)=1</formula>
    </cfRule>
  </conditionalFormatting>
  <conditionalFormatting sqref="FL24">
    <cfRule type="expression" dxfId="10003" priority="11622" stopIfTrue="1">
      <formula>WEEKDAY($A24)=1</formula>
    </cfRule>
  </conditionalFormatting>
  <conditionalFormatting sqref="FL24">
    <cfRule type="expression" dxfId="10002" priority="11621" stopIfTrue="1">
      <formula>WEEKDAY($A24)=1</formula>
    </cfRule>
  </conditionalFormatting>
  <conditionalFormatting sqref="FL24">
    <cfRule type="expression" dxfId="10001" priority="11620" stopIfTrue="1">
      <formula>WEEKDAY($A24)=1</formula>
    </cfRule>
  </conditionalFormatting>
  <conditionalFormatting sqref="FL24">
    <cfRule type="expression" dxfId="10000" priority="11619" stopIfTrue="1">
      <formula>WEEKDAY($A24)=1</formula>
    </cfRule>
  </conditionalFormatting>
  <conditionalFormatting sqref="FL24">
    <cfRule type="expression" dxfId="9999" priority="11618" stopIfTrue="1">
      <formula>WEEKDAY($A24)=1</formula>
    </cfRule>
  </conditionalFormatting>
  <conditionalFormatting sqref="FL24">
    <cfRule type="expression" dxfId="9998" priority="11617" stopIfTrue="1">
      <formula>WEEKDAY($A24)=1</formula>
    </cfRule>
  </conditionalFormatting>
  <conditionalFormatting sqref="FL24">
    <cfRule type="expression" dxfId="9997" priority="11616" stopIfTrue="1">
      <formula>WEEKDAY($A24)=1</formula>
    </cfRule>
  </conditionalFormatting>
  <conditionalFormatting sqref="FL24">
    <cfRule type="expression" dxfId="9996" priority="11615" stopIfTrue="1">
      <formula>WEEKDAY($A24)=1</formula>
    </cfRule>
  </conditionalFormatting>
  <conditionalFormatting sqref="FL24">
    <cfRule type="expression" dxfId="9995" priority="11614" stopIfTrue="1">
      <formula>WEEKDAY($A24)=1</formula>
    </cfRule>
  </conditionalFormatting>
  <conditionalFormatting sqref="FL24">
    <cfRule type="expression" dxfId="9994" priority="11613" stopIfTrue="1">
      <formula>WEEKDAY($A24)=1</formula>
    </cfRule>
  </conditionalFormatting>
  <conditionalFormatting sqref="FL24">
    <cfRule type="expression" dxfId="9993" priority="11612" stopIfTrue="1">
      <formula>WEEKDAY($A24)=1</formula>
    </cfRule>
  </conditionalFormatting>
  <conditionalFormatting sqref="FL24">
    <cfRule type="expression" dxfId="9992" priority="11611" stopIfTrue="1">
      <formula>WEEKDAY($A24)=1</formula>
    </cfRule>
  </conditionalFormatting>
  <conditionalFormatting sqref="FL24">
    <cfRule type="expression" dxfId="9991" priority="11610" stopIfTrue="1">
      <formula>WEEKDAY($A24)=1</formula>
    </cfRule>
  </conditionalFormatting>
  <conditionalFormatting sqref="FL24">
    <cfRule type="expression" dxfId="9990" priority="11609" stopIfTrue="1">
      <formula>WEEKDAY($A24)=1</formula>
    </cfRule>
  </conditionalFormatting>
  <conditionalFormatting sqref="FL24">
    <cfRule type="expression" dxfId="9989" priority="11605" stopIfTrue="1">
      <formula>WEEKDAY($A24)=1</formula>
    </cfRule>
  </conditionalFormatting>
  <conditionalFormatting sqref="FL24">
    <cfRule type="expression" dxfId="9988" priority="11608" stopIfTrue="1">
      <formula>WEEKDAY($A24)=1</formula>
    </cfRule>
  </conditionalFormatting>
  <conditionalFormatting sqref="FL24">
    <cfRule type="expression" dxfId="9987" priority="11607" stopIfTrue="1">
      <formula>WEEKDAY($A24)=1</formula>
    </cfRule>
  </conditionalFormatting>
  <conditionalFormatting sqref="FL24">
    <cfRule type="expression" dxfId="9986" priority="11606" stopIfTrue="1">
      <formula>WEEKDAY($A24)=1</formula>
    </cfRule>
  </conditionalFormatting>
  <conditionalFormatting sqref="FL24">
    <cfRule type="expression" dxfId="9985" priority="11604" stopIfTrue="1">
      <formula>WEEKDAY($A24)=1</formula>
    </cfRule>
  </conditionalFormatting>
  <conditionalFormatting sqref="FL24">
    <cfRule type="expression" dxfId="9984" priority="11603" stopIfTrue="1">
      <formula>WEEKDAY($A24)=1</formula>
    </cfRule>
  </conditionalFormatting>
  <conditionalFormatting sqref="FL24">
    <cfRule type="expression" dxfId="9983" priority="11602" stopIfTrue="1">
      <formula>WEEKDAY($A24)=1</formula>
    </cfRule>
  </conditionalFormatting>
  <conditionalFormatting sqref="FL24">
    <cfRule type="expression" dxfId="9982" priority="11601" stopIfTrue="1">
      <formula>WEEKDAY($A24)=1</formula>
    </cfRule>
  </conditionalFormatting>
  <conditionalFormatting sqref="FL24">
    <cfRule type="expression" dxfId="9981" priority="11554" stopIfTrue="1">
      <formula>WEEKDAY($A24)=1</formula>
    </cfRule>
  </conditionalFormatting>
  <conditionalFormatting sqref="FL24">
    <cfRule type="expression" dxfId="9980" priority="11600" stopIfTrue="1">
      <formula>WEEKDAY($A24)=1</formula>
    </cfRule>
  </conditionalFormatting>
  <conditionalFormatting sqref="FL24">
    <cfRule type="expression" dxfId="9979" priority="11599" stopIfTrue="1">
      <formula>WEEKDAY($A24)=1</formula>
    </cfRule>
  </conditionalFormatting>
  <conditionalFormatting sqref="FL24">
    <cfRule type="expression" dxfId="9978" priority="11598" stopIfTrue="1">
      <formula>WEEKDAY($A24)=1</formula>
    </cfRule>
  </conditionalFormatting>
  <conditionalFormatting sqref="FL24">
    <cfRule type="expression" dxfId="9977" priority="11597" stopIfTrue="1">
      <formula>WEEKDAY($A24)=1</formula>
    </cfRule>
  </conditionalFormatting>
  <conditionalFormatting sqref="FL24">
    <cfRule type="expression" dxfId="9976" priority="11596" stopIfTrue="1">
      <formula>WEEKDAY($A24)=1</formula>
    </cfRule>
  </conditionalFormatting>
  <conditionalFormatting sqref="FL24">
    <cfRule type="expression" dxfId="9975" priority="11595" stopIfTrue="1">
      <formula>WEEKDAY($A24)=1</formula>
    </cfRule>
  </conditionalFormatting>
  <conditionalFormatting sqref="FL24">
    <cfRule type="expression" dxfId="9974" priority="11594" stopIfTrue="1">
      <formula>WEEKDAY($A24)=1</formula>
    </cfRule>
  </conditionalFormatting>
  <conditionalFormatting sqref="FL24">
    <cfRule type="expression" dxfId="9973" priority="11593" stopIfTrue="1">
      <formula>WEEKDAY($A24)=1</formula>
    </cfRule>
  </conditionalFormatting>
  <conditionalFormatting sqref="FL24">
    <cfRule type="expression" dxfId="9972" priority="11592" stopIfTrue="1">
      <formula>WEEKDAY($A24)=1</formula>
    </cfRule>
  </conditionalFormatting>
  <conditionalFormatting sqref="FL24">
    <cfRule type="expression" dxfId="9971" priority="11591" stopIfTrue="1">
      <formula>WEEKDAY($A24)=1</formula>
    </cfRule>
  </conditionalFormatting>
  <conditionalFormatting sqref="FL24">
    <cfRule type="expression" dxfId="9970" priority="11590" stopIfTrue="1">
      <formula>WEEKDAY($A24)=1</formula>
    </cfRule>
  </conditionalFormatting>
  <conditionalFormatting sqref="FL24">
    <cfRule type="expression" dxfId="9969" priority="11589" stopIfTrue="1">
      <formula>WEEKDAY($A24)=1</formula>
    </cfRule>
  </conditionalFormatting>
  <conditionalFormatting sqref="FL24">
    <cfRule type="expression" dxfId="9968" priority="11588" stopIfTrue="1">
      <formula>WEEKDAY($A24)=1</formula>
    </cfRule>
  </conditionalFormatting>
  <conditionalFormatting sqref="FL24">
    <cfRule type="expression" dxfId="9967" priority="11587" stopIfTrue="1">
      <formula>WEEKDAY($A24)=1</formula>
    </cfRule>
  </conditionalFormatting>
  <conditionalFormatting sqref="FL24">
    <cfRule type="expression" dxfId="9966" priority="11586" stopIfTrue="1">
      <formula>WEEKDAY($A24)=1</formula>
    </cfRule>
  </conditionalFormatting>
  <conditionalFormatting sqref="FL24">
    <cfRule type="expression" dxfId="9965" priority="11585" stopIfTrue="1">
      <formula>WEEKDAY($A24)=1</formula>
    </cfRule>
  </conditionalFormatting>
  <conditionalFormatting sqref="FL24">
    <cfRule type="expression" dxfId="9964" priority="11584" stopIfTrue="1">
      <formula>WEEKDAY($A24)=1</formula>
    </cfRule>
  </conditionalFormatting>
  <conditionalFormatting sqref="FL24">
    <cfRule type="expression" dxfId="9963" priority="11583" stopIfTrue="1">
      <formula>WEEKDAY($A24)=1</formula>
    </cfRule>
  </conditionalFormatting>
  <conditionalFormatting sqref="FL24">
    <cfRule type="expression" dxfId="9962" priority="11582" stopIfTrue="1">
      <formula>WEEKDAY($A24)=1</formula>
    </cfRule>
  </conditionalFormatting>
  <conditionalFormatting sqref="FL24">
    <cfRule type="expression" dxfId="9961" priority="11581" stopIfTrue="1">
      <formula>WEEKDAY($A24)=1</formula>
    </cfRule>
  </conditionalFormatting>
  <conditionalFormatting sqref="FL24">
    <cfRule type="expression" dxfId="9960" priority="11580" stopIfTrue="1">
      <formula>WEEKDAY($A24)=1</formula>
    </cfRule>
  </conditionalFormatting>
  <conditionalFormatting sqref="FL24">
    <cfRule type="expression" dxfId="9959" priority="11579" stopIfTrue="1">
      <formula>WEEKDAY($A24)=1</formula>
    </cfRule>
  </conditionalFormatting>
  <conditionalFormatting sqref="FL24">
    <cfRule type="expression" dxfId="9958" priority="11578" stopIfTrue="1">
      <formula>WEEKDAY($A24)=1</formula>
    </cfRule>
  </conditionalFormatting>
  <conditionalFormatting sqref="FL24">
    <cfRule type="expression" dxfId="9957" priority="11577" stopIfTrue="1">
      <formula>WEEKDAY($A24)=1</formula>
    </cfRule>
  </conditionalFormatting>
  <conditionalFormatting sqref="FL24">
    <cfRule type="expression" dxfId="9956" priority="11576" stopIfTrue="1">
      <formula>WEEKDAY($A24)=1</formula>
    </cfRule>
  </conditionalFormatting>
  <conditionalFormatting sqref="FL24">
    <cfRule type="expression" dxfId="9955" priority="11575" stopIfTrue="1">
      <formula>WEEKDAY($A24)=1</formula>
    </cfRule>
  </conditionalFormatting>
  <conditionalFormatting sqref="FL24">
    <cfRule type="expression" dxfId="9954" priority="11574" stopIfTrue="1">
      <formula>WEEKDAY($A24)=1</formula>
    </cfRule>
  </conditionalFormatting>
  <conditionalFormatting sqref="FL24">
    <cfRule type="expression" dxfId="9953" priority="11573" stopIfTrue="1">
      <formula>WEEKDAY($A24)=1</formula>
    </cfRule>
  </conditionalFormatting>
  <conditionalFormatting sqref="FL24">
    <cfRule type="expression" dxfId="9952" priority="11572" stopIfTrue="1">
      <formula>WEEKDAY($A24)=1</formula>
    </cfRule>
  </conditionalFormatting>
  <conditionalFormatting sqref="FL24">
    <cfRule type="expression" dxfId="9951" priority="11571" stopIfTrue="1">
      <formula>WEEKDAY($A24)=1</formula>
    </cfRule>
  </conditionalFormatting>
  <conditionalFormatting sqref="FL24">
    <cfRule type="expression" dxfId="9950" priority="11570" stopIfTrue="1">
      <formula>WEEKDAY($A24)=1</formula>
    </cfRule>
  </conditionalFormatting>
  <conditionalFormatting sqref="FL24">
    <cfRule type="expression" dxfId="9949" priority="11569" stopIfTrue="1">
      <formula>WEEKDAY($A24)=1</formula>
    </cfRule>
  </conditionalFormatting>
  <conditionalFormatting sqref="FL24">
    <cfRule type="expression" dxfId="9948" priority="11568" stopIfTrue="1">
      <formula>WEEKDAY($A24)=1</formula>
    </cfRule>
  </conditionalFormatting>
  <conditionalFormatting sqref="FL24">
    <cfRule type="expression" dxfId="9947" priority="11567" stopIfTrue="1">
      <formula>WEEKDAY($A24)=1</formula>
    </cfRule>
  </conditionalFormatting>
  <conditionalFormatting sqref="FL24">
    <cfRule type="expression" dxfId="9946" priority="11566" stopIfTrue="1">
      <formula>WEEKDAY($A24)=1</formula>
    </cfRule>
  </conditionalFormatting>
  <conditionalFormatting sqref="FL24">
    <cfRule type="expression" dxfId="9945" priority="11565" stopIfTrue="1">
      <formula>WEEKDAY($A24)=1</formula>
    </cfRule>
  </conditionalFormatting>
  <conditionalFormatting sqref="FL24">
    <cfRule type="expression" dxfId="9944" priority="11564" stopIfTrue="1">
      <formula>WEEKDAY($A24)=1</formula>
    </cfRule>
  </conditionalFormatting>
  <conditionalFormatting sqref="FL24">
    <cfRule type="expression" dxfId="9943" priority="11563" stopIfTrue="1">
      <formula>WEEKDAY($A24)=1</formula>
    </cfRule>
  </conditionalFormatting>
  <conditionalFormatting sqref="FL24">
    <cfRule type="expression" dxfId="9942" priority="11562" stopIfTrue="1">
      <formula>WEEKDAY($A24)=1</formula>
    </cfRule>
  </conditionalFormatting>
  <conditionalFormatting sqref="FL24">
    <cfRule type="expression" dxfId="9941" priority="11561" stopIfTrue="1">
      <formula>WEEKDAY($A24)=1</formula>
    </cfRule>
  </conditionalFormatting>
  <conditionalFormatting sqref="FL24">
    <cfRule type="expression" dxfId="9940" priority="11560" stopIfTrue="1">
      <formula>WEEKDAY($A24)=1</formula>
    </cfRule>
  </conditionalFormatting>
  <conditionalFormatting sqref="FL24">
    <cfRule type="expression" dxfId="9939" priority="11559" stopIfTrue="1">
      <formula>WEEKDAY($A24)=1</formula>
    </cfRule>
  </conditionalFormatting>
  <conditionalFormatting sqref="FL24">
    <cfRule type="expression" dxfId="9938" priority="11558" stopIfTrue="1">
      <formula>WEEKDAY($A24)=1</formula>
    </cfRule>
  </conditionalFormatting>
  <conditionalFormatting sqref="FL24">
    <cfRule type="expression" dxfId="9937" priority="11557" stopIfTrue="1">
      <formula>WEEKDAY($A24)=1</formula>
    </cfRule>
  </conditionalFormatting>
  <conditionalFormatting sqref="FL24">
    <cfRule type="expression" dxfId="9936" priority="11556" stopIfTrue="1">
      <formula>WEEKDAY($A24)=1</formula>
    </cfRule>
  </conditionalFormatting>
  <conditionalFormatting sqref="FL24">
    <cfRule type="expression" dxfId="9935" priority="11555" stopIfTrue="1">
      <formula>WEEKDAY($A24)=1</formula>
    </cfRule>
  </conditionalFormatting>
  <conditionalFormatting sqref="FL24">
    <cfRule type="expression" dxfId="9934" priority="11550" stopIfTrue="1">
      <formula>WEEKDAY($A24)=1</formula>
    </cfRule>
  </conditionalFormatting>
  <conditionalFormatting sqref="FL24">
    <cfRule type="expression" dxfId="9933" priority="11553" stopIfTrue="1">
      <formula>WEEKDAY($A24)=1</formula>
    </cfRule>
  </conditionalFormatting>
  <conditionalFormatting sqref="FL24">
    <cfRule type="expression" dxfId="9932" priority="11552" stopIfTrue="1">
      <formula>WEEKDAY($A24)=1</formula>
    </cfRule>
  </conditionalFormatting>
  <conditionalFormatting sqref="FL24">
    <cfRule type="expression" dxfId="9931" priority="11551" stopIfTrue="1">
      <formula>WEEKDAY($A24)=1</formula>
    </cfRule>
  </conditionalFormatting>
  <conditionalFormatting sqref="FL24">
    <cfRule type="expression" dxfId="9930" priority="11549" stopIfTrue="1">
      <formula>WEEKDAY($A24)=1</formula>
    </cfRule>
  </conditionalFormatting>
  <conditionalFormatting sqref="FL24">
    <cfRule type="expression" dxfId="9929" priority="11548" stopIfTrue="1">
      <formula>WEEKDAY($A24)=1</formula>
    </cfRule>
  </conditionalFormatting>
  <conditionalFormatting sqref="FL24">
    <cfRule type="expression" dxfId="9928" priority="11547" stopIfTrue="1">
      <formula>WEEKDAY($A24)=1</formula>
    </cfRule>
  </conditionalFormatting>
  <conditionalFormatting sqref="FL24">
    <cfRule type="expression" dxfId="9927" priority="11546" stopIfTrue="1">
      <formula>WEEKDAY($A24)=1</formula>
    </cfRule>
  </conditionalFormatting>
  <conditionalFormatting sqref="FL24">
    <cfRule type="expression" dxfId="9926" priority="11499" stopIfTrue="1">
      <formula>WEEKDAY($A24)=1</formula>
    </cfRule>
  </conditionalFormatting>
  <conditionalFormatting sqref="FL24">
    <cfRule type="expression" dxfId="9925" priority="11545" stopIfTrue="1">
      <formula>WEEKDAY($A24)=1</formula>
    </cfRule>
  </conditionalFormatting>
  <conditionalFormatting sqref="FL24">
    <cfRule type="expression" dxfId="9924" priority="11544" stopIfTrue="1">
      <formula>WEEKDAY($A24)=1</formula>
    </cfRule>
  </conditionalFormatting>
  <conditionalFormatting sqref="FL24">
    <cfRule type="expression" dxfId="9923" priority="11543" stopIfTrue="1">
      <formula>WEEKDAY($A24)=1</formula>
    </cfRule>
  </conditionalFormatting>
  <conditionalFormatting sqref="FL24">
    <cfRule type="expression" dxfId="9922" priority="11542" stopIfTrue="1">
      <formula>WEEKDAY($A24)=1</formula>
    </cfRule>
  </conditionalFormatting>
  <conditionalFormatting sqref="FL24">
    <cfRule type="expression" dxfId="9921" priority="11541" stopIfTrue="1">
      <formula>WEEKDAY($A24)=1</formula>
    </cfRule>
  </conditionalFormatting>
  <conditionalFormatting sqref="FL24">
    <cfRule type="expression" dxfId="9920" priority="11540" stopIfTrue="1">
      <formula>WEEKDAY($A24)=1</formula>
    </cfRule>
  </conditionalFormatting>
  <conditionalFormatting sqref="FL24">
    <cfRule type="expression" dxfId="9919" priority="11539" stopIfTrue="1">
      <formula>WEEKDAY($A24)=1</formula>
    </cfRule>
  </conditionalFormatting>
  <conditionalFormatting sqref="FL24">
    <cfRule type="expression" dxfId="9918" priority="11538" stopIfTrue="1">
      <formula>WEEKDAY($A24)=1</formula>
    </cfRule>
  </conditionalFormatting>
  <conditionalFormatting sqref="FL24">
    <cfRule type="expression" dxfId="9917" priority="11537" stopIfTrue="1">
      <formula>WEEKDAY($A24)=1</formula>
    </cfRule>
  </conditionalFormatting>
  <conditionalFormatting sqref="FL24">
    <cfRule type="expression" dxfId="9916" priority="11536" stopIfTrue="1">
      <formula>WEEKDAY($A24)=1</formula>
    </cfRule>
  </conditionalFormatting>
  <conditionalFormatting sqref="FL24">
    <cfRule type="expression" dxfId="9915" priority="11535" stopIfTrue="1">
      <formula>WEEKDAY($A24)=1</formula>
    </cfRule>
  </conditionalFormatting>
  <conditionalFormatting sqref="FL24">
    <cfRule type="expression" dxfId="9914" priority="11534" stopIfTrue="1">
      <formula>WEEKDAY($A24)=1</formula>
    </cfRule>
  </conditionalFormatting>
  <conditionalFormatting sqref="FL24">
    <cfRule type="expression" dxfId="9913" priority="11533" stopIfTrue="1">
      <formula>WEEKDAY($A24)=1</formula>
    </cfRule>
  </conditionalFormatting>
  <conditionalFormatting sqref="FL24">
    <cfRule type="expression" dxfId="9912" priority="11532" stopIfTrue="1">
      <formula>WEEKDAY($A24)=1</formula>
    </cfRule>
  </conditionalFormatting>
  <conditionalFormatting sqref="FL24">
    <cfRule type="expression" dxfId="9911" priority="11531" stopIfTrue="1">
      <formula>WEEKDAY($A24)=1</formula>
    </cfRule>
  </conditionalFormatting>
  <conditionalFormatting sqref="FL24">
    <cfRule type="expression" dxfId="9910" priority="11530" stopIfTrue="1">
      <formula>WEEKDAY($A24)=1</formula>
    </cfRule>
  </conditionalFormatting>
  <conditionalFormatting sqref="FL24">
    <cfRule type="expression" dxfId="9909" priority="11529" stopIfTrue="1">
      <formula>WEEKDAY($A24)=1</formula>
    </cfRule>
  </conditionalFormatting>
  <conditionalFormatting sqref="FL24">
    <cfRule type="expression" dxfId="9908" priority="11528" stopIfTrue="1">
      <formula>WEEKDAY($A24)=1</formula>
    </cfRule>
  </conditionalFormatting>
  <conditionalFormatting sqref="FL24">
    <cfRule type="expression" dxfId="9907" priority="11527" stopIfTrue="1">
      <formula>WEEKDAY($A24)=1</formula>
    </cfRule>
  </conditionalFormatting>
  <conditionalFormatting sqref="FL24">
    <cfRule type="expression" dxfId="9906" priority="11526" stopIfTrue="1">
      <formula>WEEKDAY($A24)=1</formula>
    </cfRule>
  </conditionalFormatting>
  <conditionalFormatting sqref="FL24">
    <cfRule type="expression" dxfId="9905" priority="11525" stopIfTrue="1">
      <formula>WEEKDAY($A24)=1</formula>
    </cfRule>
  </conditionalFormatting>
  <conditionalFormatting sqref="FL24">
    <cfRule type="expression" dxfId="9904" priority="11524" stopIfTrue="1">
      <formula>WEEKDAY($A24)=1</formula>
    </cfRule>
  </conditionalFormatting>
  <conditionalFormatting sqref="FL24">
    <cfRule type="expression" dxfId="9903" priority="11523" stopIfTrue="1">
      <formula>WEEKDAY($A24)=1</formula>
    </cfRule>
  </conditionalFormatting>
  <conditionalFormatting sqref="FL24">
    <cfRule type="expression" dxfId="9902" priority="11522" stopIfTrue="1">
      <formula>WEEKDAY($A24)=1</formula>
    </cfRule>
  </conditionalFormatting>
  <conditionalFormatting sqref="FL24">
    <cfRule type="expression" dxfId="9901" priority="11521" stopIfTrue="1">
      <formula>WEEKDAY($A24)=1</formula>
    </cfRule>
  </conditionalFormatting>
  <conditionalFormatting sqref="FL24">
    <cfRule type="expression" dxfId="9900" priority="11520" stopIfTrue="1">
      <formula>WEEKDAY($A24)=1</formula>
    </cfRule>
  </conditionalFormatting>
  <conditionalFormatting sqref="FL24">
    <cfRule type="expression" dxfId="9899" priority="11519" stopIfTrue="1">
      <formula>WEEKDAY($A24)=1</formula>
    </cfRule>
  </conditionalFormatting>
  <conditionalFormatting sqref="FL24">
    <cfRule type="expression" dxfId="9898" priority="11518" stopIfTrue="1">
      <formula>WEEKDAY($A24)=1</formula>
    </cfRule>
  </conditionalFormatting>
  <conditionalFormatting sqref="FL24">
    <cfRule type="expression" dxfId="9897" priority="11517" stopIfTrue="1">
      <formula>WEEKDAY($A24)=1</formula>
    </cfRule>
  </conditionalFormatting>
  <conditionalFormatting sqref="FL24">
    <cfRule type="expression" dxfId="9896" priority="11516" stopIfTrue="1">
      <formula>WEEKDAY($A24)=1</formula>
    </cfRule>
  </conditionalFormatting>
  <conditionalFormatting sqref="FL24">
    <cfRule type="expression" dxfId="9895" priority="11515" stopIfTrue="1">
      <formula>WEEKDAY($A24)=1</formula>
    </cfRule>
  </conditionalFormatting>
  <conditionalFormatting sqref="FL24">
    <cfRule type="expression" dxfId="9894" priority="11514" stopIfTrue="1">
      <formula>WEEKDAY($A24)=1</formula>
    </cfRule>
  </conditionalFormatting>
  <conditionalFormatting sqref="FL24">
    <cfRule type="expression" dxfId="9893" priority="11513" stopIfTrue="1">
      <formula>WEEKDAY($A24)=1</formula>
    </cfRule>
  </conditionalFormatting>
  <conditionalFormatting sqref="FL24">
    <cfRule type="expression" dxfId="9892" priority="11512" stopIfTrue="1">
      <formula>WEEKDAY($A24)=1</formula>
    </cfRule>
  </conditionalFormatting>
  <conditionalFormatting sqref="FL24">
    <cfRule type="expression" dxfId="9891" priority="11511" stopIfTrue="1">
      <formula>WEEKDAY($A24)=1</formula>
    </cfRule>
  </conditionalFormatting>
  <conditionalFormatting sqref="FL24">
    <cfRule type="expression" dxfId="9890" priority="11510" stopIfTrue="1">
      <formula>WEEKDAY($A24)=1</formula>
    </cfRule>
  </conditionalFormatting>
  <conditionalFormatting sqref="FL24">
    <cfRule type="expression" dxfId="9889" priority="11509" stopIfTrue="1">
      <formula>WEEKDAY($A24)=1</formula>
    </cfRule>
  </conditionalFormatting>
  <conditionalFormatting sqref="FL24">
    <cfRule type="expression" dxfId="9888" priority="11508" stopIfTrue="1">
      <formula>WEEKDAY($A24)=1</formula>
    </cfRule>
  </conditionalFormatting>
  <conditionalFormatting sqref="FL24">
    <cfRule type="expression" dxfId="9887" priority="11507" stopIfTrue="1">
      <formula>WEEKDAY($A24)=1</formula>
    </cfRule>
  </conditionalFormatting>
  <conditionalFormatting sqref="FL24">
    <cfRule type="expression" dxfId="9886" priority="11506" stopIfTrue="1">
      <formula>WEEKDAY($A24)=1</formula>
    </cfRule>
  </conditionalFormatting>
  <conditionalFormatting sqref="FL24">
    <cfRule type="expression" dxfId="9885" priority="11505" stopIfTrue="1">
      <formula>WEEKDAY($A24)=1</formula>
    </cfRule>
  </conditionalFormatting>
  <conditionalFormatting sqref="FL24">
    <cfRule type="expression" dxfId="9884" priority="11504" stopIfTrue="1">
      <formula>WEEKDAY($A24)=1</formula>
    </cfRule>
  </conditionalFormatting>
  <conditionalFormatting sqref="FL24">
    <cfRule type="expression" dxfId="9883" priority="11503" stopIfTrue="1">
      <formula>WEEKDAY($A24)=1</formula>
    </cfRule>
  </conditionalFormatting>
  <conditionalFormatting sqref="FL24">
    <cfRule type="expression" dxfId="9882" priority="11502" stopIfTrue="1">
      <formula>WEEKDAY($A24)=1</formula>
    </cfRule>
  </conditionalFormatting>
  <conditionalFormatting sqref="FL24">
    <cfRule type="expression" dxfId="9881" priority="11501" stopIfTrue="1">
      <formula>WEEKDAY($A24)=1</formula>
    </cfRule>
  </conditionalFormatting>
  <conditionalFormatting sqref="FL24">
    <cfRule type="expression" dxfId="9880" priority="11500" stopIfTrue="1">
      <formula>WEEKDAY($A24)=1</formula>
    </cfRule>
  </conditionalFormatting>
  <conditionalFormatting sqref="FL24">
    <cfRule type="expression" dxfId="9879" priority="11498" stopIfTrue="1">
      <formula>WEEKDAY($A24)=1</formula>
    </cfRule>
  </conditionalFormatting>
  <conditionalFormatting sqref="FL24">
    <cfRule type="expression" dxfId="9878" priority="11497" stopIfTrue="1">
      <formula>WEEKDAY($A24)=1</formula>
    </cfRule>
  </conditionalFormatting>
  <conditionalFormatting sqref="FL24">
    <cfRule type="expression" dxfId="9877" priority="11496" stopIfTrue="1">
      <formula>WEEKDAY($A24)=1</formula>
    </cfRule>
  </conditionalFormatting>
  <conditionalFormatting sqref="FL24">
    <cfRule type="expression" dxfId="9876" priority="11495" stopIfTrue="1">
      <formula>WEEKDAY($A24)=1</formula>
    </cfRule>
  </conditionalFormatting>
  <conditionalFormatting sqref="FL24">
    <cfRule type="expression" dxfId="9875" priority="11494" stopIfTrue="1">
      <formula>WEEKDAY($A24)=1</formula>
    </cfRule>
  </conditionalFormatting>
  <conditionalFormatting sqref="FL24">
    <cfRule type="expression" dxfId="9874" priority="11493" stopIfTrue="1">
      <formula>WEEKDAY($A24)=1</formula>
    </cfRule>
  </conditionalFormatting>
  <conditionalFormatting sqref="FL24">
    <cfRule type="expression" dxfId="9873" priority="11492" stopIfTrue="1">
      <formula>WEEKDAY($A24)=1</formula>
    </cfRule>
  </conditionalFormatting>
  <conditionalFormatting sqref="FL24">
    <cfRule type="expression" dxfId="9872" priority="11491" stopIfTrue="1">
      <formula>WEEKDAY($A24)=1</formula>
    </cfRule>
  </conditionalFormatting>
  <conditionalFormatting sqref="FL24">
    <cfRule type="expression" dxfId="9871" priority="11490" stopIfTrue="1">
      <formula>WEEKDAY($A24)=1</formula>
    </cfRule>
  </conditionalFormatting>
  <conditionalFormatting sqref="FL24">
    <cfRule type="expression" dxfId="9870" priority="11489" stopIfTrue="1">
      <formula>WEEKDAY($A24)=1</formula>
    </cfRule>
  </conditionalFormatting>
  <conditionalFormatting sqref="FL24">
    <cfRule type="expression" dxfId="9869" priority="11488" stopIfTrue="1">
      <formula>WEEKDAY($A24)=1</formula>
    </cfRule>
  </conditionalFormatting>
  <conditionalFormatting sqref="FL24">
    <cfRule type="expression" dxfId="9868" priority="11487" stopIfTrue="1">
      <formula>WEEKDAY($A24)=1</formula>
    </cfRule>
  </conditionalFormatting>
  <conditionalFormatting sqref="FL24">
    <cfRule type="expression" dxfId="9867" priority="11486" stopIfTrue="1">
      <formula>WEEKDAY($A24)=1</formula>
    </cfRule>
  </conditionalFormatting>
  <conditionalFormatting sqref="FL24">
    <cfRule type="expression" dxfId="9866" priority="11485" stopIfTrue="1">
      <formula>WEEKDAY($A24)=1</formula>
    </cfRule>
  </conditionalFormatting>
  <conditionalFormatting sqref="FL24">
    <cfRule type="expression" dxfId="9865" priority="11484" stopIfTrue="1">
      <formula>WEEKDAY($A24)=1</formula>
    </cfRule>
  </conditionalFormatting>
  <conditionalFormatting sqref="FL24">
    <cfRule type="expression" dxfId="9864" priority="11483" stopIfTrue="1">
      <formula>WEEKDAY($A24)=1</formula>
    </cfRule>
  </conditionalFormatting>
  <conditionalFormatting sqref="FL24">
    <cfRule type="expression" dxfId="9863" priority="11482" stopIfTrue="1">
      <formula>WEEKDAY($A24)=1</formula>
    </cfRule>
  </conditionalFormatting>
  <conditionalFormatting sqref="FL24">
    <cfRule type="expression" dxfId="9862" priority="11481" stopIfTrue="1">
      <formula>WEEKDAY($A24)=1</formula>
    </cfRule>
  </conditionalFormatting>
  <conditionalFormatting sqref="FL24">
    <cfRule type="expression" dxfId="9861" priority="11480" stopIfTrue="1">
      <formula>WEEKDAY($A24)=1</formula>
    </cfRule>
  </conditionalFormatting>
  <conditionalFormatting sqref="FL24">
    <cfRule type="expression" dxfId="9860" priority="11479" stopIfTrue="1">
      <formula>WEEKDAY($A24)=1</formula>
    </cfRule>
  </conditionalFormatting>
  <conditionalFormatting sqref="FL24">
    <cfRule type="expression" dxfId="9859" priority="11478" stopIfTrue="1">
      <formula>WEEKDAY($A24)=1</formula>
    </cfRule>
  </conditionalFormatting>
  <conditionalFormatting sqref="FL24">
    <cfRule type="expression" dxfId="9858" priority="11477" stopIfTrue="1">
      <formula>WEEKDAY($A24)=1</formula>
    </cfRule>
  </conditionalFormatting>
  <conditionalFormatting sqref="FL24">
    <cfRule type="expression" dxfId="9857" priority="11476" stopIfTrue="1">
      <formula>WEEKDAY($A24)=1</formula>
    </cfRule>
  </conditionalFormatting>
  <conditionalFormatting sqref="FL24">
    <cfRule type="expression" dxfId="9856" priority="11475" stopIfTrue="1">
      <formula>WEEKDAY($A24)=1</formula>
    </cfRule>
  </conditionalFormatting>
  <conditionalFormatting sqref="FL24">
    <cfRule type="expression" dxfId="9855" priority="11474" stopIfTrue="1">
      <formula>WEEKDAY($A24)=1</formula>
    </cfRule>
  </conditionalFormatting>
  <conditionalFormatting sqref="FL24">
    <cfRule type="expression" dxfId="9854" priority="11473" stopIfTrue="1">
      <formula>WEEKDAY($A24)=1</formula>
    </cfRule>
  </conditionalFormatting>
  <conditionalFormatting sqref="FL24">
    <cfRule type="expression" dxfId="9853" priority="11472" stopIfTrue="1">
      <formula>WEEKDAY($A24)=1</formula>
    </cfRule>
  </conditionalFormatting>
  <conditionalFormatting sqref="FL24">
    <cfRule type="expression" dxfId="9852" priority="11471" stopIfTrue="1">
      <formula>WEEKDAY($A24)=1</formula>
    </cfRule>
  </conditionalFormatting>
  <conditionalFormatting sqref="FL24">
    <cfRule type="expression" dxfId="9851" priority="11470" stopIfTrue="1">
      <formula>WEEKDAY($A24)=1</formula>
    </cfRule>
  </conditionalFormatting>
  <conditionalFormatting sqref="FL24">
    <cfRule type="expression" dxfId="9850" priority="11469" stopIfTrue="1">
      <formula>WEEKDAY($A24)=1</formula>
    </cfRule>
  </conditionalFormatting>
  <conditionalFormatting sqref="FL24">
    <cfRule type="expression" dxfId="9849" priority="11468" stopIfTrue="1">
      <formula>WEEKDAY($A24)=1</formula>
    </cfRule>
  </conditionalFormatting>
  <conditionalFormatting sqref="FL24">
    <cfRule type="expression" dxfId="9848" priority="11467" stopIfTrue="1">
      <formula>WEEKDAY($A24)=1</formula>
    </cfRule>
  </conditionalFormatting>
  <conditionalFormatting sqref="FL24">
    <cfRule type="expression" dxfId="9847" priority="11466" stopIfTrue="1">
      <formula>WEEKDAY($A24)=1</formula>
    </cfRule>
  </conditionalFormatting>
  <conditionalFormatting sqref="FL24">
    <cfRule type="expression" dxfId="9846" priority="11465" stopIfTrue="1">
      <formula>WEEKDAY($A24)=1</formula>
    </cfRule>
  </conditionalFormatting>
  <conditionalFormatting sqref="FL24">
    <cfRule type="expression" dxfId="9845" priority="11461" stopIfTrue="1">
      <formula>WEEKDAY($A24)=1</formula>
    </cfRule>
  </conditionalFormatting>
  <conditionalFormatting sqref="FL24">
    <cfRule type="expression" dxfId="9844" priority="11464" stopIfTrue="1">
      <formula>WEEKDAY($A24)=1</formula>
    </cfRule>
  </conditionalFormatting>
  <conditionalFormatting sqref="FL24">
    <cfRule type="expression" dxfId="9843" priority="11463" stopIfTrue="1">
      <formula>WEEKDAY($A24)=1</formula>
    </cfRule>
  </conditionalFormatting>
  <conditionalFormatting sqref="FL24">
    <cfRule type="expression" dxfId="9842" priority="11462" stopIfTrue="1">
      <formula>WEEKDAY($A24)=1</formula>
    </cfRule>
  </conditionalFormatting>
  <conditionalFormatting sqref="FL24">
    <cfRule type="expression" dxfId="9841" priority="11460" stopIfTrue="1">
      <formula>WEEKDAY($A24)=1</formula>
    </cfRule>
  </conditionalFormatting>
  <conditionalFormatting sqref="FL24">
    <cfRule type="expression" dxfId="9840" priority="11459" stopIfTrue="1">
      <formula>WEEKDAY($A24)=1</formula>
    </cfRule>
  </conditionalFormatting>
  <conditionalFormatting sqref="FL24">
    <cfRule type="expression" dxfId="9839" priority="11458" stopIfTrue="1">
      <formula>WEEKDAY($A24)=1</formula>
    </cfRule>
  </conditionalFormatting>
  <conditionalFormatting sqref="FL24">
    <cfRule type="expression" dxfId="9838" priority="11457" stopIfTrue="1">
      <formula>WEEKDAY($A24)=1</formula>
    </cfRule>
  </conditionalFormatting>
  <conditionalFormatting sqref="FL24">
    <cfRule type="expression" dxfId="9837" priority="11410" stopIfTrue="1">
      <formula>WEEKDAY($A24)=1</formula>
    </cfRule>
  </conditionalFormatting>
  <conditionalFormatting sqref="FL24">
    <cfRule type="expression" dxfId="9836" priority="11456" stopIfTrue="1">
      <formula>WEEKDAY($A24)=1</formula>
    </cfRule>
  </conditionalFormatting>
  <conditionalFormatting sqref="FL24">
    <cfRule type="expression" dxfId="9835" priority="11455" stopIfTrue="1">
      <formula>WEEKDAY($A24)=1</formula>
    </cfRule>
  </conditionalFormatting>
  <conditionalFormatting sqref="FL24">
    <cfRule type="expression" dxfId="9834" priority="11454" stopIfTrue="1">
      <formula>WEEKDAY($A24)=1</formula>
    </cfRule>
  </conditionalFormatting>
  <conditionalFormatting sqref="FL24">
    <cfRule type="expression" dxfId="9833" priority="11453" stopIfTrue="1">
      <formula>WEEKDAY($A24)=1</formula>
    </cfRule>
  </conditionalFormatting>
  <conditionalFormatting sqref="FL24">
    <cfRule type="expression" dxfId="9832" priority="11452" stopIfTrue="1">
      <formula>WEEKDAY($A24)=1</formula>
    </cfRule>
  </conditionalFormatting>
  <conditionalFormatting sqref="FL24">
    <cfRule type="expression" dxfId="9831" priority="11451" stopIfTrue="1">
      <formula>WEEKDAY($A24)=1</formula>
    </cfRule>
  </conditionalFormatting>
  <conditionalFormatting sqref="FL24">
    <cfRule type="expression" dxfId="9830" priority="11450" stopIfTrue="1">
      <formula>WEEKDAY($A24)=1</formula>
    </cfRule>
  </conditionalFormatting>
  <conditionalFormatting sqref="FL24">
    <cfRule type="expression" dxfId="9829" priority="11449" stopIfTrue="1">
      <formula>WEEKDAY($A24)=1</formula>
    </cfRule>
  </conditionalFormatting>
  <conditionalFormatting sqref="FL24">
    <cfRule type="expression" dxfId="9828" priority="11448" stopIfTrue="1">
      <formula>WEEKDAY($A24)=1</formula>
    </cfRule>
  </conditionalFormatting>
  <conditionalFormatting sqref="FL24">
    <cfRule type="expression" dxfId="9827" priority="11447" stopIfTrue="1">
      <formula>WEEKDAY($A24)=1</formula>
    </cfRule>
  </conditionalFormatting>
  <conditionalFormatting sqref="FL24">
    <cfRule type="expression" dxfId="9826" priority="11446" stopIfTrue="1">
      <formula>WEEKDAY($A24)=1</formula>
    </cfRule>
  </conditionalFormatting>
  <conditionalFormatting sqref="FL24">
    <cfRule type="expression" dxfId="9825" priority="11445" stopIfTrue="1">
      <formula>WEEKDAY($A24)=1</formula>
    </cfRule>
  </conditionalFormatting>
  <conditionalFormatting sqref="FL24">
    <cfRule type="expression" dxfId="9824" priority="11444" stopIfTrue="1">
      <formula>WEEKDAY($A24)=1</formula>
    </cfRule>
  </conditionalFormatting>
  <conditionalFormatting sqref="FL24">
    <cfRule type="expression" dxfId="9823" priority="11443" stopIfTrue="1">
      <formula>WEEKDAY($A24)=1</formula>
    </cfRule>
  </conditionalFormatting>
  <conditionalFormatting sqref="FL24">
    <cfRule type="expression" dxfId="9822" priority="11442" stopIfTrue="1">
      <formula>WEEKDAY($A24)=1</formula>
    </cfRule>
  </conditionalFormatting>
  <conditionalFormatting sqref="FL24">
    <cfRule type="expression" dxfId="9821" priority="11441" stopIfTrue="1">
      <formula>WEEKDAY($A24)=1</formula>
    </cfRule>
  </conditionalFormatting>
  <conditionalFormatting sqref="FL24">
    <cfRule type="expression" dxfId="9820" priority="11440" stopIfTrue="1">
      <formula>WEEKDAY($A24)=1</formula>
    </cfRule>
  </conditionalFormatting>
  <conditionalFormatting sqref="FL24">
    <cfRule type="expression" dxfId="9819" priority="11439" stopIfTrue="1">
      <formula>WEEKDAY($A24)=1</formula>
    </cfRule>
  </conditionalFormatting>
  <conditionalFormatting sqref="FL24">
    <cfRule type="expression" dxfId="9818" priority="11438" stopIfTrue="1">
      <formula>WEEKDAY($A24)=1</formula>
    </cfRule>
  </conditionalFormatting>
  <conditionalFormatting sqref="FL24">
    <cfRule type="expression" dxfId="9817" priority="11437" stopIfTrue="1">
      <formula>WEEKDAY($A24)=1</formula>
    </cfRule>
  </conditionalFormatting>
  <conditionalFormatting sqref="FL24">
    <cfRule type="expression" dxfId="9816" priority="11436" stopIfTrue="1">
      <formula>WEEKDAY($A24)=1</formula>
    </cfRule>
  </conditionalFormatting>
  <conditionalFormatting sqref="FL24">
    <cfRule type="expression" dxfId="9815" priority="11435" stopIfTrue="1">
      <formula>WEEKDAY($A24)=1</formula>
    </cfRule>
  </conditionalFormatting>
  <conditionalFormatting sqref="FL24">
    <cfRule type="expression" dxfId="9814" priority="11434" stopIfTrue="1">
      <formula>WEEKDAY($A24)=1</formula>
    </cfRule>
  </conditionalFormatting>
  <conditionalFormatting sqref="FL24">
    <cfRule type="expression" dxfId="9813" priority="11433" stopIfTrue="1">
      <formula>WEEKDAY($A24)=1</formula>
    </cfRule>
  </conditionalFormatting>
  <conditionalFormatting sqref="FL24">
    <cfRule type="expression" dxfId="9812" priority="11432" stopIfTrue="1">
      <formula>WEEKDAY($A24)=1</formula>
    </cfRule>
  </conditionalFormatting>
  <conditionalFormatting sqref="FL24">
    <cfRule type="expression" dxfId="9811" priority="11431" stopIfTrue="1">
      <formula>WEEKDAY($A24)=1</formula>
    </cfRule>
  </conditionalFormatting>
  <conditionalFormatting sqref="FL24">
    <cfRule type="expression" dxfId="9810" priority="11430" stopIfTrue="1">
      <formula>WEEKDAY($A24)=1</formula>
    </cfRule>
  </conditionalFormatting>
  <conditionalFormatting sqref="FL24">
    <cfRule type="expression" dxfId="9809" priority="11429" stopIfTrue="1">
      <formula>WEEKDAY($A24)=1</formula>
    </cfRule>
  </conditionalFormatting>
  <conditionalFormatting sqref="FL24">
    <cfRule type="expression" dxfId="9808" priority="11428" stopIfTrue="1">
      <formula>WEEKDAY($A24)=1</formula>
    </cfRule>
  </conditionalFormatting>
  <conditionalFormatting sqref="FL24">
    <cfRule type="expression" dxfId="9807" priority="11427" stopIfTrue="1">
      <formula>WEEKDAY($A24)=1</formula>
    </cfRule>
  </conditionalFormatting>
  <conditionalFormatting sqref="FL24">
    <cfRule type="expression" dxfId="9806" priority="11426" stopIfTrue="1">
      <formula>WEEKDAY($A24)=1</formula>
    </cfRule>
  </conditionalFormatting>
  <conditionalFormatting sqref="FL24">
    <cfRule type="expression" dxfId="9805" priority="11425" stopIfTrue="1">
      <formula>WEEKDAY($A24)=1</formula>
    </cfRule>
  </conditionalFormatting>
  <conditionalFormatting sqref="FL24">
    <cfRule type="expression" dxfId="9804" priority="11424" stopIfTrue="1">
      <formula>WEEKDAY($A24)=1</formula>
    </cfRule>
  </conditionalFormatting>
  <conditionalFormatting sqref="FL24">
    <cfRule type="expression" dxfId="9803" priority="11423" stopIfTrue="1">
      <formula>WEEKDAY($A24)=1</formula>
    </cfRule>
  </conditionalFormatting>
  <conditionalFormatting sqref="FL24">
    <cfRule type="expression" dxfId="9802" priority="11422" stopIfTrue="1">
      <formula>WEEKDAY($A24)=1</formula>
    </cfRule>
  </conditionalFormatting>
  <conditionalFormatting sqref="FL24">
    <cfRule type="expression" dxfId="9801" priority="11421" stopIfTrue="1">
      <formula>WEEKDAY($A24)=1</formula>
    </cfRule>
  </conditionalFormatting>
  <conditionalFormatting sqref="FL24">
    <cfRule type="expression" dxfId="9800" priority="11420" stopIfTrue="1">
      <formula>WEEKDAY($A24)=1</formula>
    </cfRule>
  </conditionalFormatting>
  <conditionalFormatting sqref="FL24">
    <cfRule type="expression" dxfId="9799" priority="11419" stopIfTrue="1">
      <formula>WEEKDAY($A24)=1</formula>
    </cfRule>
  </conditionalFormatting>
  <conditionalFormatting sqref="FL24">
    <cfRule type="expression" dxfId="9798" priority="11418" stopIfTrue="1">
      <formula>WEEKDAY($A24)=1</formula>
    </cfRule>
  </conditionalFormatting>
  <conditionalFormatting sqref="FL24">
    <cfRule type="expression" dxfId="9797" priority="11417" stopIfTrue="1">
      <formula>WEEKDAY($A24)=1</formula>
    </cfRule>
  </conditionalFormatting>
  <conditionalFormatting sqref="FL24">
    <cfRule type="expression" dxfId="9796" priority="11416" stopIfTrue="1">
      <formula>WEEKDAY($A24)=1</formula>
    </cfRule>
  </conditionalFormatting>
  <conditionalFormatting sqref="FL24">
    <cfRule type="expression" dxfId="9795" priority="11415" stopIfTrue="1">
      <formula>WEEKDAY($A24)=1</formula>
    </cfRule>
  </conditionalFormatting>
  <conditionalFormatting sqref="FL24">
    <cfRule type="expression" dxfId="9794" priority="11414" stopIfTrue="1">
      <formula>WEEKDAY($A24)=1</formula>
    </cfRule>
  </conditionalFormatting>
  <conditionalFormatting sqref="FL24">
    <cfRule type="expression" dxfId="9793" priority="11413" stopIfTrue="1">
      <formula>WEEKDAY($A24)=1</formula>
    </cfRule>
  </conditionalFormatting>
  <conditionalFormatting sqref="FL24">
    <cfRule type="expression" dxfId="9792" priority="11412" stopIfTrue="1">
      <formula>WEEKDAY($A24)=1</formula>
    </cfRule>
  </conditionalFormatting>
  <conditionalFormatting sqref="FL24">
    <cfRule type="expression" dxfId="9791" priority="11411" stopIfTrue="1">
      <formula>WEEKDAY($A24)=1</formula>
    </cfRule>
  </conditionalFormatting>
  <conditionalFormatting sqref="FL24">
    <cfRule type="expression" dxfId="9790" priority="11406" stopIfTrue="1">
      <formula>WEEKDAY($A24)=1</formula>
    </cfRule>
  </conditionalFormatting>
  <conditionalFormatting sqref="FL24">
    <cfRule type="expression" dxfId="9789" priority="11409" stopIfTrue="1">
      <formula>WEEKDAY($A24)=1</formula>
    </cfRule>
  </conditionalFormatting>
  <conditionalFormatting sqref="FL24">
    <cfRule type="expression" dxfId="9788" priority="11408" stopIfTrue="1">
      <formula>WEEKDAY($A24)=1</formula>
    </cfRule>
  </conditionalFormatting>
  <conditionalFormatting sqref="FL24">
    <cfRule type="expression" dxfId="9787" priority="11407" stopIfTrue="1">
      <formula>WEEKDAY($A24)=1</formula>
    </cfRule>
  </conditionalFormatting>
  <conditionalFormatting sqref="FL24">
    <cfRule type="expression" dxfId="9786" priority="11405" stopIfTrue="1">
      <formula>WEEKDAY($A24)=1</formula>
    </cfRule>
  </conditionalFormatting>
  <conditionalFormatting sqref="FL24">
    <cfRule type="expression" dxfId="9785" priority="11404" stopIfTrue="1">
      <formula>WEEKDAY($A24)=1</formula>
    </cfRule>
  </conditionalFormatting>
  <conditionalFormatting sqref="FL24">
    <cfRule type="expression" dxfId="9784" priority="11403" stopIfTrue="1">
      <formula>WEEKDAY($A24)=1</formula>
    </cfRule>
  </conditionalFormatting>
  <conditionalFormatting sqref="FL24">
    <cfRule type="expression" dxfId="9783" priority="11402" stopIfTrue="1">
      <formula>WEEKDAY($A24)=1</formula>
    </cfRule>
  </conditionalFormatting>
  <conditionalFormatting sqref="FL24">
    <cfRule type="expression" dxfId="9782" priority="11355" stopIfTrue="1">
      <formula>WEEKDAY($A24)=1</formula>
    </cfRule>
  </conditionalFormatting>
  <conditionalFormatting sqref="FL24">
    <cfRule type="expression" dxfId="9781" priority="11401" stopIfTrue="1">
      <formula>WEEKDAY($A24)=1</formula>
    </cfRule>
  </conditionalFormatting>
  <conditionalFormatting sqref="FL24">
    <cfRule type="expression" dxfId="9780" priority="11400" stopIfTrue="1">
      <formula>WEEKDAY($A24)=1</formula>
    </cfRule>
  </conditionalFormatting>
  <conditionalFormatting sqref="FL24">
    <cfRule type="expression" dxfId="9779" priority="11399" stopIfTrue="1">
      <formula>WEEKDAY($A24)=1</formula>
    </cfRule>
  </conditionalFormatting>
  <conditionalFormatting sqref="FL24">
    <cfRule type="expression" dxfId="9778" priority="11398" stopIfTrue="1">
      <formula>WEEKDAY($A24)=1</formula>
    </cfRule>
  </conditionalFormatting>
  <conditionalFormatting sqref="FL24">
    <cfRule type="expression" dxfId="9777" priority="11397" stopIfTrue="1">
      <formula>WEEKDAY($A24)=1</formula>
    </cfRule>
  </conditionalFormatting>
  <conditionalFormatting sqref="FL24">
    <cfRule type="expression" dxfId="9776" priority="11396" stopIfTrue="1">
      <formula>WEEKDAY($A24)=1</formula>
    </cfRule>
  </conditionalFormatting>
  <conditionalFormatting sqref="FL24">
    <cfRule type="expression" dxfId="9775" priority="11395" stopIfTrue="1">
      <formula>WEEKDAY($A24)=1</formula>
    </cfRule>
  </conditionalFormatting>
  <conditionalFormatting sqref="FL24">
    <cfRule type="expression" dxfId="9774" priority="11394" stopIfTrue="1">
      <formula>WEEKDAY($A24)=1</formula>
    </cfRule>
  </conditionalFormatting>
  <conditionalFormatting sqref="FL24">
    <cfRule type="expression" dxfId="9773" priority="11393" stopIfTrue="1">
      <formula>WEEKDAY($A24)=1</formula>
    </cfRule>
  </conditionalFormatting>
  <conditionalFormatting sqref="FL24">
    <cfRule type="expression" dxfId="9772" priority="11392" stopIfTrue="1">
      <formula>WEEKDAY($A24)=1</formula>
    </cfRule>
  </conditionalFormatting>
  <conditionalFormatting sqref="FL24">
    <cfRule type="expression" dxfId="9771" priority="11391" stopIfTrue="1">
      <formula>WEEKDAY($A24)=1</formula>
    </cfRule>
  </conditionalFormatting>
  <conditionalFormatting sqref="FL24">
    <cfRule type="expression" dxfId="9770" priority="11390" stopIfTrue="1">
      <formula>WEEKDAY($A24)=1</formula>
    </cfRule>
  </conditionalFormatting>
  <conditionalFormatting sqref="FL24">
    <cfRule type="expression" dxfId="9769" priority="11389" stopIfTrue="1">
      <formula>WEEKDAY($A24)=1</formula>
    </cfRule>
  </conditionalFormatting>
  <conditionalFormatting sqref="FL24">
    <cfRule type="expression" dxfId="9768" priority="11388" stopIfTrue="1">
      <formula>WEEKDAY($A24)=1</formula>
    </cfRule>
  </conditionalFormatting>
  <conditionalFormatting sqref="FL24">
    <cfRule type="expression" dxfId="9767" priority="11387" stopIfTrue="1">
      <formula>WEEKDAY($A24)=1</formula>
    </cfRule>
  </conditionalFormatting>
  <conditionalFormatting sqref="FL24">
    <cfRule type="expression" dxfId="9766" priority="11386" stopIfTrue="1">
      <formula>WEEKDAY($A24)=1</formula>
    </cfRule>
  </conditionalFormatting>
  <conditionalFormatting sqref="FL24">
    <cfRule type="expression" dxfId="9765" priority="11385" stopIfTrue="1">
      <formula>WEEKDAY($A24)=1</formula>
    </cfRule>
  </conditionalFormatting>
  <conditionalFormatting sqref="FL24">
    <cfRule type="expression" dxfId="9764" priority="11384" stopIfTrue="1">
      <formula>WEEKDAY($A24)=1</formula>
    </cfRule>
  </conditionalFormatting>
  <conditionalFormatting sqref="FL24">
    <cfRule type="expression" dxfId="9763" priority="11383" stopIfTrue="1">
      <formula>WEEKDAY($A24)=1</formula>
    </cfRule>
  </conditionalFormatting>
  <conditionalFormatting sqref="FL24">
    <cfRule type="expression" dxfId="9762" priority="11382" stopIfTrue="1">
      <formula>WEEKDAY($A24)=1</formula>
    </cfRule>
  </conditionalFormatting>
  <conditionalFormatting sqref="FL24">
    <cfRule type="expression" dxfId="9761" priority="11381" stopIfTrue="1">
      <formula>WEEKDAY($A24)=1</formula>
    </cfRule>
  </conditionalFormatting>
  <conditionalFormatting sqref="FL24">
    <cfRule type="expression" dxfId="9760" priority="11380" stopIfTrue="1">
      <formula>WEEKDAY($A24)=1</formula>
    </cfRule>
  </conditionalFormatting>
  <conditionalFormatting sqref="FL24">
    <cfRule type="expression" dxfId="9759" priority="11379" stopIfTrue="1">
      <formula>WEEKDAY($A24)=1</formula>
    </cfRule>
  </conditionalFormatting>
  <conditionalFormatting sqref="FL24">
    <cfRule type="expression" dxfId="9758" priority="11378" stopIfTrue="1">
      <formula>WEEKDAY($A24)=1</formula>
    </cfRule>
  </conditionalFormatting>
  <conditionalFormatting sqref="FL24">
    <cfRule type="expression" dxfId="9757" priority="11377" stopIfTrue="1">
      <formula>WEEKDAY($A24)=1</formula>
    </cfRule>
  </conditionalFormatting>
  <conditionalFormatting sqref="FL24">
    <cfRule type="expression" dxfId="9756" priority="11376" stopIfTrue="1">
      <formula>WEEKDAY($A24)=1</formula>
    </cfRule>
  </conditionalFormatting>
  <conditionalFormatting sqref="FL24">
    <cfRule type="expression" dxfId="9755" priority="11375" stopIfTrue="1">
      <formula>WEEKDAY($A24)=1</formula>
    </cfRule>
  </conditionalFormatting>
  <conditionalFormatting sqref="FL24">
    <cfRule type="expression" dxfId="9754" priority="11374" stopIfTrue="1">
      <formula>WEEKDAY($A24)=1</formula>
    </cfRule>
  </conditionalFormatting>
  <conditionalFormatting sqref="FL24">
    <cfRule type="expression" dxfId="9753" priority="11373" stopIfTrue="1">
      <formula>WEEKDAY($A24)=1</formula>
    </cfRule>
  </conditionalFormatting>
  <conditionalFormatting sqref="FL24">
    <cfRule type="expression" dxfId="9752" priority="11372" stopIfTrue="1">
      <formula>WEEKDAY($A24)=1</formula>
    </cfRule>
  </conditionalFormatting>
  <conditionalFormatting sqref="FL24">
    <cfRule type="expression" dxfId="9751" priority="11371" stopIfTrue="1">
      <formula>WEEKDAY($A24)=1</formula>
    </cfRule>
  </conditionalFormatting>
  <conditionalFormatting sqref="FL24">
    <cfRule type="expression" dxfId="9750" priority="11370" stopIfTrue="1">
      <formula>WEEKDAY($A24)=1</formula>
    </cfRule>
  </conditionalFormatting>
  <conditionalFormatting sqref="FL24">
    <cfRule type="expression" dxfId="9749" priority="11369" stopIfTrue="1">
      <formula>WEEKDAY($A24)=1</formula>
    </cfRule>
  </conditionalFormatting>
  <conditionalFormatting sqref="FL24">
    <cfRule type="expression" dxfId="9748" priority="11368" stopIfTrue="1">
      <formula>WEEKDAY($A24)=1</formula>
    </cfRule>
  </conditionalFormatting>
  <conditionalFormatting sqref="FL24">
    <cfRule type="expression" dxfId="9747" priority="11367" stopIfTrue="1">
      <formula>WEEKDAY($A24)=1</formula>
    </cfRule>
  </conditionalFormatting>
  <conditionalFormatting sqref="FL24">
    <cfRule type="expression" dxfId="9746" priority="11366" stopIfTrue="1">
      <formula>WEEKDAY($A24)=1</formula>
    </cfRule>
  </conditionalFormatting>
  <conditionalFormatting sqref="FL24">
    <cfRule type="expression" dxfId="9745" priority="11365" stopIfTrue="1">
      <formula>WEEKDAY($A24)=1</formula>
    </cfRule>
  </conditionalFormatting>
  <conditionalFormatting sqref="FL24">
    <cfRule type="expression" dxfId="9744" priority="11364" stopIfTrue="1">
      <formula>WEEKDAY($A24)=1</formula>
    </cfRule>
  </conditionalFormatting>
  <conditionalFormatting sqref="FL24">
    <cfRule type="expression" dxfId="9743" priority="11363" stopIfTrue="1">
      <formula>WEEKDAY($A24)=1</formula>
    </cfRule>
  </conditionalFormatting>
  <conditionalFormatting sqref="FL24">
    <cfRule type="expression" dxfId="9742" priority="11362" stopIfTrue="1">
      <formula>WEEKDAY($A24)=1</formula>
    </cfRule>
  </conditionalFormatting>
  <conditionalFormatting sqref="FL24">
    <cfRule type="expression" dxfId="9741" priority="11361" stopIfTrue="1">
      <formula>WEEKDAY($A24)=1</formula>
    </cfRule>
  </conditionalFormatting>
  <conditionalFormatting sqref="FL24">
    <cfRule type="expression" dxfId="9740" priority="11360" stopIfTrue="1">
      <formula>WEEKDAY($A24)=1</formula>
    </cfRule>
  </conditionalFormatting>
  <conditionalFormatting sqref="FL24">
    <cfRule type="expression" dxfId="9739" priority="11359" stopIfTrue="1">
      <formula>WEEKDAY($A24)=1</formula>
    </cfRule>
  </conditionalFormatting>
  <conditionalFormatting sqref="FL24">
    <cfRule type="expression" dxfId="9738" priority="11358" stopIfTrue="1">
      <formula>WEEKDAY($A24)=1</formula>
    </cfRule>
  </conditionalFormatting>
  <conditionalFormatting sqref="FL24">
    <cfRule type="expression" dxfId="9737" priority="11357" stopIfTrue="1">
      <formula>WEEKDAY($A24)=1</formula>
    </cfRule>
  </conditionalFormatting>
  <conditionalFormatting sqref="FL24">
    <cfRule type="expression" dxfId="9736" priority="11356" stopIfTrue="1">
      <formula>WEEKDAY($A24)=1</formula>
    </cfRule>
  </conditionalFormatting>
  <conditionalFormatting sqref="FL24">
    <cfRule type="expression" dxfId="9735" priority="11354" stopIfTrue="1">
      <formula>WEEKDAY($A24)=1</formula>
    </cfRule>
  </conditionalFormatting>
  <conditionalFormatting sqref="FL24">
    <cfRule type="expression" dxfId="9734" priority="11353" stopIfTrue="1">
      <formula>WEEKDAY($A24)=1</formula>
    </cfRule>
  </conditionalFormatting>
  <conditionalFormatting sqref="FL24">
    <cfRule type="expression" dxfId="9733" priority="11352" stopIfTrue="1">
      <formula>WEEKDAY($A24)=1</formula>
    </cfRule>
  </conditionalFormatting>
  <conditionalFormatting sqref="FL24">
    <cfRule type="expression" dxfId="9732" priority="11351" stopIfTrue="1">
      <formula>WEEKDAY($A24)=1</formula>
    </cfRule>
  </conditionalFormatting>
  <conditionalFormatting sqref="FL24">
    <cfRule type="expression" dxfId="9731" priority="11350" stopIfTrue="1">
      <formula>WEEKDAY($A24)=1</formula>
    </cfRule>
  </conditionalFormatting>
  <conditionalFormatting sqref="FL24">
    <cfRule type="expression" dxfId="9730" priority="11349" stopIfTrue="1">
      <formula>WEEKDAY($A24)=1</formula>
    </cfRule>
  </conditionalFormatting>
  <conditionalFormatting sqref="FL24">
    <cfRule type="expression" dxfId="9729" priority="11348" stopIfTrue="1">
      <formula>WEEKDAY($A24)=1</formula>
    </cfRule>
  </conditionalFormatting>
  <conditionalFormatting sqref="FL24">
    <cfRule type="expression" dxfId="9728" priority="11347" stopIfTrue="1">
      <formula>WEEKDAY($A24)=1</formula>
    </cfRule>
  </conditionalFormatting>
  <conditionalFormatting sqref="FL24">
    <cfRule type="expression" dxfId="9727" priority="11346" stopIfTrue="1">
      <formula>WEEKDAY($A24)=1</formula>
    </cfRule>
  </conditionalFormatting>
  <conditionalFormatting sqref="FL24">
    <cfRule type="expression" dxfId="9726" priority="11345" stopIfTrue="1">
      <formula>WEEKDAY($A24)=1</formula>
    </cfRule>
  </conditionalFormatting>
  <conditionalFormatting sqref="FL24">
    <cfRule type="expression" dxfId="9725" priority="11344" stopIfTrue="1">
      <formula>WEEKDAY($A24)=1</formula>
    </cfRule>
  </conditionalFormatting>
  <conditionalFormatting sqref="FL24">
    <cfRule type="expression" dxfId="9724" priority="11343" stopIfTrue="1">
      <formula>WEEKDAY($A24)=1</formula>
    </cfRule>
  </conditionalFormatting>
  <conditionalFormatting sqref="FL24">
    <cfRule type="expression" dxfId="9723" priority="11342" stopIfTrue="1">
      <formula>WEEKDAY($A24)=1</formula>
    </cfRule>
  </conditionalFormatting>
  <conditionalFormatting sqref="FL24">
    <cfRule type="expression" dxfId="9722" priority="11341" stopIfTrue="1">
      <formula>WEEKDAY($A24)=1</formula>
    </cfRule>
  </conditionalFormatting>
  <conditionalFormatting sqref="FL24">
    <cfRule type="expression" dxfId="9721" priority="11340" stopIfTrue="1">
      <formula>WEEKDAY($A24)=1</formula>
    </cfRule>
  </conditionalFormatting>
  <conditionalFormatting sqref="FL24">
    <cfRule type="expression" dxfId="9720" priority="11339" stopIfTrue="1">
      <formula>WEEKDAY($A24)=1</formula>
    </cfRule>
  </conditionalFormatting>
  <conditionalFormatting sqref="FL24">
    <cfRule type="expression" dxfId="9719" priority="11338" stopIfTrue="1">
      <formula>WEEKDAY($A24)=1</formula>
    </cfRule>
  </conditionalFormatting>
  <conditionalFormatting sqref="FL24">
    <cfRule type="expression" dxfId="9718" priority="11337" stopIfTrue="1">
      <formula>WEEKDAY($A24)=1</formula>
    </cfRule>
  </conditionalFormatting>
  <conditionalFormatting sqref="FL24">
    <cfRule type="expression" dxfId="9717" priority="11336" stopIfTrue="1">
      <formula>WEEKDAY($A24)=1</formula>
    </cfRule>
  </conditionalFormatting>
  <conditionalFormatting sqref="FL24">
    <cfRule type="expression" dxfId="9716" priority="11335" stopIfTrue="1">
      <formula>WEEKDAY($A24)=1</formula>
    </cfRule>
  </conditionalFormatting>
  <conditionalFormatting sqref="FL24">
    <cfRule type="expression" dxfId="9715" priority="11334" stopIfTrue="1">
      <formula>WEEKDAY($A24)=1</formula>
    </cfRule>
  </conditionalFormatting>
  <conditionalFormatting sqref="FL24">
    <cfRule type="expression" dxfId="9714" priority="11333" stopIfTrue="1">
      <formula>WEEKDAY($A24)=1</formula>
    </cfRule>
  </conditionalFormatting>
  <conditionalFormatting sqref="FL24">
    <cfRule type="expression" dxfId="9713" priority="11332" stopIfTrue="1">
      <formula>WEEKDAY($A24)=1</formula>
    </cfRule>
  </conditionalFormatting>
  <conditionalFormatting sqref="FL24">
    <cfRule type="expression" dxfId="9712" priority="11331" stopIfTrue="1">
      <formula>WEEKDAY($A24)=1</formula>
    </cfRule>
  </conditionalFormatting>
  <conditionalFormatting sqref="FL24">
    <cfRule type="expression" dxfId="9711" priority="11330" stopIfTrue="1">
      <formula>WEEKDAY($A24)=1</formula>
    </cfRule>
  </conditionalFormatting>
  <conditionalFormatting sqref="FL24">
    <cfRule type="expression" dxfId="9710" priority="11329" stopIfTrue="1">
      <formula>WEEKDAY($A24)=1</formula>
    </cfRule>
  </conditionalFormatting>
  <conditionalFormatting sqref="FL24">
    <cfRule type="expression" dxfId="9709" priority="11328" stopIfTrue="1">
      <formula>WEEKDAY($A24)=1</formula>
    </cfRule>
  </conditionalFormatting>
  <conditionalFormatting sqref="FL24">
    <cfRule type="expression" dxfId="9708" priority="11327" stopIfTrue="1">
      <formula>WEEKDAY($A24)=1</formula>
    </cfRule>
  </conditionalFormatting>
  <conditionalFormatting sqref="FL24">
    <cfRule type="expression" dxfId="9707" priority="11326" stopIfTrue="1">
      <formula>WEEKDAY($A24)=1</formula>
    </cfRule>
  </conditionalFormatting>
  <conditionalFormatting sqref="FL24">
    <cfRule type="expression" dxfId="9706" priority="11325" stopIfTrue="1">
      <formula>WEEKDAY($A24)=1</formula>
    </cfRule>
  </conditionalFormatting>
  <conditionalFormatting sqref="FL24">
    <cfRule type="expression" dxfId="9705" priority="11324" stopIfTrue="1">
      <formula>WEEKDAY($A24)=1</formula>
    </cfRule>
  </conditionalFormatting>
  <conditionalFormatting sqref="FL24">
    <cfRule type="expression" dxfId="9704" priority="11323" stopIfTrue="1">
      <formula>WEEKDAY($A24)=1</formula>
    </cfRule>
  </conditionalFormatting>
  <conditionalFormatting sqref="FL24">
    <cfRule type="expression" dxfId="9703" priority="11322" stopIfTrue="1">
      <formula>WEEKDAY($A24)=1</formula>
    </cfRule>
  </conditionalFormatting>
  <conditionalFormatting sqref="FL24">
    <cfRule type="expression" dxfId="9702" priority="11321" stopIfTrue="1">
      <formula>WEEKDAY($A24)=1</formula>
    </cfRule>
  </conditionalFormatting>
  <conditionalFormatting sqref="FL24">
    <cfRule type="expression" dxfId="9701" priority="11317" stopIfTrue="1">
      <formula>WEEKDAY($A24)=1</formula>
    </cfRule>
  </conditionalFormatting>
  <conditionalFormatting sqref="FL24">
    <cfRule type="expression" dxfId="9700" priority="11320" stopIfTrue="1">
      <formula>WEEKDAY($A24)=1</formula>
    </cfRule>
  </conditionalFormatting>
  <conditionalFormatting sqref="FL24">
    <cfRule type="expression" dxfId="9699" priority="11319" stopIfTrue="1">
      <formula>WEEKDAY($A24)=1</formula>
    </cfRule>
  </conditionalFormatting>
  <conditionalFormatting sqref="FL24">
    <cfRule type="expression" dxfId="9698" priority="11318" stopIfTrue="1">
      <formula>WEEKDAY($A24)=1</formula>
    </cfRule>
  </conditionalFormatting>
  <conditionalFormatting sqref="FL24">
    <cfRule type="expression" dxfId="9697" priority="11316" stopIfTrue="1">
      <formula>WEEKDAY($A24)=1</formula>
    </cfRule>
  </conditionalFormatting>
  <conditionalFormatting sqref="FL24">
    <cfRule type="expression" dxfId="9696" priority="11315" stopIfTrue="1">
      <formula>WEEKDAY($A24)=1</formula>
    </cfRule>
  </conditionalFormatting>
  <conditionalFormatting sqref="FL24">
    <cfRule type="expression" dxfId="9695" priority="11314" stopIfTrue="1">
      <formula>WEEKDAY($A24)=1</formula>
    </cfRule>
  </conditionalFormatting>
  <conditionalFormatting sqref="FL24">
    <cfRule type="expression" dxfId="9694" priority="11313" stopIfTrue="1">
      <formula>WEEKDAY($A24)=1</formula>
    </cfRule>
  </conditionalFormatting>
  <conditionalFormatting sqref="FL24">
    <cfRule type="expression" dxfId="9693" priority="11266" stopIfTrue="1">
      <formula>WEEKDAY($A24)=1</formula>
    </cfRule>
  </conditionalFormatting>
  <conditionalFormatting sqref="FL24">
    <cfRule type="expression" dxfId="9692" priority="11312" stopIfTrue="1">
      <formula>WEEKDAY($A24)=1</formula>
    </cfRule>
  </conditionalFormatting>
  <conditionalFormatting sqref="FL24">
    <cfRule type="expression" dxfId="9691" priority="11311" stopIfTrue="1">
      <formula>WEEKDAY($A24)=1</formula>
    </cfRule>
  </conditionalFormatting>
  <conditionalFormatting sqref="FL24">
    <cfRule type="expression" dxfId="9690" priority="11310" stopIfTrue="1">
      <formula>WEEKDAY($A24)=1</formula>
    </cfRule>
  </conditionalFormatting>
  <conditionalFormatting sqref="FL24">
    <cfRule type="expression" dxfId="9689" priority="11309" stopIfTrue="1">
      <formula>WEEKDAY($A24)=1</formula>
    </cfRule>
  </conditionalFormatting>
  <conditionalFormatting sqref="FL24">
    <cfRule type="expression" dxfId="9688" priority="11308" stopIfTrue="1">
      <formula>WEEKDAY($A24)=1</formula>
    </cfRule>
  </conditionalFormatting>
  <conditionalFormatting sqref="FL24">
    <cfRule type="expression" dxfId="9687" priority="11307" stopIfTrue="1">
      <formula>WEEKDAY($A24)=1</formula>
    </cfRule>
  </conditionalFormatting>
  <conditionalFormatting sqref="FL24">
    <cfRule type="expression" dxfId="9686" priority="11306" stopIfTrue="1">
      <formula>WEEKDAY($A24)=1</formula>
    </cfRule>
  </conditionalFormatting>
  <conditionalFormatting sqref="FL24">
    <cfRule type="expression" dxfId="9685" priority="11305" stopIfTrue="1">
      <formula>WEEKDAY($A24)=1</formula>
    </cfRule>
  </conditionalFormatting>
  <conditionalFormatting sqref="FL24">
    <cfRule type="expression" dxfId="9684" priority="11304" stopIfTrue="1">
      <formula>WEEKDAY($A24)=1</formula>
    </cfRule>
  </conditionalFormatting>
  <conditionalFormatting sqref="FL24">
    <cfRule type="expression" dxfId="9683" priority="11303" stopIfTrue="1">
      <formula>WEEKDAY($A24)=1</formula>
    </cfRule>
  </conditionalFormatting>
  <conditionalFormatting sqref="FL24">
    <cfRule type="expression" dxfId="9682" priority="11302" stopIfTrue="1">
      <formula>WEEKDAY($A24)=1</formula>
    </cfRule>
  </conditionalFormatting>
  <conditionalFormatting sqref="FL24">
    <cfRule type="expression" dxfId="9681" priority="11301" stopIfTrue="1">
      <formula>WEEKDAY($A24)=1</formula>
    </cfRule>
  </conditionalFormatting>
  <conditionalFormatting sqref="FL24">
    <cfRule type="expression" dxfId="9680" priority="11300" stopIfTrue="1">
      <formula>WEEKDAY($A24)=1</formula>
    </cfRule>
  </conditionalFormatting>
  <conditionalFormatting sqref="FL24">
    <cfRule type="expression" dxfId="9679" priority="11299" stopIfTrue="1">
      <formula>WEEKDAY($A24)=1</formula>
    </cfRule>
  </conditionalFormatting>
  <conditionalFormatting sqref="FL24">
    <cfRule type="expression" dxfId="9678" priority="11298" stopIfTrue="1">
      <formula>WEEKDAY($A24)=1</formula>
    </cfRule>
  </conditionalFormatting>
  <conditionalFormatting sqref="FL24">
    <cfRule type="expression" dxfId="9677" priority="11297" stopIfTrue="1">
      <formula>WEEKDAY($A24)=1</formula>
    </cfRule>
  </conditionalFormatting>
  <conditionalFormatting sqref="FL24">
    <cfRule type="expression" dxfId="9676" priority="11296" stopIfTrue="1">
      <formula>WEEKDAY($A24)=1</formula>
    </cfRule>
  </conditionalFormatting>
  <conditionalFormatting sqref="FL24">
    <cfRule type="expression" dxfId="9675" priority="11295" stopIfTrue="1">
      <formula>WEEKDAY($A24)=1</formula>
    </cfRule>
  </conditionalFormatting>
  <conditionalFormatting sqref="FL24">
    <cfRule type="expression" dxfId="9674" priority="11294" stopIfTrue="1">
      <formula>WEEKDAY($A24)=1</formula>
    </cfRule>
  </conditionalFormatting>
  <conditionalFormatting sqref="FL24">
    <cfRule type="expression" dxfId="9673" priority="11293" stopIfTrue="1">
      <formula>WEEKDAY($A24)=1</formula>
    </cfRule>
  </conditionalFormatting>
  <conditionalFormatting sqref="FL24">
    <cfRule type="expression" dxfId="9672" priority="11292" stopIfTrue="1">
      <formula>WEEKDAY($A24)=1</formula>
    </cfRule>
  </conditionalFormatting>
  <conditionalFormatting sqref="FL24">
    <cfRule type="expression" dxfId="9671" priority="11291" stopIfTrue="1">
      <formula>WEEKDAY($A24)=1</formula>
    </cfRule>
  </conditionalFormatting>
  <conditionalFormatting sqref="FL24">
    <cfRule type="expression" dxfId="9670" priority="11290" stopIfTrue="1">
      <formula>WEEKDAY($A24)=1</formula>
    </cfRule>
  </conditionalFormatting>
  <conditionalFormatting sqref="FL24">
    <cfRule type="expression" dxfId="9669" priority="11289" stopIfTrue="1">
      <formula>WEEKDAY($A24)=1</formula>
    </cfRule>
  </conditionalFormatting>
  <conditionalFormatting sqref="FL24">
    <cfRule type="expression" dxfId="9668" priority="11288" stopIfTrue="1">
      <formula>WEEKDAY($A24)=1</formula>
    </cfRule>
  </conditionalFormatting>
  <conditionalFormatting sqref="FL24">
    <cfRule type="expression" dxfId="9667" priority="11287" stopIfTrue="1">
      <formula>WEEKDAY($A24)=1</formula>
    </cfRule>
  </conditionalFormatting>
  <conditionalFormatting sqref="FL24">
    <cfRule type="expression" dxfId="9666" priority="11286" stopIfTrue="1">
      <formula>WEEKDAY($A24)=1</formula>
    </cfRule>
  </conditionalFormatting>
  <conditionalFormatting sqref="FL24">
    <cfRule type="expression" dxfId="9665" priority="11285" stopIfTrue="1">
      <formula>WEEKDAY($A24)=1</formula>
    </cfRule>
  </conditionalFormatting>
  <conditionalFormatting sqref="FL24">
    <cfRule type="expression" dxfId="9664" priority="11284" stopIfTrue="1">
      <formula>WEEKDAY($A24)=1</formula>
    </cfRule>
  </conditionalFormatting>
  <conditionalFormatting sqref="FL24">
    <cfRule type="expression" dxfId="9663" priority="11283" stopIfTrue="1">
      <formula>WEEKDAY($A24)=1</formula>
    </cfRule>
  </conditionalFormatting>
  <conditionalFormatting sqref="FL24">
    <cfRule type="expression" dxfId="9662" priority="11282" stopIfTrue="1">
      <formula>WEEKDAY($A24)=1</formula>
    </cfRule>
  </conditionalFormatting>
  <conditionalFormatting sqref="FL24">
    <cfRule type="expression" dxfId="9661" priority="11281" stopIfTrue="1">
      <formula>WEEKDAY($A24)=1</formula>
    </cfRule>
  </conditionalFormatting>
  <conditionalFormatting sqref="FL24">
    <cfRule type="expression" dxfId="9660" priority="11280" stopIfTrue="1">
      <formula>WEEKDAY($A24)=1</formula>
    </cfRule>
  </conditionalFormatting>
  <conditionalFormatting sqref="FL24">
    <cfRule type="expression" dxfId="9659" priority="11279" stopIfTrue="1">
      <formula>WEEKDAY($A24)=1</formula>
    </cfRule>
  </conditionalFormatting>
  <conditionalFormatting sqref="FL24">
    <cfRule type="expression" dxfId="9658" priority="11278" stopIfTrue="1">
      <formula>WEEKDAY($A24)=1</formula>
    </cfRule>
  </conditionalFormatting>
  <conditionalFormatting sqref="FL24">
    <cfRule type="expression" dxfId="9657" priority="11277" stopIfTrue="1">
      <formula>WEEKDAY($A24)=1</formula>
    </cfRule>
  </conditionalFormatting>
  <conditionalFormatting sqref="FL24">
    <cfRule type="expression" dxfId="9656" priority="11276" stopIfTrue="1">
      <formula>WEEKDAY($A24)=1</formula>
    </cfRule>
  </conditionalFormatting>
  <conditionalFormatting sqref="FL24">
    <cfRule type="expression" dxfId="9655" priority="11275" stopIfTrue="1">
      <formula>WEEKDAY($A24)=1</formula>
    </cfRule>
  </conditionalFormatting>
  <conditionalFormatting sqref="FL24">
    <cfRule type="expression" dxfId="9654" priority="11274" stopIfTrue="1">
      <formula>WEEKDAY($A24)=1</formula>
    </cfRule>
  </conditionalFormatting>
  <conditionalFormatting sqref="FL24">
    <cfRule type="expression" dxfId="9653" priority="11273" stopIfTrue="1">
      <formula>WEEKDAY($A24)=1</formula>
    </cfRule>
  </conditionalFormatting>
  <conditionalFormatting sqref="FL24">
    <cfRule type="expression" dxfId="9652" priority="11272" stopIfTrue="1">
      <formula>WEEKDAY($A24)=1</formula>
    </cfRule>
  </conditionalFormatting>
  <conditionalFormatting sqref="FL24">
    <cfRule type="expression" dxfId="9651" priority="11271" stopIfTrue="1">
      <formula>WEEKDAY($A24)=1</formula>
    </cfRule>
  </conditionalFormatting>
  <conditionalFormatting sqref="FL24">
    <cfRule type="expression" dxfId="9650" priority="11270" stopIfTrue="1">
      <formula>WEEKDAY($A24)=1</formula>
    </cfRule>
  </conditionalFormatting>
  <conditionalFormatting sqref="FL24">
    <cfRule type="expression" dxfId="9649" priority="11269" stopIfTrue="1">
      <formula>WEEKDAY($A24)=1</formula>
    </cfRule>
  </conditionalFormatting>
  <conditionalFormatting sqref="FL24">
    <cfRule type="expression" dxfId="9648" priority="11268" stopIfTrue="1">
      <formula>WEEKDAY($A24)=1</formula>
    </cfRule>
  </conditionalFormatting>
  <conditionalFormatting sqref="FL24">
    <cfRule type="expression" dxfId="9647" priority="11267" stopIfTrue="1">
      <formula>WEEKDAY($A24)=1</formula>
    </cfRule>
  </conditionalFormatting>
  <conditionalFormatting sqref="FL24">
    <cfRule type="expression" dxfId="9646" priority="11265" stopIfTrue="1">
      <formula>WEEKDAY($A24)=1</formula>
    </cfRule>
  </conditionalFormatting>
  <conditionalFormatting sqref="FL24">
    <cfRule type="expression" dxfId="9645" priority="11264" stopIfTrue="1">
      <formula>WEEKDAY($A24)=1</formula>
    </cfRule>
  </conditionalFormatting>
  <conditionalFormatting sqref="FL24">
    <cfRule type="expression" dxfId="9644" priority="11263" stopIfTrue="1">
      <formula>WEEKDAY($A24)=1</formula>
    </cfRule>
  </conditionalFormatting>
  <conditionalFormatting sqref="FL24">
    <cfRule type="expression" dxfId="9643" priority="11262" stopIfTrue="1">
      <formula>WEEKDAY($A24)=1</formula>
    </cfRule>
  </conditionalFormatting>
  <conditionalFormatting sqref="FL24">
    <cfRule type="expression" dxfId="9642" priority="11261" stopIfTrue="1">
      <formula>WEEKDAY($A24)=1</formula>
    </cfRule>
  </conditionalFormatting>
  <conditionalFormatting sqref="FL24">
    <cfRule type="expression" dxfId="9641" priority="11260" stopIfTrue="1">
      <formula>WEEKDAY($A24)=1</formula>
    </cfRule>
  </conditionalFormatting>
  <conditionalFormatting sqref="FL24">
    <cfRule type="expression" dxfId="9640" priority="11259" stopIfTrue="1">
      <formula>WEEKDAY($A24)=1</formula>
    </cfRule>
  </conditionalFormatting>
  <conditionalFormatting sqref="FL24">
    <cfRule type="expression" dxfId="9639" priority="11258" stopIfTrue="1">
      <formula>WEEKDAY($A24)=1</formula>
    </cfRule>
  </conditionalFormatting>
  <conditionalFormatting sqref="FL24">
    <cfRule type="expression" dxfId="9638" priority="11257" stopIfTrue="1">
      <formula>WEEKDAY($A24)=1</formula>
    </cfRule>
  </conditionalFormatting>
  <conditionalFormatting sqref="FL24">
    <cfRule type="expression" dxfId="9637" priority="11256" stopIfTrue="1">
      <formula>WEEKDAY($A24)=1</formula>
    </cfRule>
  </conditionalFormatting>
  <conditionalFormatting sqref="FL24">
    <cfRule type="expression" dxfId="9636" priority="11255" stopIfTrue="1">
      <formula>WEEKDAY($A24)=1</formula>
    </cfRule>
  </conditionalFormatting>
  <conditionalFormatting sqref="FL24">
    <cfRule type="expression" dxfId="9635" priority="11254" stopIfTrue="1">
      <formula>WEEKDAY($A24)=1</formula>
    </cfRule>
  </conditionalFormatting>
  <conditionalFormatting sqref="FL24">
    <cfRule type="expression" dxfId="9634" priority="11253" stopIfTrue="1">
      <formula>WEEKDAY($A24)=1</formula>
    </cfRule>
  </conditionalFormatting>
  <conditionalFormatting sqref="FL24">
    <cfRule type="expression" dxfId="9633" priority="11252" stopIfTrue="1">
      <formula>WEEKDAY($A24)=1</formula>
    </cfRule>
  </conditionalFormatting>
  <conditionalFormatting sqref="FL24">
    <cfRule type="expression" dxfId="9632" priority="11251" stopIfTrue="1">
      <formula>WEEKDAY($A24)=1</formula>
    </cfRule>
  </conditionalFormatting>
  <conditionalFormatting sqref="FL24">
    <cfRule type="expression" dxfId="9631" priority="11250" stopIfTrue="1">
      <formula>WEEKDAY($A24)=1</formula>
    </cfRule>
  </conditionalFormatting>
  <conditionalFormatting sqref="FL24">
    <cfRule type="expression" dxfId="9630" priority="11249" stopIfTrue="1">
      <formula>WEEKDAY($A24)=1</formula>
    </cfRule>
  </conditionalFormatting>
  <conditionalFormatting sqref="FL24">
    <cfRule type="expression" dxfId="9629" priority="11248" stopIfTrue="1">
      <formula>WEEKDAY($A24)=1</formula>
    </cfRule>
  </conditionalFormatting>
  <conditionalFormatting sqref="FL24">
    <cfRule type="expression" dxfId="9628" priority="11247" stopIfTrue="1">
      <formula>WEEKDAY($A24)=1</formula>
    </cfRule>
  </conditionalFormatting>
  <conditionalFormatting sqref="FL24">
    <cfRule type="expression" dxfId="9627" priority="11246" stopIfTrue="1">
      <formula>WEEKDAY($A24)=1</formula>
    </cfRule>
  </conditionalFormatting>
  <conditionalFormatting sqref="FL24">
    <cfRule type="expression" dxfId="9626" priority="11245" stopIfTrue="1">
      <formula>WEEKDAY($A24)=1</formula>
    </cfRule>
  </conditionalFormatting>
  <conditionalFormatting sqref="FL24">
    <cfRule type="expression" dxfId="9625" priority="11244" stopIfTrue="1">
      <formula>WEEKDAY($A24)=1</formula>
    </cfRule>
  </conditionalFormatting>
  <conditionalFormatting sqref="FL24">
    <cfRule type="expression" dxfId="9624" priority="11243" stopIfTrue="1">
      <formula>WEEKDAY($A24)=1</formula>
    </cfRule>
  </conditionalFormatting>
  <conditionalFormatting sqref="FL24">
    <cfRule type="expression" dxfId="9623" priority="11242" stopIfTrue="1">
      <formula>WEEKDAY($A24)=1</formula>
    </cfRule>
  </conditionalFormatting>
  <conditionalFormatting sqref="FL24">
    <cfRule type="expression" dxfId="9622" priority="11241" stopIfTrue="1">
      <formula>WEEKDAY($A24)=1</formula>
    </cfRule>
  </conditionalFormatting>
  <conditionalFormatting sqref="FL24">
    <cfRule type="expression" dxfId="9621" priority="11240" stopIfTrue="1">
      <formula>WEEKDAY($A24)=1</formula>
    </cfRule>
  </conditionalFormatting>
  <conditionalFormatting sqref="FL24">
    <cfRule type="expression" dxfId="9620" priority="11239" stopIfTrue="1">
      <formula>WEEKDAY($A24)=1</formula>
    </cfRule>
  </conditionalFormatting>
  <conditionalFormatting sqref="FL24">
    <cfRule type="expression" dxfId="9619" priority="11238" stopIfTrue="1">
      <formula>WEEKDAY($A24)=1</formula>
    </cfRule>
  </conditionalFormatting>
  <conditionalFormatting sqref="FL24">
    <cfRule type="expression" dxfId="9618" priority="11237" stopIfTrue="1">
      <formula>WEEKDAY($A24)=1</formula>
    </cfRule>
  </conditionalFormatting>
  <conditionalFormatting sqref="FL24">
    <cfRule type="expression" dxfId="9617" priority="11236" stopIfTrue="1">
      <formula>WEEKDAY($A24)=1</formula>
    </cfRule>
  </conditionalFormatting>
  <conditionalFormatting sqref="FL24">
    <cfRule type="expression" dxfId="9616" priority="11235" stopIfTrue="1">
      <formula>WEEKDAY($A24)=1</formula>
    </cfRule>
  </conditionalFormatting>
  <conditionalFormatting sqref="FL24">
    <cfRule type="expression" dxfId="9615" priority="11234" stopIfTrue="1">
      <formula>WEEKDAY($A24)=1</formula>
    </cfRule>
  </conditionalFormatting>
  <conditionalFormatting sqref="FL24">
    <cfRule type="expression" dxfId="9614" priority="11233" stopIfTrue="1">
      <formula>WEEKDAY($A24)=1</formula>
    </cfRule>
  </conditionalFormatting>
  <conditionalFormatting sqref="FL24">
    <cfRule type="expression" dxfId="9613" priority="11232" stopIfTrue="1">
      <formula>WEEKDAY($A24)=1</formula>
    </cfRule>
  </conditionalFormatting>
  <conditionalFormatting sqref="FL24">
    <cfRule type="expression" dxfId="9612" priority="11228" stopIfTrue="1">
      <formula>WEEKDAY($A24)=1</formula>
    </cfRule>
  </conditionalFormatting>
  <conditionalFormatting sqref="FL24">
    <cfRule type="expression" dxfId="9611" priority="11231" stopIfTrue="1">
      <formula>WEEKDAY($A24)=1</formula>
    </cfRule>
  </conditionalFormatting>
  <conditionalFormatting sqref="FL24">
    <cfRule type="expression" dxfId="9610" priority="11230" stopIfTrue="1">
      <formula>WEEKDAY($A24)=1</formula>
    </cfRule>
  </conditionalFormatting>
  <conditionalFormatting sqref="FL24">
    <cfRule type="expression" dxfId="9609" priority="11229" stopIfTrue="1">
      <formula>WEEKDAY($A24)=1</formula>
    </cfRule>
  </conditionalFormatting>
  <conditionalFormatting sqref="FL24">
    <cfRule type="expression" dxfId="9608" priority="11227" stopIfTrue="1">
      <formula>WEEKDAY($A24)=1</formula>
    </cfRule>
  </conditionalFormatting>
  <conditionalFormatting sqref="FL24">
    <cfRule type="expression" dxfId="9607" priority="11226" stopIfTrue="1">
      <formula>WEEKDAY($A24)=1</formula>
    </cfRule>
  </conditionalFormatting>
  <conditionalFormatting sqref="FL24">
    <cfRule type="expression" dxfId="9606" priority="11225" stopIfTrue="1">
      <formula>WEEKDAY($A24)=1</formula>
    </cfRule>
  </conditionalFormatting>
  <conditionalFormatting sqref="FL24">
    <cfRule type="expression" dxfId="9605" priority="11224" stopIfTrue="1">
      <formula>WEEKDAY($A24)=1</formula>
    </cfRule>
  </conditionalFormatting>
  <conditionalFormatting sqref="FL24">
    <cfRule type="expression" dxfId="9604" priority="11177" stopIfTrue="1">
      <formula>WEEKDAY($A24)=1</formula>
    </cfRule>
  </conditionalFormatting>
  <conditionalFormatting sqref="FL24">
    <cfRule type="expression" dxfId="9603" priority="11223" stopIfTrue="1">
      <formula>WEEKDAY($A24)=1</formula>
    </cfRule>
  </conditionalFormatting>
  <conditionalFormatting sqref="FL24">
    <cfRule type="expression" dxfId="9602" priority="11222" stopIfTrue="1">
      <formula>WEEKDAY($A24)=1</formula>
    </cfRule>
  </conditionalFormatting>
  <conditionalFormatting sqref="FL24">
    <cfRule type="expression" dxfId="9601" priority="11221" stopIfTrue="1">
      <formula>WEEKDAY($A24)=1</formula>
    </cfRule>
  </conditionalFormatting>
  <conditionalFormatting sqref="FL24">
    <cfRule type="expression" dxfId="9600" priority="11220" stopIfTrue="1">
      <formula>WEEKDAY($A24)=1</formula>
    </cfRule>
  </conditionalFormatting>
  <conditionalFormatting sqref="FL24">
    <cfRule type="expression" dxfId="9599" priority="11219" stopIfTrue="1">
      <formula>WEEKDAY($A24)=1</formula>
    </cfRule>
  </conditionalFormatting>
  <conditionalFormatting sqref="FL24">
    <cfRule type="expression" dxfId="9598" priority="11218" stopIfTrue="1">
      <formula>WEEKDAY($A24)=1</formula>
    </cfRule>
  </conditionalFormatting>
  <conditionalFormatting sqref="FL24">
    <cfRule type="expression" dxfId="9597" priority="11217" stopIfTrue="1">
      <formula>WEEKDAY($A24)=1</formula>
    </cfRule>
  </conditionalFormatting>
  <conditionalFormatting sqref="FL24">
    <cfRule type="expression" dxfId="9596" priority="11216" stopIfTrue="1">
      <formula>WEEKDAY($A24)=1</formula>
    </cfRule>
  </conditionalFormatting>
  <conditionalFormatting sqref="FL24">
    <cfRule type="expression" dxfId="9595" priority="11215" stopIfTrue="1">
      <formula>WEEKDAY($A24)=1</formula>
    </cfRule>
  </conditionalFormatting>
  <conditionalFormatting sqref="FL24">
    <cfRule type="expression" dxfId="9594" priority="11214" stopIfTrue="1">
      <formula>WEEKDAY($A24)=1</formula>
    </cfRule>
  </conditionalFormatting>
  <conditionalFormatting sqref="FL24">
    <cfRule type="expression" dxfId="9593" priority="11213" stopIfTrue="1">
      <formula>WEEKDAY($A24)=1</formula>
    </cfRule>
  </conditionalFormatting>
  <conditionalFormatting sqref="FL24">
    <cfRule type="expression" dxfId="9592" priority="11212" stopIfTrue="1">
      <formula>WEEKDAY($A24)=1</formula>
    </cfRule>
  </conditionalFormatting>
  <conditionalFormatting sqref="FL24">
    <cfRule type="expression" dxfId="9591" priority="11211" stopIfTrue="1">
      <formula>WEEKDAY($A24)=1</formula>
    </cfRule>
  </conditionalFormatting>
  <conditionalFormatting sqref="FL24">
    <cfRule type="expression" dxfId="9590" priority="11210" stopIfTrue="1">
      <formula>WEEKDAY($A24)=1</formula>
    </cfRule>
  </conditionalFormatting>
  <conditionalFormatting sqref="FL24">
    <cfRule type="expression" dxfId="9589" priority="11209" stopIfTrue="1">
      <formula>WEEKDAY($A24)=1</formula>
    </cfRule>
  </conditionalFormatting>
  <conditionalFormatting sqref="FL24">
    <cfRule type="expression" dxfId="9588" priority="11208" stopIfTrue="1">
      <formula>WEEKDAY($A24)=1</formula>
    </cfRule>
  </conditionalFormatting>
  <conditionalFormatting sqref="FL24">
    <cfRule type="expression" dxfId="9587" priority="11207" stopIfTrue="1">
      <formula>WEEKDAY($A24)=1</formula>
    </cfRule>
  </conditionalFormatting>
  <conditionalFormatting sqref="FL24">
    <cfRule type="expression" dxfId="9586" priority="11206" stopIfTrue="1">
      <formula>WEEKDAY($A24)=1</formula>
    </cfRule>
  </conditionalFormatting>
  <conditionalFormatting sqref="FL24">
    <cfRule type="expression" dxfId="9585" priority="11205" stopIfTrue="1">
      <formula>WEEKDAY($A24)=1</formula>
    </cfRule>
  </conditionalFormatting>
  <conditionalFormatting sqref="FL24">
    <cfRule type="expression" dxfId="9584" priority="11204" stopIfTrue="1">
      <formula>WEEKDAY($A24)=1</formula>
    </cfRule>
  </conditionalFormatting>
  <conditionalFormatting sqref="FL24">
    <cfRule type="expression" dxfId="9583" priority="11203" stopIfTrue="1">
      <formula>WEEKDAY($A24)=1</formula>
    </cfRule>
  </conditionalFormatting>
  <conditionalFormatting sqref="FL24">
    <cfRule type="expression" dxfId="9582" priority="11202" stopIfTrue="1">
      <formula>WEEKDAY($A24)=1</formula>
    </cfRule>
  </conditionalFormatting>
  <conditionalFormatting sqref="FL24">
    <cfRule type="expression" dxfId="9581" priority="11201" stopIfTrue="1">
      <formula>WEEKDAY($A24)=1</formula>
    </cfRule>
  </conditionalFormatting>
  <conditionalFormatting sqref="FL24">
    <cfRule type="expression" dxfId="9580" priority="11200" stopIfTrue="1">
      <formula>WEEKDAY($A24)=1</formula>
    </cfRule>
  </conditionalFormatting>
  <conditionalFormatting sqref="FL24">
    <cfRule type="expression" dxfId="9579" priority="11199" stopIfTrue="1">
      <formula>WEEKDAY($A24)=1</formula>
    </cfRule>
  </conditionalFormatting>
  <conditionalFormatting sqref="FL24">
    <cfRule type="expression" dxfId="9578" priority="11198" stopIfTrue="1">
      <formula>WEEKDAY($A24)=1</formula>
    </cfRule>
  </conditionalFormatting>
  <conditionalFormatting sqref="FL24">
    <cfRule type="expression" dxfId="9577" priority="11197" stopIfTrue="1">
      <formula>WEEKDAY($A24)=1</formula>
    </cfRule>
  </conditionalFormatting>
  <conditionalFormatting sqref="FL24">
    <cfRule type="expression" dxfId="9576" priority="11196" stopIfTrue="1">
      <formula>WEEKDAY($A24)=1</formula>
    </cfRule>
  </conditionalFormatting>
  <conditionalFormatting sqref="FL24">
    <cfRule type="expression" dxfId="9575" priority="11195" stopIfTrue="1">
      <formula>WEEKDAY($A24)=1</formula>
    </cfRule>
  </conditionalFormatting>
  <conditionalFormatting sqref="FL24">
    <cfRule type="expression" dxfId="9574" priority="11194" stopIfTrue="1">
      <formula>WEEKDAY($A24)=1</formula>
    </cfRule>
  </conditionalFormatting>
  <conditionalFormatting sqref="FL24">
    <cfRule type="expression" dxfId="9573" priority="11193" stopIfTrue="1">
      <formula>WEEKDAY($A24)=1</formula>
    </cfRule>
  </conditionalFormatting>
  <conditionalFormatting sqref="FL24">
    <cfRule type="expression" dxfId="9572" priority="11192" stopIfTrue="1">
      <formula>WEEKDAY($A24)=1</formula>
    </cfRule>
  </conditionalFormatting>
  <conditionalFormatting sqref="FL24">
    <cfRule type="expression" dxfId="9571" priority="11191" stopIfTrue="1">
      <formula>WEEKDAY($A24)=1</formula>
    </cfRule>
  </conditionalFormatting>
  <conditionalFormatting sqref="FL24">
    <cfRule type="expression" dxfId="9570" priority="11190" stopIfTrue="1">
      <formula>WEEKDAY($A24)=1</formula>
    </cfRule>
  </conditionalFormatting>
  <conditionalFormatting sqref="FL24">
    <cfRule type="expression" dxfId="9569" priority="11189" stopIfTrue="1">
      <formula>WEEKDAY($A24)=1</formula>
    </cfRule>
  </conditionalFormatting>
  <conditionalFormatting sqref="FL24">
    <cfRule type="expression" dxfId="9568" priority="11188" stopIfTrue="1">
      <formula>WEEKDAY($A24)=1</formula>
    </cfRule>
  </conditionalFormatting>
  <conditionalFormatting sqref="FL24">
    <cfRule type="expression" dxfId="9567" priority="11187" stopIfTrue="1">
      <formula>WEEKDAY($A24)=1</formula>
    </cfRule>
  </conditionalFormatting>
  <conditionalFormatting sqref="FL24">
    <cfRule type="expression" dxfId="9566" priority="11186" stopIfTrue="1">
      <formula>WEEKDAY($A24)=1</formula>
    </cfRule>
  </conditionalFormatting>
  <conditionalFormatting sqref="FL24">
    <cfRule type="expression" dxfId="9565" priority="11185" stopIfTrue="1">
      <formula>WEEKDAY($A24)=1</formula>
    </cfRule>
  </conditionalFormatting>
  <conditionalFormatting sqref="FL24">
    <cfRule type="expression" dxfId="9564" priority="11184" stopIfTrue="1">
      <formula>WEEKDAY($A24)=1</formula>
    </cfRule>
  </conditionalFormatting>
  <conditionalFormatting sqref="FL24">
    <cfRule type="expression" dxfId="9563" priority="11183" stopIfTrue="1">
      <formula>WEEKDAY($A24)=1</formula>
    </cfRule>
  </conditionalFormatting>
  <conditionalFormatting sqref="FL24">
    <cfRule type="expression" dxfId="9562" priority="11182" stopIfTrue="1">
      <formula>WEEKDAY($A24)=1</formula>
    </cfRule>
  </conditionalFormatting>
  <conditionalFormatting sqref="FL24">
    <cfRule type="expression" dxfId="9561" priority="11181" stopIfTrue="1">
      <formula>WEEKDAY($A24)=1</formula>
    </cfRule>
  </conditionalFormatting>
  <conditionalFormatting sqref="FL24">
    <cfRule type="expression" dxfId="9560" priority="11180" stopIfTrue="1">
      <formula>WEEKDAY($A24)=1</formula>
    </cfRule>
  </conditionalFormatting>
  <conditionalFormatting sqref="FL24">
    <cfRule type="expression" dxfId="9559" priority="11179" stopIfTrue="1">
      <formula>WEEKDAY($A24)=1</formula>
    </cfRule>
  </conditionalFormatting>
  <conditionalFormatting sqref="FL24">
    <cfRule type="expression" dxfId="9558" priority="11178" stopIfTrue="1">
      <formula>WEEKDAY($A24)=1</formula>
    </cfRule>
  </conditionalFormatting>
  <conditionalFormatting sqref="FL24">
    <cfRule type="expression" dxfId="9557" priority="11173" stopIfTrue="1">
      <formula>WEEKDAY($A24)=1</formula>
    </cfRule>
  </conditionalFormatting>
  <conditionalFormatting sqref="FL24">
    <cfRule type="expression" dxfId="9556" priority="11176" stopIfTrue="1">
      <formula>WEEKDAY($A24)=1</formula>
    </cfRule>
  </conditionalFormatting>
  <conditionalFormatting sqref="FL24">
    <cfRule type="expression" dxfId="9555" priority="11175" stopIfTrue="1">
      <formula>WEEKDAY($A24)=1</formula>
    </cfRule>
  </conditionalFormatting>
  <conditionalFormatting sqref="FL24">
    <cfRule type="expression" dxfId="9554" priority="11174" stopIfTrue="1">
      <formula>WEEKDAY($A24)=1</formula>
    </cfRule>
  </conditionalFormatting>
  <conditionalFormatting sqref="FL24">
    <cfRule type="expression" dxfId="9553" priority="11172" stopIfTrue="1">
      <formula>WEEKDAY($A24)=1</formula>
    </cfRule>
  </conditionalFormatting>
  <conditionalFormatting sqref="FL24">
    <cfRule type="expression" dxfId="9552" priority="11171" stopIfTrue="1">
      <formula>WEEKDAY($A24)=1</formula>
    </cfRule>
  </conditionalFormatting>
  <conditionalFormatting sqref="FL24">
    <cfRule type="expression" dxfId="9551" priority="11170" stopIfTrue="1">
      <formula>WEEKDAY($A24)=1</formula>
    </cfRule>
  </conditionalFormatting>
  <conditionalFormatting sqref="FL24">
    <cfRule type="expression" dxfId="9550" priority="11169" stopIfTrue="1">
      <formula>WEEKDAY($A24)=1</formula>
    </cfRule>
  </conditionalFormatting>
  <conditionalFormatting sqref="FL24">
    <cfRule type="expression" dxfId="9549" priority="11122" stopIfTrue="1">
      <formula>WEEKDAY($A24)=1</formula>
    </cfRule>
  </conditionalFormatting>
  <conditionalFormatting sqref="FL24">
    <cfRule type="expression" dxfId="9548" priority="11168" stopIfTrue="1">
      <formula>WEEKDAY($A24)=1</formula>
    </cfRule>
  </conditionalFormatting>
  <conditionalFormatting sqref="FL24">
    <cfRule type="expression" dxfId="9547" priority="11167" stopIfTrue="1">
      <formula>WEEKDAY($A24)=1</formula>
    </cfRule>
  </conditionalFormatting>
  <conditionalFormatting sqref="FL24">
    <cfRule type="expression" dxfId="9546" priority="11166" stopIfTrue="1">
      <formula>WEEKDAY($A24)=1</formula>
    </cfRule>
  </conditionalFormatting>
  <conditionalFormatting sqref="FL24">
    <cfRule type="expression" dxfId="9545" priority="11165" stopIfTrue="1">
      <formula>WEEKDAY($A24)=1</formula>
    </cfRule>
  </conditionalFormatting>
  <conditionalFormatting sqref="FL24">
    <cfRule type="expression" dxfId="9544" priority="11164" stopIfTrue="1">
      <formula>WEEKDAY($A24)=1</formula>
    </cfRule>
  </conditionalFormatting>
  <conditionalFormatting sqref="FL24">
    <cfRule type="expression" dxfId="9543" priority="11163" stopIfTrue="1">
      <formula>WEEKDAY($A24)=1</formula>
    </cfRule>
  </conditionalFormatting>
  <conditionalFormatting sqref="FL24">
    <cfRule type="expression" dxfId="9542" priority="11162" stopIfTrue="1">
      <formula>WEEKDAY($A24)=1</formula>
    </cfRule>
  </conditionalFormatting>
  <conditionalFormatting sqref="FL24">
    <cfRule type="expression" dxfId="9541" priority="11161" stopIfTrue="1">
      <formula>WEEKDAY($A24)=1</formula>
    </cfRule>
  </conditionalFormatting>
  <conditionalFormatting sqref="FL24">
    <cfRule type="expression" dxfId="9540" priority="11160" stopIfTrue="1">
      <formula>WEEKDAY($A24)=1</formula>
    </cfRule>
  </conditionalFormatting>
  <conditionalFormatting sqref="FL24">
    <cfRule type="expression" dxfId="9539" priority="11159" stopIfTrue="1">
      <formula>WEEKDAY($A24)=1</formula>
    </cfRule>
  </conditionalFormatting>
  <conditionalFormatting sqref="FL24">
    <cfRule type="expression" dxfId="9538" priority="11158" stopIfTrue="1">
      <formula>WEEKDAY($A24)=1</formula>
    </cfRule>
  </conditionalFormatting>
  <conditionalFormatting sqref="FL24">
    <cfRule type="expression" dxfId="9537" priority="11157" stopIfTrue="1">
      <formula>WEEKDAY($A24)=1</formula>
    </cfRule>
  </conditionalFormatting>
  <conditionalFormatting sqref="FL24">
    <cfRule type="expression" dxfId="9536" priority="11156" stopIfTrue="1">
      <formula>WEEKDAY($A24)=1</formula>
    </cfRule>
  </conditionalFormatting>
  <conditionalFormatting sqref="FL24">
    <cfRule type="expression" dxfId="9535" priority="11155" stopIfTrue="1">
      <formula>WEEKDAY($A24)=1</formula>
    </cfRule>
  </conditionalFormatting>
  <conditionalFormatting sqref="FL24">
    <cfRule type="expression" dxfId="9534" priority="11154" stopIfTrue="1">
      <formula>WEEKDAY($A24)=1</formula>
    </cfRule>
  </conditionalFormatting>
  <conditionalFormatting sqref="FL24">
    <cfRule type="expression" dxfId="9533" priority="11153" stopIfTrue="1">
      <formula>WEEKDAY($A24)=1</formula>
    </cfRule>
  </conditionalFormatting>
  <conditionalFormatting sqref="FL24">
    <cfRule type="expression" dxfId="9532" priority="11152" stopIfTrue="1">
      <formula>WEEKDAY($A24)=1</formula>
    </cfRule>
  </conditionalFormatting>
  <conditionalFormatting sqref="FL24">
    <cfRule type="expression" dxfId="9531" priority="11151" stopIfTrue="1">
      <formula>WEEKDAY($A24)=1</formula>
    </cfRule>
  </conditionalFormatting>
  <conditionalFormatting sqref="FL24">
    <cfRule type="expression" dxfId="9530" priority="11150" stopIfTrue="1">
      <formula>WEEKDAY($A24)=1</formula>
    </cfRule>
  </conditionalFormatting>
  <conditionalFormatting sqref="FL24">
    <cfRule type="expression" dxfId="9529" priority="11149" stopIfTrue="1">
      <formula>WEEKDAY($A24)=1</formula>
    </cfRule>
  </conditionalFormatting>
  <conditionalFormatting sqref="FL24">
    <cfRule type="expression" dxfId="9528" priority="11148" stopIfTrue="1">
      <formula>WEEKDAY($A24)=1</formula>
    </cfRule>
  </conditionalFormatting>
  <conditionalFormatting sqref="FL24">
    <cfRule type="expression" dxfId="9527" priority="11147" stopIfTrue="1">
      <formula>WEEKDAY($A24)=1</formula>
    </cfRule>
  </conditionalFormatting>
  <conditionalFormatting sqref="FL24">
    <cfRule type="expression" dxfId="9526" priority="11146" stopIfTrue="1">
      <formula>WEEKDAY($A24)=1</formula>
    </cfRule>
  </conditionalFormatting>
  <conditionalFormatting sqref="FL24">
    <cfRule type="expression" dxfId="9525" priority="11145" stopIfTrue="1">
      <formula>WEEKDAY($A24)=1</formula>
    </cfRule>
  </conditionalFormatting>
  <conditionalFormatting sqref="FL24">
    <cfRule type="expression" dxfId="9524" priority="11144" stopIfTrue="1">
      <formula>WEEKDAY($A24)=1</formula>
    </cfRule>
  </conditionalFormatting>
  <conditionalFormatting sqref="FL24">
    <cfRule type="expression" dxfId="9523" priority="11143" stopIfTrue="1">
      <formula>WEEKDAY($A24)=1</formula>
    </cfRule>
  </conditionalFormatting>
  <conditionalFormatting sqref="FL24">
    <cfRule type="expression" dxfId="9522" priority="11142" stopIfTrue="1">
      <formula>WEEKDAY($A24)=1</formula>
    </cfRule>
  </conditionalFormatting>
  <conditionalFormatting sqref="FL24">
    <cfRule type="expression" dxfId="9521" priority="11141" stopIfTrue="1">
      <formula>WEEKDAY($A24)=1</formula>
    </cfRule>
  </conditionalFormatting>
  <conditionalFormatting sqref="FL24">
    <cfRule type="expression" dxfId="9520" priority="11140" stopIfTrue="1">
      <formula>WEEKDAY($A24)=1</formula>
    </cfRule>
  </conditionalFormatting>
  <conditionalFormatting sqref="FL24">
    <cfRule type="expression" dxfId="9519" priority="11139" stopIfTrue="1">
      <formula>WEEKDAY($A24)=1</formula>
    </cfRule>
  </conditionalFormatting>
  <conditionalFormatting sqref="FL24">
    <cfRule type="expression" dxfId="9518" priority="11138" stopIfTrue="1">
      <formula>WEEKDAY($A24)=1</formula>
    </cfRule>
  </conditionalFormatting>
  <conditionalFormatting sqref="FL24">
    <cfRule type="expression" dxfId="9517" priority="11137" stopIfTrue="1">
      <formula>WEEKDAY($A24)=1</formula>
    </cfRule>
  </conditionalFormatting>
  <conditionalFormatting sqref="FL24">
    <cfRule type="expression" dxfId="9516" priority="11136" stopIfTrue="1">
      <formula>WEEKDAY($A24)=1</formula>
    </cfRule>
  </conditionalFormatting>
  <conditionalFormatting sqref="FL24">
    <cfRule type="expression" dxfId="9515" priority="11135" stopIfTrue="1">
      <formula>WEEKDAY($A24)=1</formula>
    </cfRule>
  </conditionalFormatting>
  <conditionalFormatting sqref="FL24">
    <cfRule type="expression" dxfId="9514" priority="11134" stopIfTrue="1">
      <formula>WEEKDAY($A24)=1</formula>
    </cfRule>
  </conditionalFormatting>
  <conditionalFormatting sqref="FL24">
    <cfRule type="expression" dxfId="9513" priority="11133" stopIfTrue="1">
      <formula>WEEKDAY($A24)=1</formula>
    </cfRule>
  </conditionalFormatting>
  <conditionalFormatting sqref="FL24">
    <cfRule type="expression" dxfId="9512" priority="11132" stopIfTrue="1">
      <formula>WEEKDAY($A24)=1</formula>
    </cfRule>
  </conditionalFormatting>
  <conditionalFormatting sqref="FL24">
    <cfRule type="expression" dxfId="9511" priority="11131" stopIfTrue="1">
      <formula>WEEKDAY($A24)=1</formula>
    </cfRule>
  </conditionalFormatting>
  <conditionalFormatting sqref="FL24">
    <cfRule type="expression" dxfId="9510" priority="11130" stopIfTrue="1">
      <formula>WEEKDAY($A24)=1</formula>
    </cfRule>
  </conditionalFormatting>
  <conditionalFormatting sqref="FL24">
    <cfRule type="expression" dxfId="9509" priority="11129" stopIfTrue="1">
      <formula>WEEKDAY($A24)=1</formula>
    </cfRule>
  </conditionalFormatting>
  <conditionalFormatting sqref="FL24">
    <cfRule type="expression" dxfId="9508" priority="11128" stopIfTrue="1">
      <formula>WEEKDAY($A24)=1</formula>
    </cfRule>
  </conditionalFormatting>
  <conditionalFormatting sqref="FL24">
    <cfRule type="expression" dxfId="9507" priority="11127" stopIfTrue="1">
      <formula>WEEKDAY($A24)=1</formula>
    </cfRule>
  </conditionalFormatting>
  <conditionalFormatting sqref="FL24">
    <cfRule type="expression" dxfId="9506" priority="11126" stopIfTrue="1">
      <formula>WEEKDAY($A24)=1</formula>
    </cfRule>
  </conditionalFormatting>
  <conditionalFormatting sqref="FL24">
    <cfRule type="expression" dxfId="9505" priority="11125" stopIfTrue="1">
      <formula>WEEKDAY($A24)=1</formula>
    </cfRule>
  </conditionalFormatting>
  <conditionalFormatting sqref="FL24">
    <cfRule type="expression" dxfId="9504" priority="11124" stopIfTrue="1">
      <formula>WEEKDAY($A24)=1</formula>
    </cfRule>
  </conditionalFormatting>
  <conditionalFormatting sqref="FL24">
    <cfRule type="expression" dxfId="9503" priority="11123" stopIfTrue="1">
      <formula>WEEKDAY($A24)=1</formula>
    </cfRule>
  </conditionalFormatting>
  <conditionalFormatting sqref="FL24">
    <cfRule type="expression" dxfId="9502" priority="11121" stopIfTrue="1">
      <formula>WEEKDAY($A24)=1</formula>
    </cfRule>
  </conditionalFormatting>
  <conditionalFormatting sqref="FL24">
    <cfRule type="expression" dxfId="9501" priority="11120" stopIfTrue="1">
      <formula>WEEKDAY($A24)=1</formula>
    </cfRule>
  </conditionalFormatting>
  <conditionalFormatting sqref="FL24">
    <cfRule type="expression" dxfId="9500" priority="11119" stopIfTrue="1">
      <formula>WEEKDAY($A24)=1</formula>
    </cfRule>
  </conditionalFormatting>
  <conditionalFormatting sqref="FL24">
    <cfRule type="expression" dxfId="9499" priority="11118" stopIfTrue="1">
      <formula>WEEKDAY($A24)=1</formula>
    </cfRule>
  </conditionalFormatting>
  <conditionalFormatting sqref="FL24">
    <cfRule type="expression" dxfId="9498" priority="11117" stopIfTrue="1">
      <formula>WEEKDAY($A24)=1</formula>
    </cfRule>
  </conditionalFormatting>
  <conditionalFormatting sqref="FL24">
    <cfRule type="expression" dxfId="9497" priority="11116" stopIfTrue="1">
      <formula>WEEKDAY($A24)=1</formula>
    </cfRule>
  </conditionalFormatting>
  <conditionalFormatting sqref="FL24">
    <cfRule type="expression" dxfId="9496" priority="11115" stopIfTrue="1">
      <formula>WEEKDAY($A24)=1</formula>
    </cfRule>
  </conditionalFormatting>
  <conditionalFormatting sqref="FL24">
    <cfRule type="expression" dxfId="9495" priority="11114" stopIfTrue="1">
      <formula>WEEKDAY($A24)=1</formula>
    </cfRule>
  </conditionalFormatting>
  <conditionalFormatting sqref="FL24">
    <cfRule type="expression" dxfId="9494" priority="11113" stopIfTrue="1">
      <formula>WEEKDAY($A24)=1</formula>
    </cfRule>
  </conditionalFormatting>
  <conditionalFormatting sqref="FL24">
    <cfRule type="expression" dxfId="9493" priority="11112" stopIfTrue="1">
      <formula>WEEKDAY($A24)=1</formula>
    </cfRule>
  </conditionalFormatting>
  <conditionalFormatting sqref="FL24">
    <cfRule type="expression" dxfId="9492" priority="11111" stopIfTrue="1">
      <formula>WEEKDAY($A24)=1</formula>
    </cfRule>
  </conditionalFormatting>
  <conditionalFormatting sqref="FL24">
    <cfRule type="expression" dxfId="9491" priority="11110" stopIfTrue="1">
      <formula>WEEKDAY($A24)=1</formula>
    </cfRule>
  </conditionalFormatting>
  <conditionalFormatting sqref="FL24">
    <cfRule type="expression" dxfId="9490" priority="11109" stopIfTrue="1">
      <formula>WEEKDAY($A24)=1</formula>
    </cfRule>
  </conditionalFormatting>
  <conditionalFormatting sqref="FL24">
    <cfRule type="expression" dxfId="9489" priority="11108" stopIfTrue="1">
      <formula>WEEKDAY($A24)=1</formula>
    </cfRule>
  </conditionalFormatting>
  <conditionalFormatting sqref="FL24">
    <cfRule type="expression" dxfId="9488" priority="11107" stopIfTrue="1">
      <formula>WEEKDAY($A24)=1</formula>
    </cfRule>
  </conditionalFormatting>
  <conditionalFormatting sqref="FL24">
    <cfRule type="expression" dxfId="9487" priority="11106" stopIfTrue="1">
      <formula>WEEKDAY($A24)=1</formula>
    </cfRule>
  </conditionalFormatting>
  <conditionalFormatting sqref="FL24">
    <cfRule type="expression" dxfId="9486" priority="11105" stopIfTrue="1">
      <formula>WEEKDAY($A24)=1</formula>
    </cfRule>
  </conditionalFormatting>
  <conditionalFormatting sqref="FL24">
    <cfRule type="expression" dxfId="9485" priority="11104" stopIfTrue="1">
      <formula>WEEKDAY($A24)=1</formula>
    </cfRule>
  </conditionalFormatting>
  <conditionalFormatting sqref="FL24">
    <cfRule type="expression" dxfId="9484" priority="11103" stopIfTrue="1">
      <formula>WEEKDAY($A24)=1</formula>
    </cfRule>
  </conditionalFormatting>
  <conditionalFormatting sqref="FL24">
    <cfRule type="expression" dxfId="9483" priority="11102" stopIfTrue="1">
      <formula>WEEKDAY($A24)=1</formula>
    </cfRule>
  </conditionalFormatting>
  <conditionalFormatting sqref="FL24">
    <cfRule type="expression" dxfId="9482" priority="11101" stopIfTrue="1">
      <formula>WEEKDAY($A24)=1</formula>
    </cfRule>
  </conditionalFormatting>
  <conditionalFormatting sqref="FL24">
    <cfRule type="expression" dxfId="9481" priority="11100" stopIfTrue="1">
      <formula>WEEKDAY($A24)=1</formula>
    </cfRule>
  </conditionalFormatting>
  <conditionalFormatting sqref="FL24">
    <cfRule type="expression" dxfId="9480" priority="11099" stopIfTrue="1">
      <formula>WEEKDAY($A24)=1</formula>
    </cfRule>
  </conditionalFormatting>
  <conditionalFormatting sqref="FL24">
    <cfRule type="expression" dxfId="9479" priority="11098" stopIfTrue="1">
      <formula>WEEKDAY($A24)=1</formula>
    </cfRule>
  </conditionalFormatting>
  <conditionalFormatting sqref="FL24">
    <cfRule type="expression" dxfId="9478" priority="11097" stopIfTrue="1">
      <formula>WEEKDAY($A24)=1</formula>
    </cfRule>
  </conditionalFormatting>
  <conditionalFormatting sqref="FL24">
    <cfRule type="expression" dxfId="9477" priority="11096" stopIfTrue="1">
      <formula>WEEKDAY($A24)=1</formula>
    </cfRule>
  </conditionalFormatting>
  <conditionalFormatting sqref="FL24">
    <cfRule type="expression" dxfId="9476" priority="11095" stopIfTrue="1">
      <formula>WEEKDAY($A24)=1</formula>
    </cfRule>
  </conditionalFormatting>
  <conditionalFormatting sqref="FL24">
    <cfRule type="expression" dxfId="9475" priority="11094" stopIfTrue="1">
      <formula>WEEKDAY($A24)=1</formula>
    </cfRule>
  </conditionalFormatting>
  <conditionalFormatting sqref="FL24">
    <cfRule type="expression" dxfId="9474" priority="11093" stopIfTrue="1">
      <formula>WEEKDAY($A24)=1</formula>
    </cfRule>
  </conditionalFormatting>
  <conditionalFormatting sqref="FL24">
    <cfRule type="expression" dxfId="9473" priority="11092" stopIfTrue="1">
      <formula>WEEKDAY($A24)=1</formula>
    </cfRule>
  </conditionalFormatting>
  <conditionalFormatting sqref="FL24">
    <cfRule type="expression" dxfId="9472" priority="11091" stopIfTrue="1">
      <formula>WEEKDAY($A24)=1</formula>
    </cfRule>
  </conditionalFormatting>
  <conditionalFormatting sqref="FL24">
    <cfRule type="expression" dxfId="9471" priority="11090" stopIfTrue="1">
      <formula>WEEKDAY($A24)=1</formula>
    </cfRule>
  </conditionalFormatting>
  <conditionalFormatting sqref="FL24">
    <cfRule type="expression" dxfId="9470" priority="11089" stopIfTrue="1">
      <formula>WEEKDAY($A24)=1</formula>
    </cfRule>
  </conditionalFormatting>
  <conditionalFormatting sqref="FL24">
    <cfRule type="expression" dxfId="9469" priority="11088" stopIfTrue="1">
      <formula>WEEKDAY($A24)=1</formula>
    </cfRule>
  </conditionalFormatting>
  <conditionalFormatting sqref="FL24">
    <cfRule type="expression" dxfId="9468" priority="11084" stopIfTrue="1">
      <formula>WEEKDAY($A24)=1</formula>
    </cfRule>
  </conditionalFormatting>
  <conditionalFormatting sqref="FL24">
    <cfRule type="expression" dxfId="9467" priority="11087" stopIfTrue="1">
      <formula>WEEKDAY($A24)=1</formula>
    </cfRule>
  </conditionalFormatting>
  <conditionalFormatting sqref="FL24">
    <cfRule type="expression" dxfId="9466" priority="11086" stopIfTrue="1">
      <formula>WEEKDAY($A24)=1</formula>
    </cfRule>
  </conditionalFormatting>
  <conditionalFormatting sqref="FL24">
    <cfRule type="expression" dxfId="9465" priority="11085" stopIfTrue="1">
      <formula>WEEKDAY($A24)=1</formula>
    </cfRule>
  </conditionalFormatting>
  <conditionalFormatting sqref="FL24">
    <cfRule type="expression" dxfId="9464" priority="11083" stopIfTrue="1">
      <formula>WEEKDAY($A24)=1</formula>
    </cfRule>
  </conditionalFormatting>
  <conditionalFormatting sqref="FL24">
    <cfRule type="expression" dxfId="9463" priority="11082" stopIfTrue="1">
      <formula>WEEKDAY($A24)=1</formula>
    </cfRule>
  </conditionalFormatting>
  <conditionalFormatting sqref="FL24">
    <cfRule type="expression" dxfId="9462" priority="11081" stopIfTrue="1">
      <formula>WEEKDAY($A24)=1</formula>
    </cfRule>
  </conditionalFormatting>
  <conditionalFormatting sqref="FL24">
    <cfRule type="expression" dxfId="9461" priority="11080" stopIfTrue="1">
      <formula>WEEKDAY($A24)=1</formula>
    </cfRule>
  </conditionalFormatting>
  <conditionalFormatting sqref="FL24">
    <cfRule type="expression" dxfId="9460" priority="11033" stopIfTrue="1">
      <formula>WEEKDAY($A24)=1</formula>
    </cfRule>
  </conditionalFormatting>
  <conditionalFormatting sqref="FL24">
    <cfRule type="expression" dxfId="9459" priority="11079" stopIfTrue="1">
      <formula>WEEKDAY($A24)=1</formula>
    </cfRule>
  </conditionalFormatting>
  <conditionalFormatting sqref="FL24">
    <cfRule type="expression" dxfId="9458" priority="11078" stopIfTrue="1">
      <formula>WEEKDAY($A24)=1</formula>
    </cfRule>
  </conditionalFormatting>
  <conditionalFormatting sqref="FL24">
    <cfRule type="expression" dxfId="9457" priority="11077" stopIfTrue="1">
      <formula>WEEKDAY($A24)=1</formula>
    </cfRule>
  </conditionalFormatting>
  <conditionalFormatting sqref="FL24">
    <cfRule type="expression" dxfId="9456" priority="11076" stopIfTrue="1">
      <formula>WEEKDAY($A24)=1</formula>
    </cfRule>
  </conditionalFormatting>
  <conditionalFormatting sqref="FL24">
    <cfRule type="expression" dxfId="9455" priority="11075" stopIfTrue="1">
      <formula>WEEKDAY($A24)=1</formula>
    </cfRule>
  </conditionalFormatting>
  <conditionalFormatting sqref="FL24">
    <cfRule type="expression" dxfId="9454" priority="11074" stopIfTrue="1">
      <formula>WEEKDAY($A24)=1</formula>
    </cfRule>
  </conditionalFormatting>
  <conditionalFormatting sqref="FL24">
    <cfRule type="expression" dxfId="9453" priority="11073" stopIfTrue="1">
      <formula>WEEKDAY($A24)=1</formula>
    </cfRule>
  </conditionalFormatting>
  <conditionalFormatting sqref="FL24">
    <cfRule type="expression" dxfId="9452" priority="11072" stopIfTrue="1">
      <formula>WEEKDAY($A24)=1</formula>
    </cfRule>
  </conditionalFormatting>
  <conditionalFormatting sqref="FL24">
    <cfRule type="expression" dxfId="9451" priority="11071" stopIfTrue="1">
      <formula>WEEKDAY($A24)=1</formula>
    </cfRule>
  </conditionalFormatting>
  <conditionalFormatting sqref="FL24">
    <cfRule type="expression" dxfId="9450" priority="11070" stopIfTrue="1">
      <formula>WEEKDAY($A24)=1</formula>
    </cfRule>
  </conditionalFormatting>
  <conditionalFormatting sqref="FL24">
    <cfRule type="expression" dxfId="9449" priority="11069" stopIfTrue="1">
      <formula>WEEKDAY($A24)=1</formula>
    </cfRule>
  </conditionalFormatting>
  <conditionalFormatting sqref="FL24">
    <cfRule type="expression" dxfId="9448" priority="11068" stopIfTrue="1">
      <formula>WEEKDAY($A24)=1</formula>
    </cfRule>
  </conditionalFormatting>
  <conditionalFormatting sqref="FL24">
    <cfRule type="expression" dxfId="9447" priority="11067" stopIfTrue="1">
      <formula>WEEKDAY($A24)=1</formula>
    </cfRule>
  </conditionalFormatting>
  <conditionalFormatting sqref="FL24">
    <cfRule type="expression" dxfId="9446" priority="11066" stopIfTrue="1">
      <formula>WEEKDAY($A24)=1</formula>
    </cfRule>
  </conditionalFormatting>
  <conditionalFormatting sqref="FL24">
    <cfRule type="expression" dxfId="9445" priority="11065" stopIfTrue="1">
      <formula>WEEKDAY($A24)=1</formula>
    </cfRule>
  </conditionalFormatting>
  <conditionalFormatting sqref="FL24">
    <cfRule type="expression" dxfId="9444" priority="11064" stopIfTrue="1">
      <formula>WEEKDAY($A24)=1</formula>
    </cfRule>
  </conditionalFormatting>
  <conditionalFormatting sqref="FL24">
    <cfRule type="expression" dxfId="9443" priority="11063" stopIfTrue="1">
      <formula>WEEKDAY($A24)=1</formula>
    </cfRule>
  </conditionalFormatting>
  <conditionalFormatting sqref="FL24">
    <cfRule type="expression" dxfId="9442" priority="11062" stopIfTrue="1">
      <formula>WEEKDAY($A24)=1</formula>
    </cfRule>
  </conditionalFormatting>
  <conditionalFormatting sqref="FL24">
    <cfRule type="expression" dxfId="9441" priority="11061" stopIfTrue="1">
      <formula>WEEKDAY($A24)=1</formula>
    </cfRule>
  </conditionalFormatting>
  <conditionalFormatting sqref="FL24">
    <cfRule type="expression" dxfId="9440" priority="11060" stopIfTrue="1">
      <formula>WEEKDAY($A24)=1</formula>
    </cfRule>
  </conditionalFormatting>
  <conditionalFormatting sqref="FL24">
    <cfRule type="expression" dxfId="9439" priority="11059" stopIfTrue="1">
      <formula>WEEKDAY($A24)=1</formula>
    </cfRule>
  </conditionalFormatting>
  <conditionalFormatting sqref="FL24">
    <cfRule type="expression" dxfId="9438" priority="11058" stopIfTrue="1">
      <formula>WEEKDAY($A24)=1</formula>
    </cfRule>
  </conditionalFormatting>
  <conditionalFormatting sqref="FL24">
    <cfRule type="expression" dxfId="9437" priority="11057" stopIfTrue="1">
      <formula>WEEKDAY($A24)=1</formula>
    </cfRule>
  </conditionalFormatting>
  <conditionalFormatting sqref="FL24">
    <cfRule type="expression" dxfId="9436" priority="11056" stopIfTrue="1">
      <formula>WEEKDAY($A24)=1</formula>
    </cfRule>
  </conditionalFormatting>
  <conditionalFormatting sqref="FL24">
    <cfRule type="expression" dxfId="9435" priority="11055" stopIfTrue="1">
      <formula>WEEKDAY($A24)=1</formula>
    </cfRule>
  </conditionalFormatting>
  <conditionalFormatting sqref="FL24">
    <cfRule type="expression" dxfId="9434" priority="11054" stopIfTrue="1">
      <formula>WEEKDAY($A24)=1</formula>
    </cfRule>
  </conditionalFormatting>
  <conditionalFormatting sqref="FL24">
    <cfRule type="expression" dxfId="9433" priority="11053" stopIfTrue="1">
      <formula>WEEKDAY($A24)=1</formula>
    </cfRule>
  </conditionalFormatting>
  <conditionalFormatting sqref="FL24">
    <cfRule type="expression" dxfId="9432" priority="11052" stopIfTrue="1">
      <formula>WEEKDAY($A24)=1</formula>
    </cfRule>
  </conditionalFormatting>
  <conditionalFormatting sqref="FL24">
    <cfRule type="expression" dxfId="9431" priority="11051" stopIfTrue="1">
      <formula>WEEKDAY($A24)=1</formula>
    </cfRule>
  </conditionalFormatting>
  <conditionalFormatting sqref="FL24">
    <cfRule type="expression" dxfId="9430" priority="11050" stopIfTrue="1">
      <formula>WEEKDAY($A24)=1</formula>
    </cfRule>
  </conditionalFormatting>
  <conditionalFormatting sqref="FL24">
    <cfRule type="expression" dxfId="9429" priority="11049" stopIfTrue="1">
      <formula>WEEKDAY($A24)=1</formula>
    </cfRule>
  </conditionalFormatting>
  <conditionalFormatting sqref="FL24">
    <cfRule type="expression" dxfId="9428" priority="11048" stopIfTrue="1">
      <formula>WEEKDAY($A24)=1</formula>
    </cfRule>
  </conditionalFormatting>
  <conditionalFormatting sqref="FL24">
    <cfRule type="expression" dxfId="9427" priority="11047" stopIfTrue="1">
      <formula>WEEKDAY($A24)=1</formula>
    </cfRule>
  </conditionalFormatting>
  <conditionalFormatting sqref="FL24">
    <cfRule type="expression" dxfId="9426" priority="11046" stopIfTrue="1">
      <formula>WEEKDAY($A24)=1</formula>
    </cfRule>
  </conditionalFormatting>
  <conditionalFormatting sqref="FL24">
    <cfRule type="expression" dxfId="9425" priority="11045" stopIfTrue="1">
      <formula>WEEKDAY($A24)=1</formula>
    </cfRule>
  </conditionalFormatting>
  <conditionalFormatting sqref="FL24">
    <cfRule type="expression" dxfId="9424" priority="11044" stopIfTrue="1">
      <formula>WEEKDAY($A24)=1</formula>
    </cfRule>
  </conditionalFormatting>
  <conditionalFormatting sqref="FL24">
    <cfRule type="expression" dxfId="9423" priority="11043" stopIfTrue="1">
      <formula>WEEKDAY($A24)=1</formula>
    </cfRule>
  </conditionalFormatting>
  <conditionalFormatting sqref="FL24">
    <cfRule type="expression" dxfId="9422" priority="11042" stopIfTrue="1">
      <formula>WEEKDAY($A24)=1</formula>
    </cfRule>
  </conditionalFormatting>
  <conditionalFormatting sqref="FL24">
    <cfRule type="expression" dxfId="9421" priority="11041" stopIfTrue="1">
      <formula>WEEKDAY($A24)=1</formula>
    </cfRule>
  </conditionalFormatting>
  <conditionalFormatting sqref="FL24">
    <cfRule type="expression" dxfId="9420" priority="11040" stopIfTrue="1">
      <formula>WEEKDAY($A24)=1</formula>
    </cfRule>
  </conditionalFormatting>
  <conditionalFormatting sqref="FL24">
    <cfRule type="expression" dxfId="9419" priority="11039" stopIfTrue="1">
      <formula>WEEKDAY($A24)=1</formula>
    </cfRule>
  </conditionalFormatting>
  <conditionalFormatting sqref="FL24">
    <cfRule type="expression" dxfId="9418" priority="11038" stopIfTrue="1">
      <formula>WEEKDAY($A24)=1</formula>
    </cfRule>
  </conditionalFormatting>
  <conditionalFormatting sqref="FL24">
    <cfRule type="expression" dxfId="9417" priority="11037" stopIfTrue="1">
      <formula>WEEKDAY($A24)=1</formula>
    </cfRule>
  </conditionalFormatting>
  <conditionalFormatting sqref="FL24">
    <cfRule type="expression" dxfId="9416" priority="11036" stopIfTrue="1">
      <formula>WEEKDAY($A24)=1</formula>
    </cfRule>
  </conditionalFormatting>
  <conditionalFormatting sqref="FL24">
    <cfRule type="expression" dxfId="9415" priority="11035" stopIfTrue="1">
      <formula>WEEKDAY($A24)=1</formula>
    </cfRule>
  </conditionalFormatting>
  <conditionalFormatting sqref="FL24">
    <cfRule type="expression" dxfId="9414" priority="11034" stopIfTrue="1">
      <formula>WEEKDAY($A24)=1</formula>
    </cfRule>
  </conditionalFormatting>
  <conditionalFormatting sqref="FK27">
    <cfRule type="expression" dxfId="9413" priority="11024" stopIfTrue="1">
      <formula>WEEKDAY($A27)=1</formula>
    </cfRule>
  </conditionalFormatting>
  <conditionalFormatting sqref="FK27">
    <cfRule type="expression" dxfId="9412" priority="11023" stopIfTrue="1">
      <formula>WEEKDAY($A27)=1</formula>
    </cfRule>
  </conditionalFormatting>
  <conditionalFormatting sqref="FK27">
    <cfRule type="expression" dxfId="9411" priority="11019" stopIfTrue="1">
      <formula>WEEKDAY($A27)=1</formula>
    </cfRule>
  </conditionalFormatting>
  <conditionalFormatting sqref="FK27">
    <cfRule type="expression" dxfId="9410" priority="11022" stopIfTrue="1">
      <formula>WEEKDAY($A27)=1</formula>
    </cfRule>
  </conditionalFormatting>
  <conditionalFormatting sqref="FK27">
    <cfRule type="expression" dxfId="9409" priority="11021" stopIfTrue="1">
      <formula>WEEKDAY($A27)=1</formula>
    </cfRule>
  </conditionalFormatting>
  <conditionalFormatting sqref="FK27">
    <cfRule type="expression" dxfId="9408" priority="11020" stopIfTrue="1">
      <formula>WEEKDAY($A27)=1</formula>
    </cfRule>
  </conditionalFormatting>
  <conditionalFormatting sqref="FK27">
    <cfRule type="expression" dxfId="9407" priority="11018" stopIfTrue="1">
      <formula>WEEKDAY($A27)=1</formula>
    </cfRule>
  </conditionalFormatting>
  <conditionalFormatting sqref="FK27">
    <cfRule type="expression" dxfId="9406" priority="11017" stopIfTrue="1">
      <formula>WEEKDAY($A27)=1</formula>
    </cfRule>
  </conditionalFormatting>
  <conditionalFormatting sqref="FK27">
    <cfRule type="expression" dxfId="9405" priority="11016" stopIfTrue="1">
      <formula>WEEKDAY($A27)=1</formula>
    </cfRule>
  </conditionalFormatting>
  <conditionalFormatting sqref="FK27">
    <cfRule type="expression" dxfId="9404" priority="11015" stopIfTrue="1">
      <formula>WEEKDAY($A27)=1</formula>
    </cfRule>
  </conditionalFormatting>
  <conditionalFormatting sqref="FK27">
    <cfRule type="expression" dxfId="9403" priority="10968" stopIfTrue="1">
      <formula>WEEKDAY($A27)=1</formula>
    </cfRule>
  </conditionalFormatting>
  <conditionalFormatting sqref="FK27">
    <cfRule type="expression" dxfId="9402" priority="11014" stopIfTrue="1">
      <formula>WEEKDAY($A27)=1</formula>
    </cfRule>
  </conditionalFormatting>
  <conditionalFormatting sqref="FK27">
    <cfRule type="expression" dxfId="9401" priority="11013" stopIfTrue="1">
      <formula>WEEKDAY($A27)=1</formula>
    </cfRule>
  </conditionalFormatting>
  <conditionalFormatting sqref="FK27">
    <cfRule type="expression" dxfId="9400" priority="11012" stopIfTrue="1">
      <formula>WEEKDAY($A27)=1</formula>
    </cfRule>
  </conditionalFormatting>
  <conditionalFormatting sqref="FK27">
    <cfRule type="expression" dxfId="9399" priority="11011" stopIfTrue="1">
      <formula>WEEKDAY($A27)=1</formula>
    </cfRule>
  </conditionalFormatting>
  <conditionalFormatting sqref="FK27">
    <cfRule type="expression" dxfId="9398" priority="11010" stopIfTrue="1">
      <formula>WEEKDAY($A27)=1</formula>
    </cfRule>
  </conditionalFormatting>
  <conditionalFormatting sqref="FK27">
    <cfRule type="expression" dxfId="9397" priority="11009" stopIfTrue="1">
      <formula>WEEKDAY($A27)=1</formula>
    </cfRule>
  </conditionalFormatting>
  <conditionalFormatting sqref="FK27">
    <cfRule type="expression" dxfId="9396" priority="11008" stopIfTrue="1">
      <formula>WEEKDAY($A27)=1</formula>
    </cfRule>
  </conditionalFormatting>
  <conditionalFormatting sqref="FK27">
    <cfRule type="expression" dxfId="9395" priority="11007" stopIfTrue="1">
      <formula>WEEKDAY($A27)=1</formula>
    </cfRule>
  </conditionalFormatting>
  <conditionalFormatting sqref="FK27">
    <cfRule type="expression" dxfId="9394" priority="11006" stopIfTrue="1">
      <formula>WEEKDAY($A27)=1</formula>
    </cfRule>
  </conditionalFormatting>
  <conditionalFormatting sqref="FK27">
    <cfRule type="expression" dxfId="9393" priority="11005" stopIfTrue="1">
      <formula>WEEKDAY($A27)=1</formula>
    </cfRule>
  </conditionalFormatting>
  <conditionalFormatting sqref="FK27">
    <cfRule type="expression" dxfId="9392" priority="11004" stopIfTrue="1">
      <formula>WEEKDAY($A27)=1</formula>
    </cfRule>
  </conditionalFormatting>
  <conditionalFormatting sqref="FK27">
    <cfRule type="expression" dxfId="9391" priority="11003" stopIfTrue="1">
      <formula>WEEKDAY($A27)=1</formula>
    </cfRule>
  </conditionalFormatting>
  <conditionalFormatting sqref="FK27">
    <cfRule type="expression" dxfId="9390" priority="11002" stopIfTrue="1">
      <formula>WEEKDAY($A27)=1</formula>
    </cfRule>
  </conditionalFormatting>
  <conditionalFormatting sqref="FK27">
    <cfRule type="expression" dxfId="9389" priority="11001" stopIfTrue="1">
      <formula>WEEKDAY($A27)=1</formula>
    </cfRule>
  </conditionalFormatting>
  <conditionalFormatting sqref="FK27">
    <cfRule type="expression" dxfId="9388" priority="11000" stopIfTrue="1">
      <formula>WEEKDAY($A27)=1</formula>
    </cfRule>
  </conditionalFormatting>
  <conditionalFormatting sqref="FK27">
    <cfRule type="expression" dxfId="9387" priority="10999" stopIfTrue="1">
      <formula>WEEKDAY($A27)=1</formula>
    </cfRule>
  </conditionalFormatting>
  <conditionalFormatting sqref="FK27">
    <cfRule type="expression" dxfId="9386" priority="10998" stopIfTrue="1">
      <formula>WEEKDAY($A27)=1</formula>
    </cfRule>
  </conditionalFormatting>
  <conditionalFormatting sqref="FK27">
    <cfRule type="expression" dxfId="9385" priority="10997" stopIfTrue="1">
      <formula>WEEKDAY($A27)=1</formula>
    </cfRule>
  </conditionalFormatting>
  <conditionalFormatting sqref="FK27">
    <cfRule type="expression" dxfId="9384" priority="10996" stopIfTrue="1">
      <formula>WEEKDAY($A27)=1</formula>
    </cfRule>
  </conditionalFormatting>
  <conditionalFormatting sqref="FK27">
    <cfRule type="expression" dxfId="9383" priority="10995" stopIfTrue="1">
      <formula>WEEKDAY($A27)=1</formula>
    </cfRule>
  </conditionalFormatting>
  <conditionalFormatting sqref="FK27">
    <cfRule type="expression" dxfId="9382" priority="10994" stopIfTrue="1">
      <formula>WEEKDAY($A27)=1</formula>
    </cfRule>
  </conditionalFormatting>
  <conditionalFormatting sqref="FK27">
    <cfRule type="expression" dxfId="9381" priority="10993" stopIfTrue="1">
      <formula>WEEKDAY($A27)=1</formula>
    </cfRule>
  </conditionalFormatting>
  <conditionalFormatting sqref="FK27">
    <cfRule type="expression" dxfId="9380" priority="10992" stopIfTrue="1">
      <formula>WEEKDAY($A27)=1</formula>
    </cfRule>
  </conditionalFormatting>
  <conditionalFormatting sqref="FK27">
    <cfRule type="expression" dxfId="9379" priority="10991" stopIfTrue="1">
      <formula>WEEKDAY($A27)=1</formula>
    </cfRule>
  </conditionalFormatting>
  <conditionalFormatting sqref="FK27">
    <cfRule type="expression" dxfId="9378" priority="10990" stopIfTrue="1">
      <formula>WEEKDAY($A27)=1</formula>
    </cfRule>
  </conditionalFormatting>
  <conditionalFormatting sqref="FK27">
    <cfRule type="expression" dxfId="9377" priority="10989" stopIfTrue="1">
      <formula>WEEKDAY($A27)=1</formula>
    </cfRule>
  </conditionalFormatting>
  <conditionalFormatting sqref="FK27">
    <cfRule type="expression" dxfId="9376" priority="10988" stopIfTrue="1">
      <formula>WEEKDAY($A27)=1</formula>
    </cfRule>
  </conditionalFormatting>
  <conditionalFormatting sqref="FK27">
    <cfRule type="expression" dxfId="9375" priority="10987" stopIfTrue="1">
      <formula>WEEKDAY($A27)=1</formula>
    </cfRule>
  </conditionalFormatting>
  <conditionalFormatting sqref="FK27">
    <cfRule type="expression" dxfId="9374" priority="10986" stopIfTrue="1">
      <formula>WEEKDAY($A27)=1</formula>
    </cfRule>
  </conditionalFormatting>
  <conditionalFormatting sqref="FK27">
    <cfRule type="expression" dxfId="9373" priority="10985" stopIfTrue="1">
      <formula>WEEKDAY($A27)=1</formula>
    </cfRule>
  </conditionalFormatting>
  <conditionalFormatting sqref="FK27">
    <cfRule type="expression" dxfId="9372" priority="10984" stopIfTrue="1">
      <formula>WEEKDAY($A27)=1</formula>
    </cfRule>
  </conditionalFormatting>
  <conditionalFormatting sqref="FK27">
    <cfRule type="expression" dxfId="9371" priority="10983" stopIfTrue="1">
      <formula>WEEKDAY($A27)=1</formula>
    </cfRule>
  </conditionalFormatting>
  <conditionalFormatting sqref="FK27">
    <cfRule type="expression" dxfId="9370" priority="10982" stopIfTrue="1">
      <formula>WEEKDAY($A27)=1</formula>
    </cfRule>
  </conditionalFormatting>
  <conditionalFormatting sqref="FK27">
    <cfRule type="expression" dxfId="9369" priority="10981" stopIfTrue="1">
      <formula>WEEKDAY($A27)=1</formula>
    </cfRule>
  </conditionalFormatting>
  <conditionalFormatting sqref="FK27">
    <cfRule type="expression" dxfId="9368" priority="10980" stopIfTrue="1">
      <formula>WEEKDAY($A27)=1</formula>
    </cfRule>
  </conditionalFormatting>
  <conditionalFormatting sqref="FK27">
    <cfRule type="expression" dxfId="9367" priority="10979" stopIfTrue="1">
      <formula>WEEKDAY($A27)=1</formula>
    </cfRule>
  </conditionalFormatting>
  <conditionalFormatting sqref="FK27">
    <cfRule type="expression" dxfId="9366" priority="10978" stopIfTrue="1">
      <formula>WEEKDAY($A27)=1</formula>
    </cfRule>
  </conditionalFormatting>
  <conditionalFormatting sqref="FK27">
    <cfRule type="expression" dxfId="9365" priority="10977" stopIfTrue="1">
      <formula>WEEKDAY($A27)=1</formula>
    </cfRule>
  </conditionalFormatting>
  <conditionalFormatting sqref="FK27">
    <cfRule type="expression" dxfId="9364" priority="10976" stopIfTrue="1">
      <formula>WEEKDAY($A27)=1</formula>
    </cfRule>
  </conditionalFormatting>
  <conditionalFormatting sqref="FK27">
    <cfRule type="expression" dxfId="9363" priority="10975" stopIfTrue="1">
      <formula>WEEKDAY($A27)=1</formula>
    </cfRule>
  </conditionalFormatting>
  <conditionalFormatting sqref="FK27">
    <cfRule type="expression" dxfId="9362" priority="10974" stopIfTrue="1">
      <formula>WEEKDAY($A27)=1</formula>
    </cfRule>
  </conditionalFormatting>
  <conditionalFormatting sqref="FK27">
    <cfRule type="expression" dxfId="9361" priority="10973" stopIfTrue="1">
      <formula>WEEKDAY($A27)=1</formula>
    </cfRule>
  </conditionalFormatting>
  <conditionalFormatting sqref="FK27">
    <cfRule type="expression" dxfId="9360" priority="10972" stopIfTrue="1">
      <formula>WEEKDAY($A27)=1</formula>
    </cfRule>
  </conditionalFormatting>
  <conditionalFormatting sqref="FK27">
    <cfRule type="expression" dxfId="9359" priority="10971" stopIfTrue="1">
      <formula>WEEKDAY($A27)=1</formula>
    </cfRule>
  </conditionalFormatting>
  <conditionalFormatting sqref="FK27">
    <cfRule type="expression" dxfId="9358" priority="10970" stopIfTrue="1">
      <formula>WEEKDAY($A27)=1</formula>
    </cfRule>
  </conditionalFormatting>
  <conditionalFormatting sqref="FK27">
    <cfRule type="expression" dxfId="9357" priority="10969" stopIfTrue="1">
      <formula>WEEKDAY($A27)=1</formula>
    </cfRule>
  </conditionalFormatting>
  <conditionalFormatting sqref="FK27">
    <cfRule type="expression" dxfId="9356" priority="10967" stopIfTrue="1">
      <formula>WEEKDAY($A27)=1</formula>
    </cfRule>
  </conditionalFormatting>
  <conditionalFormatting sqref="FK27">
    <cfRule type="expression" dxfId="9355" priority="10966" stopIfTrue="1">
      <formula>WEEKDAY($A27)=1</formula>
    </cfRule>
  </conditionalFormatting>
  <conditionalFormatting sqref="FK27">
    <cfRule type="expression" dxfId="9354" priority="10965" stopIfTrue="1">
      <formula>WEEKDAY($A27)=1</formula>
    </cfRule>
  </conditionalFormatting>
  <conditionalFormatting sqref="FK27">
    <cfRule type="expression" dxfId="9353" priority="10964" stopIfTrue="1">
      <formula>WEEKDAY($A27)=1</formula>
    </cfRule>
  </conditionalFormatting>
  <conditionalFormatting sqref="FK27">
    <cfRule type="expression" dxfId="9352" priority="10963" stopIfTrue="1">
      <formula>WEEKDAY($A27)=1</formula>
    </cfRule>
  </conditionalFormatting>
  <conditionalFormatting sqref="FK27">
    <cfRule type="expression" dxfId="9351" priority="10962" stopIfTrue="1">
      <formula>WEEKDAY($A27)=1</formula>
    </cfRule>
  </conditionalFormatting>
  <conditionalFormatting sqref="FK27">
    <cfRule type="expression" dxfId="9350" priority="10961" stopIfTrue="1">
      <formula>WEEKDAY($A27)=1</formula>
    </cfRule>
  </conditionalFormatting>
  <conditionalFormatting sqref="FK27">
    <cfRule type="expression" dxfId="9349" priority="10960" stopIfTrue="1">
      <formula>WEEKDAY($A27)=1</formula>
    </cfRule>
  </conditionalFormatting>
  <conditionalFormatting sqref="FK27">
    <cfRule type="expression" dxfId="9348" priority="10959" stopIfTrue="1">
      <formula>WEEKDAY($A27)=1</formula>
    </cfRule>
  </conditionalFormatting>
  <conditionalFormatting sqref="FK27">
    <cfRule type="expression" dxfId="9347" priority="10958" stopIfTrue="1">
      <formula>WEEKDAY($A27)=1</formula>
    </cfRule>
  </conditionalFormatting>
  <conditionalFormatting sqref="FK27">
    <cfRule type="expression" dxfId="9346" priority="10957" stopIfTrue="1">
      <formula>WEEKDAY($A27)=1</formula>
    </cfRule>
  </conditionalFormatting>
  <conditionalFormatting sqref="FK27">
    <cfRule type="expression" dxfId="9345" priority="10956" stopIfTrue="1">
      <formula>WEEKDAY($A27)=1</formula>
    </cfRule>
  </conditionalFormatting>
  <conditionalFormatting sqref="FK27">
    <cfRule type="expression" dxfId="9344" priority="10955" stopIfTrue="1">
      <formula>WEEKDAY($A27)=1</formula>
    </cfRule>
  </conditionalFormatting>
  <conditionalFormatting sqref="FK27">
    <cfRule type="expression" dxfId="9343" priority="10954" stopIfTrue="1">
      <formula>WEEKDAY($A27)=1</formula>
    </cfRule>
  </conditionalFormatting>
  <conditionalFormatting sqref="FK27">
    <cfRule type="expression" dxfId="9342" priority="10953" stopIfTrue="1">
      <formula>WEEKDAY($A27)=1</formula>
    </cfRule>
  </conditionalFormatting>
  <conditionalFormatting sqref="FK27">
    <cfRule type="expression" dxfId="9341" priority="10952" stopIfTrue="1">
      <formula>WEEKDAY($A27)=1</formula>
    </cfRule>
  </conditionalFormatting>
  <conditionalFormatting sqref="FK27">
    <cfRule type="expression" dxfId="9340" priority="10951" stopIfTrue="1">
      <formula>WEEKDAY($A27)=1</formula>
    </cfRule>
  </conditionalFormatting>
  <conditionalFormatting sqref="FK27">
    <cfRule type="expression" dxfId="9339" priority="10950" stopIfTrue="1">
      <formula>WEEKDAY($A27)=1</formula>
    </cfRule>
  </conditionalFormatting>
  <conditionalFormatting sqref="FK27">
    <cfRule type="expression" dxfId="9338" priority="10949" stopIfTrue="1">
      <formula>WEEKDAY($A27)=1</formula>
    </cfRule>
  </conditionalFormatting>
  <conditionalFormatting sqref="FK27">
    <cfRule type="expression" dxfId="9337" priority="10948" stopIfTrue="1">
      <formula>WEEKDAY($A27)=1</formula>
    </cfRule>
  </conditionalFormatting>
  <conditionalFormatting sqref="FK27">
    <cfRule type="expression" dxfId="9336" priority="10947" stopIfTrue="1">
      <formula>WEEKDAY($A27)=1</formula>
    </cfRule>
  </conditionalFormatting>
  <conditionalFormatting sqref="FK27">
    <cfRule type="expression" dxfId="9335" priority="10946" stopIfTrue="1">
      <formula>WEEKDAY($A27)=1</formula>
    </cfRule>
  </conditionalFormatting>
  <conditionalFormatting sqref="FK27">
    <cfRule type="expression" dxfId="9334" priority="10945" stopIfTrue="1">
      <formula>WEEKDAY($A27)=1</formula>
    </cfRule>
  </conditionalFormatting>
  <conditionalFormatting sqref="FK27">
    <cfRule type="expression" dxfId="9333" priority="10944" stopIfTrue="1">
      <formula>WEEKDAY($A27)=1</formula>
    </cfRule>
  </conditionalFormatting>
  <conditionalFormatting sqref="FK27">
    <cfRule type="expression" dxfId="9332" priority="10943" stopIfTrue="1">
      <formula>WEEKDAY($A27)=1</formula>
    </cfRule>
  </conditionalFormatting>
  <conditionalFormatting sqref="FK27">
    <cfRule type="expression" dxfId="9331" priority="10942" stopIfTrue="1">
      <formula>WEEKDAY($A27)=1</formula>
    </cfRule>
  </conditionalFormatting>
  <conditionalFormatting sqref="FK27">
    <cfRule type="expression" dxfId="9330" priority="10941" stopIfTrue="1">
      <formula>WEEKDAY($A27)=1</formula>
    </cfRule>
  </conditionalFormatting>
  <conditionalFormatting sqref="FK27">
    <cfRule type="expression" dxfId="9329" priority="10940" stopIfTrue="1">
      <formula>WEEKDAY($A27)=1</formula>
    </cfRule>
  </conditionalFormatting>
  <conditionalFormatting sqref="FK27">
    <cfRule type="expression" dxfId="9328" priority="10939" stopIfTrue="1">
      <formula>WEEKDAY($A27)=1</formula>
    </cfRule>
  </conditionalFormatting>
  <conditionalFormatting sqref="FK27">
    <cfRule type="expression" dxfId="9327" priority="10938" stopIfTrue="1">
      <formula>WEEKDAY($A27)=1</formula>
    </cfRule>
  </conditionalFormatting>
  <conditionalFormatting sqref="FK27">
    <cfRule type="expression" dxfId="9326" priority="10937" stopIfTrue="1">
      <formula>WEEKDAY($A27)=1</formula>
    </cfRule>
  </conditionalFormatting>
  <conditionalFormatting sqref="FK27">
    <cfRule type="expression" dxfId="9325" priority="10936" stopIfTrue="1">
      <formula>WEEKDAY($A27)=1</formula>
    </cfRule>
  </conditionalFormatting>
  <conditionalFormatting sqref="FK27">
    <cfRule type="expression" dxfId="9324" priority="10935" stopIfTrue="1">
      <formula>WEEKDAY($A27)=1</formula>
    </cfRule>
  </conditionalFormatting>
  <conditionalFormatting sqref="FK27">
    <cfRule type="expression" dxfId="9323" priority="10934" stopIfTrue="1">
      <formula>WEEKDAY($A27)=1</formula>
    </cfRule>
  </conditionalFormatting>
  <conditionalFormatting sqref="FK27">
    <cfRule type="expression" dxfId="9322" priority="10930" stopIfTrue="1">
      <formula>WEEKDAY($A27)=1</formula>
    </cfRule>
  </conditionalFormatting>
  <conditionalFormatting sqref="FK27">
    <cfRule type="expression" dxfId="9321" priority="10933" stopIfTrue="1">
      <formula>WEEKDAY($A27)=1</formula>
    </cfRule>
  </conditionalFormatting>
  <conditionalFormatting sqref="FK27">
    <cfRule type="expression" dxfId="9320" priority="10932" stopIfTrue="1">
      <formula>WEEKDAY($A27)=1</formula>
    </cfRule>
  </conditionalFormatting>
  <conditionalFormatting sqref="FK27">
    <cfRule type="expression" dxfId="9319" priority="10931" stopIfTrue="1">
      <formula>WEEKDAY($A27)=1</formula>
    </cfRule>
  </conditionalFormatting>
  <conditionalFormatting sqref="FK27">
    <cfRule type="expression" dxfId="9318" priority="10929" stopIfTrue="1">
      <formula>WEEKDAY($A27)=1</formula>
    </cfRule>
  </conditionalFormatting>
  <conditionalFormatting sqref="FK27">
    <cfRule type="expression" dxfId="9317" priority="10928" stopIfTrue="1">
      <formula>WEEKDAY($A27)=1</formula>
    </cfRule>
  </conditionalFormatting>
  <conditionalFormatting sqref="FK27">
    <cfRule type="expression" dxfId="9316" priority="10927" stopIfTrue="1">
      <formula>WEEKDAY($A27)=1</formula>
    </cfRule>
  </conditionalFormatting>
  <conditionalFormatting sqref="FK27">
    <cfRule type="expression" dxfId="9315" priority="10926" stopIfTrue="1">
      <formula>WEEKDAY($A27)=1</formula>
    </cfRule>
  </conditionalFormatting>
  <conditionalFormatting sqref="FK27">
    <cfRule type="expression" dxfId="9314" priority="10879" stopIfTrue="1">
      <formula>WEEKDAY($A27)=1</formula>
    </cfRule>
  </conditionalFormatting>
  <conditionalFormatting sqref="FK27">
    <cfRule type="expression" dxfId="9313" priority="10925" stopIfTrue="1">
      <formula>WEEKDAY($A27)=1</formula>
    </cfRule>
  </conditionalFormatting>
  <conditionalFormatting sqref="FK27">
    <cfRule type="expression" dxfId="9312" priority="10924" stopIfTrue="1">
      <formula>WEEKDAY($A27)=1</formula>
    </cfRule>
  </conditionalFormatting>
  <conditionalFormatting sqref="FK27">
    <cfRule type="expression" dxfId="9311" priority="10923" stopIfTrue="1">
      <formula>WEEKDAY($A27)=1</formula>
    </cfRule>
  </conditionalFormatting>
  <conditionalFormatting sqref="FK27">
    <cfRule type="expression" dxfId="9310" priority="10922" stopIfTrue="1">
      <formula>WEEKDAY($A27)=1</formula>
    </cfRule>
  </conditionalFormatting>
  <conditionalFormatting sqref="FK27">
    <cfRule type="expression" dxfId="9309" priority="10921" stopIfTrue="1">
      <formula>WEEKDAY($A27)=1</formula>
    </cfRule>
  </conditionalFormatting>
  <conditionalFormatting sqref="FK27">
    <cfRule type="expression" dxfId="9308" priority="10920" stopIfTrue="1">
      <formula>WEEKDAY($A27)=1</formula>
    </cfRule>
  </conditionalFormatting>
  <conditionalFormatting sqref="FK27">
    <cfRule type="expression" dxfId="9307" priority="10919" stopIfTrue="1">
      <formula>WEEKDAY($A27)=1</formula>
    </cfRule>
  </conditionalFormatting>
  <conditionalFormatting sqref="FK27">
    <cfRule type="expression" dxfId="9306" priority="10918" stopIfTrue="1">
      <formula>WEEKDAY($A27)=1</formula>
    </cfRule>
  </conditionalFormatting>
  <conditionalFormatting sqref="FK27">
    <cfRule type="expression" dxfId="9305" priority="10917" stopIfTrue="1">
      <formula>WEEKDAY($A27)=1</formula>
    </cfRule>
  </conditionalFormatting>
  <conditionalFormatting sqref="FK27">
    <cfRule type="expression" dxfId="9304" priority="10916" stopIfTrue="1">
      <formula>WEEKDAY($A27)=1</formula>
    </cfRule>
  </conditionalFormatting>
  <conditionalFormatting sqref="FK27">
    <cfRule type="expression" dxfId="9303" priority="10915" stopIfTrue="1">
      <formula>WEEKDAY($A27)=1</formula>
    </cfRule>
  </conditionalFormatting>
  <conditionalFormatting sqref="FK27">
    <cfRule type="expression" dxfId="9302" priority="10914" stopIfTrue="1">
      <formula>WEEKDAY($A27)=1</formula>
    </cfRule>
  </conditionalFormatting>
  <conditionalFormatting sqref="FK27">
    <cfRule type="expression" dxfId="9301" priority="10913" stopIfTrue="1">
      <formula>WEEKDAY($A27)=1</formula>
    </cfRule>
  </conditionalFormatting>
  <conditionalFormatting sqref="FK27">
    <cfRule type="expression" dxfId="9300" priority="10912" stopIfTrue="1">
      <formula>WEEKDAY($A27)=1</formula>
    </cfRule>
  </conditionalFormatting>
  <conditionalFormatting sqref="FK27">
    <cfRule type="expression" dxfId="9299" priority="10911" stopIfTrue="1">
      <formula>WEEKDAY($A27)=1</formula>
    </cfRule>
  </conditionalFormatting>
  <conditionalFormatting sqref="FK27">
    <cfRule type="expression" dxfId="9298" priority="10910" stopIfTrue="1">
      <formula>WEEKDAY($A27)=1</formula>
    </cfRule>
  </conditionalFormatting>
  <conditionalFormatting sqref="FK27">
    <cfRule type="expression" dxfId="9297" priority="10909" stopIfTrue="1">
      <formula>WEEKDAY($A27)=1</formula>
    </cfRule>
  </conditionalFormatting>
  <conditionalFormatting sqref="FK27">
    <cfRule type="expression" dxfId="9296" priority="10908" stopIfTrue="1">
      <formula>WEEKDAY($A27)=1</formula>
    </cfRule>
  </conditionalFormatting>
  <conditionalFormatting sqref="FK27">
    <cfRule type="expression" dxfId="9295" priority="10907" stopIfTrue="1">
      <formula>WEEKDAY($A27)=1</formula>
    </cfRule>
  </conditionalFormatting>
  <conditionalFormatting sqref="FK27">
    <cfRule type="expression" dxfId="9294" priority="10906" stopIfTrue="1">
      <formula>WEEKDAY($A27)=1</formula>
    </cfRule>
  </conditionalFormatting>
  <conditionalFormatting sqref="FK27">
    <cfRule type="expression" dxfId="9293" priority="10905" stopIfTrue="1">
      <formula>WEEKDAY($A27)=1</formula>
    </cfRule>
  </conditionalFormatting>
  <conditionalFormatting sqref="FK27">
    <cfRule type="expression" dxfId="9292" priority="10904" stopIfTrue="1">
      <formula>WEEKDAY($A27)=1</formula>
    </cfRule>
  </conditionalFormatting>
  <conditionalFormatting sqref="FK27">
    <cfRule type="expression" dxfId="9291" priority="10903" stopIfTrue="1">
      <formula>WEEKDAY($A27)=1</formula>
    </cfRule>
  </conditionalFormatting>
  <conditionalFormatting sqref="FK27">
    <cfRule type="expression" dxfId="9290" priority="10902" stopIfTrue="1">
      <formula>WEEKDAY($A27)=1</formula>
    </cfRule>
  </conditionalFormatting>
  <conditionalFormatting sqref="FK27">
    <cfRule type="expression" dxfId="9289" priority="10901" stopIfTrue="1">
      <formula>WEEKDAY($A27)=1</formula>
    </cfRule>
  </conditionalFormatting>
  <conditionalFormatting sqref="FK27">
    <cfRule type="expression" dxfId="9288" priority="10900" stopIfTrue="1">
      <formula>WEEKDAY($A27)=1</formula>
    </cfRule>
  </conditionalFormatting>
  <conditionalFormatting sqref="FK27">
    <cfRule type="expression" dxfId="9287" priority="10899" stopIfTrue="1">
      <formula>WEEKDAY($A27)=1</formula>
    </cfRule>
  </conditionalFormatting>
  <conditionalFormatting sqref="FK27">
    <cfRule type="expression" dxfId="9286" priority="10898" stopIfTrue="1">
      <formula>WEEKDAY($A27)=1</formula>
    </cfRule>
  </conditionalFormatting>
  <conditionalFormatting sqref="FK27">
    <cfRule type="expression" dxfId="9285" priority="10897" stopIfTrue="1">
      <formula>WEEKDAY($A27)=1</formula>
    </cfRule>
  </conditionalFormatting>
  <conditionalFormatting sqref="FK27">
    <cfRule type="expression" dxfId="9284" priority="10896" stopIfTrue="1">
      <formula>WEEKDAY($A27)=1</formula>
    </cfRule>
  </conditionalFormatting>
  <conditionalFormatting sqref="FK27">
    <cfRule type="expression" dxfId="9283" priority="10895" stopIfTrue="1">
      <formula>WEEKDAY($A27)=1</formula>
    </cfRule>
  </conditionalFormatting>
  <conditionalFormatting sqref="FK27">
    <cfRule type="expression" dxfId="9282" priority="10894" stopIfTrue="1">
      <formula>WEEKDAY($A27)=1</formula>
    </cfRule>
  </conditionalFormatting>
  <conditionalFormatting sqref="FK27">
    <cfRule type="expression" dxfId="9281" priority="10893" stopIfTrue="1">
      <formula>WEEKDAY($A27)=1</formula>
    </cfRule>
  </conditionalFormatting>
  <conditionalFormatting sqref="FK27">
    <cfRule type="expression" dxfId="9280" priority="10892" stopIfTrue="1">
      <formula>WEEKDAY($A27)=1</formula>
    </cfRule>
  </conditionalFormatting>
  <conditionalFormatting sqref="FK27">
    <cfRule type="expression" dxfId="9279" priority="10891" stopIfTrue="1">
      <formula>WEEKDAY($A27)=1</formula>
    </cfRule>
  </conditionalFormatting>
  <conditionalFormatting sqref="FK27">
    <cfRule type="expression" dxfId="9278" priority="10890" stopIfTrue="1">
      <formula>WEEKDAY($A27)=1</formula>
    </cfRule>
  </conditionalFormatting>
  <conditionalFormatting sqref="FK27">
    <cfRule type="expression" dxfId="9277" priority="10889" stopIfTrue="1">
      <formula>WEEKDAY($A27)=1</formula>
    </cfRule>
  </conditionalFormatting>
  <conditionalFormatting sqref="FK27">
    <cfRule type="expression" dxfId="9276" priority="10888" stopIfTrue="1">
      <formula>WEEKDAY($A27)=1</formula>
    </cfRule>
  </conditionalFormatting>
  <conditionalFormatting sqref="FK27">
    <cfRule type="expression" dxfId="9275" priority="10887" stopIfTrue="1">
      <formula>WEEKDAY($A27)=1</formula>
    </cfRule>
  </conditionalFormatting>
  <conditionalFormatting sqref="FK27">
    <cfRule type="expression" dxfId="9274" priority="10886" stopIfTrue="1">
      <formula>WEEKDAY($A27)=1</formula>
    </cfRule>
  </conditionalFormatting>
  <conditionalFormatting sqref="FK27">
    <cfRule type="expression" dxfId="9273" priority="10885" stopIfTrue="1">
      <formula>WEEKDAY($A27)=1</formula>
    </cfRule>
  </conditionalFormatting>
  <conditionalFormatting sqref="FK27">
    <cfRule type="expression" dxfId="9272" priority="10884" stopIfTrue="1">
      <formula>WEEKDAY($A27)=1</formula>
    </cfRule>
  </conditionalFormatting>
  <conditionalFormatting sqref="FK27">
    <cfRule type="expression" dxfId="9271" priority="10883" stopIfTrue="1">
      <formula>WEEKDAY($A27)=1</formula>
    </cfRule>
  </conditionalFormatting>
  <conditionalFormatting sqref="FK27">
    <cfRule type="expression" dxfId="9270" priority="10882" stopIfTrue="1">
      <formula>WEEKDAY($A27)=1</formula>
    </cfRule>
  </conditionalFormatting>
  <conditionalFormatting sqref="FK27">
    <cfRule type="expression" dxfId="9269" priority="10881" stopIfTrue="1">
      <formula>WEEKDAY($A27)=1</formula>
    </cfRule>
  </conditionalFormatting>
  <conditionalFormatting sqref="FK27">
    <cfRule type="expression" dxfId="9268" priority="10880" stopIfTrue="1">
      <formula>WEEKDAY($A27)=1</formula>
    </cfRule>
  </conditionalFormatting>
  <conditionalFormatting sqref="FK27">
    <cfRule type="expression" dxfId="9267" priority="10878" stopIfTrue="1">
      <formula>WEEKDAY($A27)=1</formula>
    </cfRule>
  </conditionalFormatting>
  <conditionalFormatting sqref="FK27">
    <cfRule type="expression" dxfId="9266" priority="10877" stopIfTrue="1">
      <formula>WEEKDAY($A27)=1</formula>
    </cfRule>
  </conditionalFormatting>
  <conditionalFormatting sqref="FK27">
    <cfRule type="expression" dxfId="9265" priority="10876" stopIfTrue="1">
      <formula>WEEKDAY($A27)=1</formula>
    </cfRule>
  </conditionalFormatting>
  <conditionalFormatting sqref="FK27">
    <cfRule type="expression" dxfId="9264" priority="10875" stopIfTrue="1">
      <formula>WEEKDAY($A27)=1</formula>
    </cfRule>
  </conditionalFormatting>
  <conditionalFormatting sqref="FK27">
    <cfRule type="expression" dxfId="9263" priority="10874" stopIfTrue="1">
      <formula>WEEKDAY($A27)=1</formula>
    </cfRule>
  </conditionalFormatting>
  <conditionalFormatting sqref="FK27">
    <cfRule type="expression" dxfId="9262" priority="10873" stopIfTrue="1">
      <formula>WEEKDAY($A27)=1</formula>
    </cfRule>
  </conditionalFormatting>
  <conditionalFormatting sqref="FK27">
    <cfRule type="expression" dxfId="9261" priority="10872" stopIfTrue="1">
      <formula>WEEKDAY($A27)=1</formula>
    </cfRule>
  </conditionalFormatting>
  <conditionalFormatting sqref="FK27">
    <cfRule type="expression" dxfId="9260" priority="10871" stopIfTrue="1">
      <formula>WEEKDAY($A27)=1</formula>
    </cfRule>
  </conditionalFormatting>
  <conditionalFormatting sqref="FK27">
    <cfRule type="expression" dxfId="9259" priority="10870" stopIfTrue="1">
      <formula>WEEKDAY($A27)=1</formula>
    </cfRule>
  </conditionalFormatting>
  <conditionalFormatting sqref="FK27">
    <cfRule type="expression" dxfId="9258" priority="10869" stopIfTrue="1">
      <formula>WEEKDAY($A27)=1</formula>
    </cfRule>
  </conditionalFormatting>
  <conditionalFormatting sqref="FK27">
    <cfRule type="expression" dxfId="9257" priority="10868" stopIfTrue="1">
      <formula>WEEKDAY($A27)=1</formula>
    </cfRule>
  </conditionalFormatting>
  <conditionalFormatting sqref="FK27">
    <cfRule type="expression" dxfId="9256" priority="10867" stopIfTrue="1">
      <formula>WEEKDAY($A27)=1</formula>
    </cfRule>
  </conditionalFormatting>
  <conditionalFormatting sqref="FK27">
    <cfRule type="expression" dxfId="9255" priority="10866" stopIfTrue="1">
      <formula>WEEKDAY($A27)=1</formula>
    </cfRule>
  </conditionalFormatting>
  <conditionalFormatting sqref="FK27">
    <cfRule type="expression" dxfId="9254" priority="10865" stopIfTrue="1">
      <formula>WEEKDAY($A27)=1</formula>
    </cfRule>
  </conditionalFormatting>
  <conditionalFormatting sqref="FK27">
    <cfRule type="expression" dxfId="9253" priority="10864" stopIfTrue="1">
      <formula>WEEKDAY($A27)=1</formula>
    </cfRule>
  </conditionalFormatting>
  <conditionalFormatting sqref="FK27">
    <cfRule type="expression" dxfId="9252" priority="10863" stopIfTrue="1">
      <formula>WEEKDAY($A27)=1</formula>
    </cfRule>
  </conditionalFormatting>
  <conditionalFormatting sqref="FK27">
    <cfRule type="expression" dxfId="9251" priority="10862" stopIfTrue="1">
      <formula>WEEKDAY($A27)=1</formula>
    </cfRule>
  </conditionalFormatting>
  <conditionalFormatting sqref="FK27">
    <cfRule type="expression" dxfId="9250" priority="10861" stopIfTrue="1">
      <formula>WEEKDAY($A27)=1</formula>
    </cfRule>
  </conditionalFormatting>
  <conditionalFormatting sqref="FK27">
    <cfRule type="expression" dxfId="9249" priority="10860" stopIfTrue="1">
      <formula>WEEKDAY($A27)=1</formula>
    </cfRule>
  </conditionalFormatting>
  <conditionalFormatting sqref="FK27">
    <cfRule type="expression" dxfId="9248" priority="10859" stopIfTrue="1">
      <formula>WEEKDAY($A27)=1</formula>
    </cfRule>
  </conditionalFormatting>
  <conditionalFormatting sqref="FK27">
    <cfRule type="expression" dxfId="9247" priority="10858" stopIfTrue="1">
      <formula>WEEKDAY($A27)=1</formula>
    </cfRule>
  </conditionalFormatting>
  <conditionalFormatting sqref="FK27">
    <cfRule type="expression" dxfId="9246" priority="10857" stopIfTrue="1">
      <formula>WEEKDAY($A27)=1</formula>
    </cfRule>
  </conditionalFormatting>
  <conditionalFormatting sqref="FK27">
    <cfRule type="expression" dxfId="9245" priority="10856" stopIfTrue="1">
      <formula>WEEKDAY($A27)=1</formula>
    </cfRule>
  </conditionalFormatting>
  <conditionalFormatting sqref="FK27">
    <cfRule type="expression" dxfId="9244" priority="10855" stopIfTrue="1">
      <formula>WEEKDAY($A27)=1</formula>
    </cfRule>
  </conditionalFormatting>
  <conditionalFormatting sqref="FK27">
    <cfRule type="expression" dxfId="9243" priority="10854" stopIfTrue="1">
      <formula>WEEKDAY($A27)=1</formula>
    </cfRule>
  </conditionalFormatting>
  <conditionalFormatting sqref="FK27">
    <cfRule type="expression" dxfId="9242" priority="10853" stopIfTrue="1">
      <formula>WEEKDAY($A27)=1</formula>
    </cfRule>
  </conditionalFormatting>
  <conditionalFormatting sqref="FK27">
    <cfRule type="expression" dxfId="9241" priority="10852" stopIfTrue="1">
      <formula>WEEKDAY($A27)=1</formula>
    </cfRule>
  </conditionalFormatting>
  <conditionalFormatting sqref="FK27">
    <cfRule type="expression" dxfId="9240" priority="10851" stopIfTrue="1">
      <formula>WEEKDAY($A27)=1</formula>
    </cfRule>
  </conditionalFormatting>
  <conditionalFormatting sqref="FK27">
    <cfRule type="expression" dxfId="9239" priority="10850" stopIfTrue="1">
      <formula>WEEKDAY($A27)=1</formula>
    </cfRule>
  </conditionalFormatting>
  <conditionalFormatting sqref="FK27">
    <cfRule type="expression" dxfId="9238" priority="10849" stopIfTrue="1">
      <formula>WEEKDAY($A27)=1</formula>
    </cfRule>
  </conditionalFormatting>
  <conditionalFormatting sqref="FK27">
    <cfRule type="expression" dxfId="9237" priority="10848" stopIfTrue="1">
      <formula>WEEKDAY($A27)=1</formula>
    </cfRule>
  </conditionalFormatting>
  <conditionalFormatting sqref="FK27">
    <cfRule type="expression" dxfId="9236" priority="10847" stopIfTrue="1">
      <formula>WEEKDAY($A27)=1</formula>
    </cfRule>
  </conditionalFormatting>
  <conditionalFormatting sqref="FK27">
    <cfRule type="expression" dxfId="9235" priority="10846" stopIfTrue="1">
      <formula>WEEKDAY($A27)=1</formula>
    </cfRule>
  </conditionalFormatting>
  <conditionalFormatting sqref="FK27">
    <cfRule type="expression" dxfId="9234" priority="10845" stopIfTrue="1">
      <formula>WEEKDAY($A27)=1</formula>
    </cfRule>
  </conditionalFormatting>
  <conditionalFormatting sqref="FK27">
    <cfRule type="expression" dxfId="9233" priority="10841" stopIfTrue="1">
      <formula>WEEKDAY($A27)=1</formula>
    </cfRule>
  </conditionalFormatting>
  <conditionalFormatting sqref="FK27">
    <cfRule type="expression" dxfId="9232" priority="10844" stopIfTrue="1">
      <formula>WEEKDAY($A27)=1</formula>
    </cfRule>
  </conditionalFormatting>
  <conditionalFormatting sqref="FK27">
    <cfRule type="expression" dxfId="9231" priority="10843" stopIfTrue="1">
      <formula>WEEKDAY($A27)=1</formula>
    </cfRule>
  </conditionalFormatting>
  <conditionalFormatting sqref="FK27">
    <cfRule type="expression" dxfId="9230" priority="10842" stopIfTrue="1">
      <formula>WEEKDAY($A27)=1</formula>
    </cfRule>
  </conditionalFormatting>
  <conditionalFormatting sqref="FK27">
    <cfRule type="expression" dxfId="9229" priority="10840" stopIfTrue="1">
      <formula>WEEKDAY($A27)=1</formula>
    </cfRule>
  </conditionalFormatting>
  <conditionalFormatting sqref="FK27">
    <cfRule type="expression" dxfId="9228" priority="10839" stopIfTrue="1">
      <formula>WEEKDAY($A27)=1</formula>
    </cfRule>
  </conditionalFormatting>
  <conditionalFormatting sqref="FK27">
    <cfRule type="expression" dxfId="9227" priority="10838" stopIfTrue="1">
      <formula>WEEKDAY($A27)=1</formula>
    </cfRule>
  </conditionalFormatting>
  <conditionalFormatting sqref="FK27">
    <cfRule type="expression" dxfId="9226" priority="10837" stopIfTrue="1">
      <formula>WEEKDAY($A27)=1</formula>
    </cfRule>
  </conditionalFormatting>
  <conditionalFormatting sqref="FK27">
    <cfRule type="expression" dxfId="9225" priority="10790" stopIfTrue="1">
      <formula>WEEKDAY($A27)=1</formula>
    </cfRule>
  </conditionalFormatting>
  <conditionalFormatting sqref="FK27">
    <cfRule type="expression" dxfId="9224" priority="10836" stopIfTrue="1">
      <formula>WEEKDAY($A27)=1</formula>
    </cfRule>
  </conditionalFormatting>
  <conditionalFormatting sqref="FK27">
    <cfRule type="expression" dxfId="9223" priority="10835" stopIfTrue="1">
      <formula>WEEKDAY($A27)=1</formula>
    </cfRule>
  </conditionalFormatting>
  <conditionalFormatting sqref="FK27">
    <cfRule type="expression" dxfId="9222" priority="10834" stopIfTrue="1">
      <formula>WEEKDAY($A27)=1</formula>
    </cfRule>
  </conditionalFormatting>
  <conditionalFormatting sqref="FK27">
    <cfRule type="expression" dxfId="9221" priority="10833" stopIfTrue="1">
      <formula>WEEKDAY($A27)=1</formula>
    </cfRule>
  </conditionalFormatting>
  <conditionalFormatting sqref="FK27">
    <cfRule type="expression" dxfId="9220" priority="10832" stopIfTrue="1">
      <formula>WEEKDAY($A27)=1</formula>
    </cfRule>
  </conditionalFormatting>
  <conditionalFormatting sqref="FK27">
    <cfRule type="expression" dxfId="9219" priority="10831" stopIfTrue="1">
      <formula>WEEKDAY($A27)=1</formula>
    </cfRule>
  </conditionalFormatting>
  <conditionalFormatting sqref="FK27">
    <cfRule type="expression" dxfId="9218" priority="10830" stopIfTrue="1">
      <formula>WEEKDAY($A27)=1</formula>
    </cfRule>
  </conditionalFormatting>
  <conditionalFormatting sqref="FK27">
    <cfRule type="expression" dxfId="9217" priority="10829" stopIfTrue="1">
      <formula>WEEKDAY($A27)=1</formula>
    </cfRule>
  </conditionalFormatting>
  <conditionalFormatting sqref="FK27">
    <cfRule type="expression" dxfId="9216" priority="10828" stopIfTrue="1">
      <formula>WEEKDAY($A27)=1</formula>
    </cfRule>
  </conditionalFormatting>
  <conditionalFormatting sqref="FK27">
    <cfRule type="expression" dxfId="9215" priority="10827" stopIfTrue="1">
      <formula>WEEKDAY($A27)=1</formula>
    </cfRule>
  </conditionalFormatting>
  <conditionalFormatting sqref="FK27">
    <cfRule type="expression" dxfId="9214" priority="10826" stopIfTrue="1">
      <formula>WEEKDAY($A27)=1</formula>
    </cfRule>
  </conditionalFormatting>
  <conditionalFormatting sqref="FK27">
    <cfRule type="expression" dxfId="9213" priority="10825" stopIfTrue="1">
      <formula>WEEKDAY($A27)=1</formula>
    </cfRule>
  </conditionalFormatting>
  <conditionalFormatting sqref="FK27">
    <cfRule type="expression" dxfId="9212" priority="10824" stopIfTrue="1">
      <formula>WEEKDAY($A27)=1</formula>
    </cfRule>
  </conditionalFormatting>
  <conditionalFormatting sqref="FK27">
    <cfRule type="expression" dxfId="9211" priority="10823" stopIfTrue="1">
      <formula>WEEKDAY($A27)=1</formula>
    </cfRule>
  </conditionalFormatting>
  <conditionalFormatting sqref="FK27">
    <cfRule type="expression" dxfId="9210" priority="10822" stopIfTrue="1">
      <formula>WEEKDAY($A27)=1</formula>
    </cfRule>
  </conditionalFormatting>
  <conditionalFormatting sqref="FK27">
    <cfRule type="expression" dxfId="9209" priority="10821" stopIfTrue="1">
      <formula>WEEKDAY($A27)=1</formula>
    </cfRule>
  </conditionalFormatting>
  <conditionalFormatting sqref="FK27">
    <cfRule type="expression" dxfId="9208" priority="10820" stopIfTrue="1">
      <formula>WEEKDAY($A27)=1</formula>
    </cfRule>
  </conditionalFormatting>
  <conditionalFormatting sqref="FK27">
    <cfRule type="expression" dxfId="9207" priority="10819" stopIfTrue="1">
      <formula>WEEKDAY($A27)=1</formula>
    </cfRule>
  </conditionalFormatting>
  <conditionalFormatting sqref="FK27">
    <cfRule type="expression" dxfId="9206" priority="10818" stopIfTrue="1">
      <formula>WEEKDAY($A27)=1</formula>
    </cfRule>
  </conditionalFormatting>
  <conditionalFormatting sqref="FK27">
    <cfRule type="expression" dxfId="9205" priority="10817" stopIfTrue="1">
      <formula>WEEKDAY($A27)=1</formula>
    </cfRule>
  </conditionalFormatting>
  <conditionalFormatting sqref="FK27">
    <cfRule type="expression" dxfId="9204" priority="10816" stopIfTrue="1">
      <formula>WEEKDAY($A27)=1</formula>
    </cfRule>
  </conditionalFormatting>
  <conditionalFormatting sqref="FK27">
    <cfRule type="expression" dxfId="9203" priority="10815" stopIfTrue="1">
      <formula>WEEKDAY($A27)=1</formula>
    </cfRule>
  </conditionalFormatting>
  <conditionalFormatting sqref="FK27">
    <cfRule type="expression" dxfId="9202" priority="10814" stopIfTrue="1">
      <formula>WEEKDAY($A27)=1</formula>
    </cfRule>
  </conditionalFormatting>
  <conditionalFormatting sqref="FK27">
    <cfRule type="expression" dxfId="9201" priority="10813" stopIfTrue="1">
      <formula>WEEKDAY($A27)=1</formula>
    </cfRule>
  </conditionalFormatting>
  <conditionalFormatting sqref="FK27">
    <cfRule type="expression" dxfId="9200" priority="10812" stopIfTrue="1">
      <formula>WEEKDAY($A27)=1</formula>
    </cfRule>
  </conditionalFormatting>
  <conditionalFormatting sqref="FK27">
    <cfRule type="expression" dxfId="9199" priority="10811" stopIfTrue="1">
      <formula>WEEKDAY($A27)=1</formula>
    </cfRule>
  </conditionalFormatting>
  <conditionalFormatting sqref="FK27">
    <cfRule type="expression" dxfId="9198" priority="10810" stopIfTrue="1">
      <formula>WEEKDAY($A27)=1</formula>
    </cfRule>
  </conditionalFormatting>
  <conditionalFormatting sqref="FK27">
    <cfRule type="expression" dxfId="9197" priority="10809" stopIfTrue="1">
      <formula>WEEKDAY($A27)=1</formula>
    </cfRule>
  </conditionalFormatting>
  <conditionalFormatting sqref="FK27">
    <cfRule type="expression" dxfId="9196" priority="10808" stopIfTrue="1">
      <formula>WEEKDAY($A27)=1</formula>
    </cfRule>
  </conditionalFormatting>
  <conditionalFormatting sqref="FK27">
    <cfRule type="expression" dxfId="9195" priority="10807" stopIfTrue="1">
      <formula>WEEKDAY($A27)=1</formula>
    </cfRule>
  </conditionalFormatting>
  <conditionalFormatting sqref="FK27">
    <cfRule type="expression" dxfId="9194" priority="10806" stopIfTrue="1">
      <formula>WEEKDAY($A27)=1</formula>
    </cfRule>
  </conditionalFormatting>
  <conditionalFormatting sqref="FK27">
    <cfRule type="expression" dxfId="9193" priority="10805" stopIfTrue="1">
      <formula>WEEKDAY($A27)=1</formula>
    </cfRule>
  </conditionalFormatting>
  <conditionalFormatting sqref="FK27">
    <cfRule type="expression" dxfId="9192" priority="10804" stopIfTrue="1">
      <formula>WEEKDAY($A27)=1</formula>
    </cfRule>
  </conditionalFormatting>
  <conditionalFormatting sqref="FK27">
    <cfRule type="expression" dxfId="9191" priority="10803" stopIfTrue="1">
      <formula>WEEKDAY($A27)=1</formula>
    </cfRule>
  </conditionalFormatting>
  <conditionalFormatting sqref="FK27">
    <cfRule type="expression" dxfId="9190" priority="10802" stopIfTrue="1">
      <formula>WEEKDAY($A27)=1</formula>
    </cfRule>
  </conditionalFormatting>
  <conditionalFormatting sqref="FK27">
    <cfRule type="expression" dxfId="9189" priority="10801" stopIfTrue="1">
      <formula>WEEKDAY($A27)=1</formula>
    </cfRule>
  </conditionalFormatting>
  <conditionalFormatting sqref="FK27">
    <cfRule type="expression" dxfId="9188" priority="10800" stopIfTrue="1">
      <formula>WEEKDAY($A27)=1</formula>
    </cfRule>
  </conditionalFormatting>
  <conditionalFormatting sqref="FK27">
    <cfRule type="expression" dxfId="9187" priority="10799" stopIfTrue="1">
      <formula>WEEKDAY($A27)=1</formula>
    </cfRule>
  </conditionalFormatting>
  <conditionalFormatting sqref="FK27">
    <cfRule type="expression" dxfId="9186" priority="10798" stopIfTrue="1">
      <formula>WEEKDAY($A27)=1</formula>
    </cfRule>
  </conditionalFormatting>
  <conditionalFormatting sqref="FK27">
    <cfRule type="expression" dxfId="9185" priority="10797" stopIfTrue="1">
      <formula>WEEKDAY($A27)=1</formula>
    </cfRule>
  </conditionalFormatting>
  <conditionalFormatting sqref="FK27">
    <cfRule type="expression" dxfId="9184" priority="10796" stopIfTrue="1">
      <formula>WEEKDAY($A27)=1</formula>
    </cfRule>
  </conditionalFormatting>
  <conditionalFormatting sqref="FK27">
    <cfRule type="expression" dxfId="9183" priority="10795" stopIfTrue="1">
      <formula>WEEKDAY($A27)=1</formula>
    </cfRule>
  </conditionalFormatting>
  <conditionalFormatting sqref="FK27">
    <cfRule type="expression" dxfId="9182" priority="10794" stopIfTrue="1">
      <formula>WEEKDAY($A27)=1</formula>
    </cfRule>
  </conditionalFormatting>
  <conditionalFormatting sqref="FK27">
    <cfRule type="expression" dxfId="9181" priority="10793" stopIfTrue="1">
      <formula>WEEKDAY($A27)=1</formula>
    </cfRule>
  </conditionalFormatting>
  <conditionalFormatting sqref="FK27">
    <cfRule type="expression" dxfId="9180" priority="10792" stopIfTrue="1">
      <formula>WEEKDAY($A27)=1</formula>
    </cfRule>
  </conditionalFormatting>
  <conditionalFormatting sqref="FK27">
    <cfRule type="expression" dxfId="9179" priority="10791" stopIfTrue="1">
      <formula>WEEKDAY($A27)=1</formula>
    </cfRule>
  </conditionalFormatting>
  <conditionalFormatting sqref="FK27">
    <cfRule type="expression" dxfId="9178" priority="10786" stopIfTrue="1">
      <formula>WEEKDAY($A27)=1</formula>
    </cfRule>
  </conditionalFormatting>
  <conditionalFormatting sqref="FK27">
    <cfRule type="expression" dxfId="9177" priority="10789" stopIfTrue="1">
      <formula>WEEKDAY($A27)=1</formula>
    </cfRule>
  </conditionalFormatting>
  <conditionalFormatting sqref="FK27">
    <cfRule type="expression" dxfId="9176" priority="10788" stopIfTrue="1">
      <formula>WEEKDAY($A27)=1</formula>
    </cfRule>
  </conditionalFormatting>
  <conditionalFormatting sqref="FK27">
    <cfRule type="expression" dxfId="9175" priority="10787" stopIfTrue="1">
      <formula>WEEKDAY($A27)=1</formula>
    </cfRule>
  </conditionalFormatting>
  <conditionalFormatting sqref="FK27">
    <cfRule type="expression" dxfId="9174" priority="10785" stopIfTrue="1">
      <formula>WEEKDAY($A27)=1</formula>
    </cfRule>
  </conditionalFormatting>
  <conditionalFormatting sqref="FK27">
    <cfRule type="expression" dxfId="9173" priority="10784" stopIfTrue="1">
      <formula>WEEKDAY($A27)=1</formula>
    </cfRule>
  </conditionalFormatting>
  <conditionalFormatting sqref="FK27">
    <cfRule type="expression" dxfId="9172" priority="10783" stopIfTrue="1">
      <formula>WEEKDAY($A27)=1</formula>
    </cfRule>
  </conditionalFormatting>
  <conditionalFormatting sqref="FK27">
    <cfRule type="expression" dxfId="9171" priority="10782" stopIfTrue="1">
      <formula>WEEKDAY($A27)=1</formula>
    </cfRule>
  </conditionalFormatting>
  <conditionalFormatting sqref="FK27">
    <cfRule type="expression" dxfId="9170" priority="10735" stopIfTrue="1">
      <formula>WEEKDAY($A27)=1</formula>
    </cfRule>
  </conditionalFormatting>
  <conditionalFormatting sqref="FK27">
    <cfRule type="expression" dxfId="9169" priority="10781" stopIfTrue="1">
      <formula>WEEKDAY($A27)=1</formula>
    </cfRule>
  </conditionalFormatting>
  <conditionalFormatting sqref="FK27">
    <cfRule type="expression" dxfId="9168" priority="10780" stopIfTrue="1">
      <formula>WEEKDAY($A27)=1</formula>
    </cfRule>
  </conditionalFormatting>
  <conditionalFormatting sqref="FK27">
    <cfRule type="expression" dxfId="9167" priority="10779" stopIfTrue="1">
      <formula>WEEKDAY($A27)=1</formula>
    </cfRule>
  </conditionalFormatting>
  <conditionalFormatting sqref="FK27">
    <cfRule type="expression" dxfId="9166" priority="10778" stopIfTrue="1">
      <formula>WEEKDAY($A27)=1</formula>
    </cfRule>
  </conditionalFormatting>
  <conditionalFormatting sqref="FK27">
    <cfRule type="expression" dxfId="9165" priority="10777" stopIfTrue="1">
      <formula>WEEKDAY($A27)=1</formula>
    </cfRule>
  </conditionalFormatting>
  <conditionalFormatting sqref="FK27">
    <cfRule type="expression" dxfId="9164" priority="10776" stopIfTrue="1">
      <formula>WEEKDAY($A27)=1</formula>
    </cfRule>
  </conditionalFormatting>
  <conditionalFormatting sqref="FK27">
    <cfRule type="expression" dxfId="9163" priority="10775" stopIfTrue="1">
      <formula>WEEKDAY($A27)=1</formula>
    </cfRule>
  </conditionalFormatting>
  <conditionalFormatting sqref="FK27">
    <cfRule type="expression" dxfId="9162" priority="10774" stopIfTrue="1">
      <formula>WEEKDAY($A27)=1</formula>
    </cfRule>
  </conditionalFormatting>
  <conditionalFormatting sqref="FK27">
    <cfRule type="expression" dxfId="9161" priority="10773" stopIfTrue="1">
      <formula>WEEKDAY($A27)=1</formula>
    </cfRule>
  </conditionalFormatting>
  <conditionalFormatting sqref="FK27">
    <cfRule type="expression" dxfId="9160" priority="10772" stopIfTrue="1">
      <formula>WEEKDAY($A27)=1</formula>
    </cfRule>
  </conditionalFormatting>
  <conditionalFormatting sqref="FK27">
    <cfRule type="expression" dxfId="9159" priority="10771" stopIfTrue="1">
      <formula>WEEKDAY($A27)=1</formula>
    </cfRule>
  </conditionalFormatting>
  <conditionalFormatting sqref="FK27">
    <cfRule type="expression" dxfId="9158" priority="10770" stopIfTrue="1">
      <formula>WEEKDAY($A27)=1</formula>
    </cfRule>
  </conditionalFormatting>
  <conditionalFormatting sqref="FK27">
    <cfRule type="expression" dxfId="9157" priority="10769" stopIfTrue="1">
      <formula>WEEKDAY($A27)=1</formula>
    </cfRule>
  </conditionalFormatting>
  <conditionalFormatting sqref="FK27">
    <cfRule type="expression" dxfId="9156" priority="10768" stopIfTrue="1">
      <formula>WEEKDAY($A27)=1</formula>
    </cfRule>
  </conditionalFormatting>
  <conditionalFormatting sqref="FK27">
    <cfRule type="expression" dxfId="9155" priority="10767" stopIfTrue="1">
      <formula>WEEKDAY($A27)=1</formula>
    </cfRule>
  </conditionalFormatting>
  <conditionalFormatting sqref="FK27">
    <cfRule type="expression" dxfId="9154" priority="10766" stopIfTrue="1">
      <formula>WEEKDAY($A27)=1</formula>
    </cfRule>
  </conditionalFormatting>
  <conditionalFormatting sqref="FK27">
    <cfRule type="expression" dxfId="9153" priority="10765" stopIfTrue="1">
      <formula>WEEKDAY($A27)=1</formula>
    </cfRule>
  </conditionalFormatting>
  <conditionalFormatting sqref="FK27">
    <cfRule type="expression" dxfId="9152" priority="10764" stopIfTrue="1">
      <formula>WEEKDAY($A27)=1</formula>
    </cfRule>
  </conditionalFormatting>
  <conditionalFormatting sqref="FK27">
    <cfRule type="expression" dxfId="9151" priority="10763" stopIfTrue="1">
      <formula>WEEKDAY($A27)=1</formula>
    </cfRule>
  </conditionalFormatting>
  <conditionalFormatting sqref="FK27">
    <cfRule type="expression" dxfId="9150" priority="10762" stopIfTrue="1">
      <formula>WEEKDAY($A27)=1</formula>
    </cfRule>
  </conditionalFormatting>
  <conditionalFormatting sqref="FK27">
    <cfRule type="expression" dxfId="9149" priority="10761" stopIfTrue="1">
      <formula>WEEKDAY($A27)=1</formula>
    </cfRule>
  </conditionalFormatting>
  <conditionalFormatting sqref="FK27">
    <cfRule type="expression" dxfId="9148" priority="10760" stopIfTrue="1">
      <formula>WEEKDAY($A27)=1</formula>
    </cfRule>
  </conditionalFormatting>
  <conditionalFormatting sqref="FK27">
    <cfRule type="expression" dxfId="9147" priority="10759" stopIfTrue="1">
      <formula>WEEKDAY($A27)=1</formula>
    </cfRule>
  </conditionalFormatting>
  <conditionalFormatting sqref="FK27">
    <cfRule type="expression" dxfId="9146" priority="10758" stopIfTrue="1">
      <formula>WEEKDAY($A27)=1</formula>
    </cfRule>
  </conditionalFormatting>
  <conditionalFormatting sqref="FK27">
    <cfRule type="expression" dxfId="9145" priority="10757" stopIfTrue="1">
      <formula>WEEKDAY($A27)=1</formula>
    </cfRule>
  </conditionalFormatting>
  <conditionalFormatting sqref="FK27">
    <cfRule type="expression" dxfId="9144" priority="10756" stopIfTrue="1">
      <formula>WEEKDAY($A27)=1</formula>
    </cfRule>
  </conditionalFormatting>
  <conditionalFormatting sqref="FK27">
    <cfRule type="expression" dxfId="9143" priority="10755" stopIfTrue="1">
      <formula>WEEKDAY($A27)=1</formula>
    </cfRule>
  </conditionalFormatting>
  <conditionalFormatting sqref="FK27">
    <cfRule type="expression" dxfId="9142" priority="10754" stopIfTrue="1">
      <formula>WEEKDAY($A27)=1</formula>
    </cfRule>
  </conditionalFormatting>
  <conditionalFormatting sqref="FK27">
    <cfRule type="expression" dxfId="9141" priority="10753" stopIfTrue="1">
      <formula>WEEKDAY($A27)=1</formula>
    </cfRule>
  </conditionalFormatting>
  <conditionalFormatting sqref="FK27">
    <cfRule type="expression" dxfId="9140" priority="10752" stopIfTrue="1">
      <formula>WEEKDAY($A27)=1</formula>
    </cfRule>
  </conditionalFormatting>
  <conditionalFormatting sqref="FK27">
    <cfRule type="expression" dxfId="9139" priority="10751" stopIfTrue="1">
      <formula>WEEKDAY($A27)=1</formula>
    </cfRule>
  </conditionalFormatting>
  <conditionalFormatting sqref="FK27">
    <cfRule type="expression" dxfId="9138" priority="10750" stopIfTrue="1">
      <formula>WEEKDAY($A27)=1</formula>
    </cfRule>
  </conditionalFormatting>
  <conditionalFormatting sqref="FK27">
    <cfRule type="expression" dxfId="9137" priority="10749" stopIfTrue="1">
      <formula>WEEKDAY($A27)=1</formula>
    </cfRule>
  </conditionalFormatting>
  <conditionalFormatting sqref="FK27">
    <cfRule type="expression" dxfId="9136" priority="10748" stopIfTrue="1">
      <formula>WEEKDAY($A27)=1</formula>
    </cfRule>
  </conditionalFormatting>
  <conditionalFormatting sqref="FK27">
    <cfRule type="expression" dxfId="9135" priority="10747" stopIfTrue="1">
      <formula>WEEKDAY($A27)=1</formula>
    </cfRule>
  </conditionalFormatting>
  <conditionalFormatting sqref="FK27">
    <cfRule type="expression" dxfId="9134" priority="10746" stopIfTrue="1">
      <formula>WEEKDAY($A27)=1</formula>
    </cfRule>
  </conditionalFormatting>
  <conditionalFormatting sqref="FK27">
    <cfRule type="expression" dxfId="9133" priority="10745" stopIfTrue="1">
      <formula>WEEKDAY($A27)=1</formula>
    </cfRule>
  </conditionalFormatting>
  <conditionalFormatting sqref="FK27">
    <cfRule type="expression" dxfId="9132" priority="10744" stopIfTrue="1">
      <formula>WEEKDAY($A27)=1</formula>
    </cfRule>
  </conditionalFormatting>
  <conditionalFormatting sqref="FK27">
    <cfRule type="expression" dxfId="9131" priority="10743" stopIfTrue="1">
      <formula>WEEKDAY($A27)=1</formula>
    </cfRule>
  </conditionalFormatting>
  <conditionalFormatting sqref="FK27">
    <cfRule type="expression" dxfId="9130" priority="10742" stopIfTrue="1">
      <formula>WEEKDAY($A27)=1</formula>
    </cfRule>
  </conditionalFormatting>
  <conditionalFormatting sqref="FK27">
    <cfRule type="expression" dxfId="9129" priority="10741" stopIfTrue="1">
      <formula>WEEKDAY($A27)=1</formula>
    </cfRule>
  </conditionalFormatting>
  <conditionalFormatting sqref="FK27">
    <cfRule type="expression" dxfId="9128" priority="10740" stopIfTrue="1">
      <formula>WEEKDAY($A27)=1</formula>
    </cfRule>
  </conditionalFormatting>
  <conditionalFormatting sqref="FK27">
    <cfRule type="expression" dxfId="9127" priority="10739" stopIfTrue="1">
      <formula>WEEKDAY($A27)=1</formula>
    </cfRule>
  </conditionalFormatting>
  <conditionalFormatting sqref="FK27">
    <cfRule type="expression" dxfId="9126" priority="10738" stopIfTrue="1">
      <formula>WEEKDAY($A27)=1</formula>
    </cfRule>
  </conditionalFormatting>
  <conditionalFormatting sqref="FK27">
    <cfRule type="expression" dxfId="9125" priority="10737" stopIfTrue="1">
      <formula>WEEKDAY($A27)=1</formula>
    </cfRule>
  </conditionalFormatting>
  <conditionalFormatting sqref="FK27">
    <cfRule type="expression" dxfId="9124" priority="10736" stopIfTrue="1">
      <formula>WEEKDAY($A27)=1</formula>
    </cfRule>
  </conditionalFormatting>
  <conditionalFormatting sqref="FK27">
    <cfRule type="expression" dxfId="9123" priority="10734" stopIfTrue="1">
      <formula>WEEKDAY($A27)=1</formula>
    </cfRule>
  </conditionalFormatting>
  <conditionalFormatting sqref="FK27">
    <cfRule type="expression" dxfId="9122" priority="10733" stopIfTrue="1">
      <formula>WEEKDAY($A27)=1</formula>
    </cfRule>
  </conditionalFormatting>
  <conditionalFormatting sqref="FK27">
    <cfRule type="expression" dxfId="9121" priority="10732" stopIfTrue="1">
      <formula>WEEKDAY($A27)=1</formula>
    </cfRule>
  </conditionalFormatting>
  <conditionalFormatting sqref="FK27">
    <cfRule type="expression" dxfId="9120" priority="10731" stopIfTrue="1">
      <formula>WEEKDAY($A27)=1</formula>
    </cfRule>
  </conditionalFormatting>
  <conditionalFormatting sqref="FK27">
    <cfRule type="expression" dxfId="9119" priority="10730" stopIfTrue="1">
      <formula>WEEKDAY($A27)=1</formula>
    </cfRule>
  </conditionalFormatting>
  <conditionalFormatting sqref="FK27">
    <cfRule type="expression" dxfId="9118" priority="10729" stopIfTrue="1">
      <formula>WEEKDAY($A27)=1</formula>
    </cfRule>
  </conditionalFormatting>
  <conditionalFormatting sqref="FK27">
    <cfRule type="expression" dxfId="9117" priority="10728" stopIfTrue="1">
      <formula>WEEKDAY($A27)=1</formula>
    </cfRule>
  </conditionalFormatting>
  <conditionalFormatting sqref="FK27">
    <cfRule type="expression" dxfId="9116" priority="10727" stopIfTrue="1">
      <formula>WEEKDAY($A27)=1</formula>
    </cfRule>
  </conditionalFormatting>
  <conditionalFormatting sqref="FK27">
    <cfRule type="expression" dxfId="9115" priority="10726" stopIfTrue="1">
      <formula>WEEKDAY($A27)=1</formula>
    </cfRule>
  </conditionalFormatting>
  <conditionalFormatting sqref="FK27">
    <cfRule type="expression" dxfId="9114" priority="10725" stopIfTrue="1">
      <formula>WEEKDAY($A27)=1</formula>
    </cfRule>
  </conditionalFormatting>
  <conditionalFormatting sqref="FK27">
    <cfRule type="expression" dxfId="9113" priority="10724" stopIfTrue="1">
      <formula>WEEKDAY($A27)=1</formula>
    </cfRule>
  </conditionalFormatting>
  <conditionalFormatting sqref="FK27">
    <cfRule type="expression" dxfId="9112" priority="10723" stopIfTrue="1">
      <formula>WEEKDAY($A27)=1</formula>
    </cfRule>
  </conditionalFormatting>
  <conditionalFormatting sqref="FK27">
    <cfRule type="expression" dxfId="9111" priority="10722" stopIfTrue="1">
      <formula>WEEKDAY($A27)=1</formula>
    </cfRule>
  </conditionalFormatting>
  <conditionalFormatting sqref="FK27">
    <cfRule type="expression" dxfId="9110" priority="10721" stopIfTrue="1">
      <formula>WEEKDAY($A27)=1</formula>
    </cfRule>
  </conditionalFormatting>
  <conditionalFormatting sqref="FK27">
    <cfRule type="expression" dxfId="9109" priority="10720" stopIfTrue="1">
      <formula>WEEKDAY($A27)=1</formula>
    </cfRule>
  </conditionalFormatting>
  <conditionalFormatting sqref="FK27">
    <cfRule type="expression" dxfId="9108" priority="10719" stopIfTrue="1">
      <formula>WEEKDAY($A27)=1</formula>
    </cfRule>
  </conditionalFormatting>
  <conditionalFormatting sqref="FK27">
    <cfRule type="expression" dxfId="9107" priority="10718" stopIfTrue="1">
      <formula>WEEKDAY($A27)=1</formula>
    </cfRule>
  </conditionalFormatting>
  <conditionalFormatting sqref="FK27">
    <cfRule type="expression" dxfId="9106" priority="10717" stopIfTrue="1">
      <formula>WEEKDAY($A27)=1</formula>
    </cfRule>
  </conditionalFormatting>
  <conditionalFormatting sqref="FK27">
    <cfRule type="expression" dxfId="9105" priority="10716" stopIfTrue="1">
      <formula>WEEKDAY($A27)=1</formula>
    </cfRule>
  </conditionalFormatting>
  <conditionalFormatting sqref="FK27">
    <cfRule type="expression" dxfId="9104" priority="10715" stopIfTrue="1">
      <formula>WEEKDAY($A27)=1</formula>
    </cfRule>
  </conditionalFormatting>
  <conditionalFormatting sqref="FK27">
    <cfRule type="expression" dxfId="9103" priority="10714" stopIfTrue="1">
      <formula>WEEKDAY($A27)=1</formula>
    </cfRule>
  </conditionalFormatting>
  <conditionalFormatting sqref="FK27">
    <cfRule type="expression" dxfId="9102" priority="10713" stopIfTrue="1">
      <formula>WEEKDAY($A27)=1</formula>
    </cfRule>
  </conditionalFormatting>
  <conditionalFormatting sqref="FK27">
    <cfRule type="expression" dxfId="9101" priority="10712" stopIfTrue="1">
      <formula>WEEKDAY($A27)=1</formula>
    </cfRule>
  </conditionalFormatting>
  <conditionalFormatting sqref="FK27">
    <cfRule type="expression" dxfId="9100" priority="10711" stopIfTrue="1">
      <formula>WEEKDAY($A27)=1</formula>
    </cfRule>
  </conditionalFormatting>
  <conditionalFormatting sqref="FK27">
    <cfRule type="expression" dxfId="9099" priority="10710" stopIfTrue="1">
      <formula>WEEKDAY($A27)=1</formula>
    </cfRule>
  </conditionalFormatting>
  <conditionalFormatting sqref="FK27">
    <cfRule type="expression" dxfId="9098" priority="10709" stopIfTrue="1">
      <formula>WEEKDAY($A27)=1</formula>
    </cfRule>
  </conditionalFormatting>
  <conditionalFormatting sqref="FK27">
    <cfRule type="expression" dxfId="9097" priority="10708" stopIfTrue="1">
      <formula>WEEKDAY($A27)=1</formula>
    </cfRule>
  </conditionalFormatting>
  <conditionalFormatting sqref="FK27">
    <cfRule type="expression" dxfId="9096" priority="10707" stopIfTrue="1">
      <formula>WEEKDAY($A27)=1</formula>
    </cfRule>
  </conditionalFormatting>
  <conditionalFormatting sqref="FK27">
    <cfRule type="expression" dxfId="9095" priority="10706" stopIfTrue="1">
      <formula>WEEKDAY($A27)=1</formula>
    </cfRule>
  </conditionalFormatting>
  <conditionalFormatting sqref="FK27">
    <cfRule type="expression" dxfId="9094" priority="10705" stopIfTrue="1">
      <formula>WEEKDAY($A27)=1</formula>
    </cfRule>
  </conditionalFormatting>
  <conditionalFormatting sqref="FK27">
    <cfRule type="expression" dxfId="9093" priority="10704" stopIfTrue="1">
      <formula>WEEKDAY($A27)=1</formula>
    </cfRule>
  </conditionalFormatting>
  <conditionalFormatting sqref="FK27">
    <cfRule type="expression" dxfId="9092" priority="10703" stopIfTrue="1">
      <formula>WEEKDAY($A27)=1</formula>
    </cfRule>
  </conditionalFormatting>
  <conditionalFormatting sqref="FK27">
    <cfRule type="expression" dxfId="9091" priority="10702" stopIfTrue="1">
      <formula>WEEKDAY($A27)=1</formula>
    </cfRule>
  </conditionalFormatting>
  <conditionalFormatting sqref="FK27">
    <cfRule type="expression" dxfId="9090" priority="10701" stopIfTrue="1">
      <formula>WEEKDAY($A27)=1</formula>
    </cfRule>
  </conditionalFormatting>
  <conditionalFormatting sqref="FK27">
    <cfRule type="expression" dxfId="9089" priority="10697" stopIfTrue="1">
      <formula>WEEKDAY($A27)=1</formula>
    </cfRule>
  </conditionalFormatting>
  <conditionalFormatting sqref="FK27">
    <cfRule type="expression" dxfId="9088" priority="10700" stopIfTrue="1">
      <formula>WEEKDAY($A27)=1</formula>
    </cfRule>
  </conditionalFormatting>
  <conditionalFormatting sqref="FK27">
    <cfRule type="expression" dxfId="9087" priority="10699" stopIfTrue="1">
      <formula>WEEKDAY($A27)=1</formula>
    </cfRule>
  </conditionalFormatting>
  <conditionalFormatting sqref="FK27">
    <cfRule type="expression" dxfId="9086" priority="10698" stopIfTrue="1">
      <formula>WEEKDAY($A27)=1</formula>
    </cfRule>
  </conditionalFormatting>
  <conditionalFormatting sqref="FK27">
    <cfRule type="expression" dxfId="9085" priority="10696" stopIfTrue="1">
      <formula>WEEKDAY($A27)=1</formula>
    </cfRule>
  </conditionalFormatting>
  <conditionalFormatting sqref="FK27">
    <cfRule type="expression" dxfId="9084" priority="10695" stopIfTrue="1">
      <formula>WEEKDAY($A27)=1</formula>
    </cfRule>
  </conditionalFormatting>
  <conditionalFormatting sqref="FK27">
    <cfRule type="expression" dxfId="9083" priority="10694" stopIfTrue="1">
      <formula>WEEKDAY($A27)=1</formula>
    </cfRule>
  </conditionalFormatting>
  <conditionalFormatting sqref="FK27">
    <cfRule type="expression" dxfId="9082" priority="10693" stopIfTrue="1">
      <formula>WEEKDAY($A27)=1</formula>
    </cfRule>
  </conditionalFormatting>
  <conditionalFormatting sqref="FK27">
    <cfRule type="expression" dxfId="9081" priority="10646" stopIfTrue="1">
      <formula>WEEKDAY($A27)=1</formula>
    </cfRule>
  </conditionalFormatting>
  <conditionalFormatting sqref="FK27">
    <cfRule type="expression" dxfId="9080" priority="10692" stopIfTrue="1">
      <formula>WEEKDAY($A27)=1</formula>
    </cfRule>
  </conditionalFormatting>
  <conditionalFormatting sqref="FK27">
    <cfRule type="expression" dxfId="9079" priority="10691" stopIfTrue="1">
      <formula>WEEKDAY($A27)=1</formula>
    </cfRule>
  </conditionalFormatting>
  <conditionalFormatting sqref="FK27">
    <cfRule type="expression" dxfId="9078" priority="10690" stopIfTrue="1">
      <formula>WEEKDAY($A27)=1</formula>
    </cfRule>
  </conditionalFormatting>
  <conditionalFormatting sqref="FK27">
    <cfRule type="expression" dxfId="9077" priority="10689" stopIfTrue="1">
      <formula>WEEKDAY($A27)=1</formula>
    </cfRule>
  </conditionalFormatting>
  <conditionalFormatting sqref="FK27">
    <cfRule type="expression" dxfId="9076" priority="10688" stopIfTrue="1">
      <formula>WEEKDAY($A27)=1</formula>
    </cfRule>
  </conditionalFormatting>
  <conditionalFormatting sqref="FK27">
    <cfRule type="expression" dxfId="9075" priority="10687" stopIfTrue="1">
      <formula>WEEKDAY($A27)=1</formula>
    </cfRule>
  </conditionalFormatting>
  <conditionalFormatting sqref="FK27">
    <cfRule type="expression" dxfId="9074" priority="10686" stopIfTrue="1">
      <formula>WEEKDAY($A27)=1</formula>
    </cfRule>
  </conditionalFormatting>
  <conditionalFormatting sqref="FK27">
    <cfRule type="expression" dxfId="9073" priority="10685" stopIfTrue="1">
      <formula>WEEKDAY($A27)=1</formula>
    </cfRule>
  </conditionalFormatting>
  <conditionalFormatting sqref="FK27">
    <cfRule type="expression" dxfId="9072" priority="10684" stopIfTrue="1">
      <formula>WEEKDAY($A27)=1</formula>
    </cfRule>
  </conditionalFormatting>
  <conditionalFormatting sqref="FK27">
    <cfRule type="expression" dxfId="9071" priority="10683" stopIfTrue="1">
      <formula>WEEKDAY($A27)=1</formula>
    </cfRule>
  </conditionalFormatting>
  <conditionalFormatting sqref="FK27">
    <cfRule type="expression" dxfId="9070" priority="10682" stopIfTrue="1">
      <formula>WEEKDAY($A27)=1</formula>
    </cfRule>
  </conditionalFormatting>
  <conditionalFormatting sqref="FK27">
    <cfRule type="expression" dxfId="9069" priority="10681" stopIfTrue="1">
      <formula>WEEKDAY($A27)=1</formula>
    </cfRule>
  </conditionalFormatting>
  <conditionalFormatting sqref="FK27">
    <cfRule type="expression" dxfId="9068" priority="10680" stopIfTrue="1">
      <formula>WEEKDAY($A27)=1</formula>
    </cfRule>
  </conditionalFormatting>
  <conditionalFormatting sqref="FK27">
    <cfRule type="expression" dxfId="9067" priority="10679" stopIfTrue="1">
      <formula>WEEKDAY($A27)=1</formula>
    </cfRule>
  </conditionalFormatting>
  <conditionalFormatting sqref="FK27">
    <cfRule type="expression" dxfId="9066" priority="10678" stopIfTrue="1">
      <formula>WEEKDAY($A27)=1</formula>
    </cfRule>
  </conditionalFormatting>
  <conditionalFormatting sqref="FK27">
    <cfRule type="expression" dxfId="9065" priority="10677" stopIfTrue="1">
      <formula>WEEKDAY($A27)=1</formula>
    </cfRule>
  </conditionalFormatting>
  <conditionalFormatting sqref="FK27">
    <cfRule type="expression" dxfId="9064" priority="10676" stopIfTrue="1">
      <formula>WEEKDAY($A27)=1</formula>
    </cfRule>
  </conditionalFormatting>
  <conditionalFormatting sqref="FK27">
    <cfRule type="expression" dxfId="9063" priority="10675" stopIfTrue="1">
      <formula>WEEKDAY($A27)=1</formula>
    </cfRule>
  </conditionalFormatting>
  <conditionalFormatting sqref="FK27">
    <cfRule type="expression" dxfId="9062" priority="10674" stopIfTrue="1">
      <formula>WEEKDAY($A27)=1</formula>
    </cfRule>
  </conditionalFormatting>
  <conditionalFormatting sqref="FK27">
    <cfRule type="expression" dxfId="9061" priority="10673" stopIfTrue="1">
      <formula>WEEKDAY($A27)=1</formula>
    </cfRule>
  </conditionalFormatting>
  <conditionalFormatting sqref="FK27">
    <cfRule type="expression" dxfId="9060" priority="10672" stopIfTrue="1">
      <formula>WEEKDAY($A27)=1</formula>
    </cfRule>
  </conditionalFormatting>
  <conditionalFormatting sqref="FK27">
    <cfRule type="expression" dxfId="9059" priority="10671" stopIfTrue="1">
      <formula>WEEKDAY($A27)=1</formula>
    </cfRule>
  </conditionalFormatting>
  <conditionalFormatting sqref="FK27">
    <cfRule type="expression" dxfId="9058" priority="10670" stopIfTrue="1">
      <formula>WEEKDAY($A27)=1</formula>
    </cfRule>
  </conditionalFormatting>
  <conditionalFormatting sqref="FK27">
    <cfRule type="expression" dxfId="9057" priority="10669" stopIfTrue="1">
      <formula>WEEKDAY($A27)=1</formula>
    </cfRule>
  </conditionalFormatting>
  <conditionalFormatting sqref="FK27">
    <cfRule type="expression" dxfId="9056" priority="10668" stopIfTrue="1">
      <formula>WEEKDAY($A27)=1</formula>
    </cfRule>
  </conditionalFormatting>
  <conditionalFormatting sqref="FK27">
    <cfRule type="expression" dxfId="9055" priority="10667" stopIfTrue="1">
      <formula>WEEKDAY($A27)=1</formula>
    </cfRule>
  </conditionalFormatting>
  <conditionalFormatting sqref="FK27">
    <cfRule type="expression" dxfId="9054" priority="10666" stopIfTrue="1">
      <formula>WEEKDAY($A27)=1</formula>
    </cfRule>
  </conditionalFormatting>
  <conditionalFormatting sqref="FK27">
    <cfRule type="expression" dxfId="9053" priority="10665" stopIfTrue="1">
      <formula>WEEKDAY($A27)=1</formula>
    </cfRule>
  </conditionalFormatting>
  <conditionalFormatting sqref="FK27">
    <cfRule type="expression" dxfId="9052" priority="10664" stopIfTrue="1">
      <formula>WEEKDAY($A27)=1</formula>
    </cfRule>
  </conditionalFormatting>
  <conditionalFormatting sqref="FK27">
    <cfRule type="expression" dxfId="9051" priority="10663" stopIfTrue="1">
      <formula>WEEKDAY($A27)=1</formula>
    </cfRule>
  </conditionalFormatting>
  <conditionalFormatting sqref="FK27">
    <cfRule type="expression" dxfId="9050" priority="10662" stopIfTrue="1">
      <formula>WEEKDAY($A27)=1</formula>
    </cfRule>
  </conditionalFormatting>
  <conditionalFormatting sqref="FK27">
    <cfRule type="expression" dxfId="9049" priority="10661" stopIfTrue="1">
      <formula>WEEKDAY($A27)=1</formula>
    </cfRule>
  </conditionalFormatting>
  <conditionalFormatting sqref="FK27">
    <cfRule type="expression" dxfId="9048" priority="10660" stopIfTrue="1">
      <formula>WEEKDAY($A27)=1</formula>
    </cfRule>
  </conditionalFormatting>
  <conditionalFormatting sqref="FK27">
    <cfRule type="expression" dxfId="9047" priority="10659" stopIfTrue="1">
      <formula>WEEKDAY($A27)=1</formula>
    </cfRule>
  </conditionalFormatting>
  <conditionalFormatting sqref="FK27">
    <cfRule type="expression" dxfId="9046" priority="10658" stopIfTrue="1">
      <formula>WEEKDAY($A27)=1</formula>
    </cfRule>
  </conditionalFormatting>
  <conditionalFormatting sqref="FK27">
    <cfRule type="expression" dxfId="9045" priority="10657" stopIfTrue="1">
      <formula>WEEKDAY($A27)=1</formula>
    </cfRule>
  </conditionalFormatting>
  <conditionalFormatting sqref="FK27">
    <cfRule type="expression" dxfId="9044" priority="10656" stopIfTrue="1">
      <formula>WEEKDAY($A27)=1</formula>
    </cfRule>
  </conditionalFormatting>
  <conditionalFormatting sqref="FK27">
    <cfRule type="expression" dxfId="9043" priority="10655" stopIfTrue="1">
      <formula>WEEKDAY($A27)=1</formula>
    </cfRule>
  </conditionalFormatting>
  <conditionalFormatting sqref="FK27">
    <cfRule type="expression" dxfId="9042" priority="10654" stopIfTrue="1">
      <formula>WEEKDAY($A27)=1</formula>
    </cfRule>
  </conditionalFormatting>
  <conditionalFormatting sqref="FK27">
    <cfRule type="expression" dxfId="9041" priority="10653" stopIfTrue="1">
      <formula>WEEKDAY($A27)=1</formula>
    </cfRule>
  </conditionalFormatting>
  <conditionalFormatting sqref="FK27">
    <cfRule type="expression" dxfId="9040" priority="10652" stopIfTrue="1">
      <formula>WEEKDAY($A27)=1</formula>
    </cfRule>
  </conditionalFormatting>
  <conditionalFormatting sqref="FK27">
    <cfRule type="expression" dxfId="9039" priority="10651" stopIfTrue="1">
      <formula>WEEKDAY($A27)=1</formula>
    </cfRule>
  </conditionalFormatting>
  <conditionalFormatting sqref="FK27">
    <cfRule type="expression" dxfId="9038" priority="10650" stopIfTrue="1">
      <formula>WEEKDAY($A27)=1</formula>
    </cfRule>
  </conditionalFormatting>
  <conditionalFormatting sqref="FK27">
    <cfRule type="expression" dxfId="9037" priority="10649" stopIfTrue="1">
      <formula>WEEKDAY($A27)=1</formula>
    </cfRule>
  </conditionalFormatting>
  <conditionalFormatting sqref="FK27">
    <cfRule type="expression" dxfId="9036" priority="10648" stopIfTrue="1">
      <formula>WEEKDAY($A27)=1</formula>
    </cfRule>
  </conditionalFormatting>
  <conditionalFormatting sqref="FK27">
    <cfRule type="expression" dxfId="9035" priority="10647" stopIfTrue="1">
      <formula>WEEKDAY($A27)=1</formula>
    </cfRule>
  </conditionalFormatting>
  <conditionalFormatting sqref="FK27">
    <cfRule type="expression" dxfId="9034" priority="10645" stopIfTrue="1">
      <formula>WEEKDAY($A27)=1</formula>
    </cfRule>
  </conditionalFormatting>
  <conditionalFormatting sqref="FK27">
    <cfRule type="expression" dxfId="9033" priority="10644" stopIfTrue="1">
      <formula>WEEKDAY($A27)=1</formula>
    </cfRule>
  </conditionalFormatting>
  <conditionalFormatting sqref="FK27">
    <cfRule type="expression" dxfId="9032" priority="10643" stopIfTrue="1">
      <formula>WEEKDAY($A27)=1</formula>
    </cfRule>
  </conditionalFormatting>
  <conditionalFormatting sqref="FK27">
    <cfRule type="expression" dxfId="9031" priority="10642" stopIfTrue="1">
      <formula>WEEKDAY($A27)=1</formula>
    </cfRule>
  </conditionalFormatting>
  <conditionalFormatting sqref="FK27">
    <cfRule type="expression" dxfId="9030" priority="10641" stopIfTrue="1">
      <formula>WEEKDAY($A27)=1</formula>
    </cfRule>
  </conditionalFormatting>
  <conditionalFormatting sqref="FK27">
    <cfRule type="expression" dxfId="9029" priority="10640" stopIfTrue="1">
      <formula>WEEKDAY($A27)=1</formula>
    </cfRule>
  </conditionalFormatting>
  <conditionalFormatting sqref="FK27">
    <cfRule type="expression" dxfId="9028" priority="10639" stopIfTrue="1">
      <formula>WEEKDAY($A27)=1</formula>
    </cfRule>
  </conditionalFormatting>
  <conditionalFormatting sqref="FK27">
    <cfRule type="expression" dxfId="9027" priority="10638" stopIfTrue="1">
      <formula>WEEKDAY($A27)=1</formula>
    </cfRule>
  </conditionalFormatting>
  <conditionalFormatting sqref="FK27">
    <cfRule type="expression" dxfId="9026" priority="10637" stopIfTrue="1">
      <formula>WEEKDAY($A27)=1</formula>
    </cfRule>
  </conditionalFormatting>
  <conditionalFormatting sqref="FK27">
    <cfRule type="expression" dxfId="9025" priority="10636" stopIfTrue="1">
      <formula>WEEKDAY($A27)=1</formula>
    </cfRule>
  </conditionalFormatting>
  <conditionalFormatting sqref="FK27">
    <cfRule type="expression" dxfId="9024" priority="10635" stopIfTrue="1">
      <formula>WEEKDAY($A27)=1</formula>
    </cfRule>
  </conditionalFormatting>
  <conditionalFormatting sqref="FK27">
    <cfRule type="expression" dxfId="9023" priority="10634" stopIfTrue="1">
      <formula>WEEKDAY($A27)=1</formula>
    </cfRule>
  </conditionalFormatting>
  <conditionalFormatting sqref="FK27">
    <cfRule type="expression" dxfId="9022" priority="10633" stopIfTrue="1">
      <formula>WEEKDAY($A27)=1</formula>
    </cfRule>
  </conditionalFormatting>
  <conditionalFormatting sqref="FK27">
    <cfRule type="expression" dxfId="9021" priority="10632" stopIfTrue="1">
      <formula>WEEKDAY($A27)=1</formula>
    </cfRule>
  </conditionalFormatting>
  <conditionalFormatting sqref="FK27">
    <cfRule type="expression" dxfId="9020" priority="10631" stopIfTrue="1">
      <formula>WEEKDAY($A27)=1</formula>
    </cfRule>
  </conditionalFormatting>
  <conditionalFormatting sqref="FK27">
    <cfRule type="expression" dxfId="9019" priority="10630" stopIfTrue="1">
      <formula>WEEKDAY($A27)=1</formula>
    </cfRule>
  </conditionalFormatting>
  <conditionalFormatting sqref="FK27">
    <cfRule type="expression" dxfId="9018" priority="10629" stopIfTrue="1">
      <formula>WEEKDAY($A27)=1</formula>
    </cfRule>
  </conditionalFormatting>
  <conditionalFormatting sqref="FK27">
    <cfRule type="expression" dxfId="9017" priority="10628" stopIfTrue="1">
      <formula>WEEKDAY($A27)=1</formula>
    </cfRule>
  </conditionalFormatting>
  <conditionalFormatting sqref="FK27">
    <cfRule type="expression" dxfId="9016" priority="10627" stopIfTrue="1">
      <formula>WEEKDAY($A27)=1</formula>
    </cfRule>
  </conditionalFormatting>
  <conditionalFormatting sqref="FK27">
    <cfRule type="expression" dxfId="9015" priority="10626" stopIfTrue="1">
      <formula>WEEKDAY($A27)=1</formula>
    </cfRule>
  </conditionalFormatting>
  <conditionalFormatting sqref="FK27">
    <cfRule type="expression" dxfId="9014" priority="10625" stopIfTrue="1">
      <formula>WEEKDAY($A27)=1</formula>
    </cfRule>
  </conditionalFormatting>
  <conditionalFormatting sqref="FK27">
    <cfRule type="expression" dxfId="9013" priority="10624" stopIfTrue="1">
      <formula>WEEKDAY($A27)=1</formula>
    </cfRule>
  </conditionalFormatting>
  <conditionalFormatting sqref="FK27">
    <cfRule type="expression" dxfId="9012" priority="10623" stopIfTrue="1">
      <formula>WEEKDAY($A27)=1</formula>
    </cfRule>
  </conditionalFormatting>
  <conditionalFormatting sqref="FK27">
    <cfRule type="expression" dxfId="9011" priority="10622" stopIfTrue="1">
      <formula>WEEKDAY($A27)=1</formula>
    </cfRule>
  </conditionalFormatting>
  <conditionalFormatting sqref="FK27">
    <cfRule type="expression" dxfId="9010" priority="10621" stopIfTrue="1">
      <formula>WEEKDAY($A27)=1</formula>
    </cfRule>
  </conditionalFormatting>
  <conditionalFormatting sqref="FK27">
    <cfRule type="expression" dxfId="9009" priority="10620" stopIfTrue="1">
      <formula>WEEKDAY($A27)=1</formula>
    </cfRule>
  </conditionalFormatting>
  <conditionalFormatting sqref="FK27">
    <cfRule type="expression" dxfId="9008" priority="10619" stopIfTrue="1">
      <formula>WEEKDAY($A27)=1</formula>
    </cfRule>
  </conditionalFormatting>
  <conditionalFormatting sqref="FK27">
    <cfRule type="expression" dxfId="9007" priority="10618" stopIfTrue="1">
      <formula>WEEKDAY($A27)=1</formula>
    </cfRule>
  </conditionalFormatting>
  <conditionalFormatting sqref="FK27">
    <cfRule type="expression" dxfId="9006" priority="10617" stopIfTrue="1">
      <formula>WEEKDAY($A27)=1</formula>
    </cfRule>
  </conditionalFormatting>
  <conditionalFormatting sqref="FK27">
    <cfRule type="expression" dxfId="9005" priority="10616" stopIfTrue="1">
      <formula>WEEKDAY($A27)=1</formula>
    </cfRule>
  </conditionalFormatting>
  <conditionalFormatting sqref="FK27">
    <cfRule type="expression" dxfId="9004" priority="10615" stopIfTrue="1">
      <formula>WEEKDAY($A27)=1</formula>
    </cfRule>
  </conditionalFormatting>
  <conditionalFormatting sqref="FK27">
    <cfRule type="expression" dxfId="9003" priority="10614" stopIfTrue="1">
      <formula>WEEKDAY($A27)=1</formula>
    </cfRule>
  </conditionalFormatting>
  <conditionalFormatting sqref="FK27">
    <cfRule type="expression" dxfId="9002" priority="10613" stopIfTrue="1">
      <formula>WEEKDAY($A27)=1</formula>
    </cfRule>
  </conditionalFormatting>
  <conditionalFormatting sqref="FK27">
    <cfRule type="expression" dxfId="9001" priority="10612" stopIfTrue="1">
      <formula>WEEKDAY($A27)=1</formula>
    </cfRule>
  </conditionalFormatting>
  <conditionalFormatting sqref="FK27">
    <cfRule type="expression" dxfId="9000" priority="10608" stopIfTrue="1">
      <formula>WEEKDAY($A27)=1</formula>
    </cfRule>
  </conditionalFormatting>
  <conditionalFormatting sqref="FK27">
    <cfRule type="expression" dxfId="8999" priority="10611" stopIfTrue="1">
      <formula>WEEKDAY($A27)=1</formula>
    </cfRule>
  </conditionalFormatting>
  <conditionalFormatting sqref="FK27">
    <cfRule type="expression" dxfId="8998" priority="10610" stopIfTrue="1">
      <formula>WEEKDAY($A27)=1</formula>
    </cfRule>
  </conditionalFormatting>
  <conditionalFormatting sqref="FK27">
    <cfRule type="expression" dxfId="8997" priority="10609" stopIfTrue="1">
      <formula>WEEKDAY($A27)=1</formula>
    </cfRule>
  </conditionalFormatting>
  <conditionalFormatting sqref="FK27">
    <cfRule type="expression" dxfId="8996" priority="10607" stopIfTrue="1">
      <formula>WEEKDAY($A27)=1</formula>
    </cfRule>
  </conditionalFormatting>
  <conditionalFormatting sqref="FK27">
    <cfRule type="expression" dxfId="8995" priority="10606" stopIfTrue="1">
      <formula>WEEKDAY($A27)=1</formula>
    </cfRule>
  </conditionalFormatting>
  <conditionalFormatting sqref="FK27">
    <cfRule type="expression" dxfId="8994" priority="10605" stopIfTrue="1">
      <formula>WEEKDAY($A27)=1</formula>
    </cfRule>
  </conditionalFormatting>
  <conditionalFormatting sqref="FK27">
    <cfRule type="expression" dxfId="8993" priority="10604" stopIfTrue="1">
      <formula>WEEKDAY($A27)=1</formula>
    </cfRule>
  </conditionalFormatting>
  <conditionalFormatting sqref="FK27">
    <cfRule type="expression" dxfId="8992" priority="10557" stopIfTrue="1">
      <formula>WEEKDAY($A27)=1</formula>
    </cfRule>
  </conditionalFormatting>
  <conditionalFormatting sqref="FK27">
    <cfRule type="expression" dxfId="8991" priority="10603" stopIfTrue="1">
      <formula>WEEKDAY($A27)=1</formula>
    </cfRule>
  </conditionalFormatting>
  <conditionalFormatting sqref="FK27">
    <cfRule type="expression" dxfId="8990" priority="10602" stopIfTrue="1">
      <formula>WEEKDAY($A27)=1</formula>
    </cfRule>
  </conditionalFormatting>
  <conditionalFormatting sqref="FK27">
    <cfRule type="expression" dxfId="8989" priority="10601" stopIfTrue="1">
      <formula>WEEKDAY($A27)=1</formula>
    </cfRule>
  </conditionalFormatting>
  <conditionalFormatting sqref="FK27">
    <cfRule type="expression" dxfId="8988" priority="10600" stopIfTrue="1">
      <formula>WEEKDAY($A27)=1</formula>
    </cfRule>
  </conditionalFormatting>
  <conditionalFormatting sqref="FK27">
    <cfRule type="expression" dxfId="8987" priority="10599" stopIfTrue="1">
      <formula>WEEKDAY($A27)=1</formula>
    </cfRule>
  </conditionalFormatting>
  <conditionalFormatting sqref="FK27">
    <cfRule type="expression" dxfId="8986" priority="10598" stopIfTrue="1">
      <formula>WEEKDAY($A27)=1</formula>
    </cfRule>
  </conditionalFormatting>
  <conditionalFormatting sqref="FK27">
    <cfRule type="expression" dxfId="8985" priority="10597" stopIfTrue="1">
      <formula>WEEKDAY($A27)=1</formula>
    </cfRule>
  </conditionalFormatting>
  <conditionalFormatting sqref="FK27">
    <cfRule type="expression" dxfId="8984" priority="10596" stopIfTrue="1">
      <formula>WEEKDAY($A27)=1</formula>
    </cfRule>
  </conditionalFormatting>
  <conditionalFormatting sqref="FK27">
    <cfRule type="expression" dxfId="8983" priority="10595" stopIfTrue="1">
      <formula>WEEKDAY($A27)=1</formula>
    </cfRule>
  </conditionalFormatting>
  <conditionalFormatting sqref="FK27">
    <cfRule type="expression" dxfId="8982" priority="10594" stopIfTrue="1">
      <formula>WEEKDAY($A27)=1</formula>
    </cfRule>
  </conditionalFormatting>
  <conditionalFormatting sqref="FK27">
    <cfRule type="expression" dxfId="8981" priority="10593" stopIfTrue="1">
      <formula>WEEKDAY($A27)=1</formula>
    </cfRule>
  </conditionalFormatting>
  <conditionalFormatting sqref="FK27">
    <cfRule type="expression" dxfId="8980" priority="10592" stopIfTrue="1">
      <formula>WEEKDAY($A27)=1</formula>
    </cfRule>
  </conditionalFormatting>
  <conditionalFormatting sqref="FK27">
    <cfRule type="expression" dxfId="8979" priority="10591" stopIfTrue="1">
      <formula>WEEKDAY($A27)=1</formula>
    </cfRule>
  </conditionalFormatting>
  <conditionalFormatting sqref="FK27">
    <cfRule type="expression" dxfId="8978" priority="10590" stopIfTrue="1">
      <formula>WEEKDAY($A27)=1</formula>
    </cfRule>
  </conditionalFormatting>
  <conditionalFormatting sqref="FK27">
    <cfRule type="expression" dxfId="8977" priority="10589" stopIfTrue="1">
      <formula>WEEKDAY($A27)=1</formula>
    </cfRule>
  </conditionalFormatting>
  <conditionalFormatting sqref="FK27">
    <cfRule type="expression" dxfId="8976" priority="10588" stopIfTrue="1">
      <formula>WEEKDAY($A27)=1</formula>
    </cfRule>
  </conditionalFormatting>
  <conditionalFormatting sqref="FK27">
    <cfRule type="expression" dxfId="8975" priority="10587" stopIfTrue="1">
      <formula>WEEKDAY($A27)=1</formula>
    </cfRule>
  </conditionalFormatting>
  <conditionalFormatting sqref="FK27">
    <cfRule type="expression" dxfId="8974" priority="10586" stopIfTrue="1">
      <formula>WEEKDAY($A27)=1</formula>
    </cfRule>
  </conditionalFormatting>
  <conditionalFormatting sqref="FK27">
    <cfRule type="expression" dxfId="8973" priority="10585" stopIfTrue="1">
      <formula>WEEKDAY($A27)=1</formula>
    </cfRule>
  </conditionalFormatting>
  <conditionalFormatting sqref="FK27">
    <cfRule type="expression" dxfId="8972" priority="10584" stopIfTrue="1">
      <formula>WEEKDAY($A27)=1</formula>
    </cfRule>
  </conditionalFormatting>
  <conditionalFormatting sqref="FK27">
    <cfRule type="expression" dxfId="8971" priority="10583" stopIfTrue="1">
      <formula>WEEKDAY($A27)=1</formula>
    </cfRule>
  </conditionalFormatting>
  <conditionalFormatting sqref="FK27">
    <cfRule type="expression" dxfId="8970" priority="10582" stopIfTrue="1">
      <formula>WEEKDAY($A27)=1</formula>
    </cfRule>
  </conditionalFormatting>
  <conditionalFormatting sqref="FK27">
    <cfRule type="expression" dxfId="8969" priority="10581" stopIfTrue="1">
      <formula>WEEKDAY($A27)=1</formula>
    </cfRule>
  </conditionalFormatting>
  <conditionalFormatting sqref="FK27">
    <cfRule type="expression" dxfId="8968" priority="10580" stopIfTrue="1">
      <formula>WEEKDAY($A27)=1</formula>
    </cfRule>
  </conditionalFormatting>
  <conditionalFormatting sqref="FK27">
    <cfRule type="expression" dxfId="8967" priority="10579" stopIfTrue="1">
      <formula>WEEKDAY($A27)=1</formula>
    </cfRule>
  </conditionalFormatting>
  <conditionalFormatting sqref="FK27">
    <cfRule type="expression" dxfId="8966" priority="10578" stopIfTrue="1">
      <formula>WEEKDAY($A27)=1</formula>
    </cfRule>
  </conditionalFormatting>
  <conditionalFormatting sqref="FK27">
    <cfRule type="expression" dxfId="8965" priority="10577" stopIfTrue="1">
      <formula>WEEKDAY($A27)=1</formula>
    </cfRule>
  </conditionalFormatting>
  <conditionalFormatting sqref="FK27">
    <cfRule type="expression" dxfId="8964" priority="10576" stopIfTrue="1">
      <formula>WEEKDAY($A27)=1</formula>
    </cfRule>
  </conditionalFormatting>
  <conditionalFormatting sqref="FK27">
    <cfRule type="expression" dxfId="8963" priority="10575" stopIfTrue="1">
      <formula>WEEKDAY($A27)=1</formula>
    </cfRule>
  </conditionalFormatting>
  <conditionalFormatting sqref="FK27">
    <cfRule type="expression" dxfId="8962" priority="10574" stopIfTrue="1">
      <formula>WEEKDAY($A27)=1</formula>
    </cfRule>
  </conditionalFormatting>
  <conditionalFormatting sqref="FK27">
    <cfRule type="expression" dxfId="8961" priority="10573" stopIfTrue="1">
      <formula>WEEKDAY($A27)=1</formula>
    </cfRule>
  </conditionalFormatting>
  <conditionalFormatting sqref="FK27">
    <cfRule type="expression" dxfId="8960" priority="10572" stopIfTrue="1">
      <formula>WEEKDAY($A27)=1</formula>
    </cfRule>
  </conditionalFormatting>
  <conditionalFormatting sqref="FK27">
    <cfRule type="expression" dxfId="8959" priority="10571" stopIfTrue="1">
      <formula>WEEKDAY($A27)=1</formula>
    </cfRule>
  </conditionalFormatting>
  <conditionalFormatting sqref="FK27">
    <cfRule type="expression" dxfId="8958" priority="10570" stopIfTrue="1">
      <formula>WEEKDAY($A27)=1</formula>
    </cfRule>
  </conditionalFormatting>
  <conditionalFormatting sqref="FK27">
    <cfRule type="expression" dxfId="8957" priority="10569" stopIfTrue="1">
      <formula>WEEKDAY($A27)=1</formula>
    </cfRule>
  </conditionalFormatting>
  <conditionalFormatting sqref="FK27">
    <cfRule type="expression" dxfId="8956" priority="10568" stopIfTrue="1">
      <formula>WEEKDAY($A27)=1</formula>
    </cfRule>
  </conditionalFormatting>
  <conditionalFormatting sqref="FK27">
    <cfRule type="expression" dxfId="8955" priority="10567" stopIfTrue="1">
      <formula>WEEKDAY($A27)=1</formula>
    </cfRule>
  </conditionalFormatting>
  <conditionalFormatting sqref="FK27">
    <cfRule type="expression" dxfId="8954" priority="10566" stopIfTrue="1">
      <formula>WEEKDAY($A27)=1</formula>
    </cfRule>
  </conditionalFormatting>
  <conditionalFormatting sqref="FK27">
    <cfRule type="expression" dxfId="8953" priority="10565" stopIfTrue="1">
      <formula>WEEKDAY($A27)=1</formula>
    </cfRule>
  </conditionalFormatting>
  <conditionalFormatting sqref="FK27">
    <cfRule type="expression" dxfId="8952" priority="10564" stopIfTrue="1">
      <formula>WEEKDAY($A27)=1</formula>
    </cfRule>
  </conditionalFormatting>
  <conditionalFormatting sqref="FK27">
    <cfRule type="expression" dxfId="8951" priority="10563" stopIfTrue="1">
      <formula>WEEKDAY($A27)=1</formula>
    </cfRule>
  </conditionalFormatting>
  <conditionalFormatting sqref="FK27">
    <cfRule type="expression" dxfId="8950" priority="10562" stopIfTrue="1">
      <formula>WEEKDAY($A27)=1</formula>
    </cfRule>
  </conditionalFormatting>
  <conditionalFormatting sqref="FK27">
    <cfRule type="expression" dxfId="8949" priority="10561" stopIfTrue="1">
      <formula>WEEKDAY($A27)=1</formula>
    </cfRule>
  </conditionalFormatting>
  <conditionalFormatting sqref="FK27">
    <cfRule type="expression" dxfId="8948" priority="10560" stopIfTrue="1">
      <formula>WEEKDAY($A27)=1</formula>
    </cfRule>
  </conditionalFormatting>
  <conditionalFormatting sqref="FK27">
    <cfRule type="expression" dxfId="8947" priority="10559" stopIfTrue="1">
      <formula>WEEKDAY($A27)=1</formula>
    </cfRule>
  </conditionalFormatting>
  <conditionalFormatting sqref="FK27">
    <cfRule type="expression" dxfId="8946" priority="10558" stopIfTrue="1">
      <formula>WEEKDAY($A27)=1</formula>
    </cfRule>
  </conditionalFormatting>
  <conditionalFormatting sqref="FK27">
    <cfRule type="expression" dxfId="8945" priority="10553" stopIfTrue="1">
      <formula>WEEKDAY($A27)=1</formula>
    </cfRule>
  </conditionalFormatting>
  <conditionalFormatting sqref="FK27">
    <cfRule type="expression" dxfId="8944" priority="10556" stopIfTrue="1">
      <formula>WEEKDAY($A27)=1</formula>
    </cfRule>
  </conditionalFormatting>
  <conditionalFormatting sqref="FK27">
    <cfRule type="expression" dxfId="8943" priority="10555" stopIfTrue="1">
      <formula>WEEKDAY($A27)=1</formula>
    </cfRule>
  </conditionalFormatting>
  <conditionalFormatting sqref="FK27">
    <cfRule type="expression" dxfId="8942" priority="10554" stopIfTrue="1">
      <formula>WEEKDAY($A27)=1</formula>
    </cfRule>
  </conditionalFormatting>
  <conditionalFormatting sqref="FK27">
    <cfRule type="expression" dxfId="8941" priority="10552" stopIfTrue="1">
      <formula>WEEKDAY($A27)=1</formula>
    </cfRule>
  </conditionalFormatting>
  <conditionalFormatting sqref="FK27">
    <cfRule type="expression" dxfId="8940" priority="10551" stopIfTrue="1">
      <formula>WEEKDAY($A27)=1</formula>
    </cfRule>
  </conditionalFormatting>
  <conditionalFormatting sqref="FK27">
    <cfRule type="expression" dxfId="8939" priority="10550" stopIfTrue="1">
      <formula>WEEKDAY($A27)=1</formula>
    </cfRule>
  </conditionalFormatting>
  <conditionalFormatting sqref="FK27">
    <cfRule type="expression" dxfId="8938" priority="10549" stopIfTrue="1">
      <formula>WEEKDAY($A27)=1</formula>
    </cfRule>
  </conditionalFormatting>
  <conditionalFormatting sqref="FK27">
    <cfRule type="expression" dxfId="8937" priority="10502" stopIfTrue="1">
      <formula>WEEKDAY($A27)=1</formula>
    </cfRule>
  </conditionalFormatting>
  <conditionalFormatting sqref="FK27">
    <cfRule type="expression" dxfId="8936" priority="10548" stopIfTrue="1">
      <formula>WEEKDAY($A27)=1</formula>
    </cfRule>
  </conditionalFormatting>
  <conditionalFormatting sqref="FK27">
    <cfRule type="expression" dxfId="8935" priority="10547" stopIfTrue="1">
      <formula>WEEKDAY($A27)=1</formula>
    </cfRule>
  </conditionalFormatting>
  <conditionalFormatting sqref="FK27">
    <cfRule type="expression" dxfId="8934" priority="10546" stopIfTrue="1">
      <formula>WEEKDAY($A27)=1</formula>
    </cfRule>
  </conditionalFormatting>
  <conditionalFormatting sqref="FK27">
    <cfRule type="expression" dxfId="8933" priority="10545" stopIfTrue="1">
      <formula>WEEKDAY($A27)=1</formula>
    </cfRule>
  </conditionalFormatting>
  <conditionalFormatting sqref="FK27">
    <cfRule type="expression" dxfId="8932" priority="10544" stopIfTrue="1">
      <formula>WEEKDAY($A27)=1</formula>
    </cfRule>
  </conditionalFormatting>
  <conditionalFormatting sqref="FK27">
    <cfRule type="expression" dxfId="8931" priority="10543" stopIfTrue="1">
      <formula>WEEKDAY($A27)=1</formula>
    </cfRule>
  </conditionalFormatting>
  <conditionalFormatting sqref="FK27">
    <cfRule type="expression" dxfId="8930" priority="10542" stopIfTrue="1">
      <formula>WEEKDAY($A27)=1</formula>
    </cfRule>
  </conditionalFormatting>
  <conditionalFormatting sqref="FK27">
    <cfRule type="expression" dxfId="8929" priority="10541" stopIfTrue="1">
      <formula>WEEKDAY($A27)=1</formula>
    </cfRule>
  </conditionalFormatting>
  <conditionalFormatting sqref="FK27">
    <cfRule type="expression" dxfId="8928" priority="10540" stopIfTrue="1">
      <formula>WEEKDAY($A27)=1</formula>
    </cfRule>
  </conditionalFormatting>
  <conditionalFormatting sqref="FK27">
    <cfRule type="expression" dxfId="8927" priority="10539" stopIfTrue="1">
      <formula>WEEKDAY($A27)=1</formula>
    </cfRule>
  </conditionalFormatting>
  <conditionalFormatting sqref="FK27">
    <cfRule type="expression" dxfId="8926" priority="10538" stopIfTrue="1">
      <formula>WEEKDAY($A27)=1</formula>
    </cfRule>
  </conditionalFormatting>
  <conditionalFormatting sqref="FK27">
    <cfRule type="expression" dxfId="8925" priority="10537" stopIfTrue="1">
      <formula>WEEKDAY($A27)=1</formula>
    </cfRule>
  </conditionalFormatting>
  <conditionalFormatting sqref="FK27">
    <cfRule type="expression" dxfId="8924" priority="10536" stopIfTrue="1">
      <formula>WEEKDAY($A27)=1</formula>
    </cfRule>
  </conditionalFormatting>
  <conditionalFormatting sqref="FK27">
    <cfRule type="expression" dxfId="8923" priority="10535" stopIfTrue="1">
      <formula>WEEKDAY($A27)=1</formula>
    </cfRule>
  </conditionalFormatting>
  <conditionalFormatting sqref="FK27">
    <cfRule type="expression" dxfId="8922" priority="10534" stopIfTrue="1">
      <formula>WEEKDAY($A27)=1</formula>
    </cfRule>
  </conditionalFormatting>
  <conditionalFormatting sqref="FK27">
    <cfRule type="expression" dxfId="8921" priority="10533" stopIfTrue="1">
      <formula>WEEKDAY($A27)=1</formula>
    </cfRule>
  </conditionalFormatting>
  <conditionalFormatting sqref="FK27">
    <cfRule type="expression" dxfId="8920" priority="10532" stopIfTrue="1">
      <formula>WEEKDAY($A27)=1</formula>
    </cfRule>
  </conditionalFormatting>
  <conditionalFormatting sqref="FK27">
    <cfRule type="expression" dxfId="8919" priority="10531" stopIfTrue="1">
      <formula>WEEKDAY($A27)=1</formula>
    </cfRule>
  </conditionalFormatting>
  <conditionalFormatting sqref="FK27">
    <cfRule type="expression" dxfId="8918" priority="10530" stopIfTrue="1">
      <formula>WEEKDAY($A27)=1</formula>
    </cfRule>
  </conditionalFormatting>
  <conditionalFormatting sqref="FK27">
    <cfRule type="expression" dxfId="8917" priority="10529" stopIfTrue="1">
      <formula>WEEKDAY($A27)=1</formula>
    </cfRule>
  </conditionalFormatting>
  <conditionalFormatting sqref="FK27">
    <cfRule type="expression" dxfId="8916" priority="10528" stopIfTrue="1">
      <formula>WEEKDAY($A27)=1</formula>
    </cfRule>
  </conditionalFormatting>
  <conditionalFormatting sqref="FK27">
    <cfRule type="expression" dxfId="8915" priority="10527" stopIfTrue="1">
      <formula>WEEKDAY($A27)=1</formula>
    </cfRule>
  </conditionalFormatting>
  <conditionalFormatting sqref="FK27">
    <cfRule type="expression" dxfId="8914" priority="10526" stopIfTrue="1">
      <formula>WEEKDAY($A27)=1</formula>
    </cfRule>
  </conditionalFormatting>
  <conditionalFormatting sqref="FK27">
    <cfRule type="expression" dxfId="8913" priority="10525" stopIfTrue="1">
      <formula>WEEKDAY($A27)=1</formula>
    </cfRule>
  </conditionalFormatting>
  <conditionalFormatting sqref="FK27">
    <cfRule type="expression" dxfId="8912" priority="10524" stopIfTrue="1">
      <formula>WEEKDAY($A27)=1</formula>
    </cfRule>
  </conditionalFormatting>
  <conditionalFormatting sqref="FK27">
    <cfRule type="expression" dxfId="8911" priority="10523" stopIfTrue="1">
      <formula>WEEKDAY($A27)=1</formula>
    </cfRule>
  </conditionalFormatting>
  <conditionalFormatting sqref="FK27">
    <cfRule type="expression" dxfId="8910" priority="10522" stopIfTrue="1">
      <formula>WEEKDAY($A27)=1</formula>
    </cfRule>
  </conditionalFormatting>
  <conditionalFormatting sqref="FK27">
    <cfRule type="expression" dxfId="8909" priority="10521" stopIfTrue="1">
      <formula>WEEKDAY($A27)=1</formula>
    </cfRule>
  </conditionalFormatting>
  <conditionalFormatting sqref="FK27">
    <cfRule type="expression" dxfId="8908" priority="10520" stopIfTrue="1">
      <formula>WEEKDAY($A27)=1</formula>
    </cfRule>
  </conditionalFormatting>
  <conditionalFormatting sqref="FK27">
    <cfRule type="expression" dxfId="8907" priority="10519" stopIfTrue="1">
      <formula>WEEKDAY($A27)=1</formula>
    </cfRule>
  </conditionalFormatting>
  <conditionalFormatting sqref="FK27">
    <cfRule type="expression" dxfId="8906" priority="10518" stopIfTrue="1">
      <formula>WEEKDAY($A27)=1</formula>
    </cfRule>
  </conditionalFormatting>
  <conditionalFormatting sqref="FK27">
    <cfRule type="expression" dxfId="8905" priority="10517" stopIfTrue="1">
      <formula>WEEKDAY($A27)=1</formula>
    </cfRule>
  </conditionalFormatting>
  <conditionalFormatting sqref="FK27">
    <cfRule type="expression" dxfId="8904" priority="10516" stopIfTrue="1">
      <formula>WEEKDAY($A27)=1</formula>
    </cfRule>
  </conditionalFormatting>
  <conditionalFormatting sqref="FK27">
    <cfRule type="expression" dxfId="8903" priority="10515" stopIfTrue="1">
      <formula>WEEKDAY($A27)=1</formula>
    </cfRule>
  </conditionalFormatting>
  <conditionalFormatting sqref="FK27">
    <cfRule type="expression" dxfId="8902" priority="10514" stopIfTrue="1">
      <formula>WEEKDAY($A27)=1</formula>
    </cfRule>
  </conditionalFormatting>
  <conditionalFormatting sqref="FK27">
    <cfRule type="expression" dxfId="8901" priority="10513" stopIfTrue="1">
      <formula>WEEKDAY($A27)=1</formula>
    </cfRule>
  </conditionalFormatting>
  <conditionalFormatting sqref="FK27">
    <cfRule type="expression" dxfId="8900" priority="10512" stopIfTrue="1">
      <formula>WEEKDAY($A27)=1</formula>
    </cfRule>
  </conditionalFormatting>
  <conditionalFormatting sqref="FK27">
    <cfRule type="expression" dxfId="8899" priority="10511" stopIfTrue="1">
      <formula>WEEKDAY($A27)=1</formula>
    </cfRule>
  </conditionalFormatting>
  <conditionalFormatting sqref="FK27">
    <cfRule type="expression" dxfId="8898" priority="10510" stopIfTrue="1">
      <formula>WEEKDAY($A27)=1</formula>
    </cfRule>
  </conditionalFormatting>
  <conditionalFormatting sqref="FK27">
    <cfRule type="expression" dxfId="8897" priority="10509" stopIfTrue="1">
      <formula>WEEKDAY($A27)=1</formula>
    </cfRule>
  </conditionalFormatting>
  <conditionalFormatting sqref="FK27">
    <cfRule type="expression" dxfId="8896" priority="10508" stopIfTrue="1">
      <formula>WEEKDAY($A27)=1</formula>
    </cfRule>
  </conditionalFormatting>
  <conditionalFormatting sqref="FK27">
    <cfRule type="expression" dxfId="8895" priority="10507" stopIfTrue="1">
      <formula>WEEKDAY($A27)=1</formula>
    </cfRule>
  </conditionalFormatting>
  <conditionalFormatting sqref="FK27">
    <cfRule type="expression" dxfId="8894" priority="10506" stopIfTrue="1">
      <formula>WEEKDAY($A27)=1</formula>
    </cfRule>
  </conditionalFormatting>
  <conditionalFormatting sqref="FK27">
    <cfRule type="expression" dxfId="8893" priority="10505" stopIfTrue="1">
      <formula>WEEKDAY($A27)=1</formula>
    </cfRule>
  </conditionalFormatting>
  <conditionalFormatting sqref="FK27">
    <cfRule type="expression" dxfId="8892" priority="10504" stopIfTrue="1">
      <formula>WEEKDAY($A27)=1</formula>
    </cfRule>
  </conditionalFormatting>
  <conditionalFormatting sqref="FK27">
    <cfRule type="expression" dxfId="8891" priority="10503" stopIfTrue="1">
      <formula>WEEKDAY($A27)=1</formula>
    </cfRule>
  </conditionalFormatting>
  <conditionalFormatting sqref="FK27">
    <cfRule type="expression" dxfId="8890" priority="10501" stopIfTrue="1">
      <formula>WEEKDAY($A27)=1</formula>
    </cfRule>
  </conditionalFormatting>
  <conditionalFormatting sqref="FK27">
    <cfRule type="expression" dxfId="8889" priority="10500" stopIfTrue="1">
      <formula>WEEKDAY($A27)=1</formula>
    </cfRule>
  </conditionalFormatting>
  <conditionalFormatting sqref="FK27">
    <cfRule type="expression" dxfId="8888" priority="10499" stopIfTrue="1">
      <formula>WEEKDAY($A27)=1</formula>
    </cfRule>
  </conditionalFormatting>
  <conditionalFormatting sqref="FK27">
    <cfRule type="expression" dxfId="8887" priority="10498" stopIfTrue="1">
      <formula>WEEKDAY($A27)=1</formula>
    </cfRule>
  </conditionalFormatting>
  <conditionalFormatting sqref="FK27">
    <cfRule type="expression" dxfId="8886" priority="10497" stopIfTrue="1">
      <formula>WEEKDAY($A27)=1</formula>
    </cfRule>
  </conditionalFormatting>
  <conditionalFormatting sqref="FK27">
    <cfRule type="expression" dxfId="8885" priority="10496" stopIfTrue="1">
      <formula>WEEKDAY($A27)=1</formula>
    </cfRule>
  </conditionalFormatting>
  <conditionalFormatting sqref="FK27">
    <cfRule type="expression" dxfId="8884" priority="10495" stopIfTrue="1">
      <formula>WEEKDAY($A27)=1</formula>
    </cfRule>
  </conditionalFormatting>
  <conditionalFormatting sqref="FK27">
    <cfRule type="expression" dxfId="8883" priority="10494" stopIfTrue="1">
      <formula>WEEKDAY($A27)=1</formula>
    </cfRule>
  </conditionalFormatting>
  <conditionalFormatting sqref="FK27">
    <cfRule type="expression" dxfId="8882" priority="10493" stopIfTrue="1">
      <formula>WEEKDAY($A27)=1</formula>
    </cfRule>
  </conditionalFormatting>
  <conditionalFormatting sqref="FK27">
    <cfRule type="expression" dxfId="8881" priority="10492" stopIfTrue="1">
      <formula>WEEKDAY($A27)=1</formula>
    </cfRule>
  </conditionalFormatting>
  <conditionalFormatting sqref="FK27">
    <cfRule type="expression" dxfId="8880" priority="10491" stopIfTrue="1">
      <formula>WEEKDAY($A27)=1</formula>
    </cfRule>
  </conditionalFormatting>
  <conditionalFormatting sqref="FK27">
    <cfRule type="expression" dxfId="8879" priority="10490" stopIfTrue="1">
      <formula>WEEKDAY($A27)=1</formula>
    </cfRule>
  </conditionalFormatting>
  <conditionalFormatting sqref="FK27">
    <cfRule type="expression" dxfId="8878" priority="10489" stopIfTrue="1">
      <formula>WEEKDAY($A27)=1</formula>
    </cfRule>
  </conditionalFormatting>
  <conditionalFormatting sqref="FK27">
    <cfRule type="expression" dxfId="8877" priority="10488" stopIfTrue="1">
      <formula>WEEKDAY($A27)=1</formula>
    </cfRule>
  </conditionalFormatting>
  <conditionalFormatting sqref="FK27">
    <cfRule type="expression" dxfId="8876" priority="10487" stopIfTrue="1">
      <formula>WEEKDAY($A27)=1</formula>
    </cfRule>
  </conditionalFormatting>
  <conditionalFormatting sqref="FK27">
    <cfRule type="expression" dxfId="8875" priority="10486" stopIfTrue="1">
      <formula>WEEKDAY($A27)=1</formula>
    </cfRule>
  </conditionalFormatting>
  <conditionalFormatting sqref="FK27">
    <cfRule type="expression" dxfId="8874" priority="10485" stopIfTrue="1">
      <formula>WEEKDAY($A27)=1</formula>
    </cfRule>
  </conditionalFormatting>
  <conditionalFormatting sqref="FK27">
    <cfRule type="expression" dxfId="8873" priority="10484" stopIfTrue="1">
      <formula>WEEKDAY($A27)=1</formula>
    </cfRule>
  </conditionalFormatting>
  <conditionalFormatting sqref="FK27">
    <cfRule type="expression" dxfId="8872" priority="10483" stopIfTrue="1">
      <formula>WEEKDAY($A27)=1</formula>
    </cfRule>
  </conditionalFormatting>
  <conditionalFormatting sqref="FK27">
    <cfRule type="expression" dxfId="8871" priority="10482" stopIfTrue="1">
      <formula>WEEKDAY($A27)=1</formula>
    </cfRule>
  </conditionalFormatting>
  <conditionalFormatting sqref="FK27">
    <cfRule type="expression" dxfId="8870" priority="10481" stopIfTrue="1">
      <formula>WEEKDAY($A27)=1</formula>
    </cfRule>
  </conditionalFormatting>
  <conditionalFormatting sqref="FK27">
    <cfRule type="expression" dxfId="8869" priority="10480" stopIfTrue="1">
      <formula>WEEKDAY($A27)=1</formula>
    </cfRule>
  </conditionalFormatting>
  <conditionalFormatting sqref="FK27">
    <cfRule type="expression" dxfId="8868" priority="10479" stopIfTrue="1">
      <formula>WEEKDAY($A27)=1</formula>
    </cfRule>
  </conditionalFormatting>
  <conditionalFormatting sqref="FK27">
    <cfRule type="expression" dxfId="8867" priority="10478" stopIfTrue="1">
      <formula>WEEKDAY($A27)=1</formula>
    </cfRule>
  </conditionalFormatting>
  <conditionalFormatting sqref="FK27">
    <cfRule type="expression" dxfId="8866" priority="10477" stopIfTrue="1">
      <formula>WEEKDAY($A27)=1</formula>
    </cfRule>
  </conditionalFormatting>
  <conditionalFormatting sqref="FK27">
    <cfRule type="expression" dxfId="8865" priority="10476" stopIfTrue="1">
      <formula>WEEKDAY($A27)=1</formula>
    </cfRule>
  </conditionalFormatting>
  <conditionalFormatting sqref="FK27">
    <cfRule type="expression" dxfId="8864" priority="10475" stopIfTrue="1">
      <formula>WEEKDAY($A27)=1</formula>
    </cfRule>
  </conditionalFormatting>
  <conditionalFormatting sqref="FK27">
    <cfRule type="expression" dxfId="8863" priority="10474" stopIfTrue="1">
      <formula>WEEKDAY($A27)=1</formula>
    </cfRule>
  </conditionalFormatting>
  <conditionalFormatting sqref="FK27">
    <cfRule type="expression" dxfId="8862" priority="10473" stopIfTrue="1">
      <formula>WEEKDAY($A27)=1</formula>
    </cfRule>
  </conditionalFormatting>
  <conditionalFormatting sqref="FK27">
    <cfRule type="expression" dxfId="8861" priority="10472" stopIfTrue="1">
      <formula>WEEKDAY($A27)=1</formula>
    </cfRule>
  </conditionalFormatting>
  <conditionalFormatting sqref="FK27">
    <cfRule type="expression" dxfId="8860" priority="10471" stopIfTrue="1">
      <formula>WEEKDAY($A27)=1</formula>
    </cfRule>
  </conditionalFormatting>
  <conditionalFormatting sqref="FK27">
    <cfRule type="expression" dxfId="8859" priority="10470" stopIfTrue="1">
      <formula>WEEKDAY($A27)=1</formula>
    </cfRule>
  </conditionalFormatting>
  <conditionalFormatting sqref="FK27">
    <cfRule type="expression" dxfId="8858" priority="10469" stopIfTrue="1">
      <formula>WEEKDAY($A27)=1</formula>
    </cfRule>
  </conditionalFormatting>
  <conditionalFormatting sqref="FK27">
    <cfRule type="expression" dxfId="8857" priority="10468" stopIfTrue="1">
      <formula>WEEKDAY($A27)=1</formula>
    </cfRule>
  </conditionalFormatting>
  <conditionalFormatting sqref="FK27">
    <cfRule type="expression" dxfId="8856" priority="10464" stopIfTrue="1">
      <formula>WEEKDAY($A27)=1</formula>
    </cfRule>
  </conditionalFormatting>
  <conditionalFormatting sqref="FK27">
    <cfRule type="expression" dxfId="8855" priority="10467" stopIfTrue="1">
      <formula>WEEKDAY($A27)=1</formula>
    </cfRule>
  </conditionalFormatting>
  <conditionalFormatting sqref="FK27">
    <cfRule type="expression" dxfId="8854" priority="10466" stopIfTrue="1">
      <formula>WEEKDAY($A27)=1</formula>
    </cfRule>
  </conditionalFormatting>
  <conditionalFormatting sqref="FK27">
    <cfRule type="expression" dxfId="8853" priority="10465" stopIfTrue="1">
      <formula>WEEKDAY($A27)=1</formula>
    </cfRule>
  </conditionalFormatting>
  <conditionalFormatting sqref="FK27">
    <cfRule type="expression" dxfId="8852" priority="10463" stopIfTrue="1">
      <formula>WEEKDAY($A27)=1</formula>
    </cfRule>
  </conditionalFormatting>
  <conditionalFormatting sqref="FK27">
    <cfRule type="expression" dxfId="8851" priority="10462" stopIfTrue="1">
      <formula>WEEKDAY($A27)=1</formula>
    </cfRule>
  </conditionalFormatting>
  <conditionalFormatting sqref="FK27">
    <cfRule type="expression" dxfId="8850" priority="10461" stopIfTrue="1">
      <formula>WEEKDAY($A27)=1</formula>
    </cfRule>
  </conditionalFormatting>
  <conditionalFormatting sqref="FK27">
    <cfRule type="expression" dxfId="8849" priority="10460" stopIfTrue="1">
      <formula>WEEKDAY($A27)=1</formula>
    </cfRule>
  </conditionalFormatting>
  <conditionalFormatting sqref="FK27">
    <cfRule type="expression" dxfId="8848" priority="10413" stopIfTrue="1">
      <formula>WEEKDAY($A27)=1</formula>
    </cfRule>
  </conditionalFormatting>
  <conditionalFormatting sqref="FK27">
    <cfRule type="expression" dxfId="8847" priority="10459" stopIfTrue="1">
      <formula>WEEKDAY($A27)=1</formula>
    </cfRule>
  </conditionalFormatting>
  <conditionalFormatting sqref="FK27">
    <cfRule type="expression" dxfId="8846" priority="10458" stopIfTrue="1">
      <formula>WEEKDAY($A27)=1</formula>
    </cfRule>
  </conditionalFormatting>
  <conditionalFormatting sqref="FK27">
    <cfRule type="expression" dxfId="8845" priority="10457" stopIfTrue="1">
      <formula>WEEKDAY($A27)=1</formula>
    </cfRule>
  </conditionalFormatting>
  <conditionalFormatting sqref="FK27">
    <cfRule type="expression" dxfId="8844" priority="10456" stopIfTrue="1">
      <formula>WEEKDAY($A27)=1</formula>
    </cfRule>
  </conditionalFormatting>
  <conditionalFormatting sqref="FK27">
    <cfRule type="expression" dxfId="8843" priority="10455" stopIfTrue="1">
      <formula>WEEKDAY($A27)=1</formula>
    </cfRule>
  </conditionalFormatting>
  <conditionalFormatting sqref="FK27">
    <cfRule type="expression" dxfId="8842" priority="10454" stopIfTrue="1">
      <formula>WEEKDAY($A27)=1</formula>
    </cfRule>
  </conditionalFormatting>
  <conditionalFormatting sqref="FK27">
    <cfRule type="expression" dxfId="8841" priority="10453" stopIfTrue="1">
      <formula>WEEKDAY($A27)=1</formula>
    </cfRule>
  </conditionalFormatting>
  <conditionalFormatting sqref="FK27">
    <cfRule type="expression" dxfId="8840" priority="10452" stopIfTrue="1">
      <formula>WEEKDAY($A27)=1</formula>
    </cfRule>
  </conditionalFormatting>
  <conditionalFormatting sqref="FK27">
    <cfRule type="expression" dxfId="8839" priority="10451" stopIfTrue="1">
      <formula>WEEKDAY($A27)=1</formula>
    </cfRule>
  </conditionalFormatting>
  <conditionalFormatting sqref="FK27">
    <cfRule type="expression" dxfId="8838" priority="10450" stopIfTrue="1">
      <formula>WEEKDAY($A27)=1</formula>
    </cfRule>
  </conditionalFormatting>
  <conditionalFormatting sqref="FK27">
    <cfRule type="expression" dxfId="8837" priority="10449" stopIfTrue="1">
      <formula>WEEKDAY($A27)=1</formula>
    </cfRule>
  </conditionalFormatting>
  <conditionalFormatting sqref="FK27">
    <cfRule type="expression" dxfId="8836" priority="10448" stopIfTrue="1">
      <formula>WEEKDAY($A27)=1</formula>
    </cfRule>
  </conditionalFormatting>
  <conditionalFormatting sqref="FK27">
    <cfRule type="expression" dxfId="8835" priority="10447" stopIfTrue="1">
      <formula>WEEKDAY($A27)=1</formula>
    </cfRule>
  </conditionalFormatting>
  <conditionalFormatting sqref="FK27">
    <cfRule type="expression" dxfId="8834" priority="10446" stopIfTrue="1">
      <formula>WEEKDAY($A27)=1</formula>
    </cfRule>
  </conditionalFormatting>
  <conditionalFormatting sqref="FK27">
    <cfRule type="expression" dxfId="8833" priority="10445" stopIfTrue="1">
      <formula>WEEKDAY($A27)=1</formula>
    </cfRule>
  </conditionalFormatting>
  <conditionalFormatting sqref="FK27">
    <cfRule type="expression" dxfId="8832" priority="10444" stopIfTrue="1">
      <formula>WEEKDAY($A27)=1</formula>
    </cfRule>
  </conditionalFormatting>
  <conditionalFormatting sqref="FK27">
    <cfRule type="expression" dxfId="8831" priority="10443" stopIfTrue="1">
      <formula>WEEKDAY($A27)=1</formula>
    </cfRule>
  </conditionalFormatting>
  <conditionalFormatting sqref="FK27">
    <cfRule type="expression" dxfId="8830" priority="10442" stopIfTrue="1">
      <formula>WEEKDAY($A27)=1</formula>
    </cfRule>
  </conditionalFormatting>
  <conditionalFormatting sqref="FK27">
    <cfRule type="expression" dxfId="8829" priority="10441" stopIfTrue="1">
      <formula>WEEKDAY($A27)=1</formula>
    </cfRule>
  </conditionalFormatting>
  <conditionalFormatting sqref="FK27">
    <cfRule type="expression" dxfId="8828" priority="10440" stopIfTrue="1">
      <formula>WEEKDAY($A27)=1</formula>
    </cfRule>
  </conditionalFormatting>
  <conditionalFormatting sqref="FK27">
    <cfRule type="expression" dxfId="8827" priority="10439" stopIfTrue="1">
      <formula>WEEKDAY($A27)=1</formula>
    </cfRule>
  </conditionalFormatting>
  <conditionalFormatting sqref="FK27">
    <cfRule type="expression" dxfId="8826" priority="10438" stopIfTrue="1">
      <formula>WEEKDAY($A27)=1</formula>
    </cfRule>
  </conditionalFormatting>
  <conditionalFormatting sqref="FK27">
    <cfRule type="expression" dxfId="8825" priority="10437" stopIfTrue="1">
      <formula>WEEKDAY($A27)=1</formula>
    </cfRule>
  </conditionalFormatting>
  <conditionalFormatting sqref="FK27">
    <cfRule type="expression" dxfId="8824" priority="10436" stopIfTrue="1">
      <formula>WEEKDAY($A27)=1</formula>
    </cfRule>
  </conditionalFormatting>
  <conditionalFormatting sqref="FK27">
    <cfRule type="expression" dxfId="8823" priority="10435" stopIfTrue="1">
      <formula>WEEKDAY($A27)=1</formula>
    </cfRule>
  </conditionalFormatting>
  <conditionalFormatting sqref="FK27">
    <cfRule type="expression" dxfId="8822" priority="10434" stopIfTrue="1">
      <formula>WEEKDAY($A27)=1</formula>
    </cfRule>
  </conditionalFormatting>
  <conditionalFormatting sqref="FK27">
    <cfRule type="expression" dxfId="8821" priority="10433" stopIfTrue="1">
      <formula>WEEKDAY($A27)=1</formula>
    </cfRule>
  </conditionalFormatting>
  <conditionalFormatting sqref="FK27">
    <cfRule type="expression" dxfId="8820" priority="10432" stopIfTrue="1">
      <formula>WEEKDAY($A27)=1</formula>
    </cfRule>
  </conditionalFormatting>
  <conditionalFormatting sqref="FK27">
    <cfRule type="expression" dxfId="8819" priority="10431" stopIfTrue="1">
      <formula>WEEKDAY($A27)=1</formula>
    </cfRule>
  </conditionalFormatting>
  <conditionalFormatting sqref="FK27">
    <cfRule type="expression" dxfId="8818" priority="10430" stopIfTrue="1">
      <formula>WEEKDAY($A27)=1</formula>
    </cfRule>
  </conditionalFormatting>
  <conditionalFormatting sqref="FK27">
    <cfRule type="expression" dxfId="8817" priority="10429" stopIfTrue="1">
      <formula>WEEKDAY($A27)=1</formula>
    </cfRule>
  </conditionalFormatting>
  <conditionalFormatting sqref="FK27">
    <cfRule type="expression" dxfId="8816" priority="10428" stopIfTrue="1">
      <formula>WEEKDAY($A27)=1</formula>
    </cfRule>
  </conditionalFormatting>
  <conditionalFormatting sqref="FK27">
    <cfRule type="expression" dxfId="8815" priority="10427" stopIfTrue="1">
      <formula>WEEKDAY($A27)=1</formula>
    </cfRule>
  </conditionalFormatting>
  <conditionalFormatting sqref="FK27">
    <cfRule type="expression" dxfId="8814" priority="10426" stopIfTrue="1">
      <formula>WEEKDAY($A27)=1</formula>
    </cfRule>
  </conditionalFormatting>
  <conditionalFormatting sqref="FK27">
    <cfRule type="expression" dxfId="8813" priority="10425" stopIfTrue="1">
      <formula>WEEKDAY($A27)=1</formula>
    </cfRule>
  </conditionalFormatting>
  <conditionalFormatting sqref="FK27">
    <cfRule type="expression" dxfId="8812" priority="10424" stopIfTrue="1">
      <formula>WEEKDAY($A27)=1</formula>
    </cfRule>
  </conditionalFormatting>
  <conditionalFormatting sqref="FK27">
    <cfRule type="expression" dxfId="8811" priority="10423" stopIfTrue="1">
      <formula>WEEKDAY($A27)=1</formula>
    </cfRule>
  </conditionalFormatting>
  <conditionalFormatting sqref="FK27">
    <cfRule type="expression" dxfId="8810" priority="10422" stopIfTrue="1">
      <formula>WEEKDAY($A27)=1</formula>
    </cfRule>
  </conditionalFormatting>
  <conditionalFormatting sqref="FK27">
    <cfRule type="expression" dxfId="8809" priority="10421" stopIfTrue="1">
      <formula>WEEKDAY($A27)=1</formula>
    </cfRule>
  </conditionalFormatting>
  <conditionalFormatting sqref="FK27">
    <cfRule type="expression" dxfId="8808" priority="10420" stopIfTrue="1">
      <formula>WEEKDAY($A27)=1</formula>
    </cfRule>
  </conditionalFormatting>
  <conditionalFormatting sqref="FK27">
    <cfRule type="expression" dxfId="8807" priority="10419" stopIfTrue="1">
      <formula>WEEKDAY($A27)=1</formula>
    </cfRule>
  </conditionalFormatting>
  <conditionalFormatting sqref="FK27">
    <cfRule type="expression" dxfId="8806" priority="10418" stopIfTrue="1">
      <formula>WEEKDAY($A27)=1</formula>
    </cfRule>
  </conditionalFormatting>
  <conditionalFormatting sqref="FK27">
    <cfRule type="expression" dxfId="8805" priority="10417" stopIfTrue="1">
      <formula>WEEKDAY($A27)=1</formula>
    </cfRule>
  </conditionalFormatting>
  <conditionalFormatting sqref="FK27">
    <cfRule type="expression" dxfId="8804" priority="10416" stopIfTrue="1">
      <formula>WEEKDAY($A27)=1</formula>
    </cfRule>
  </conditionalFormatting>
  <conditionalFormatting sqref="FK27">
    <cfRule type="expression" dxfId="8803" priority="10415" stopIfTrue="1">
      <formula>WEEKDAY($A27)=1</formula>
    </cfRule>
  </conditionalFormatting>
  <conditionalFormatting sqref="FK27">
    <cfRule type="expression" dxfId="8802" priority="10414" stopIfTrue="1">
      <formula>WEEKDAY($A27)=1</formula>
    </cfRule>
  </conditionalFormatting>
  <conditionalFormatting sqref="FK27">
    <cfRule type="expression" dxfId="8801" priority="10409" stopIfTrue="1">
      <formula>WEEKDAY($A27)=1</formula>
    </cfRule>
  </conditionalFormatting>
  <conditionalFormatting sqref="FK27">
    <cfRule type="expression" dxfId="8800" priority="10412" stopIfTrue="1">
      <formula>WEEKDAY($A27)=1</formula>
    </cfRule>
  </conditionalFormatting>
  <conditionalFormatting sqref="FK27">
    <cfRule type="expression" dxfId="8799" priority="10411" stopIfTrue="1">
      <formula>WEEKDAY($A27)=1</formula>
    </cfRule>
  </conditionalFormatting>
  <conditionalFormatting sqref="FK27">
    <cfRule type="expression" dxfId="8798" priority="10410" stopIfTrue="1">
      <formula>WEEKDAY($A27)=1</formula>
    </cfRule>
  </conditionalFormatting>
  <conditionalFormatting sqref="FK27">
    <cfRule type="expression" dxfId="8797" priority="10408" stopIfTrue="1">
      <formula>WEEKDAY($A27)=1</formula>
    </cfRule>
  </conditionalFormatting>
  <conditionalFormatting sqref="FK27">
    <cfRule type="expression" dxfId="8796" priority="10407" stopIfTrue="1">
      <formula>WEEKDAY($A27)=1</formula>
    </cfRule>
  </conditionalFormatting>
  <conditionalFormatting sqref="FK27">
    <cfRule type="expression" dxfId="8795" priority="10406" stopIfTrue="1">
      <formula>WEEKDAY($A27)=1</formula>
    </cfRule>
  </conditionalFormatting>
  <conditionalFormatting sqref="FK27">
    <cfRule type="expression" dxfId="8794" priority="10405" stopIfTrue="1">
      <formula>WEEKDAY($A27)=1</formula>
    </cfRule>
  </conditionalFormatting>
  <conditionalFormatting sqref="FK27">
    <cfRule type="expression" dxfId="8793" priority="10358" stopIfTrue="1">
      <formula>WEEKDAY($A27)=1</formula>
    </cfRule>
  </conditionalFormatting>
  <conditionalFormatting sqref="FK27">
    <cfRule type="expression" dxfId="8792" priority="10404" stopIfTrue="1">
      <formula>WEEKDAY($A27)=1</formula>
    </cfRule>
  </conditionalFormatting>
  <conditionalFormatting sqref="FK27">
    <cfRule type="expression" dxfId="8791" priority="10403" stopIfTrue="1">
      <formula>WEEKDAY($A27)=1</formula>
    </cfRule>
  </conditionalFormatting>
  <conditionalFormatting sqref="FK27">
    <cfRule type="expression" dxfId="8790" priority="10402" stopIfTrue="1">
      <formula>WEEKDAY($A27)=1</formula>
    </cfRule>
  </conditionalFormatting>
  <conditionalFormatting sqref="FK27">
    <cfRule type="expression" dxfId="8789" priority="10401" stopIfTrue="1">
      <formula>WEEKDAY($A27)=1</formula>
    </cfRule>
  </conditionalFormatting>
  <conditionalFormatting sqref="FK27">
    <cfRule type="expression" dxfId="8788" priority="10400" stopIfTrue="1">
      <formula>WEEKDAY($A27)=1</formula>
    </cfRule>
  </conditionalFormatting>
  <conditionalFormatting sqref="FK27">
    <cfRule type="expression" dxfId="8787" priority="10399" stopIfTrue="1">
      <formula>WEEKDAY($A27)=1</formula>
    </cfRule>
  </conditionalFormatting>
  <conditionalFormatting sqref="FK27">
    <cfRule type="expression" dxfId="8786" priority="10398" stopIfTrue="1">
      <formula>WEEKDAY($A27)=1</formula>
    </cfRule>
  </conditionalFormatting>
  <conditionalFormatting sqref="FK27">
    <cfRule type="expression" dxfId="8785" priority="10397" stopIfTrue="1">
      <formula>WEEKDAY($A27)=1</formula>
    </cfRule>
  </conditionalFormatting>
  <conditionalFormatting sqref="FK27">
    <cfRule type="expression" dxfId="8784" priority="10396" stopIfTrue="1">
      <formula>WEEKDAY($A27)=1</formula>
    </cfRule>
  </conditionalFormatting>
  <conditionalFormatting sqref="FK27">
    <cfRule type="expression" dxfId="8783" priority="10395" stopIfTrue="1">
      <formula>WEEKDAY($A27)=1</formula>
    </cfRule>
  </conditionalFormatting>
  <conditionalFormatting sqref="FK27">
    <cfRule type="expression" dxfId="8782" priority="10394" stopIfTrue="1">
      <formula>WEEKDAY($A27)=1</formula>
    </cfRule>
  </conditionalFormatting>
  <conditionalFormatting sqref="FK27">
    <cfRule type="expression" dxfId="8781" priority="10393" stopIfTrue="1">
      <formula>WEEKDAY($A27)=1</formula>
    </cfRule>
  </conditionalFormatting>
  <conditionalFormatting sqref="FK27">
    <cfRule type="expression" dxfId="8780" priority="10392" stopIfTrue="1">
      <formula>WEEKDAY($A27)=1</formula>
    </cfRule>
  </conditionalFormatting>
  <conditionalFormatting sqref="FK27">
    <cfRule type="expression" dxfId="8779" priority="10391" stopIfTrue="1">
      <formula>WEEKDAY($A27)=1</formula>
    </cfRule>
  </conditionalFormatting>
  <conditionalFormatting sqref="FK27">
    <cfRule type="expression" dxfId="8778" priority="10390" stopIfTrue="1">
      <formula>WEEKDAY($A27)=1</formula>
    </cfRule>
  </conditionalFormatting>
  <conditionalFormatting sqref="FK27">
    <cfRule type="expression" dxfId="8777" priority="10389" stopIfTrue="1">
      <formula>WEEKDAY($A27)=1</formula>
    </cfRule>
  </conditionalFormatting>
  <conditionalFormatting sqref="FK27">
    <cfRule type="expression" dxfId="8776" priority="10388" stopIfTrue="1">
      <formula>WEEKDAY($A27)=1</formula>
    </cfRule>
  </conditionalFormatting>
  <conditionalFormatting sqref="FK27">
    <cfRule type="expression" dxfId="8775" priority="10387" stopIfTrue="1">
      <formula>WEEKDAY($A27)=1</formula>
    </cfRule>
  </conditionalFormatting>
  <conditionalFormatting sqref="FK27">
    <cfRule type="expression" dxfId="8774" priority="10386" stopIfTrue="1">
      <formula>WEEKDAY($A27)=1</formula>
    </cfRule>
  </conditionalFormatting>
  <conditionalFormatting sqref="FK27">
    <cfRule type="expression" dxfId="8773" priority="10385" stopIfTrue="1">
      <formula>WEEKDAY($A27)=1</formula>
    </cfRule>
  </conditionalFormatting>
  <conditionalFormatting sqref="FK27">
    <cfRule type="expression" dxfId="8772" priority="10384" stopIfTrue="1">
      <formula>WEEKDAY($A27)=1</formula>
    </cfRule>
  </conditionalFormatting>
  <conditionalFormatting sqref="FK27">
    <cfRule type="expression" dxfId="8771" priority="10383" stopIfTrue="1">
      <formula>WEEKDAY($A27)=1</formula>
    </cfRule>
  </conditionalFormatting>
  <conditionalFormatting sqref="FK27">
    <cfRule type="expression" dxfId="8770" priority="10382" stopIfTrue="1">
      <formula>WEEKDAY($A27)=1</formula>
    </cfRule>
  </conditionalFormatting>
  <conditionalFormatting sqref="FK27">
    <cfRule type="expression" dxfId="8769" priority="10381" stopIfTrue="1">
      <formula>WEEKDAY($A27)=1</formula>
    </cfRule>
  </conditionalFormatting>
  <conditionalFormatting sqref="FK27">
    <cfRule type="expression" dxfId="8768" priority="10380" stopIfTrue="1">
      <formula>WEEKDAY($A27)=1</formula>
    </cfRule>
  </conditionalFormatting>
  <conditionalFormatting sqref="FK27">
    <cfRule type="expression" dxfId="8767" priority="10379" stopIfTrue="1">
      <formula>WEEKDAY($A27)=1</formula>
    </cfRule>
  </conditionalFormatting>
  <conditionalFormatting sqref="FK27">
    <cfRule type="expression" dxfId="8766" priority="10378" stopIfTrue="1">
      <formula>WEEKDAY($A27)=1</formula>
    </cfRule>
  </conditionalFormatting>
  <conditionalFormatting sqref="FK27">
    <cfRule type="expression" dxfId="8765" priority="10377" stopIfTrue="1">
      <formula>WEEKDAY($A27)=1</formula>
    </cfRule>
  </conditionalFormatting>
  <conditionalFormatting sqref="FK27">
    <cfRule type="expression" dxfId="8764" priority="10376" stopIfTrue="1">
      <formula>WEEKDAY($A27)=1</formula>
    </cfRule>
  </conditionalFormatting>
  <conditionalFormatting sqref="FK27">
    <cfRule type="expression" dxfId="8763" priority="10375" stopIfTrue="1">
      <formula>WEEKDAY($A27)=1</formula>
    </cfRule>
  </conditionalFormatting>
  <conditionalFormatting sqref="FK27">
    <cfRule type="expression" dxfId="8762" priority="10374" stopIfTrue="1">
      <formula>WEEKDAY($A27)=1</formula>
    </cfRule>
  </conditionalFormatting>
  <conditionalFormatting sqref="FK27">
    <cfRule type="expression" dxfId="8761" priority="10373" stopIfTrue="1">
      <formula>WEEKDAY($A27)=1</formula>
    </cfRule>
  </conditionalFormatting>
  <conditionalFormatting sqref="FK27">
    <cfRule type="expression" dxfId="8760" priority="10372" stopIfTrue="1">
      <formula>WEEKDAY($A27)=1</formula>
    </cfRule>
  </conditionalFormatting>
  <conditionalFormatting sqref="FK27">
    <cfRule type="expression" dxfId="8759" priority="10371" stopIfTrue="1">
      <formula>WEEKDAY($A27)=1</formula>
    </cfRule>
  </conditionalFormatting>
  <conditionalFormatting sqref="FK27">
    <cfRule type="expression" dxfId="8758" priority="10370" stopIfTrue="1">
      <formula>WEEKDAY($A27)=1</formula>
    </cfRule>
  </conditionalFormatting>
  <conditionalFormatting sqref="FK27">
    <cfRule type="expression" dxfId="8757" priority="10369" stopIfTrue="1">
      <formula>WEEKDAY($A27)=1</formula>
    </cfRule>
  </conditionalFormatting>
  <conditionalFormatting sqref="FK27">
    <cfRule type="expression" dxfId="8756" priority="10368" stopIfTrue="1">
      <formula>WEEKDAY($A27)=1</formula>
    </cfRule>
  </conditionalFormatting>
  <conditionalFormatting sqref="FK27">
    <cfRule type="expression" dxfId="8755" priority="10367" stopIfTrue="1">
      <formula>WEEKDAY($A27)=1</formula>
    </cfRule>
  </conditionalFormatting>
  <conditionalFormatting sqref="FK27">
    <cfRule type="expression" dxfId="8754" priority="10366" stopIfTrue="1">
      <formula>WEEKDAY($A27)=1</formula>
    </cfRule>
  </conditionalFormatting>
  <conditionalFormatting sqref="FK27">
    <cfRule type="expression" dxfId="8753" priority="10365" stopIfTrue="1">
      <formula>WEEKDAY($A27)=1</formula>
    </cfRule>
  </conditionalFormatting>
  <conditionalFormatting sqref="FK27">
    <cfRule type="expression" dxfId="8752" priority="10364" stopIfTrue="1">
      <formula>WEEKDAY($A27)=1</formula>
    </cfRule>
  </conditionalFormatting>
  <conditionalFormatting sqref="FK27">
    <cfRule type="expression" dxfId="8751" priority="10363" stopIfTrue="1">
      <formula>WEEKDAY($A27)=1</formula>
    </cfRule>
  </conditionalFormatting>
  <conditionalFormatting sqref="FK27">
    <cfRule type="expression" dxfId="8750" priority="10362" stopIfTrue="1">
      <formula>WEEKDAY($A27)=1</formula>
    </cfRule>
  </conditionalFormatting>
  <conditionalFormatting sqref="FK27">
    <cfRule type="expression" dxfId="8749" priority="10361" stopIfTrue="1">
      <formula>WEEKDAY($A27)=1</formula>
    </cfRule>
  </conditionalFormatting>
  <conditionalFormatting sqref="FK27">
    <cfRule type="expression" dxfId="8748" priority="10360" stopIfTrue="1">
      <formula>WEEKDAY($A27)=1</formula>
    </cfRule>
  </conditionalFormatting>
  <conditionalFormatting sqref="FK27">
    <cfRule type="expression" dxfId="8747" priority="10359" stopIfTrue="1">
      <formula>WEEKDAY($A27)=1</formula>
    </cfRule>
  </conditionalFormatting>
  <conditionalFormatting sqref="FK27">
    <cfRule type="expression" dxfId="8746" priority="10357" stopIfTrue="1">
      <formula>WEEKDAY($A27)=1</formula>
    </cfRule>
  </conditionalFormatting>
  <conditionalFormatting sqref="FK27">
    <cfRule type="expression" dxfId="8745" priority="10356" stopIfTrue="1">
      <formula>WEEKDAY($A27)=1</formula>
    </cfRule>
  </conditionalFormatting>
  <conditionalFormatting sqref="FK27">
    <cfRule type="expression" dxfId="8744" priority="10355" stopIfTrue="1">
      <formula>WEEKDAY($A27)=1</formula>
    </cfRule>
  </conditionalFormatting>
  <conditionalFormatting sqref="FK27">
    <cfRule type="expression" dxfId="8743" priority="10354" stopIfTrue="1">
      <formula>WEEKDAY($A27)=1</formula>
    </cfRule>
  </conditionalFormatting>
  <conditionalFormatting sqref="FK27">
    <cfRule type="expression" dxfId="8742" priority="10353" stopIfTrue="1">
      <formula>WEEKDAY($A27)=1</formula>
    </cfRule>
  </conditionalFormatting>
  <conditionalFormatting sqref="FK27">
    <cfRule type="expression" dxfId="8741" priority="10352" stopIfTrue="1">
      <formula>WEEKDAY($A27)=1</formula>
    </cfRule>
  </conditionalFormatting>
  <conditionalFormatting sqref="FK27">
    <cfRule type="expression" dxfId="8740" priority="10351" stopIfTrue="1">
      <formula>WEEKDAY($A27)=1</formula>
    </cfRule>
  </conditionalFormatting>
  <conditionalFormatting sqref="FK27">
    <cfRule type="expression" dxfId="8739" priority="10350" stopIfTrue="1">
      <formula>WEEKDAY($A27)=1</formula>
    </cfRule>
  </conditionalFormatting>
  <conditionalFormatting sqref="FK27">
    <cfRule type="expression" dxfId="8738" priority="10349" stopIfTrue="1">
      <formula>WEEKDAY($A27)=1</formula>
    </cfRule>
  </conditionalFormatting>
  <conditionalFormatting sqref="FK27">
    <cfRule type="expression" dxfId="8737" priority="10348" stopIfTrue="1">
      <formula>WEEKDAY($A27)=1</formula>
    </cfRule>
  </conditionalFormatting>
  <conditionalFormatting sqref="FK27">
    <cfRule type="expression" dxfId="8736" priority="10347" stopIfTrue="1">
      <formula>WEEKDAY($A27)=1</formula>
    </cfRule>
  </conditionalFormatting>
  <conditionalFormatting sqref="FK27">
    <cfRule type="expression" dxfId="8735" priority="10346" stopIfTrue="1">
      <formula>WEEKDAY($A27)=1</formula>
    </cfRule>
  </conditionalFormatting>
  <conditionalFormatting sqref="FK27">
    <cfRule type="expression" dxfId="8734" priority="10345" stopIfTrue="1">
      <formula>WEEKDAY($A27)=1</formula>
    </cfRule>
  </conditionalFormatting>
  <conditionalFormatting sqref="FK27">
    <cfRule type="expression" dxfId="8733" priority="10344" stopIfTrue="1">
      <formula>WEEKDAY($A27)=1</formula>
    </cfRule>
  </conditionalFormatting>
  <conditionalFormatting sqref="FK27">
    <cfRule type="expression" dxfId="8732" priority="10343" stopIfTrue="1">
      <formula>WEEKDAY($A27)=1</formula>
    </cfRule>
  </conditionalFormatting>
  <conditionalFormatting sqref="FK27">
    <cfRule type="expression" dxfId="8731" priority="10342" stopIfTrue="1">
      <formula>WEEKDAY($A27)=1</formula>
    </cfRule>
  </conditionalFormatting>
  <conditionalFormatting sqref="FK27">
    <cfRule type="expression" dxfId="8730" priority="10341" stopIfTrue="1">
      <formula>WEEKDAY($A27)=1</formula>
    </cfRule>
  </conditionalFormatting>
  <conditionalFormatting sqref="FK27">
    <cfRule type="expression" dxfId="8729" priority="10340" stopIfTrue="1">
      <formula>WEEKDAY($A27)=1</formula>
    </cfRule>
  </conditionalFormatting>
  <conditionalFormatting sqref="FK27">
    <cfRule type="expression" dxfId="8728" priority="10339" stopIfTrue="1">
      <formula>WEEKDAY($A27)=1</formula>
    </cfRule>
  </conditionalFormatting>
  <conditionalFormatting sqref="FK27">
    <cfRule type="expression" dxfId="8727" priority="10338" stopIfTrue="1">
      <formula>WEEKDAY($A27)=1</formula>
    </cfRule>
  </conditionalFormatting>
  <conditionalFormatting sqref="FK27">
    <cfRule type="expression" dxfId="8726" priority="10337" stopIfTrue="1">
      <formula>WEEKDAY($A27)=1</formula>
    </cfRule>
  </conditionalFormatting>
  <conditionalFormatting sqref="FK27">
    <cfRule type="expression" dxfId="8725" priority="10336" stopIfTrue="1">
      <formula>WEEKDAY($A27)=1</formula>
    </cfRule>
  </conditionalFormatting>
  <conditionalFormatting sqref="FK27">
    <cfRule type="expression" dxfId="8724" priority="10335" stopIfTrue="1">
      <formula>WEEKDAY($A27)=1</formula>
    </cfRule>
  </conditionalFormatting>
  <conditionalFormatting sqref="FK27">
    <cfRule type="expression" dxfId="8723" priority="10334" stopIfTrue="1">
      <formula>WEEKDAY($A27)=1</formula>
    </cfRule>
  </conditionalFormatting>
  <conditionalFormatting sqref="FK27">
    <cfRule type="expression" dxfId="8722" priority="10333" stopIfTrue="1">
      <formula>WEEKDAY($A27)=1</formula>
    </cfRule>
  </conditionalFormatting>
  <conditionalFormatting sqref="FK27">
    <cfRule type="expression" dxfId="8721" priority="10332" stopIfTrue="1">
      <formula>WEEKDAY($A27)=1</formula>
    </cfRule>
  </conditionalFormatting>
  <conditionalFormatting sqref="FK27">
    <cfRule type="expression" dxfId="8720" priority="10331" stopIfTrue="1">
      <formula>WEEKDAY($A27)=1</formula>
    </cfRule>
  </conditionalFormatting>
  <conditionalFormatting sqref="FK27">
    <cfRule type="expression" dxfId="8719" priority="10330" stopIfTrue="1">
      <formula>WEEKDAY($A27)=1</formula>
    </cfRule>
  </conditionalFormatting>
  <conditionalFormatting sqref="FK27">
    <cfRule type="expression" dxfId="8718" priority="10329" stopIfTrue="1">
      <formula>WEEKDAY($A27)=1</formula>
    </cfRule>
  </conditionalFormatting>
  <conditionalFormatting sqref="FK27">
    <cfRule type="expression" dxfId="8717" priority="10328" stopIfTrue="1">
      <formula>WEEKDAY($A27)=1</formula>
    </cfRule>
  </conditionalFormatting>
  <conditionalFormatting sqref="FK27">
    <cfRule type="expression" dxfId="8716" priority="10327" stopIfTrue="1">
      <formula>WEEKDAY($A27)=1</formula>
    </cfRule>
  </conditionalFormatting>
  <conditionalFormatting sqref="FK27">
    <cfRule type="expression" dxfId="8715" priority="10326" stopIfTrue="1">
      <formula>WEEKDAY($A27)=1</formula>
    </cfRule>
  </conditionalFormatting>
  <conditionalFormatting sqref="FK27">
    <cfRule type="expression" dxfId="8714" priority="10325" stopIfTrue="1">
      <formula>WEEKDAY($A27)=1</formula>
    </cfRule>
  </conditionalFormatting>
  <conditionalFormatting sqref="FK27">
    <cfRule type="expression" dxfId="8713" priority="10324" stopIfTrue="1">
      <formula>WEEKDAY($A27)=1</formula>
    </cfRule>
  </conditionalFormatting>
  <conditionalFormatting sqref="FK27">
    <cfRule type="expression" dxfId="8712" priority="10320" stopIfTrue="1">
      <formula>WEEKDAY($A27)=1</formula>
    </cfRule>
  </conditionalFormatting>
  <conditionalFormatting sqref="FK27">
    <cfRule type="expression" dxfId="8711" priority="10323" stopIfTrue="1">
      <formula>WEEKDAY($A27)=1</formula>
    </cfRule>
  </conditionalFormatting>
  <conditionalFormatting sqref="FK27">
    <cfRule type="expression" dxfId="8710" priority="10322" stopIfTrue="1">
      <formula>WEEKDAY($A27)=1</formula>
    </cfRule>
  </conditionalFormatting>
  <conditionalFormatting sqref="FK27">
    <cfRule type="expression" dxfId="8709" priority="10321" stopIfTrue="1">
      <formula>WEEKDAY($A27)=1</formula>
    </cfRule>
  </conditionalFormatting>
  <conditionalFormatting sqref="FK27">
    <cfRule type="expression" dxfId="8708" priority="10319" stopIfTrue="1">
      <formula>WEEKDAY($A27)=1</formula>
    </cfRule>
  </conditionalFormatting>
  <conditionalFormatting sqref="FK27">
    <cfRule type="expression" dxfId="8707" priority="10318" stopIfTrue="1">
      <formula>WEEKDAY($A27)=1</formula>
    </cfRule>
  </conditionalFormatting>
  <conditionalFormatting sqref="FK27">
    <cfRule type="expression" dxfId="8706" priority="10317" stopIfTrue="1">
      <formula>WEEKDAY($A27)=1</formula>
    </cfRule>
  </conditionalFormatting>
  <conditionalFormatting sqref="FK27">
    <cfRule type="expression" dxfId="8705" priority="10316" stopIfTrue="1">
      <formula>WEEKDAY($A27)=1</formula>
    </cfRule>
  </conditionalFormatting>
  <conditionalFormatting sqref="FK27">
    <cfRule type="expression" dxfId="8704" priority="10269" stopIfTrue="1">
      <formula>WEEKDAY($A27)=1</formula>
    </cfRule>
  </conditionalFormatting>
  <conditionalFormatting sqref="FK27">
    <cfRule type="expression" dxfId="8703" priority="10315" stopIfTrue="1">
      <formula>WEEKDAY($A27)=1</formula>
    </cfRule>
  </conditionalFormatting>
  <conditionalFormatting sqref="FK27">
    <cfRule type="expression" dxfId="8702" priority="10314" stopIfTrue="1">
      <formula>WEEKDAY($A27)=1</formula>
    </cfRule>
  </conditionalFormatting>
  <conditionalFormatting sqref="FK27">
    <cfRule type="expression" dxfId="8701" priority="10313" stopIfTrue="1">
      <formula>WEEKDAY($A27)=1</formula>
    </cfRule>
  </conditionalFormatting>
  <conditionalFormatting sqref="FK27">
    <cfRule type="expression" dxfId="8700" priority="10312" stopIfTrue="1">
      <formula>WEEKDAY($A27)=1</formula>
    </cfRule>
  </conditionalFormatting>
  <conditionalFormatting sqref="FK27">
    <cfRule type="expression" dxfId="8699" priority="10311" stopIfTrue="1">
      <formula>WEEKDAY($A27)=1</formula>
    </cfRule>
  </conditionalFormatting>
  <conditionalFormatting sqref="FK27">
    <cfRule type="expression" dxfId="8698" priority="10310" stopIfTrue="1">
      <formula>WEEKDAY($A27)=1</formula>
    </cfRule>
  </conditionalFormatting>
  <conditionalFormatting sqref="FK27">
    <cfRule type="expression" dxfId="8697" priority="10309" stopIfTrue="1">
      <formula>WEEKDAY($A27)=1</formula>
    </cfRule>
  </conditionalFormatting>
  <conditionalFormatting sqref="FK27">
    <cfRule type="expression" dxfId="8696" priority="10308" stopIfTrue="1">
      <formula>WEEKDAY($A27)=1</formula>
    </cfRule>
  </conditionalFormatting>
  <conditionalFormatting sqref="FK27">
    <cfRule type="expression" dxfId="8695" priority="10307" stopIfTrue="1">
      <formula>WEEKDAY($A27)=1</formula>
    </cfRule>
  </conditionalFormatting>
  <conditionalFormatting sqref="FK27">
    <cfRule type="expression" dxfId="8694" priority="10306" stopIfTrue="1">
      <formula>WEEKDAY($A27)=1</formula>
    </cfRule>
  </conditionalFormatting>
  <conditionalFormatting sqref="FK27">
    <cfRule type="expression" dxfId="8693" priority="10305" stopIfTrue="1">
      <formula>WEEKDAY($A27)=1</formula>
    </cfRule>
  </conditionalFormatting>
  <conditionalFormatting sqref="FK27">
    <cfRule type="expression" dxfId="8692" priority="10304" stopIfTrue="1">
      <formula>WEEKDAY($A27)=1</formula>
    </cfRule>
  </conditionalFormatting>
  <conditionalFormatting sqref="FK27">
    <cfRule type="expression" dxfId="8691" priority="10303" stopIfTrue="1">
      <formula>WEEKDAY($A27)=1</formula>
    </cfRule>
  </conditionalFormatting>
  <conditionalFormatting sqref="FK27">
    <cfRule type="expression" dxfId="8690" priority="10302" stopIfTrue="1">
      <formula>WEEKDAY($A27)=1</formula>
    </cfRule>
  </conditionalFormatting>
  <conditionalFormatting sqref="FK27">
    <cfRule type="expression" dxfId="8689" priority="10301" stopIfTrue="1">
      <formula>WEEKDAY($A27)=1</formula>
    </cfRule>
  </conditionalFormatting>
  <conditionalFormatting sqref="FK27">
    <cfRule type="expression" dxfId="8688" priority="10300" stopIfTrue="1">
      <formula>WEEKDAY($A27)=1</formula>
    </cfRule>
  </conditionalFormatting>
  <conditionalFormatting sqref="FK27">
    <cfRule type="expression" dxfId="8687" priority="10299" stopIfTrue="1">
      <formula>WEEKDAY($A27)=1</formula>
    </cfRule>
  </conditionalFormatting>
  <conditionalFormatting sqref="FK27">
    <cfRule type="expression" dxfId="8686" priority="10298" stopIfTrue="1">
      <formula>WEEKDAY($A27)=1</formula>
    </cfRule>
  </conditionalFormatting>
  <conditionalFormatting sqref="FK27">
    <cfRule type="expression" dxfId="8685" priority="10297" stopIfTrue="1">
      <formula>WEEKDAY($A27)=1</formula>
    </cfRule>
  </conditionalFormatting>
  <conditionalFormatting sqref="FK27">
    <cfRule type="expression" dxfId="8684" priority="10296" stopIfTrue="1">
      <formula>WEEKDAY($A27)=1</formula>
    </cfRule>
  </conditionalFormatting>
  <conditionalFormatting sqref="FK27">
    <cfRule type="expression" dxfId="8683" priority="10295" stopIfTrue="1">
      <formula>WEEKDAY($A27)=1</formula>
    </cfRule>
  </conditionalFormatting>
  <conditionalFormatting sqref="FK27">
    <cfRule type="expression" dxfId="8682" priority="10294" stopIfTrue="1">
      <formula>WEEKDAY($A27)=1</formula>
    </cfRule>
  </conditionalFormatting>
  <conditionalFormatting sqref="FK27">
    <cfRule type="expression" dxfId="8681" priority="10293" stopIfTrue="1">
      <formula>WEEKDAY($A27)=1</formula>
    </cfRule>
  </conditionalFormatting>
  <conditionalFormatting sqref="FK27">
    <cfRule type="expression" dxfId="8680" priority="10292" stopIfTrue="1">
      <formula>WEEKDAY($A27)=1</formula>
    </cfRule>
  </conditionalFormatting>
  <conditionalFormatting sqref="FK27">
    <cfRule type="expression" dxfId="8679" priority="10291" stopIfTrue="1">
      <formula>WEEKDAY($A27)=1</formula>
    </cfRule>
  </conditionalFormatting>
  <conditionalFormatting sqref="FK27">
    <cfRule type="expression" dxfId="8678" priority="10290" stopIfTrue="1">
      <formula>WEEKDAY($A27)=1</formula>
    </cfRule>
  </conditionalFormatting>
  <conditionalFormatting sqref="FK27">
    <cfRule type="expression" dxfId="8677" priority="10289" stopIfTrue="1">
      <formula>WEEKDAY($A27)=1</formula>
    </cfRule>
  </conditionalFormatting>
  <conditionalFormatting sqref="FK27">
    <cfRule type="expression" dxfId="8676" priority="10288" stopIfTrue="1">
      <formula>WEEKDAY($A27)=1</formula>
    </cfRule>
  </conditionalFormatting>
  <conditionalFormatting sqref="FK27">
    <cfRule type="expression" dxfId="8675" priority="10287" stopIfTrue="1">
      <formula>WEEKDAY($A27)=1</formula>
    </cfRule>
  </conditionalFormatting>
  <conditionalFormatting sqref="FK27">
    <cfRule type="expression" dxfId="8674" priority="10286" stopIfTrue="1">
      <formula>WEEKDAY($A27)=1</formula>
    </cfRule>
  </conditionalFormatting>
  <conditionalFormatting sqref="FK27">
    <cfRule type="expression" dxfId="8673" priority="10285" stopIfTrue="1">
      <formula>WEEKDAY($A27)=1</formula>
    </cfRule>
  </conditionalFormatting>
  <conditionalFormatting sqref="FK27">
    <cfRule type="expression" dxfId="8672" priority="10284" stopIfTrue="1">
      <formula>WEEKDAY($A27)=1</formula>
    </cfRule>
  </conditionalFormatting>
  <conditionalFormatting sqref="FK27">
    <cfRule type="expression" dxfId="8671" priority="10283" stopIfTrue="1">
      <formula>WEEKDAY($A27)=1</formula>
    </cfRule>
  </conditionalFormatting>
  <conditionalFormatting sqref="FK27">
    <cfRule type="expression" dxfId="8670" priority="10282" stopIfTrue="1">
      <formula>WEEKDAY($A27)=1</formula>
    </cfRule>
  </conditionalFormatting>
  <conditionalFormatting sqref="FK27">
    <cfRule type="expression" dxfId="8669" priority="10281" stopIfTrue="1">
      <formula>WEEKDAY($A27)=1</formula>
    </cfRule>
  </conditionalFormatting>
  <conditionalFormatting sqref="FK27">
    <cfRule type="expression" dxfId="8668" priority="10280" stopIfTrue="1">
      <formula>WEEKDAY($A27)=1</formula>
    </cfRule>
  </conditionalFormatting>
  <conditionalFormatting sqref="FK27">
    <cfRule type="expression" dxfId="8667" priority="10279" stopIfTrue="1">
      <formula>WEEKDAY($A27)=1</formula>
    </cfRule>
  </conditionalFormatting>
  <conditionalFormatting sqref="FK27">
    <cfRule type="expression" dxfId="8666" priority="10278" stopIfTrue="1">
      <formula>WEEKDAY($A27)=1</formula>
    </cfRule>
  </conditionalFormatting>
  <conditionalFormatting sqref="FK27">
    <cfRule type="expression" dxfId="8665" priority="10277" stopIfTrue="1">
      <formula>WEEKDAY($A27)=1</formula>
    </cfRule>
  </conditionalFormatting>
  <conditionalFormatting sqref="FK27">
    <cfRule type="expression" dxfId="8664" priority="10276" stopIfTrue="1">
      <formula>WEEKDAY($A27)=1</formula>
    </cfRule>
  </conditionalFormatting>
  <conditionalFormatting sqref="FK27">
    <cfRule type="expression" dxfId="8663" priority="10275" stopIfTrue="1">
      <formula>WEEKDAY($A27)=1</formula>
    </cfRule>
  </conditionalFormatting>
  <conditionalFormatting sqref="FK27">
    <cfRule type="expression" dxfId="8662" priority="10274" stopIfTrue="1">
      <formula>WEEKDAY($A27)=1</formula>
    </cfRule>
  </conditionalFormatting>
  <conditionalFormatting sqref="FK27">
    <cfRule type="expression" dxfId="8661" priority="10273" stopIfTrue="1">
      <formula>WEEKDAY($A27)=1</formula>
    </cfRule>
  </conditionalFormatting>
  <conditionalFormatting sqref="FK27">
    <cfRule type="expression" dxfId="8660" priority="10272" stopIfTrue="1">
      <formula>WEEKDAY($A27)=1</formula>
    </cfRule>
  </conditionalFormatting>
  <conditionalFormatting sqref="FK27">
    <cfRule type="expression" dxfId="8659" priority="10271" stopIfTrue="1">
      <formula>WEEKDAY($A27)=1</formula>
    </cfRule>
  </conditionalFormatting>
  <conditionalFormatting sqref="FK27">
    <cfRule type="expression" dxfId="8658" priority="10270" stopIfTrue="1">
      <formula>WEEKDAY($A27)=1</formula>
    </cfRule>
  </conditionalFormatting>
  <conditionalFormatting sqref="FK27">
    <cfRule type="expression" dxfId="8657" priority="10268" stopIfTrue="1">
      <formula>WEEKDAY($A27)=1</formula>
    </cfRule>
  </conditionalFormatting>
  <conditionalFormatting sqref="FK27">
    <cfRule type="expression" dxfId="8656" priority="10267" stopIfTrue="1">
      <formula>WEEKDAY($A27)=1</formula>
    </cfRule>
  </conditionalFormatting>
  <conditionalFormatting sqref="FK27">
    <cfRule type="expression" dxfId="8655" priority="10266" stopIfTrue="1">
      <formula>WEEKDAY($A27)=1</formula>
    </cfRule>
  </conditionalFormatting>
  <conditionalFormatting sqref="FK27">
    <cfRule type="expression" dxfId="8654" priority="10265" stopIfTrue="1">
      <formula>WEEKDAY($A27)=1</formula>
    </cfRule>
  </conditionalFormatting>
  <conditionalFormatting sqref="FK27">
    <cfRule type="expression" dxfId="8653" priority="10264" stopIfTrue="1">
      <formula>WEEKDAY($A27)=1</formula>
    </cfRule>
  </conditionalFormatting>
  <conditionalFormatting sqref="FK27">
    <cfRule type="expression" dxfId="8652" priority="10263" stopIfTrue="1">
      <formula>WEEKDAY($A27)=1</formula>
    </cfRule>
  </conditionalFormatting>
  <conditionalFormatting sqref="FK27">
    <cfRule type="expression" dxfId="8651" priority="10262" stopIfTrue="1">
      <formula>WEEKDAY($A27)=1</formula>
    </cfRule>
  </conditionalFormatting>
  <conditionalFormatting sqref="FK27">
    <cfRule type="expression" dxfId="8650" priority="10261" stopIfTrue="1">
      <formula>WEEKDAY($A27)=1</formula>
    </cfRule>
  </conditionalFormatting>
  <conditionalFormatting sqref="FK27">
    <cfRule type="expression" dxfId="8649" priority="10260" stopIfTrue="1">
      <formula>WEEKDAY($A27)=1</formula>
    </cfRule>
  </conditionalFormatting>
  <conditionalFormatting sqref="FK27">
    <cfRule type="expression" dxfId="8648" priority="10259" stopIfTrue="1">
      <formula>WEEKDAY($A27)=1</formula>
    </cfRule>
  </conditionalFormatting>
  <conditionalFormatting sqref="FK27">
    <cfRule type="expression" dxfId="8647" priority="10258" stopIfTrue="1">
      <formula>WEEKDAY($A27)=1</formula>
    </cfRule>
  </conditionalFormatting>
  <conditionalFormatting sqref="FK27">
    <cfRule type="expression" dxfId="8646" priority="10257" stopIfTrue="1">
      <formula>WEEKDAY($A27)=1</formula>
    </cfRule>
  </conditionalFormatting>
  <conditionalFormatting sqref="FK27">
    <cfRule type="expression" dxfId="8645" priority="10256" stopIfTrue="1">
      <formula>WEEKDAY($A27)=1</formula>
    </cfRule>
  </conditionalFormatting>
  <conditionalFormatting sqref="FK27">
    <cfRule type="expression" dxfId="8644" priority="10255" stopIfTrue="1">
      <formula>WEEKDAY($A27)=1</formula>
    </cfRule>
  </conditionalFormatting>
  <conditionalFormatting sqref="FK27">
    <cfRule type="expression" dxfId="8643" priority="10254" stopIfTrue="1">
      <formula>WEEKDAY($A27)=1</formula>
    </cfRule>
  </conditionalFormatting>
  <conditionalFormatting sqref="FK27">
    <cfRule type="expression" dxfId="8642" priority="10253" stopIfTrue="1">
      <formula>WEEKDAY($A27)=1</formula>
    </cfRule>
  </conditionalFormatting>
  <conditionalFormatting sqref="FK27">
    <cfRule type="expression" dxfId="8641" priority="10252" stopIfTrue="1">
      <formula>WEEKDAY($A27)=1</formula>
    </cfRule>
  </conditionalFormatting>
  <conditionalFormatting sqref="FK27">
    <cfRule type="expression" dxfId="8640" priority="10251" stopIfTrue="1">
      <formula>WEEKDAY($A27)=1</formula>
    </cfRule>
  </conditionalFormatting>
  <conditionalFormatting sqref="FK27">
    <cfRule type="expression" dxfId="8639" priority="10250" stopIfTrue="1">
      <formula>WEEKDAY($A27)=1</formula>
    </cfRule>
  </conditionalFormatting>
  <conditionalFormatting sqref="FK27">
    <cfRule type="expression" dxfId="8638" priority="10249" stopIfTrue="1">
      <formula>WEEKDAY($A27)=1</formula>
    </cfRule>
  </conditionalFormatting>
  <conditionalFormatting sqref="FK27">
    <cfRule type="expression" dxfId="8637" priority="10248" stopIfTrue="1">
      <formula>WEEKDAY($A27)=1</formula>
    </cfRule>
  </conditionalFormatting>
  <conditionalFormatting sqref="FK27">
    <cfRule type="expression" dxfId="8636" priority="10247" stopIfTrue="1">
      <formula>WEEKDAY($A27)=1</formula>
    </cfRule>
  </conditionalFormatting>
  <conditionalFormatting sqref="FK27">
    <cfRule type="expression" dxfId="8635" priority="10246" stopIfTrue="1">
      <formula>WEEKDAY($A27)=1</formula>
    </cfRule>
  </conditionalFormatting>
  <conditionalFormatting sqref="FK27">
    <cfRule type="expression" dxfId="8634" priority="10245" stopIfTrue="1">
      <formula>WEEKDAY($A27)=1</formula>
    </cfRule>
  </conditionalFormatting>
  <conditionalFormatting sqref="FK27">
    <cfRule type="expression" dxfId="8633" priority="10244" stopIfTrue="1">
      <formula>WEEKDAY($A27)=1</formula>
    </cfRule>
  </conditionalFormatting>
  <conditionalFormatting sqref="FK27">
    <cfRule type="expression" dxfId="8632" priority="10243" stopIfTrue="1">
      <formula>WEEKDAY($A27)=1</formula>
    </cfRule>
  </conditionalFormatting>
  <conditionalFormatting sqref="FK27">
    <cfRule type="expression" dxfId="8631" priority="10242" stopIfTrue="1">
      <formula>WEEKDAY($A27)=1</formula>
    </cfRule>
  </conditionalFormatting>
  <conditionalFormatting sqref="FK27">
    <cfRule type="expression" dxfId="8630" priority="10241" stopIfTrue="1">
      <formula>WEEKDAY($A27)=1</formula>
    </cfRule>
  </conditionalFormatting>
  <conditionalFormatting sqref="FK27">
    <cfRule type="expression" dxfId="8629" priority="10240" stopIfTrue="1">
      <formula>WEEKDAY($A27)=1</formula>
    </cfRule>
  </conditionalFormatting>
  <conditionalFormatting sqref="FK27">
    <cfRule type="expression" dxfId="8628" priority="10239" stopIfTrue="1">
      <formula>WEEKDAY($A27)=1</formula>
    </cfRule>
  </conditionalFormatting>
  <conditionalFormatting sqref="FK27">
    <cfRule type="expression" dxfId="8627" priority="10238" stopIfTrue="1">
      <formula>WEEKDAY($A27)=1</formula>
    </cfRule>
  </conditionalFormatting>
  <conditionalFormatting sqref="FK27">
    <cfRule type="expression" dxfId="8626" priority="10237" stopIfTrue="1">
      <formula>WEEKDAY($A27)=1</formula>
    </cfRule>
  </conditionalFormatting>
  <conditionalFormatting sqref="FK27">
    <cfRule type="expression" dxfId="8625" priority="10236" stopIfTrue="1">
      <formula>WEEKDAY($A27)=1</formula>
    </cfRule>
  </conditionalFormatting>
  <conditionalFormatting sqref="FK27">
    <cfRule type="expression" dxfId="8624" priority="10235" stopIfTrue="1">
      <formula>WEEKDAY($A27)=1</formula>
    </cfRule>
  </conditionalFormatting>
  <conditionalFormatting sqref="FK27">
    <cfRule type="expression" dxfId="8623" priority="10231" stopIfTrue="1">
      <formula>WEEKDAY($A27)=1</formula>
    </cfRule>
  </conditionalFormatting>
  <conditionalFormatting sqref="FK27">
    <cfRule type="expression" dxfId="8622" priority="10234" stopIfTrue="1">
      <formula>WEEKDAY($A27)=1</formula>
    </cfRule>
  </conditionalFormatting>
  <conditionalFormatting sqref="FK27">
    <cfRule type="expression" dxfId="8621" priority="10233" stopIfTrue="1">
      <formula>WEEKDAY($A27)=1</formula>
    </cfRule>
  </conditionalFormatting>
  <conditionalFormatting sqref="FK27">
    <cfRule type="expression" dxfId="8620" priority="10232" stopIfTrue="1">
      <formula>WEEKDAY($A27)=1</formula>
    </cfRule>
  </conditionalFormatting>
  <conditionalFormatting sqref="FK27">
    <cfRule type="expression" dxfId="8619" priority="10230" stopIfTrue="1">
      <formula>WEEKDAY($A27)=1</formula>
    </cfRule>
  </conditionalFormatting>
  <conditionalFormatting sqref="FK27">
    <cfRule type="expression" dxfId="8618" priority="10229" stopIfTrue="1">
      <formula>WEEKDAY($A27)=1</formula>
    </cfRule>
  </conditionalFormatting>
  <conditionalFormatting sqref="FK27">
    <cfRule type="expression" dxfId="8617" priority="10228" stopIfTrue="1">
      <formula>WEEKDAY($A27)=1</formula>
    </cfRule>
  </conditionalFormatting>
  <conditionalFormatting sqref="FK27">
    <cfRule type="expression" dxfId="8616" priority="10227" stopIfTrue="1">
      <formula>WEEKDAY($A27)=1</formula>
    </cfRule>
  </conditionalFormatting>
  <conditionalFormatting sqref="FK27">
    <cfRule type="expression" dxfId="8615" priority="10180" stopIfTrue="1">
      <formula>WEEKDAY($A27)=1</formula>
    </cfRule>
  </conditionalFormatting>
  <conditionalFormatting sqref="FK27">
    <cfRule type="expression" dxfId="8614" priority="10226" stopIfTrue="1">
      <formula>WEEKDAY($A27)=1</formula>
    </cfRule>
  </conditionalFormatting>
  <conditionalFormatting sqref="FK27">
    <cfRule type="expression" dxfId="8613" priority="10225" stopIfTrue="1">
      <formula>WEEKDAY($A27)=1</formula>
    </cfRule>
  </conditionalFormatting>
  <conditionalFormatting sqref="FK27">
    <cfRule type="expression" dxfId="8612" priority="10224" stopIfTrue="1">
      <formula>WEEKDAY($A27)=1</formula>
    </cfRule>
  </conditionalFormatting>
  <conditionalFormatting sqref="FK27">
    <cfRule type="expression" dxfId="8611" priority="10223" stopIfTrue="1">
      <formula>WEEKDAY($A27)=1</formula>
    </cfRule>
  </conditionalFormatting>
  <conditionalFormatting sqref="FK27">
    <cfRule type="expression" dxfId="8610" priority="10222" stopIfTrue="1">
      <formula>WEEKDAY($A27)=1</formula>
    </cfRule>
  </conditionalFormatting>
  <conditionalFormatting sqref="FK27">
    <cfRule type="expression" dxfId="8609" priority="10221" stopIfTrue="1">
      <formula>WEEKDAY($A27)=1</formula>
    </cfRule>
  </conditionalFormatting>
  <conditionalFormatting sqref="FK27">
    <cfRule type="expression" dxfId="8608" priority="10220" stopIfTrue="1">
      <formula>WEEKDAY($A27)=1</formula>
    </cfRule>
  </conditionalFormatting>
  <conditionalFormatting sqref="FK27">
    <cfRule type="expression" dxfId="8607" priority="10219" stopIfTrue="1">
      <formula>WEEKDAY($A27)=1</formula>
    </cfRule>
  </conditionalFormatting>
  <conditionalFormatting sqref="FK27">
    <cfRule type="expression" dxfId="8606" priority="10218" stopIfTrue="1">
      <formula>WEEKDAY($A27)=1</formula>
    </cfRule>
  </conditionalFormatting>
  <conditionalFormatting sqref="FK27">
    <cfRule type="expression" dxfId="8605" priority="10217" stopIfTrue="1">
      <formula>WEEKDAY($A27)=1</formula>
    </cfRule>
  </conditionalFormatting>
  <conditionalFormatting sqref="FK27">
    <cfRule type="expression" dxfId="8604" priority="10216" stopIfTrue="1">
      <formula>WEEKDAY($A27)=1</formula>
    </cfRule>
  </conditionalFormatting>
  <conditionalFormatting sqref="FK27">
    <cfRule type="expression" dxfId="8603" priority="10215" stopIfTrue="1">
      <formula>WEEKDAY($A27)=1</formula>
    </cfRule>
  </conditionalFormatting>
  <conditionalFormatting sqref="FK27">
    <cfRule type="expression" dxfId="8602" priority="10214" stopIfTrue="1">
      <formula>WEEKDAY($A27)=1</formula>
    </cfRule>
  </conditionalFormatting>
  <conditionalFormatting sqref="FK27">
    <cfRule type="expression" dxfId="8601" priority="10213" stopIfTrue="1">
      <formula>WEEKDAY($A27)=1</formula>
    </cfRule>
  </conditionalFormatting>
  <conditionalFormatting sqref="FK27">
    <cfRule type="expression" dxfId="8600" priority="10212" stopIfTrue="1">
      <formula>WEEKDAY($A27)=1</formula>
    </cfRule>
  </conditionalFormatting>
  <conditionalFormatting sqref="FK27">
    <cfRule type="expression" dxfId="8599" priority="10211" stopIfTrue="1">
      <formula>WEEKDAY($A27)=1</formula>
    </cfRule>
  </conditionalFormatting>
  <conditionalFormatting sqref="FK27">
    <cfRule type="expression" dxfId="8598" priority="10210" stopIfTrue="1">
      <formula>WEEKDAY($A27)=1</formula>
    </cfRule>
  </conditionalFormatting>
  <conditionalFormatting sqref="FK27">
    <cfRule type="expression" dxfId="8597" priority="10209" stopIfTrue="1">
      <formula>WEEKDAY($A27)=1</formula>
    </cfRule>
  </conditionalFormatting>
  <conditionalFormatting sqref="FK27">
    <cfRule type="expression" dxfId="8596" priority="10208" stopIfTrue="1">
      <formula>WEEKDAY($A27)=1</formula>
    </cfRule>
  </conditionalFormatting>
  <conditionalFormatting sqref="FK27">
    <cfRule type="expression" dxfId="8595" priority="10207" stopIfTrue="1">
      <formula>WEEKDAY($A27)=1</formula>
    </cfRule>
  </conditionalFormatting>
  <conditionalFormatting sqref="FK27">
    <cfRule type="expression" dxfId="8594" priority="10206" stopIfTrue="1">
      <formula>WEEKDAY($A27)=1</formula>
    </cfRule>
  </conditionalFormatting>
  <conditionalFormatting sqref="FK27">
    <cfRule type="expression" dxfId="8593" priority="10205" stopIfTrue="1">
      <formula>WEEKDAY($A27)=1</formula>
    </cfRule>
  </conditionalFormatting>
  <conditionalFormatting sqref="FK27">
    <cfRule type="expression" dxfId="8592" priority="10204" stopIfTrue="1">
      <formula>WEEKDAY($A27)=1</formula>
    </cfRule>
  </conditionalFormatting>
  <conditionalFormatting sqref="FK27">
    <cfRule type="expression" dxfId="8591" priority="10203" stopIfTrue="1">
      <formula>WEEKDAY($A27)=1</formula>
    </cfRule>
  </conditionalFormatting>
  <conditionalFormatting sqref="FK27">
    <cfRule type="expression" dxfId="8590" priority="10202" stopIfTrue="1">
      <formula>WEEKDAY($A27)=1</formula>
    </cfRule>
  </conditionalFormatting>
  <conditionalFormatting sqref="FK27">
    <cfRule type="expression" dxfId="8589" priority="10201" stopIfTrue="1">
      <formula>WEEKDAY($A27)=1</formula>
    </cfRule>
  </conditionalFormatting>
  <conditionalFormatting sqref="FK27">
    <cfRule type="expression" dxfId="8588" priority="10200" stopIfTrue="1">
      <formula>WEEKDAY($A27)=1</formula>
    </cfRule>
  </conditionalFormatting>
  <conditionalFormatting sqref="FK27">
    <cfRule type="expression" dxfId="8587" priority="10199" stopIfTrue="1">
      <formula>WEEKDAY($A27)=1</formula>
    </cfRule>
  </conditionalFormatting>
  <conditionalFormatting sqref="FK27">
    <cfRule type="expression" dxfId="8586" priority="10198" stopIfTrue="1">
      <formula>WEEKDAY($A27)=1</formula>
    </cfRule>
  </conditionalFormatting>
  <conditionalFormatting sqref="FK27">
    <cfRule type="expression" dxfId="8585" priority="10197" stopIfTrue="1">
      <formula>WEEKDAY($A27)=1</formula>
    </cfRule>
  </conditionalFormatting>
  <conditionalFormatting sqref="FK27">
    <cfRule type="expression" dxfId="8584" priority="10196" stopIfTrue="1">
      <formula>WEEKDAY($A27)=1</formula>
    </cfRule>
  </conditionalFormatting>
  <conditionalFormatting sqref="FK27">
    <cfRule type="expression" dxfId="8583" priority="10195" stopIfTrue="1">
      <formula>WEEKDAY($A27)=1</formula>
    </cfRule>
  </conditionalFormatting>
  <conditionalFormatting sqref="FK27">
    <cfRule type="expression" dxfId="8582" priority="10194" stopIfTrue="1">
      <formula>WEEKDAY($A27)=1</formula>
    </cfRule>
  </conditionalFormatting>
  <conditionalFormatting sqref="FK27">
    <cfRule type="expression" dxfId="8581" priority="10193" stopIfTrue="1">
      <formula>WEEKDAY($A27)=1</formula>
    </cfRule>
  </conditionalFormatting>
  <conditionalFormatting sqref="FK27">
    <cfRule type="expression" dxfId="8580" priority="10192" stopIfTrue="1">
      <formula>WEEKDAY($A27)=1</formula>
    </cfRule>
  </conditionalFormatting>
  <conditionalFormatting sqref="FK27">
    <cfRule type="expression" dxfId="8579" priority="10191" stopIfTrue="1">
      <formula>WEEKDAY($A27)=1</formula>
    </cfRule>
  </conditionalFormatting>
  <conditionalFormatting sqref="FK27">
    <cfRule type="expression" dxfId="8578" priority="10190" stopIfTrue="1">
      <formula>WEEKDAY($A27)=1</formula>
    </cfRule>
  </conditionalFormatting>
  <conditionalFormatting sqref="FK27">
    <cfRule type="expression" dxfId="8577" priority="10189" stopIfTrue="1">
      <formula>WEEKDAY($A27)=1</formula>
    </cfRule>
  </conditionalFormatting>
  <conditionalFormatting sqref="FK27">
    <cfRule type="expression" dxfId="8576" priority="10188" stopIfTrue="1">
      <formula>WEEKDAY($A27)=1</formula>
    </cfRule>
  </conditionalFormatting>
  <conditionalFormatting sqref="FK27">
    <cfRule type="expression" dxfId="8575" priority="10187" stopIfTrue="1">
      <formula>WEEKDAY($A27)=1</formula>
    </cfRule>
  </conditionalFormatting>
  <conditionalFormatting sqref="FK27">
    <cfRule type="expression" dxfId="8574" priority="10186" stopIfTrue="1">
      <formula>WEEKDAY($A27)=1</formula>
    </cfRule>
  </conditionalFormatting>
  <conditionalFormatting sqref="FK27">
    <cfRule type="expression" dxfId="8573" priority="10185" stopIfTrue="1">
      <formula>WEEKDAY($A27)=1</formula>
    </cfRule>
  </conditionalFormatting>
  <conditionalFormatting sqref="FK27">
    <cfRule type="expression" dxfId="8572" priority="10184" stopIfTrue="1">
      <formula>WEEKDAY($A27)=1</formula>
    </cfRule>
  </conditionalFormatting>
  <conditionalFormatting sqref="FK27">
    <cfRule type="expression" dxfId="8571" priority="10183" stopIfTrue="1">
      <formula>WEEKDAY($A27)=1</formula>
    </cfRule>
  </conditionalFormatting>
  <conditionalFormatting sqref="FK27">
    <cfRule type="expression" dxfId="8570" priority="10182" stopIfTrue="1">
      <formula>WEEKDAY($A27)=1</formula>
    </cfRule>
  </conditionalFormatting>
  <conditionalFormatting sqref="FK27">
    <cfRule type="expression" dxfId="8569" priority="10181" stopIfTrue="1">
      <formula>WEEKDAY($A27)=1</formula>
    </cfRule>
  </conditionalFormatting>
  <conditionalFormatting sqref="FK27">
    <cfRule type="expression" dxfId="8568" priority="10176" stopIfTrue="1">
      <formula>WEEKDAY($A27)=1</formula>
    </cfRule>
  </conditionalFormatting>
  <conditionalFormatting sqref="FK27">
    <cfRule type="expression" dxfId="8567" priority="10179" stopIfTrue="1">
      <formula>WEEKDAY($A27)=1</formula>
    </cfRule>
  </conditionalFormatting>
  <conditionalFormatting sqref="FK27">
    <cfRule type="expression" dxfId="8566" priority="10178" stopIfTrue="1">
      <formula>WEEKDAY($A27)=1</formula>
    </cfRule>
  </conditionalFormatting>
  <conditionalFormatting sqref="FK27">
    <cfRule type="expression" dxfId="8565" priority="10177" stopIfTrue="1">
      <formula>WEEKDAY($A27)=1</formula>
    </cfRule>
  </conditionalFormatting>
  <conditionalFormatting sqref="FK27">
    <cfRule type="expression" dxfId="8564" priority="10175" stopIfTrue="1">
      <formula>WEEKDAY($A27)=1</formula>
    </cfRule>
  </conditionalFormatting>
  <conditionalFormatting sqref="FK27">
    <cfRule type="expression" dxfId="8563" priority="10174" stopIfTrue="1">
      <formula>WEEKDAY($A27)=1</formula>
    </cfRule>
  </conditionalFormatting>
  <conditionalFormatting sqref="FK27">
    <cfRule type="expression" dxfId="8562" priority="10173" stopIfTrue="1">
      <formula>WEEKDAY($A27)=1</formula>
    </cfRule>
  </conditionalFormatting>
  <conditionalFormatting sqref="FK27">
    <cfRule type="expression" dxfId="8561" priority="10172" stopIfTrue="1">
      <formula>WEEKDAY($A27)=1</formula>
    </cfRule>
  </conditionalFormatting>
  <conditionalFormatting sqref="FK27">
    <cfRule type="expression" dxfId="8560" priority="10125" stopIfTrue="1">
      <formula>WEEKDAY($A27)=1</formula>
    </cfRule>
  </conditionalFormatting>
  <conditionalFormatting sqref="FK27">
    <cfRule type="expression" dxfId="8559" priority="10171" stopIfTrue="1">
      <formula>WEEKDAY($A27)=1</formula>
    </cfRule>
  </conditionalFormatting>
  <conditionalFormatting sqref="FK27">
    <cfRule type="expression" dxfId="8558" priority="10170" stopIfTrue="1">
      <formula>WEEKDAY($A27)=1</formula>
    </cfRule>
  </conditionalFormatting>
  <conditionalFormatting sqref="FK27">
    <cfRule type="expression" dxfId="8557" priority="10169" stopIfTrue="1">
      <formula>WEEKDAY($A27)=1</formula>
    </cfRule>
  </conditionalFormatting>
  <conditionalFormatting sqref="FK27">
    <cfRule type="expression" dxfId="8556" priority="10168" stopIfTrue="1">
      <formula>WEEKDAY($A27)=1</formula>
    </cfRule>
  </conditionalFormatting>
  <conditionalFormatting sqref="FK27">
    <cfRule type="expression" dxfId="8555" priority="10167" stopIfTrue="1">
      <formula>WEEKDAY($A27)=1</formula>
    </cfRule>
  </conditionalFormatting>
  <conditionalFormatting sqref="FK27">
    <cfRule type="expression" dxfId="8554" priority="10166" stopIfTrue="1">
      <formula>WEEKDAY($A27)=1</formula>
    </cfRule>
  </conditionalFormatting>
  <conditionalFormatting sqref="FK27">
    <cfRule type="expression" dxfId="8553" priority="10165" stopIfTrue="1">
      <formula>WEEKDAY($A27)=1</formula>
    </cfRule>
  </conditionalFormatting>
  <conditionalFormatting sqref="FK27">
    <cfRule type="expression" dxfId="8552" priority="10164" stopIfTrue="1">
      <formula>WEEKDAY($A27)=1</formula>
    </cfRule>
  </conditionalFormatting>
  <conditionalFormatting sqref="FK27">
    <cfRule type="expression" dxfId="8551" priority="10163" stopIfTrue="1">
      <formula>WEEKDAY($A27)=1</formula>
    </cfRule>
  </conditionalFormatting>
  <conditionalFormatting sqref="FK27">
    <cfRule type="expression" dxfId="8550" priority="10162" stopIfTrue="1">
      <formula>WEEKDAY($A27)=1</formula>
    </cfRule>
  </conditionalFormatting>
  <conditionalFormatting sqref="FK27">
    <cfRule type="expression" dxfId="8549" priority="10161" stopIfTrue="1">
      <formula>WEEKDAY($A27)=1</formula>
    </cfRule>
  </conditionalFormatting>
  <conditionalFormatting sqref="FK27">
    <cfRule type="expression" dxfId="8548" priority="10160" stopIfTrue="1">
      <formula>WEEKDAY($A27)=1</formula>
    </cfRule>
  </conditionalFormatting>
  <conditionalFormatting sqref="FK27">
    <cfRule type="expression" dxfId="8547" priority="10159" stopIfTrue="1">
      <formula>WEEKDAY($A27)=1</formula>
    </cfRule>
  </conditionalFormatting>
  <conditionalFormatting sqref="FK27">
    <cfRule type="expression" dxfId="8546" priority="10158" stopIfTrue="1">
      <formula>WEEKDAY($A27)=1</formula>
    </cfRule>
  </conditionalFormatting>
  <conditionalFormatting sqref="FK27">
    <cfRule type="expression" dxfId="8545" priority="10157" stopIfTrue="1">
      <formula>WEEKDAY($A27)=1</formula>
    </cfRule>
  </conditionalFormatting>
  <conditionalFormatting sqref="FK27">
    <cfRule type="expression" dxfId="8544" priority="10156" stopIfTrue="1">
      <formula>WEEKDAY($A27)=1</formula>
    </cfRule>
  </conditionalFormatting>
  <conditionalFormatting sqref="FK27">
    <cfRule type="expression" dxfId="8543" priority="10155" stopIfTrue="1">
      <formula>WEEKDAY($A27)=1</formula>
    </cfRule>
  </conditionalFormatting>
  <conditionalFormatting sqref="FK27">
    <cfRule type="expression" dxfId="8542" priority="10154" stopIfTrue="1">
      <formula>WEEKDAY($A27)=1</formula>
    </cfRule>
  </conditionalFormatting>
  <conditionalFormatting sqref="FK27">
    <cfRule type="expression" dxfId="8541" priority="10153" stopIfTrue="1">
      <formula>WEEKDAY($A27)=1</formula>
    </cfRule>
  </conditionalFormatting>
  <conditionalFormatting sqref="FK27">
    <cfRule type="expression" dxfId="8540" priority="10152" stopIfTrue="1">
      <formula>WEEKDAY($A27)=1</formula>
    </cfRule>
  </conditionalFormatting>
  <conditionalFormatting sqref="FK27">
    <cfRule type="expression" dxfId="8539" priority="10151" stopIfTrue="1">
      <formula>WEEKDAY($A27)=1</formula>
    </cfRule>
  </conditionalFormatting>
  <conditionalFormatting sqref="FK27">
    <cfRule type="expression" dxfId="8538" priority="10150" stopIfTrue="1">
      <formula>WEEKDAY($A27)=1</formula>
    </cfRule>
  </conditionalFormatting>
  <conditionalFormatting sqref="FK27">
    <cfRule type="expression" dxfId="8537" priority="10149" stopIfTrue="1">
      <formula>WEEKDAY($A27)=1</formula>
    </cfRule>
  </conditionalFormatting>
  <conditionalFormatting sqref="FK27">
    <cfRule type="expression" dxfId="8536" priority="10148" stopIfTrue="1">
      <formula>WEEKDAY($A27)=1</formula>
    </cfRule>
  </conditionalFormatting>
  <conditionalFormatting sqref="FK27">
    <cfRule type="expression" dxfId="8535" priority="10147" stopIfTrue="1">
      <formula>WEEKDAY($A27)=1</formula>
    </cfRule>
  </conditionalFormatting>
  <conditionalFormatting sqref="FK27">
    <cfRule type="expression" dxfId="8534" priority="10146" stopIfTrue="1">
      <formula>WEEKDAY($A27)=1</formula>
    </cfRule>
  </conditionalFormatting>
  <conditionalFormatting sqref="FK27">
    <cfRule type="expression" dxfId="8533" priority="10145" stopIfTrue="1">
      <formula>WEEKDAY($A27)=1</formula>
    </cfRule>
  </conditionalFormatting>
  <conditionalFormatting sqref="FK27">
    <cfRule type="expression" dxfId="8532" priority="10144" stopIfTrue="1">
      <formula>WEEKDAY($A27)=1</formula>
    </cfRule>
  </conditionalFormatting>
  <conditionalFormatting sqref="FK27">
    <cfRule type="expression" dxfId="8531" priority="10143" stopIfTrue="1">
      <formula>WEEKDAY($A27)=1</formula>
    </cfRule>
  </conditionalFormatting>
  <conditionalFormatting sqref="FK27">
    <cfRule type="expression" dxfId="8530" priority="10142" stopIfTrue="1">
      <formula>WEEKDAY($A27)=1</formula>
    </cfRule>
  </conditionalFormatting>
  <conditionalFormatting sqref="FK27">
    <cfRule type="expression" dxfId="8529" priority="10141" stopIfTrue="1">
      <formula>WEEKDAY($A27)=1</formula>
    </cfRule>
  </conditionalFormatting>
  <conditionalFormatting sqref="FK27">
    <cfRule type="expression" dxfId="8528" priority="10140" stopIfTrue="1">
      <formula>WEEKDAY($A27)=1</formula>
    </cfRule>
  </conditionalFormatting>
  <conditionalFormatting sqref="FK27">
    <cfRule type="expression" dxfId="8527" priority="10139" stopIfTrue="1">
      <formula>WEEKDAY($A27)=1</formula>
    </cfRule>
  </conditionalFormatting>
  <conditionalFormatting sqref="FK27">
    <cfRule type="expression" dxfId="8526" priority="10138" stopIfTrue="1">
      <formula>WEEKDAY($A27)=1</formula>
    </cfRule>
  </conditionalFormatting>
  <conditionalFormatting sqref="FK27">
    <cfRule type="expression" dxfId="8525" priority="10137" stopIfTrue="1">
      <formula>WEEKDAY($A27)=1</formula>
    </cfRule>
  </conditionalFormatting>
  <conditionalFormatting sqref="FK27">
    <cfRule type="expression" dxfId="8524" priority="10136" stopIfTrue="1">
      <formula>WEEKDAY($A27)=1</formula>
    </cfRule>
  </conditionalFormatting>
  <conditionalFormatting sqref="FK27">
    <cfRule type="expression" dxfId="8523" priority="10135" stopIfTrue="1">
      <formula>WEEKDAY($A27)=1</formula>
    </cfRule>
  </conditionalFormatting>
  <conditionalFormatting sqref="FK27">
    <cfRule type="expression" dxfId="8522" priority="10134" stopIfTrue="1">
      <formula>WEEKDAY($A27)=1</formula>
    </cfRule>
  </conditionalFormatting>
  <conditionalFormatting sqref="FK27">
    <cfRule type="expression" dxfId="8521" priority="10133" stopIfTrue="1">
      <formula>WEEKDAY($A27)=1</formula>
    </cfRule>
  </conditionalFormatting>
  <conditionalFormatting sqref="FK27">
    <cfRule type="expression" dxfId="8520" priority="10132" stopIfTrue="1">
      <formula>WEEKDAY($A27)=1</formula>
    </cfRule>
  </conditionalFormatting>
  <conditionalFormatting sqref="FK27">
    <cfRule type="expression" dxfId="8519" priority="10131" stopIfTrue="1">
      <formula>WEEKDAY($A27)=1</formula>
    </cfRule>
  </conditionalFormatting>
  <conditionalFormatting sqref="FK27">
    <cfRule type="expression" dxfId="8518" priority="10130" stopIfTrue="1">
      <formula>WEEKDAY($A27)=1</formula>
    </cfRule>
  </conditionalFormatting>
  <conditionalFormatting sqref="FK27">
    <cfRule type="expression" dxfId="8517" priority="10129" stopIfTrue="1">
      <formula>WEEKDAY($A27)=1</formula>
    </cfRule>
  </conditionalFormatting>
  <conditionalFormatting sqref="FK27">
    <cfRule type="expression" dxfId="8516" priority="10128" stopIfTrue="1">
      <formula>WEEKDAY($A27)=1</formula>
    </cfRule>
  </conditionalFormatting>
  <conditionalFormatting sqref="FK27">
    <cfRule type="expression" dxfId="8515" priority="10127" stopIfTrue="1">
      <formula>WEEKDAY($A27)=1</formula>
    </cfRule>
  </conditionalFormatting>
  <conditionalFormatting sqref="FK27">
    <cfRule type="expression" dxfId="8514" priority="10126" stopIfTrue="1">
      <formula>WEEKDAY($A27)=1</formula>
    </cfRule>
  </conditionalFormatting>
  <conditionalFormatting sqref="FK27">
    <cfRule type="expression" dxfId="8513" priority="10124" stopIfTrue="1">
      <formula>WEEKDAY($A27)=1</formula>
    </cfRule>
  </conditionalFormatting>
  <conditionalFormatting sqref="FK27">
    <cfRule type="expression" dxfId="8512" priority="10123" stopIfTrue="1">
      <formula>WEEKDAY($A27)=1</formula>
    </cfRule>
  </conditionalFormatting>
  <conditionalFormatting sqref="FK27">
    <cfRule type="expression" dxfId="8511" priority="10122" stopIfTrue="1">
      <formula>WEEKDAY($A27)=1</formula>
    </cfRule>
  </conditionalFormatting>
  <conditionalFormatting sqref="FK27">
    <cfRule type="expression" dxfId="8510" priority="10121" stopIfTrue="1">
      <formula>WEEKDAY($A27)=1</formula>
    </cfRule>
  </conditionalFormatting>
  <conditionalFormatting sqref="FK27">
    <cfRule type="expression" dxfId="8509" priority="10120" stopIfTrue="1">
      <formula>WEEKDAY($A27)=1</formula>
    </cfRule>
  </conditionalFormatting>
  <conditionalFormatting sqref="FK27">
    <cfRule type="expression" dxfId="8508" priority="10119" stopIfTrue="1">
      <formula>WEEKDAY($A27)=1</formula>
    </cfRule>
  </conditionalFormatting>
  <conditionalFormatting sqref="FK27">
    <cfRule type="expression" dxfId="8507" priority="10118" stopIfTrue="1">
      <formula>WEEKDAY($A27)=1</formula>
    </cfRule>
  </conditionalFormatting>
  <conditionalFormatting sqref="FK27">
    <cfRule type="expression" dxfId="8506" priority="10117" stopIfTrue="1">
      <formula>WEEKDAY($A27)=1</formula>
    </cfRule>
  </conditionalFormatting>
  <conditionalFormatting sqref="FK27">
    <cfRule type="expression" dxfId="8505" priority="10116" stopIfTrue="1">
      <formula>WEEKDAY($A27)=1</formula>
    </cfRule>
  </conditionalFormatting>
  <conditionalFormatting sqref="FK27">
    <cfRule type="expression" dxfId="8504" priority="10115" stopIfTrue="1">
      <formula>WEEKDAY($A27)=1</formula>
    </cfRule>
  </conditionalFormatting>
  <conditionalFormatting sqref="FK27">
    <cfRule type="expression" dxfId="8503" priority="10114" stopIfTrue="1">
      <formula>WEEKDAY($A27)=1</formula>
    </cfRule>
  </conditionalFormatting>
  <conditionalFormatting sqref="FK27">
    <cfRule type="expression" dxfId="8502" priority="10113" stopIfTrue="1">
      <formula>WEEKDAY($A27)=1</formula>
    </cfRule>
  </conditionalFormatting>
  <conditionalFormatting sqref="FK27">
    <cfRule type="expression" dxfId="8501" priority="10112" stopIfTrue="1">
      <formula>WEEKDAY($A27)=1</formula>
    </cfRule>
  </conditionalFormatting>
  <conditionalFormatting sqref="FK27">
    <cfRule type="expression" dxfId="8500" priority="10111" stopIfTrue="1">
      <formula>WEEKDAY($A27)=1</formula>
    </cfRule>
  </conditionalFormatting>
  <conditionalFormatting sqref="FK27">
    <cfRule type="expression" dxfId="8499" priority="10110" stopIfTrue="1">
      <formula>WEEKDAY($A27)=1</formula>
    </cfRule>
  </conditionalFormatting>
  <conditionalFormatting sqref="FK27">
    <cfRule type="expression" dxfId="8498" priority="10109" stopIfTrue="1">
      <formula>WEEKDAY($A27)=1</formula>
    </cfRule>
  </conditionalFormatting>
  <conditionalFormatting sqref="FK27">
    <cfRule type="expression" dxfId="8497" priority="10108" stopIfTrue="1">
      <formula>WEEKDAY($A27)=1</formula>
    </cfRule>
  </conditionalFormatting>
  <conditionalFormatting sqref="FK27">
    <cfRule type="expression" dxfId="8496" priority="10107" stopIfTrue="1">
      <formula>WEEKDAY($A27)=1</formula>
    </cfRule>
  </conditionalFormatting>
  <conditionalFormatting sqref="FK27">
    <cfRule type="expression" dxfId="8495" priority="10106" stopIfTrue="1">
      <formula>WEEKDAY($A27)=1</formula>
    </cfRule>
  </conditionalFormatting>
  <conditionalFormatting sqref="FK27">
    <cfRule type="expression" dxfId="8494" priority="10105" stopIfTrue="1">
      <formula>WEEKDAY($A27)=1</formula>
    </cfRule>
  </conditionalFormatting>
  <conditionalFormatting sqref="FK27">
    <cfRule type="expression" dxfId="8493" priority="10104" stopIfTrue="1">
      <formula>WEEKDAY($A27)=1</formula>
    </cfRule>
  </conditionalFormatting>
  <conditionalFormatting sqref="FK27">
    <cfRule type="expression" dxfId="8492" priority="10103" stopIfTrue="1">
      <formula>WEEKDAY($A27)=1</formula>
    </cfRule>
  </conditionalFormatting>
  <conditionalFormatting sqref="FK27">
    <cfRule type="expression" dxfId="8491" priority="10102" stopIfTrue="1">
      <formula>WEEKDAY($A27)=1</formula>
    </cfRule>
  </conditionalFormatting>
  <conditionalFormatting sqref="FK27">
    <cfRule type="expression" dxfId="8490" priority="10101" stopIfTrue="1">
      <formula>WEEKDAY($A27)=1</formula>
    </cfRule>
  </conditionalFormatting>
  <conditionalFormatting sqref="FK27">
    <cfRule type="expression" dxfId="8489" priority="10100" stopIfTrue="1">
      <formula>WEEKDAY($A27)=1</formula>
    </cfRule>
  </conditionalFormatting>
  <conditionalFormatting sqref="FK27">
    <cfRule type="expression" dxfId="8488" priority="10099" stopIfTrue="1">
      <formula>WEEKDAY($A27)=1</formula>
    </cfRule>
  </conditionalFormatting>
  <conditionalFormatting sqref="FK27">
    <cfRule type="expression" dxfId="8487" priority="10098" stopIfTrue="1">
      <formula>WEEKDAY($A27)=1</formula>
    </cfRule>
  </conditionalFormatting>
  <conditionalFormatting sqref="FK27">
    <cfRule type="expression" dxfId="8486" priority="10097" stopIfTrue="1">
      <formula>WEEKDAY($A27)=1</formula>
    </cfRule>
  </conditionalFormatting>
  <conditionalFormatting sqref="FK27">
    <cfRule type="expression" dxfId="8485" priority="10096" stopIfTrue="1">
      <formula>WEEKDAY($A27)=1</formula>
    </cfRule>
  </conditionalFormatting>
  <conditionalFormatting sqref="FK27">
    <cfRule type="expression" dxfId="8484" priority="10095" stopIfTrue="1">
      <formula>WEEKDAY($A27)=1</formula>
    </cfRule>
  </conditionalFormatting>
  <conditionalFormatting sqref="FK27">
    <cfRule type="expression" dxfId="8483" priority="10094" stopIfTrue="1">
      <formula>WEEKDAY($A27)=1</formula>
    </cfRule>
  </conditionalFormatting>
  <conditionalFormatting sqref="FK27">
    <cfRule type="expression" dxfId="8482" priority="10093" stopIfTrue="1">
      <formula>WEEKDAY($A27)=1</formula>
    </cfRule>
  </conditionalFormatting>
  <conditionalFormatting sqref="FK27">
    <cfRule type="expression" dxfId="8481" priority="10092" stopIfTrue="1">
      <formula>WEEKDAY($A27)=1</formula>
    </cfRule>
  </conditionalFormatting>
  <conditionalFormatting sqref="FK27">
    <cfRule type="expression" dxfId="8480" priority="10091" stopIfTrue="1">
      <formula>WEEKDAY($A27)=1</formula>
    </cfRule>
  </conditionalFormatting>
  <conditionalFormatting sqref="FK27">
    <cfRule type="expression" dxfId="8479" priority="10087" stopIfTrue="1">
      <formula>WEEKDAY($A27)=1</formula>
    </cfRule>
  </conditionalFormatting>
  <conditionalFormatting sqref="FK27">
    <cfRule type="expression" dxfId="8478" priority="10090" stopIfTrue="1">
      <formula>WEEKDAY($A27)=1</formula>
    </cfRule>
  </conditionalFormatting>
  <conditionalFormatting sqref="FK27">
    <cfRule type="expression" dxfId="8477" priority="10089" stopIfTrue="1">
      <formula>WEEKDAY($A27)=1</formula>
    </cfRule>
  </conditionalFormatting>
  <conditionalFormatting sqref="FK27">
    <cfRule type="expression" dxfId="8476" priority="10088" stopIfTrue="1">
      <formula>WEEKDAY($A27)=1</formula>
    </cfRule>
  </conditionalFormatting>
  <conditionalFormatting sqref="FK27">
    <cfRule type="expression" dxfId="8475" priority="10086" stopIfTrue="1">
      <formula>WEEKDAY($A27)=1</formula>
    </cfRule>
  </conditionalFormatting>
  <conditionalFormatting sqref="FK27">
    <cfRule type="expression" dxfId="8474" priority="10085" stopIfTrue="1">
      <formula>WEEKDAY($A27)=1</formula>
    </cfRule>
  </conditionalFormatting>
  <conditionalFormatting sqref="FK27">
    <cfRule type="expression" dxfId="8473" priority="10084" stopIfTrue="1">
      <formula>WEEKDAY($A27)=1</formula>
    </cfRule>
  </conditionalFormatting>
  <conditionalFormatting sqref="FK27">
    <cfRule type="expression" dxfId="8472" priority="10083" stopIfTrue="1">
      <formula>WEEKDAY($A27)=1</formula>
    </cfRule>
  </conditionalFormatting>
  <conditionalFormatting sqref="FK27">
    <cfRule type="expression" dxfId="8471" priority="10036" stopIfTrue="1">
      <formula>WEEKDAY($A27)=1</formula>
    </cfRule>
  </conditionalFormatting>
  <conditionalFormatting sqref="FK27">
    <cfRule type="expression" dxfId="8470" priority="10082" stopIfTrue="1">
      <formula>WEEKDAY($A27)=1</formula>
    </cfRule>
  </conditionalFormatting>
  <conditionalFormatting sqref="FK27">
    <cfRule type="expression" dxfId="8469" priority="10081" stopIfTrue="1">
      <formula>WEEKDAY($A27)=1</formula>
    </cfRule>
  </conditionalFormatting>
  <conditionalFormatting sqref="FK27">
    <cfRule type="expression" dxfId="8468" priority="10080" stopIfTrue="1">
      <formula>WEEKDAY($A27)=1</formula>
    </cfRule>
  </conditionalFormatting>
  <conditionalFormatting sqref="FK27">
    <cfRule type="expression" dxfId="8467" priority="10079" stopIfTrue="1">
      <formula>WEEKDAY($A27)=1</formula>
    </cfRule>
  </conditionalFormatting>
  <conditionalFormatting sqref="FK27">
    <cfRule type="expression" dxfId="8466" priority="10078" stopIfTrue="1">
      <formula>WEEKDAY($A27)=1</formula>
    </cfRule>
  </conditionalFormatting>
  <conditionalFormatting sqref="FK27">
    <cfRule type="expression" dxfId="8465" priority="10077" stopIfTrue="1">
      <formula>WEEKDAY($A27)=1</formula>
    </cfRule>
  </conditionalFormatting>
  <conditionalFormatting sqref="FK27">
    <cfRule type="expression" dxfId="8464" priority="10076" stopIfTrue="1">
      <formula>WEEKDAY($A27)=1</formula>
    </cfRule>
  </conditionalFormatting>
  <conditionalFormatting sqref="FK27">
    <cfRule type="expression" dxfId="8463" priority="10075" stopIfTrue="1">
      <formula>WEEKDAY($A27)=1</formula>
    </cfRule>
  </conditionalFormatting>
  <conditionalFormatting sqref="FK27">
    <cfRule type="expression" dxfId="8462" priority="10074" stopIfTrue="1">
      <formula>WEEKDAY($A27)=1</formula>
    </cfRule>
  </conditionalFormatting>
  <conditionalFormatting sqref="FK27">
    <cfRule type="expression" dxfId="8461" priority="10073" stopIfTrue="1">
      <formula>WEEKDAY($A27)=1</formula>
    </cfRule>
  </conditionalFormatting>
  <conditionalFormatting sqref="FK27">
    <cfRule type="expression" dxfId="8460" priority="10072" stopIfTrue="1">
      <formula>WEEKDAY($A27)=1</formula>
    </cfRule>
  </conditionalFormatting>
  <conditionalFormatting sqref="FK27">
    <cfRule type="expression" dxfId="8459" priority="10071" stopIfTrue="1">
      <formula>WEEKDAY($A27)=1</formula>
    </cfRule>
  </conditionalFormatting>
  <conditionalFormatting sqref="FK27">
    <cfRule type="expression" dxfId="8458" priority="10070" stopIfTrue="1">
      <formula>WEEKDAY($A27)=1</formula>
    </cfRule>
  </conditionalFormatting>
  <conditionalFormatting sqref="FK27">
    <cfRule type="expression" dxfId="8457" priority="10069" stopIfTrue="1">
      <formula>WEEKDAY($A27)=1</formula>
    </cfRule>
  </conditionalFormatting>
  <conditionalFormatting sqref="FK27">
    <cfRule type="expression" dxfId="8456" priority="10068" stopIfTrue="1">
      <formula>WEEKDAY($A27)=1</formula>
    </cfRule>
  </conditionalFormatting>
  <conditionalFormatting sqref="FK27">
    <cfRule type="expression" dxfId="8455" priority="10067" stopIfTrue="1">
      <formula>WEEKDAY($A27)=1</formula>
    </cfRule>
  </conditionalFormatting>
  <conditionalFormatting sqref="FK27">
    <cfRule type="expression" dxfId="8454" priority="10066" stopIfTrue="1">
      <formula>WEEKDAY($A27)=1</formula>
    </cfRule>
  </conditionalFormatting>
  <conditionalFormatting sqref="FK27">
    <cfRule type="expression" dxfId="8453" priority="10065" stopIfTrue="1">
      <formula>WEEKDAY($A27)=1</formula>
    </cfRule>
  </conditionalFormatting>
  <conditionalFormatting sqref="FK27">
    <cfRule type="expression" dxfId="8452" priority="10064" stopIfTrue="1">
      <formula>WEEKDAY($A27)=1</formula>
    </cfRule>
  </conditionalFormatting>
  <conditionalFormatting sqref="FK27">
    <cfRule type="expression" dxfId="8451" priority="10063" stopIfTrue="1">
      <formula>WEEKDAY($A27)=1</formula>
    </cfRule>
  </conditionalFormatting>
  <conditionalFormatting sqref="FK27">
    <cfRule type="expression" dxfId="8450" priority="10062" stopIfTrue="1">
      <formula>WEEKDAY($A27)=1</formula>
    </cfRule>
  </conditionalFormatting>
  <conditionalFormatting sqref="FK27">
    <cfRule type="expression" dxfId="8449" priority="10061" stopIfTrue="1">
      <formula>WEEKDAY($A27)=1</formula>
    </cfRule>
  </conditionalFormatting>
  <conditionalFormatting sqref="FK27">
    <cfRule type="expression" dxfId="8448" priority="10060" stopIfTrue="1">
      <formula>WEEKDAY($A27)=1</formula>
    </cfRule>
  </conditionalFormatting>
  <conditionalFormatting sqref="FK27">
    <cfRule type="expression" dxfId="8447" priority="10059" stopIfTrue="1">
      <formula>WEEKDAY($A27)=1</formula>
    </cfRule>
  </conditionalFormatting>
  <conditionalFormatting sqref="FK27">
    <cfRule type="expression" dxfId="8446" priority="10058" stopIfTrue="1">
      <formula>WEEKDAY($A27)=1</formula>
    </cfRule>
  </conditionalFormatting>
  <conditionalFormatting sqref="FK27">
    <cfRule type="expression" dxfId="8445" priority="10057" stopIfTrue="1">
      <formula>WEEKDAY($A27)=1</formula>
    </cfRule>
  </conditionalFormatting>
  <conditionalFormatting sqref="FK27">
    <cfRule type="expression" dxfId="8444" priority="10056" stopIfTrue="1">
      <formula>WEEKDAY($A27)=1</formula>
    </cfRule>
  </conditionalFormatting>
  <conditionalFormatting sqref="FK27">
    <cfRule type="expression" dxfId="8443" priority="10055" stopIfTrue="1">
      <formula>WEEKDAY($A27)=1</formula>
    </cfRule>
  </conditionalFormatting>
  <conditionalFormatting sqref="FK27">
    <cfRule type="expression" dxfId="8442" priority="10054" stopIfTrue="1">
      <formula>WEEKDAY($A27)=1</formula>
    </cfRule>
  </conditionalFormatting>
  <conditionalFormatting sqref="FK27">
    <cfRule type="expression" dxfId="8441" priority="10053" stopIfTrue="1">
      <formula>WEEKDAY($A27)=1</formula>
    </cfRule>
  </conditionalFormatting>
  <conditionalFormatting sqref="FK27">
    <cfRule type="expression" dxfId="8440" priority="10052" stopIfTrue="1">
      <formula>WEEKDAY($A27)=1</formula>
    </cfRule>
  </conditionalFormatting>
  <conditionalFormatting sqref="FK27">
    <cfRule type="expression" dxfId="8439" priority="10051" stopIfTrue="1">
      <formula>WEEKDAY($A27)=1</formula>
    </cfRule>
  </conditionalFormatting>
  <conditionalFormatting sqref="FK27">
    <cfRule type="expression" dxfId="8438" priority="10050" stopIfTrue="1">
      <formula>WEEKDAY($A27)=1</formula>
    </cfRule>
  </conditionalFormatting>
  <conditionalFormatting sqref="FK27">
    <cfRule type="expression" dxfId="8437" priority="10049" stopIfTrue="1">
      <formula>WEEKDAY($A27)=1</formula>
    </cfRule>
  </conditionalFormatting>
  <conditionalFormatting sqref="FK27">
    <cfRule type="expression" dxfId="8436" priority="10048" stopIfTrue="1">
      <formula>WEEKDAY($A27)=1</formula>
    </cfRule>
  </conditionalFormatting>
  <conditionalFormatting sqref="FK27">
    <cfRule type="expression" dxfId="8435" priority="10047" stopIfTrue="1">
      <formula>WEEKDAY($A27)=1</formula>
    </cfRule>
  </conditionalFormatting>
  <conditionalFormatting sqref="FK27">
    <cfRule type="expression" dxfId="8434" priority="10046" stopIfTrue="1">
      <formula>WEEKDAY($A27)=1</formula>
    </cfRule>
  </conditionalFormatting>
  <conditionalFormatting sqref="FK27">
    <cfRule type="expression" dxfId="8433" priority="10045" stopIfTrue="1">
      <formula>WEEKDAY($A27)=1</formula>
    </cfRule>
  </conditionalFormatting>
  <conditionalFormatting sqref="FK27">
    <cfRule type="expression" dxfId="8432" priority="10044" stopIfTrue="1">
      <formula>WEEKDAY($A27)=1</formula>
    </cfRule>
  </conditionalFormatting>
  <conditionalFormatting sqref="FK27">
    <cfRule type="expression" dxfId="8431" priority="10043" stopIfTrue="1">
      <formula>WEEKDAY($A27)=1</formula>
    </cfRule>
  </conditionalFormatting>
  <conditionalFormatting sqref="FK27">
    <cfRule type="expression" dxfId="8430" priority="10042" stopIfTrue="1">
      <formula>WEEKDAY($A27)=1</formula>
    </cfRule>
  </conditionalFormatting>
  <conditionalFormatting sqref="FK27">
    <cfRule type="expression" dxfId="8429" priority="10041" stopIfTrue="1">
      <formula>WEEKDAY($A27)=1</formula>
    </cfRule>
  </conditionalFormatting>
  <conditionalFormatting sqref="FK27">
    <cfRule type="expression" dxfId="8428" priority="10040" stopIfTrue="1">
      <formula>WEEKDAY($A27)=1</formula>
    </cfRule>
  </conditionalFormatting>
  <conditionalFormatting sqref="FK27">
    <cfRule type="expression" dxfId="8427" priority="10039" stopIfTrue="1">
      <formula>WEEKDAY($A27)=1</formula>
    </cfRule>
  </conditionalFormatting>
  <conditionalFormatting sqref="FK27">
    <cfRule type="expression" dxfId="8426" priority="10038" stopIfTrue="1">
      <formula>WEEKDAY($A27)=1</formula>
    </cfRule>
  </conditionalFormatting>
  <conditionalFormatting sqref="FK27">
    <cfRule type="expression" dxfId="8425" priority="10037" stopIfTrue="1">
      <formula>WEEKDAY($A27)=1</formula>
    </cfRule>
  </conditionalFormatting>
  <conditionalFormatting sqref="FL27">
    <cfRule type="expression" dxfId="8424" priority="10026" stopIfTrue="1">
      <formula>WEEKDAY($A27)=1</formula>
    </cfRule>
  </conditionalFormatting>
  <conditionalFormatting sqref="FL27">
    <cfRule type="expression" dxfId="8423" priority="10025" stopIfTrue="1">
      <formula>WEEKDAY($A27)=1</formula>
    </cfRule>
  </conditionalFormatting>
  <conditionalFormatting sqref="FL27">
    <cfRule type="expression" dxfId="8422" priority="10021" stopIfTrue="1">
      <formula>WEEKDAY($A27)=1</formula>
    </cfRule>
  </conditionalFormatting>
  <conditionalFormatting sqref="FL27">
    <cfRule type="expression" dxfId="8421" priority="10024" stopIfTrue="1">
      <formula>WEEKDAY($A27)=1</formula>
    </cfRule>
  </conditionalFormatting>
  <conditionalFormatting sqref="FL27">
    <cfRule type="expression" dxfId="8420" priority="10023" stopIfTrue="1">
      <formula>WEEKDAY($A27)=1</formula>
    </cfRule>
  </conditionalFormatting>
  <conditionalFormatting sqref="FL27">
    <cfRule type="expression" dxfId="8419" priority="10022" stopIfTrue="1">
      <formula>WEEKDAY($A27)=1</formula>
    </cfRule>
  </conditionalFormatting>
  <conditionalFormatting sqref="FL27">
    <cfRule type="expression" dxfId="8418" priority="10020" stopIfTrue="1">
      <formula>WEEKDAY($A27)=1</formula>
    </cfRule>
  </conditionalFormatting>
  <conditionalFormatting sqref="FL27">
    <cfRule type="expression" dxfId="8417" priority="10019" stopIfTrue="1">
      <formula>WEEKDAY($A27)=1</formula>
    </cfRule>
  </conditionalFormatting>
  <conditionalFormatting sqref="FL27">
    <cfRule type="expression" dxfId="8416" priority="10018" stopIfTrue="1">
      <formula>WEEKDAY($A27)=1</formula>
    </cfRule>
  </conditionalFormatting>
  <conditionalFormatting sqref="FL27">
    <cfRule type="expression" dxfId="8415" priority="10017" stopIfTrue="1">
      <formula>WEEKDAY($A27)=1</formula>
    </cfRule>
  </conditionalFormatting>
  <conditionalFormatting sqref="FL27">
    <cfRule type="expression" dxfId="8414" priority="9970" stopIfTrue="1">
      <formula>WEEKDAY($A27)=1</formula>
    </cfRule>
  </conditionalFormatting>
  <conditionalFormatting sqref="FL27">
    <cfRule type="expression" dxfId="8413" priority="10016" stopIfTrue="1">
      <formula>WEEKDAY($A27)=1</formula>
    </cfRule>
  </conditionalFormatting>
  <conditionalFormatting sqref="FL27">
    <cfRule type="expression" dxfId="8412" priority="10015" stopIfTrue="1">
      <formula>WEEKDAY($A27)=1</formula>
    </cfRule>
  </conditionalFormatting>
  <conditionalFormatting sqref="FL27">
    <cfRule type="expression" dxfId="8411" priority="10014" stopIfTrue="1">
      <formula>WEEKDAY($A27)=1</formula>
    </cfRule>
  </conditionalFormatting>
  <conditionalFormatting sqref="FL27">
    <cfRule type="expression" dxfId="8410" priority="10013" stopIfTrue="1">
      <formula>WEEKDAY($A27)=1</formula>
    </cfRule>
  </conditionalFormatting>
  <conditionalFormatting sqref="FL27">
    <cfRule type="expression" dxfId="8409" priority="10012" stopIfTrue="1">
      <formula>WEEKDAY($A27)=1</formula>
    </cfRule>
  </conditionalFormatting>
  <conditionalFormatting sqref="FL27">
    <cfRule type="expression" dxfId="8408" priority="10011" stopIfTrue="1">
      <formula>WEEKDAY($A27)=1</formula>
    </cfRule>
  </conditionalFormatting>
  <conditionalFormatting sqref="FL27">
    <cfRule type="expression" dxfId="8407" priority="10010" stopIfTrue="1">
      <formula>WEEKDAY($A27)=1</formula>
    </cfRule>
  </conditionalFormatting>
  <conditionalFormatting sqref="FL27">
    <cfRule type="expression" dxfId="8406" priority="10009" stopIfTrue="1">
      <formula>WEEKDAY($A27)=1</formula>
    </cfRule>
  </conditionalFormatting>
  <conditionalFormatting sqref="FL27">
    <cfRule type="expression" dxfId="8405" priority="10008" stopIfTrue="1">
      <formula>WEEKDAY($A27)=1</formula>
    </cfRule>
  </conditionalFormatting>
  <conditionalFormatting sqref="FL27">
    <cfRule type="expression" dxfId="8404" priority="10007" stopIfTrue="1">
      <formula>WEEKDAY($A27)=1</formula>
    </cfRule>
  </conditionalFormatting>
  <conditionalFormatting sqref="FL27">
    <cfRule type="expression" dxfId="8403" priority="10006" stopIfTrue="1">
      <formula>WEEKDAY($A27)=1</formula>
    </cfRule>
  </conditionalFormatting>
  <conditionalFormatting sqref="FL27">
    <cfRule type="expression" dxfId="8402" priority="10005" stopIfTrue="1">
      <formula>WEEKDAY($A27)=1</formula>
    </cfRule>
  </conditionalFormatting>
  <conditionalFormatting sqref="FL27">
    <cfRule type="expression" dxfId="8401" priority="10004" stopIfTrue="1">
      <formula>WEEKDAY($A27)=1</formula>
    </cfRule>
  </conditionalFormatting>
  <conditionalFormatting sqref="FL27">
    <cfRule type="expression" dxfId="8400" priority="10003" stopIfTrue="1">
      <formula>WEEKDAY($A27)=1</formula>
    </cfRule>
  </conditionalFormatting>
  <conditionalFormatting sqref="FL27">
    <cfRule type="expression" dxfId="8399" priority="10002" stopIfTrue="1">
      <formula>WEEKDAY($A27)=1</formula>
    </cfRule>
  </conditionalFormatting>
  <conditionalFormatting sqref="FL27">
    <cfRule type="expression" dxfId="8398" priority="10001" stopIfTrue="1">
      <formula>WEEKDAY($A27)=1</formula>
    </cfRule>
  </conditionalFormatting>
  <conditionalFormatting sqref="FL27">
    <cfRule type="expression" dxfId="8397" priority="10000" stopIfTrue="1">
      <formula>WEEKDAY($A27)=1</formula>
    </cfRule>
  </conditionalFormatting>
  <conditionalFormatting sqref="FL27">
    <cfRule type="expression" dxfId="8396" priority="9999" stopIfTrue="1">
      <formula>WEEKDAY($A27)=1</formula>
    </cfRule>
  </conditionalFormatting>
  <conditionalFormatting sqref="FL27">
    <cfRule type="expression" dxfId="8395" priority="9998" stopIfTrue="1">
      <formula>WEEKDAY($A27)=1</formula>
    </cfRule>
  </conditionalFormatting>
  <conditionalFormatting sqref="FL27">
    <cfRule type="expression" dxfId="8394" priority="9997" stopIfTrue="1">
      <formula>WEEKDAY($A27)=1</formula>
    </cfRule>
  </conditionalFormatting>
  <conditionalFormatting sqref="FL27">
    <cfRule type="expression" dxfId="8393" priority="9996" stopIfTrue="1">
      <formula>WEEKDAY($A27)=1</formula>
    </cfRule>
  </conditionalFormatting>
  <conditionalFormatting sqref="FL27">
    <cfRule type="expression" dxfId="8392" priority="9995" stopIfTrue="1">
      <formula>WEEKDAY($A27)=1</formula>
    </cfRule>
  </conditionalFormatting>
  <conditionalFormatting sqref="FL27">
    <cfRule type="expression" dxfId="8391" priority="9994" stopIfTrue="1">
      <formula>WEEKDAY($A27)=1</formula>
    </cfRule>
  </conditionalFormatting>
  <conditionalFormatting sqref="FL27">
    <cfRule type="expression" dxfId="8390" priority="9993" stopIfTrue="1">
      <formula>WEEKDAY($A27)=1</formula>
    </cfRule>
  </conditionalFormatting>
  <conditionalFormatting sqref="FL27">
    <cfRule type="expression" dxfId="8389" priority="9992" stopIfTrue="1">
      <formula>WEEKDAY($A27)=1</formula>
    </cfRule>
  </conditionalFormatting>
  <conditionalFormatting sqref="FL27">
    <cfRule type="expression" dxfId="8388" priority="9991" stopIfTrue="1">
      <formula>WEEKDAY($A27)=1</formula>
    </cfRule>
  </conditionalFormatting>
  <conditionalFormatting sqref="FL27">
    <cfRule type="expression" dxfId="8387" priority="9990" stopIfTrue="1">
      <formula>WEEKDAY($A27)=1</formula>
    </cfRule>
  </conditionalFormatting>
  <conditionalFormatting sqref="FL27">
    <cfRule type="expression" dxfId="8386" priority="9989" stopIfTrue="1">
      <formula>WEEKDAY($A27)=1</formula>
    </cfRule>
  </conditionalFormatting>
  <conditionalFormatting sqref="FL27">
    <cfRule type="expression" dxfId="8385" priority="9988" stopIfTrue="1">
      <formula>WEEKDAY($A27)=1</formula>
    </cfRule>
  </conditionalFormatting>
  <conditionalFormatting sqref="FL27">
    <cfRule type="expression" dxfId="8384" priority="9987" stopIfTrue="1">
      <formula>WEEKDAY($A27)=1</formula>
    </cfRule>
  </conditionalFormatting>
  <conditionalFormatting sqref="FL27">
    <cfRule type="expression" dxfId="8383" priority="9986" stopIfTrue="1">
      <formula>WEEKDAY($A27)=1</formula>
    </cfRule>
  </conditionalFormatting>
  <conditionalFormatting sqref="FL27">
    <cfRule type="expression" dxfId="8382" priority="9985" stopIfTrue="1">
      <formula>WEEKDAY($A27)=1</formula>
    </cfRule>
  </conditionalFormatting>
  <conditionalFormatting sqref="FL27">
    <cfRule type="expression" dxfId="8381" priority="9984" stopIfTrue="1">
      <formula>WEEKDAY($A27)=1</formula>
    </cfRule>
  </conditionalFormatting>
  <conditionalFormatting sqref="FL27">
    <cfRule type="expression" dxfId="8380" priority="9983" stopIfTrue="1">
      <formula>WEEKDAY($A27)=1</formula>
    </cfRule>
  </conditionalFormatting>
  <conditionalFormatting sqref="FL27">
    <cfRule type="expression" dxfId="8379" priority="9982" stopIfTrue="1">
      <formula>WEEKDAY($A27)=1</formula>
    </cfRule>
  </conditionalFormatting>
  <conditionalFormatting sqref="FL27">
    <cfRule type="expression" dxfId="8378" priority="9981" stopIfTrue="1">
      <formula>WEEKDAY($A27)=1</formula>
    </cfRule>
  </conditionalFormatting>
  <conditionalFormatting sqref="FL27">
    <cfRule type="expression" dxfId="8377" priority="9980" stopIfTrue="1">
      <formula>WEEKDAY($A27)=1</formula>
    </cfRule>
  </conditionalFormatting>
  <conditionalFormatting sqref="FL27">
    <cfRule type="expression" dxfId="8376" priority="9979" stopIfTrue="1">
      <formula>WEEKDAY($A27)=1</formula>
    </cfRule>
  </conditionalFormatting>
  <conditionalFormatting sqref="FL27">
    <cfRule type="expression" dxfId="8375" priority="9978" stopIfTrue="1">
      <formula>WEEKDAY($A27)=1</formula>
    </cfRule>
  </conditionalFormatting>
  <conditionalFormatting sqref="FL27">
    <cfRule type="expression" dxfId="8374" priority="9977" stopIfTrue="1">
      <formula>WEEKDAY($A27)=1</formula>
    </cfRule>
  </conditionalFormatting>
  <conditionalFormatting sqref="FL27">
    <cfRule type="expression" dxfId="8373" priority="9976" stopIfTrue="1">
      <formula>WEEKDAY($A27)=1</formula>
    </cfRule>
  </conditionalFormatting>
  <conditionalFormatting sqref="FL27">
    <cfRule type="expression" dxfId="8372" priority="9975" stopIfTrue="1">
      <formula>WEEKDAY($A27)=1</formula>
    </cfRule>
  </conditionalFormatting>
  <conditionalFormatting sqref="FL27">
    <cfRule type="expression" dxfId="8371" priority="9974" stopIfTrue="1">
      <formula>WEEKDAY($A27)=1</formula>
    </cfRule>
  </conditionalFormatting>
  <conditionalFormatting sqref="FL27">
    <cfRule type="expression" dxfId="8370" priority="9973" stopIfTrue="1">
      <formula>WEEKDAY($A27)=1</formula>
    </cfRule>
  </conditionalFormatting>
  <conditionalFormatting sqref="FL27">
    <cfRule type="expression" dxfId="8369" priority="9972" stopIfTrue="1">
      <formula>WEEKDAY($A27)=1</formula>
    </cfRule>
  </conditionalFormatting>
  <conditionalFormatting sqref="FL27">
    <cfRule type="expression" dxfId="8368" priority="9971" stopIfTrue="1">
      <formula>WEEKDAY($A27)=1</formula>
    </cfRule>
  </conditionalFormatting>
  <conditionalFormatting sqref="FL27">
    <cfRule type="expression" dxfId="8367" priority="9969" stopIfTrue="1">
      <formula>WEEKDAY($A27)=1</formula>
    </cfRule>
  </conditionalFormatting>
  <conditionalFormatting sqref="FL27">
    <cfRule type="expression" dxfId="8366" priority="9968" stopIfTrue="1">
      <formula>WEEKDAY($A27)=1</formula>
    </cfRule>
  </conditionalFormatting>
  <conditionalFormatting sqref="FL27">
    <cfRule type="expression" dxfId="8365" priority="9967" stopIfTrue="1">
      <formula>WEEKDAY($A27)=1</formula>
    </cfRule>
  </conditionalFormatting>
  <conditionalFormatting sqref="FL27">
    <cfRule type="expression" dxfId="8364" priority="9966" stopIfTrue="1">
      <formula>WEEKDAY($A27)=1</formula>
    </cfRule>
  </conditionalFormatting>
  <conditionalFormatting sqref="FL27">
    <cfRule type="expression" dxfId="8363" priority="9965" stopIfTrue="1">
      <formula>WEEKDAY($A27)=1</formula>
    </cfRule>
  </conditionalFormatting>
  <conditionalFormatting sqref="FL27">
    <cfRule type="expression" dxfId="8362" priority="9964" stopIfTrue="1">
      <formula>WEEKDAY($A27)=1</formula>
    </cfRule>
  </conditionalFormatting>
  <conditionalFormatting sqref="FL27">
    <cfRule type="expression" dxfId="8361" priority="9963" stopIfTrue="1">
      <formula>WEEKDAY($A27)=1</formula>
    </cfRule>
  </conditionalFormatting>
  <conditionalFormatting sqref="FL27">
    <cfRule type="expression" dxfId="8360" priority="9962" stopIfTrue="1">
      <formula>WEEKDAY($A27)=1</formula>
    </cfRule>
  </conditionalFormatting>
  <conditionalFormatting sqref="FL27">
    <cfRule type="expression" dxfId="8359" priority="9961" stopIfTrue="1">
      <formula>WEEKDAY($A27)=1</formula>
    </cfRule>
  </conditionalFormatting>
  <conditionalFormatting sqref="FL27">
    <cfRule type="expression" dxfId="8358" priority="9960" stopIfTrue="1">
      <formula>WEEKDAY($A27)=1</formula>
    </cfRule>
  </conditionalFormatting>
  <conditionalFormatting sqref="FL27">
    <cfRule type="expression" dxfId="8357" priority="9959" stopIfTrue="1">
      <formula>WEEKDAY($A27)=1</formula>
    </cfRule>
  </conditionalFormatting>
  <conditionalFormatting sqref="FL27">
    <cfRule type="expression" dxfId="8356" priority="9958" stopIfTrue="1">
      <formula>WEEKDAY($A27)=1</formula>
    </cfRule>
  </conditionalFormatting>
  <conditionalFormatting sqref="FL27">
    <cfRule type="expression" dxfId="8355" priority="9957" stopIfTrue="1">
      <formula>WEEKDAY($A27)=1</formula>
    </cfRule>
  </conditionalFormatting>
  <conditionalFormatting sqref="FL27">
    <cfRule type="expression" dxfId="8354" priority="9956" stopIfTrue="1">
      <formula>WEEKDAY($A27)=1</formula>
    </cfRule>
  </conditionalFormatting>
  <conditionalFormatting sqref="FL27">
    <cfRule type="expression" dxfId="8353" priority="9955" stopIfTrue="1">
      <formula>WEEKDAY($A27)=1</formula>
    </cfRule>
  </conditionalFormatting>
  <conditionalFormatting sqref="FL27">
    <cfRule type="expression" dxfId="8352" priority="9954" stopIfTrue="1">
      <formula>WEEKDAY($A27)=1</formula>
    </cfRule>
  </conditionalFormatting>
  <conditionalFormatting sqref="FL27">
    <cfRule type="expression" dxfId="8351" priority="9953" stopIfTrue="1">
      <formula>WEEKDAY($A27)=1</formula>
    </cfRule>
  </conditionalFormatting>
  <conditionalFormatting sqref="FL27">
    <cfRule type="expression" dxfId="8350" priority="9952" stopIfTrue="1">
      <formula>WEEKDAY($A27)=1</formula>
    </cfRule>
  </conditionalFormatting>
  <conditionalFormatting sqref="FL27">
    <cfRule type="expression" dxfId="8349" priority="9951" stopIfTrue="1">
      <formula>WEEKDAY($A27)=1</formula>
    </cfRule>
  </conditionalFormatting>
  <conditionalFormatting sqref="FL27">
    <cfRule type="expression" dxfId="8348" priority="9950" stopIfTrue="1">
      <formula>WEEKDAY($A27)=1</formula>
    </cfRule>
  </conditionalFormatting>
  <conditionalFormatting sqref="FL27">
    <cfRule type="expression" dxfId="8347" priority="9949" stopIfTrue="1">
      <formula>WEEKDAY($A27)=1</formula>
    </cfRule>
  </conditionalFormatting>
  <conditionalFormatting sqref="FL27">
    <cfRule type="expression" dxfId="8346" priority="9948" stopIfTrue="1">
      <formula>WEEKDAY($A27)=1</formula>
    </cfRule>
  </conditionalFormatting>
  <conditionalFormatting sqref="FL27">
    <cfRule type="expression" dxfId="8345" priority="9947" stopIfTrue="1">
      <formula>WEEKDAY($A27)=1</formula>
    </cfRule>
  </conditionalFormatting>
  <conditionalFormatting sqref="FL27">
    <cfRule type="expression" dxfId="8344" priority="9946" stopIfTrue="1">
      <formula>WEEKDAY($A27)=1</formula>
    </cfRule>
  </conditionalFormatting>
  <conditionalFormatting sqref="FL27">
    <cfRule type="expression" dxfId="8343" priority="9945" stopIfTrue="1">
      <formula>WEEKDAY($A27)=1</formula>
    </cfRule>
  </conditionalFormatting>
  <conditionalFormatting sqref="FL27">
    <cfRule type="expression" dxfId="8342" priority="9944" stopIfTrue="1">
      <formula>WEEKDAY($A27)=1</formula>
    </cfRule>
  </conditionalFormatting>
  <conditionalFormatting sqref="FL27">
    <cfRule type="expression" dxfId="8341" priority="9943" stopIfTrue="1">
      <formula>WEEKDAY($A27)=1</formula>
    </cfRule>
  </conditionalFormatting>
  <conditionalFormatting sqref="FL27">
    <cfRule type="expression" dxfId="8340" priority="9942" stopIfTrue="1">
      <formula>WEEKDAY($A27)=1</formula>
    </cfRule>
  </conditionalFormatting>
  <conditionalFormatting sqref="FL27">
    <cfRule type="expression" dxfId="8339" priority="9941" stopIfTrue="1">
      <formula>WEEKDAY($A27)=1</formula>
    </cfRule>
  </conditionalFormatting>
  <conditionalFormatting sqref="FL27">
    <cfRule type="expression" dxfId="8338" priority="9940" stopIfTrue="1">
      <formula>WEEKDAY($A27)=1</formula>
    </cfRule>
  </conditionalFormatting>
  <conditionalFormatting sqref="FL27">
    <cfRule type="expression" dxfId="8337" priority="9939" stopIfTrue="1">
      <formula>WEEKDAY($A27)=1</formula>
    </cfRule>
  </conditionalFormatting>
  <conditionalFormatting sqref="FL27">
    <cfRule type="expression" dxfId="8336" priority="9938" stopIfTrue="1">
      <formula>WEEKDAY($A27)=1</formula>
    </cfRule>
  </conditionalFormatting>
  <conditionalFormatting sqref="FL27">
    <cfRule type="expression" dxfId="8335" priority="9937" stopIfTrue="1">
      <formula>WEEKDAY($A27)=1</formula>
    </cfRule>
  </conditionalFormatting>
  <conditionalFormatting sqref="FL27">
    <cfRule type="expression" dxfId="8334" priority="9936" stopIfTrue="1">
      <formula>WEEKDAY($A27)=1</formula>
    </cfRule>
  </conditionalFormatting>
  <conditionalFormatting sqref="FL27">
    <cfRule type="expression" dxfId="8333" priority="9932" stopIfTrue="1">
      <formula>WEEKDAY($A27)=1</formula>
    </cfRule>
  </conditionalFormatting>
  <conditionalFormatting sqref="FL27">
    <cfRule type="expression" dxfId="8332" priority="9935" stopIfTrue="1">
      <formula>WEEKDAY($A27)=1</formula>
    </cfRule>
  </conditionalFormatting>
  <conditionalFormatting sqref="FL27">
    <cfRule type="expression" dxfId="8331" priority="9934" stopIfTrue="1">
      <formula>WEEKDAY($A27)=1</formula>
    </cfRule>
  </conditionalFormatting>
  <conditionalFormatting sqref="FL27">
    <cfRule type="expression" dxfId="8330" priority="9933" stopIfTrue="1">
      <formula>WEEKDAY($A27)=1</formula>
    </cfRule>
  </conditionalFormatting>
  <conditionalFormatting sqref="FL27">
    <cfRule type="expression" dxfId="8329" priority="9931" stopIfTrue="1">
      <formula>WEEKDAY($A27)=1</formula>
    </cfRule>
  </conditionalFormatting>
  <conditionalFormatting sqref="FL27">
    <cfRule type="expression" dxfId="8328" priority="9930" stopIfTrue="1">
      <formula>WEEKDAY($A27)=1</formula>
    </cfRule>
  </conditionalFormatting>
  <conditionalFormatting sqref="FL27">
    <cfRule type="expression" dxfId="8327" priority="9929" stopIfTrue="1">
      <formula>WEEKDAY($A27)=1</formula>
    </cfRule>
  </conditionalFormatting>
  <conditionalFormatting sqref="FL27">
    <cfRule type="expression" dxfId="8326" priority="9928" stopIfTrue="1">
      <formula>WEEKDAY($A27)=1</formula>
    </cfRule>
  </conditionalFormatting>
  <conditionalFormatting sqref="FL27">
    <cfRule type="expression" dxfId="8325" priority="9881" stopIfTrue="1">
      <formula>WEEKDAY($A27)=1</formula>
    </cfRule>
  </conditionalFormatting>
  <conditionalFormatting sqref="FL27">
    <cfRule type="expression" dxfId="8324" priority="9927" stopIfTrue="1">
      <formula>WEEKDAY($A27)=1</formula>
    </cfRule>
  </conditionalFormatting>
  <conditionalFormatting sqref="FL27">
    <cfRule type="expression" dxfId="8323" priority="9926" stopIfTrue="1">
      <formula>WEEKDAY($A27)=1</formula>
    </cfRule>
  </conditionalFormatting>
  <conditionalFormatting sqref="FL27">
    <cfRule type="expression" dxfId="8322" priority="9925" stopIfTrue="1">
      <formula>WEEKDAY($A27)=1</formula>
    </cfRule>
  </conditionalFormatting>
  <conditionalFormatting sqref="FL27">
    <cfRule type="expression" dxfId="8321" priority="9924" stopIfTrue="1">
      <formula>WEEKDAY($A27)=1</formula>
    </cfRule>
  </conditionalFormatting>
  <conditionalFormatting sqref="FL27">
    <cfRule type="expression" dxfId="8320" priority="9923" stopIfTrue="1">
      <formula>WEEKDAY($A27)=1</formula>
    </cfRule>
  </conditionalFormatting>
  <conditionalFormatting sqref="FL27">
    <cfRule type="expression" dxfId="8319" priority="9922" stopIfTrue="1">
      <formula>WEEKDAY($A27)=1</formula>
    </cfRule>
  </conditionalFormatting>
  <conditionalFormatting sqref="FL27">
    <cfRule type="expression" dxfId="8318" priority="9921" stopIfTrue="1">
      <formula>WEEKDAY($A27)=1</formula>
    </cfRule>
  </conditionalFormatting>
  <conditionalFormatting sqref="FL27">
    <cfRule type="expression" dxfId="8317" priority="9920" stopIfTrue="1">
      <formula>WEEKDAY($A27)=1</formula>
    </cfRule>
  </conditionalFormatting>
  <conditionalFormatting sqref="FL27">
    <cfRule type="expression" dxfId="8316" priority="9919" stopIfTrue="1">
      <formula>WEEKDAY($A27)=1</formula>
    </cfRule>
  </conditionalFormatting>
  <conditionalFormatting sqref="FL27">
    <cfRule type="expression" dxfId="8315" priority="9918" stopIfTrue="1">
      <formula>WEEKDAY($A27)=1</formula>
    </cfRule>
  </conditionalFormatting>
  <conditionalFormatting sqref="FL27">
    <cfRule type="expression" dxfId="8314" priority="9917" stopIfTrue="1">
      <formula>WEEKDAY($A27)=1</formula>
    </cfRule>
  </conditionalFormatting>
  <conditionalFormatting sqref="FL27">
    <cfRule type="expression" dxfId="8313" priority="9916" stopIfTrue="1">
      <formula>WEEKDAY($A27)=1</formula>
    </cfRule>
  </conditionalFormatting>
  <conditionalFormatting sqref="FL27">
    <cfRule type="expression" dxfId="8312" priority="9915" stopIfTrue="1">
      <formula>WEEKDAY($A27)=1</formula>
    </cfRule>
  </conditionalFormatting>
  <conditionalFormatting sqref="FL27">
    <cfRule type="expression" dxfId="8311" priority="9914" stopIfTrue="1">
      <formula>WEEKDAY($A27)=1</formula>
    </cfRule>
  </conditionalFormatting>
  <conditionalFormatting sqref="FL27">
    <cfRule type="expression" dxfId="8310" priority="9913" stopIfTrue="1">
      <formula>WEEKDAY($A27)=1</formula>
    </cfRule>
  </conditionalFormatting>
  <conditionalFormatting sqref="FL27">
    <cfRule type="expression" dxfId="8309" priority="9912" stopIfTrue="1">
      <formula>WEEKDAY($A27)=1</formula>
    </cfRule>
  </conditionalFormatting>
  <conditionalFormatting sqref="FL27">
    <cfRule type="expression" dxfId="8308" priority="9911" stopIfTrue="1">
      <formula>WEEKDAY($A27)=1</formula>
    </cfRule>
  </conditionalFormatting>
  <conditionalFormatting sqref="FL27">
    <cfRule type="expression" dxfId="8307" priority="9910" stopIfTrue="1">
      <formula>WEEKDAY($A27)=1</formula>
    </cfRule>
  </conditionalFormatting>
  <conditionalFormatting sqref="FL27">
    <cfRule type="expression" dxfId="8306" priority="9909" stopIfTrue="1">
      <formula>WEEKDAY($A27)=1</formula>
    </cfRule>
  </conditionalFormatting>
  <conditionalFormatting sqref="FL27">
    <cfRule type="expression" dxfId="8305" priority="9908" stopIfTrue="1">
      <formula>WEEKDAY($A27)=1</formula>
    </cfRule>
  </conditionalFormatting>
  <conditionalFormatting sqref="FL27">
    <cfRule type="expression" dxfId="8304" priority="9907" stopIfTrue="1">
      <formula>WEEKDAY($A27)=1</formula>
    </cfRule>
  </conditionalFormatting>
  <conditionalFormatting sqref="FL27">
    <cfRule type="expression" dxfId="8303" priority="9906" stopIfTrue="1">
      <formula>WEEKDAY($A27)=1</formula>
    </cfRule>
  </conditionalFormatting>
  <conditionalFormatting sqref="FL27">
    <cfRule type="expression" dxfId="8302" priority="9905" stopIfTrue="1">
      <formula>WEEKDAY($A27)=1</formula>
    </cfRule>
  </conditionalFormatting>
  <conditionalFormatting sqref="FL27">
    <cfRule type="expression" dxfId="8301" priority="9904" stopIfTrue="1">
      <formula>WEEKDAY($A27)=1</formula>
    </cfRule>
  </conditionalFormatting>
  <conditionalFormatting sqref="FL27">
    <cfRule type="expression" dxfId="8300" priority="9903" stopIfTrue="1">
      <formula>WEEKDAY($A27)=1</formula>
    </cfRule>
  </conditionalFormatting>
  <conditionalFormatting sqref="FL27">
    <cfRule type="expression" dxfId="8299" priority="9902" stopIfTrue="1">
      <formula>WEEKDAY($A27)=1</formula>
    </cfRule>
  </conditionalFormatting>
  <conditionalFormatting sqref="FL27">
    <cfRule type="expression" dxfId="8298" priority="9901" stopIfTrue="1">
      <formula>WEEKDAY($A27)=1</formula>
    </cfRule>
  </conditionalFormatting>
  <conditionalFormatting sqref="FL27">
    <cfRule type="expression" dxfId="8297" priority="9900" stopIfTrue="1">
      <formula>WEEKDAY($A27)=1</formula>
    </cfRule>
  </conditionalFormatting>
  <conditionalFormatting sqref="FL27">
    <cfRule type="expression" dxfId="8296" priority="9899" stopIfTrue="1">
      <formula>WEEKDAY($A27)=1</formula>
    </cfRule>
  </conditionalFormatting>
  <conditionalFormatting sqref="FL27">
    <cfRule type="expression" dxfId="8295" priority="9898" stopIfTrue="1">
      <formula>WEEKDAY($A27)=1</formula>
    </cfRule>
  </conditionalFormatting>
  <conditionalFormatting sqref="FL27">
    <cfRule type="expression" dxfId="8294" priority="9897" stopIfTrue="1">
      <formula>WEEKDAY($A27)=1</formula>
    </cfRule>
  </conditionalFormatting>
  <conditionalFormatting sqref="FL27">
    <cfRule type="expression" dxfId="8293" priority="9896" stopIfTrue="1">
      <formula>WEEKDAY($A27)=1</formula>
    </cfRule>
  </conditionalFormatting>
  <conditionalFormatting sqref="FL27">
    <cfRule type="expression" dxfId="8292" priority="9895" stopIfTrue="1">
      <formula>WEEKDAY($A27)=1</formula>
    </cfRule>
  </conditionalFormatting>
  <conditionalFormatting sqref="FL27">
    <cfRule type="expression" dxfId="8291" priority="9894" stopIfTrue="1">
      <formula>WEEKDAY($A27)=1</formula>
    </cfRule>
  </conditionalFormatting>
  <conditionalFormatting sqref="FL27">
    <cfRule type="expression" dxfId="8290" priority="9893" stopIfTrue="1">
      <formula>WEEKDAY($A27)=1</formula>
    </cfRule>
  </conditionalFormatting>
  <conditionalFormatting sqref="FL27">
    <cfRule type="expression" dxfId="8289" priority="9892" stopIfTrue="1">
      <formula>WEEKDAY($A27)=1</formula>
    </cfRule>
  </conditionalFormatting>
  <conditionalFormatting sqref="FL27">
    <cfRule type="expression" dxfId="8288" priority="9891" stopIfTrue="1">
      <formula>WEEKDAY($A27)=1</formula>
    </cfRule>
  </conditionalFormatting>
  <conditionalFormatting sqref="FL27">
    <cfRule type="expression" dxfId="8287" priority="9890" stopIfTrue="1">
      <formula>WEEKDAY($A27)=1</formula>
    </cfRule>
  </conditionalFormatting>
  <conditionalFormatting sqref="FL27">
    <cfRule type="expression" dxfId="8286" priority="9889" stopIfTrue="1">
      <formula>WEEKDAY($A27)=1</formula>
    </cfRule>
  </conditionalFormatting>
  <conditionalFormatting sqref="FL27">
    <cfRule type="expression" dxfId="8285" priority="9888" stopIfTrue="1">
      <formula>WEEKDAY($A27)=1</formula>
    </cfRule>
  </conditionalFormatting>
  <conditionalFormatting sqref="FL27">
    <cfRule type="expression" dxfId="8284" priority="9887" stopIfTrue="1">
      <formula>WEEKDAY($A27)=1</formula>
    </cfRule>
  </conditionalFormatting>
  <conditionalFormatting sqref="FL27">
    <cfRule type="expression" dxfId="8283" priority="9886" stopIfTrue="1">
      <formula>WEEKDAY($A27)=1</formula>
    </cfRule>
  </conditionalFormatting>
  <conditionalFormatting sqref="FL27">
    <cfRule type="expression" dxfId="8282" priority="9885" stopIfTrue="1">
      <formula>WEEKDAY($A27)=1</formula>
    </cfRule>
  </conditionalFormatting>
  <conditionalFormatting sqref="FL27">
    <cfRule type="expression" dxfId="8281" priority="9884" stopIfTrue="1">
      <formula>WEEKDAY($A27)=1</formula>
    </cfRule>
  </conditionalFormatting>
  <conditionalFormatting sqref="FL27">
    <cfRule type="expression" dxfId="8280" priority="9883" stopIfTrue="1">
      <formula>WEEKDAY($A27)=1</formula>
    </cfRule>
  </conditionalFormatting>
  <conditionalFormatting sqref="FL27">
    <cfRule type="expression" dxfId="8279" priority="9882" stopIfTrue="1">
      <formula>WEEKDAY($A27)=1</formula>
    </cfRule>
  </conditionalFormatting>
  <conditionalFormatting sqref="FL27">
    <cfRule type="expression" dxfId="8278" priority="9880" stopIfTrue="1">
      <formula>WEEKDAY($A27)=1</formula>
    </cfRule>
  </conditionalFormatting>
  <conditionalFormatting sqref="FL27">
    <cfRule type="expression" dxfId="8277" priority="9879" stopIfTrue="1">
      <formula>WEEKDAY($A27)=1</formula>
    </cfRule>
  </conditionalFormatting>
  <conditionalFormatting sqref="FL27">
    <cfRule type="expression" dxfId="8276" priority="9878" stopIfTrue="1">
      <formula>WEEKDAY($A27)=1</formula>
    </cfRule>
  </conditionalFormatting>
  <conditionalFormatting sqref="FL27">
    <cfRule type="expression" dxfId="8275" priority="9877" stopIfTrue="1">
      <formula>WEEKDAY($A27)=1</formula>
    </cfRule>
  </conditionalFormatting>
  <conditionalFormatting sqref="FL27">
    <cfRule type="expression" dxfId="8274" priority="9876" stopIfTrue="1">
      <formula>WEEKDAY($A27)=1</formula>
    </cfRule>
  </conditionalFormatting>
  <conditionalFormatting sqref="FL27">
    <cfRule type="expression" dxfId="8273" priority="9875" stopIfTrue="1">
      <formula>WEEKDAY($A27)=1</formula>
    </cfRule>
  </conditionalFormatting>
  <conditionalFormatting sqref="FL27">
    <cfRule type="expression" dxfId="8272" priority="9874" stopIfTrue="1">
      <formula>WEEKDAY($A27)=1</formula>
    </cfRule>
  </conditionalFormatting>
  <conditionalFormatting sqref="FL27">
    <cfRule type="expression" dxfId="8271" priority="9873" stopIfTrue="1">
      <formula>WEEKDAY($A27)=1</formula>
    </cfRule>
  </conditionalFormatting>
  <conditionalFormatting sqref="FL27">
    <cfRule type="expression" dxfId="8270" priority="9872" stopIfTrue="1">
      <formula>WEEKDAY($A27)=1</formula>
    </cfRule>
  </conditionalFormatting>
  <conditionalFormatting sqref="FL27">
    <cfRule type="expression" dxfId="8269" priority="9871" stopIfTrue="1">
      <formula>WEEKDAY($A27)=1</formula>
    </cfRule>
  </conditionalFormatting>
  <conditionalFormatting sqref="FL27">
    <cfRule type="expression" dxfId="8268" priority="9870" stopIfTrue="1">
      <formula>WEEKDAY($A27)=1</formula>
    </cfRule>
  </conditionalFormatting>
  <conditionalFormatting sqref="FL27">
    <cfRule type="expression" dxfId="8267" priority="9869" stopIfTrue="1">
      <formula>WEEKDAY($A27)=1</formula>
    </cfRule>
  </conditionalFormatting>
  <conditionalFormatting sqref="FL27">
    <cfRule type="expression" dxfId="8266" priority="9868" stopIfTrue="1">
      <formula>WEEKDAY($A27)=1</formula>
    </cfRule>
  </conditionalFormatting>
  <conditionalFormatting sqref="FL27">
    <cfRule type="expression" dxfId="8265" priority="9867" stopIfTrue="1">
      <formula>WEEKDAY($A27)=1</formula>
    </cfRule>
  </conditionalFormatting>
  <conditionalFormatting sqref="FL27">
    <cfRule type="expression" dxfId="8264" priority="9866" stopIfTrue="1">
      <formula>WEEKDAY($A27)=1</formula>
    </cfRule>
  </conditionalFormatting>
  <conditionalFormatting sqref="FL27">
    <cfRule type="expression" dxfId="8263" priority="9865" stopIfTrue="1">
      <formula>WEEKDAY($A27)=1</formula>
    </cfRule>
  </conditionalFormatting>
  <conditionalFormatting sqref="FL27">
    <cfRule type="expression" dxfId="8262" priority="9864" stopIfTrue="1">
      <formula>WEEKDAY($A27)=1</formula>
    </cfRule>
  </conditionalFormatting>
  <conditionalFormatting sqref="FL27">
    <cfRule type="expression" dxfId="8261" priority="9863" stopIfTrue="1">
      <formula>WEEKDAY($A27)=1</formula>
    </cfRule>
  </conditionalFormatting>
  <conditionalFormatting sqref="FL27">
    <cfRule type="expression" dxfId="8260" priority="9862" stopIfTrue="1">
      <formula>WEEKDAY($A27)=1</formula>
    </cfRule>
  </conditionalFormatting>
  <conditionalFormatting sqref="FL27">
    <cfRule type="expression" dxfId="8259" priority="9861" stopIfTrue="1">
      <formula>WEEKDAY($A27)=1</formula>
    </cfRule>
  </conditionalFormatting>
  <conditionalFormatting sqref="FL27">
    <cfRule type="expression" dxfId="8258" priority="9860" stopIfTrue="1">
      <formula>WEEKDAY($A27)=1</formula>
    </cfRule>
  </conditionalFormatting>
  <conditionalFormatting sqref="FL27">
    <cfRule type="expression" dxfId="8257" priority="9859" stopIfTrue="1">
      <formula>WEEKDAY($A27)=1</formula>
    </cfRule>
  </conditionalFormatting>
  <conditionalFormatting sqref="FL27">
    <cfRule type="expression" dxfId="8256" priority="9858" stopIfTrue="1">
      <formula>WEEKDAY($A27)=1</formula>
    </cfRule>
  </conditionalFormatting>
  <conditionalFormatting sqref="FL27">
    <cfRule type="expression" dxfId="8255" priority="9857" stopIfTrue="1">
      <formula>WEEKDAY($A27)=1</formula>
    </cfRule>
  </conditionalFormatting>
  <conditionalFormatting sqref="FL27">
    <cfRule type="expression" dxfId="8254" priority="9856" stopIfTrue="1">
      <formula>WEEKDAY($A27)=1</formula>
    </cfRule>
  </conditionalFormatting>
  <conditionalFormatting sqref="FL27">
    <cfRule type="expression" dxfId="8253" priority="9855" stopIfTrue="1">
      <formula>WEEKDAY($A27)=1</formula>
    </cfRule>
  </conditionalFormatting>
  <conditionalFormatting sqref="FL27">
    <cfRule type="expression" dxfId="8252" priority="9854" stopIfTrue="1">
      <formula>WEEKDAY($A27)=1</formula>
    </cfRule>
  </conditionalFormatting>
  <conditionalFormatting sqref="FL27">
    <cfRule type="expression" dxfId="8251" priority="9853" stopIfTrue="1">
      <formula>WEEKDAY($A27)=1</formula>
    </cfRule>
  </conditionalFormatting>
  <conditionalFormatting sqref="FL27">
    <cfRule type="expression" dxfId="8250" priority="9852" stopIfTrue="1">
      <formula>WEEKDAY($A27)=1</formula>
    </cfRule>
  </conditionalFormatting>
  <conditionalFormatting sqref="FL27">
    <cfRule type="expression" dxfId="8249" priority="9851" stopIfTrue="1">
      <formula>WEEKDAY($A27)=1</formula>
    </cfRule>
  </conditionalFormatting>
  <conditionalFormatting sqref="FL27">
    <cfRule type="expression" dxfId="8248" priority="9850" stopIfTrue="1">
      <formula>WEEKDAY($A27)=1</formula>
    </cfRule>
  </conditionalFormatting>
  <conditionalFormatting sqref="FL27">
    <cfRule type="expression" dxfId="8247" priority="9849" stopIfTrue="1">
      <formula>WEEKDAY($A27)=1</formula>
    </cfRule>
  </conditionalFormatting>
  <conditionalFormatting sqref="FL27">
    <cfRule type="expression" dxfId="8246" priority="9848" stopIfTrue="1">
      <formula>WEEKDAY($A27)=1</formula>
    </cfRule>
  </conditionalFormatting>
  <conditionalFormatting sqref="FL27">
    <cfRule type="expression" dxfId="8245" priority="9847" stopIfTrue="1">
      <formula>WEEKDAY($A27)=1</formula>
    </cfRule>
  </conditionalFormatting>
  <conditionalFormatting sqref="FL27">
    <cfRule type="expression" dxfId="8244" priority="9843" stopIfTrue="1">
      <formula>WEEKDAY($A27)=1</formula>
    </cfRule>
  </conditionalFormatting>
  <conditionalFormatting sqref="FL27">
    <cfRule type="expression" dxfId="8243" priority="9846" stopIfTrue="1">
      <formula>WEEKDAY($A27)=1</formula>
    </cfRule>
  </conditionalFormatting>
  <conditionalFormatting sqref="FL27">
    <cfRule type="expression" dxfId="8242" priority="9845" stopIfTrue="1">
      <formula>WEEKDAY($A27)=1</formula>
    </cfRule>
  </conditionalFormatting>
  <conditionalFormatting sqref="FL27">
    <cfRule type="expression" dxfId="8241" priority="9844" stopIfTrue="1">
      <formula>WEEKDAY($A27)=1</formula>
    </cfRule>
  </conditionalFormatting>
  <conditionalFormatting sqref="FL27">
    <cfRule type="expression" dxfId="8240" priority="9842" stopIfTrue="1">
      <formula>WEEKDAY($A27)=1</formula>
    </cfRule>
  </conditionalFormatting>
  <conditionalFormatting sqref="FL27">
    <cfRule type="expression" dxfId="8239" priority="9841" stopIfTrue="1">
      <formula>WEEKDAY($A27)=1</formula>
    </cfRule>
  </conditionalFormatting>
  <conditionalFormatting sqref="FL27">
    <cfRule type="expression" dxfId="8238" priority="9840" stopIfTrue="1">
      <formula>WEEKDAY($A27)=1</formula>
    </cfRule>
  </conditionalFormatting>
  <conditionalFormatting sqref="FL27">
    <cfRule type="expression" dxfId="8237" priority="9839" stopIfTrue="1">
      <formula>WEEKDAY($A27)=1</formula>
    </cfRule>
  </conditionalFormatting>
  <conditionalFormatting sqref="FL27">
    <cfRule type="expression" dxfId="8236" priority="9792" stopIfTrue="1">
      <formula>WEEKDAY($A27)=1</formula>
    </cfRule>
  </conditionalFormatting>
  <conditionalFormatting sqref="FL27">
    <cfRule type="expression" dxfId="8235" priority="9838" stopIfTrue="1">
      <formula>WEEKDAY($A27)=1</formula>
    </cfRule>
  </conditionalFormatting>
  <conditionalFormatting sqref="FL27">
    <cfRule type="expression" dxfId="8234" priority="9837" stopIfTrue="1">
      <formula>WEEKDAY($A27)=1</formula>
    </cfRule>
  </conditionalFormatting>
  <conditionalFormatting sqref="FL27">
    <cfRule type="expression" dxfId="8233" priority="9836" stopIfTrue="1">
      <formula>WEEKDAY($A27)=1</formula>
    </cfRule>
  </conditionalFormatting>
  <conditionalFormatting sqref="FL27">
    <cfRule type="expression" dxfId="8232" priority="9835" stopIfTrue="1">
      <formula>WEEKDAY($A27)=1</formula>
    </cfRule>
  </conditionalFormatting>
  <conditionalFormatting sqref="FL27">
    <cfRule type="expression" dxfId="8231" priority="9834" stopIfTrue="1">
      <formula>WEEKDAY($A27)=1</formula>
    </cfRule>
  </conditionalFormatting>
  <conditionalFormatting sqref="FL27">
    <cfRule type="expression" dxfId="8230" priority="9833" stopIfTrue="1">
      <formula>WEEKDAY($A27)=1</formula>
    </cfRule>
  </conditionalFormatting>
  <conditionalFormatting sqref="FL27">
    <cfRule type="expression" dxfId="8229" priority="9832" stopIfTrue="1">
      <formula>WEEKDAY($A27)=1</formula>
    </cfRule>
  </conditionalFormatting>
  <conditionalFormatting sqref="FL27">
    <cfRule type="expression" dxfId="8228" priority="9831" stopIfTrue="1">
      <formula>WEEKDAY($A27)=1</formula>
    </cfRule>
  </conditionalFormatting>
  <conditionalFormatting sqref="FL27">
    <cfRule type="expression" dxfId="8227" priority="9830" stopIfTrue="1">
      <formula>WEEKDAY($A27)=1</formula>
    </cfRule>
  </conditionalFormatting>
  <conditionalFormatting sqref="FL27">
    <cfRule type="expression" dxfId="8226" priority="9829" stopIfTrue="1">
      <formula>WEEKDAY($A27)=1</formula>
    </cfRule>
  </conditionalFormatting>
  <conditionalFormatting sqref="FL27">
    <cfRule type="expression" dxfId="8225" priority="9828" stopIfTrue="1">
      <formula>WEEKDAY($A27)=1</formula>
    </cfRule>
  </conditionalFormatting>
  <conditionalFormatting sqref="FL27">
    <cfRule type="expression" dxfId="8224" priority="9827" stopIfTrue="1">
      <formula>WEEKDAY($A27)=1</formula>
    </cfRule>
  </conditionalFormatting>
  <conditionalFormatting sqref="FL27">
    <cfRule type="expression" dxfId="8223" priority="9826" stopIfTrue="1">
      <formula>WEEKDAY($A27)=1</formula>
    </cfRule>
  </conditionalFormatting>
  <conditionalFormatting sqref="FL27">
    <cfRule type="expression" dxfId="8222" priority="9825" stopIfTrue="1">
      <formula>WEEKDAY($A27)=1</formula>
    </cfRule>
  </conditionalFormatting>
  <conditionalFormatting sqref="FL27">
    <cfRule type="expression" dxfId="8221" priority="9824" stopIfTrue="1">
      <formula>WEEKDAY($A27)=1</formula>
    </cfRule>
  </conditionalFormatting>
  <conditionalFormatting sqref="FL27">
    <cfRule type="expression" dxfId="8220" priority="9823" stopIfTrue="1">
      <formula>WEEKDAY($A27)=1</formula>
    </cfRule>
  </conditionalFormatting>
  <conditionalFormatting sqref="FL27">
    <cfRule type="expression" dxfId="8219" priority="9822" stopIfTrue="1">
      <formula>WEEKDAY($A27)=1</formula>
    </cfRule>
  </conditionalFormatting>
  <conditionalFormatting sqref="FL27">
    <cfRule type="expression" dxfId="8218" priority="9821" stopIfTrue="1">
      <formula>WEEKDAY($A27)=1</formula>
    </cfRule>
  </conditionalFormatting>
  <conditionalFormatting sqref="FL27">
    <cfRule type="expression" dxfId="8217" priority="9820" stopIfTrue="1">
      <formula>WEEKDAY($A27)=1</formula>
    </cfRule>
  </conditionalFormatting>
  <conditionalFormatting sqref="FL27">
    <cfRule type="expression" dxfId="8216" priority="9819" stopIfTrue="1">
      <formula>WEEKDAY($A27)=1</formula>
    </cfRule>
  </conditionalFormatting>
  <conditionalFormatting sqref="FL27">
    <cfRule type="expression" dxfId="8215" priority="9818" stopIfTrue="1">
      <formula>WEEKDAY($A27)=1</formula>
    </cfRule>
  </conditionalFormatting>
  <conditionalFormatting sqref="FL27">
    <cfRule type="expression" dxfId="8214" priority="9817" stopIfTrue="1">
      <formula>WEEKDAY($A27)=1</formula>
    </cfRule>
  </conditionalFormatting>
  <conditionalFormatting sqref="FL27">
    <cfRule type="expression" dxfId="8213" priority="9816" stopIfTrue="1">
      <formula>WEEKDAY($A27)=1</formula>
    </cfRule>
  </conditionalFormatting>
  <conditionalFormatting sqref="FL27">
    <cfRule type="expression" dxfId="8212" priority="9815" stopIfTrue="1">
      <formula>WEEKDAY($A27)=1</formula>
    </cfRule>
  </conditionalFormatting>
  <conditionalFormatting sqref="FL27">
    <cfRule type="expression" dxfId="8211" priority="9814" stopIfTrue="1">
      <formula>WEEKDAY($A27)=1</formula>
    </cfRule>
  </conditionalFormatting>
  <conditionalFormatting sqref="FL27">
    <cfRule type="expression" dxfId="8210" priority="9813" stopIfTrue="1">
      <formula>WEEKDAY($A27)=1</formula>
    </cfRule>
  </conditionalFormatting>
  <conditionalFormatting sqref="FL27">
    <cfRule type="expression" dxfId="8209" priority="9812" stopIfTrue="1">
      <formula>WEEKDAY($A27)=1</formula>
    </cfRule>
  </conditionalFormatting>
  <conditionalFormatting sqref="FL27">
    <cfRule type="expression" dxfId="8208" priority="9811" stopIfTrue="1">
      <formula>WEEKDAY($A27)=1</formula>
    </cfRule>
  </conditionalFormatting>
  <conditionalFormatting sqref="FL27">
    <cfRule type="expression" dxfId="8207" priority="9810" stopIfTrue="1">
      <formula>WEEKDAY($A27)=1</formula>
    </cfRule>
  </conditionalFormatting>
  <conditionalFormatting sqref="FL27">
    <cfRule type="expression" dxfId="8206" priority="9809" stopIfTrue="1">
      <formula>WEEKDAY($A27)=1</formula>
    </cfRule>
  </conditionalFormatting>
  <conditionalFormatting sqref="FL27">
    <cfRule type="expression" dxfId="8205" priority="9808" stopIfTrue="1">
      <formula>WEEKDAY($A27)=1</formula>
    </cfRule>
  </conditionalFormatting>
  <conditionalFormatting sqref="FL27">
    <cfRule type="expression" dxfId="8204" priority="9807" stopIfTrue="1">
      <formula>WEEKDAY($A27)=1</formula>
    </cfRule>
  </conditionalFormatting>
  <conditionalFormatting sqref="FL27">
    <cfRule type="expression" dxfId="8203" priority="9806" stopIfTrue="1">
      <formula>WEEKDAY($A27)=1</formula>
    </cfRule>
  </conditionalFormatting>
  <conditionalFormatting sqref="FL27">
    <cfRule type="expression" dxfId="8202" priority="9805" stopIfTrue="1">
      <formula>WEEKDAY($A27)=1</formula>
    </cfRule>
  </conditionalFormatting>
  <conditionalFormatting sqref="FL27">
    <cfRule type="expression" dxfId="8201" priority="9804" stopIfTrue="1">
      <formula>WEEKDAY($A27)=1</formula>
    </cfRule>
  </conditionalFormatting>
  <conditionalFormatting sqref="FL27">
    <cfRule type="expression" dxfId="8200" priority="9803" stopIfTrue="1">
      <formula>WEEKDAY($A27)=1</formula>
    </cfRule>
  </conditionalFormatting>
  <conditionalFormatting sqref="FL27">
    <cfRule type="expression" dxfId="8199" priority="9802" stopIfTrue="1">
      <formula>WEEKDAY($A27)=1</formula>
    </cfRule>
  </conditionalFormatting>
  <conditionalFormatting sqref="FL27">
    <cfRule type="expression" dxfId="8198" priority="9801" stopIfTrue="1">
      <formula>WEEKDAY($A27)=1</formula>
    </cfRule>
  </conditionalFormatting>
  <conditionalFormatting sqref="FL27">
    <cfRule type="expression" dxfId="8197" priority="9800" stopIfTrue="1">
      <formula>WEEKDAY($A27)=1</formula>
    </cfRule>
  </conditionalFormatting>
  <conditionalFormatting sqref="FL27">
    <cfRule type="expression" dxfId="8196" priority="9799" stopIfTrue="1">
      <formula>WEEKDAY($A27)=1</formula>
    </cfRule>
  </conditionalFormatting>
  <conditionalFormatting sqref="FL27">
    <cfRule type="expression" dxfId="8195" priority="9798" stopIfTrue="1">
      <formula>WEEKDAY($A27)=1</formula>
    </cfRule>
  </conditionalFormatting>
  <conditionalFormatting sqref="FL27">
    <cfRule type="expression" dxfId="8194" priority="9797" stopIfTrue="1">
      <formula>WEEKDAY($A27)=1</formula>
    </cfRule>
  </conditionalFormatting>
  <conditionalFormatting sqref="FL27">
    <cfRule type="expression" dxfId="8193" priority="9796" stopIfTrue="1">
      <formula>WEEKDAY($A27)=1</formula>
    </cfRule>
  </conditionalFormatting>
  <conditionalFormatting sqref="FL27">
    <cfRule type="expression" dxfId="8192" priority="9795" stopIfTrue="1">
      <formula>WEEKDAY($A27)=1</formula>
    </cfRule>
  </conditionalFormatting>
  <conditionalFormatting sqref="FL27">
    <cfRule type="expression" dxfId="8191" priority="9794" stopIfTrue="1">
      <formula>WEEKDAY($A27)=1</formula>
    </cfRule>
  </conditionalFormatting>
  <conditionalFormatting sqref="FL27">
    <cfRule type="expression" dxfId="8190" priority="9793" stopIfTrue="1">
      <formula>WEEKDAY($A27)=1</formula>
    </cfRule>
  </conditionalFormatting>
  <conditionalFormatting sqref="FL27">
    <cfRule type="expression" dxfId="8189" priority="9788" stopIfTrue="1">
      <formula>WEEKDAY($A27)=1</formula>
    </cfRule>
  </conditionalFormatting>
  <conditionalFormatting sqref="FL27">
    <cfRule type="expression" dxfId="8188" priority="9791" stopIfTrue="1">
      <formula>WEEKDAY($A27)=1</formula>
    </cfRule>
  </conditionalFormatting>
  <conditionalFormatting sqref="FL27">
    <cfRule type="expression" dxfId="8187" priority="9790" stopIfTrue="1">
      <formula>WEEKDAY($A27)=1</formula>
    </cfRule>
  </conditionalFormatting>
  <conditionalFormatting sqref="FL27">
    <cfRule type="expression" dxfId="8186" priority="9789" stopIfTrue="1">
      <formula>WEEKDAY($A27)=1</formula>
    </cfRule>
  </conditionalFormatting>
  <conditionalFormatting sqref="FL27">
    <cfRule type="expression" dxfId="8185" priority="9787" stopIfTrue="1">
      <formula>WEEKDAY($A27)=1</formula>
    </cfRule>
  </conditionalFormatting>
  <conditionalFormatting sqref="FL27">
    <cfRule type="expression" dxfId="8184" priority="9786" stopIfTrue="1">
      <formula>WEEKDAY($A27)=1</formula>
    </cfRule>
  </conditionalFormatting>
  <conditionalFormatting sqref="FL27">
    <cfRule type="expression" dxfId="8183" priority="9785" stopIfTrue="1">
      <formula>WEEKDAY($A27)=1</formula>
    </cfRule>
  </conditionalFormatting>
  <conditionalFormatting sqref="FL27">
    <cfRule type="expression" dxfId="8182" priority="9784" stopIfTrue="1">
      <formula>WEEKDAY($A27)=1</formula>
    </cfRule>
  </conditionalFormatting>
  <conditionalFormatting sqref="FL27">
    <cfRule type="expression" dxfId="8181" priority="9737" stopIfTrue="1">
      <formula>WEEKDAY($A27)=1</formula>
    </cfRule>
  </conditionalFormatting>
  <conditionalFormatting sqref="FL27">
    <cfRule type="expression" dxfId="8180" priority="9783" stopIfTrue="1">
      <formula>WEEKDAY($A27)=1</formula>
    </cfRule>
  </conditionalFormatting>
  <conditionalFormatting sqref="FL27">
    <cfRule type="expression" dxfId="8179" priority="9782" stopIfTrue="1">
      <formula>WEEKDAY($A27)=1</formula>
    </cfRule>
  </conditionalFormatting>
  <conditionalFormatting sqref="FL27">
    <cfRule type="expression" dxfId="8178" priority="9781" stopIfTrue="1">
      <formula>WEEKDAY($A27)=1</formula>
    </cfRule>
  </conditionalFormatting>
  <conditionalFormatting sqref="FL27">
    <cfRule type="expression" dxfId="8177" priority="9780" stopIfTrue="1">
      <formula>WEEKDAY($A27)=1</formula>
    </cfRule>
  </conditionalFormatting>
  <conditionalFormatting sqref="FL27">
    <cfRule type="expression" dxfId="8176" priority="9779" stopIfTrue="1">
      <formula>WEEKDAY($A27)=1</formula>
    </cfRule>
  </conditionalFormatting>
  <conditionalFormatting sqref="FL27">
    <cfRule type="expression" dxfId="8175" priority="9778" stopIfTrue="1">
      <formula>WEEKDAY($A27)=1</formula>
    </cfRule>
  </conditionalFormatting>
  <conditionalFormatting sqref="FL27">
    <cfRule type="expression" dxfId="8174" priority="9777" stopIfTrue="1">
      <formula>WEEKDAY($A27)=1</formula>
    </cfRule>
  </conditionalFormatting>
  <conditionalFormatting sqref="FL27">
    <cfRule type="expression" dxfId="8173" priority="9776" stopIfTrue="1">
      <formula>WEEKDAY($A27)=1</formula>
    </cfRule>
  </conditionalFormatting>
  <conditionalFormatting sqref="FL27">
    <cfRule type="expression" dxfId="8172" priority="9775" stopIfTrue="1">
      <formula>WEEKDAY($A27)=1</formula>
    </cfRule>
  </conditionalFormatting>
  <conditionalFormatting sqref="FL27">
    <cfRule type="expression" dxfId="8171" priority="9774" stopIfTrue="1">
      <formula>WEEKDAY($A27)=1</formula>
    </cfRule>
  </conditionalFormatting>
  <conditionalFormatting sqref="FL27">
    <cfRule type="expression" dxfId="8170" priority="9773" stopIfTrue="1">
      <formula>WEEKDAY($A27)=1</formula>
    </cfRule>
  </conditionalFormatting>
  <conditionalFormatting sqref="FL27">
    <cfRule type="expression" dxfId="8169" priority="9772" stopIfTrue="1">
      <formula>WEEKDAY($A27)=1</formula>
    </cfRule>
  </conditionalFormatting>
  <conditionalFormatting sqref="FL27">
    <cfRule type="expression" dxfId="8168" priority="9771" stopIfTrue="1">
      <formula>WEEKDAY($A27)=1</formula>
    </cfRule>
  </conditionalFormatting>
  <conditionalFormatting sqref="FL27">
    <cfRule type="expression" dxfId="8167" priority="9770" stopIfTrue="1">
      <formula>WEEKDAY($A27)=1</formula>
    </cfRule>
  </conditionalFormatting>
  <conditionalFormatting sqref="FL27">
    <cfRule type="expression" dxfId="8166" priority="9769" stopIfTrue="1">
      <formula>WEEKDAY($A27)=1</formula>
    </cfRule>
  </conditionalFormatting>
  <conditionalFormatting sqref="FL27">
    <cfRule type="expression" dxfId="8165" priority="9768" stopIfTrue="1">
      <formula>WEEKDAY($A27)=1</formula>
    </cfRule>
  </conditionalFormatting>
  <conditionalFormatting sqref="FL27">
    <cfRule type="expression" dxfId="8164" priority="9767" stopIfTrue="1">
      <formula>WEEKDAY($A27)=1</formula>
    </cfRule>
  </conditionalFormatting>
  <conditionalFormatting sqref="FL27">
    <cfRule type="expression" dxfId="8163" priority="9766" stopIfTrue="1">
      <formula>WEEKDAY($A27)=1</formula>
    </cfRule>
  </conditionalFormatting>
  <conditionalFormatting sqref="FL27">
    <cfRule type="expression" dxfId="8162" priority="9765" stopIfTrue="1">
      <formula>WEEKDAY($A27)=1</formula>
    </cfRule>
  </conditionalFormatting>
  <conditionalFormatting sqref="FL27">
    <cfRule type="expression" dxfId="8161" priority="9764" stopIfTrue="1">
      <formula>WEEKDAY($A27)=1</formula>
    </cfRule>
  </conditionalFormatting>
  <conditionalFormatting sqref="FL27">
    <cfRule type="expression" dxfId="8160" priority="9763" stopIfTrue="1">
      <formula>WEEKDAY($A27)=1</formula>
    </cfRule>
  </conditionalFormatting>
  <conditionalFormatting sqref="FL27">
    <cfRule type="expression" dxfId="8159" priority="9762" stopIfTrue="1">
      <formula>WEEKDAY($A27)=1</formula>
    </cfRule>
  </conditionalFormatting>
  <conditionalFormatting sqref="FL27">
    <cfRule type="expression" dxfId="8158" priority="9761" stopIfTrue="1">
      <formula>WEEKDAY($A27)=1</formula>
    </cfRule>
  </conditionalFormatting>
  <conditionalFormatting sqref="FL27">
    <cfRule type="expression" dxfId="8157" priority="9760" stopIfTrue="1">
      <formula>WEEKDAY($A27)=1</formula>
    </cfRule>
  </conditionalFormatting>
  <conditionalFormatting sqref="FL27">
    <cfRule type="expression" dxfId="8156" priority="9759" stopIfTrue="1">
      <formula>WEEKDAY($A27)=1</formula>
    </cfRule>
  </conditionalFormatting>
  <conditionalFormatting sqref="FL27">
    <cfRule type="expression" dxfId="8155" priority="9758" stopIfTrue="1">
      <formula>WEEKDAY($A27)=1</formula>
    </cfRule>
  </conditionalFormatting>
  <conditionalFormatting sqref="FL27">
    <cfRule type="expression" dxfId="8154" priority="9757" stopIfTrue="1">
      <formula>WEEKDAY($A27)=1</formula>
    </cfRule>
  </conditionalFormatting>
  <conditionalFormatting sqref="FL27">
    <cfRule type="expression" dxfId="8153" priority="9756" stopIfTrue="1">
      <formula>WEEKDAY($A27)=1</formula>
    </cfRule>
  </conditionalFormatting>
  <conditionalFormatting sqref="FL27">
    <cfRule type="expression" dxfId="8152" priority="9755" stopIfTrue="1">
      <formula>WEEKDAY($A27)=1</formula>
    </cfRule>
  </conditionalFormatting>
  <conditionalFormatting sqref="FL27">
    <cfRule type="expression" dxfId="8151" priority="9754" stopIfTrue="1">
      <formula>WEEKDAY($A27)=1</formula>
    </cfRule>
  </conditionalFormatting>
  <conditionalFormatting sqref="FL27">
    <cfRule type="expression" dxfId="8150" priority="9753" stopIfTrue="1">
      <formula>WEEKDAY($A27)=1</formula>
    </cfRule>
  </conditionalFormatting>
  <conditionalFormatting sqref="FL27">
    <cfRule type="expression" dxfId="8149" priority="9752" stopIfTrue="1">
      <formula>WEEKDAY($A27)=1</formula>
    </cfRule>
  </conditionalFormatting>
  <conditionalFormatting sqref="FL27">
    <cfRule type="expression" dxfId="8148" priority="9751" stopIfTrue="1">
      <formula>WEEKDAY($A27)=1</formula>
    </cfRule>
  </conditionalFormatting>
  <conditionalFormatting sqref="FL27">
    <cfRule type="expression" dxfId="8147" priority="9750" stopIfTrue="1">
      <formula>WEEKDAY($A27)=1</formula>
    </cfRule>
  </conditionalFormatting>
  <conditionalFormatting sqref="FL27">
    <cfRule type="expression" dxfId="8146" priority="9749" stopIfTrue="1">
      <formula>WEEKDAY($A27)=1</formula>
    </cfRule>
  </conditionalFormatting>
  <conditionalFormatting sqref="FL27">
    <cfRule type="expression" dxfId="8145" priority="9748" stopIfTrue="1">
      <formula>WEEKDAY($A27)=1</formula>
    </cfRule>
  </conditionalFormatting>
  <conditionalFormatting sqref="FL27">
    <cfRule type="expression" dxfId="8144" priority="9747" stopIfTrue="1">
      <formula>WEEKDAY($A27)=1</formula>
    </cfRule>
  </conditionalFormatting>
  <conditionalFormatting sqref="FL27">
    <cfRule type="expression" dxfId="8143" priority="9746" stopIfTrue="1">
      <formula>WEEKDAY($A27)=1</formula>
    </cfRule>
  </conditionalFormatting>
  <conditionalFormatting sqref="FL27">
    <cfRule type="expression" dxfId="8142" priority="9745" stopIfTrue="1">
      <formula>WEEKDAY($A27)=1</formula>
    </cfRule>
  </conditionalFormatting>
  <conditionalFormatting sqref="FL27">
    <cfRule type="expression" dxfId="8141" priority="9744" stopIfTrue="1">
      <formula>WEEKDAY($A27)=1</formula>
    </cfRule>
  </conditionalFormatting>
  <conditionalFormatting sqref="FL27">
    <cfRule type="expression" dxfId="8140" priority="9743" stopIfTrue="1">
      <formula>WEEKDAY($A27)=1</formula>
    </cfRule>
  </conditionalFormatting>
  <conditionalFormatting sqref="FL27">
    <cfRule type="expression" dxfId="8139" priority="9742" stopIfTrue="1">
      <formula>WEEKDAY($A27)=1</formula>
    </cfRule>
  </conditionalFormatting>
  <conditionalFormatting sqref="FL27">
    <cfRule type="expression" dxfId="8138" priority="9741" stopIfTrue="1">
      <formula>WEEKDAY($A27)=1</formula>
    </cfRule>
  </conditionalFormatting>
  <conditionalFormatting sqref="FL27">
    <cfRule type="expression" dxfId="8137" priority="9740" stopIfTrue="1">
      <formula>WEEKDAY($A27)=1</formula>
    </cfRule>
  </conditionalFormatting>
  <conditionalFormatting sqref="FL27">
    <cfRule type="expression" dxfId="8136" priority="9739" stopIfTrue="1">
      <formula>WEEKDAY($A27)=1</formula>
    </cfRule>
  </conditionalFormatting>
  <conditionalFormatting sqref="FL27">
    <cfRule type="expression" dxfId="8135" priority="9738" stopIfTrue="1">
      <formula>WEEKDAY($A27)=1</formula>
    </cfRule>
  </conditionalFormatting>
  <conditionalFormatting sqref="FL27">
    <cfRule type="expression" dxfId="8134" priority="9736" stopIfTrue="1">
      <formula>WEEKDAY($A27)=1</formula>
    </cfRule>
  </conditionalFormatting>
  <conditionalFormatting sqref="FL27">
    <cfRule type="expression" dxfId="8133" priority="9735" stopIfTrue="1">
      <formula>WEEKDAY($A27)=1</formula>
    </cfRule>
  </conditionalFormatting>
  <conditionalFormatting sqref="FL27">
    <cfRule type="expression" dxfId="8132" priority="9734" stopIfTrue="1">
      <formula>WEEKDAY($A27)=1</formula>
    </cfRule>
  </conditionalFormatting>
  <conditionalFormatting sqref="FL27">
    <cfRule type="expression" dxfId="8131" priority="9733" stopIfTrue="1">
      <formula>WEEKDAY($A27)=1</formula>
    </cfRule>
  </conditionalFormatting>
  <conditionalFormatting sqref="FL27">
    <cfRule type="expression" dxfId="8130" priority="9732" stopIfTrue="1">
      <formula>WEEKDAY($A27)=1</formula>
    </cfRule>
  </conditionalFormatting>
  <conditionalFormatting sqref="FL27">
    <cfRule type="expression" dxfId="8129" priority="9731" stopIfTrue="1">
      <formula>WEEKDAY($A27)=1</formula>
    </cfRule>
  </conditionalFormatting>
  <conditionalFormatting sqref="FL27">
    <cfRule type="expression" dxfId="8128" priority="9730" stopIfTrue="1">
      <formula>WEEKDAY($A27)=1</formula>
    </cfRule>
  </conditionalFormatting>
  <conditionalFormatting sqref="FL27">
    <cfRule type="expression" dxfId="8127" priority="9729" stopIfTrue="1">
      <formula>WEEKDAY($A27)=1</formula>
    </cfRule>
  </conditionalFormatting>
  <conditionalFormatting sqref="FL27">
    <cfRule type="expression" dxfId="8126" priority="9728" stopIfTrue="1">
      <formula>WEEKDAY($A27)=1</formula>
    </cfRule>
  </conditionalFormatting>
  <conditionalFormatting sqref="FL27">
    <cfRule type="expression" dxfId="8125" priority="9727" stopIfTrue="1">
      <formula>WEEKDAY($A27)=1</formula>
    </cfRule>
  </conditionalFormatting>
  <conditionalFormatting sqref="FL27">
    <cfRule type="expression" dxfId="8124" priority="9726" stopIfTrue="1">
      <formula>WEEKDAY($A27)=1</formula>
    </cfRule>
  </conditionalFormatting>
  <conditionalFormatting sqref="FL27">
    <cfRule type="expression" dxfId="8123" priority="9725" stopIfTrue="1">
      <formula>WEEKDAY($A27)=1</formula>
    </cfRule>
  </conditionalFormatting>
  <conditionalFormatting sqref="FL27">
    <cfRule type="expression" dxfId="8122" priority="9724" stopIfTrue="1">
      <formula>WEEKDAY($A27)=1</formula>
    </cfRule>
  </conditionalFormatting>
  <conditionalFormatting sqref="FL27">
    <cfRule type="expression" dxfId="8121" priority="9723" stopIfTrue="1">
      <formula>WEEKDAY($A27)=1</formula>
    </cfRule>
  </conditionalFormatting>
  <conditionalFormatting sqref="FL27">
    <cfRule type="expression" dxfId="8120" priority="9722" stopIfTrue="1">
      <formula>WEEKDAY($A27)=1</formula>
    </cfRule>
  </conditionalFormatting>
  <conditionalFormatting sqref="FL27">
    <cfRule type="expression" dxfId="8119" priority="9721" stopIfTrue="1">
      <formula>WEEKDAY($A27)=1</formula>
    </cfRule>
  </conditionalFormatting>
  <conditionalFormatting sqref="FL27">
    <cfRule type="expression" dxfId="8118" priority="9720" stopIfTrue="1">
      <formula>WEEKDAY($A27)=1</formula>
    </cfRule>
  </conditionalFormatting>
  <conditionalFormatting sqref="FL27">
    <cfRule type="expression" dxfId="8117" priority="9719" stopIfTrue="1">
      <formula>WEEKDAY($A27)=1</formula>
    </cfRule>
  </conditionalFormatting>
  <conditionalFormatting sqref="FL27">
    <cfRule type="expression" dxfId="8116" priority="9718" stopIfTrue="1">
      <formula>WEEKDAY($A27)=1</formula>
    </cfRule>
  </conditionalFormatting>
  <conditionalFormatting sqref="FL27">
    <cfRule type="expression" dxfId="8115" priority="9717" stopIfTrue="1">
      <formula>WEEKDAY($A27)=1</formula>
    </cfRule>
  </conditionalFormatting>
  <conditionalFormatting sqref="FL27">
    <cfRule type="expression" dxfId="8114" priority="9716" stopIfTrue="1">
      <formula>WEEKDAY($A27)=1</formula>
    </cfRule>
  </conditionalFormatting>
  <conditionalFormatting sqref="FL27">
    <cfRule type="expression" dxfId="8113" priority="9715" stopIfTrue="1">
      <formula>WEEKDAY($A27)=1</formula>
    </cfRule>
  </conditionalFormatting>
  <conditionalFormatting sqref="FL27">
    <cfRule type="expression" dxfId="8112" priority="9714" stopIfTrue="1">
      <formula>WEEKDAY($A27)=1</formula>
    </cfRule>
  </conditionalFormatting>
  <conditionalFormatting sqref="FL27">
    <cfRule type="expression" dxfId="8111" priority="9713" stopIfTrue="1">
      <formula>WEEKDAY($A27)=1</formula>
    </cfRule>
  </conditionalFormatting>
  <conditionalFormatting sqref="FL27">
    <cfRule type="expression" dxfId="8110" priority="9712" stopIfTrue="1">
      <formula>WEEKDAY($A27)=1</formula>
    </cfRule>
  </conditionalFormatting>
  <conditionalFormatting sqref="FL27">
    <cfRule type="expression" dxfId="8109" priority="9711" stopIfTrue="1">
      <formula>WEEKDAY($A27)=1</formula>
    </cfRule>
  </conditionalFormatting>
  <conditionalFormatting sqref="FL27">
    <cfRule type="expression" dxfId="8108" priority="9710" stopIfTrue="1">
      <formula>WEEKDAY($A27)=1</formula>
    </cfRule>
  </conditionalFormatting>
  <conditionalFormatting sqref="FL27">
    <cfRule type="expression" dxfId="8107" priority="9709" stopIfTrue="1">
      <formula>WEEKDAY($A27)=1</formula>
    </cfRule>
  </conditionalFormatting>
  <conditionalFormatting sqref="FL27">
    <cfRule type="expression" dxfId="8106" priority="9708" stopIfTrue="1">
      <formula>WEEKDAY($A27)=1</formula>
    </cfRule>
  </conditionalFormatting>
  <conditionalFormatting sqref="FL27">
    <cfRule type="expression" dxfId="8105" priority="9707" stopIfTrue="1">
      <formula>WEEKDAY($A27)=1</formula>
    </cfRule>
  </conditionalFormatting>
  <conditionalFormatting sqref="FL27">
    <cfRule type="expression" dxfId="8104" priority="9706" stopIfTrue="1">
      <formula>WEEKDAY($A27)=1</formula>
    </cfRule>
  </conditionalFormatting>
  <conditionalFormatting sqref="FL27">
    <cfRule type="expression" dxfId="8103" priority="9705" stopIfTrue="1">
      <formula>WEEKDAY($A27)=1</formula>
    </cfRule>
  </conditionalFormatting>
  <conditionalFormatting sqref="FL27">
    <cfRule type="expression" dxfId="8102" priority="9704" stopIfTrue="1">
      <formula>WEEKDAY($A27)=1</formula>
    </cfRule>
  </conditionalFormatting>
  <conditionalFormatting sqref="FL27">
    <cfRule type="expression" dxfId="8101" priority="9703" stopIfTrue="1">
      <formula>WEEKDAY($A27)=1</formula>
    </cfRule>
  </conditionalFormatting>
  <conditionalFormatting sqref="FL27">
    <cfRule type="expression" dxfId="8100" priority="9699" stopIfTrue="1">
      <formula>WEEKDAY($A27)=1</formula>
    </cfRule>
  </conditionalFormatting>
  <conditionalFormatting sqref="FL27">
    <cfRule type="expression" dxfId="8099" priority="9702" stopIfTrue="1">
      <formula>WEEKDAY($A27)=1</formula>
    </cfRule>
  </conditionalFormatting>
  <conditionalFormatting sqref="FL27">
    <cfRule type="expression" dxfId="8098" priority="9701" stopIfTrue="1">
      <formula>WEEKDAY($A27)=1</formula>
    </cfRule>
  </conditionalFormatting>
  <conditionalFormatting sqref="FL27">
    <cfRule type="expression" dxfId="8097" priority="9700" stopIfTrue="1">
      <formula>WEEKDAY($A27)=1</formula>
    </cfRule>
  </conditionalFormatting>
  <conditionalFormatting sqref="FL27">
    <cfRule type="expression" dxfId="8096" priority="9698" stopIfTrue="1">
      <formula>WEEKDAY($A27)=1</formula>
    </cfRule>
  </conditionalFormatting>
  <conditionalFormatting sqref="FL27">
    <cfRule type="expression" dxfId="8095" priority="9697" stopIfTrue="1">
      <formula>WEEKDAY($A27)=1</formula>
    </cfRule>
  </conditionalFormatting>
  <conditionalFormatting sqref="FL27">
    <cfRule type="expression" dxfId="8094" priority="9696" stopIfTrue="1">
      <formula>WEEKDAY($A27)=1</formula>
    </cfRule>
  </conditionalFormatting>
  <conditionalFormatting sqref="FL27">
    <cfRule type="expression" dxfId="8093" priority="9695" stopIfTrue="1">
      <formula>WEEKDAY($A27)=1</formula>
    </cfRule>
  </conditionalFormatting>
  <conditionalFormatting sqref="FL27">
    <cfRule type="expression" dxfId="8092" priority="9648" stopIfTrue="1">
      <formula>WEEKDAY($A27)=1</formula>
    </cfRule>
  </conditionalFormatting>
  <conditionalFormatting sqref="FL27">
    <cfRule type="expression" dxfId="8091" priority="9694" stopIfTrue="1">
      <formula>WEEKDAY($A27)=1</formula>
    </cfRule>
  </conditionalFormatting>
  <conditionalFormatting sqref="FL27">
    <cfRule type="expression" dxfId="8090" priority="9693" stopIfTrue="1">
      <formula>WEEKDAY($A27)=1</formula>
    </cfRule>
  </conditionalFormatting>
  <conditionalFormatting sqref="FL27">
    <cfRule type="expression" dxfId="8089" priority="9692" stopIfTrue="1">
      <formula>WEEKDAY($A27)=1</formula>
    </cfRule>
  </conditionalFormatting>
  <conditionalFormatting sqref="FL27">
    <cfRule type="expression" dxfId="8088" priority="9691" stopIfTrue="1">
      <formula>WEEKDAY($A27)=1</formula>
    </cfRule>
  </conditionalFormatting>
  <conditionalFormatting sqref="FL27">
    <cfRule type="expression" dxfId="8087" priority="9690" stopIfTrue="1">
      <formula>WEEKDAY($A27)=1</formula>
    </cfRule>
  </conditionalFormatting>
  <conditionalFormatting sqref="FL27">
    <cfRule type="expression" dxfId="8086" priority="9689" stopIfTrue="1">
      <formula>WEEKDAY($A27)=1</formula>
    </cfRule>
  </conditionalFormatting>
  <conditionalFormatting sqref="FL27">
    <cfRule type="expression" dxfId="8085" priority="9688" stopIfTrue="1">
      <formula>WEEKDAY($A27)=1</formula>
    </cfRule>
  </conditionalFormatting>
  <conditionalFormatting sqref="FL27">
    <cfRule type="expression" dxfId="8084" priority="9687" stopIfTrue="1">
      <formula>WEEKDAY($A27)=1</formula>
    </cfRule>
  </conditionalFormatting>
  <conditionalFormatting sqref="FL27">
    <cfRule type="expression" dxfId="8083" priority="9686" stopIfTrue="1">
      <formula>WEEKDAY($A27)=1</formula>
    </cfRule>
  </conditionalFormatting>
  <conditionalFormatting sqref="FL27">
    <cfRule type="expression" dxfId="8082" priority="9685" stopIfTrue="1">
      <formula>WEEKDAY($A27)=1</formula>
    </cfRule>
  </conditionalFormatting>
  <conditionalFormatting sqref="FL27">
    <cfRule type="expression" dxfId="8081" priority="9684" stopIfTrue="1">
      <formula>WEEKDAY($A27)=1</formula>
    </cfRule>
  </conditionalFormatting>
  <conditionalFormatting sqref="FL27">
    <cfRule type="expression" dxfId="8080" priority="9683" stopIfTrue="1">
      <formula>WEEKDAY($A27)=1</formula>
    </cfRule>
  </conditionalFormatting>
  <conditionalFormatting sqref="FL27">
    <cfRule type="expression" dxfId="8079" priority="9682" stopIfTrue="1">
      <formula>WEEKDAY($A27)=1</formula>
    </cfRule>
  </conditionalFormatting>
  <conditionalFormatting sqref="FL27">
    <cfRule type="expression" dxfId="8078" priority="9681" stopIfTrue="1">
      <formula>WEEKDAY($A27)=1</formula>
    </cfRule>
  </conditionalFormatting>
  <conditionalFormatting sqref="FL27">
    <cfRule type="expression" dxfId="8077" priority="9680" stopIfTrue="1">
      <formula>WEEKDAY($A27)=1</formula>
    </cfRule>
  </conditionalFormatting>
  <conditionalFormatting sqref="FL27">
    <cfRule type="expression" dxfId="8076" priority="9679" stopIfTrue="1">
      <formula>WEEKDAY($A27)=1</formula>
    </cfRule>
  </conditionalFormatting>
  <conditionalFormatting sqref="FL27">
    <cfRule type="expression" dxfId="8075" priority="9678" stopIfTrue="1">
      <formula>WEEKDAY($A27)=1</formula>
    </cfRule>
  </conditionalFormatting>
  <conditionalFormatting sqref="FL27">
    <cfRule type="expression" dxfId="8074" priority="9677" stopIfTrue="1">
      <formula>WEEKDAY($A27)=1</formula>
    </cfRule>
  </conditionalFormatting>
  <conditionalFormatting sqref="FL27">
    <cfRule type="expression" dxfId="8073" priority="9676" stopIfTrue="1">
      <formula>WEEKDAY($A27)=1</formula>
    </cfRule>
  </conditionalFormatting>
  <conditionalFormatting sqref="FL27">
    <cfRule type="expression" dxfId="8072" priority="9675" stopIfTrue="1">
      <formula>WEEKDAY($A27)=1</formula>
    </cfRule>
  </conditionalFormatting>
  <conditionalFormatting sqref="FL27">
    <cfRule type="expression" dxfId="8071" priority="9674" stopIfTrue="1">
      <formula>WEEKDAY($A27)=1</formula>
    </cfRule>
  </conditionalFormatting>
  <conditionalFormatting sqref="FL27">
    <cfRule type="expression" dxfId="8070" priority="9673" stopIfTrue="1">
      <formula>WEEKDAY($A27)=1</formula>
    </cfRule>
  </conditionalFormatting>
  <conditionalFormatting sqref="FL27">
    <cfRule type="expression" dxfId="8069" priority="9672" stopIfTrue="1">
      <formula>WEEKDAY($A27)=1</formula>
    </cfRule>
  </conditionalFormatting>
  <conditionalFormatting sqref="FL27">
    <cfRule type="expression" dxfId="8068" priority="9671" stopIfTrue="1">
      <formula>WEEKDAY($A27)=1</formula>
    </cfRule>
  </conditionalFormatting>
  <conditionalFormatting sqref="FL27">
    <cfRule type="expression" dxfId="8067" priority="9670" stopIfTrue="1">
      <formula>WEEKDAY($A27)=1</formula>
    </cfRule>
  </conditionalFormatting>
  <conditionalFormatting sqref="FL27">
    <cfRule type="expression" dxfId="8066" priority="9669" stopIfTrue="1">
      <formula>WEEKDAY($A27)=1</formula>
    </cfRule>
  </conditionalFormatting>
  <conditionalFormatting sqref="FL27">
    <cfRule type="expression" dxfId="8065" priority="9668" stopIfTrue="1">
      <formula>WEEKDAY($A27)=1</formula>
    </cfRule>
  </conditionalFormatting>
  <conditionalFormatting sqref="FL27">
    <cfRule type="expression" dxfId="8064" priority="9667" stopIfTrue="1">
      <formula>WEEKDAY($A27)=1</formula>
    </cfRule>
  </conditionalFormatting>
  <conditionalFormatting sqref="FL27">
    <cfRule type="expression" dxfId="8063" priority="9666" stopIfTrue="1">
      <formula>WEEKDAY($A27)=1</formula>
    </cfRule>
  </conditionalFormatting>
  <conditionalFormatting sqref="FL27">
    <cfRule type="expression" dxfId="8062" priority="9665" stopIfTrue="1">
      <formula>WEEKDAY($A27)=1</formula>
    </cfRule>
  </conditionalFormatting>
  <conditionalFormatting sqref="FL27">
    <cfRule type="expression" dxfId="8061" priority="9664" stopIfTrue="1">
      <formula>WEEKDAY($A27)=1</formula>
    </cfRule>
  </conditionalFormatting>
  <conditionalFormatting sqref="FL27">
    <cfRule type="expression" dxfId="8060" priority="9663" stopIfTrue="1">
      <formula>WEEKDAY($A27)=1</formula>
    </cfRule>
  </conditionalFormatting>
  <conditionalFormatting sqref="FL27">
    <cfRule type="expression" dxfId="8059" priority="9662" stopIfTrue="1">
      <formula>WEEKDAY($A27)=1</formula>
    </cfRule>
  </conditionalFormatting>
  <conditionalFormatting sqref="FL27">
    <cfRule type="expression" dxfId="8058" priority="9661" stopIfTrue="1">
      <formula>WEEKDAY($A27)=1</formula>
    </cfRule>
  </conditionalFormatting>
  <conditionalFormatting sqref="FL27">
    <cfRule type="expression" dxfId="8057" priority="9660" stopIfTrue="1">
      <formula>WEEKDAY($A27)=1</formula>
    </cfRule>
  </conditionalFormatting>
  <conditionalFormatting sqref="FL27">
    <cfRule type="expression" dxfId="8056" priority="9659" stopIfTrue="1">
      <formula>WEEKDAY($A27)=1</formula>
    </cfRule>
  </conditionalFormatting>
  <conditionalFormatting sqref="FL27">
    <cfRule type="expression" dxfId="8055" priority="9658" stopIfTrue="1">
      <formula>WEEKDAY($A27)=1</formula>
    </cfRule>
  </conditionalFormatting>
  <conditionalFormatting sqref="FL27">
    <cfRule type="expression" dxfId="8054" priority="9657" stopIfTrue="1">
      <formula>WEEKDAY($A27)=1</formula>
    </cfRule>
  </conditionalFormatting>
  <conditionalFormatting sqref="FL27">
    <cfRule type="expression" dxfId="8053" priority="9656" stopIfTrue="1">
      <formula>WEEKDAY($A27)=1</formula>
    </cfRule>
  </conditionalFormatting>
  <conditionalFormatting sqref="FL27">
    <cfRule type="expression" dxfId="8052" priority="9655" stopIfTrue="1">
      <formula>WEEKDAY($A27)=1</formula>
    </cfRule>
  </conditionalFormatting>
  <conditionalFormatting sqref="FL27">
    <cfRule type="expression" dxfId="8051" priority="9654" stopIfTrue="1">
      <formula>WEEKDAY($A27)=1</formula>
    </cfRule>
  </conditionalFormatting>
  <conditionalFormatting sqref="FL27">
    <cfRule type="expression" dxfId="8050" priority="9653" stopIfTrue="1">
      <formula>WEEKDAY($A27)=1</formula>
    </cfRule>
  </conditionalFormatting>
  <conditionalFormatting sqref="FL27">
    <cfRule type="expression" dxfId="8049" priority="9652" stopIfTrue="1">
      <formula>WEEKDAY($A27)=1</formula>
    </cfRule>
  </conditionalFormatting>
  <conditionalFormatting sqref="FL27">
    <cfRule type="expression" dxfId="8048" priority="9651" stopIfTrue="1">
      <formula>WEEKDAY($A27)=1</formula>
    </cfRule>
  </conditionalFormatting>
  <conditionalFormatting sqref="FL27">
    <cfRule type="expression" dxfId="8047" priority="9650" stopIfTrue="1">
      <formula>WEEKDAY($A27)=1</formula>
    </cfRule>
  </conditionalFormatting>
  <conditionalFormatting sqref="FL27">
    <cfRule type="expression" dxfId="8046" priority="9649" stopIfTrue="1">
      <formula>WEEKDAY($A27)=1</formula>
    </cfRule>
  </conditionalFormatting>
  <conditionalFormatting sqref="FL27">
    <cfRule type="expression" dxfId="8045" priority="9647" stopIfTrue="1">
      <formula>WEEKDAY($A27)=1</formula>
    </cfRule>
  </conditionalFormatting>
  <conditionalFormatting sqref="FL27">
    <cfRule type="expression" dxfId="8044" priority="9646" stopIfTrue="1">
      <formula>WEEKDAY($A27)=1</formula>
    </cfRule>
  </conditionalFormatting>
  <conditionalFormatting sqref="FL27">
    <cfRule type="expression" dxfId="8043" priority="9645" stopIfTrue="1">
      <formula>WEEKDAY($A27)=1</formula>
    </cfRule>
  </conditionalFormatting>
  <conditionalFormatting sqref="FL27">
    <cfRule type="expression" dxfId="8042" priority="9644" stopIfTrue="1">
      <formula>WEEKDAY($A27)=1</formula>
    </cfRule>
  </conditionalFormatting>
  <conditionalFormatting sqref="FL27">
    <cfRule type="expression" dxfId="8041" priority="9643" stopIfTrue="1">
      <formula>WEEKDAY($A27)=1</formula>
    </cfRule>
  </conditionalFormatting>
  <conditionalFormatting sqref="FL27">
    <cfRule type="expression" dxfId="8040" priority="9642" stopIfTrue="1">
      <formula>WEEKDAY($A27)=1</formula>
    </cfRule>
  </conditionalFormatting>
  <conditionalFormatting sqref="FL27">
    <cfRule type="expression" dxfId="8039" priority="9641" stopIfTrue="1">
      <formula>WEEKDAY($A27)=1</formula>
    </cfRule>
  </conditionalFormatting>
  <conditionalFormatting sqref="FL27">
    <cfRule type="expression" dxfId="8038" priority="9640" stopIfTrue="1">
      <formula>WEEKDAY($A27)=1</formula>
    </cfRule>
  </conditionalFormatting>
  <conditionalFormatting sqref="FL27">
    <cfRule type="expression" dxfId="8037" priority="9639" stopIfTrue="1">
      <formula>WEEKDAY($A27)=1</formula>
    </cfRule>
  </conditionalFormatting>
  <conditionalFormatting sqref="FL27">
    <cfRule type="expression" dxfId="8036" priority="9638" stopIfTrue="1">
      <formula>WEEKDAY($A27)=1</formula>
    </cfRule>
  </conditionalFormatting>
  <conditionalFormatting sqref="FL27">
    <cfRule type="expression" dxfId="8035" priority="9637" stopIfTrue="1">
      <formula>WEEKDAY($A27)=1</formula>
    </cfRule>
  </conditionalFormatting>
  <conditionalFormatting sqref="FL27">
    <cfRule type="expression" dxfId="8034" priority="9636" stopIfTrue="1">
      <formula>WEEKDAY($A27)=1</formula>
    </cfRule>
  </conditionalFormatting>
  <conditionalFormatting sqref="FL27">
    <cfRule type="expression" dxfId="8033" priority="9635" stopIfTrue="1">
      <formula>WEEKDAY($A27)=1</formula>
    </cfRule>
  </conditionalFormatting>
  <conditionalFormatting sqref="FL27">
    <cfRule type="expression" dxfId="8032" priority="9634" stopIfTrue="1">
      <formula>WEEKDAY($A27)=1</formula>
    </cfRule>
  </conditionalFormatting>
  <conditionalFormatting sqref="FL27">
    <cfRule type="expression" dxfId="8031" priority="9633" stopIfTrue="1">
      <formula>WEEKDAY($A27)=1</formula>
    </cfRule>
  </conditionalFormatting>
  <conditionalFormatting sqref="FL27">
    <cfRule type="expression" dxfId="8030" priority="9632" stopIfTrue="1">
      <formula>WEEKDAY($A27)=1</formula>
    </cfRule>
  </conditionalFormatting>
  <conditionalFormatting sqref="FL27">
    <cfRule type="expression" dxfId="8029" priority="9631" stopIfTrue="1">
      <formula>WEEKDAY($A27)=1</formula>
    </cfRule>
  </conditionalFormatting>
  <conditionalFormatting sqref="FL27">
    <cfRule type="expression" dxfId="8028" priority="9630" stopIfTrue="1">
      <formula>WEEKDAY($A27)=1</formula>
    </cfRule>
  </conditionalFormatting>
  <conditionalFormatting sqref="FL27">
    <cfRule type="expression" dxfId="8027" priority="9629" stopIfTrue="1">
      <formula>WEEKDAY($A27)=1</formula>
    </cfRule>
  </conditionalFormatting>
  <conditionalFormatting sqref="FL27">
    <cfRule type="expression" dxfId="8026" priority="9628" stopIfTrue="1">
      <formula>WEEKDAY($A27)=1</formula>
    </cfRule>
  </conditionalFormatting>
  <conditionalFormatting sqref="FL27">
    <cfRule type="expression" dxfId="8025" priority="9627" stopIfTrue="1">
      <formula>WEEKDAY($A27)=1</formula>
    </cfRule>
  </conditionalFormatting>
  <conditionalFormatting sqref="FL27">
    <cfRule type="expression" dxfId="8024" priority="9626" stopIfTrue="1">
      <formula>WEEKDAY($A27)=1</formula>
    </cfRule>
  </conditionalFormatting>
  <conditionalFormatting sqref="FL27">
    <cfRule type="expression" dxfId="8023" priority="9625" stopIfTrue="1">
      <formula>WEEKDAY($A27)=1</formula>
    </cfRule>
  </conditionalFormatting>
  <conditionalFormatting sqref="FL27">
    <cfRule type="expression" dxfId="8022" priority="9624" stopIfTrue="1">
      <formula>WEEKDAY($A27)=1</formula>
    </cfRule>
  </conditionalFormatting>
  <conditionalFormatting sqref="FL27">
    <cfRule type="expression" dxfId="8021" priority="9623" stopIfTrue="1">
      <formula>WEEKDAY($A27)=1</formula>
    </cfRule>
  </conditionalFormatting>
  <conditionalFormatting sqref="FL27">
    <cfRule type="expression" dxfId="8020" priority="9622" stopIfTrue="1">
      <formula>WEEKDAY($A27)=1</formula>
    </cfRule>
  </conditionalFormatting>
  <conditionalFormatting sqref="FL27">
    <cfRule type="expression" dxfId="8019" priority="9621" stopIfTrue="1">
      <formula>WEEKDAY($A27)=1</formula>
    </cfRule>
  </conditionalFormatting>
  <conditionalFormatting sqref="FL27">
    <cfRule type="expression" dxfId="8018" priority="9620" stopIfTrue="1">
      <formula>WEEKDAY($A27)=1</formula>
    </cfRule>
  </conditionalFormatting>
  <conditionalFormatting sqref="FL27">
    <cfRule type="expression" dxfId="8017" priority="9619" stopIfTrue="1">
      <formula>WEEKDAY($A27)=1</formula>
    </cfRule>
  </conditionalFormatting>
  <conditionalFormatting sqref="FL27">
    <cfRule type="expression" dxfId="8016" priority="9618" stopIfTrue="1">
      <formula>WEEKDAY($A27)=1</formula>
    </cfRule>
  </conditionalFormatting>
  <conditionalFormatting sqref="FL27">
    <cfRule type="expression" dxfId="8015" priority="9617" stopIfTrue="1">
      <formula>WEEKDAY($A27)=1</formula>
    </cfRule>
  </conditionalFormatting>
  <conditionalFormatting sqref="FL27">
    <cfRule type="expression" dxfId="8014" priority="9616" stopIfTrue="1">
      <formula>WEEKDAY($A27)=1</formula>
    </cfRule>
  </conditionalFormatting>
  <conditionalFormatting sqref="FL27">
    <cfRule type="expression" dxfId="8013" priority="9615" stopIfTrue="1">
      <formula>WEEKDAY($A27)=1</formula>
    </cfRule>
  </conditionalFormatting>
  <conditionalFormatting sqref="FL27">
    <cfRule type="expression" dxfId="8012" priority="9614" stopIfTrue="1">
      <formula>WEEKDAY($A27)=1</formula>
    </cfRule>
  </conditionalFormatting>
  <conditionalFormatting sqref="FL27">
    <cfRule type="expression" dxfId="8011" priority="9610" stopIfTrue="1">
      <formula>WEEKDAY($A27)=1</formula>
    </cfRule>
  </conditionalFormatting>
  <conditionalFormatting sqref="FL27">
    <cfRule type="expression" dxfId="8010" priority="9613" stopIfTrue="1">
      <formula>WEEKDAY($A27)=1</formula>
    </cfRule>
  </conditionalFormatting>
  <conditionalFormatting sqref="FL27">
    <cfRule type="expression" dxfId="8009" priority="9612" stopIfTrue="1">
      <formula>WEEKDAY($A27)=1</formula>
    </cfRule>
  </conditionalFormatting>
  <conditionalFormatting sqref="FL27">
    <cfRule type="expression" dxfId="8008" priority="9611" stopIfTrue="1">
      <formula>WEEKDAY($A27)=1</formula>
    </cfRule>
  </conditionalFormatting>
  <conditionalFormatting sqref="FL27">
    <cfRule type="expression" dxfId="8007" priority="9609" stopIfTrue="1">
      <formula>WEEKDAY($A27)=1</formula>
    </cfRule>
  </conditionalFormatting>
  <conditionalFormatting sqref="FL27">
    <cfRule type="expression" dxfId="8006" priority="9608" stopIfTrue="1">
      <formula>WEEKDAY($A27)=1</formula>
    </cfRule>
  </conditionalFormatting>
  <conditionalFormatting sqref="FL27">
    <cfRule type="expression" dxfId="8005" priority="9607" stopIfTrue="1">
      <formula>WEEKDAY($A27)=1</formula>
    </cfRule>
  </conditionalFormatting>
  <conditionalFormatting sqref="FL27">
    <cfRule type="expression" dxfId="8004" priority="9606" stopIfTrue="1">
      <formula>WEEKDAY($A27)=1</formula>
    </cfRule>
  </conditionalFormatting>
  <conditionalFormatting sqref="FL27">
    <cfRule type="expression" dxfId="8003" priority="9559" stopIfTrue="1">
      <formula>WEEKDAY($A27)=1</formula>
    </cfRule>
  </conditionalFormatting>
  <conditionalFormatting sqref="FL27">
    <cfRule type="expression" dxfId="8002" priority="9605" stopIfTrue="1">
      <formula>WEEKDAY($A27)=1</formula>
    </cfRule>
  </conditionalFormatting>
  <conditionalFormatting sqref="FL27">
    <cfRule type="expression" dxfId="8001" priority="9604" stopIfTrue="1">
      <formula>WEEKDAY($A27)=1</formula>
    </cfRule>
  </conditionalFormatting>
  <conditionalFormatting sqref="FL27">
    <cfRule type="expression" dxfId="8000" priority="9603" stopIfTrue="1">
      <formula>WEEKDAY($A27)=1</formula>
    </cfRule>
  </conditionalFormatting>
  <conditionalFormatting sqref="FL27">
    <cfRule type="expression" dxfId="7999" priority="9602" stopIfTrue="1">
      <formula>WEEKDAY($A27)=1</formula>
    </cfRule>
  </conditionalFormatting>
  <conditionalFormatting sqref="FL27">
    <cfRule type="expression" dxfId="7998" priority="9601" stopIfTrue="1">
      <formula>WEEKDAY($A27)=1</formula>
    </cfRule>
  </conditionalFormatting>
  <conditionalFormatting sqref="FL27">
    <cfRule type="expression" dxfId="7997" priority="9600" stopIfTrue="1">
      <formula>WEEKDAY($A27)=1</formula>
    </cfRule>
  </conditionalFormatting>
  <conditionalFormatting sqref="FL27">
    <cfRule type="expression" dxfId="7996" priority="9599" stopIfTrue="1">
      <formula>WEEKDAY($A27)=1</formula>
    </cfRule>
  </conditionalFormatting>
  <conditionalFormatting sqref="FL27">
    <cfRule type="expression" dxfId="7995" priority="9598" stopIfTrue="1">
      <formula>WEEKDAY($A27)=1</formula>
    </cfRule>
  </conditionalFormatting>
  <conditionalFormatting sqref="FL27">
    <cfRule type="expression" dxfId="7994" priority="9597" stopIfTrue="1">
      <formula>WEEKDAY($A27)=1</formula>
    </cfRule>
  </conditionalFormatting>
  <conditionalFormatting sqref="FL27">
    <cfRule type="expression" dxfId="7993" priority="9596" stopIfTrue="1">
      <formula>WEEKDAY($A27)=1</formula>
    </cfRule>
  </conditionalFormatting>
  <conditionalFormatting sqref="FL27">
    <cfRule type="expression" dxfId="7992" priority="9595" stopIfTrue="1">
      <formula>WEEKDAY($A27)=1</formula>
    </cfRule>
  </conditionalFormatting>
  <conditionalFormatting sqref="FL27">
    <cfRule type="expression" dxfId="7991" priority="9594" stopIfTrue="1">
      <formula>WEEKDAY($A27)=1</formula>
    </cfRule>
  </conditionalFormatting>
  <conditionalFormatting sqref="FL27">
    <cfRule type="expression" dxfId="7990" priority="9593" stopIfTrue="1">
      <formula>WEEKDAY($A27)=1</formula>
    </cfRule>
  </conditionalFormatting>
  <conditionalFormatting sqref="FL27">
    <cfRule type="expression" dxfId="7989" priority="9592" stopIfTrue="1">
      <formula>WEEKDAY($A27)=1</formula>
    </cfRule>
  </conditionalFormatting>
  <conditionalFormatting sqref="FL27">
    <cfRule type="expression" dxfId="7988" priority="9591" stopIfTrue="1">
      <formula>WEEKDAY($A27)=1</formula>
    </cfRule>
  </conditionalFormatting>
  <conditionalFormatting sqref="FL27">
    <cfRule type="expression" dxfId="7987" priority="9590" stopIfTrue="1">
      <formula>WEEKDAY($A27)=1</formula>
    </cfRule>
  </conditionalFormatting>
  <conditionalFormatting sqref="FL27">
    <cfRule type="expression" dxfId="7986" priority="9589" stopIfTrue="1">
      <formula>WEEKDAY($A27)=1</formula>
    </cfRule>
  </conditionalFormatting>
  <conditionalFormatting sqref="FL27">
    <cfRule type="expression" dxfId="7985" priority="9588" stopIfTrue="1">
      <formula>WEEKDAY($A27)=1</formula>
    </cfRule>
  </conditionalFormatting>
  <conditionalFormatting sqref="FL27">
    <cfRule type="expression" dxfId="7984" priority="9587" stopIfTrue="1">
      <formula>WEEKDAY($A27)=1</formula>
    </cfRule>
  </conditionalFormatting>
  <conditionalFormatting sqref="FL27">
    <cfRule type="expression" dxfId="7983" priority="9586" stopIfTrue="1">
      <formula>WEEKDAY($A27)=1</formula>
    </cfRule>
  </conditionalFormatting>
  <conditionalFormatting sqref="FL27">
    <cfRule type="expression" dxfId="7982" priority="9585" stopIfTrue="1">
      <formula>WEEKDAY($A27)=1</formula>
    </cfRule>
  </conditionalFormatting>
  <conditionalFormatting sqref="FL27">
    <cfRule type="expression" dxfId="7981" priority="9584" stopIfTrue="1">
      <formula>WEEKDAY($A27)=1</formula>
    </cfRule>
  </conditionalFormatting>
  <conditionalFormatting sqref="FL27">
    <cfRule type="expression" dxfId="7980" priority="9583" stopIfTrue="1">
      <formula>WEEKDAY($A27)=1</formula>
    </cfRule>
  </conditionalFormatting>
  <conditionalFormatting sqref="FL27">
    <cfRule type="expression" dxfId="7979" priority="9582" stopIfTrue="1">
      <formula>WEEKDAY($A27)=1</formula>
    </cfRule>
  </conditionalFormatting>
  <conditionalFormatting sqref="FL27">
    <cfRule type="expression" dxfId="7978" priority="9581" stopIfTrue="1">
      <formula>WEEKDAY($A27)=1</formula>
    </cfRule>
  </conditionalFormatting>
  <conditionalFormatting sqref="FL27">
    <cfRule type="expression" dxfId="7977" priority="9580" stopIfTrue="1">
      <formula>WEEKDAY($A27)=1</formula>
    </cfRule>
  </conditionalFormatting>
  <conditionalFormatting sqref="FL27">
    <cfRule type="expression" dxfId="7976" priority="9579" stopIfTrue="1">
      <formula>WEEKDAY($A27)=1</formula>
    </cfRule>
  </conditionalFormatting>
  <conditionalFormatting sqref="FL27">
    <cfRule type="expression" dxfId="7975" priority="9578" stopIfTrue="1">
      <formula>WEEKDAY($A27)=1</formula>
    </cfRule>
  </conditionalFormatting>
  <conditionalFormatting sqref="FL27">
    <cfRule type="expression" dxfId="7974" priority="9577" stopIfTrue="1">
      <formula>WEEKDAY($A27)=1</formula>
    </cfRule>
  </conditionalFormatting>
  <conditionalFormatting sqref="FL27">
    <cfRule type="expression" dxfId="7973" priority="9576" stopIfTrue="1">
      <formula>WEEKDAY($A27)=1</formula>
    </cfRule>
  </conditionalFormatting>
  <conditionalFormatting sqref="FL27">
    <cfRule type="expression" dxfId="7972" priority="9575" stopIfTrue="1">
      <formula>WEEKDAY($A27)=1</formula>
    </cfRule>
  </conditionalFormatting>
  <conditionalFormatting sqref="FL27">
    <cfRule type="expression" dxfId="7971" priority="9574" stopIfTrue="1">
      <formula>WEEKDAY($A27)=1</formula>
    </cfRule>
  </conditionalFormatting>
  <conditionalFormatting sqref="FL27">
    <cfRule type="expression" dxfId="7970" priority="9573" stopIfTrue="1">
      <formula>WEEKDAY($A27)=1</formula>
    </cfRule>
  </conditionalFormatting>
  <conditionalFormatting sqref="FL27">
    <cfRule type="expression" dxfId="7969" priority="9572" stopIfTrue="1">
      <formula>WEEKDAY($A27)=1</formula>
    </cfRule>
  </conditionalFormatting>
  <conditionalFormatting sqref="FL27">
    <cfRule type="expression" dxfId="7968" priority="9571" stopIfTrue="1">
      <formula>WEEKDAY($A27)=1</formula>
    </cfRule>
  </conditionalFormatting>
  <conditionalFormatting sqref="FL27">
    <cfRule type="expression" dxfId="7967" priority="9570" stopIfTrue="1">
      <formula>WEEKDAY($A27)=1</formula>
    </cfRule>
  </conditionalFormatting>
  <conditionalFormatting sqref="FL27">
    <cfRule type="expression" dxfId="7966" priority="9569" stopIfTrue="1">
      <formula>WEEKDAY($A27)=1</formula>
    </cfRule>
  </conditionalFormatting>
  <conditionalFormatting sqref="FL27">
    <cfRule type="expression" dxfId="7965" priority="9568" stopIfTrue="1">
      <formula>WEEKDAY($A27)=1</formula>
    </cfRule>
  </conditionalFormatting>
  <conditionalFormatting sqref="FL27">
    <cfRule type="expression" dxfId="7964" priority="9567" stopIfTrue="1">
      <formula>WEEKDAY($A27)=1</formula>
    </cfRule>
  </conditionalFormatting>
  <conditionalFormatting sqref="FL27">
    <cfRule type="expression" dxfId="7963" priority="9566" stopIfTrue="1">
      <formula>WEEKDAY($A27)=1</formula>
    </cfRule>
  </conditionalFormatting>
  <conditionalFormatting sqref="FL27">
    <cfRule type="expression" dxfId="7962" priority="9565" stopIfTrue="1">
      <formula>WEEKDAY($A27)=1</formula>
    </cfRule>
  </conditionalFormatting>
  <conditionalFormatting sqref="FL27">
    <cfRule type="expression" dxfId="7961" priority="9564" stopIfTrue="1">
      <formula>WEEKDAY($A27)=1</formula>
    </cfRule>
  </conditionalFormatting>
  <conditionalFormatting sqref="FL27">
    <cfRule type="expression" dxfId="7960" priority="9563" stopIfTrue="1">
      <formula>WEEKDAY($A27)=1</formula>
    </cfRule>
  </conditionalFormatting>
  <conditionalFormatting sqref="FL27">
    <cfRule type="expression" dxfId="7959" priority="9562" stopIfTrue="1">
      <formula>WEEKDAY($A27)=1</formula>
    </cfRule>
  </conditionalFormatting>
  <conditionalFormatting sqref="FL27">
    <cfRule type="expression" dxfId="7958" priority="9561" stopIfTrue="1">
      <formula>WEEKDAY($A27)=1</formula>
    </cfRule>
  </conditionalFormatting>
  <conditionalFormatting sqref="FL27">
    <cfRule type="expression" dxfId="7957" priority="9560" stopIfTrue="1">
      <formula>WEEKDAY($A27)=1</formula>
    </cfRule>
  </conditionalFormatting>
  <conditionalFormatting sqref="FL27">
    <cfRule type="expression" dxfId="7956" priority="9555" stopIfTrue="1">
      <formula>WEEKDAY($A27)=1</formula>
    </cfRule>
  </conditionalFormatting>
  <conditionalFormatting sqref="FL27">
    <cfRule type="expression" dxfId="7955" priority="9558" stopIfTrue="1">
      <formula>WEEKDAY($A27)=1</formula>
    </cfRule>
  </conditionalFormatting>
  <conditionalFormatting sqref="FL27">
    <cfRule type="expression" dxfId="7954" priority="9557" stopIfTrue="1">
      <formula>WEEKDAY($A27)=1</formula>
    </cfRule>
  </conditionalFormatting>
  <conditionalFormatting sqref="FL27">
    <cfRule type="expression" dxfId="7953" priority="9556" stopIfTrue="1">
      <formula>WEEKDAY($A27)=1</formula>
    </cfRule>
  </conditionalFormatting>
  <conditionalFormatting sqref="FL27">
    <cfRule type="expression" dxfId="7952" priority="9554" stopIfTrue="1">
      <formula>WEEKDAY($A27)=1</formula>
    </cfRule>
  </conditionalFormatting>
  <conditionalFormatting sqref="FL27">
    <cfRule type="expression" dxfId="7951" priority="9553" stopIfTrue="1">
      <formula>WEEKDAY($A27)=1</formula>
    </cfRule>
  </conditionalFormatting>
  <conditionalFormatting sqref="FL27">
    <cfRule type="expression" dxfId="7950" priority="9552" stopIfTrue="1">
      <formula>WEEKDAY($A27)=1</formula>
    </cfRule>
  </conditionalFormatting>
  <conditionalFormatting sqref="FL27">
    <cfRule type="expression" dxfId="7949" priority="9551" stopIfTrue="1">
      <formula>WEEKDAY($A27)=1</formula>
    </cfRule>
  </conditionalFormatting>
  <conditionalFormatting sqref="FL27">
    <cfRule type="expression" dxfId="7948" priority="9504" stopIfTrue="1">
      <formula>WEEKDAY($A27)=1</formula>
    </cfRule>
  </conditionalFormatting>
  <conditionalFormatting sqref="FL27">
    <cfRule type="expression" dxfId="7947" priority="9550" stopIfTrue="1">
      <formula>WEEKDAY($A27)=1</formula>
    </cfRule>
  </conditionalFormatting>
  <conditionalFormatting sqref="FL27">
    <cfRule type="expression" dxfId="7946" priority="9549" stopIfTrue="1">
      <formula>WEEKDAY($A27)=1</formula>
    </cfRule>
  </conditionalFormatting>
  <conditionalFormatting sqref="FL27">
    <cfRule type="expression" dxfId="7945" priority="9548" stopIfTrue="1">
      <formula>WEEKDAY($A27)=1</formula>
    </cfRule>
  </conditionalFormatting>
  <conditionalFormatting sqref="FL27">
    <cfRule type="expression" dxfId="7944" priority="9547" stopIfTrue="1">
      <formula>WEEKDAY($A27)=1</formula>
    </cfRule>
  </conditionalFormatting>
  <conditionalFormatting sqref="FL27">
    <cfRule type="expression" dxfId="7943" priority="9546" stopIfTrue="1">
      <formula>WEEKDAY($A27)=1</formula>
    </cfRule>
  </conditionalFormatting>
  <conditionalFormatting sqref="FL27">
    <cfRule type="expression" dxfId="7942" priority="9545" stopIfTrue="1">
      <formula>WEEKDAY($A27)=1</formula>
    </cfRule>
  </conditionalFormatting>
  <conditionalFormatting sqref="FL27">
    <cfRule type="expression" dxfId="7941" priority="9544" stopIfTrue="1">
      <formula>WEEKDAY($A27)=1</formula>
    </cfRule>
  </conditionalFormatting>
  <conditionalFormatting sqref="FL27">
    <cfRule type="expression" dxfId="7940" priority="9543" stopIfTrue="1">
      <formula>WEEKDAY($A27)=1</formula>
    </cfRule>
  </conditionalFormatting>
  <conditionalFormatting sqref="FL27">
    <cfRule type="expression" dxfId="7939" priority="9542" stopIfTrue="1">
      <formula>WEEKDAY($A27)=1</formula>
    </cfRule>
  </conditionalFormatting>
  <conditionalFormatting sqref="FL27">
    <cfRule type="expression" dxfId="7938" priority="9541" stopIfTrue="1">
      <formula>WEEKDAY($A27)=1</formula>
    </cfRule>
  </conditionalFormatting>
  <conditionalFormatting sqref="FL27">
    <cfRule type="expression" dxfId="7937" priority="9540" stopIfTrue="1">
      <formula>WEEKDAY($A27)=1</formula>
    </cfRule>
  </conditionalFormatting>
  <conditionalFormatting sqref="FL27">
    <cfRule type="expression" dxfId="7936" priority="9539" stopIfTrue="1">
      <formula>WEEKDAY($A27)=1</formula>
    </cfRule>
  </conditionalFormatting>
  <conditionalFormatting sqref="FL27">
    <cfRule type="expression" dxfId="7935" priority="9538" stopIfTrue="1">
      <formula>WEEKDAY($A27)=1</formula>
    </cfRule>
  </conditionalFormatting>
  <conditionalFormatting sqref="FL27">
    <cfRule type="expression" dxfId="7934" priority="9537" stopIfTrue="1">
      <formula>WEEKDAY($A27)=1</formula>
    </cfRule>
  </conditionalFormatting>
  <conditionalFormatting sqref="FL27">
    <cfRule type="expression" dxfId="7933" priority="9536" stopIfTrue="1">
      <formula>WEEKDAY($A27)=1</formula>
    </cfRule>
  </conditionalFormatting>
  <conditionalFormatting sqref="FL27">
    <cfRule type="expression" dxfId="7932" priority="9535" stopIfTrue="1">
      <formula>WEEKDAY($A27)=1</formula>
    </cfRule>
  </conditionalFormatting>
  <conditionalFormatting sqref="FL27">
    <cfRule type="expression" dxfId="7931" priority="9534" stopIfTrue="1">
      <formula>WEEKDAY($A27)=1</formula>
    </cfRule>
  </conditionalFormatting>
  <conditionalFormatting sqref="FL27">
    <cfRule type="expression" dxfId="7930" priority="9533" stopIfTrue="1">
      <formula>WEEKDAY($A27)=1</formula>
    </cfRule>
  </conditionalFormatting>
  <conditionalFormatting sqref="FL27">
    <cfRule type="expression" dxfId="7929" priority="9532" stopIfTrue="1">
      <formula>WEEKDAY($A27)=1</formula>
    </cfRule>
  </conditionalFormatting>
  <conditionalFormatting sqref="FL27">
    <cfRule type="expression" dxfId="7928" priority="9531" stopIfTrue="1">
      <formula>WEEKDAY($A27)=1</formula>
    </cfRule>
  </conditionalFormatting>
  <conditionalFormatting sqref="FL27">
    <cfRule type="expression" dxfId="7927" priority="9530" stopIfTrue="1">
      <formula>WEEKDAY($A27)=1</formula>
    </cfRule>
  </conditionalFormatting>
  <conditionalFormatting sqref="FL27">
    <cfRule type="expression" dxfId="7926" priority="9529" stopIfTrue="1">
      <formula>WEEKDAY($A27)=1</formula>
    </cfRule>
  </conditionalFormatting>
  <conditionalFormatting sqref="FL27">
    <cfRule type="expression" dxfId="7925" priority="9528" stopIfTrue="1">
      <formula>WEEKDAY($A27)=1</formula>
    </cfRule>
  </conditionalFormatting>
  <conditionalFormatting sqref="FL27">
    <cfRule type="expression" dxfId="7924" priority="9527" stopIfTrue="1">
      <formula>WEEKDAY($A27)=1</formula>
    </cfRule>
  </conditionalFormatting>
  <conditionalFormatting sqref="FL27">
    <cfRule type="expression" dxfId="7923" priority="9526" stopIfTrue="1">
      <formula>WEEKDAY($A27)=1</formula>
    </cfRule>
  </conditionalFormatting>
  <conditionalFormatting sqref="FL27">
    <cfRule type="expression" dxfId="7922" priority="9525" stopIfTrue="1">
      <formula>WEEKDAY($A27)=1</formula>
    </cfRule>
  </conditionalFormatting>
  <conditionalFormatting sqref="FL27">
    <cfRule type="expression" dxfId="7921" priority="9524" stopIfTrue="1">
      <formula>WEEKDAY($A27)=1</formula>
    </cfRule>
  </conditionalFormatting>
  <conditionalFormatting sqref="FL27">
    <cfRule type="expression" dxfId="7920" priority="9523" stopIfTrue="1">
      <formula>WEEKDAY($A27)=1</formula>
    </cfRule>
  </conditionalFormatting>
  <conditionalFormatting sqref="FL27">
    <cfRule type="expression" dxfId="7919" priority="9522" stopIfTrue="1">
      <formula>WEEKDAY($A27)=1</formula>
    </cfRule>
  </conditionalFormatting>
  <conditionalFormatting sqref="FL27">
    <cfRule type="expression" dxfId="7918" priority="9521" stopIfTrue="1">
      <formula>WEEKDAY($A27)=1</formula>
    </cfRule>
  </conditionalFormatting>
  <conditionalFormatting sqref="FL27">
    <cfRule type="expression" dxfId="7917" priority="9520" stopIfTrue="1">
      <formula>WEEKDAY($A27)=1</formula>
    </cfRule>
  </conditionalFormatting>
  <conditionalFormatting sqref="FL27">
    <cfRule type="expression" dxfId="7916" priority="9519" stopIfTrue="1">
      <formula>WEEKDAY($A27)=1</formula>
    </cfRule>
  </conditionalFormatting>
  <conditionalFormatting sqref="FL27">
    <cfRule type="expression" dxfId="7915" priority="9518" stopIfTrue="1">
      <formula>WEEKDAY($A27)=1</formula>
    </cfRule>
  </conditionalFormatting>
  <conditionalFormatting sqref="FL27">
    <cfRule type="expression" dxfId="7914" priority="9517" stopIfTrue="1">
      <formula>WEEKDAY($A27)=1</formula>
    </cfRule>
  </conditionalFormatting>
  <conditionalFormatting sqref="FL27">
    <cfRule type="expression" dxfId="7913" priority="9516" stopIfTrue="1">
      <formula>WEEKDAY($A27)=1</formula>
    </cfRule>
  </conditionalFormatting>
  <conditionalFormatting sqref="FL27">
    <cfRule type="expression" dxfId="7912" priority="9515" stopIfTrue="1">
      <formula>WEEKDAY($A27)=1</formula>
    </cfRule>
  </conditionalFormatting>
  <conditionalFormatting sqref="FL27">
    <cfRule type="expression" dxfId="7911" priority="9514" stopIfTrue="1">
      <formula>WEEKDAY($A27)=1</formula>
    </cfRule>
  </conditionalFormatting>
  <conditionalFormatting sqref="FL27">
    <cfRule type="expression" dxfId="7910" priority="9513" stopIfTrue="1">
      <formula>WEEKDAY($A27)=1</formula>
    </cfRule>
  </conditionalFormatting>
  <conditionalFormatting sqref="FL27">
    <cfRule type="expression" dxfId="7909" priority="9512" stopIfTrue="1">
      <formula>WEEKDAY($A27)=1</formula>
    </cfRule>
  </conditionalFormatting>
  <conditionalFormatting sqref="FL27">
    <cfRule type="expression" dxfId="7908" priority="9511" stopIfTrue="1">
      <formula>WEEKDAY($A27)=1</formula>
    </cfRule>
  </conditionalFormatting>
  <conditionalFormatting sqref="FL27">
    <cfRule type="expression" dxfId="7907" priority="9510" stopIfTrue="1">
      <formula>WEEKDAY($A27)=1</formula>
    </cfRule>
  </conditionalFormatting>
  <conditionalFormatting sqref="FL27">
    <cfRule type="expression" dxfId="7906" priority="9509" stopIfTrue="1">
      <formula>WEEKDAY($A27)=1</formula>
    </cfRule>
  </conditionalFormatting>
  <conditionalFormatting sqref="FL27">
    <cfRule type="expression" dxfId="7905" priority="9508" stopIfTrue="1">
      <formula>WEEKDAY($A27)=1</formula>
    </cfRule>
  </conditionalFormatting>
  <conditionalFormatting sqref="FL27">
    <cfRule type="expression" dxfId="7904" priority="9507" stopIfTrue="1">
      <formula>WEEKDAY($A27)=1</formula>
    </cfRule>
  </conditionalFormatting>
  <conditionalFormatting sqref="FL27">
    <cfRule type="expression" dxfId="7903" priority="9506" stopIfTrue="1">
      <formula>WEEKDAY($A27)=1</formula>
    </cfRule>
  </conditionalFormatting>
  <conditionalFormatting sqref="FL27">
    <cfRule type="expression" dxfId="7902" priority="9505" stopIfTrue="1">
      <formula>WEEKDAY($A27)=1</formula>
    </cfRule>
  </conditionalFormatting>
  <conditionalFormatting sqref="FL27">
    <cfRule type="expression" dxfId="7901" priority="9503" stopIfTrue="1">
      <formula>WEEKDAY($A27)=1</formula>
    </cfRule>
  </conditionalFormatting>
  <conditionalFormatting sqref="FL27">
    <cfRule type="expression" dxfId="7900" priority="9502" stopIfTrue="1">
      <formula>WEEKDAY($A27)=1</formula>
    </cfRule>
  </conditionalFormatting>
  <conditionalFormatting sqref="FL27">
    <cfRule type="expression" dxfId="7899" priority="9501" stopIfTrue="1">
      <formula>WEEKDAY($A27)=1</formula>
    </cfRule>
  </conditionalFormatting>
  <conditionalFormatting sqref="FL27">
    <cfRule type="expression" dxfId="7898" priority="9500" stopIfTrue="1">
      <formula>WEEKDAY($A27)=1</formula>
    </cfRule>
  </conditionalFormatting>
  <conditionalFormatting sqref="FL27">
    <cfRule type="expression" dxfId="7897" priority="9499" stopIfTrue="1">
      <formula>WEEKDAY($A27)=1</formula>
    </cfRule>
  </conditionalFormatting>
  <conditionalFormatting sqref="FL27">
    <cfRule type="expression" dxfId="7896" priority="9498" stopIfTrue="1">
      <formula>WEEKDAY($A27)=1</formula>
    </cfRule>
  </conditionalFormatting>
  <conditionalFormatting sqref="FL27">
    <cfRule type="expression" dxfId="7895" priority="9497" stopIfTrue="1">
      <formula>WEEKDAY($A27)=1</formula>
    </cfRule>
  </conditionalFormatting>
  <conditionalFormatting sqref="FL27">
    <cfRule type="expression" dxfId="7894" priority="9496" stopIfTrue="1">
      <formula>WEEKDAY($A27)=1</formula>
    </cfRule>
  </conditionalFormatting>
  <conditionalFormatting sqref="FL27">
    <cfRule type="expression" dxfId="7893" priority="9495" stopIfTrue="1">
      <formula>WEEKDAY($A27)=1</formula>
    </cfRule>
  </conditionalFormatting>
  <conditionalFormatting sqref="FL27">
    <cfRule type="expression" dxfId="7892" priority="9494" stopIfTrue="1">
      <formula>WEEKDAY($A27)=1</formula>
    </cfRule>
  </conditionalFormatting>
  <conditionalFormatting sqref="FL27">
    <cfRule type="expression" dxfId="7891" priority="9493" stopIfTrue="1">
      <formula>WEEKDAY($A27)=1</formula>
    </cfRule>
  </conditionalFormatting>
  <conditionalFormatting sqref="FL27">
    <cfRule type="expression" dxfId="7890" priority="9492" stopIfTrue="1">
      <formula>WEEKDAY($A27)=1</formula>
    </cfRule>
  </conditionalFormatting>
  <conditionalFormatting sqref="FL27">
    <cfRule type="expression" dxfId="7889" priority="9491" stopIfTrue="1">
      <formula>WEEKDAY($A27)=1</formula>
    </cfRule>
  </conditionalFormatting>
  <conditionalFormatting sqref="FL27">
    <cfRule type="expression" dxfId="7888" priority="9490" stopIfTrue="1">
      <formula>WEEKDAY($A27)=1</formula>
    </cfRule>
  </conditionalFormatting>
  <conditionalFormatting sqref="FL27">
    <cfRule type="expression" dxfId="7887" priority="9489" stopIfTrue="1">
      <formula>WEEKDAY($A27)=1</formula>
    </cfRule>
  </conditionalFormatting>
  <conditionalFormatting sqref="FL27">
    <cfRule type="expression" dxfId="7886" priority="9488" stopIfTrue="1">
      <formula>WEEKDAY($A27)=1</formula>
    </cfRule>
  </conditionalFormatting>
  <conditionalFormatting sqref="FL27">
    <cfRule type="expression" dxfId="7885" priority="9487" stopIfTrue="1">
      <formula>WEEKDAY($A27)=1</formula>
    </cfRule>
  </conditionalFormatting>
  <conditionalFormatting sqref="FL27">
    <cfRule type="expression" dxfId="7884" priority="9486" stopIfTrue="1">
      <formula>WEEKDAY($A27)=1</formula>
    </cfRule>
  </conditionalFormatting>
  <conditionalFormatting sqref="FL27">
    <cfRule type="expression" dxfId="7883" priority="9485" stopIfTrue="1">
      <formula>WEEKDAY($A27)=1</formula>
    </cfRule>
  </conditionalFormatting>
  <conditionalFormatting sqref="FL27">
    <cfRule type="expression" dxfId="7882" priority="9484" stopIfTrue="1">
      <formula>WEEKDAY($A27)=1</formula>
    </cfRule>
  </conditionalFormatting>
  <conditionalFormatting sqref="FL27">
    <cfRule type="expression" dxfId="7881" priority="9483" stopIfTrue="1">
      <formula>WEEKDAY($A27)=1</formula>
    </cfRule>
  </conditionalFormatting>
  <conditionalFormatting sqref="FL27">
    <cfRule type="expression" dxfId="7880" priority="9482" stopIfTrue="1">
      <formula>WEEKDAY($A27)=1</formula>
    </cfRule>
  </conditionalFormatting>
  <conditionalFormatting sqref="FL27">
    <cfRule type="expression" dxfId="7879" priority="9481" stopIfTrue="1">
      <formula>WEEKDAY($A27)=1</formula>
    </cfRule>
  </conditionalFormatting>
  <conditionalFormatting sqref="FL27">
    <cfRule type="expression" dxfId="7878" priority="9480" stopIfTrue="1">
      <formula>WEEKDAY($A27)=1</formula>
    </cfRule>
  </conditionalFormatting>
  <conditionalFormatting sqref="FL27">
    <cfRule type="expression" dxfId="7877" priority="9479" stopIfTrue="1">
      <formula>WEEKDAY($A27)=1</formula>
    </cfRule>
  </conditionalFormatting>
  <conditionalFormatting sqref="FL27">
    <cfRule type="expression" dxfId="7876" priority="9478" stopIfTrue="1">
      <formula>WEEKDAY($A27)=1</formula>
    </cfRule>
  </conditionalFormatting>
  <conditionalFormatting sqref="FL27">
    <cfRule type="expression" dxfId="7875" priority="9477" stopIfTrue="1">
      <formula>WEEKDAY($A27)=1</formula>
    </cfRule>
  </conditionalFormatting>
  <conditionalFormatting sqref="FL27">
    <cfRule type="expression" dxfId="7874" priority="9476" stopIfTrue="1">
      <formula>WEEKDAY($A27)=1</formula>
    </cfRule>
  </conditionalFormatting>
  <conditionalFormatting sqref="FL27">
    <cfRule type="expression" dxfId="7873" priority="9475" stopIfTrue="1">
      <formula>WEEKDAY($A27)=1</formula>
    </cfRule>
  </conditionalFormatting>
  <conditionalFormatting sqref="FL27">
    <cfRule type="expression" dxfId="7872" priority="9474" stopIfTrue="1">
      <formula>WEEKDAY($A27)=1</formula>
    </cfRule>
  </conditionalFormatting>
  <conditionalFormatting sqref="FL27">
    <cfRule type="expression" dxfId="7871" priority="9473" stopIfTrue="1">
      <formula>WEEKDAY($A27)=1</formula>
    </cfRule>
  </conditionalFormatting>
  <conditionalFormatting sqref="FL27">
    <cfRule type="expression" dxfId="7870" priority="9472" stopIfTrue="1">
      <formula>WEEKDAY($A27)=1</formula>
    </cfRule>
  </conditionalFormatting>
  <conditionalFormatting sqref="FL27">
    <cfRule type="expression" dxfId="7869" priority="9471" stopIfTrue="1">
      <formula>WEEKDAY($A27)=1</formula>
    </cfRule>
  </conditionalFormatting>
  <conditionalFormatting sqref="FL27">
    <cfRule type="expression" dxfId="7868" priority="9470" stopIfTrue="1">
      <formula>WEEKDAY($A27)=1</formula>
    </cfRule>
  </conditionalFormatting>
  <conditionalFormatting sqref="FL27">
    <cfRule type="expression" dxfId="7867" priority="9466" stopIfTrue="1">
      <formula>WEEKDAY($A27)=1</formula>
    </cfRule>
  </conditionalFormatting>
  <conditionalFormatting sqref="FL27">
    <cfRule type="expression" dxfId="7866" priority="9469" stopIfTrue="1">
      <formula>WEEKDAY($A27)=1</formula>
    </cfRule>
  </conditionalFormatting>
  <conditionalFormatting sqref="FL27">
    <cfRule type="expression" dxfId="7865" priority="9468" stopIfTrue="1">
      <formula>WEEKDAY($A27)=1</formula>
    </cfRule>
  </conditionalFormatting>
  <conditionalFormatting sqref="FL27">
    <cfRule type="expression" dxfId="7864" priority="9467" stopIfTrue="1">
      <formula>WEEKDAY($A27)=1</formula>
    </cfRule>
  </conditionalFormatting>
  <conditionalFormatting sqref="FL27">
    <cfRule type="expression" dxfId="7863" priority="9465" stopIfTrue="1">
      <formula>WEEKDAY($A27)=1</formula>
    </cfRule>
  </conditionalFormatting>
  <conditionalFormatting sqref="FL27">
    <cfRule type="expression" dxfId="7862" priority="9464" stopIfTrue="1">
      <formula>WEEKDAY($A27)=1</formula>
    </cfRule>
  </conditionalFormatting>
  <conditionalFormatting sqref="FL27">
    <cfRule type="expression" dxfId="7861" priority="9463" stopIfTrue="1">
      <formula>WEEKDAY($A27)=1</formula>
    </cfRule>
  </conditionalFormatting>
  <conditionalFormatting sqref="FL27">
    <cfRule type="expression" dxfId="7860" priority="9462" stopIfTrue="1">
      <formula>WEEKDAY($A27)=1</formula>
    </cfRule>
  </conditionalFormatting>
  <conditionalFormatting sqref="FL27">
    <cfRule type="expression" dxfId="7859" priority="9415" stopIfTrue="1">
      <formula>WEEKDAY($A27)=1</formula>
    </cfRule>
  </conditionalFormatting>
  <conditionalFormatting sqref="FL27">
    <cfRule type="expression" dxfId="7858" priority="9461" stopIfTrue="1">
      <formula>WEEKDAY($A27)=1</formula>
    </cfRule>
  </conditionalFormatting>
  <conditionalFormatting sqref="FL27">
    <cfRule type="expression" dxfId="7857" priority="9460" stopIfTrue="1">
      <formula>WEEKDAY($A27)=1</formula>
    </cfRule>
  </conditionalFormatting>
  <conditionalFormatting sqref="FL27">
    <cfRule type="expression" dxfId="7856" priority="9459" stopIfTrue="1">
      <formula>WEEKDAY($A27)=1</formula>
    </cfRule>
  </conditionalFormatting>
  <conditionalFormatting sqref="FL27">
    <cfRule type="expression" dxfId="7855" priority="9458" stopIfTrue="1">
      <formula>WEEKDAY($A27)=1</formula>
    </cfRule>
  </conditionalFormatting>
  <conditionalFormatting sqref="FL27">
    <cfRule type="expression" dxfId="7854" priority="9457" stopIfTrue="1">
      <formula>WEEKDAY($A27)=1</formula>
    </cfRule>
  </conditionalFormatting>
  <conditionalFormatting sqref="FL27">
    <cfRule type="expression" dxfId="7853" priority="9456" stopIfTrue="1">
      <formula>WEEKDAY($A27)=1</formula>
    </cfRule>
  </conditionalFormatting>
  <conditionalFormatting sqref="FL27">
    <cfRule type="expression" dxfId="7852" priority="9455" stopIfTrue="1">
      <formula>WEEKDAY($A27)=1</formula>
    </cfRule>
  </conditionalFormatting>
  <conditionalFormatting sqref="FL27">
    <cfRule type="expression" dxfId="7851" priority="9454" stopIfTrue="1">
      <formula>WEEKDAY($A27)=1</formula>
    </cfRule>
  </conditionalFormatting>
  <conditionalFormatting sqref="FL27">
    <cfRule type="expression" dxfId="7850" priority="9453" stopIfTrue="1">
      <formula>WEEKDAY($A27)=1</formula>
    </cfRule>
  </conditionalFormatting>
  <conditionalFormatting sqref="FL27">
    <cfRule type="expression" dxfId="7849" priority="9452" stopIfTrue="1">
      <formula>WEEKDAY($A27)=1</formula>
    </cfRule>
  </conditionalFormatting>
  <conditionalFormatting sqref="FL27">
    <cfRule type="expression" dxfId="7848" priority="9451" stopIfTrue="1">
      <formula>WEEKDAY($A27)=1</formula>
    </cfRule>
  </conditionalFormatting>
  <conditionalFormatting sqref="FL27">
    <cfRule type="expression" dxfId="7847" priority="9450" stopIfTrue="1">
      <formula>WEEKDAY($A27)=1</formula>
    </cfRule>
  </conditionalFormatting>
  <conditionalFormatting sqref="FL27">
    <cfRule type="expression" dxfId="7846" priority="9449" stopIfTrue="1">
      <formula>WEEKDAY($A27)=1</formula>
    </cfRule>
  </conditionalFormatting>
  <conditionalFormatting sqref="FL27">
    <cfRule type="expression" dxfId="7845" priority="9448" stopIfTrue="1">
      <formula>WEEKDAY($A27)=1</formula>
    </cfRule>
  </conditionalFormatting>
  <conditionalFormatting sqref="FL27">
    <cfRule type="expression" dxfId="7844" priority="9447" stopIfTrue="1">
      <formula>WEEKDAY($A27)=1</formula>
    </cfRule>
  </conditionalFormatting>
  <conditionalFormatting sqref="FL27">
    <cfRule type="expression" dxfId="7843" priority="9446" stopIfTrue="1">
      <formula>WEEKDAY($A27)=1</formula>
    </cfRule>
  </conditionalFormatting>
  <conditionalFormatting sqref="FL27">
    <cfRule type="expression" dxfId="7842" priority="9445" stopIfTrue="1">
      <formula>WEEKDAY($A27)=1</formula>
    </cfRule>
  </conditionalFormatting>
  <conditionalFormatting sqref="FL27">
    <cfRule type="expression" dxfId="7841" priority="9444" stopIfTrue="1">
      <formula>WEEKDAY($A27)=1</formula>
    </cfRule>
  </conditionalFormatting>
  <conditionalFormatting sqref="FL27">
    <cfRule type="expression" dxfId="7840" priority="9443" stopIfTrue="1">
      <formula>WEEKDAY($A27)=1</formula>
    </cfRule>
  </conditionalFormatting>
  <conditionalFormatting sqref="FL27">
    <cfRule type="expression" dxfId="7839" priority="9442" stopIfTrue="1">
      <formula>WEEKDAY($A27)=1</formula>
    </cfRule>
  </conditionalFormatting>
  <conditionalFormatting sqref="FL27">
    <cfRule type="expression" dxfId="7838" priority="9441" stopIfTrue="1">
      <formula>WEEKDAY($A27)=1</formula>
    </cfRule>
  </conditionalFormatting>
  <conditionalFormatting sqref="FL27">
    <cfRule type="expression" dxfId="7837" priority="9440" stopIfTrue="1">
      <formula>WEEKDAY($A27)=1</formula>
    </cfRule>
  </conditionalFormatting>
  <conditionalFormatting sqref="FL27">
    <cfRule type="expression" dxfId="7836" priority="9439" stopIfTrue="1">
      <formula>WEEKDAY($A27)=1</formula>
    </cfRule>
  </conditionalFormatting>
  <conditionalFormatting sqref="FL27">
    <cfRule type="expression" dxfId="7835" priority="9438" stopIfTrue="1">
      <formula>WEEKDAY($A27)=1</formula>
    </cfRule>
  </conditionalFormatting>
  <conditionalFormatting sqref="FL27">
    <cfRule type="expression" dxfId="7834" priority="9437" stopIfTrue="1">
      <formula>WEEKDAY($A27)=1</formula>
    </cfRule>
  </conditionalFormatting>
  <conditionalFormatting sqref="FL27">
    <cfRule type="expression" dxfId="7833" priority="9436" stopIfTrue="1">
      <formula>WEEKDAY($A27)=1</formula>
    </cfRule>
  </conditionalFormatting>
  <conditionalFormatting sqref="FL27">
    <cfRule type="expression" dxfId="7832" priority="9435" stopIfTrue="1">
      <formula>WEEKDAY($A27)=1</formula>
    </cfRule>
  </conditionalFormatting>
  <conditionalFormatting sqref="FL27">
    <cfRule type="expression" dxfId="7831" priority="9434" stopIfTrue="1">
      <formula>WEEKDAY($A27)=1</formula>
    </cfRule>
  </conditionalFormatting>
  <conditionalFormatting sqref="FL27">
    <cfRule type="expression" dxfId="7830" priority="9433" stopIfTrue="1">
      <formula>WEEKDAY($A27)=1</formula>
    </cfRule>
  </conditionalFormatting>
  <conditionalFormatting sqref="FL27">
    <cfRule type="expression" dxfId="7829" priority="9432" stopIfTrue="1">
      <formula>WEEKDAY($A27)=1</formula>
    </cfRule>
  </conditionalFormatting>
  <conditionalFormatting sqref="FL27">
    <cfRule type="expression" dxfId="7828" priority="9431" stopIfTrue="1">
      <formula>WEEKDAY($A27)=1</formula>
    </cfRule>
  </conditionalFormatting>
  <conditionalFormatting sqref="FL27">
    <cfRule type="expression" dxfId="7827" priority="9430" stopIfTrue="1">
      <formula>WEEKDAY($A27)=1</formula>
    </cfRule>
  </conditionalFormatting>
  <conditionalFormatting sqref="FL27">
    <cfRule type="expression" dxfId="7826" priority="9429" stopIfTrue="1">
      <formula>WEEKDAY($A27)=1</formula>
    </cfRule>
  </conditionalFormatting>
  <conditionalFormatting sqref="FL27">
    <cfRule type="expression" dxfId="7825" priority="9428" stopIfTrue="1">
      <formula>WEEKDAY($A27)=1</formula>
    </cfRule>
  </conditionalFormatting>
  <conditionalFormatting sqref="FL27">
    <cfRule type="expression" dxfId="7824" priority="9427" stopIfTrue="1">
      <formula>WEEKDAY($A27)=1</formula>
    </cfRule>
  </conditionalFormatting>
  <conditionalFormatting sqref="FL27">
    <cfRule type="expression" dxfId="7823" priority="9426" stopIfTrue="1">
      <formula>WEEKDAY($A27)=1</formula>
    </cfRule>
  </conditionalFormatting>
  <conditionalFormatting sqref="FL27">
    <cfRule type="expression" dxfId="7822" priority="9425" stopIfTrue="1">
      <formula>WEEKDAY($A27)=1</formula>
    </cfRule>
  </conditionalFormatting>
  <conditionalFormatting sqref="FL27">
    <cfRule type="expression" dxfId="7821" priority="9424" stopIfTrue="1">
      <formula>WEEKDAY($A27)=1</formula>
    </cfRule>
  </conditionalFormatting>
  <conditionalFormatting sqref="FL27">
    <cfRule type="expression" dxfId="7820" priority="9423" stopIfTrue="1">
      <formula>WEEKDAY($A27)=1</formula>
    </cfRule>
  </conditionalFormatting>
  <conditionalFormatting sqref="FL27">
    <cfRule type="expression" dxfId="7819" priority="9422" stopIfTrue="1">
      <formula>WEEKDAY($A27)=1</formula>
    </cfRule>
  </conditionalFormatting>
  <conditionalFormatting sqref="FL27">
    <cfRule type="expression" dxfId="7818" priority="9421" stopIfTrue="1">
      <formula>WEEKDAY($A27)=1</formula>
    </cfRule>
  </conditionalFormatting>
  <conditionalFormatting sqref="FL27">
    <cfRule type="expression" dxfId="7817" priority="9420" stopIfTrue="1">
      <formula>WEEKDAY($A27)=1</formula>
    </cfRule>
  </conditionalFormatting>
  <conditionalFormatting sqref="FL27">
    <cfRule type="expression" dxfId="7816" priority="9419" stopIfTrue="1">
      <formula>WEEKDAY($A27)=1</formula>
    </cfRule>
  </conditionalFormatting>
  <conditionalFormatting sqref="FL27">
    <cfRule type="expression" dxfId="7815" priority="9418" stopIfTrue="1">
      <formula>WEEKDAY($A27)=1</formula>
    </cfRule>
  </conditionalFormatting>
  <conditionalFormatting sqref="FL27">
    <cfRule type="expression" dxfId="7814" priority="9417" stopIfTrue="1">
      <formula>WEEKDAY($A27)=1</formula>
    </cfRule>
  </conditionalFormatting>
  <conditionalFormatting sqref="FL27">
    <cfRule type="expression" dxfId="7813" priority="9416" stopIfTrue="1">
      <formula>WEEKDAY($A27)=1</formula>
    </cfRule>
  </conditionalFormatting>
  <conditionalFormatting sqref="FL27">
    <cfRule type="expression" dxfId="7812" priority="9411" stopIfTrue="1">
      <formula>WEEKDAY($A27)=1</formula>
    </cfRule>
  </conditionalFormatting>
  <conditionalFormatting sqref="FL27">
    <cfRule type="expression" dxfId="7811" priority="9414" stopIfTrue="1">
      <formula>WEEKDAY($A27)=1</formula>
    </cfRule>
  </conditionalFormatting>
  <conditionalFormatting sqref="FL27">
    <cfRule type="expression" dxfId="7810" priority="9413" stopIfTrue="1">
      <formula>WEEKDAY($A27)=1</formula>
    </cfRule>
  </conditionalFormatting>
  <conditionalFormatting sqref="FL27">
    <cfRule type="expression" dxfId="7809" priority="9412" stopIfTrue="1">
      <formula>WEEKDAY($A27)=1</formula>
    </cfRule>
  </conditionalFormatting>
  <conditionalFormatting sqref="FL27">
    <cfRule type="expression" dxfId="7808" priority="9410" stopIfTrue="1">
      <formula>WEEKDAY($A27)=1</formula>
    </cfRule>
  </conditionalFormatting>
  <conditionalFormatting sqref="FL27">
    <cfRule type="expression" dxfId="7807" priority="9409" stopIfTrue="1">
      <formula>WEEKDAY($A27)=1</formula>
    </cfRule>
  </conditionalFormatting>
  <conditionalFormatting sqref="FL27">
    <cfRule type="expression" dxfId="7806" priority="9408" stopIfTrue="1">
      <formula>WEEKDAY($A27)=1</formula>
    </cfRule>
  </conditionalFormatting>
  <conditionalFormatting sqref="FL27">
    <cfRule type="expression" dxfId="7805" priority="9407" stopIfTrue="1">
      <formula>WEEKDAY($A27)=1</formula>
    </cfRule>
  </conditionalFormatting>
  <conditionalFormatting sqref="FL27">
    <cfRule type="expression" dxfId="7804" priority="9360" stopIfTrue="1">
      <formula>WEEKDAY($A27)=1</formula>
    </cfRule>
  </conditionalFormatting>
  <conditionalFormatting sqref="FL27">
    <cfRule type="expression" dxfId="7803" priority="9406" stopIfTrue="1">
      <formula>WEEKDAY($A27)=1</formula>
    </cfRule>
  </conditionalFormatting>
  <conditionalFormatting sqref="FL27">
    <cfRule type="expression" dxfId="7802" priority="9405" stopIfTrue="1">
      <formula>WEEKDAY($A27)=1</formula>
    </cfRule>
  </conditionalFormatting>
  <conditionalFormatting sqref="FL27">
    <cfRule type="expression" dxfId="7801" priority="9404" stopIfTrue="1">
      <formula>WEEKDAY($A27)=1</formula>
    </cfRule>
  </conditionalFormatting>
  <conditionalFormatting sqref="FL27">
    <cfRule type="expression" dxfId="7800" priority="9403" stopIfTrue="1">
      <formula>WEEKDAY($A27)=1</formula>
    </cfRule>
  </conditionalFormatting>
  <conditionalFormatting sqref="FL27">
    <cfRule type="expression" dxfId="7799" priority="9402" stopIfTrue="1">
      <formula>WEEKDAY($A27)=1</formula>
    </cfRule>
  </conditionalFormatting>
  <conditionalFormatting sqref="FL27">
    <cfRule type="expression" dxfId="7798" priority="9401" stopIfTrue="1">
      <formula>WEEKDAY($A27)=1</formula>
    </cfRule>
  </conditionalFormatting>
  <conditionalFormatting sqref="FL27">
    <cfRule type="expression" dxfId="7797" priority="9400" stopIfTrue="1">
      <formula>WEEKDAY($A27)=1</formula>
    </cfRule>
  </conditionalFormatting>
  <conditionalFormatting sqref="FL27">
    <cfRule type="expression" dxfId="7796" priority="9399" stopIfTrue="1">
      <formula>WEEKDAY($A27)=1</formula>
    </cfRule>
  </conditionalFormatting>
  <conditionalFormatting sqref="FL27">
    <cfRule type="expression" dxfId="7795" priority="9398" stopIfTrue="1">
      <formula>WEEKDAY($A27)=1</formula>
    </cfRule>
  </conditionalFormatting>
  <conditionalFormatting sqref="FL27">
    <cfRule type="expression" dxfId="7794" priority="9397" stopIfTrue="1">
      <formula>WEEKDAY($A27)=1</formula>
    </cfRule>
  </conditionalFormatting>
  <conditionalFormatting sqref="FL27">
    <cfRule type="expression" dxfId="7793" priority="9396" stopIfTrue="1">
      <formula>WEEKDAY($A27)=1</formula>
    </cfRule>
  </conditionalFormatting>
  <conditionalFormatting sqref="FL27">
    <cfRule type="expression" dxfId="7792" priority="9395" stopIfTrue="1">
      <formula>WEEKDAY($A27)=1</formula>
    </cfRule>
  </conditionalFormatting>
  <conditionalFormatting sqref="FL27">
    <cfRule type="expression" dxfId="7791" priority="9394" stopIfTrue="1">
      <formula>WEEKDAY($A27)=1</formula>
    </cfRule>
  </conditionalFormatting>
  <conditionalFormatting sqref="FL27">
    <cfRule type="expression" dxfId="7790" priority="9393" stopIfTrue="1">
      <formula>WEEKDAY($A27)=1</formula>
    </cfRule>
  </conditionalFormatting>
  <conditionalFormatting sqref="FL27">
    <cfRule type="expression" dxfId="7789" priority="9392" stopIfTrue="1">
      <formula>WEEKDAY($A27)=1</formula>
    </cfRule>
  </conditionalFormatting>
  <conditionalFormatting sqref="FL27">
    <cfRule type="expression" dxfId="7788" priority="9391" stopIfTrue="1">
      <formula>WEEKDAY($A27)=1</formula>
    </cfRule>
  </conditionalFormatting>
  <conditionalFormatting sqref="FL27">
    <cfRule type="expression" dxfId="7787" priority="9390" stopIfTrue="1">
      <formula>WEEKDAY($A27)=1</formula>
    </cfRule>
  </conditionalFormatting>
  <conditionalFormatting sqref="FL27">
    <cfRule type="expression" dxfId="7786" priority="9389" stopIfTrue="1">
      <formula>WEEKDAY($A27)=1</formula>
    </cfRule>
  </conditionalFormatting>
  <conditionalFormatting sqref="FL27">
    <cfRule type="expression" dxfId="7785" priority="9388" stopIfTrue="1">
      <formula>WEEKDAY($A27)=1</formula>
    </cfRule>
  </conditionalFormatting>
  <conditionalFormatting sqref="FL27">
    <cfRule type="expression" dxfId="7784" priority="9387" stopIfTrue="1">
      <formula>WEEKDAY($A27)=1</formula>
    </cfRule>
  </conditionalFormatting>
  <conditionalFormatting sqref="FL27">
    <cfRule type="expression" dxfId="7783" priority="9386" stopIfTrue="1">
      <formula>WEEKDAY($A27)=1</formula>
    </cfRule>
  </conditionalFormatting>
  <conditionalFormatting sqref="FL27">
    <cfRule type="expression" dxfId="7782" priority="9385" stopIfTrue="1">
      <formula>WEEKDAY($A27)=1</formula>
    </cfRule>
  </conditionalFormatting>
  <conditionalFormatting sqref="FL27">
    <cfRule type="expression" dxfId="7781" priority="9384" stopIfTrue="1">
      <formula>WEEKDAY($A27)=1</formula>
    </cfRule>
  </conditionalFormatting>
  <conditionalFormatting sqref="FL27">
    <cfRule type="expression" dxfId="7780" priority="9383" stopIfTrue="1">
      <formula>WEEKDAY($A27)=1</formula>
    </cfRule>
  </conditionalFormatting>
  <conditionalFormatting sqref="FL27">
    <cfRule type="expression" dxfId="7779" priority="9382" stopIfTrue="1">
      <formula>WEEKDAY($A27)=1</formula>
    </cfRule>
  </conditionalFormatting>
  <conditionalFormatting sqref="FL27">
    <cfRule type="expression" dxfId="7778" priority="9381" stopIfTrue="1">
      <formula>WEEKDAY($A27)=1</formula>
    </cfRule>
  </conditionalFormatting>
  <conditionalFormatting sqref="FL27">
    <cfRule type="expression" dxfId="7777" priority="9380" stopIfTrue="1">
      <formula>WEEKDAY($A27)=1</formula>
    </cfRule>
  </conditionalFormatting>
  <conditionalFormatting sqref="FL27">
    <cfRule type="expression" dxfId="7776" priority="9379" stopIfTrue="1">
      <formula>WEEKDAY($A27)=1</formula>
    </cfRule>
  </conditionalFormatting>
  <conditionalFormatting sqref="FL27">
    <cfRule type="expression" dxfId="7775" priority="9378" stopIfTrue="1">
      <formula>WEEKDAY($A27)=1</formula>
    </cfRule>
  </conditionalFormatting>
  <conditionalFormatting sqref="FL27">
    <cfRule type="expression" dxfId="7774" priority="9377" stopIfTrue="1">
      <formula>WEEKDAY($A27)=1</formula>
    </cfRule>
  </conditionalFormatting>
  <conditionalFormatting sqref="FL27">
    <cfRule type="expression" dxfId="7773" priority="9376" stopIfTrue="1">
      <formula>WEEKDAY($A27)=1</formula>
    </cfRule>
  </conditionalFormatting>
  <conditionalFormatting sqref="FL27">
    <cfRule type="expression" dxfId="7772" priority="9375" stopIfTrue="1">
      <formula>WEEKDAY($A27)=1</formula>
    </cfRule>
  </conditionalFormatting>
  <conditionalFormatting sqref="FL27">
    <cfRule type="expression" dxfId="7771" priority="9374" stopIfTrue="1">
      <formula>WEEKDAY($A27)=1</formula>
    </cfRule>
  </conditionalFormatting>
  <conditionalFormatting sqref="FL27">
    <cfRule type="expression" dxfId="7770" priority="9373" stopIfTrue="1">
      <formula>WEEKDAY($A27)=1</formula>
    </cfRule>
  </conditionalFormatting>
  <conditionalFormatting sqref="FL27">
    <cfRule type="expression" dxfId="7769" priority="9372" stopIfTrue="1">
      <formula>WEEKDAY($A27)=1</formula>
    </cfRule>
  </conditionalFormatting>
  <conditionalFormatting sqref="FL27">
    <cfRule type="expression" dxfId="7768" priority="9371" stopIfTrue="1">
      <formula>WEEKDAY($A27)=1</formula>
    </cfRule>
  </conditionalFormatting>
  <conditionalFormatting sqref="FL27">
    <cfRule type="expression" dxfId="7767" priority="9370" stopIfTrue="1">
      <formula>WEEKDAY($A27)=1</formula>
    </cfRule>
  </conditionalFormatting>
  <conditionalFormatting sqref="FL27">
    <cfRule type="expression" dxfId="7766" priority="9369" stopIfTrue="1">
      <formula>WEEKDAY($A27)=1</formula>
    </cfRule>
  </conditionalFormatting>
  <conditionalFormatting sqref="FL27">
    <cfRule type="expression" dxfId="7765" priority="9368" stopIfTrue="1">
      <formula>WEEKDAY($A27)=1</formula>
    </cfRule>
  </conditionalFormatting>
  <conditionalFormatting sqref="FL27">
    <cfRule type="expression" dxfId="7764" priority="9367" stopIfTrue="1">
      <formula>WEEKDAY($A27)=1</formula>
    </cfRule>
  </conditionalFormatting>
  <conditionalFormatting sqref="FL27">
    <cfRule type="expression" dxfId="7763" priority="9366" stopIfTrue="1">
      <formula>WEEKDAY($A27)=1</formula>
    </cfRule>
  </conditionalFormatting>
  <conditionalFormatting sqref="FL27">
    <cfRule type="expression" dxfId="7762" priority="9365" stopIfTrue="1">
      <formula>WEEKDAY($A27)=1</formula>
    </cfRule>
  </conditionalFormatting>
  <conditionalFormatting sqref="FL27">
    <cfRule type="expression" dxfId="7761" priority="9364" stopIfTrue="1">
      <formula>WEEKDAY($A27)=1</formula>
    </cfRule>
  </conditionalFormatting>
  <conditionalFormatting sqref="FL27">
    <cfRule type="expression" dxfId="7760" priority="9363" stopIfTrue="1">
      <formula>WEEKDAY($A27)=1</formula>
    </cfRule>
  </conditionalFormatting>
  <conditionalFormatting sqref="FL27">
    <cfRule type="expression" dxfId="7759" priority="9362" stopIfTrue="1">
      <formula>WEEKDAY($A27)=1</formula>
    </cfRule>
  </conditionalFormatting>
  <conditionalFormatting sqref="FL27">
    <cfRule type="expression" dxfId="7758" priority="9361" stopIfTrue="1">
      <formula>WEEKDAY($A27)=1</formula>
    </cfRule>
  </conditionalFormatting>
  <conditionalFormatting sqref="FL27">
    <cfRule type="expression" dxfId="7757" priority="9359" stopIfTrue="1">
      <formula>WEEKDAY($A27)=1</formula>
    </cfRule>
  </conditionalFormatting>
  <conditionalFormatting sqref="FL27">
    <cfRule type="expression" dxfId="7756" priority="9358" stopIfTrue="1">
      <formula>WEEKDAY($A27)=1</formula>
    </cfRule>
  </conditionalFormatting>
  <conditionalFormatting sqref="FL27">
    <cfRule type="expression" dxfId="7755" priority="9357" stopIfTrue="1">
      <formula>WEEKDAY($A27)=1</formula>
    </cfRule>
  </conditionalFormatting>
  <conditionalFormatting sqref="FL27">
    <cfRule type="expression" dxfId="7754" priority="9356" stopIfTrue="1">
      <formula>WEEKDAY($A27)=1</formula>
    </cfRule>
  </conditionalFormatting>
  <conditionalFormatting sqref="FL27">
    <cfRule type="expression" dxfId="7753" priority="9355" stopIfTrue="1">
      <formula>WEEKDAY($A27)=1</formula>
    </cfRule>
  </conditionalFormatting>
  <conditionalFormatting sqref="FL27">
    <cfRule type="expression" dxfId="7752" priority="9354" stopIfTrue="1">
      <formula>WEEKDAY($A27)=1</formula>
    </cfRule>
  </conditionalFormatting>
  <conditionalFormatting sqref="FL27">
    <cfRule type="expression" dxfId="7751" priority="9353" stopIfTrue="1">
      <formula>WEEKDAY($A27)=1</formula>
    </cfRule>
  </conditionalFormatting>
  <conditionalFormatting sqref="FL27">
    <cfRule type="expression" dxfId="7750" priority="9352" stopIfTrue="1">
      <formula>WEEKDAY($A27)=1</formula>
    </cfRule>
  </conditionalFormatting>
  <conditionalFormatting sqref="FL27">
    <cfRule type="expression" dxfId="7749" priority="9351" stopIfTrue="1">
      <formula>WEEKDAY($A27)=1</formula>
    </cfRule>
  </conditionalFormatting>
  <conditionalFormatting sqref="FL27">
    <cfRule type="expression" dxfId="7748" priority="9350" stopIfTrue="1">
      <formula>WEEKDAY($A27)=1</formula>
    </cfRule>
  </conditionalFormatting>
  <conditionalFormatting sqref="FL27">
    <cfRule type="expression" dxfId="7747" priority="9349" stopIfTrue="1">
      <formula>WEEKDAY($A27)=1</formula>
    </cfRule>
  </conditionalFormatting>
  <conditionalFormatting sqref="FL27">
    <cfRule type="expression" dxfId="7746" priority="9348" stopIfTrue="1">
      <formula>WEEKDAY($A27)=1</formula>
    </cfRule>
  </conditionalFormatting>
  <conditionalFormatting sqref="FL27">
    <cfRule type="expression" dxfId="7745" priority="9347" stopIfTrue="1">
      <formula>WEEKDAY($A27)=1</formula>
    </cfRule>
  </conditionalFormatting>
  <conditionalFormatting sqref="FL27">
    <cfRule type="expression" dxfId="7744" priority="9346" stopIfTrue="1">
      <formula>WEEKDAY($A27)=1</formula>
    </cfRule>
  </conditionalFormatting>
  <conditionalFormatting sqref="FL27">
    <cfRule type="expression" dxfId="7743" priority="9345" stopIfTrue="1">
      <formula>WEEKDAY($A27)=1</formula>
    </cfRule>
  </conditionalFormatting>
  <conditionalFormatting sqref="FL27">
    <cfRule type="expression" dxfId="7742" priority="9344" stopIfTrue="1">
      <formula>WEEKDAY($A27)=1</formula>
    </cfRule>
  </conditionalFormatting>
  <conditionalFormatting sqref="FL27">
    <cfRule type="expression" dxfId="7741" priority="9343" stopIfTrue="1">
      <formula>WEEKDAY($A27)=1</formula>
    </cfRule>
  </conditionalFormatting>
  <conditionalFormatting sqref="FL27">
    <cfRule type="expression" dxfId="7740" priority="9342" stopIfTrue="1">
      <formula>WEEKDAY($A27)=1</formula>
    </cfRule>
  </conditionalFormatting>
  <conditionalFormatting sqref="FL27">
    <cfRule type="expression" dxfId="7739" priority="9341" stopIfTrue="1">
      <formula>WEEKDAY($A27)=1</formula>
    </cfRule>
  </conditionalFormatting>
  <conditionalFormatting sqref="FL27">
    <cfRule type="expression" dxfId="7738" priority="9340" stopIfTrue="1">
      <formula>WEEKDAY($A27)=1</formula>
    </cfRule>
  </conditionalFormatting>
  <conditionalFormatting sqref="FL27">
    <cfRule type="expression" dxfId="7737" priority="9339" stopIfTrue="1">
      <formula>WEEKDAY($A27)=1</formula>
    </cfRule>
  </conditionalFormatting>
  <conditionalFormatting sqref="FL27">
    <cfRule type="expression" dxfId="7736" priority="9338" stopIfTrue="1">
      <formula>WEEKDAY($A27)=1</formula>
    </cfRule>
  </conditionalFormatting>
  <conditionalFormatting sqref="FL27">
    <cfRule type="expression" dxfId="7735" priority="9337" stopIfTrue="1">
      <formula>WEEKDAY($A27)=1</formula>
    </cfRule>
  </conditionalFormatting>
  <conditionalFormatting sqref="FL27">
    <cfRule type="expression" dxfId="7734" priority="9336" stopIfTrue="1">
      <formula>WEEKDAY($A27)=1</formula>
    </cfRule>
  </conditionalFormatting>
  <conditionalFormatting sqref="FL27">
    <cfRule type="expression" dxfId="7733" priority="9335" stopIfTrue="1">
      <formula>WEEKDAY($A27)=1</formula>
    </cfRule>
  </conditionalFormatting>
  <conditionalFormatting sqref="FL27">
    <cfRule type="expression" dxfId="7732" priority="9334" stopIfTrue="1">
      <formula>WEEKDAY($A27)=1</formula>
    </cfRule>
  </conditionalFormatting>
  <conditionalFormatting sqref="FL27">
    <cfRule type="expression" dxfId="7731" priority="9333" stopIfTrue="1">
      <formula>WEEKDAY($A27)=1</formula>
    </cfRule>
  </conditionalFormatting>
  <conditionalFormatting sqref="FL27">
    <cfRule type="expression" dxfId="7730" priority="9332" stopIfTrue="1">
      <formula>WEEKDAY($A27)=1</formula>
    </cfRule>
  </conditionalFormatting>
  <conditionalFormatting sqref="FL27">
    <cfRule type="expression" dxfId="7729" priority="9331" stopIfTrue="1">
      <formula>WEEKDAY($A27)=1</formula>
    </cfRule>
  </conditionalFormatting>
  <conditionalFormatting sqref="FL27">
    <cfRule type="expression" dxfId="7728" priority="9330" stopIfTrue="1">
      <formula>WEEKDAY($A27)=1</formula>
    </cfRule>
  </conditionalFormatting>
  <conditionalFormatting sqref="FL27">
    <cfRule type="expression" dxfId="7727" priority="9329" stopIfTrue="1">
      <formula>WEEKDAY($A27)=1</formula>
    </cfRule>
  </conditionalFormatting>
  <conditionalFormatting sqref="FL27">
    <cfRule type="expression" dxfId="7726" priority="9328" stopIfTrue="1">
      <formula>WEEKDAY($A27)=1</formula>
    </cfRule>
  </conditionalFormatting>
  <conditionalFormatting sqref="FL27">
    <cfRule type="expression" dxfId="7725" priority="9327" stopIfTrue="1">
      <formula>WEEKDAY($A27)=1</formula>
    </cfRule>
  </conditionalFormatting>
  <conditionalFormatting sqref="FL27">
    <cfRule type="expression" dxfId="7724" priority="9326" stopIfTrue="1">
      <formula>WEEKDAY($A27)=1</formula>
    </cfRule>
  </conditionalFormatting>
  <conditionalFormatting sqref="FL27">
    <cfRule type="expression" dxfId="7723" priority="9322" stopIfTrue="1">
      <formula>WEEKDAY($A27)=1</formula>
    </cfRule>
  </conditionalFormatting>
  <conditionalFormatting sqref="FL27">
    <cfRule type="expression" dxfId="7722" priority="9325" stopIfTrue="1">
      <formula>WEEKDAY($A27)=1</formula>
    </cfRule>
  </conditionalFormatting>
  <conditionalFormatting sqref="FL27">
    <cfRule type="expression" dxfId="7721" priority="9324" stopIfTrue="1">
      <formula>WEEKDAY($A27)=1</formula>
    </cfRule>
  </conditionalFormatting>
  <conditionalFormatting sqref="FL27">
    <cfRule type="expression" dxfId="7720" priority="9323" stopIfTrue="1">
      <formula>WEEKDAY($A27)=1</formula>
    </cfRule>
  </conditionalFormatting>
  <conditionalFormatting sqref="FL27">
    <cfRule type="expression" dxfId="7719" priority="9321" stopIfTrue="1">
      <formula>WEEKDAY($A27)=1</formula>
    </cfRule>
  </conditionalFormatting>
  <conditionalFormatting sqref="FL27">
    <cfRule type="expression" dxfId="7718" priority="9320" stopIfTrue="1">
      <formula>WEEKDAY($A27)=1</formula>
    </cfRule>
  </conditionalFormatting>
  <conditionalFormatting sqref="FL27">
    <cfRule type="expression" dxfId="7717" priority="9319" stopIfTrue="1">
      <formula>WEEKDAY($A27)=1</formula>
    </cfRule>
  </conditionalFormatting>
  <conditionalFormatting sqref="FL27">
    <cfRule type="expression" dxfId="7716" priority="9318" stopIfTrue="1">
      <formula>WEEKDAY($A27)=1</formula>
    </cfRule>
  </conditionalFormatting>
  <conditionalFormatting sqref="FL27">
    <cfRule type="expression" dxfId="7715" priority="9271" stopIfTrue="1">
      <formula>WEEKDAY($A27)=1</formula>
    </cfRule>
  </conditionalFormatting>
  <conditionalFormatting sqref="FL27">
    <cfRule type="expression" dxfId="7714" priority="9317" stopIfTrue="1">
      <formula>WEEKDAY($A27)=1</formula>
    </cfRule>
  </conditionalFormatting>
  <conditionalFormatting sqref="FL27">
    <cfRule type="expression" dxfId="7713" priority="9316" stopIfTrue="1">
      <formula>WEEKDAY($A27)=1</formula>
    </cfRule>
  </conditionalFormatting>
  <conditionalFormatting sqref="FL27">
    <cfRule type="expression" dxfId="7712" priority="9315" stopIfTrue="1">
      <formula>WEEKDAY($A27)=1</formula>
    </cfRule>
  </conditionalFormatting>
  <conditionalFormatting sqref="FL27">
    <cfRule type="expression" dxfId="7711" priority="9314" stopIfTrue="1">
      <formula>WEEKDAY($A27)=1</formula>
    </cfRule>
  </conditionalFormatting>
  <conditionalFormatting sqref="FL27">
    <cfRule type="expression" dxfId="7710" priority="9313" stopIfTrue="1">
      <formula>WEEKDAY($A27)=1</formula>
    </cfRule>
  </conditionalFormatting>
  <conditionalFormatting sqref="FL27">
    <cfRule type="expression" dxfId="7709" priority="9312" stopIfTrue="1">
      <formula>WEEKDAY($A27)=1</formula>
    </cfRule>
  </conditionalFormatting>
  <conditionalFormatting sqref="FL27">
    <cfRule type="expression" dxfId="7708" priority="9311" stopIfTrue="1">
      <formula>WEEKDAY($A27)=1</formula>
    </cfRule>
  </conditionalFormatting>
  <conditionalFormatting sqref="FL27">
    <cfRule type="expression" dxfId="7707" priority="9310" stopIfTrue="1">
      <formula>WEEKDAY($A27)=1</formula>
    </cfRule>
  </conditionalFormatting>
  <conditionalFormatting sqref="FL27">
    <cfRule type="expression" dxfId="7706" priority="9309" stopIfTrue="1">
      <formula>WEEKDAY($A27)=1</formula>
    </cfRule>
  </conditionalFormatting>
  <conditionalFormatting sqref="FL27">
    <cfRule type="expression" dxfId="7705" priority="9308" stopIfTrue="1">
      <formula>WEEKDAY($A27)=1</formula>
    </cfRule>
  </conditionalFormatting>
  <conditionalFormatting sqref="FL27">
    <cfRule type="expression" dxfId="7704" priority="9307" stopIfTrue="1">
      <formula>WEEKDAY($A27)=1</formula>
    </cfRule>
  </conditionalFormatting>
  <conditionalFormatting sqref="FL27">
    <cfRule type="expression" dxfId="7703" priority="9306" stopIfTrue="1">
      <formula>WEEKDAY($A27)=1</formula>
    </cfRule>
  </conditionalFormatting>
  <conditionalFormatting sqref="FL27">
    <cfRule type="expression" dxfId="7702" priority="9305" stopIfTrue="1">
      <formula>WEEKDAY($A27)=1</formula>
    </cfRule>
  </conditionalFormatting>
  <conditionalFormatting sqref="FL27">
    <cfRule type="expression" dxfId="7701" priority="9304" stopIfTrue="1">
      <formula>WEEKDAY($A27)=1</formula>
    </cfRule>
  </conditionalFormatting>
  <conditionalFormatting sqref="FL27">
    <cfRule type="expression" dxfId="7700" priority="9303" stopIfTrue="1">
      <formula>WEEKDAY($A27)=1</formula>
    </cfRule>
  </conditionalFormatting>
  <conditionalFormatting sqref="FL27">
    <cfRule type="expression" dxfId="7699" priority="9302" stopIfTrue="1">
      <formula>WEEKDAY($A27)=1</formula>
    </cfRule>
  </conditionalFormatting>
  <conditionalFormatting sqref="FL27">
    <cfRule type="expression" dxfId="7698" priority="9301" stopIfTrue="1">
      <formula>WEEKDAY($A27)=1</formula>
    </cfRule>
  </conditionalFormatting>
  <conditionalFormatting sqref="FL27">
    <cfRule type="expression" dxfId="7697" priority="9300" stopIfTrue="1">
      <formula>WEEKDAY($A27)=1</formula>
    </cfRule>
  </conditionalFormatting>
  <conditionalFormatting sqref="FL27">
    <cfRule type="expression" dxfId="7696" priority="9299" stopIfTrue="1">
      <formula>WEEKDAY($A27)=1</formula>
    </cfRule>
  </conditionalFormatting>
  <conditionalFormatting sqref="FL27">
    <cfRule type="expression" dxfId="7695" priority="9298" stopIfTrue="1">
      <formula>WEEKDAY($A27)=1</formula>
    </cfRule>
  </conditionalFormatting>
  <conditionalFormatting sqref="FL27">
    <cfRule type="expression" dxfId="7694" priority="9297" stopIfTrue="1">
      <formula>WEEKDAY($A27)=1</formula>
    </cfRule>
  </conditionalFormatting>
  <conditionalFormatting sqref="FL27">
    <cfRule type="expression" dxfId="7693" priority="9296" stopIfTrue="1">
      <formula>WEEKDAY($A27)=1</formula>
    </cfRule>
  </conditionalFormatting>
  <conditionalFormatting sqref="FL27">
    <cfRule type="expression" dxfId="7692" priority="9295" stopIfTrue="1">
      <formula>WEEKDAY($A27)=1</formula>
    </cfRule>
  </conditionalFormatting>
  <conditionalFormatting sqref="FL27">
    <cfRule type="expression" dxfId="7691" priority="9294" stopIfTrue="1">
      <formula>WEEKDAY($A27)=1</formula>
    </cfRule>
  </conditionalFormatting>
  <conditionalFormatting sqref="FL27">
    <cfRule type="expression" dxfId="7690" priority="9293" stopIfTrue="1">
      <formula>WEEKDAY($A27)=1</formula>
    </cfRule>
  </conditionalFormatting>
  <conditionalFormatting sqref="FL27">
    <cfRule type="expression" dxfId="7689" priority="9292" stopIfTrue="1">
      <formula>WEEKDAY($A27)=1</formula>
    </cfRule>
  </conditionalFormatting>
  <conditionalFormatting sqref="FL27">
    <cfRule type="expression" dxfId="7688" priority="9291" stopIfTrue="1">
      <formula>WEEKDAY($A27)=1</formula>
    </cfRule>
  </conditionalFormatting>
  <conditionalFormatting sqref="FL27">
    <cfRule type="expression" dxfId="7687" priority="9290" stopIfTrue="1">
      <formula>WEEKDAY($A27)=1</formula>
    </cfRule>
  </conditionalFormatting>
  <conditionalFormatting sqref="FL27">
    <cfRule type="expression" dxfId="7686" priority="9289" stopIfTrue="1">
      <formula>WEEKDAY($A27)=1</formula>
    </cfRule>
  </conditionalFormatting>
  <conditionalFormatting sqref="FL27">
    <cfRule type="expression" dxfId="7685" priority="9288" stopIfTrue="1">
      <formula>WEEKDAY($A27)=1</formula>
    </cfRule>
  </conditionalFormatting>
  <conditionalFormatting sqref="FL27">
    <cfRule type="expression" dxfId="7684" priority="9287" stopIfTrue="1">
      <formula>WEEKDAY($A27)=1</formula>
    </cfRule>
  </conditionalFormatting>
  <conditionalFormatting sqref="FL27">
    <cfRule type="expression" dxfId="7683" priority="9286" stopIfTrue="1">
      <formula>WEEKDAY($A27)=1</formula>
    </cfRule>
  </conditionalFormatting>
  <conditionalFormatting sqref="FL27">
    <cfRule type="expression" dxfId="7682" priority="9285" stopIfTrue="1">
      <formula>WEEKDAY($A27)=1</formula>
    </cfRule>
  </conditionalFormatting>
  <conditionalFormatting sqref="FL27">
    <cfRule type="expression" dxfId="7681" priority="9284" stopIfTrue="1">
      <formula>WEEKDAY($A27)=1</formula>
    </cfRule>
  </conditionalFormatting>
  <conditionalFormatting sqref="FL27">
    <cfRule type="expression" dxfId="7680" priority="9283" stopIfTrue="1">
      <formula>WEEKDAY($A27)=1</formula>
    </cfRule>
  </conditionalFormatting>
  <conditionalFormatting sqref="FL27">
    <cfRule type="expression" dxfId="7679" priority="9282" stopIfTrue="1">
      <formula>WEEKDAY($A27)=1</formula>
    </cfRule>
  </conditionalFormatting>
  <conditionalFormatting sqref="FL27">
    <cfRule type="expression" dxfId="7678" priority="9281" stopIfTrue="1">
      <formula>WEEKDAY($A27)=1</formula>
    </cfRule>
  </conditionalFormatting>
  <conditionalFormatting sqref="FL27">
    <cfRule type="expression" dxfId="7677" priority="9280" stopIfTrue="1">
      <formula>WEEKDAY($A27)=1</formula>
    </cfRule>
  </conditionalFormatting>
  <conditionalFormatting sqref="FL27">
    <cfRule type="expression" dxfId="7676" priority="9279" stopIfTrue="1">
      <formula>WEEKDAY($A27)=1</formula>
    </cfRule>
  </conditionalFormatting>
  <conditionalFormatting sqref="FL27">
    <cfRule type="expression" dxfId="7675" priority="9278" stopIfTrue="1">
      <formula>WEEKDAY($A27)=1</formula>
    </cfRule>
  </conditionalFormatting>
  <conditionalFormatting sqref="FL27">
    <cfRule type="expression" dxfId="7674" priority="9277" stopIfTrue="1">
      <formula>WEEKDAY($A27)=1</formula>
    </cfRule>
  </conditionalFormatting>
  <conditionalFormatting sqref="FL27">
    <cfRule type="expression" dxfId="7673" priority="9276" stopIfTrue="1">
      <formula>WEEKDAY($A27)=1</formula>
    </cfRule>
  </conditionalFormatting>
  <conditionalFormatting sqref="FL27">
    <cfRule type="expression" dxfId="7672" priority="9275" stopIfTrue="1">
      <formula>WEEKDAY($A27)=1</formula>
    </cfRule>
  </conditionalFormatting>
  <conditionalFormatting sqref="FL27">
    <cfRule type="expression" dxfId="7671" priority="9274" stopIfTrue="1">
      <formula>WEEKDAY($A27)=1</formula>
    </cfRule>
  </conditionalFormatting>
  <conditionalFormatting sqref="FL27">
    <cfRule type="expression" dxfId="7670" priority="9273" stopIfTrue="1">
      <formula>WEEKDAY($A27)=1</formula>
    </cfRule>
  </conditionalFormatting>
  <conditionalFormatting sqref="FL27">
    <cfRule type="expression" dxfId="7669" priority="9272" stopIfTrue="1">
      <formula>WEEKDAY($A27)=1</formula>
    </cfRule>
  </conditionalFormatting>
  <conditionalFormatting sqref="FL27">
    <cfRule type="expression" dxfId="7668" priority="9270" stopIfTrue="1">
      <formula>WEEKDAY($A27)=1</formula>
    </cfRule>
  </conditionalFormatting>
  <conditionalFormatting sqref="FL27">
    <cfRule type="expression" dxfId="7667" priority="9269" stopIfTrue="1">
      <formula>WEEKDAY($A27)=1</formula>
    </cfRule>
  </conditionalFormatting>
  <conditionalFormatting sqref="FL27">
    <cfRule type="expression" dxfId="7666" priority="9268" stopIfTrue="1">
      <formula>WEEKDAY($A27)=1</formula>
    </cfRule>
  </conditionalFormatting>
  <conditionalFormatting sqref="FL27">
    <cfRule type="expression" dxfId="7665" priority="9267" stopIfTrue="1">
      <formula>WEEKDAY($A27)=1</formula>
    </cfRule>
  </conditionalFormatting>
  <conditionalFormatting sqref="FL27">
    <cfRule type="expression" dxfId="7664" priority="9266" stopIfTrue="1">
      <formula>WEEKDAY($A27)=1</formula>
    </cfRule>
  </conditionalFormatting>
  <conditionalFormatting sqref="FL27">
    <cfRule type="expression" dxfId="7663" priority="9265" stopIfTrue="1">
      <formula>WEEKDAY($A27)=1</formula>
    </cfRule>
  </conditionalFormatting>
  <conditionalFormatting sqref="FL27">
    <cfRule type="expression" dxfId="7662" priority="9264" stopIfTrue="1">
      <formula>WEEKDAY($A27)=1</formula>
    </cfRule>
  </conditionalFormatting>
  <conditionalFormatting sqref="FL27">
    <cfRule type="expression" dxfId="7661" priority="9263" stopIfTrue="1">
      <formula>WEEKDAY($A27)=1</formula>
    </cfRule>
  </conditionalFormatting>
  <conditionalFormatting sqref="FL27">
    <cfRule type="expression" dxfId="7660" priority="9262" stopIfTrue="1">
      <formula>WEEKDAY($A27)=1</formula>
    </cfRule>
  </conditionalFormatting>
  <conditionalFormatting sqref="FL27">
    <cfRule type="expression" dxfId="7659" priority="9261" stopIfTrue="1">
      <formula>WEEKDAY($A27)=1</formula>
    </cfRule>
  </conditionalFormatting>
  <conditionalFormatting sqref="FL27">
    <cfRule type="expression" dxfId="7658" priority="9260" stopIfTrue="1">
      <formula>WEEKDAY($A27)=1</formula>
    </cfRule>
  </conditionalFormatting>
  <conditionalFormatting sqref="FL27">
    <cfRule type="expression" dxfId="7657" priority="9259" stopIfTrue="1">
      <formula>WEEKDAY($A27)=1</formula>
    </cfRule>
  </conditionalFormatting>
  <conditionalFormatting sqref="FL27">
    <cfRule type="expression" dxfId="7656" priority="9258" stopIfTrue="1">
      <formula>WEEKDAY($A27)=1</formula>
    </cfRule>
  </conditionalFormatting>
  <conditionalFormatting sqref="FL27">
    <cfRule type="expression" dxfId="7655" priority="9257" stopIfTrue="1">
      <formula>WEEKDAY($A27)=1</formula>
    </cfRule>
  </conditionalFormatting>
  <conditionalFormatting sqref="FL27">
    <cfRule type="expression" dxfId="7654" priority="9256" stopIfTrue="1">
      <formula>WEEKDAY($A27)=1</formula>
    </cfRule>
  </conditionalFormatting>
  <conditionalFormatting sqref="FL27">
    <cfRule type="expression" dxfId="7653" priority="9255" stopIfTrue="1">
      <formula>WEEKDAY($A27)=1</formula>
    </cfRule>
  </conditionalFormatting>
  <conditionalFormatting sqref="FL27">
    <cfRule type="expression" dxfId="7652" priority="9254" stopIfTrue="1">
      <formula>WEEKDAY($A27)=1</formula>
    </cfRule>
  </conditionalFormatting>
  <conditionalFormatting sqref="FL27">
    <cfRule type="expression" dxfId="7651" priority="9253" stopIfTrue="1">
      <formula>WEEKDAY($A27)=1</formula>
    </cfRule>
  </conditionalFormatting>
  <conditionalFormatting sqref="FL27">
    <cfRule type="expression" dxfId="7650" priority="9252" stopIfTrue="1">
      <formula>WEEKDAY($A27)=1</formula>
    </cfRule>
  </conditionalFormatting>
  <conditionalFormatting sqref="FL27">
    <cfRule type="expression" dxfId="7649" priority="9251" stopIfTrue="1">
      <formula>WEEKDAY($A27)=1</formula>
    </cfRule>
  </conditionalFormatting>
  <conditionalFormatting sqref="FL27">
    <cfRule type="expression" dxfId="7648" priority="9250" stopIfTrue="1">
      <formula>WEEKDAY($A27)=1</formula>
    </cfRule>
  </conditionalFormatting>
  <conditionalFormatting sqref="FL27">
    <cfRule type="expression" dxfId="7647" priority="9249" stopIfTrue="1">
      <formula>WEEKDAY($A27)=1</formula>
    </cfRule>
  </conditionalFormatting>
  <conditionalFormatting sqref="FL27">
    <cfRule type="expression" dxfId="7646" priority="9248" stopIfTrue="1">
      <formula>WEEKDAY($A27)=1</formula>
    </cfRule>
  </conditionalFormatting>
  <conditionalFormatting sqref="FL27">
    <cfRule type="expression" dxfId="7645" priority="9247" stopIfTrue="1">
      <formula>WEEKDAY($A27)=1</formula>
    </cfRule>
  </conditionalFormatting>
  <conditionalFormatting sqref="FL27">
    <cfRule type="expression" dxfId="7644" priority="9246" stopIfTrue="1">
      <formula>WEEKDAY($A27)=1</formula>
    </cfRule>
  </conditionalFormatting>
  <conditionalFormatting sqref="FL27">
    <cfRule type="expression" dxfId="7643" priority="9245" stopIfTrue="1">
      <formula>WEEKDAY($A27)=1</formula>
    </cfRule>
  </conditionalFormatting>
  <conditionalFormatting sqref="FL27">
    <cfRule type="expression" dxfId="7642" priority="9244" stopIfTrue="1">
      <formula>WEEKDAY($A27)=1</formula>
    </cfRule>
  </conditionalFormatting>
  <conditionalFormatting sqref="FL27">
    <cfRule type="expression" dxfId="7641" priority="9243" stopIfTrue="1">
      <formula>WEEKDAY($A27)=1</formula>
    </cfRule>
  </conditionalFormatting>
  <conditionalFormatting sqref="FL27">
    <cfRule type="expression" dxfId="7640" priority="9242" stopIfTrue="1">
      <formula>WEEKDAY($A27)=1</formula>
    </cfRule>
  </conditionalFormatting>
  <conditionalFormatting sqref="FL27">
    <cfRule type="expression" dxfId="7639" priority="9241" stopIfTrue="1">
      <formula>WEEKDAY($A27)=1</formula>
    </cfRule>
  </conditionalFormatting>
  <conditionalFormatting sqref="FL27">
    <cfRule type="expression" dxfId="7638" priority="9240" stopIfTrue="1">
      <formula>WEEKDAY($A27)=1</formula>
    </cfRule>
  </conditionalFormatting>
  <conditionalFormatting sqref="FL27">
    <cfRule type="expression" dxfId="7637" priority="9239" stopIfTrue="1">
      <formula>WEEKDAY($A27)=1</formula>
    </cfRule>
  </conditionalFormatting>
  <conditionalFormatting sqref="FL27">
    <cfRule type="expression" dxfId="7636" priority="9238" stopIfTrue="1">
      <formula>WEEKDAY($A27)=1</formula>
    </cfRule>
  </conditionalFormatting>
  <conditionalFormatting sqref="FL27">
    <cfRule type="expression" dxfId="7635" priority="9237" stopIfTrue="1">
      <formula>WEEKDAY($A27)=1</formula>
    </cfRule>
  </conditionalFormatting>
  <conditionalFormatting sqref="FL27">
    <cfRule type="expression" dxfId="7634" priority="9233" stopIfTrue="1">
      <formula>WEEKDAY($A27)=1</formula>
    </cfRule>
  </conditionalFormatting>
  <conditionalFormatting sqref="FL27">
    <cfRule type="expression" dxfId="7633" priority="9236" stopIfTrue="1">
      <formula>WEEKDAY($A27)=1</formula>
    </cfRule>
  </conditionalFormatting>
  <conditionalFormatting sqref="FL27">
    <cfRule type="expression" dxfId="7632" priority="9235" stopIfTrue="1">
      <formula>WEEKDAY($A27)=1</formula>
    </cfRule>
  </conditionalFormatting>
  <conditionalFormatting sqref="FL27">
    <cfRule type="expression" dxfId="7631" priority="9234" stopIfTrue="1">
      <formula>WEEKDAY($A27)=1</formula>
    </cfRule>
  </conditionalFormatting>
  <conditionalFormatting sqref="FL27">
    <cfRule type="expression" dxfId="7630" priority="9232" stopIfTrue="1">
      <formula>WEEKDAY($A27)=1</formula>
    </cfRule>
  </conditionalFormatting>
  <conditionalFormatting sqref="FL27">
    <cfRule type="expression" dxfId="7629" priority="9231" stopIfTrue="1">
      <formula>WEEKDAY($A27)=1</formula>
    </cfRule>
  </conditionalFormatting>
  <conditionalFormatting sqref="FL27">
    <cfRule type="expression" dxfId="7628" priority="9230" stopIfTrue="1">
      <formula>WEEKDAY($A27)=1</formula>
    </cfRule>
  </conditionalFormatting>
  <conditionalFormatting sqref="FL27">
    <cfRule type="expression" dxfId="7627" priority="9229" stopIfTrue="1">
      <formula>WEEKDAY($A27)=1</formula>
    </cfRule>
  </conditionalFormatting>
  <conditionalFormatting sqref="FL27">
    <cfRule type="expression" dxfId="7626" priority="9182" stopIfTrue="1">
      <formula>WEEKDAY($A27)=1</formula>
    </cfRule>
  </conditionalFormatting>
  <conditionalFormatting sqref="FL27">
    <cfRule type="expression" dxfId="7625" priority="9228" stopIfTrue="1">
      <formula>WEEKDAY($A27)=1</formula>
    </cfRule>
  </conditionalFormatting>
  <conditionalFormatting sqref="FL27">
    <cfRule type="expression" dxfId="7624" priority="9227" stopIfTrue="1">
      <formula>WEEKDAY($A27)=1</formula>
    </cfRule>
  </conditionalFormatting>
  <conditionalFormatting sqref="FL27">
    <cfRule type="expression" dxfId="7623" priority="9226" stopIfTrue="1">
      <formula>WEEKDAY($A27)=1</formula>
    </cfRule>
  </conditionalFormatting>
  <conditionalFormatting sqref="FL27">
    <cfRule type="expression" dxfId="7622" priority="9225" stopIfTrue="1">
      <formula>WEEKDAY($A27)=1</formula>
    </cfRule>
  </conditionalFormatting>
  <conditionalFormatting sqref="FL27">
    <cfRule type="expression" dxfId="7621" priority="9224" stopIfTrue="1">
      <formula>WEEKDAY($A27)=1</formula>
    </cfRule>
  </conditionalFormatting>
  <conditionalFormatting sqref="FL27">
    <cfRule type="expression" dxfId="7620" priority="9223" stopIfTrue="1">
      <formula>WEEKDAY($A27)=1</formula>
    </cfRule>
  </conditionalFormatting>
  <conditionalFormatting sqref="FL27">
    <cfRule type="expression" dxfId="7619" priority="9222" stopIfTrue="1">
      <formula>WEEKDAY($A27)=1</formula>
    </cfRule>
  </conditionalFormatting>
  <conditionalFormatting sqref="FL27">
    <cfRule type="expression" dxfId="7618" priority="9221" stopIfTrue="1">
      <formula>WEEKDAY($A27)=1</formula>
    </cfRule>
  </conditionalFormatting>
  <conditionalFormatting sqref="FL27">
    <cfRule type="expression" dxfId="7617" priority="9220" stopIfTrue="1">
      <formula>WEEKDAY($A27)=1</formula>
    </cfRule>
  </conditionalFormatting>
  <conditionalFormatting sqref="FL27">
    <cfRule type="expression" dxfId="7616" priority="9219" stopIfTrue="1">
      <formula>WEEKDAY($A27)=1</formula>
    </cfRule>
  </conditionalFormatting>
  <conditionalFormatting sqref="FL27">
    <cfRule type="expression" dxfId="7615" priority="9218" stopIfTrue="1">
      <formula>WEEKDAY($A27)=1</formula>
    </cfRule>
  </conditionalFormatting>
  <conditionalFormatting sqref="FL27">
    <cfRule type="expression" dxfId="7614" priority="9217" stopIfTrue="1">
      <formula>WEEKDAY($A27)=1</formula>
    </cfRule>
  </conditionalFormatting>
  <conditionalFormatting sqref="FL27">
    <cfRule type="expression" dxfId="7613" priority="9216" stopIfTrue="1">
      <formula>WEEKDAY($A27)=1</formula>
    </cfRule>
  </conditionalFormatting>
  <conditionalFormatting sqref="FL27">
    <cfRule type="expression" dxfId="7612" priority="9215" stopIfTrue="1">
      <formula>WEEKDAY($A27)=1</formula>
    </cfRule>
  </conditionalFormatting>
  <conditionalFormatting sqref="FL27">
    <cfRule type="expression" dxfId="7611" priority="9214" stopIfTrue="1">
      <formula>WEEKDAY($A27)=1</formula>
    </cfRule>
  </conditionalFormatting>
  <conditionalFormatting sqref="FL27">
    <cfRule type="expression" dxfId="7610" priority="9213" stopIfTrue="1">
      <formula>WEEKDAY($A27)=1</formula>
    </cfRule>
  </conditionalFormatting>
  <conditionalFormatting sqref="FL27">
    <cfRule type="expression" dxfId="7609" priority="9212" stopIfTrue="1">
      <formula>WEEKDAY($A27)=1</formula>
    </cfRule>
  </conditionalFormatting>
  <conditionalFormatting sqref="FL27">
    <cfRule type="expression" dxfId="7608" priority="9211" stopIfTrue="1">
      <formula>WEEKDAY($A27)=1</formula>
    </cfRule>
  </conditionalFormatting>
  <conditionalFormatting sqref="FL27">
    <cfRule type="expression" dxfId="7607" priority="9210" stopIfTrue="1">
      <formula>WEEKDAY($A27)=1</formula>
    </cfRule>
  </conditionalFormatting>
  <conditionalFormatting sqref="FL27">
    <cfRule type="expression" dxfId="7606" priority="9209" stopIfTrue="1">
      <formula>WEEKDAY($A27)=1</formula>
    </cfRule>
  </conditionalFormatting>
  <conditionalFormatting sqref="FL27">
    <cfRule type="expression" dxfId="7605" priority="9208" stopIfTrue="1">
      <formula>WEEKDAY($A27)=1</formula>
    </cfRule>
  </conditionalFormatting>
  <conditionalFormatting sqref="FL27">
    <cfRule type="expression" dxfId="7604" priority="9207" stopIfTrue="1">
      <formula>WEEKDAY($A27)=1</formula>
    </cfRule>
  </conditionalFormatting>
  <conditionalFormatting sqref="FL27">
    <cfRule type="expression" dxfId="7603" priority="9206" stopIfTrue="1">
      <formula>WEEKDAY($A27)=1</formula>
    </cfRule>
  </conditionalFormatting>
  <conditionalFormatting sqref="FL27">
    <cfRule type="expression" dxfId="7602" priority="9205" stopIfTrue="1">
      <formula>WEEKDAY($A27)=1</formula>
    </cfRule>
  </conditionalFormatting>
  <conditionalFormatting sqref="FL27">
    <cfRule type="expression" dxfId="7601" priority="9204" stopIfTrue="1">
      <formula>WEEKDAY($A27)=1</formula>
    </cfRule>
  </conditionalFormatting>
  <conditionalFormatting sqref="FL27">
    <cfRule type="expression" dxfId="7600" priority="9203" stopIfTrue="1">
      <formula>WEEKDAY($A27)=1</formula>
    </cfRule>
  </conditionalFormatting>
  <conditionalFormatting sqref="FL27">
    <cfRule type="expression" dxfId="7599" priority="9202" stopIfTrue="1">
      <formula>WEEKDAY($A27)=1</formula>
    </cfRule>
  </conditionalFormatting>
  <conditionalFormatting sqref="FL27">
    <cfRule type="expression" dxfId="7598" priority="9201" stopIfTrue="1">
      <formula>WEEKDAY($A27)=1</formula>
    </cfRule>
  </conditionalFormatting>
  <conditionalFormatting sqref="FL27">
    <cfRule type="expression" dxfId="7597" priority="9200" stopIfTrue="1">
      <formula>WEEKDAY($A27)=1</formula>
    </cfRule>
  </conditionalFormatting>
  <conditionalFormatting sqref="FL27">
    <cfRule type="expression" dxfId="7596" priority="9199" stopIfTrue="1">
      <formula>WEEKDAY($A27)=1</formula>
    </cfRule>
  </conditionalFormatting>
  <conditionalFormatting sqref="FL27">
    <cfRule type="expression" dxfId="7595" priority="9198" stopIfTrue="1">
      <formula>WEEKDAY($A27)=1</formula>
    </cfRule>
  </conditionalFormatting>
  <conditionalFormatting sqref="FL27">
    <cfRule type="expression" dxfId="7594" priority="9197" stopIfTrue="1">
      <formula>WEEKDAY($A27)=1</formula>
    </cfRule>
  </conditionalFormatting>
  <conditionalFormatting sqref="FL27">
    <cfRule type="expression" dxfId="7593" priority="9196" stopIfTrue="1">
      <formula>WEEKDAY($A27)=1</formula>
    </cfRule>
  </conditionalFormatting>
  <conditionalFormatting sqref="FL27">
    <cfRule type="expression" dxfId="7592" priority="9195" stopIfTrue="1">
      <formula>WEEKDAY($A27)=1</formula>
    </cfRule>
  </conditionalFormatting>
  <conditionalFormatting sqref="FL27">
    <cfRule type="expression" dxfId="7591" priority="9194" stopIfTrue="1">
      <formula>WEEKDAY($A27)=1</formula>
    </cfRule>
  </conditionalFormatting>
  <conditionalFormatting sqref="FL27">
    <cfRule type="expression" dxfId="7590" priority="9193" stopIfTrue="1">
      <formula>WEEKDAY($A27)=1</formula>
    </cfRule>
  </conditionalFormatting>
  <conditionalFormatting sqref="FL27">
    <cfRule type="expression" dxfId="7589" priority="9192" stopIfTrue="1">
      <formula>WEEKDAY($A27)=1</formula>
    </cfRule>
  </conditionalFormatting>
  <conditionalFormatting sqref="FL27">
    <cfRule type="expression" dxfId="7588" priority="9191" stopIfTrue="1">
      <formula>WEEKDAY($A27)=1</formula>
    </cfRule>
  </conditionalFormatting>
  <conditionalFormatting sqref="FL27">
    <cfRule type="expression" dxfId="7587" priority="9190" stopIfTrue="1">
      <formula>WEEKDAY($A27)=1</formula>
    </cfRule>
  </conditionalFormatting>
  <conditionalFormatting sqref="FL27">
    <cfRule type="expression" dxfId="7586" priority="9189" stopIfTrue="1">
      <formula>WEEKDAY($A27)=1</formula>
    </cfRule>
  </conditionalFormatting>
  <conditionalFormatting sqref="FL27">
    <cfRule type="expression" dxfId="7585" priority="9188" stopIfTrue="1">
      <formula>WEEKDAY($A27)=1</formula>
    </cfRule>
  </conditionalFormatting>
  <conditionalFormatting sqref="FL27">
    <cfRule type="expression" dxfId="7584" priority="9187" stopIfTrue="1">
      <formula>WEEKDAY($A27)=1</formula>
    </cfRule>
  </conditionalFormatting>
  <conditionalFormatting sqref="FL27">
    <cfRule type="expression" dxfId="7583" priority="9186" stopIfTrue="1">
      <formula>WEEKDAY($A27)=1</formula>
    </cfRule>
  </conditionalFormatting>
  <conditionalFormatting sqref="FL27">
    <cfRule type="expression" dxfId="7582" priority="9185" stopIfTrue="1">
      <formula>WEEKDAY($A27)=1</formula>
    </cfRule>
  </conditionalFormatting>
  <conditionalFormatting sqref="FL27">
    <cfRule type="expression" dxfId="7581" priority="9184" stopIfTrue="1">
      <formula>WEEKDAY($A27)=1</formula>
    </cfRule>
  </conditionalFormatting>
  <conditionalFormatting sqref="FL27">
    <cfRule type="expression" dxfId="7580" priority="9183" stopIfTrue="1">
      <formula>WEEKDAY($A27)=1</formula>
    </cfRule>
  </conditionalFormatting>
  <conditionalFormatting sqref="FL27">
    <cfRule type="expression" dxfId="7579" priority="9178" stopIfTrue="1">
      <formula>WEEKDAY($A27)=1</formula>
    </cfRule>
  </conditionalFormatting>
  <conditionalFormatting sqref="FL27">
    <cfRule type="expression" dxfId="7578" priority="9181" stopIfTrue="1">
      <formula>WEEKDAY($A27)=1</formula>
    </cfRule>
  </conditionalFormatting>
  <conditionalFormatting sqref="FL27">
    <cfRule type="expression" dxfId="7577" priority="9180" stopIfTrue="1">
      <formula>WEEKDAY($A27)=1</formula>
    </cfRule>
  </conditionalFormatting>
  <conditionalFormatting sqref="FL27">
    <cfRule type="expression" dxfId="7576" priority="9179" stopIfTrue="1">
      <formula>WEEKDAY($A27)=1</formula>
    </cfRule>
  </conditionalFormatting>
  <conditionalFormatting sqref="FL27">
    <cfRule type="expression" dxfId="7575" priority="9177" stopIfTrue="1">
      <formula>WEEKDAY($A27)=1</formula>
    </cfRule>
  </conditionalFormatting>
  <conditionalFormatting sqref="FL27">
    <cfRule type="expression" dxfId="7574" priority="9176" stopIfTrue="1">
      <formula>WEEKDAY($A27)=1</formula>
    </cfRule>
  </conditionalFormatting>
  <conditionalFormatting sqref="FL27">
    <cfRule type="expression" dxfId="7573" priority="9175" stopIfTrue="1">
      <formula>WEEKDAY($A27)=1</formula>
    </cfRule>
  </conditionalFormatting>
  <conditionalFormatting sqref="FL27">
    <cfRule type="expression" dxfId="7572" priority="9174" stopIfTrue="1">
      <formula>WEEKDAY($A27)=1</formula>
    </cfRule>
  </conditionalFormatting>
  <conditionalFormatting sqref="FL27">
    <cfRule type="expression" dxfId="7571" priority="9127" stopIfTrue="1">
      <formula>WEEKDAY($A27)=1</formula>
    </cfRule>
  </conditionalFormatting>
  <conditionalFormatting sqref="FL27">
    <cfRule type="expression" dxfId="7570" priority="9173" stopIfTrue="1">
      <formula>WEEKDAY($A27)=1</formula>
    </cfRule>
  </conditionalFormatting>
  <conditionalFormatting sqref="FL27">
    <cfRule type="expression" dxfId="7569" priority="9172" stopIfTrue="1">
      <formula>WEEKDAY($A27)=1</formula>
    </cfRule>
  </conditionalFormatting>
  <conditionalFormatting sqref="FL27">
    <cfRule type="expression" dxfId="7568" priority="9171" stopIfTrue="1">
      <formula>WEEKDAY($A27)=1</formula>
    </cfRule>
  </conditionalFormatting>
  <conditionalFormatting sqref="FL27">
    <cfRule type="expression" dxfId="7567" priority="9170" stopIfTrue="1">
      <formula>WEEKDAY($A27)=1</formula>
    </cfRule>
  </conditionalFormatting>
  <conditionalFormatting sqref="FL27">
    <cfRule type="expression" dxfId="7566" priority="9169" stopIfTrue="1">
      <formula>WEEKDAY($A27)=1</formula>
    </cfRule>
  </conditionalFormatting>
  <conditionalFormatting sqref="FL27">
    <cfRule type="expression" dxfId="7565" priority="9168" stopIfTrue="1">
      <formula>WEEKDAY($A27)=1</formula>
    </cfRule>
  </conditionalFormatting>
  <conditionalFormatting sqref="FL27">
    <cfRule type="expression" dxfId="7564" priority="9167" stopIfTrue="1">
      <formula>WEEKDAY($A27)=1</formula>
    </cfRule>
  </conditionalFormatting>
  <conditionalFormatting sqref="FL27">
    <cfRule type="expression" dxfId="7563" priority="9166" stopIfTrue="1">
      <formula>WEEKDAY($A27)=1</formula>
    </cfRule>
  </conditionalFormatting>
  <conditionalFormatting sqref="FL27">
    <cfRule type="expression" dxfId="7562" priority="9165" stopIfTrue="1">
      <formula>WEEKDAY($A27)=1</formula>
    </cfRule>
  </conditionalFormatting>
  <conditionalFormatting sqref="FL27">
    <cfRule type="expression" dxfId="7561" priority="9164" stopIfTrue="1">
      <formula>WEEKDAY($A27)=1</formula>
    </cfRule>
  </conditionalFormatting>
  <conditionalFormatting sqref="FL27">
    <cfRule type="expression" dxfId="7560" priority="9163" stopIfTrue="1">
      <formula>WEEKDAY($A27)=1</formula>
    </cfRule>
  </conditionalFormatting>
  <conditionalFormatting sqref="FL27">
    <cfRule type="expression" dxfId="7559" priority="9162" stopIfTrue="1">
      <formula>WEEKDAY($A27)=1</formula>
    </cfRule>
  </conditionalFormatting>
  <conditionalFormatting sqref="FL27">
    <cfRule type="expression" dxfId="7558" priority="9161" stopIfTrue="1">
      <formula>WEEKDAY($A27)=1</formula>
    </cfRule>
  </conditionalFormatting>
  <conditionalFormatting sqref="FL27">
    <cfRule type="expression" dxfId="7557" priority="9160" stopIfTrue="1">
      <formula>WEEKDAY($A27)=1</formula>
    </cfRule>
  </conditionalFormatting>
  <conditionalFormatting sqref="FL27">
    <cfRule type="expression" dxfId="7556" priority="9159" stopIfTrue="1">
      <formula>WEEKDAY($A27)=1</formula>
    </cfRule>
  </conditionalFormatting>
  <conditionalFormatting sqref="FL27">
    <cfRule type="expression" dxfId="7555" priority="9158" stopIfTrue="1">
      <formula>WEEKDAY($A27)=1</formula>
    </cfRule>
  </conditionalFormatting>
  <conditionalFormatting sqref="FL27">
    <cfRule type="expression" dxfId="7554" priority="9157" stopIfTrue="1">
      <formula>WEEKDAY($A27)=1</formula>
    </cfRule>
  </conditionalFormatting>
  <conditionalFormatting sqref="FL27">
    <cfRule type="expression" dxfId="7553" priority="9156" stopIfTrue="1">
      <formula>WEEKDAY($A27)=1</formula>
    </cfRule>
  </conditionalFormatting>
  <conditionalFormatting sqref="FL27">
    <cfRule type="expression" dxfId="7552" priority="9155" stopIfTrue="1">
      <formula>WEEKDAY($A27)=1</formula>
    </cfRule>
  </conditionalFormatting>
  <conditionalFormatting sqref="FL27">
    <cfRule type="expression" dxfId="7551" priority="9154" stopIfTrue="1">
      <formula>WEEKDAY($A27)=1</formula>
    </cfRule>
  </conditionalFormatting>
  <conditionalFormatting sqref="FL27">
    <cfRule type="expression" dxfId="7550" priority="9153" stopIfTrue="1">
      <formula>WEEKDAY($A27)=1</formula>
    </cfRule>
  </conditionalFormatting>
  <conditionalFormatting sqref="FL27">
    <cfRule type="expression" dxfId="7549" priority="9152" stopIfTrue="1">
      <formula>WEEKDAY($A27)=1</formula>
    </cfRule>
  </conditionalFormatting>
  <conditionalFormatting sqref="FL27">
    <cfRule type="expression" dxfId="7548" priority="9151" stopIfTrue="1">
      <formula>WEEKDAY($A27)=1</formula>
    </cfRule>
  </conditionalFormatting>
  <conditionalFormatting sqref="FL27">
    <cfRule type="expression" dxfId="7547" priority="9150" stopIfTrue="1">
      <formula>WEEKDAY($A27)=1</formula>
    </cfRule>
  </conditionalFormatting>
  <conditionalFormatting sqref="FL27">
    <cfRule type="expression" dxfId="7546" priority="9149" stopIfTrue="1">
      <formula>WEEKDAY($A27)=1</formula>
    </cfRule>
  </conditionalFormatting>
  <conditionalFormatting sqref="FL27">
    <cfRule type="expression" dxfId="7545" priority="9148" stopIfTrue="1">
      <formula>WEEKDAY($A27)=1</formula>
    </cfRule>
  </conditionalFormatting>
  <conditionalFormatting sqref="FL27">
    <cfRule type="expression" dxfId="7544" priority="9147" stopIfTrue="1">
      <formula>WEEKDAY($A27)=1</formula>
    </cfRule>
  </conditionalFormatting>
  <conditionalFormatting sqref="FL27">
    <cfRule type="expression" dxfId="7543" priority="9146" stopIfTrue="1">
      <formula>WEEKDAY($A27)=1</formula>
    </cfRule>
  </conditionalFormatting>
  <conditionalFormatting sqref="FL27">
    <cfRule type="expression" dxfId="7542" priority="9145" stopIfTrue="1">
      <formula>WEEKDAY($A27)=1</formula>
    </cfRule>
  </conditionalFormatting>
  <conditionalFormatting sqref="FL27">
    <cfRule type="expression" dxfId="7541" priority="9144" stopIfTrue="1">
      <formula>WEEKDAY($A27)=1</formula>
    </cfRule>
  </conditionalFormatting>
  <conditionalFormatting sqref="FL27">
    <cfRule type="expression" dxfId="7540" priority="9143" stopIfTrue="1">
      <formula>WEEKDAY($A27)=1</formula>
    </cfRule>
  </conditionalFormatting>
  <conditionalFormatting sqref="FL27">
    <cfRule type="expression" dxfId="7539" priority="9142" stopIfTrue="1">
      <formula>WEEKDAY($A27)=1</formula>
    </cfRule>
  </conditionalFormatting>
  <conditionalFormatting sqref="FL27">
    <cfRule type="expression" dxfId="7538" priority="9141" stopIfTrue="1">
      <formula>WEEKDAY($A27)=1</formula>
    </cfRule>
  </conditionalFormatting>
  <conditionalFormatting sqref="FL27">
    <cfRule type="expression" dxfId="7537" priority="9140" stopIfTrue="1">
      <formula>WEEKDAY($A27)=1</formula>
    </cfRule>
  </conditionalFormatting>
  <conditionalFormatting sqref="FL27">
    <cfRule type="expression" dxfId="7536" priority="9139" stopIfTrue="1">
      <formula>WEEKDAY($A27)=1</formula>
    </cfRule>
  </conditionalFormatting>
  <conditionalFormatting sqref="FL27">
    <cfRule type="expression" dxfId="7535" priority="9138" stopIfTrue="1">
      <formula>WEEKDAY($A27)=1</formula>
    </cfRule>
  </conditionalFormatting>
  <conditionalFormatting sqref="FL27">
    <cfRule type="expression" dxfId="7534" priority="9137" stopIfTrue="1">
      <formula>WEEKDAY($A27)=1</formula>
    </cfRule>
  </conditionalFormatting>
  <conditionalFormatting sqref="FL27">
    <cfRule type="expression" dxfId="7533" priority="9136" stopIfTrue="1">
      <formula>WEEKDAY($A27)=1</formula>
    </cfRule>
  </conditionalFormatting>
  <conditionalFormatting sqref="FL27">
    <cfRule type="expression" dxfId="7532" priority="9135" stopIfTrue="1">
      <formula>WEEKDAY($A27)=1</formula>
    </cfRule>
  </conditionalFormatting>
  <conditionalFormatting sqref="FL27">
    <cfRule type="expression" dxfId="7531" priority="9134" stopIfTrue="1">
      <formula>WEEKDAY($A27)=1</formula>
    </cfRule>
  </conditionalFormatting>
  <conditionalFormatting sqref="FL27">
    <cfRule type="expression" dxfId="7530" priority="9133" stopIfTrue="1">
      <formula>WEEKDAY($A27)=1</formula>
    </cfRule>
  </conditionalFormatting>
  <conditionalFormatting sqref="FL27">
    <cfRule type="expression" dxfId="7529" priority="9132" stopIfTrue="1">
      <formula>WEEKDAY($A27)=1</formula>
    </cfRule>
  </conditionalFormatting>
  <conditionalFormatting sqref="FL27">
    <cfRule type="expression" dxfId="7528" priority="9131" stopIfTrue="1">
      <formula>WEEKDAY($A27)=1</formula>
    </cfRule>
  </conditionalFormatting>
  <conditionalFormatting sqref="FL27">
    <cfRule type="expression" dxfId="7527" priority="9130" stopIfTrue="1">
      <formula>WEEKDAY($A27)=1</formula>
    </cfRule>
  </conditionalFormatting>
  <conditionalFormatting sqref="FL27">
    <cfRule type="expression" dxfId="7526" priority="9129" stopIfTrue="1">
      <formula>WEEKDAY($A27)=1</formula>
    </cfRule>
  </conditionalFormatting>
  <conditionalFormatting sqref="FL27">
    <cfRule type="expression" dxfId="7525" priority="9128" stopIfTrue="1">
      <formula>WEEKDAY($A27)=1</formula>
    </cfRule>
  </conditionalFormatting>
  <conditionalFormatting sqref="FL27">
    <cfRule type="expression" dxfId="7524" priority="9126" stopIfTrue="1">
      <formula>WEEKDAY($A27)=1</formula>
    </cfRule>
  </conditionalFormatting>
  <conditionalFormatting sqref="FL27">
    <cfRule type="expression" dxfId="7523" priority="9125" stopIfTrue="1">
      <formula>WEEKDAY($A27)=1</formula>
    </cfRule>
  </conditionalFormatting>
  <conditionalFormatting sqref="FL27">
    <cfRule type="expression" dxfId="7522" priority="9124" stopIfTrue="1">
      <formula>WEEKDAY($A27)=1</formula>
    </cfRule>
  </conditionalFormatting>
  <conditionalFormatting sqref="FL27">
    <cfRule type="expression" dxfId="7521" priority="9123" stopIfTrue="1">
      <formula>WEEKDAY($A27)=1</formula>
    </cfRule>
  </conditionalFormatting>
  <conditionalFormatting sqref="FL27">
    <cfRule type="expression" dxfId="7520" priority="9122" stopIfTrue="1">
      <formula>WEEKDAY($A27)=1</formula>
    </cfRule>
  </conditionalFormatting>
  <conditionalFormatting sqref="FL27">
    <cfRule type="expression" dxfId="7519" priority="9121" stopIfTrue="1">
      <formula>WEEKDAY($A27)=1</formula>
    </cfRule>
  </conditionalFormatting>
  <conditionalFormatting sqref="FL27">
    <cfRule type="expression" dxfId="7518" priority="9120" stopIfTrue="1">
      <formula>WEEKDAY($A27)=1</formula>
    </cfRule>
  </conditionalFormatting>
  <conditionalFormatting sqref="FL27">
    <cfRule type="expression" dxfId="7517" priority="9119" stopIfTrue="1">
      <formula>WEEKDAY($A27)=1</formula>
    </cfRule>
  </conditionalFormatting>
  <conditionalFormatting sqref="FL27">
    <cfRule type="expression" dxfId="7516" priority="9118" stopIfTrue="1">
      <formula>WEEKDAY($A27)=1</formula>
    </cfRule>
  </conditionalFormatting>
  <conditionalFormatting sqref="FL27">
    <cfRule type="expression" dxfId="7515" priority="9117" stopIfTrue="1">
      <formula>WEEKDAY($A27)=1</formula>
    </cfRule>
  </conditionalFormatting>
  <conditionalFormatting sqref="FL27">
    <cfRule type="expression" dxfId="7514" priority="9116" stopIfTrue="1">
      <formula>WEEKDAY($A27)=1</formula>
    </cfRule>
  </conditionalFormatting>
  <conditionalFormatting sqref="FL27">
    <cfRule type="expression" dxfId="7513" priority="9115" stopIfTrue="1">
      <formula>WEEKDAY($A27)=1</formula>
    </cfRule>
  </conditionalFormatting>
  <conditionalFormatting sqref="FL27">
    <cfRule type="expression" dxfId="7512" priority="9114" stopIfTrue="1">
      <formula>WEEKDAY($A27)=1</formula>
    </cfRule>
  </conditionalFormatting>
  <conditionalFormatting sqref="FL27">
    <cfRule type="expression" dxfId="7511" priority="9113" stopIfTrue="1">
      <formula>WEEKDAY($A27)=1</formula>
    </cfRule>
  </conditionalFormatting>
  <conditionalFormatting sqref="FL27">
    <cfRule type="expression" dxfId="7510" priority="9112" stopIfTrue="1">
      <formula>WEEKDAY($A27)=1</formula>
    </cfRule>
  </conditionalFormatting>
  <conditionalFormatting sqref="FL27">
    <cfRule type="expression" dxfId="7509" priority="9111" stopIfTrue="1">
      <formula>WEEKDAY($A27)=1</formula>
    </cfRule>
  </conditionalFormatting>
  <conditionalFormatting sqref="FL27">
    <cfRule type="expression" dxfId="7508" priority="9110" stopIfTrue="1">
      <formula>WEEKDAY($A27)=1</formula>
    </cfRule>
  </conditionalFormatting>
  <conditionalFormatting sqref="FL27">
    <cfRule type="expression" dxfId="7507" priority="9109" stopIfTrue="1">
      <formula>WEEKDAY($A27)=1</formula>
    </cfRule>
  </conditionalFormatting>
  <conditionalFormatting sqref="FL27">
    <cfRule type="expression" dxfId="7506" priority="9108" stopIfTrue="1">
      <formula>WEEKDAY($A27)=1</formula>
    </cfRule>
  </conditionalFormatting>
  <conditionalFormatting sqref="FL27">
    <cfRule type="expression" dxfId="7505" priority="9107" stopIfTrue="1">
      <formula>WEEKDAY($A27)=1</formula>
    </cfRule>
  </conditionalFormatting>
  <conditionalFormatting sqref="FL27">
    <cfRule type="expression" dxfId="7504" priority="9106" stopIfTrue="1">
      <formula>WEEKDAY($A27)=1</formula>
    </cfRule>
  </conditionalFormatting>
  <conditionalFormatting sqref="FL27">
    <cfRule type="expression" dxfId="7503" priority="9105" stopIfTrue="1">
      <formula>WEEKDAY($A27)=1</formula>
    </cfRule>
  </conditionalFormatting>
  <conditionalFormatting sqref="FL27">
    <cfRule type="expression" dxfId="7502" priority="9104" stopIfTrue="1">
      <formula>WEEKDAY($A27)=1</formula>
    </cfRule>
  </conditionalFormatting>
  <conditionalFormatting sqref="FL27">
    <cfRule type="expression" dxfId="7501" priority="9103" stopIfTrue="1">
      <formula>WEEKDAY($A27)=1</formula>
    </cfRule>
  </conditionalFormatting>
  <conditionalFormatting sqref="FL27">
    <cfRule type="expression" dxfId="7500" priority="9102" stopIfTrue="1">
      <formula>WEEKDAY($A27)=1</formula>
    </cfRule>
  </conditionalFormatting>
  <conditionalFormatting sqref="FL27">
    <cfRule type="expression" dxfId="7499" priority="9101" stopIfTrue="1">
      <formula>WEEKDAY($A27)=1</formula>
    </cfRule>
  </conditionalFormatting>
  <conditionalFormatting sqref="FL27">
    <cfRule type="expression" dxfId="7498" priority="9100" stopIfTrue="1">
      <formula>WEEKDAY($A27)=1</formula>
    </cfRule>
  </conditionalFormatting>
  <conditionalFormatting sqref="FL27">
    <cfRule type="expression" dxfId="7497" priority="9099" stopIfTrue="1">
      <formula>WEEKDAY($A27)=1</formula>
    </cfRule>
  </conditionalFormatting>
  <conditionalFormatting sqref="FL27">
    <cfRule type="expression" dxfId="7496" priority="9098" stopIfTrue="1">
      <formula>WEEKDAY($A27)=1</formula>
    </cfRule>
  </conditionalFormatting>
  <conditionalFormatting sqref="FL27">
    <cfRule type="expression" dxfId="7495" priority="9097" stopIfTrue="1">
      <formula>WEEKDAY($A27)=1</formula>
    </cfRule>
  </conditionalFormatting>
  <conditionalFormatting sqref="FL27">
    <cfRule type="expression" dxfId="7494" priority="9096" stopIfTrue="1">
      <formula>WEEKDAY($A27)=1</formula>
    </cfRule>
  </conditionalFormatting>
  <conditionalFormatting sqref="FL27">
    <cfRule type="expression" dxfId="7493" priority="9095" stopIfTrue="1">
      <formula>WEEKDAY($A27)=1</formula>
    </cfRule>
  </conditionalFormatting>
  <conditionalFormatting sqref="FL27">
    <cfRule type="expression" dxfId="7492" priority="9094" stopIfTrue="1">
      <formula>WEEKDAY($A27)=1</formula>
    </cfRule>
  </conditionalFormatting>
  <conditionalFormatting sqref="FL27">
    <cfRule type="expression" dxfId="7491" priority="9093" stopIfTrue="1">
      <formula>WEEKDAY($A27)=1</formula>
    </cfRule>
  </conditionalFormatting>
  <conditionalFormatting sqref="FL27">
    <cfRule type="expression" dxfId="7490" priority="9089" stopIfTrue="1">
      <formula>WEEKDAY($A27)=1</formula>
    </cfRule>
  </conditionalFormatting>
  <conditionalFormatting sqref="FL27">
    <cfRule type="expression" dxfId="7489" priority="9092" stopIfTrue="1">
      <formula>WEEKDAY($A27)=1</formula>
    </cfRule>
  </conditionalFormatting>
  <conditionalFormatting sqref="FL27">
    <cfRule type="expression" dxfId="7488" priority="9091" stopIfTrue="1">
      <formula>WEEKDAY($A27)=1</formula>
    </cfRule>
  </conditionalFormatting>
  <conditionalFormatting sqref="FL27">
    <cfRule type="expression" dxfId="7487" priority="9090" stopIfTrue="1">
      <formula>WEEKDAY($A27)=1</formula>
    </cfRule>
  </conditionalFormatting>
  <conditionalFormatting sqref="FL27">
    <cfRule type="expression" dxfId="7486" priority="9088" stopIfTrue="1">
      <formula>WEEKDAY($A27)=1</formula>
    </cfRule>
  </conditionalFormatting>
  <conditionalFormatting sqref="FL27">
    <cfRule type="expression" dxfId="7485" priority="9087" stopIfTrue="1">
      <formula>WEEKDAY($A27)=1</formula>
    </cfRule>
  </conditionalFormatting>
  <conditionalFormatting sqref="FL27">
    <cfRule type="expression" dxfId="7484" priority="9086" stopIfTrue="1">
      <formula>WEEKDAY($A27)=1</formula>
    </cfRule>
  </conditionalFormatting>
  <conditionalFormatting sqref="FL27">
    <cfRule type="expression" dxfId="7483" priority="9085" stopIfTrue="1">
      <formula>WEEKDAY($A27)=1</formula>
    </cfRule>
  </conditionalFormatting>
  <conditionalFormatting sqref="FL27">
    <cfRule type="expression" dxfId="7482" priority="9038" stopIfTrue="1">
      <formula>WEEKDAY($A27)=1</formula>
    </cfRule>
  </conditionalFormatting>
  <conditionalFormatting sqref="FL27">
    <cfRule type="expression" dxfId="7481" priority="9084" stopIfTrue="1">
      <formula>WEEKDAY($A27)=1</formula>
    </cfRule>
  </conditionalFormatting>
  <conditionalFormatting sqref="FL27">
    <cfRule type="expression" dxfId="7480" priority="9083" stopIfTrue="1">
      <formula>WEEKDAY($A27)=1</formula>
    </cfRule>
  </conditionalFormatting>
  <conditionalFormatting sqref="FL27">
    <cfRule type="expression" dxfId="7479" priority="9082" stopIfTrue="1">
      <formula>WEEKDAY($A27)=1</formula>
    </cfRule>
  </conditionalFormatting>
  <conditionalFormatting sqref="FL27">
    <cfRule type="expression" dxfId="7478" priority="9081" stopIfTrue="1">
      <formula>WEEKDAY($A27)=1</formula>
    </cfRule>
  </conditionalFormatting>
  <conditionalFormatting sqref="FL27">
    <cfRule type="expression" dxfId="7477" priority="9080" stopIfTrue="1">
      <formula>WEEKDAY($A27)=1</formula>
    </cfRule>
  </conditionalFormatting>
  <conditionalFormatting sqref="FL27">
    <cfRule type="expression" dxfId="7476" priority="9079" stopIfTrue="1">
      <formula>WEEKDAY($A27)=1</formula>
    </cfRule>
  </conditionalFormatting>
  <conditionalFormatting sqref="FL27">
    <cfRule type="expression" dxfId="7475" priority="9078" stopIfTrue="1">
      <formula>WEEKDAY($A27)=1</formula>
    </cfRule>
  </conditionalFormatting>
  <conditionalFormatting sqref="FL27">
    <cfRule type="expression" dxfId="7474" priority="9077" stopIfTrue="1">
      <formula>WEEKDAY($A27)=1</formula>
    </cfRule>
  </conditionalFormatting>
  <conditionalFormatting sqref="FL27">
    <cfRule type="expression" dxfId="7473" priority="9076" stopIfTrue="1">
      <formula>WEEKDAY($A27)=1</formula>
    </cfRule>
  </conditionalFormatting>
  <conditionalFormatting sqref="FL27">
    <cfRule type="expression" dxfId="7472" priority="9075" stopIfTrue="1">
      <formula>WEEKDAY($A27)=1</formula>
    </cfRule>
  </conditionalFormatting>
  <conditionalFormatting sqref="FL27">
    <cfRule type="expression" dxfId="7471" priority="9074" stopIfTrue="1">
      <formula>WEEKDAY($A27)=1</formula>
    </cfRule>
  </conditionalFormatting>
  <conditionalFormatting sqref="FL27">
    <cfRule type="expression" dxfId="7470" priority="9073" stopIfTrue="1">
      <formula>WEEKDAY($A27)=1</formula>
    </cfRule>
  </conditionalFormatting>
  <conditionalFormatting sqref="FL27">
    <cfRule type="expression" dxfId="7469" priority="9072" stopIfTrue="1">
      <formula>WEEKDAY($A27)=1</formula>
    </cfRule>
  </conditionalFormatting>
  <conditionalFormatting sqref="FL27">
    <cfRule type="expression" dxfId="7468" priority="9071" stopIfTrue="1">
      <formula>WEEKDAY($A27)=1</formula>
    </cfRule>
  </conditionalFormatting>
  <conditionalFormatting sqref="FL27">
    <cfRule type="expression" dxfId="7467" priority="9070" stopIfTrue="1">
      <formula>WEEKDAY($A27)=1</formula>
    </cfRule>
  </conditionalFormatting>
  <conditionalFormatting sqref="FL27">
    <cfRule type="expression" dxfId="7466" priority="9069" stopIfTrue="1">
      <formula>WEEKDAY($A27)=1</formula>
    </cfRule>
  </conditionalFormatting>
  <conditionalFormatting sqref="FL27">
    <cfRule type="expression" dxfId="7465" priority="9068" stopIfTrue="1">
      <formula>WEEKDAY($A27)=1</formula>
    </cfRule>
  </conditionalFormatting>
  <conditionalFormatting sqref="FL27">
    <cfRule type="expression" dxfId="7464" priority="9067" stopIfTrue="1">
      <formula>WEEKDAY($A27)=1</formula>
    </cfRule>
  </conditionalFormatting>
  <conditionalFormatting sqref="FL27">
    <cfRule type="expression" dxfId="7463" priority="9066" stopIfTrue="1">
      <formula>WEEKDAY($A27)=1</formula>
    </cfRule>
  </conditionalFormatting>
  <conditionalFormatting sqref="FL27">
    <cfRule type="expression" dxfId="7462" priority="9065" stopIfTrue="1">
      <formula>WEEKDAY($A27)=1</formula>
    </cfRule>
  </conditionalFormatting>
  <conditionalFormatting sqref="FL27">
    <cfRule type="expression" dxfId="7461" priority="9064" stopIfTrue="1">
      <formula>WEEKDAY($A27)=1</formula>
    </cfRule>
  </conditionalFormatting>
  <conditionalFormatting sqref="FL27">
    <cfRule type="expression" dxfId="7460" priority="9063" stopIfTrue="1">
      <formula>WEEKDAY($A27)=1</formula>
    </cfRule>
  </conditionalFormatting>
  <conditionalFormatting sqref="FL27">
    <cfRule type="expression" dxfId="7459" priority="9062" stopIfTrue="1">
      <formula>WEEKDAY($A27)=1</formula>
    </cfRule>
  </conditionalFormatting>
  <conditionalFormatting sqref="FL27">
    <cfRule type="expression" dxfId="7458" priority="9061" stopIfTrue="1">
      <formula>WEEKDAY($A27)=1</formula>
    </cfRule>
  </conditionalFormatting>
  <conditionalFormatting sqref="FL27">
    <cfRule type="expression" dxfId="7457" priority="9060" stopIfTrue="1">
      <formula>WEEKDAY($A27)=1</formula>
    </cfRule>
  </conditionalFormatting>
  <conditionalFormatting sqref="FL27">
    <cfRule type="expression" dxfId="7456" priority="9059" stopIfTrue="1">
      <formula>WEEKDAY($A27)=1</formula>
    </cfRule>
  </conditionalFormatting>
  <conditionalFormatting sqref="FL27">
    <cfRule type="expression" dxfId="7455" priority="9058" stopIfTrue="1">
      <formula>WEEKDAY($A27)=1</formula>
    </cfRule>
  </conditionalFormatting>
  <conditionalFormatting sqref="FL27">
    <cfRule type="expression" dxfId="7454" priority="9057" stopIfTrue="1">
      <formula>WEEKDAY($A27)=1</formula>
    </cfRule>
  </conditionalFormatting>
  <conditionalFormatting sqref="FL27">
    <cfRule type="expression" dxfId="7453" priority="9056" stopIfTrue="1">
      <formula>WEEKDAY($A27)=1</formula>
    </cfRule>
  </conditionalFormatting>
  <conditionalFormatting sqref="FL27">
    <cfRule type="expression" dxfId="7452" priority="9055" stopIfTrue="1">
      <formula>WEEKDAY($A27)=1</formula>
    </cfRule>
  </conditionalFormatting>
  <conditionalFormatting sqref="FL27">
    <cfRule type="expression" dxfId="7451" priority="9054" stopIfTrue="1">
      <formula>WEEKDAY($A27)=1</formula>
    </cfRule>
  </conditionalFormatting>
  <conditionalFormatting sqref="FL27">
    <cfRule type="expression" dxfId="7450" priority="9053" stopIfTrue="1">
      <formula>WEEKDAY($A27)=1</formula>
    </cfRule>
  </conditionalFormatting>
  <conditionalFormatting sqref="FL27">
    <cfRule type="expression" dxfId="7449" priority="9052" stopIfTrue="1">
      <formula>WEEKDAY($A27)=1</formula>
    </cfRule>
  </conditionalFormatting>
  <conditionalFormatting sqref="FL27">
    <cfRule type="expression" dxfId="7448" priority="9051" stopIfTrue="1">
      <formula>WEEKDAY($A27)=1</formula>
    </cfRule>
  </conditionalFormatting>
  <conditionalFormatting sqref="FL27">
    <cfRule type="expression" dxfId="7447" priority="9050" stopIfTrue="1">
      <formula>WEEKDAY($A27)=1</formula>
    </cfRule>
  </conditionalFormatting>
  <conditionalFormatting sqref="FL27">
    <cfRule type="expression" dxfId="7446" priority="9049" stopIfTrue="1">
      <formula>WEEKDAY($A27)=1</formula>
    </cfRule>
  </conditionalFormatting>
  <conditionalFormatting sqref="FL27">
    <cfRule type="expression" dxfId="7445" priority="9048" stopIfTrue="1">
      <formula>WEEKDAY($A27)=1</formula>
    </cfRule>
  </conditionalFormatting>
  <conditionalFormatting sqref="FL27">
    <cfRule type="expression" dxfId="7444" priority="9047" stopIfTrue="1">
      <formula>WEEKDAY($A27)=1</formula>
    </cfRule>
  </conditionalFormatting>
  <conditionalFormatting sqref="FL27">
    <cfRule type="expression" dxfId="7443" priority="9046" stopIfTrue="1">
      <formula>WEEKDAY($A27)=1</formula>
    </cfRule>
  </conditionalFormatting>
  <conditionalFormatting sqref="FL27">
    <cfRule type="expression" dxfId="7442" priority="9045" stopIfTrue="1">
      <formula>WEEKDAY($A27)=1</formula>
    </cfRule>
  </conditionalFormatting>
  <conditionalFormatting sqref="FL27">
    <cfRule type="expression" dxfId="7441" priority="9044" stopIfTrue="1">
      <formula>WEEKDAY($A27)=1</formula>
    </cfRule>
  </conditionalFormatting>
  <conditionalFormatting sqref="FL27">
    <cfRule type="expression" dxfId="7440" priority="9043" stopIfTrue="1">
      <formula>WEEKDAY($A27)=1</formula>
    </cfRule>
  </conditionalFormatting>
  <conditionalFormatting sqref="FL27">
    <cfRule type="expression" dxfId="7439" priority="9042" stopIfTrue="1">
      <formula>WEEKDAY($A27)=1</formula>
    </cfRule>
  </conditionalFormatting>
  <conditionalFormatting sqref="FL27">
    <cfRule type="expression" dxfId="7438" priority="9041" stopIfTrue="1">
      <formula>WEEKDAY($A27)=1</formula>
    </cfRule>
  </conditionalFormatting>
  <conditionalFormatting sqref="FL27">
    <cfRule type="expression" dxfId="7437" priority="9040" stopIfTrue="1">
      <formula>WEEKDAY($A27)=1</formula>
    </cfRule>
  </conditionalFormatting>
  <conditionalFormatting sqref="FL27">
    <cfRule type="expression" dxfId="7436" priority="9039" stopIfTrue="1">
      <formula>WEEKDAY($A27)=1</formula>
    </cfRule>
  </conditionalFormatting>
  <conditionalFormatting sqref="FK28">
    <cfRule type="expression" dxfId="7435" priority="9026" stopIfTrue="1">
      <formula>WEEKDAY($A28)=1</formula>
    </cfRule>
  </conditionalFormatting>
  <conditionalFormatting sqref="FK28">
    <cfRule type="expression" dxfId="7434" priority="9025" stopIfTrue="1">
      <formula>WEEKDAY($A28)=1</formula>
    </cfRule>
  </conditionalFormatting>
  <conditionalFormatting sqref="FK28">
    <cfRule type="expression" dxfId="7433" priority="9021" stopIfTrue="1">
      <formula>WEEKDAY($A28)=1</formula>
    </cfRule>
  </conditionalFormatting>
  <conditionalFormatting sqref="FK28">
    <cfRule type="expression" dxfId="7432" priority="9024" stopIfTrue="1">
      <formula>WEEKDAY($A28)=1</formula>
    </cfRule>
  </conditionalFormatting>
  <conditionalFormatting sqref="FK28">
    <cfRule type="expression" dxfId="7431" priority="9023" stopIfTrue="1">
      <formula>WEEKDAY($A28)=1</formula>
    </cfRule>
  </conditionalFormatting>
  <conditionalFormatting sqref="FK28">
    <cfRule type="expression" dxfId="7430" priority="9022" stopIfTrue="1">
      <formula>WEEKDAY($A28)=1</formula>
    </cfRule>
  </conditionalFormatting>
  <conditionalFormatting sqref="FK28">
    <cfRule type="expression" dxfId="7429" priority="9020" stopIfTrue="1">
      <formula>WEEKDAY($A28)=1</formula>
    </cfRule>
  </conditionalFormatting>
  <conditionalFormatting sqref="FK28">
    <cfRule type="expression" dxfId="7428" priority="9019" stopIfTrue="1">
      <formula>WEEKDAY($A28)=1</formula>
    </cfRule>
  </conditionalFormatting>
  <conditionalFormatting sqref="FK28">
    <cfRule type="expression" dxfId="7427" priority="9018" stopIfTrue="1">
      <formula>WEEKDAY($A28)=1</formula>
    </cfRule>
  </conditionalFormatting>
  <conditionalFormatting sqref="FK28">
    <cfRule type="expression" dxfId="7426" priority="9017" stopIfTrue="1">
      <formula>WEEKDAY($A28)=1</formula>
    </cfRule>
  </conditionalFormatting>
  <conditionalFormatting sqref="FK28">
    <cfRule type="expression" dxfId="7425" priority="8970" stopIfTrue="1">
      <formula>WEEKDAY($A28)=1</formula>
    </cfRule>
  </conditionalFormatting>
  <conditionalFormatting sqref="FK28">
    <cfRule type="expression" dxfId="7424" priority="9016" stopIfTrue="1">
      <formula>WEEKDAY($A28)=1</formula>
    </cfRule>
  </conditionalFormatting>
  <conditionalFormatting sqref="FK28">
    <cfRule type="expression" dxfId="7423" priority="9015" stopIfTrue="1">
      <formula>WEEKDAY($A28)=1</formula>
    </cfRule>
  </conditionalFormatting>
  <conditionalFormatting sqref="FK28">
    <cfRule type="expression" dxfId="7422" priority="9014" stopIfTrue="1">
      <formula>WEEKDAY($A28)=1</formula>
    </cfRule>
  </conditionalFormatting>
  <conditionalFormatting sqref="FK28">
    <cfRule type="expression" dxfId="7421" priority="9013" stopIfTrue="1">
      <formula>WEEKDAY($A28)=1</formula>
    </cfRule>
  </conditionalFormatting>
  <conditionalFormatting sqref="FK28">
    <cfRule type="expression" dxfId="7420" priority="9012" stopIfTrue="1">
      <formula>WEEKDAY($A28)=1</formula>
    </cfRule>
  </conditionalFormatting>
  <conditionalFormatting sqref="FK28">
    <cfRule type="expression" dxfId="7419" priority="9011" stopIfTrue="1">
      <formula>WEEKDAY($A28)=1</formula>
    </cfRule>
  </conditionalFormatting>
  <conditionalFormatting sqref="FK28">
    <cfRule type="expression" dxfId="7418" priority="9010" stopIfTrue="1">
      <formula>WEEKDAY($A28)=1</formula>
    </cfRule>
  </conditionalFormatting>
  <conditionalFormatting sqref="FK28">
    <cfRule type="expression" dxfId="7417" priority="9009" stopIfTrue="1">
      <formula>WEEKDAY($A28)=1</formula>
    </cfRule>
  </conditionalFormatting>
  <conditionalFormatting sqref="FK28">
    <cfRule type="expression" dxfId="7416" priority="9008" stopIfTrue="1">
      <formula>WEEKDAY($A28)=1</formula>
    </cfRule>
  </conditionalFormatting>
  <conditionalFormatting sqref="FK28">
    <cfRule type="expression" dxfId="7415" priority="9007" stopIfTrue="1">
      <formula>WEEKDAY($A28)=1</formula>
    </cfRule>
  </conditionalFormatting>
  <conditionalFormatting sqref="FK28">
    <cfRule type="expression" dxfId="7414" priority="9006" stopIfTrue="1">
      <formula>WEEKDAY($A28)=1</formula>
    </cfRule>
  </conditionalFormatting>
  <conditionalFormatting sqref="FK28">
    <cfRule type="expression" dxfId="7413" priority="9005" stopIfTrue="1">
      <formula>WEEKDAY($A28)=1</formula>
    </cfRule>
  </conditionalFormatting>
  <conditionalFormatting sqref="FK28">
    <cfRule type="expression" dxfId="7412" priority="9004" stopIfTrue="1">
      <formula>WEEKDAY($A28)=1</formula>
    </cfRule>
  </conditionalFormatting>
  <conditionalFormatting sqref="FK28">
    <cfRule type="expression" dxfId="7411" priority="9003" stopIfTrue="1">
      <formula>WEEKDAY($A28)=1</formula>
    </cfRule>
  </conditionalFormatting>
  <conditionalFormatting sqref="FK28">
    <cfRule type="expression" dxfId="7410" priority="9002" stopIfTrue="1">
      <formula>WEEKDAY($A28)=1</formula>
    </cfRule>
  </conditionalFormatting>
  <conditionalFormatting sqref="FK28">
    <cfRule type="expression" dxfId="7409" priority="9001" stopIfTrue="1">
      <formula>WEEKDAY($A28)=1</formula>
    </cfRule>
  </conditionalFormatting>
  <conditionalFormatting sqref="FK28">
    <cfRule type="expression" dxfId="7408" priority="9000" stopIfTrue="1">
      <formula>WEEKDAY($A28)=1</formula>
    </cfRule>
  </conditionalFormatting>
  <conditionalFormatting sqref="FK28">
    <cfRule type="expression" dxfId="7407" priority="8999" stopIfTrue="1">
      <formula>WEEKDAY($A28)=1</formula>
    </cfRule>
  </conditionalFormatting>
  <conditionalFormatting sqref="FK28">
    <cfRule type="expression" dxfId="7406" priority="8998" stopIfTrue="1">
      <formula>WEEKDAY($A28)=1</formula>
    </cfRule>
  </conditionalFormatting>
  <conditionalFormatting sqref="FK28">
    <cfRule type="expression" dxfId="7405" priority="8997" stopIfTrue="1">
      <formula>WEEKDAY($A28)=1</formula>
    </cfRule>
  </conditionalFormatting>
  <conditionalFormatting sqref="FK28">
    <cfRule type="expression" dxfId="7404" priority="8996" stopIfTrue="1">
      <formula>WEEKDAY($A28)=1</formula>
    </cfRule>
  </conditionalFormatting>
  <conditionalFormatting sqref="FK28">
    <cfRule type="expression" dxfId="7403" priority="8995" stopIfTrue="1">
      <formula>WEEKDAY($A28)=1</formula>
    </cfRule>
  </conditionalFormatting>
  <conditionalFormatting sqref="FK28">
    <cfRule type="expression" dxfId="7402" priority="8994" stopIfTrue="1">
      <formula>WEEKDAY($A28)=1</formula>
    </cfRule>
  </conditionalFormatting>
  <conditionalFormatting sqref="FK28">
    <cfRule type="expression" dxfId="7401" priority="8993" stopIfTrue="1">
      <formula>WEEKDAY($A28)=1</formula>
    </cfRule>
  </conditionalFormatting>
  <conditionalFormatting sqref="FK28">
    <cfRule type="expression" dxfId="7400" priority="8992" stopIfTrue="1">
      <formula>WEEKDAY($A28)=1</formula>
    </cfRule>
  </conditionalFormatting>
  <conditionalFormatting sqref="FK28">
    <cfRule type="expression" dxfId="7399" priority="8991" stopIfTrue="1">
      <formula>WEEKDAY($A28)=1</formula>
    </cfRule>
  </conditionalFormatting>
  <conditionalFormatting sqref="FK28">
    <cfRule type="expression" dxfId="7398" priority="8990" stopIfTrue="1">
      <formula>WEEKDAY($A28)=1</formula>
    </cfRule>
  </conditionalFormatting>
  <conditionalFormatting sqref="FK28">
    <cfRule type="expression" dxfId="7397" priority="8989" stopIfTrue="1">
      <formula>WEEKDAY($A28)=1</formula>
    </cfRule>
  </conditionalFormatting>
  <conditionalFormatting sqref="FK28">
    <cfRule type="expression" dxfId="7396" priority="8988" stopIfTrue="1">
      <formula>WEEKDAY($A28)=1</formula>
    </cfRule>
  </conditionalFormatting>
  <conditionalFormatting sqref="FK28">
    <cfRule type="expression" dxfId="7395" priority="8987" stopIfTrue="1">
      <formula>WEEKDAY($A28)=1</formula>
    </cfRule>
  </conditionalFormatting>
  <conditionalFormatting sqref="FK28">
    <cfRule type="expression" dxfId="7394" priority="8986" stopIfTrue="1">
      <formula>WEEKDAY($A28)=1</formula>
    </cfRule>
  </conditionalFormatting>
  <conditionalFormatting sqref="FK28">
    <cfRule type="expression" dxfId="7393" priority="8985" stopIfTrue="1">
      <formula>WEEKDAY($A28)=1</formula>
    </cfRule>
  </conditionalFormatting>
  <conditionalFormatting sqref="FK28">
    <cfRule type="expression" dxfId="7392" priority="8984" stopIfTrue="1">
      <formula>WEEKDAY($A28)=1</formula>
    </cfRule>
  </conditionalFormatting>
  <conditionalFormatting sqref="FK28">
    <cfRule type="expression" dxfId="7391" priority="8983" stopIfTrue="1">
      <formula>WEEKDAY($A28)=1</formula>
    </cfRule>
  </conditionalFormatting>
  <conditionalFormatting sqref="FK28">
    <cfRule type="expression" dxfId="7390" priority="8982" stopIfTrue="1">
      <formula>WEEKDAY($A28)=1</formula>
    </cfRule>
  </conditionalFormatting>
  <conditionalFormatting sqref="FK28">
    <cfRule type="expression" dxfId="7389" priority="8981" stopIfTrue="1">
      <formula>WEEKDAY($A28)=1</formula>
    </cfRule>
  </conditionalFormatting>
  <conditionalFormatting sqref="FK28">
    <cfRule type="expression" dxfId="7388" priority="8980" stopIfTrue="1">
      <formula>WEEKDAY($A28)=1</formula>
    </cfRule>
  </conditionalFormatting>
  <conditionalFormatting sqref="FK28">
    <cfRule type="expression" dxfId="7387" priority="8979" stopIfTrue="1">
      <formula>WEEKDAY($A28)=1</formula>
    </cfRule>
  </conditionalFormatting>
  <conditionalFormatting sqref="FK28">
    <cfRule type="expression" dxfId="7386" priority="8978" stopIfTrue="1">
      <formula>WEEKDAY($A28)=1</formula>
    </cfRule>
  </conditionalFormatting>
  <conditionalFormatting sqref="FK28">
    <cfRule type="expression" dxfId="7385" priority="8977" stopIfTrue="1">
      <formula>WEEKDAY($A28)=1</formula>
    </cfRule>
  </conditionalFormatting>
  <conditionalFormatting sqref="FK28">
    <cfRule type="expression" dxfId="7384" priority="8976" stopIfTrue="1">
      <formula>WEEKDAY($A28)=1</formula>
    </cfRule>
  </conditionalFormatting>
  <conditionalFormatting sqref="FK28">
    <cfRule type="expression" dxfId="7383" priority="8975" stopIfTrue="1">
      <formula>WEEKDAY($A28)=1</formula>
    </cfRule>
  </conditionalFormatting>
  <conditionalFormatting sqref="FK28">
    <cfRule type="expression" dxfId="7382" priority="8974" stopIfTrue="1">
      <formula>WEEKDAY($A28)=1</formula>
    </cfRule>
  </conditionalFormatting>
  <conditionalFormatting sqref="FK28">
    <cfRule type="expression" dxfId="7381" priority="8973" stopIfTrue="1">
      <formula>WEEKDAY($A28)=1</formula>
    </cfRule>
  </conditionalFormatting>
  <conditionalFormatting sqref="FK28">
    <cfRule type="expression" dxfId="7380" priority="8972" stopIfTrue="1">
      <formula>WEEKDAY($A28)=1</formula>
    </cfRule>
  </conditionalFormatting>
  <conditionalFormatting sqref="FK28">
    <cfRule type="expression" dxfId="7379" priority="8971" stopIfTrue="1">
      <formula>WEEKDAY($A28)=1</formula>
    </cfRule>
  </conditionalFormatting>
  <conditionalFormatting sqref="FK28">
    <cfRule type="expression" dxfId="7378" priority="8969" stopIfTrue="1">
      <formula>WEEKDAY($A28)=1</formula>
    </cfRule>
  </conditionalFormatting>
  <conditionalFormatting sqref="FK28">
    <cfRule type="expression" dxfId="7377" priority="8968" stopIfTrue="1">
      <formula>WEEKDAY($A28)=1</formula>
    </cfRule>
  </conditionalFormatting>
  <conditionalFormatting sqref="FK28">
    <cfRule type="expression" dxfId="7376" priority="8967" stopIfTrue="1">
      <formula>WEEKDAY($A28)=1</formula>
    </cfRule>
  </conditionalFormatting>
  <conditionalFormatting sqref="FK28">
    <cfRule type="expression" dxfId="7375" priority="8966" stopIfTrue="1">
      <formula>WEEKDAY($A28)=1</formula>
    </cfRule>
  </conditionalFormatting>
  <conditionalFormatting sqref="FK28">
    <cfRule type="expression" dxfId="7374" priority="8965" stopIfTrue="1">
      <formula>WEEKDAY($A28)=1</formula>
    </cfRule>
  </conditionalFormatting>
  <conditionalFormatting sqref="FK28">
    <cfRule type="expression" dxfId="7373" priority="8964" stopIfTrue="1">
      <formula>WEEKDAY($A28)=1</formula>
    </cfRule>
  </conditionalFormatting>
  <conditionalFormatting sqref="FK28">
    <cfRule type="expression" dxfId="7372" priority="8963" stopIfTrue="1">
      <formula>WEEKDAY($A28)=1</formula>
    </cfRule>
  </conditionalFormatting>
  <conditionalFormatting sqref="FK28">
    <cfRule type="expression" dxfId="7371" priority="8962" stopIfTrue="1">
      <formula>WEEKDAY($A28)=1</formula>
    </cfRule>
  </conditionalFormatting>
  <conditionalFormatting sqref="FK28">
    <cfRule type="expression" dxfId="7370" priority="8961" stopIfTrue="1">
      <formula>WEEKDAY($A28)=1</formula>
    </cfRule>
  </conditionalFormatting>
  <conditionalFormatting sqref="FK28">
    <cfRule type="expression" dxfId="7369" priority="8960" stopIfTrue="1">
      <formula>WEEKDAY($A28)=1</formula>
    </cfRule>
  </conditionalFormatting>
  <conditionalFormatting sqref="FK28">
    <cfRule type="expression" dxfId="7368" priority="8959" stopIfTrue="1">
      <formula>WEEKDAY($A28)=1</formula>
    </cfRule>
  </conditionalFormatting>
  <conditionalFormatting sqref="FK28">
    <cfRule type="expression" dxfId="7367" priority="8958" stopIfTrue="1">
      <formula>WEEKDAY($A28)=1</formula>
    </cfRule>
  </conditionalFormatting>
  <conditionalFormatting sqref="FK28">
    <cfRule type="expression" dxfId="7366" priority="8957" stopIfTrue="1">
      <formula>WEEKDAY($A28)=1</formula>
    </cfRule>
  </conditionalFormatting>
  <conditionalFormatting sqref="FK28">
    <cfRule type="expression" dxfId="7365" priority="8956" stopIfTrue="1">
      <formula>WEEKDAY($A28)=1</formula>
    </cfRule>
  </conditionalFormatting>
  <conditionalFormatting sqref="FK28">
    <cfRule type="expression" dxfId="7364" priority="8955" stopIfTrue="1">
      <formula>WEEKDAY($A28)=1</formula>
    </cfRule>
  </conditionalFormatting>
  <conditionalFormatting sqref="FK28">
    <cfRule type="expression" dxfId="7363" priority="8954" stopIfTrue="1">
      <formula>WEEKDAY($A28)=1</formula>
    </cfRule>
  </conditionalFormatting>
  <conditionalFormatting sqref="FK28">
    <cfRule type="expression" dxfId="7362" priority="8953" stopIfTrue="1">
      <formula>WEEKDAY($A28)=1</formula>
    </cfRule>
  </conditionalFormatting>
  <conditionalFormatting sqref="FK28">
    <cfRule type="expression" dxfId="7361" priority="8952" stopIfTrue="1">
      <formula>WEEKDAY($A28)=1</formula>
    </cfRule>
  </conditionalFormatting>
  <conditionalFormatting sqref="FK28">
    <cfRule type="expression" dxfId="7360" priority="8951" stopIfTrue="1">
      <formula>WEEKDAY($A28)=1</formula>
    </cfRule>
  </conditionalFormatting>
  <conditionalFormatting sqref="FK28">
    <cfRule type="expression" dxfId="7359" priority="8950" stopIfTrue="1">
      <formula>WEEKDAY($A28)=1</formula>
    </cfRule>
  </conditionalFormatting>
  <conditionalFormatting sqref="FK28">
    <cfRule type="expression" dxfId="7358" priority="8949" stopIfTrue="1">
      <formula>WEEKDAY($A28)=1</formula>
    </cfRule>
  </conditionalFormatting>
  <conditionalFormatting sqref="FK28">
    <cfRule type="expression" dxfId="7357" priority="8948" stopIfTrue="1">
      <formula>WEEKDAY($A28)=1</formula>
    </cfRule>
  </conditionalFormatting>
  <conditionalFormatting sqref="FK28">
    <cfRule type="expression" dxfId="7356" priority="8947" stopIfTrue="1">
      <formula>WEEKDAY($A28)=1</formula>
    </cfRule>
  </conditionalFormatting>
  <conditionalFormatting sqref="FK28">
    <cfRule type="expression" dxfId="7355" priority="8946" stopIfTrue="1">
      <formula>WEEKDAY($A28)=1</formula>
    </cfRule>
  </conditionalFormatting>
  <conditionalFormatting sqref="FK28">
    <cfRule type="expression" dxfId="7354" priority="8945" stopIfTrue="1">
      <formula>WEEKDAY($A28)=1</formula>
    </cfRule>
  </conditionalFormatting>
  <conditionalFormatting sqref="FK28">
    <cfRule type="expression" dxfId="7353" priority="8944" stopIfTrue="1">
      <formula>WEEKDAY($A28)=1</formula>
    </cfRule>
  </conditionalFormatting>
  <conditionalFormatting sqref="FK28">
    <cfRule type="expression" dxfId="7352" priority="8943" stopIfTrue="1">
      <formula>WEEKDAY($A28)=1</formula>
    </cfRule>
  </conditionalFormatting>
  <conditionalFormatting sqref="FK28">
    <cfRule type="expression" dxfId="7351" priority="8942" stopIfTrue="1">
      <formula>WEEKDAY($A28)=1</formula>
    </cfRule>
  </conditionalFormatting>
  <conditionalFormatting sqref="FK28">
    <cfRule type="expression" dxfId="7350" priority="8941" stopIfTrue="1">
      <formula>WEEKDAY($A28)=1</formula>
    </cfRule>
  </conditionalFormatting>
  <conditionalFormatting sqref="FK28">
    <cfRule type="expression" dxfId="7349" priority="8940" stopIfTrue="1">
      <formula>WEEKDAY($A28)=1</formula>
    </cfRule>
  </conditionalFormatting>
  <conditionalFormatting sqref="FK28">
    <cfRule type="expression" dxfId="7348" priority="8939" stopIfTrue="1">
      <formula>WEEKDAY($A28)=1</formula>
    </cfRule>
  </conditionalFormatting>
  <conditionalFormatting sqref="FK28">
    <cfRule type="expression" dxfId="7347" priority="8938" stopIfTrue="1">
      <formula>WEEKDAY($A28)=1</formula>
    </cfRule>
  </conditionalFormatting>
  <conditionalFormatting sqref="FK28">
    <cfRule type="expression" dxfId="7346" priority="8937" stopIfTrue="1">
      <formula>WEEKDAY($A28)=1</formula>
    </cfRule>
  </conditionalFormatting>
  <conditionalFormatting sqref="FK28">
    <cfRule type="expression" dxfId="7345" priority="8936" stopIfTrue="1">
      <formula>WEEKDAY($A28)=1</formula>
    </cfRule>
  </conditionalFormatting>
  <conditionalFormatting sqref="FK28">
    <cfRule type="expression" dxfId="7344" priority="8932" stopIfTrue="1">
      <formula>WEEKDAY($A28)=1</formula>
    </cfRule>
  </conditionalFormatting>
  <conditionalFormatting sqref="FK28">
    <cfRule type="expression" dxfId="7343" priority="8935" stopIfTrue="1">
      <formula>WEEKDAY($A28)=1</formula>
    </cfRule>
  </conditionalFormatting>
  <conditionalFormatting sqref="FK28">
    <cfRule type="expression" dxfId="7342" priority="8934" stopIfTrue="1">
      <formula>WEEKDAY($A28)=1</formula>
    </cfRule>
  </conditionalFormatting>
  <conditionalFormatting sqref="FK28">
    <cfRule type="expression" dxfId="7341" priority="8933" stopIfTrue="1">
      <formula>WEEKDAY($A28)=1</formula>
    </cfRule>
  </conditionalFormatting>
  <conditionalFormatting sqref="FK28">
    <cfRule type="expression" dxfId="7340" priority="8931" stopIfTrue="1">
      <formula>WEEKDAY($A28)=1</formula>
    </cfRule>
  </conditionalFormatting>
  <conditionalFormatting sqref="FK28">
    <cfRule type="expression" dxfId="7339" priority="8930" stopIfTrue="1">
      <formula>WEEKDAY($A28)=1</formula>
    </cfRule>
  </conditionalFormatting>
  <conditionalFormatting sqref="FK28">
    <cfRule type="expression" dxfId="7338" priority="8929" stopIfTrue="1">
      <formula>WEEKDAY($A28)=1</formula>
    </cfRule>
  </conditionalFormatting>
  <conditionalFormatting sqref="FK28">
    <cfRule type="expression" dxfId="7337" priority="8928" stopIfTrue="1">
      <formula>WEEKDAY($A28)=1</formula>
    </cfRule>
  </conditionalFormatting>
  <conditionalFormatting sqref="FK28">
    <cfRule type="expression" dxfId="7336" priority="8881" stopIfTrue="1">
      <formula>WEEKDAY($A28)=1</formula>
    </cfRule>
  </conditionalFormatting>
  <conditionalFormatting sqref="FK28">
    <cfRule type="expression" dxfId="7335" priority="8927" stopIfTrue="1">
      <formula>WEEKDAY($A28)=1</formula>
    </cfRule>
  </conditionalFormatting>
  <conditionalFormatting sqref="FK28">
    <cfRule type="expression" dxfId="7334" priority="8926" stopIfTrue="1">
      <formula>WEEKDAY($A28)=1</formula>
    </cfRule>
  </conditionalFormatting>
  <conditionalFormatting sqref="FK28">
    <cfRule type="expression" dxfId="7333" priority="8925" stopIfTrue="1">
      <formula>WEEKDAY($A28)=1</formula>
    </cfRule>
  </conditionalFormatting>
  <conditionalFormatting sqref="FK28">
    <cfRule type="expression" dxfId="7332" priority="8924" stopIfTrue="1">
      <formula>WEEKDAY($A28)=1</formula>
    </cfRule>
  </conditionalFormatting>
  <conditionalFormatting sqref="FK28">
    <cfRule type="expression" dxfId="7331" priority="8923" stopIfTrue="1">
      <formula>WEEKDAY($A28)=1</formula>
    </cfRule>
  </conditionalFormatting>
  <conditionalFormatting sqref="FK28">
    <cfRule type="expression" dxfId="7330" priority="8922" stopIfTrue="1">
      <formula>WEEKDAY($A28)=1</formula>
    </cfRule>
  </conditionalFormatting>
  <conditionalFormatting sqref="FK28">
    <cfRule type="expression" dxfId="7329" priority="8921" stopIfTrue="1">
      <formula>WEEKDAY($A28)=1</formula>
    </cfRule>
  </conditionalFormatting>
  <conditionalFormatting sqref="FK28">
    <cfRule type="expression" dxfId="7328" priority="8920" stopIfTrue="1">
      <formula>WEEKDAY($A28)=1</formula>
    </cfRule>
  </conditionalFormatting>
  <conditionalFormatting sqref="FK28">
    <cfRule type="expression" dxfId="7327" priority="8919" stopIfTrue="1">
      <formula>WEEKDAY($A28)=1</formula>
    </cfRule>
  </conditionalFormatting>
  <conditionalFormatting sqref="FK28">
    <cfRule type="expression" dxfId="7326" priority="8918" stopIfTrue="1">
      <formula>WEEKDAY($A28)=1</formula>
    </cfRule>
  </conditionalFormatting>
  <conditionalFormatting sqref="FK28">
    <cfRule type="expression" dxfId="7325" priority="8917" stopIfTrue="1">
      <formula>WEEKDAY($A28)=1</formula>
    </cfRule>
  </conditionalFormatting>
  <conditionalFormatting sqref="FK28">
    <cfRule type="expression" dxfId="7324" priority="8916" stopIfTrue="1">
      <formula>WEEKDAY($A28)=1</formula>
    </cfRule>
  </conditionalFormatting>
  <conditionalFormatting sqref="FK28">
    <cfRule type="expression" dxfId="7323" priority="8915" stopIfTrue="1">
      <formula>WEEKDAY($A28)=1</formula>
    </cfRule>
  </conditionalFormatting>
  <conditionalFormatting sqref="FK28">
    <cfRule type="expression" dxfId="7322" priority="8914" stopIfTrue="1">
      <formula>WEEKDAY($A28)=1</formula>
    </cfRule>
  </conditionalFormatting>
  <conditionalFormatting sqref="FK28">
    <cfRule type="expression" dxfId="7321" priority="8913" stopIfTrue="1">
      <formula>WEEKDAY($A28)=1</formula>
    </cfRule>
  </conditionalFormatting>
  <conditionalFormatting sqref="FK28">
    <cfRule type="expression" dxfId="7320" priority="8912" stopIfTrue="1">
      <formula>WEEKDAY($A28)=1</formula>
    </cfRule>
  </conditionalFormatting>
  <conditionalFormatting sqref="FK28">
    <cfRule type="expression" dxfId="7319" priority="8911" stopIfTrue="1">
      <formula>WEEKDAY($A28)=1</formula>
    </cfRule>
  </conditionalFormatting>
  <conditionalFormatting sqref="FK28">
    <cfRule type="expression" dxfId="7318" priority="8910" stopIfTrue="1">
      <formula>WEEKDAY($A28)=1</formula>
    </cfRule>
  </conditionalFormatting>
  <conditionalFormatting sqref="FK28">
    <cfRule type="expression" dxfId="7317" priority="8909" stopIfTrue="1">
      <formula>WEEKDAY($A28)=1</formula>
    </cfRule>
  </conditionalFormatting>
  <conditionalFormatting sqref="FK28">
    <cfRule type="expression" dxfId="7316" priority="8908" stopIfTrue="1">
      <formula>WEEKDAY($A28)=1</formula>
    </cfRule>
  </conditionalFormatting>
  <conditionalFormatting sqref="FK28">
    <cfRule type="expression" dxfId="7315" priority="8907" stopIfTrue="1">
      <formula>WEEKDAY($A28)=1</formula>
    </cfRule>
  </conditionalFormatting>
  <conditionalFormatting sqref="FK28">
    <cfRule type="expression" dxfId="7314" priority="8906" stopIfTrue="1">
      <formula>WEEKDAY($A28)=1</formula>
    </cfRule>
  </conditionalFormatting>
  <conditionalFormatting sqref="FK28">
    <cfRule type="expression" dxfId="7313" priority="8905" stopIfTrue="1">
      <formula>WEEKDAY($A28)=1</formula>
    </cfRule>
  </conditionalFormatting>
  <conditionalFormatting sqref="FK28">
    <cfRule type="expression" dxfId="7312" priority="8904" stopIfTrue="1">
      <formula>WEEKDAY($A28)=1</formula>
    </cfRule>
  </conditionalFormatting>
  <conditionalFormatting sqref="FK28">
    <cfRule type="expression" dxfId="7311" priority="8903" stopIfTrue="1">
      <formula>WEEKDAY($A28)=1</formula>
    </cfRule>
  </conditionalFormatting>
  <conditionalFormatting sqref="FK28">
    <cfRule type="expression" dxfId="7310" priority="8902" stopIfTrue="1">
      <formula>WEEKDAY($A28)=1</formula>
    </cfRule>
  </conditionalFormatting>
  <conditionalFormatting sqref="FK28">
    <cfRule type="expression" dxfId="7309" priority="8901" stopIfTrue="1">
      <formula>WEEKDAY($A28)=1</formula>
    </cfRule>
  </conditionalFormatting>
  <conditionalFormatting sqref="FK28">
    <cfRule type="expression" dxfId="7308" priority="8900" stopIfTrue="1">
      <formula>WEEKDAY($A28)=1</formula>
    </cfRule>
  </conditionalFormatting>
  <conditionalFormatting sqref="FK28">
    <cfRule type="expression" dxfId="7307" priority="8899" stopIfTrue="1">
      <formula>WEEKDAY($A28)=1</formula>
    </cfRule>
  </conditionalFormatting>
  <conditionalFormatting sqref="FK28">
    <cfRule type="expression" dxfId="7306" priority="8898" stopIfTrue="1">
      <formula>WEEKDAY($A28)=1</formula>
    </cfRule>
  </conditionalFormatting>
  <conditionalFormatting sqref="FK28">
    <cfRule type="expression" dxfId="7305" priority="8897" stopIfTrue="1">
      <formula>WEEKDAY($A28)=1</formula>
    </cfRule>
  </conditionalFormatting>
  <conditionalFormatting sqref="FK28">
    <cfRule type="expression" dxfId="7304" priority="8896" stopIfTrue="1">
      <formula>WEEKDAY($A28)=1</formula>
    </cfRule>
  </conditionalFormatting>
  <conditionalFormatting sqref="FK28">
    <cfRule type="expression" dxfId="7303" priority="8895" stopIfTrue="1">
      <formula>WEEKDAY($A28)=1</formula>
    </cfRule>
  </conditionalFormatting>
  <conditionalFormatting sqref="FK28">
    <cfRule type="expression" dxfId="7302" priority="8894" stopIfTrue="1">
      <formula>WEEKDAY($A28)=1</formula>
    </cfRule>
  </conditionalFormatting>
  <conditionalFormatting sqref="FK28">
    <cfRule type="expression" dxfId="7301" priority="8893" stopIfTrue="1">
      <formula>WEEKDAY($A28)=1</formula>
    </cfRule>
  </conditionalFormatting>
  <conditionalFormatting sqref="FK28">
    <cfRule type="expression" dxfId="7300" priority="8892" stopIfTrue="1">
      <formula>WEEKDAY($A28)=1</formula>
    </cfRule>
  </conditionalFormatting>
  <conditionalFormatting sqref="FK28">
    <cfRule type="expression" dxfId="7299" priority="8891" stopIfTrue="1">
      <formula>WEEKDAY($A28)=1</formula>
    </cfRule>
  </conditionalFormatting>
  <conditionalFormatting sqref="FK28">
    <cfRule type="expression" dxfId="7298" priority="8890" stopIfTrue="1">
      <formula>WEEKDAY($A28)=1</formula>
    </cfRule>
  </conditionalFormatting>
  <conditionalFormatting sqref="FK28">
    <cfRule type="expression" dxfId="7297" priority="8889" stopIfTrue="1">
      <formula>WEEKDAY($A28)=1</formula>
    </cfRule>
  </conditionalFormatting>
  <conditionalFormatting sqref="FK28">
    <cfRule type="expression" dxfId="7296" priority="8888" stopIfTrue="1">
      <formula>WEEKDAY($A28)=1</formula>
    </cfRule>
  </conditionalFormatting>
  <conditionalFormatting sqref="FK28">
    <cfRule type="expression" dxfId="7295" priority="8887" stopIfTrue="1">
      <formula>WEEKDAY($A28)=1</formula>
    </cfRule>
  </conditionalFormatting>
  <conditionalFormatting sqref="FK28">
    <cfRule type="expression" dxfId="7294" priority="8886" stopIfTrue="1">
      <formula>WEEKDAY($A28)=1</formula>
    </cfRule>
  </conditionalFormatting>
  <conditionalFormatting sqref="FK28">
    <cfRule type="expression" dxfId="7293" priority="8885" stopIfTrue="1">
      <formula>WEEKDAY($A28)=1</formula>
    </cfRule>
  </conditionalFormatting>
  <conditionalFormatting sqref="FK28">
    <cfRule type="expression" dxfId="7292" priority="8884" stopIfTrue="1">
      <formula>WEEKDAY($A28)=1</formula>
    </cfRule>
  </conditionalFormatting>
  <conditionalFormatting sqref="FK28">
    <cfRule type="expression" dxfId="7291" priority="8883" stopIfTrue="1">
      <formula>WEEKDAY($A28)=1</formula>
    </cfRule>
  </conditionalFormatting>
  <conditionalFormatting sqref="FK28">
    <cfRule type="expression" dxfId="7290" priority="8882" stopIfTrue="1">
      <formula>WEEKDAY($A28)=1</formula>
    </cfRule>
  </conditionalFormatting>
  <conditionalFormatting sqref="FK28">
    <cfRule type="expression" dxfId="7289" priority="8880" stopIfTrue="1">
      <formula>WEEKDAY($A28)=1</formula>
    </cfRule>
  </conditionalFormatting>
  <conditionalFormatting sqref="FK28">
    <cfRule type="expression" dxfId="7288" priority="8879" stopIfTrue="1">
      <formula>WEEKDAY($A28)=1</formula>
    </cfRule>
  </conditionalFormatting>
  <conditionalFormatting sqref="FK28">
    <cfRule type="expression" dxfId="7287" priority="8878" stopIfTrue="1">
      <formula>WEEKDAY($A28)=1</formula>
    </cfRule>
  </conditionalFormatting>
  <conditionalFormatting sqref="FK28">
    <cfRule type="expression" dxfId="7286" priority="8877" stopIfTrue="1">
      <formula>WEEKDAY($A28)=1</formula>
    </cfRule>
  </conditionalFormatting>
  <conditionalFormatting sqref="FK28">
    <cfRule type="expression" dxfId="7285" priority="8876" stopIfTrue="1">
      <formula>WEEKDAY($A28)=1</formula>
    </cfRule>
  </conditionalFormatting>
  <conditionalFormatting sqref="FK28">
    <cfRule type="expression" dxfId="7284" priority="8875" stopIfTrue="1">
      <formula>WEEKDAY($A28)=1</formula>
    </cfRule>
  </conditionalFormatting>
  <conditionalFormatting sqref="FK28">
    <cfRule type="expression" dxfId="7283" priority="8874" stopIfTrue="1">
      <formula>WEEKDAY($A28)=1</formula>
    </cfRule>
  </conditionalFormatting>
  <conditionalFormatting sqref="FK28">
    <cfRule type="expression" dxfId="7282" priority="8873" stopIfTrue="1">
      <formula>WEEKDAY($A28)=1</formula>
    </cfRule>
  </conditionalFormatting>
  <conditionalFormatting sqref="FK28">
    <cfRule type="expression" dxfId="7281" priority="8872" stopIfTrue="1">
      <formula>WEEKDAY($A28)=1</formula>
    </cfRule>
  </conditionalFormatting>
  <conditionalFormatting sqref="FK28">
    <cfRule type="expression" dxfId="7280" priority="8871" stopIfTrue="1">
      <formula>WEEKDAY($A28)=1</formula>
    </cfRule>
  </conditionalFormatting>
  <conditionalFormatting sqref="FK28">
    <cfRule type="expression" dxfId="7279" priority="8870" stopIfTrue="1">
      <formula>WEEKDAY($A28)=1</formula>
    </cfRule>
  </conditionalFormatting>
  <conditionalFormatting sqref="FK28">
    <cfRule type="expression" dxfId="7278" priority="8869" stopIfTrue="1">
      <formula>WEEKDAY($A28)=1</formula>
    </cfRule>
  </conditionalFormatting>
  <conditionalFormatting sqref="FK28">
    <cfRule type="expression" dxfId="7277" priority="8868" stopIfTrue="1">
      <formula>WEEKDAY($A28)=1</formula>
    </cfRule>
  </conditionalFormatting>
  <conditionalFormatting sqref="FK28">
    <cfRule type="expression" dxfId="7276" priority="8867" stopIfTrue="1">
      <formula>WEEKDAY($A28)=1</formula>
    </cfRule>
  </conditionalFormatting>
  <conditionalFormatting sqref="FK28">
    <cfRule type="expression" dxfId="7275" priority="8866" stopIfTrue="1">
      <formula>WEEKDAY($A28)=1</formula>
    </cfRule>
  </conditionalFormatting>
  <conditionalFormatting sqref="FK28">
    <cfRule type="expression" dxfId="7274" priority="8865" stopIfTrue="1">
      <formula>WEEKDAY($A28)=1</formula>
    </cfRule>
  </conditionalFormatting>
  <conditionalFormatting sqref="FK28">
    <cfRule type="expression" dxfId="7273" priority="8864" stopIfTrue="1">
      <formula>WEEKDAY($A28)=1</formula>
    </cfRule>
  </conditionalFormatting>
  <conditionalFormatting sqref="FK28">
    <cfRule type="expression" dxfId="7272" priority="8863" stopIfTrue="1">
      <formula>WEEKDAY($A28)=1</formula>
    </cfRule>
  </conditionalFormatting>
  <conditionalFormatting sqref="FK28">
    <cfRule type="expression" dxfId="7271" priority="8862" stopIfTrue="1">
      <formula>WEEKDAY($A28)=1</formula>
    </cfRule>
  </conditionalFormatting>
  <conditionalFormatting sqref="FK28">
    <cfRule type="expression" dxfId="7270" priority="8861" stopIfTrue="1">
      <formula>WEEKDAY($A28)=1</formula>
    </cfRule>
  </conditionalFormatting>
  <conditionalFormatting sqref="FK28">
    <cfRule type="expression" dxfId="7269" priority="8860" stopIfTrue="1">
      <formula>WEEKDAY($A28)=1</formula>
    </cfRule>
  </conditionalFormatting>
  <conditionalFormatting sqref="FK28">
    <cfRule type="expression" dxfId="7268" priority="8859" stopIfTrue="1">
      <formula>WEEKDAY($A28)=1</formula>
    </cfRule>
  </conditionalFormatting>
  <conditionalFormatting sqref="FK28">
    <cfRule type="expression" dxfId="7267" priority="8858" stopIfTrue="1">
      <formula>WEEKDAY($A28)=1</formula>
    </cfRule>
  </conditionalFormatting>
  <conditionalFormatting sqref="FK28">
    <cfRule type="expression" dxfId="7266" priority="8857" stopIfTrue="1">
      <formula>WEEKDAY($A28)=1</formula>
    </cfRule>
  </conditionalFormatting>
  <conditionalFormatting sqref="FK28">
    <cfRule type="expression" dxfId="7265" priority="8856" stopIfTrue="1">
      <formula>WEEKDAY($A28)=1</formula>
    </cfRule>
  </conditionalFormatting>
  <conditionalFormatting sqref="FK28">
    <cfRule type="expression" dxfId="7264" priority="8855" stopIfTrue="1">
      <formula>WEEKDAY($A28)=1</formula>
    </cfRule>
  </conditionalFormatting>
  <conditionalFormatting sqref="FK28">
    <cfRule type="expression" dxfId="7263" priority="8854" stopIfTrue="1">
      <formula>WEEKDAY($A28)=1</formula>
    </cfRule>
  </conditionalFormatting>
  <conditionalFormatting sqref="FK28">
    <cfRule type="expression" dxfId="7262" priority="8853" stopIfTrue="1">
      <formula>WEEKDAY($A28)=1</formula>
    </cfRule>
  </conditionalFormatting>
  <conditionalFormatting sqref="FK28">
    <cfRule type="expression" dxfId="7261" priority="8852" stopIfTrue="1">
      <formula>WEEKDAY($A28)=1</formula>
    </cfRule>
  </conditionalFormatting>
  <conditionalFormatting sqref="FK28">
    <cfRule type="expression" dxfId="7260" priority="8851" stopIfTrue="1">
      <formula>WEEKDAY($A28)=1</formula>
    </cfRule>
  </conditionalFormatting>
  <conditionalFormatting sqref="FK28">
    <cfRule type="expression" dxfId="7259" priority="8850" stopIfTrue="1">
      <formula>WEEKDAY($A28)=1</formula>
    </cfRule>
  </conditionalFormatting>
  <conditionalFormatting sqref="FK28">
    <cfRule type="expression" dxfId="7258" priority="8849" stopIfTrue="1">
      <formula>WEEKDAY($A28)=1</formula>
    </cfRule>
  </conditionalFormatting>
  <conditionalFormatting sqref="FK28">
    <cfRule type="expression" dxfId="7257" priority="8848" stopIfTrue="1">
      <formula>WEEKDAY($A28)=1</formula>
    </cfRule>
  </conditionalFormatting>
  <conditionalFormatting sqref="FK28">
    <cfRule type="expression" dxfId="7256" priority="8847" stopIfTrue="1">
      <formula>WEEKDAY($A28)=1</formula>
    </cfRule>
  </conditionalFormatting>
  <conditionalFormatting sqref="FK28">
    <cfRule type="expression" dxfId="7255" priority="8843" stopIfTrue="1">
      <formula>WEEKDAY($A28)=1</formula>
    </cfRule>
  </conditionalFormatting>
  <conditionalFormatting sqref="FK28">
    <cfRule type="expression" dxfId="7254" priority="8846" stopIfTrue="1">
      <formula>WEEKDAY($A28)=1</formula>
    </cfRule>
  </conditionalFormatting>
  <conditionalFormatting sqref="FK28">
    <cfRule type="expression" dxfId="7253" priority="8845" stopIfTrue="1">
      <formula>WEEKDAY($A28)=1</formula>
    </cfRule>
  </conditionalFormatting>
  <conditionalFormatting sqref="FK28">
    <cfRule type="expression" dxfId="7252" priority="8844" stopIfTrue="1">
      <formula>WEEKDAY($A28)=1</formula>
    </cfRule>
  </conditionalFormatting>
  <conditionalFormatting sqref="FK28">
    <cfRule type="expression" dxfId="7251" priority="8842" stopIfTrue="1">
      <formula>WEEKDAY($A28)=1</formula>
    </cfRule>
  </conditionalFormatting>
  <conditionalFormatting sqref="FK28">
    <cfRule type="expression" dxfId="7250" priority="8841" stopIfTrue="1">
      <formula>WEEKDAY($A28)=1</formula>
    </cfRule>
  </conditionalFormatting>
  <conditionalFormatting sqref="FK28">
    <cfRule type="expression" dxfId="7249" priority="8840" stopIfTrue="1">
      <formula>WEEKDAY($A28)=1</formula>
    </cfRule>
  </conditionalFormatting>
  <conditionalFormatting sqref="FK28">
    <cfRule type="expression" dxfId="7248" priority="8839" stopIfTrue="1">
      <formula>WEEKDAY($A28)=1</formula>
    </cfRule>
  </conditionalFormatting>
  <conditionalFormatting sqref="FK28">
    <cfRule type="expression" dxfId="7247" priority="8792" stopIfTrue="1">
      <formula>WEEKDAY($A28)=1</formula>
    </cfRule>
  </conditionalFormatting>
  <conditionalFormatting sqref="FK28">
    <cfRule type="expression" dxfId="7246" priority="8838" stopIfTrue="1">
      <formula>WEEKDAY($A28)=1</formula>
    </cfRule>
  </conditionalFormatting>
  <conditionalFormatting sqref="FK28">
    <cfRule type="expression" dxfId="7245" priority="8837" stopIfTrue="1">
      <formula>WEEKDAY($A28)=1</formula>
    </cfRule>
  </conditionalFormatting>
  <conditionalFormatting sqref="FK28">
    <cfRule type="expression" dxfId="7244" priority="8836" stopIfTrue="1">
      <formula>WEEKDAY($A28)=1</formula>
    </cfRule>
  </conditionalFormatting>
  <conditionalFormatting sqref="FK28">
    <cfRule type="expression" dxfId="7243" priority="8835" stopIfTrue="1">
      <formula>WEEKDAY($A28)=1</formula>
    </cfRule>
  </conditionalFormatting>
  <conditionalFormatting sqref="FK28">
    <cfRule type="expression" dxfId="7242" priority="8834" stopIfTrue="1">
      <formula>WEEKDAY($A28)=1</formula>
    </cfRule>
  </conditionalFormatting>
  <conditionalFormatting sqref="FK28">
    <cfRule type="expression" dxfId="7241" priority="8833" stopIfTrue="1">
      <formula>WEEKDAY($A28)=1</formula>
    </cfRule>
  </conditionalFormatting>
  <conditionalFormatting sqref="FK28">
    <cfRule type="expression" dxfId="7240" priority="8832" stopIfTrue="1">
      <formula>WEEKDAY($A28)=1</formula>
    </cfRule>
  </conditionalFormatting>
  <conditionalFormatting sqref="FK28">
    <cfRule type="expression" dxfId="7239" priority="8831" stopIfTrue="1">
      <formula>WEEKDAY($A28)=1</formula>
    </cfRule>
  </conditionalFormatting>
  <conditionalFormatting sqref="FK28">
    <cfRule type="expression" dxfId="7238" priority="8830" stopIfTrue="1">
      <formula>WEEKDAY($A28)=1</formula>
    </cfRule>
  </conditionalFormatting>
  <conditionalFormatting sqref="FK28">
    <cfRule type="expression" dxfId="7237" priority="8829" stopIfTrue="1">
      <formula>WEEKDAY($A28)=1</formula>
    </cfRule>
  </conditionalFormatting>
  <conditionalFormatting sqref="FK28">
    <cfRule type="expression" dxfId="7236" priority="8828" stopIfTrue="1">
      <formula>WEEKDAY($A28)=1</formula>
    </cfRule>
  </conditionalFormatting>
  <conditionalFormatting sqref="FK28">
    <cfRule type="expression" dxfId="7235" priority="8827" stopIfTrue="1">
      <formula>WEEKDAY($A28)=1</formula>
    </cfRule>
  </conditionalFormatting>
  <conditionalFormatting sqref="FK28">
    <cfRule type="expression" dxfId="7234" priority="8826" stopIfTrue="1">
      <formula>WEEKDAY($A28)=1</formula>
    </cfRule>
  </conditionalFormatting>
  <conditionalFormatting sqref="FK28">
    <cfRule type="expression" dxfId="7233" priority="8825" stopIfTrue="1">
      <formula>WEEKDAY($A28)=1</formula>
    </cfRule>
  </conditionalFormatting>
  <conditionalFormatting sqref="FK28">
    <cfRule type="expression" dxfId="7232" priority="8824" stopIfTrue="1">
      <formula>WEEKDAY($A28)=1</formula>
    </cfRule>
  </conditionalFormatting>
  <conditionalFormatting sqref="FK28">
    <cfRule type="expression" dxfId="7231" priority="8823" stopIfTrue="1">
      <formula>WEEKDAY($A28)=1</formula>
    </cfRule>
  </conditionalFormatting>
  <conditionalFormatting sqref="FK28">
    <cfRule type="expression" dxfId="7230" priority="8822" stopIfTrue="1">
      <formula>WEEKDAY($A28)=1</formula>
    </cfRule>
  </conditionalFormatting>
  <conditionalFormatting sqref="FK28">
    <cfRule type="expression" dxfId="7229" priority="8821" stopIfTrue="1">
      <formula>WEEKDAY($A28)=1</formula>
    </cfRule>
  </conditionalFormatting>
  <conditionalFormatting sqref="FK28">
    <cfRule type="expression" dxfId="7228" priority="8820" stopIfTrue="1">
      <formula>WEEKDAY($A28)=1</formula>
    </cfRule>
  </conditionalFormatting>
  <conditionalFormatting sqref="FK28">
    <cfRule type="expression" dxfId="7227" priority="8819" stopIfTrue="1">
      <formula>WEEKDAY($A28)=1</formula>
    </cfRule>
  </conditionalFormatting>
  <conditionalFormatting sqref="FK28">
    <cfRule type="expression" dxfId="7226" priority="8818" stopIfTrue="1">
      <formula>WEEKDAY($A28)=1</formula>
    </cfRule>
  </conditionalFormatting>
  <conditionalFormatting sqref="FK28">
    <cfRule type="expression" dxfId="7225" priority="8817" stopIfTrue="1">
      <formula>WEEKDAY($A28)=1</formula>
    </cfRule>
  </conditionalFormatting>
  <conditionalFormatting sqref="FK28">
    <cfRule type="expression" dxfId="7224" priority="8816" stopIfTrue="1">
      <formula>WEEKDAY($A28)=1</formula>
    </cfRule>
  </conditionalFormatting>
  <conditionalFormatting sqref="FK28">
    <cfRule type="expression" dxfId="7223" priority="8815" stopIfTrue="1">
      <formula>WEEKDAY($A28)=1</formula>
    </cfRule>
  </conditionalFormatting>
  <conditionalFormatting sqref="FK28">
    <cfRule type="expression" dxfId="7222" priority="8814" stopIfTrue="1">
      <formula>WEEKDAY($A28)=1</formula>
    </cfRule>
  </conditionalFormatting>
  <conditionalFormatting sqref="FK28">
    <cfRule type="expression" dxfId="7221" priority="8813" stopIfTrue="1">
      <formula>WEEKDAY($A28)=1</formula>
    </cfRule>
  </conditionalFormatting>
  <conditionalFormatting sqref="FK28">
    <cfRule type="expression" dxfId="7220" priority="8812" stopIfTrue="1">
      <formula>WEEKDAY($A28)=1</formula>
    </cfRule>
  </conditionalFormatting>
  <conditionalFormatting sqref="FK28">
    <cfRule type="expression" dxfId="7219" priority="8811" stopIfTrue="1">
      <formula>WEEKDAY($A28)=1</formula>
    </cfRule>
  </conditionalFormatting>
  <conditionalFormatting sqref="FK28">
    <cfRule type="expression" dxfId="7218" priority="8810" stopIfTrue="1">
      <formula>WEEKDAY($A28)=1</formula>
    </cfRule>
  </conditionalFormatting>
  <conditionalFormatting sqref="FK28">
    <cfRule type="expression" dxfId="7217" priority="8809" stopIfTrue="1">
      <formula>WEEKDAY($A28)=1</formula>
    </cfRule>
  </conditionalFormatting>
  <conditionalFormatting sqref="FK28">
    <cfRule type="expression" dxfId="7216" priority="8808" stopIfTrue="1">
      <formula>WEEKDAY($A28)=1</formula>
    </cfRule>
  </conditionalFormatting>
  <conditionalFormatting sqref="FK28">
    <cfRule type="expression" dxfId="7215" priority="8807" stopIfTrue="1">
      <formula>WEEKDAY($A28)=1</formula>
    </cfRule>
  </conditionalFormatting>
  <conditionalFormatting sqref="FK28">
    <cfRule type="expression" dxfId="7214" priority="8806" stopIfTrue="1">
      <formula>WEEKDAY($A28)=1</formula>
    </cfRule>
  </conditionalFormatting>
  <conditionalFormatting sqref="FK28">
    <cfRule type="expression" dxfId="7213" priority="8805" stopIfTrue="1">
      <formula>WEEKDAY($A28)=1</formula>
    </cfRule>
  </conditionalFormatting>
  <conditionalFormatting sqref="FK28">
    <cfRule type="expression" dxfId="7212" priority="8804" stopIfTrue="1">
      <formula>WEEKDAY($A28)=1</formula>
    </cfRule>
  </conditionalFormatting>
  <conditionalFormatting sqref="FK28">
    <cfRule type="expression" dxfId="7211" priority="8803" stopIfTrue="1">
      <formula>WEEKDAY($A28)=1</formula>
    </cfRule>
  </conditionalFormatting>
  <conditionalFormatting sqref="FK28">
    <cfRule type="expression" dxfId="7210" priority="8802" stopIfTrue="1">
      <formula>WEEKDAY($A28)=1</formula>
    </cfRule>
  </conditionalFormatting>
  <conditionalFormatting sqref="FK28">
    <cfRule type="expression" dxfId="7209" priority="8801" stopIfTrue="1">
      <formula>WEEKDAY($A28)=1</formula>
    </cfRule>
  </conditionalFormatting>
  <conditionalFormatting sqref="FK28">
    <cfRule type="expression" dxfId="7208" priority="8800" stopIfTrue="1">
      <formula>WEEKDAY($A28)=1</formula>
    </cfRule>
  </conditionalFormatting>
  <conditionalFormatting sqref="FK28">
    <cfRule type="expression" dxfId="7207" priority="8799" stopIfTrue="1">
      <formula>WEEKDAY($A28)=1</formula>
    </cfRule>
  </conditionalFormatting>
  <conditionalFormatting sqref="FK28">
    <cfRule type="expression" dxfId="7206" priority="8798" stopIfTrue="1">
      <formula>WEEKDAY($A28)=1</formula>
    </cfRule>
  </conditionalFormatting>
  <conditionalFormatting sqref="FK28">
    <cfRule type="expression" dxfId="7205" priority="8797" stopIfTrue="1">
      <formula>WEEKDAY($A28)=1</formula>
    </cfRule>
  </conditionalFormatting>
  <conditionalFormatting sqref="FK28">
    <cfRule type="expression" dxfId="7204" priority="8796" stopIfTrue="1">
      <formula>WEEKDAY($A28)=1</formula>
    </cfRule>
  </conditionalFormatting>
  <conditionalFormatting sqref="FK28">
    <cfRule type="expression" dxfId="7203" priority="8795" stopIfTrue="1">
      <formula>WEEKDAY($A28)=1</formula>
    </cfRule>
  </conditionalFormatting>
  <conditionalFormatting sqref="FK28">
    <cfRule type="expression" dxfId="7202" priority="8794" stopIfTrue="1">
      <formula>WEEKDAY($A28)=1</formula>
    </cfRule>
  </conditionalFormatting>
  <conditionalFormatting sqref="FK28">
    <cfRule type="expression" dxfId="7201" priority="8793" stopIfTrue="1">
      <formula>WEEKDAY($A28)=1</formula>
    </cfRule>
  </conditionalFormatting>
  <conditionalFormatting sqref="FK28">
    <cfRule type="expression" dxfId="7200" priority="8788" stopIfTrue="1">
      <formula>WEEKDAY($A28)=1</formula>
    </cfRule>
  </conditionalFormatting>
  <conditionalFormatting sqref="FK28">
    <cfRule type="expression" dxfId="7199" priority="8791" stopIfTrue="1">
      <formula>WEEKDAY($A28)=1</formula>
    </cfRule>
  </conditionalFormatting>
  <conditionalFormatting sqref="FK28">
    <cfRule type="expression" dxfId="7198" priority="8790" stopIfTrue="1">
      <formula>WEEKDAY($A28)=1</formula>
    </cfRule>
  </conditionalFormatting>
  <conditionalFormatting sqref="FK28">
    <cfRule type="expression" dxfId="7197" priority="8789" stopIfTrue="1">
      <formula>WEEKDAY($A28)=1</formula>
    </cfRule>
  </conditionalFormatting>
  <conditionalFormatting sqref="FK28">
    <cfRule type="expression" dxfId="7196" priority="8787" stopIfTrue="1">
      <formula>WEEKDAY($A28)=1</formula>
    </cfRule>
  </conditionalFormatting>
  <conditionalFormatting sqref="FK28">
    <cfRule type="expression" dxfId="7195" priority="8786" stopIfTrue="1">
      <formula>WEEKDAY($A28)=1</formula>
    </cfRule>
  </conditionalFormatting>
  <conditionalFormatting sqref="FK28">
    <cfRule type="expression" dxfId="7194" priority="8785" stopIfTrue="1">
      <formula>WEEKDAY($A28)=1</formula>
    </cfRule>
  </conditionalFormatting>
  <conditionalFormatting sqref="FK28">
    <cfRule type="expression" dxfId="7193" priority="8784" stopIfTrue="1">
      <formula>WEEKDAY($A28)=1</formula>
    </cfRule>
  </conditionalFormatting>
  <conditionalFormatting sqref="FK28">
    <cfRule type="expression" dxfId="7192" priority="8737" stopIfTrue="1">
      <formula>WEEKDAY($A28)=1</formula>
    </cfRule>
  </conditionalFormatting>
  <conditionalFormatting sqref="FK28">
    <cfRule type="expression" dxfId="7191" priority="8783" stopIfTrue="1">
      <formula>WEEKDAY($A28)=1</formula>
    </cfRule>
  </conditionalFormatting>
  <conditionalFormatting sqref="FK28">
    <cfRule type="expression" dxfId="7190" priority="8782" stopIfTrue="1">
      <formula>WEEKDAY($A28)=1</formula>
    </cfRule>
  </conditionalFormatting>
  <conditionalFormatting sqref="FK28">
    <cfRule type="expression" dxfId="7189" priority="8781" stopIfTrue="1">
      <formula>WEEKDAY($A28)=1</formula>
    </cfRule>
  </conditionalFormatting>
  <conditionalFormatting sqref="FK28">
    <cfRule type="expression" dxfId="7188" priority="8780" stopIfTrue="1">
      <formula>WEEKDAY($A28)=1</formula>
    </cfRule>
  </conditionalFormatting>
  <conditionalFormatting sqref="FK28">
    <cfRule type="expression" dxfId="7187" priority="8779" stopIfTrue="1">
      <formula>WEEKDAY($A28)=1</formula>
    </cfRule>
  </conditionalFormatting>
  <conditionalFormatting sqref="FK28">
    <cfRule type="expression" dxfId="7186" priority="8778" stopIfTrue="1">
      <formula>WEEKDAY($A28)=1</formula>
    </cfRule>
  </conditionalFormatting>
  <conditionalFormatting sqref="FK28">
    <cfRule type="expression" dxfId="7185" priority="8777" stopIfTrue="1">
      <formula>WEEKDAY($A28)=1</formula>
    </cfRule>
  </conditionalFormatting>
  <conditionalFormatting sqref="FK28">
    <cfRule type="expression" dxfId="7184" priority="8776" stopIfTrue="1">
      <formula>WEEKDAY($A28)=1</formula>
    </cfRule>
  </conditionalFormatting>
  <conditionalFormatting sqref="FK28">
    <cfRule type="expression" dxfId="7183" priority="8775" stopIfTrue="1">
      <formula>WEEKDAY($A28)=1</formula>
    </cfRule>
  </conditionalFormatting>
  <conditionalFormatting sqref="FK28">
    <cfRule type="expression" dxfId="7182" priority="8774" stopIfTrue="1">
      <formula>WEEKDAY($A28)=1</formula>
    </cfRule>
  </conditionalFormatting>
  <conditionalFormatting sqref="FK28">
    <cfRule type="expression" dxfId="7181" priority="8773" stopIfTrue="1">
      <formula>WEEKDAY($A28)=1</formula>
    </cfRule>
  </conditionalFormatting>
  <conditionalFormatting sqref="FK28">
    <cfRule type="expression" dxfId="7180" priority="8772" stopIfTrue="1">
      <formula>WEEKDAY($A28)=1</formula>
    </cfRule>
  </conditionalFormatting>
  <conditionalFormatting sqref="FK28">
    <cfRule type="expression" dxfId="7179" priority="8771" stopIfTrue="1">
      <formula>WEEKDAY($A28)=1</formula>
    </cfRule>
  </conditionalFormatting>
  <conditionalFormatting sqref="FK28">
    <cfRule type="expression" dxfId="7178" priority="8770" stopIfTrue="1">
      <formula>WEEKDAY($A28)=1</formula>
    </cfRule>
  </conditionalFormatting>
  <conditionalFormatting sqref="FK28">
    <cfRule type="expression" dxfId="7177" priority="8769" stopIfTrue="1">
      <formula>WEEKDAY($A28)=1</formula>
    </cfRule>
  </conditionalFormatting>
  <conditionalFormatting sqref="FK28">
    <cfRule type="expression" dxfId="7176" priority="8768" stopIfTrue="1">
      <formula>WEEKDAY($A28)=1</formula>
    </cfRule>
  </conditionalFormatting>
  <conditionalFormatting sqref="FK28">
    <cfRule type="expression" dxfId="7175" priority="8767" stopIfTrue="1">
      <formula>WEEKDAY($A28)=1</formula>
    </cfRule>
  </conditionalFormatting>
  <conditionalFormatting sqref="FK28">
    <cfRule type="expression" dxfId="7174" priority="8766" stopIfTrue="1">
      <formula>WEEKDAY($A28)=1</formula>
    </cfRule>
  </conditionalFormatting>
  <conditionalFormatting sqref="FK28">
    <cfRule type="expression" dxfId="7173" priority="8765" stopIfTrue="1">
      <formula>WEEKDAY($A28)=1</formula>
    </cfRule>
  </conditionalFormatting>
  <conditionalFormatting sqref="FK28">
    <cfRule type="expression" dxfId="7172" priority="8764" stopIfTrue="1">
      <formula>WEEKDAY($A28)=1</formula>
    </cfRule>
  </conditionalFormatting>
  <conditionalFormatting sqref="FK28">
    <cfRule type="expression" dxfId="7171" priority="8763" stopIfTrue="1">
      <formula>WEEKDAY($A28)=1</formula>
    </cfRule>
  </conditionalFormatting>
  <conditionalFormatting sqref="FK28">
    <cfRule type="expression" dxfId="7170" priority="8762" stopIfTrue="1">
      <formula>WEEKDAY($A28)=1</formula>
    </cfRule>
  </conditionalFormatting>
  <conditionalFormatting sqref="FK28">
    <cfRule type="expression" dxfId="7169" priority="8761" stopIfTrue="1">
      <formula>WEEKDAY($A28)=1</formula>
    </cfRule>
  </conditionalFormatting>
  <conditionalFormatting sqref="FK28">
    <cfRule type="expression" dxfId="7168" priority="8760" stopIfTrue="1">
      <formula>WEEKDAY($A28)=1</formula>
    </cfRule>
  </conditionalFormatting>
  <conditionalFormatting sqref="FK28">
    <cfRule type="expression" dxfId="7167" priority="8759" stopIfTrue="1">
      <formula>WEEKDAY($A28)=1</formula>
    </cfRule>
  </conditionalFormatting>
  <conditionalFormatting sqref="FK28">
    <cfRule type="expression" dxfId="7166" priority="8758" stopIfTrue="1">
      <formula>WEEKDAY($A28)=1</formula>
    </cfRule>
  </conditionalFormatting>
  <conditionalFormatting sqref="FK28">
    <cfRule type="expression" dxfId="7165" priority="8757" stopIfTrue="1">
      <formula>WEEKDAY($A28)=1</formula>
    </cfRule>
  </conditionalFormatting>
  <conditionalFormatting sqref="FK28">
    <cfRule type="expression" dxfId="7164" priority="8756" stopIfTrue="1">
      <formula>WEEKDAY($A28)=1</formula>
    </cfRule>
  </conditionalFormatting>
  <conditionalFormatting sqref="FK28">
    <cfRule type="expression" dxfId="7163" priority="8755" stopIfTrue="1">
      <formula>WEEKDAY($A28)=1</formula>
    </cfRule>
  </conditionalFormatting>
  <conditionalFormatting sqref="FK28">
    <cfRule type="expression" dxfId="7162" priority="8754" stopIfTrue="1">
      <formula>WEEKDAY($A28)=1</formula>
    </cfRule>
  </conditionalFormatting>
  <conditionalFormatting sqref="FK28">
    <cfRule type="expression" dxfId="7161" priority="8753" stopIfTrue="1">
      <formula>WEEKDAY($A28)=1</formula>
    </cfRule>
  </conditionalFormatting>
  <conditionalFormatting sqref="FK28">
    <cfRule type="expression" dxfId="7160" priority="8752" stopIfTrue="1">
      <formula>WEEKDAY($A28)=1</formula>
    </cfRule>
  </conditionalFormatting>
  <conditionalFormatting sqref="FK28">
    <cfRule type="expression" dxfId="7159" priority="8751" stopIfTrue="1">
      <formula>WEEKDAY($A28)=1</formula>
    </cfRule>
  </conditionalFormatting>
  <conditionalFormatting sqref="FK28">
    <cfRule type="expression" dxfId="7158" priority="8750" stopIfTrue="1">
      <formula>WEEKDAY($A28)=1</formula>
    </cfRule>
  </conditionalFormatting>
  <conditionalFormatting sqref="FK28">
    <cfRule type="expression" dxfId="7157" priority="8749" stopIfTrue="1">
      <formula>WEEKDAY($A28)=1</formula>
    </cfRule>
  </conditionalFormatting>
  <conditionalFormatting sqref="FK28">
    <cfRule type="expression" dxfId="7156" priority="8748" stopIfTrue="1">
      <formula>WEEKDAY($A28)=1</formula>
    </cfRule>
  </conditionalFormatting>
  <conditionalFormatting sqref="FK28">
    <cfRule type="expression" dxfId="7155" priority="8747" stopIfTrue="1">
      <formula>WEEKDAY($A28)=1</formula>
    </cfRule>
  </conditionalFormatting>
  <conditionalFormatting sqref="FK28">
    <cfRule type="expression" dxfId="7154" priority="8746" stopIfTrue="1">
      <formula>WEEKDAY($A28)=1</formula>
    </cfRule>
  </conditionalFormatting>
  <conditionalFormatting sqref="FK28">
    <cfRule type="expression" dxfId="7153" priority="8745" stopIfTrue="1">
      <formula>WEEKDAY($A28)=1</formula>
    </cfRule>
  </conditionalFormatting>
  <conditionalFormatting sqref="FK28">
    <cfRule type="expression" dxfId="7152" priority="8744" stopIfTrue="1">
      <formula>WEEKDAY($A28)=1</formula>
    </cfRule>
  </conditionalFormatting>
  <conditionalFormatting sqref="FK28">
    <cfRule type="expression" dxfId="7151" priority="8743" stopIfTrue="1">
      <formula>WEEKDAY($A28)=1</formula>
    </cfRule>
  </conditionalFormatting>
  <conditionalFormatting sqref="FK28">
    <cfRule type="expression" dxfId="7150" priority="8742" stopIfTrue="1">
      <formula>WEEKDAY($A28)=1</formula>
    </cfRule>
  </conditionalFormatting>
  <conditionalFormatting sqref="FK28">
    <cfRule type="expression" dxfId="7149" priority="8741" stopIfTrue="1">
      <formula>WEEKDAY($A28)=1</formula>
    </cfRule>
  </conditionalFormatting>
  <conditionalFormatting sqref="FK28">
    <cfRule type="expression" dxfId="7148" priority="8740" stopIfTrue="1">
      <formula>WEEKDAY($A28)=1</formula>
    </cfRule>
  </conditionalFormatting>
  <conditionalFormatting sqref="FK28">
    <cfRule type="expression" dxfId="7147" priority="8739" stopIfTrue="1">
      <formula>WEEKDAY($A28)=1</formula>
    </cfRule>
  </conditionalFormatting>
  <conditionalFormatting sqref="FK28">
    <cfRule type="expression" dxfId="7146" priority="8738" stopIfTrue="1">
      <formula>WEEKDAY($A28)=1</formula>
    </cfRule>
  </conditionalFormatting>
  <conditionalFormatting sqref="FK28">
    <cfRule type="expression" dxfId="7145" priority="8736" stopIfTrue="1">
      <formula>WEEKDAY($A28)=1</formula>
    </cfRule>
  </conditionalFormatting>
  <conditionalFormatting sqref="FK28">
    <cfRule type="expression" dxfId="7144" priority="8735" stopIfTrue="1">
      <formula>WEEKDAY($A28)=1</formula>
    </cfRule>
  </conditionalFormatting>
  <conditionalFormatting sqref="FK28">
    <cfRule type="expression" dxfId="7143" priority="8734" stopIfTrue="1">
      <formula>WEEKDAY($A28)=1</formula>
    </cfRule>
  </conditionalFormatting>
  <conditionalFormatting sqref="FK28">
    <cfRule type="expression" dxfId="7142" priority="8733" stopIfTrue="1">
      <formula>WEEKDAY($A28)=1</formula>
    </cfRule>
  </conditionalFormatting>
  <conditionalFormatting sqref="FK28">
    <cfRule type="expression" dxfId="7141" priority="8732" stopIfTrue="1">
      <formula>WEEKDAY($A28)=1</formula>
    </cfRule>
  </conditionalFormatting>
  <conditionalFormatting sqref="FK28">
    <cfRule type="expression" dxfId="7140" priority="8731" stopIfTrue="1">
      <formula>WEEKDAY($A28)=1</formula>
    </cfRule>
  </conditionalFormatting>
  <conditionalFormatting sqref="FK28">
    <cfRule type="expression" dxfId="7139" priority="8730" stopIfTrue="1">
      <formula>WEEKDAY($A28)=1</formula>
    </cfRule>
  </conditionalFormatting>
  <conditionalFormatting sqref="FK28">
    <cfRule type="expression" dxfId="7138" priority="8729" stopIfTrue="1">
      <formula>WEEKDAY($A28)=1</formula>
    </cfRule>
  </conditionalFormatting>
  <conditionalFormatting sqref="FK28">
    <cfRule type="expression" dxfId="7137" priority="8728" stopIfTrue="1">
      <formula>WEEKDAY($A28)=1</formula>
    </cfRule>
  </conditionalFormatting>
  <conditionalFormatting sqref="FK28">
    <cfRule type="expression" dxfId="7136" priority="8727" stopIfTrue="1">
      <formula>WEEKDAY($A28)=1</formula>
    </cfRule>
  </conditionalFormatting>
  <conditionalFormatting sqref="FK28">
    <cfRule type="expression" dxfId="7135" priority="8726" stopIfTrue="1">
      <formula>WEEKDAY($A28)=1</formula>
    </cfRule>
  </conditionalFormatting>
  <conditionalFormatting sqref="FK28">
    <cfRule type="expression" dxfId="7134" priority="8725" stopIfTrue="1">
      <formula>WEEKDAY($A28)=1</formula>
    </cfRule>
  </conditionalFormatting>
  <conditionalFormatting sqref="FK28">
    <cfRule type="expression" dxfId="7133" priority="8724" stopIfTrue="1">
      <formula>WEEKDAY($A28)=1</formula>
    </cfRule>
  </conditionalFormatting>
  <conditionalFormatting sqref="FK28">
    <cfRule type="expression" dxfId="7132" priority="8723" stopIfTrue="1">
      <formula>WEEKDAY($A28)=1</formula>
    </cfRule>
  </conditionalFormatting>
  <conditionalFormatting sqref="FK28">
    <cfRule type="expression" dxfId="7131" priority="8722" stopIfTrue="1">
      <formula>WEEKDAY($A28)=1</formula>
    </cfRule>
  </conditionalFormatting>
  <conditionalFormatting sqref="FK28">
    <cfRule type="expression" dxfId="7130" priority="8721" stopIfTrue="1">
      <formula>WEEKDAY($A28)=1</formula>
    </cfRule>
  </conditionalFormatting>
  <conditionalFormatting sqref="FK28">
    <cfRule type="expression" dxfId="7129" priority="8720" stopIfTrue="1">
      <formula>WEEKDAY($A28)=1</formula>
    </cfRule>
  </conditionalFormatting>
  <conditionalFormatting sqref="FK28">
    <cfRule type="expression" dxfId="7128" priority="8719" stopIfTrue="1">
      <formula>WEEKDAY($A28)=1</formula>
    </cfRule>
  </conditionalFormatting>
  <conditionalFormatting sqref="FK28">
    <cfRule type="expression" dxfId="7127" priority="8718" stopIfTrue="1">
      <formula>WEEKDAY($A28)=1</formula>
    </cfRule>
  </conditionalFormatting>
  <conditionalFormatting sqref="FK28">
    <cfRule type="expression" dxfId="7126" priority="8717" stopIfTrue="1">
      <formula>WEEKDAY($A28)=1</formula>
    </cfRule>
  </conditionalFormatting>
  <conditionalFormatting sqref="FK28">
    <cfRule type="expression" dxfId="7125" priority="8716" stopIfTrue="1">
      <formula>WEEKDAY($A28)=1</formula>
    </cfRule>
  </conditionalFormatting>
  <conditionalFormatting sqref="FK28">
    <cfRule type="expression" dxfId="7124" priority="8715" stopIfTrue="1">
      <formula>WEEKDAY($A28)=1</formula>
    </cfRule>
  </conditionalFormatting>
  <conditionalFormatting sqref="FK28">
    <cfRule type="expression" dxfId="7123" priority="8714" stopIfTrue="1">
      <formula>WEEKDAY($A28)=1</formula>
    </cfRule>
  </conditionalFormatting>
  <conditionalFormatting sqref="FK28">
    <cfRule type="expression" dxfId="7122" priority="8713" stopIfTrue="1">
      <formula>WEEKDAY($A28)=1</formula>
    </cfRule>
  </conditionalFormatting>
  <conditionalFormatting sqref="FK28">
    <cfRule type="expression" dxfId="7121" priority="8712" stopIfTrue="1">
      <formula>WEEKDAY($A28)=1</formula>
    </cfRule>
  </conditionalFormatting>
  <conditionalFormatting sqref="FK28">
    <cfRule type="expression" dxfId="7120" priority="8711" stopIfTrue="1">
      <formula>WEEKDAY($A28)=1</formula>
    </cfRule>
  </conditionalFormatting>
  <conditionalFormatting sqref="FK28">
    <cfRule type="expression" dxfId="7119" priority="8710" stopIfTrue="1">
      <formula>WEEKDAY($A28)=1</formula>
    </cfRule>
  </conditionalFormatting>
  <conditionalFormatting sqref="FK28">
    <cfRule type="expression" dxfId="7118" priority="8709" stopIfTrue="1">
      <formula>WEEKDAY($A28)=1</formula>
    </cfRule>
  </conditionalFormatting>
  <conditionalFormatting sqref="FK28">
    <cfRule type="expression" dxfId="7117" priority="8708" stopIfTrue="1">
      <formula>WEEKDAY($A28)=1</formula>
    </cfRule>
  </conditionalFormatting>
  <conditionalFormatting sqref="FK28">
    <cfRule type="expression" dxfId="7116" priority="8707" stopIfTrue="1">
      <formula>WEEKDAY($A28)=1</formula>
    </cfRule>
  </conditionalFormatting>
  <conditionalFormatting sqref="FK28">
    <cfRule type="expression" dxfId="7115" priority="8706" stopIfTrue="1">
      <formula>WEEKDAY($A28)=1</formula>
    </cfRule>
  </conditionalFormatting>
  <conditionalFormatting sqref="FK28">
    <cfRule type="expression" dxfId="7114" priority="8705" stopIfTrue="1">
      <formula>WEEKDAY($A28)=1</formula>
    </cfRule>
  </conditionalFormatting>
  <conditionalFormatting sqref="FK28">
    <cfRule type="expression" dxfId="7113" priority="8704" stopIfTrue="1">
      <formula>WEEKDAY($A28)=1</formula>
    </cfRule>
  </conditionalFormatting>
  <conditionalFormatting sqref="FK28">
    <cfRule type="expression" dxfId="7112" priority="8703" stopIfTrue="1">
      <formula>WEEKDAY($A28)=1</formula>
    </cfRule>
  </conditionalFormatting>
  <conditionalFormatting sqref="FK28">
    <cfRule type="expression" dxfId="7111" priority="8699" stopIfTrue="1">
      <formula>WEEKDAY($A28)=1</formula>
    </cfRule>
  </conditionalFormatting>
  <conditionalFormatting sqref="FK28">
    <cfRule type="expression" dxfId="7110" priority="8702" stopIfTrue="1">
      <formula>WEEKDAY($A28)=1</formula>
    </cfRule>
  </conditionalFormatting>
  <conditionalFormatting sqref="FK28">
    <cfRule type="expression" dxfId="7109" priority="8701" stopIfTrue="1">
      <formula>WEEKDAY($A28)=1</formula>
    </cfRule>
  </conditionalFormatting>
  <conditionalFormatting sqref="FK28">
    <cfRule type="expression" dxfId="7108" priority="8700" stopIfTrue="1">
      <formula>WEEKDAY($A28)=1</formula>
    </cfRule>
  </conditionalFormatting>
  <conditionalFormatting sqref="FK28">
    <cfRule type="expression" dxfId="7107" priority="8698" stopIfTrue="1">
      <formula>WEEKDAY($A28)=1</formula>
    </cfRule>
  </conditionalFormatting>
  <conditionalFormatting sqref="FK28">
    <cfRule type="expression" dxfId="7106" priority="8697" stopIfTrue="1">
      <formula>WEEKDAY($A28)=1</formula>
    </cfRule>
  </conditionalFormatting>
  <conditionalFormatting sqref="FK28">
    <cfRule type="expression" dxfId="7105" priority="8696" stopIfTrue="1">
      <formula>WEEKDAY($A28)=1</formula>
    </cfRule>
  </conditionalFormatting>
  <conditionalFormatting sqref="FK28">
    <cfRule type="expression" dxfId="7104" priority="8695" stopIfTrue="1">
      <formula>WEEKDAY($A28)=1</formula>
    </cfRule>
  </conditionalFormatting>
  <conditionalFormatting sqref="FK28">
    <cfRule type="expression" dxfId="7103" priority="8648" stopIfTrue="1">
      <formula>WEEKDAY($A28)=1</formula>
    </cfRule>
  </conditionalFormatting>
  <conditionalFormatting sqref="FK28">
    <cfRule type="expression" dxfId="7102" priority="8694" stopIfTrue="1">
      <formula>WEEKDAY($A28)=1</formula>
    </cfRule>
  </conditionalFormatting>
  <conditionalFormatting sqref="FK28">
    <cfRule type="expression" dxfId="7101" priority="8693" stopIfTrue="1">
      <formula>WEEKDAY($A28)=1</formula>
    </cfRule>
  </conditionalFormatting>
  <conditionalFormatting sqref="FK28">
    <cfRule type="expression" dxfId="7100" priority="8692" stopIfTrue="1">
      <formula>WEEKDAY($A28)=1</formula>
    </cfRule>
  </conditionalFormatting>
  <conditionalFormatting sqref="FK28">
    <cfRule type="expression" dxfId="7099" priority="8691" stopIfTrue="1">
      <formula>WEEKDAY($A28)=1</formula>
    </cfRule>
  </conditionalFormatting>
  <conditionalFormatting sqref="FK28">
    <cfRule type="expression" dxfId="7098" priority="8690" stopIfTrue="1">
      <formula>WEEKDAY($A28)=1</formula>
    </cfRule>
  </conditionalFormatting>
  <conditionalFormatting sqref="FK28">
    <cfRule type="expression" dxfId="7097" priority="8689" stopIfTrue="1">
      <formula>WEEKDAY($A28)=1</formula>
    </cfRule>
  </conditionalFormatting>
  <conditionalFormatting sqref="FK28">
    <cfRule type="expression" dxfId="7096" priority="8688" stopIfTrue="1">
      <formula>WEEKDAY($A28)=1</formula>
    </cfRule>
  </conditionalFormatting>
  <conditionalFormatting sqref="FK28">
    <cfRule type="expression" dxfId="7095" priority="8687" stopIfTrue="1">
      <formula>WEEKDAY($A28)=1</formula>
    </cfRule>
  </conditionalFormatting>
  <conditionalFormatting sqref="FK28">
    <cfRule type="expression" dxfId="7094" priority="8686" stopIfTrue="1">
      <formula>WEEKDAY($A28)=1</formula>
    </cfRule>
  </conditionalFormatting>
  <conditionalFormatting sqref="FK28">
    <cfRule type="expression" dxfId="7093" priority="8685" stopIfTrue="1">
      <formula>WEEKDAY($A28)=1</formula>
    </cfRule>
  </conditionalFormatting>
  <conditionalFormatting sqref="FK28">
    <cfRule type="expression" dxfId="7092" priority="8684" stopIfTrue="1">
      <formula>WEEKDAY($A28)=1</formula>
    </cfRule>
  </conditionalFormatting>
  <conditionalFormatting sqref="FK28">
    <cfRule type="expression" dxfId="7091" priority="8683" stopIfTrue="1">
      <formula>WEEKDAY($A28)=1</formula>
    </cfRule>
  </conditionalFormatting>
  <conditionalFormatting sqref="FK28">
    <cfRule type="expression" dxfId="7090" priority="8682" stopIfTrue="1">
      <formula>WEEKDAY($A28)=1</formula>
    </cfRule>
  </conditionalFormatting>
  <conditionalFormatting sqref="FK28">
    <cfRule type="expression" dxfId="7089" priority="8681" stopIfTrue="1">
      <formula>WEEKDAY($A28)=1</formula>
    </cfRule>
  </conditionalFormatting>
  <conditionalFormatting sqref="FK28">
    <cfRule type="expression" dxfId="7088" priority="8680" stopIfTrue="1">
      <formula>WEEKDAY($A28)=1</formula>
    </cfRule>
  </conditionalFormatting>
  <conditionalFormatting sqref="FK28">
    <cfRule type="expression" dxfId="7087" priority="8679" stopIfTrue="1">
      <formula>WEEKDAY($A28)=1</formula>
    </cfRule>
  </conditionalFormatting>
  <conditionalFormatting sqref="FK28">
    <cfRule type="expression" dxfId="7086" priority="8678" stopIfTrue="1">
      <formula>WEEKDAY($A28)=1</formula>
    </cfRule>
  </conditionalFormatting>
  <conditionalFormatting sqref="FK28">
    <cfRule type="expression" dxfId="7085" priority="8677" stopIfTrue="1">
      <formula>WEEKDAY($A28)=1</formula>
    </cfRule>
  </conditionalFormatting>
  <conditionalFormatting sqref="FK28">
    <cfRule type="expression" dxfId="7084" priority="8676" stopIfTrue="1">
      <formula>WEEKDAY($A28)=1</formula>
    </cfRule>
  </conditionalFormatting>
  <conditionalFormatting sqref="FK28">
    <cfRule type="expression" dxfId="7083" priority="8675" stopIfTrue="1">
      <formula>WEEKDAY($A28)=1</formula>
    </cfRule>
  </conditionalFormatting>
  <conditionalFormatting sqref="FK28">
    <cfRule type="expression" dxfId="7082" priority="8674" stopIfTrue="1">
      <formula>WEEKDAY($A28)=1</formula>
    </cfRule>
  </conditionalFormatting>
  <conditionalFormatting sqref="FK28">
    <cfRule type="expression" dxfId="7081" priority="8673" stopIfTrue="1">
      <formula>WEEKDAY($A28)=1</formula>
    </cfRule>
  </conditionalFormatting>
  <conditionalFormatting sqref="FK28">
    <cfRule type="expression" dxfId="7080" priority="8672" stopIfTrue="1">
      <formula>WEEKDAY($A28)=1</formula>
    </cfRule>
  </conditionalFormatting>
  <conditionalFormatting sqref="FK28">
    <cfRule type="expression" dxfId="7079" priority="8671" stopIfTrue="1">
      <formula>WEEKDAY($A28)=1</formula>
    </cfRule>
  </conditionalFormatting>
  <conditionalFormatting sqref="FK28">
    <cfRule type="expression" dxfId="7078" priority="8670" stopIfTrue="1">
      <formula>WEEKDAY($A28)=1</formula>
    </cfRule>
  </conditionalFormatting>
  <conditionalFormatting sqref="FK28">
    <cfRule type="expression" dxfId="7077" priority="8669" stopIfTrue="1">
      <formula>WEEKDAY($A28)=1</formula>
    </cfRule>
  </conditionalFormatting>
  <conditionalFormatting sqref="FK28">
    <cfRule type="expression" dxfId="7076" priority="8668" stopIfTrue="1">
      <formula>WEEKDAY($A28)=1</formula>
    </cfRule>
  </conditionalFormatting>
  <conditionalFormatting sqref="FK28">
    <cfRule type="expression" dxfId="7075" priority="8667" stopIfTrue="1">
      <formula>WEEKDAY($A28)=1</formula>
    </cfRule>
  </conditionalFormatting>
  <conditionalFormatting sqref="FK28">
    <cfRule type="expression" dxfId="7074" priority="8666" stopIfTrue="1">
      <formula>WEEKDAY($A28)=1</formula>
    </cfRule>
  </conditionalFormatting>
  <conditionalFormatting sqref="FK28">
    <cfRule type="expression" dxfId="7073" priority="8665" stopIfTrue="1">
      <formula>WEEKDAY($A28)=1</formula>
    </cfRule>
  </conditionalFormatting>
  <conditionalFormatting sqref="FK28">
    <cfRule type="expression" dxfId="7072" priority="8664" stopIfTrue="1">
      <formula>WEEKDAY($A28)=1</formula>
    </cfRule>
  </conditionalFormatting>
  <conditionalFormatting sqref="FK28">
    <cfRule type="expression" dxfId="7071" priority="8663" stopIfTrue="1">
      <formula>WEEKDAY($A28)=1</formula>
    </cfRule>
  </conditionalFormatting>
  <conditionalFormatting sqref="FK28">
    <cfRule type="expression" dxfId="7070" priority="8662" stopIfTrue="1">
      <formula>WEEKDAY($A28)=1</formula>
    </cfRule>
  </conditionalFormatting>
  <conditionalFormatting sqref="FK28">
    <cfRule type="expression" dxfId="7069" priority="8661" stopIfTrue="1">
      <formula>WEEKDAY($A28)=1</formula>
    </cfRule>
  </conditionalFormatting>
  <conditionalFormatting sqref="FK28">
    <cfRule type="expression" dxfId="7068" priority="8660" stopIfTrue="1">
      <formula>WEEKDAY($A28)=1</formula>
    </cfRule>
  </conditionalFormatting>
  <conditionalFormatting sqref="FK28">
    <cfRule type="expression" dxfId="7067" priority="8659" stopIfTrue="1">
      <formula>WEEKDAY($A28)=1</formula>
    </cfRule>
  </conditionalFormatting>
  <conditionalFormatting sqref="FK28">
    <cfRule type="expression" dxfId="7066" priority="8658" stopIfTrue="1">
      <formula>WEEKDAY($A28)=1</formula>
    </cfRule>
  </conditionalFormatting>
  <conditionalFormatting sqref="FK28">
    <cfRule type="expression" dxfId="7065" priority="8657" stopIfTrue="1">
      <formula>WEEKDAY($A28)=1</formula>
    </cfRule>
  </conditionalFormatting>
  <conditionalFormatting sqref="FK28">
    <cfRule type="expression" dxfId="7064" priority="8656" stopIfTrue="1">
      <formula>WEEKDAY($A28)=1</formula>
    </cfRule>
  </conditionalFormatting>
  <conditionalFormatting sqref="FK28">
    <cfRule type="expression" dxfId="7063" priority="8655" stopIfTrue="1">
      <formula>WEEKDAY($A28)=1</formula>
    </cfRule>
  </conditionalFormatting>
  <conditionalFormatting sqref="FK28">
    <cfRule type="expression" dxfId="7062" priority="8654" stopIfTrue="1">
      <formula>WEEKDAY($A28)=1</formula>
    </cfRule>
  </conditionalFormatting>
  <conditionalFormatting sqref="FK28">
    <cfRule type="expression" dxfId="7061" priority="8653" stopIfTrue="1">
      <formula>WEEKDAY($A28)=1</formula>
    </cfRule>
  </conditionalFormatting>
  <conditionalFormatting sqref="FK28">
    <cfRule type="expression" dxfId="7060" priority="8652" stopIfTrue="1">
      <formula>WEEKDAY($A28)=1</formula>
    </cfRule>
  </conditionalFormatting>
  <conditionalFormatting sqref="FK28">
    <cfRule type="expression" dxfId="7059" priority="8651" stopIfTrue="1">
      <formula>WEEKDAY($A28)=1</formula>
    </cfRule>
  </conditionalFormatting>
  <conditionalFormatting sqref="FK28">
    <cfRule type="expression" dxfId="7058" priority="8650" stopIfTrue="1">
      <formula>WEEKDAY($A28)=1</formula>
    </cfRule>
  </conditionalFormatting>
  <conditionalFormatting sqref="FK28">
    <cfRule type="expression" dxfId="7057" priority="8649" stopIfTrue="1">
      <formula>WEEKDAY($A28)=1</formula>
    </cfRule>
  </conditionalFormatting>
  <conditionalFormatting sqref="FK28">
    <cfRule type="expression" dxfId="7056" priority="8647" stopIfTrue="1">
      <formula>WEEKDAY($A28)=1</formula>
    </cfRule>
  </conditionalFormatting>
  <conditionalFormatting sqref="FK28">
    <cfRule type="expression" dxfId="7055" priority="8646" stopIfTrue="1">
      <formula>WEEKDAY($A28)=1</formula>
    </cfRule>
  </conditionalFormatting>
  <conditionalFormatting sqref="FK28">
    <cfRule type="expression" dxfId="7054" priority="8645" stopIfTrue="1">
      <formula>WEEKDAY($A28)=1</formula>
    </cfRule>
  </conditionalFormatting>
  <conditionalFormatting sqref="FK28">
    <cfRule type="expression" dxfId="7053" priority="8644" stopIfTrue="1">
      <formula>WEEKDAY($A28)=1</formula>
    </cfRule>
  </conditionalFormatting>
  <conditionalFormatting sqref="FK28">
    <cfRule type="expression" dxfId="7052" priority="8643" stopIfTrue="1">
      <formula>WEEKDAY($A28)=1</formula>
    </cfRule>
  </conditionalFormatting>
  <conditionalFormatting sqref="FK28">
    <cfRule type="expression" dxfId="7051" priority="8642" stopIfTrue="1">
      <formula>WEEKDAY($A28)=1</formula>
    </cfRule>
  </conditionalFormatting>
  <conditionalFormatting sqref="FK28">
    <cfRule type="expression" dxfId="7050" priority="8641" stopIfTrue="1">
      <formula>WEEKDAY($A28)=1</formula>
    </cfRule>
  </conditionalFormatting>
  <conditionalFormatting sqref="FK28">
    <cfRule type="expression" dxfId="7049" priority="8640" stopIfTrue="1">
      <formula>WEEKDAY($A28)=1</formula>
    </cfRule>
  </conditionalFormatting>
  <conditionalFormatting sqref="FK28">
    <cfRule type="expression" dxfId="7048" priority="8639" stopIfTrue="1">
      <formula>WEEKDAY($A28)=1</formula>
    </cfRule>
  </conditionalFormatting>
  <conditionalFormatting sqref="FK28">
    <cfRule type="expression" dxfId="7047" priority="8638" stopIfTrue="1">
      <formula>WEEKDAY($A28)=1</formula>
    </cfRule>
  </conditionalFormatting>
  <conditionalFormatting sqref="FK28">
    <cfRule type="expression" dxfId="7046" priority="8637" stopIfTrue="1">
      <formula>WEEKDAY($A28)=1</formula>
    </cfRule>
  </conditionalFormatting>
  <conditionalFormatting sqref="FK28">
    <cfRule type="expression" dxfId="7045" priority="8636" stopIfTrue="1">
      <formula>WEEKDAY($A28)=1</formula>
    </cfRule>
  </conditionalFormatting>
  <conditionalFormatting sqref="FK28">
    <cfRule type="expression" dxfId="7044" priority="8635" stopIfTrue="1">
      <formula>WEEKDAY($A28)=1</formula>
    </cfRule>
  </conditionalFormatting>
  <conditionalFormatting sqref="FK28">
    <cfRule type="expression" dxfId="7043" priority="8634" stopIfTrue="1">
      <formula>WEEKDAY($A28)=1</formula>
    </cfRule>
  </conditionalFormatting>
  <conditionalFormatting sqref="FK28">
    <cfRule type="expression" dxfId="7042" priority="8633" stopIfTrue="1">
      <formula>WEEKDAY($A28)=1</formula>
    </cfRule>
  </conditionalFormatting>
  <conditionalFormatting sqref="FK28">
    <cfRule type="expression" dxfId="7041" priority="8632" stopIfTrue="1">
      <formula>WEEKDAY($A28)=1</formula>
    </cfRule>
  </conditionalFormatting>
  <conditionalFormatting sqref="FK28">
    <cfRule type="expression" dxfId="7040" priority="8631" stopIfTrue="1">
      <formula>WEEKDAY($A28)=1</formula>
    </cfRule>
  </conditionalFormatting>
  <conditionalFormatting sqref="FK28">
    <cfRule type="expression" dxfId="7039" priority="8630" stopIfTrue="1">
      <formula>WEEKDAY($A28)=1</formula>
    </cfRule>
  </conditionalFormatting>
  <conditionalFormatting sqref="FK28">
    <cfRule type="expression" dxfId="7038" priority="8629" stopIfTrue="1">
      <formula>WEEKDAY($A28)=1</formula>
    </cfRule>
  </conditionalFormatting>
  <conditionalFormatting sqref="FK28">
    <cfRule type="expression" dxfId="7037" priority="8628" stopIfTrue="1">
      <formula>WEEKDAY($A28)=1</formula>
    </cfRule>
  </conditionalFormatting>
  <conditionalFormatting sqref="FK28">
    <cfRule type="expression" dxfId="7036" priority="8627" stopIfTrue="1">
      <formula>WEEKDAY($A28)=1</formula>
    </cfRule>
  </conditionalFormatting>
  <conditionalFormatting sqref="FK28">
    <cfRule type="expression" dxfId="7035" priority="8626" stopIfTrue="1">
      <formula>WEEKDAY($A28)=1</formula>
    </cfRule>
  </conditionalFormatting>
  <conditionalFormatting sqref="FK28">
    <cfRule type="expression" dxfId="7034" priority="8625" stopIfTrue="1">
      <formula>WEEKDAY($A28)=1</formula>
    </cfRule>
  </conditionalFormatting>
  <conditionalFormatting sqref="FK28">
    <cfRule type="expression" dxfId="7033" priority="8624" stopIfTrue="1">
      <formula>WEEKDAY($A28)=1</formula>
    </cfRule>
  </conditionalFormatting>
  <conditionalFormatting sqref="FK28">
    <cfRule type="expression" dxfId="7032" priority="8623" stopIfTrue="1">
      <formula>WEEKDAY($A28)=1</formula>
    </cfRule>
  </conditionalFormatting>
  <conditionalFormatting sqref="FK28">
    <cfRule type="expression" dxfId="7031" priority="8622" stopIfTrue="1">
      <formula>WEEKDAY($A28)=1</formula>
    </cfRule>
  </conditionalFormatting>
  <conditionalFormatting sqref="FK28">
    <cfRule type="expression" dxfId="7030" priority="8621" stopIfTrue="1">
      <formula>WEEKDAY($A28)=1</formula>
    </cfRule>
  </conditionalFormatting>
  <conditionalFormatting sqref="FK28">
    <cfRule type="expression" dxfId="7029" priority="8620" stopIfTrue="1">
      <formula>WEEKDAY($A28)=1</formula>
    </cfRule>
  </conditionalFormatting>
  <conditionalFormatting sqref="FK28">
    <cfRule type="expression" dxfId="7028" priority="8619" stopIfTrue="1">
      <formula>WEEKDAY($A28)=1</formula>
    </cfRule>
  </conditionalFormatting>
  <conditionalFormatting sqref="FK28">
    <cfRule type="expression" dxfId="7027" priority="8618" stopIfTrue="1">
      <formula>WEEKDAY($A28)=1</formula>
    </cfRule>
  </conditionalFormatting>
  <conditionalFormatting sqref="FK28">
    <cfRule type="expression" dxfId="7026" priority="8617" stopIfTrue="1">
      <formula>WEEKDAY($A28)=1</formula>
    </cfRule>
  </conditionalFormatting>
  <conditionalFormatting sqref="FK28">
    <cfRule type="expression" dxfId="7025" priority="8616" stopIfTrue="1">
      <formula>WEEKDAY($A28)=1</formula>
    </cfRule>
  </conditionalFormatting>
  <conditionalFormatting sqref="FK28">
    <cfRule type="expression" dxfId="7024" priority="8615" stopIfTrue="1">
      <formula>WEEKDAY($A28)=1</formula>
    </cfRule>
  </conditionalFormatting>
  <conditionalFormatting sqref="FK28">
    <cfRule type="expression" dxfId="7023" priority="8614" stopIfTrue="1">
      <formula>WEEKDAY($A28)=1</formula>
    </cfRule>
  </conditionalFormatting>
  <conditionalFormatting sqref="FK28">
    <cfRule type="expression" dxfId="7022" priority="8610" stopIfTrue="1">
      <formula>WEEKDAY($A28)=1</formula>
    </cfRule>
  </conditionalFormatting>
  <conditionalFormatting sqref="FK28">
    <cfRule type="expression" dxfId="7021" priority="8613" stopIfTrue="1">
      <formula>WEEKDAY($A28)=1</formula>
    </cfRule>
  </conditionalFormatting>
  <conditionalFormatting sqref="FK28">
    <cfRule type="expression" dxfId="7020" priority="8612" stopIfTrue="1">
      <formula>WEEKDAY($A28)=1</formula>
    </cfRule>
  </conditionalFormatting>
  <conditionalFormatting sqref="FK28">
    <cfRule type="expression" dxfId="7019" priority="8611" stopIfTrue="1">
      <formula>WEEKDAY($A28)=1</formula>
    </cfRule>
  </conditionalFormatting>
  <conditionalFormatting sqref="FK28">
    <cfRule type="expression" dxfId="7018" priority="8609" stopIfTrue="1">
      <formula>WEEKDAY($A28)=1</formula>
    </cfRule>
  </conditionalFormatting>
  <conditionalFormatting sqref="FK28">
    <cfRule type="expression" dxfId="7017" priority="8608" stopIfTrue="1">
      <formula>WEEKDAY($A28)=1</formula>
    </cfRule>
  </conditionalFormatting>
  <conditionalFormatting sqref="FK28">
    <cfRule type="expression" dxfId="7016" priority="8607" stopIfTrue="1">
      <formula>WEEKDAY($A28)=1</formula>
    </cfRule>
  </conditionalFormatting>
  <conditionalFormatting sqref="FK28">
    <cfRule type="expression" dxfId="7015" priority="8606" stopIfTrue="1">
      <formula>WEEKDAY($A28)=1</formula>
    </cfRule>
  </conditionalFormatting>
  <conditionalFormatting sqref="FK28">
    <cfRule type="expression" dxfId="7014" priority="8559" stopIfTrue="1">
      <formula>WEEKDAY($A28)=1</formula>
    </cfRule>
  </conditionalFormatting>
  <conditionalFormatting sqref="FK28">
    <cfRule type="expression" dxfId="7013" priority="8605" stopIfTrue="1">
      <formula>WEEKDAY($A28)=1</formula>
    </cfRule>
  </conditionalFormatting>
  <conditionalFormatting sqref="FK28">
    <cfRule type="expression" dxfId="7012" priority="8604" stopIfTrue="1">
      <formula>WEEKDAY($A28)=1</formula>
    </cfRule>
  </conditionalFormatting>
  <conditionalFormatting sqref="FK28">
    <cfRule type="expression" dxfId="7011" priority="8603" stopIfTrue="1">
      <formula>WEEKDAY($A28)=1</formula>
    </cfRule>
  </conditionalFormatting>
  <conditionalFormatting sqref="FK28">
    <cfRule type="expression" dxfId="7010" priority="8602" stopIfTrue="1">
      <formula>WEEKDAY($A28)=1</formula>
    </cfRule>
  </conditionalFormatting>
  <conditionalFormatting sqref="FK28">
    <cfRule type="expression" dxfId="7009" priority="8601" stopIfTrue="1">
      <formula>WEEKDAY($A28)=1</formula>
    </cfRule>
  </conditionalFormatting>
  <conditionalFormatting sqref="FK28">
    <cfRule type="expression" dxfId="7008" priority="8600" stopIfTrue="1">
      <formula>WEEKDAY($A28)=1</formula>
    </cfRule>
  </conditionalFormatting>
  <conditionalFormatting sqref="FK28">
    <cfRule type="expression" dxfId="7007" priority="8599" stopIfTrue="1">
      <formula>WEEKDAY($A28)=1</formula>
    </cfRule>
  </conditionalFormatting>
  <conditionalFormatting sqref="FK28">
    <cfRule type="expression" dxfId="7006" priority="8598" stopIfTrue="1">
      <formula>WEEKDAY($A28)=1</formula>
    </cfRule>
  </conditionalFormatting>
  <conditionalFormatting sqref="FK28">
    <cfRule type="expression" dxfId="7005" priority="8597" stopIfTrue="1">
      <formula>WEEKDAY($A28)=1</formula>
    </cfRule>
  </conditionalFormatting>
  <conditionalFormatting sqref="FK28">
    <cfRule type="expression" dxfId="7004" priority="8596" stopIfTrue="1">
      <formula>WEEKDAY($A28)=1</formula>
    </cfRule>
  </conditionalFormatting>
  <conditionalFormatting sqref="FK28">
    <cfRule type="expression" dxfId="7003" priority="8595" stopIfTrue="1">
      <formula>WEEKDAY($A28)=1</formula>
    </cfRule>
  </conditionalFormatting>
  <conditionalFormatting sqref="FK28">
    <cfRule type="expression" dxfId="7002" priority="8594" stopIfTrue="1">
      <formula>WEEKDAY($A28)=1</formula>
    </cfRule>
  </conditionalFormatting>
  <conditionalFormatting sqref="FK28">
    <cfRule type="expression" dxfId="7001" priority="8593" stopIfTrue="1">
      <formula>WEEKDAY($A28)=1</formula>
    </cfRule>
  </conditionalFormatting>
  <conditionalFormatting sqref="FK28">
    <cfRule type="expression" dxfId="7000" priority="8592" stopIfTrue="1">
      <formula>WEEKDAY($A28)=1</formula>
    </cfRule>
  </conditionalFormatting>
  <conditionalFormatting sqref="FK28">
    <cfRule type="expression" dxfId="6999" priority="8591" stopIfTrue="1">
      <formula>WEEKDAY($A28)=1</formula>
    </cfRule>
  </conditionalFormatting>
  <conditionalFormatting sqref="FK28">
    <cfRule type="expression" dxfId="6998" priority="8590" stopIfTrue="1">
      <formula>WEEKDAY($A28)=1</formula>
    </cfRule>
  </conditionalFormatting>
  <conditionalFormatting sqref="FK28">
    <cfRule type="expression" dxfId="6997" priority="8589" stopIfTrue="1">
      <formula>WEEKDAY($A28)=1</formula>
    </cfRule>
  </conditionalFormatting>
  <conditionalFormatting sqref="FK28">
    <cfRule type="expression" dxfId="6996" priority="8588" stopIfTrue="1">
      <formula>WEEKDAY($A28)=1</formula>
    </cfRule>
  </conditionalFormatting>
  <conditionalFormatting sqref="FK28">
    <cfRule type="expression" dxfId="6995" priority="8587" stopIfTrue="1">
      <formula>WEEKDAY($A28)=1</formula>
    </cfRule>
  </conditionalFormatting>
  <conditionalFormatting sqref="FK28">
    <cfRule type="expression" dxfId="6994" priority="8586" stopIfTrue="1">
      <formula>WEEKDAY($A28)=1</formula>
    </cfRule>
  </conditionalFormatting>
  <conditionalFormatting sqref="FK28">
    <cfRule type="expression" dxfId="6993" priority="8585" stopIfTrue="1">
      <formula>WEEKDAY($A28)=1</formula>
    </cfRule>
  </conditionalFormatting>
  <conditionalFormatting sqref="FK28">
    <cfRule type="expression" dxfId="6992" priority="8584" stopIfTrue="1">
      <formula>WEEKDAY($A28)=1</formula>
    </cfRule>
  </conditionalFormatting>
  <conditionalFormatting sqref="FK28">
    <cfRule type="expression" dxfId="6991" priority="8583" stopIfTrue="1">
      <formula>WEEKDAY($A28)=1</formula>
    </cfRule>
  </conditionalFormatting>
  <conditionalFormatting sqref="FK28">
    <cfRule type="expression" dxfId="6990" priority="8582" stopIfTrue="1">
      <formula>WEEKDAY($A28)=1</formula>
    </cfRule>
  </conditionalFormatting>
  <conditionalFormatting sqref="FK28">
    <cfRule type="expression" dxfId="6989" priority="8581" stopIfTrue="1">
      <formula>WEEKDAY($A28)=1</formula>
    </cfRule>
  </conditionalFormatting>
  <conditionalFormatting sqref="FK28">
    <cfRule type="expression" dxfId="6988" priority="8580" stopIfTrue="1">
      <formula>WEEKDAY($A28)=1</formula>
    </cfRule>
  </conditionalFormatting>
  <conditionalFormatting sqref="FK28">
    <cfRule type="expression" dxfId="6987" priority="8579" stopIfTrue="1">
      <formula>WEEKDAY($A28)=1</formula>
    </cfRule>
  </conditionalFormatting>
  <conditionalFormatting sqref="FK28">
    <cfRule type="expression" dxfId="6986" priority="8578" stopIfTrue="1">
      <formula>WEEKDAY($A28)=1</formula>
    </cfRule>
  </conditionalFormatting>
  <conditionalFormatting sqref="FK28">
    <cfRule type="expression" dxfId="6985" priority="8577" stopIfTrue="1">
      <formula>WEEKDAY($A28)=1</formula>
    </cfRule>
  </conditionalFormatting>
  <conditionalFormatting sqref="FK28">
    <cfRule type="expression" dxfId="6984" priority="8576" stopIfTrue="1">
      <formula>WEEKDAY($A28)=1</formula>
    </cfRule>
  </conditionalFormatting>
  <conditionalFormatting sqref="FK28">
    <cfRule type="expression" dxfId="6983" priority="8575" stopIfTrue="1">
      <formula>WEEKDAY($A28)=1</formula>
    </cfRule>
  </conditionalFormatting>
  <conditionalFormatting sqref="FK28">
    <cfRule type="expression" dxfId="6982" priority="8574" stopIfTrue="1">
      <formula>WEEKDAY($A28)=1</formula>
    </cfRule>
  </conditionalFormatting>
  <conditionalFormatting sqref="FK28">
    <cfRule type="expression" dxfId="6981" priority="8573" stopIfTrue="1">
      <formula>WEEKDAY($A28)=1</formula>
    </cfRule>
  </conditionalFormatting>
  <conditionalFormatting sqref="FK28">
    <cfRule type="expression" dxfId="6980" priority="8572" stopIfTrue="1">
      <formula>WEEKDAY($A28)=1</formula>
    </cfRule>
  </conditionalFormatting>
  <conditionalFormatting sqref="FK28">
    <cfRule type="expression" dxfId="6979" priority="8571" stopIfTrue="1">
      <formula>WEEKDAY($A28)=1</formula>
    </cfRule>
  </conditionalFormatting>
  <conditionalFormatting sqref="FK28">
    <cfRule type="expression" dxfId="6978" priority="8570" stopIfTrue="1">
      <formula>WEEKDAY($A28)=1</formula>
    </cfRule>
  </conditionalFormatting>
  <conditionalFormatting sqref="FK28">
    <cfRule type="expression" dxfId="6977" priority="8569" stopIfTrue="1">
      <formula>WEEKDAY($A28)=1</formula>
    </cfRule>
  </conditionalFormatting>
  <conditionalFormatting sqref="FK28">
    <cfRule type="expression" dxfId="6976" priority="8568" stopIfTrue="1">
      <formula>WEEKDAY($A28)=1</formula>
    </cfRule>
  </conditionalFormatting>
  <conditionalFormatting sqref="FK28">
    <cfRule type="expression" dxfId="6975" priority="8567" stopIfTrue="1">
      <formula>WEEKDAY($A28)=1</formula>
    </cfRule>
  </conditionalFormatting>
  <conditionalFormatting sqref="FK28">
    <cfRule type="expression" dxfId="6974" priority="8566" stopIfTrue="1">
      <formula>WEEKDAY($A28)=1</formula>
    </cfRule>
  </conditionalFormatting>
  <conditionalFormatting sqref="FK28">
    <cfRule type="expression" dxfId="6973" priority="8565" stopIfTrue="1">
      <formula>WEEKDAY($A28)=1</formula>
    </cfRule>
  </conditionalFormatting>
  <conditionalFormatting sqref="FK28">
    <cfRule type="expression" dxfId="6972" priority="8564" stopIfTrue="1">
      <formula>WEEKDAY($A28)=1</formula>
    </cfRule>
  </conditionalFormatting>
  <conditionalFormatting sqref="FK28">
    <cfRule type="expression" dxfId="6971" priority="8563" stopIfTrue="1">
      <formula>WEEKDAY($A28)=1</formula>
    </cfRule>
  </conditionalFormatting>
  <conditionalFormatting sqref="FK28">
    <cfRule type="expression" dxfId="6970" priority="8562" stopIfTrue="1">
      <formula>WEEKDAY($A28)=1</formula>
    </cfRule>
  </conditionalFormatting>
  <conditionalFormatting sqref="FK28">
    <cfRule type="expression" dxfId="6969" priority="8561" stopIfTrue="1">
      <formula>WEEKDAY($A28)=1</formula>
    </cfRule>
  </conditionalFormatting>
  <conditionalFormatting sqref="FK28">
    <cfRule type="expression" dxfId="6968" priority="8560" stopIfTrue="1">
      <formula>WEEKDAY($A28)=1</formula>
    </cfRule>
  </conditionalFormatting>
  <conditionalFormatting sqref="FK28">
    <cfRule type="expression" dxfId="6967" priority="8555" stopIfTrue="1">
      <formula>WEEKDAY($A28)=1</formula>
    </cfRule>
  </conditionalFormatting>
  <conditionalFormatting sqref="FK28">
    <cfRule type="expression" dxfId="6966" priority="8558" stopIfTrue="1">
      <formula>WEEKDAY($A28)=1</formula>
    </cfRule>
  </conditionalFormatting>
  <conditionalFormatting sqref="FK28">
    <cfRule type="expression" dxfId="6965" priority="8557" stopIfTrue="1">
      <formula>WEEKDAY($A28)=1</formula>
    </cfRule>
  </conditionalFormatting>
  <conditionalFormatting sqref="FK28">
    <cfRule type="expression" dxfId="6964" priority="8556" stopIfTrue="1">
      <formula>WEEKDAY($A28)=1</formula>
    </cfRule>
  </conditionalFormatting>
  <conditionalFormatting sqref="FK28">
    <cfRule type="expression" dxfId="6963" priority="8554" stopIfTrue="1">
      <formula>WEEKDAY($A28)=1</formula>
    </cfRule>
  </conditionalFormatting>
  <conditionalFormatting sqref="FK28">
    <cfRule type="expression" dxfId="6962" priority="8553" stopIfTrue="1">
      <formula>WEEKDAY($A28)=1</formula>
    </cfRule>
  </conditionalFormatting>
  <conditionalFormatting sqref="FK28">
    <cfRule type="expression" dxfId="6961" priority="8552" stopIfTrue="1">
      <formula>WEEKDAY($A28)=1</formula>
    </cfRule>
  </conditionalFormatting>
  <conditionalFormatting sqref="FK28">
    <cfRule type="expression" dxfId="6960" priority="8551" stopIfTrue="1">
      <formula>WEEKDAY($A28)=1</formula>
    </cfRule>
  </conditionalFormatting>
  <conditionalFormatting sqref="FK28">
    <cfRule type="expression" dxfId="6959" priority="8504" stopIfTrue="1">
      <formula>WEEKDAY($A28)=1</formula>
    </cfRule>
  </conditionalFormatting>
  <conditionalFormatting sqref="FK28">
    <cfRule type="expression" dxfId="6958" priority="8550" stopIfTrue="1">
      <formula>WEEKDAY($A28)=1</formula>
    </cfRule>
  </conditionalFormatting>
  <conditionalFormatting sqref="FK28">
    <cfRule type="expression" dxfId="6957" priority="8549" stopIfTrue="1">
      <formula>WEEKDAY($A28)=1</formula>
    </cfRule>
  </conditionalFormatting>
  <conditionalFormatting sqref="FK28">
    <cfRule type="expression" dxfId="6956" priority="8548" stopIfTrue="1">
      <formula>WEEKDAY($A28)=1</formula>
    </cfRule>
  </conditionalFormatting>
  <conditionalFormatting sqref="FK28">
    <cfRule type="expression" dxfId="6955" priority="8547" stopIfTrue="1">
      <formula>WEEKDAY($A28)=1</formula>
    </cfRule>
  </conditionalFormatting>
  <conditionalFormatting sqref="FK28">
    <cfRule type="expression" dxfId="6954" priority="8546" stopIfTrue="1">
      <formula>WEEKDAY($A28)=1</formula>
    </cfRule>
  </conditionalFormatting>
  <conditionalFormatting sqref="FK28">
    <cfRule type="expression" dxfId="6953" priority="8545" stopIfTrue="1">
      <formula>WEEKDAY($A28)=1</formula>
    </cfRule>
  </conditionalFormatting>
  <conditionalFormatting sqref="FK28">
    <cfRule type="expression" dxfId="6952" priority="8544" stopIfTrue="1">
      <formula>WEEKDAY($A28)=1</formula>
    </cfRule>
  </conditionalFormatting>
  <conditionalFormatting sqref="FK28">
    <cfRule type="expression" dxfId="6951" priority="8543" stopIfTrue="1">
      <formula>WEEKDAY($A28)=1</formula>
    </cfRule>
  </conditionalFormatting>
  <conditionalFormatting sqref="FK28">
    <cfRule type="expression" dxfId="6950" priority="8542" stopIfTrue="1">
      <formula>WEEKDAY($A28)=1</formula>
    </cfRule>
  </conditionalFormatting>
  <conditionalFormatting sqref="FK28">
    <cfRule type="expression" dxfId="6949" priority="8541" stopIfTrue="1">
      <formula>WEEKDAY($A28)=1</formula>
    </cfRule>
  </conditionalFormatting>
  <conditionalFormatting sqref="FK28">
    <cfRule type="expression" dxfId="6948" priority="8540" stopIfTrue="1">
      <formula>WEEKDAY($A28)=1</formula>
    </cfRule>
  </conditionalFormatting>
  <conditionalFormatting sqref="FK28">
    <cfRule type="expression" dxfId="6947" priority="8539" stopIfTrue="1">
      <formula>WEEKDAY($A28)=1</formula>
    </cfRule>
  </conditionalFormatting>
  <conditionalFormatting sqref="FK28">
    <cfRule type="expression" dxfId="6946" priority="8538" stopIfTrue="1">
      <formula>WEEKDAY($A28)=1</formula>
    </cfRule>
  </conditionalFormatting>
  <conditionalFormatting sqref="FK28">
    <cfRule type="expression" dxfId="6945" priority="8537" stopIfTrue="1">
      <formula>WEEKDAY($A28)=1</formula>
    </cfRule>
  </conditionalFormatting>
  <conditionalFormatting sqref="FK28">
    <cfRule type="expression" dxfId="6944" priority="8536" stopIfTrue="1">
      <formula>WEEKDAY($A28)=1</formula>
    </cfRule>
  </conditionalFormatting>
  <conditionalFormatting sqref="FK28">
    <cfRule type="expression" dxfId="6943" priority="8535" stopIfTrue="1">
      <formula>WEEKDAY($A28)=1</formula>
    </cfRule>
  </conditionalFormatting>
  <conditionalFormatting sqref="FK28">
    <cfRule type="expression" dxfId="6942" priority="8534" stopIfTrue="1">
      <formula>WEEKDAY($A28)=1</formula>
    </cfRule>
  </conditionalFormatting>
  <conditionalFormatting sqref="FK28">
    <cfRule type="expression" dxfId="6941" priority="8533" stopIfTrue="1">
      <formula>WEEKDAY($A28)=1</formula>
    </cfRule>
  </conditionalFormatting>
  <conditionalFormatting sqref="FK28">
    <cfRule type="expression" dxfId="6940" priority="8532" stopIfTrue="1">
      <formula>WEEKDAY($A28)=1</formula>
    </cfRule>
  </conditionalFormatting>
  <conditionalFormatting sqref="FK28">
    <cfRule type="expression" dxfId="6939" priority="8531" stopIfTrue="1">
      <formula>WEEKDAY($A28)=1</formula>
    </cfRule>
  </conditionalFormatting>
  <conditionalFormatting sqref="FK28">
    <cfRule type="expression" dxfId="6938" priority="8530" stopIfTrue="1">
      <formula>WEEKDAY($A28)=1</formula>
    </cfRule>
  </conditionalFormatting>
  <conditionalFormatting sqref="FK28">
    <cfRule type="expression" dxfId="6937" priority="8529" stopIfTrue="1">
      <formula>WEEKDAY($A28)=1</formula>
    </cfRule>
  </conditionalFormatting>
  <conditionalFormatting sqref="FK28">
    <cfRule type="expression" dxfId="6936" priority="8528" stopIfTrue="1">
      <formula>WEEKDAY($A28)=1</formula>
    </cfRule>
  </conditionalFormatting>
  <conditionalFormatting sqref="FK28">
    <cfRule type="expression" dxfId="6935" priority="8527" stopIfTrue="1">
      <formula>WEEKDAY($A28)=1</formula>
    </cfRule>
  </conditionalFormatting>
  <conditionalFormatting sqref="FK28">
    <cfRule type="expression" dxfId="6934" priority="8526" stopIfTrue="1">
      <formula>WEEKDAY($A28)=1</formula>
    </cfRule>
  </conditionalFormatting>
  <conditionalFormatting sqref="FK28">
    <cfRule type="expression" dxfId="6933" priority="8525" stopIfTrue="1">
      <formula>WEEKDAY($A28)=1</formula>
    </cfRule>
  </conditionalFormatting>
  <conditionalFormatting sqref="FK28">
    <cfRule type="expression" dxfId="6932" priority="8524" stopIfTrue="1">
      <formula>WEEKDAY($A28)=1</formula>
    </cfRule>
  </conditionalFormatting>
  <conditionalFormatting sqref="FK28">
    <cfRule type="expression" dxfId="6931" priority="8523" stopIfTrue="1">
      <formula>WEEKDAY($A28)=1</formula>
    </cfRule>
  </conditionalFormatting>
  <conditionalFormatting sqref="FK28">
    <cfRule type="expression" dxfId="6930" priority="8522" stopIfTrue="1">
      <formula>WEEKDAY($A28)=1</formula>
    </cfRule>
  </conditionalFormatting>
  <conditionalFormatting sqref="FK28">
    <cfRule type="expression" dxfId="6929" priority="8521" stopIfTrue="1">
      <formula>WEEKDAY($A28)=1</formula>
    </cfRule>
  </conditionalFormatting>
  <conditionalFormatting sqref="FK28">
    <cfRule type="expression" dxfId="6928" priority="8520" stopIfTrue="1">
      <formula>WEEKDAY($A28)=1</formula>
    </cfRule>
  </conditionalFormatting>
  <conditionalFormatting sqref="FK28">
    <cfRule type="expression" dxfId="6927" priority="8519" stopIfTrue="1">
      <formula>WEEKDAY($A28)=1</formula>
    </cfRule>
  </conditionalFormatting>
  <conditionalFormatting sqref="FK28">
    <cfRule type="expression" dxfId="6926" priority="8518" stopIfTrue="1">
      <formula>WEEKDAY($A28)=1</formula>
    </cfRule>
  </conditionalFormatting>
  <conditionalFormatting sqref="FK28">
    <cfRule type="expression" dxfId="6925" priority="8517" stopIfTrue="1">
      <formula>WEEKDAY($A28)=1</formula>
    </cfRule>
  </conditionalFormatting>
  <conditionalFormatting sqref="FK28">
    <cfRule type="expression" dxfId="6924" priority="8516" stopIfTrue="1">
      <formula>WEEKDAY($A28)=1</formula>
    </cfRule>
  </conditionalFormatting>
  <conditionalFormatting sqref="FK28">
    <cfRule type="expression" dxfId="6923" priority="8515" stopIfTrue="1">
      <formula>WEEKDAY($A28)=1</formula>
    </cfRule>
  </conditionalFormatting>
  <conditionalFormatting sqref="FK28">
    <cfRule type="expression" dxfId="6922" priority="8514" stopIfTrue="1">
      <formula>WEEKDAY($A28)=1</formula>
    </cfRule>
  </conditionalFormatting>
  <conditionalFormatting sqref="FK28">
    <cfRule type="expression" dxfId="6921" priority="8513" stopIfTrue="1">
      <formula>WEEKDAY($A28)=1</formula>
    </cfRule>
  </conditionalFormatting>
  <conditionalFormatting sqref="FK28">
    <cfRule type="expression" dxfId="6920" priority="8512" stopIfTrue="1">
      <formula>WEEKDAY($A28)=1</formula>
    </cfRule>
  </conditionalFormatting>
  <conditionalFormatting sqref="FK28">
    <cfRule type="expression" dxfId="6919" priority="8511" stopIfTrue="1">
      <formula>WEEKDAY($A28)=1</formula>
    </cfRule>
  </conditionalFormatting>
  <conditionalFormatting sqref="FK28">
    <cfRule type="expression" dxfId="6918" priority="8510" stopIfTrue="1">
      <formula>WEEKDAY($A28)=1</formula>
    </cfRule>
  </conditionalFormatting>
  <conditionalFormatting sqref="FK28">
    <cfRule type="expression" dxfId="6917" priority="8509" stopIfTrue="1">
      <formula>WEEKDAY($A28)=1</formula>
    </cfRule>
  </conditionalFormatting>
  <conditionalFormatting sqref="FK28">
    <cfRule type="expression" dxfId="6916" priority="8508" stopIfTrue="1">
      <formula>WEEKDAY($A28)=1</formula>
    </cfRule>
  </conditionalFormatting>
  <conditionalFormatting sqref="FK28">
    <cfRule type="expression" dxfId="6915" priority="8507" stopIfTrue="1">
      <formula>WEEKDAY($A28)=1</formula>
    </cfRule>
  </conditionalFormatting>
  <conditionalFormatting sqref="FK28">
    <cfRule type="expression" dxfId="6914" priority="8506" stopIfTrue="1">
      <formula>WEEKDAY($A28)=1</formula>
    </cfRule>
  </conditionalFormatting>
  <conditionalFormatting sqref="FK28">
    <cfRule type="expression" dxfId="6913" priority="8505" stopIfTrue="1">
      <formula>WEEKDAY($A28)=1</formula>
    </cfRule>
  </conditionalFormatting>
  <conditionalFormatting sqref="FK28">
    <cfRule type="expression" dxfId="6912" priority="8503" stopIfTrue="1">
      <formula>WEEKDAY($A28)=1</formula>
    </cfRule>
  </conditionalFormatting>
  <conditionalFormatting sqref="FK28">
    <cfRule type="expression" dxfId="6911" priority="8502" stopIfTrue="1">
      <formula>WEEKDAY($A28)=1</formula>
    </cfRule>
  </conditionalFormatting>
  <conditionalFormatting sqref="FK28">
    <cfRule type="expression" dxfId="6910" priority="8501" stopIfTrue="1">
      <formula>WEEKDAY($A28)=1</formula>
    </cfRule>
  </conditionalFormatting>
  <conditionalFormatting sqref="FK28">
    <cfRule type="expression" dxfId="6909" priority="8500" stopIfTrue="1">
      <formula>WEEKDAY($A28)=1</formula>
    </cfRule>
  </conditionalFormatting>
  <conditionalFormatting sqref="FK28">
    <cfRule type="expression" dxfId="6908" priority="8499" stopIfTrue="1">
      <formula>WEEKDAY($A28)=1</formula>
    </cfRule>
  </conditionalFormatting>
  <conditionalFormatting sqref="FK28">
    <cfRule type="expression" dxfId="6907" priority="8498" stopIfTrue="1">
      <formula>WEEKDAY($A28)=1</formula>
    </cfRule>
  </conditionalFormatting>
  <conditionalFormatting sqref="FK28">
    <cfRule type="expression" dxfId="6906" priority="8497" stopIfTrue="1">
      <formula>WEEKDAY($A28)=1</formula>
    </cfRule>
  </conditionalFormatting>
  <conditionalFormatting sqref="FK28">
    <cfRule type="expression" dxfId="6905" priority="8496" stopIfTrue="1">
      <formula>WEEKDAY($A28)=1</formula>
    </cfRule>
  </conditionalFormatting>
  <conditionalFormatting sqref="FK28">
    <cfRule type="expression" dxfId="6904" priority="8495" stopIfTrue="1">
      <formula>WEEKDAY($A28)=1</formula>
    </cfRule>
  </conditionalFormatting>
  <conditionalFormatting sqref="FK28">
    <cfRule type="expression" dxfId="6903" priority="8494" stopIfTrue="1">
      <formula>WEEKDAY($A28)=1</formula>
    </cfRule>
  </conditionalFormatting>
  <conditionalFormatting sqref="FK28">
    <cfRule type="expression" dxfId="6902" priority="8493" stopIfTrue="1">
      <formula>WEEKDAY($A28)=1</formula>
    </cfRule>
  </conditionalFormatting>
  <conditionalFormatting sqref="FK28">
    <cfRule type="expression" dxfId="6901" priority="8492" stopIfTrue="1">
      <formula>WEEKDAY($A28)=1</formula>
    </cfRule>
  </conditionalFormatting>
  <conditionalFormatting sqref="FK28">
    <cfRule type="expression" dxfId="6900" priority="8491" stopIfTrue="1">
      <formula>WEEKDAY($A28)=1</formula>
    </cfRule>
  </conditionalFormatting>
  <conditionalFormatting sqref="FK28">
    <cfRule type="expression" dxfId="6899" priority="8490" stopIfTrue="1">
      <formula>WEEKDAY($A28)=1</formula>
    </cfRule>
  </conditionalFormatting>
  <conditionalFormatting sqref="FK28">
    <cfRule type="expression" dxfId="6898" priority="8489" stopIfTrue="1">
      <formula>WEEKDAY($A28)=1</formula>
    </cfRule>
  </conditionalFormatting>
  <conditionalFormatting sqref="FK28">
    <cfRule type="expression" dxfId="6897" priority="8488" stopIfTrue="1">
      <formula>WEEKDAY($A28)=1</formula>
    </cfRule>
  </conditionalFormatting>
  <conditionalFormatting sqref="FK28">
    <cfRule type="expression" dxfId="6896" priority="8487" stopIfTrue="1">
      <formula>WEEKDAY($A28)=1</formula>
    </cfRule>
  </conditionalFormatting>
  <conditionalFormatting sqref="FK28">
    <cfRule type="expression" dxfId="6895" priority="8486" stopIfTrue="1">
      <formula>WEEKDAY($A28)=1</formula>
    </cfRule>
  </conditionalFormatting>
  <conditionalFormatting sqref="FK28">
    <cfRule type="expression" dxfId="6894" priority="8485" stopIfTrue="1">
      <formula>WEEKDAY($A28)=1</formula>
    </cfRule>
  </conditionalFormatting>
  <conditionalFormatting sqref="FK28">
    <cfRule type="expression" dxfId="6893" priority="8484" stopIfTrue="1">
      <formula>WEEKDAY($A28)=1</formula>
    </cfRule>
  </conditionalFormatting>
  <conditionalFormatting sqref="FK28">
    <cfRule type="expression" dxfId="6892" priority="8483" stopIfTrue="1">
      <formula>WEEKDAY($A28)=1</formula>
    </cfRule>
  </conditionalFormatting>
  <conditionalFormatting sqref="FK28">
    <cfRule type="expression" dxfId="6891" priority="8482" stopIfTrue="1">
      <formula>WEEKDAY($A28)=1</formula>
    </cfRule>
  </conditionalFormatting>
  <conditionalFormatting sqref="FK28">
    <cfRule type="expression" dxfId="6890" priority="8481" stopIfTrue="1">
      <formula>WEEKDAY($A28)=1</formula>
    </cfRule>
  </conditionalFormatting>
  <conditionalFormatting sqref="FK28">
    <cfRule type="expression" dxfId="6889" priority="8480" stopIfTrue="1">
      <formula>WEEKDAY($A28)=1</formula>
    </cfRule>
  </conditionalFormatting>
  <conditionalFormatting sqref="FK28">
    <cfRule type="expression" dxfId="6888" priority="8479" stopIfTrue="1">
      <formula>WEEKDAY($A28)=1</formula>
    </cfRule>
  </conditionalFormatting>
  <conditionalFormatting sqref="FK28">
    <cfRule type="expression" dxfId="6887" priority="8478" stopIfTrue="1">
      <formula>WEEKDAY($A28)=1</formula>
    </cfRule>
  </conditionalFormatting>
  <conditionalFormatting sqref="FK28">
    <cfRule type="expression" dxfId="6886" priority="8477" stopIfTrue="1">
      <formula>WEEKDAY($A28)=1</formula>
    </cfRule>
  </conditionalFormatting>
  <conditionalFormatting sqref="FK28">
    <cfRule type="expression" dxfId="6885" priority="8476" stopIfTrue="1">
      <formula>WEEKDAY($A28)=1</formula>
    </cfRule>
  </conditionalFormatting>
  <conditionalFormatting sqref="FK28">
    <cfRule type="expression" dxfId="6884" priority="8475" stopIfTrue="1">
      <formula>WEEKDAY($A28)=1</formula>
    </cfRule>
  </conditionalFormatting>
  <conditionalFormatting sqref="FK28">
    <cfRule type="expression" dxfId="6883" priority="8474" stopIfTrue="1">
      <formula>WEEKDAY($A28)=1</formula>
    </cfRule>
  </conditionalFormatting>
  <conditionalFormatting sqref="FK28">
    <cfRule type="expression" dxfId="6882" priority="8473" stopIfTrue="1">
      <formula>WEEKDAY($A28)=1</formula>
    </cfRule>
  </conditionalFormatting>
  <conditionalFormatting sqref="FK28">
    <cfRule type="expression" dxfId="6881" priority="8472" stopIfTrue="1">
      <formula>WEEKDAY($A28)=1</formula>
    </cfRule>
  </conditionalFormatting>
  <conditionalFormatting sqref="FK28">
    <cfRule type="expression" dxfId="6880" priority="8471" stopIfTrue="1">
      <formula>WEEKDAY($A28)=1</formula>
    </cfRule>
  </conditionalFormatting>
  <conditionalFormatting sqref="FK28">
    <cfRule type="expression" dxfId="6879" priority="8470" stopIfTrue="1">
      <formula>WEEKDAY($A28)=1</formula>
    </cfRule>
  </conditionalFormatting>
  <conditionalFormatting sqref="FK28">
    <cfRule type="expression" dxfId="6878" priority="8466" stopIfTrue="1">
      <formula>WEEKDAY($A28)=1</formula>
    </cfRule>
  </conditionalFormatting>
  <conditionalFormatting sqref="FK28">
    <cfRule type="expression" dxfId="6877" priority="8469" stopIfTrue="1">
      <formula>WEEKDAY($A28)=1</formula>
    </cfRule>
  </conditionalFormatting>
  <conditionalFormatting sqref="FK28">
    <cfRule type="expression" dxfId="6876" priority="8468" stopIfTrue="1">
      <formula>WEEKDAY($A28)=1</formula>
    </cfRule>
  </conditionalFormatting>
  <conditionalFormatting sqref="FK28">
    <cfRule type="expression" dxfId="6875" priority="8467" stopIfTrue="1">
      <formula>WEEKDAY($A28)=1</formula>
    </cfRule>
  </conditionalFormatting>
  <conditionalFormatting sqref="FK28">
    <cfRule type="expression" dxfId="6874" priority="8465" stopIfTrue="1">
      <formula>WEEKDAY($A28)=1</formula>
    </cfRule>
  </conditionalFormatting>
  <conditionalFormatting sqref="FK28">
    <cfRule type="expression" dxfId="6873" priority="8464" stopIfTrue="1">
      <formula>WEEKDAY($A28)=1</formula>
    </cfRule>
  </conditionalFormatting>
  <conditionalFormatting sqref="FK28">
    <cfRule type="expression" dxfId="6872" priority="8463" stopIfTrue="1">
      <formula>WEEKDAY($A28)=1</formula>
    </cfRule>
  </conditionalFormatting>
  <conditionalFormatting sqref="FK28">
    <cfRule type="expression" dxfId="6871" priority="8462" stopIfTrue="1">
      <formula>WEEKDAY($A28)=1</formula>
    </cfRule>
  </conditionalFormatting>
  <conditionalFormatting sqref="FK28">
    <cfRule type="expression" dxfId="6870" priority="8415" stopIfTrue="1">
      <formula>WEEKDAY($A28)=1</formula>
    </cfRule>
  </conditionalFormatting>
  <conditionalFormatting sqref="FK28">
    <cfRule type="expression" dxfId="6869" priority="8461" stopIfTrue="1">
      <formula>WEEKDAY($A28)=1</formula>
    </cfRule>
  </conditionalFormatting>
  <conditionalFormatting sqref="FK28">
    <cfRule type="expression" dxfId="6868" priority="8460" stopIfTrue="1">
      <formula>WEEKDAY($A28)=1</formula>
    </cfRule>
  </conditionalFormatting>
  <conditionalFormatting sqref="FK28">
    <cfRule type="expression" dxfId="6867" priority="8459" stopIfTrue="1">
      <formula>WEEKDAY($A28)=1</formula>
    </cfRule>
  </conditionalFormatting>
  <conditionalFormatting sqref="FK28">
    <cfRule type="expression" dxfId="6866" priority="8458" stopIfTrue="1">
      <formula>WEEKDAY($A28)=1</formula>
    </cfRule>
  </conditionalFormatting>
  <conditionalFormatting sqref="FK28">
    <cfRule type="expression" dxfId="6865" priority="8457" stopIfTrue="1">
      <formula>WEEKDAY($A28)=1</formula>
    </cfRule>
  </conditionalFormatting>
  <conditionalFormatting sqref="FK28">
    <cfRule type="expression" dxfId="6864" priority="8456" stopIfTrue="1">
      <formula>WEEKDAY($A28)=1</formula>
    </cfRule>
  </conditionalFormatting>
  <conditionalFormatting sqref="FK28">
    <cfRule type="expression" dxfId="6863" priority="8455" stopIfTrue="1">
      <formula>WEEKDAY($A28)=1</formula>
    </cfRule>
  </conditionalFormatting>
  <conditionalFormatting sqref="FK28">
    <cfRule type="expression" dxfId="6862" priority="8454" stopIfTrue="1">
      <formula>WEEKDAY($A28)=1</formula>
    </cfRule>
  </conditionalFormatting>
  <conditionalFormatting sqref="FK28">
    <cfRule type="expression" dxfId="6861" priority="8453" stopIfTrue="1">
      <formula>WEEKDAY($A28)=1</formula>
    </cfRule>
  </conditionalFormatting>
  <conditionalFormatting sqref="FK28">
    <cfRule type="expression" dxfId="6860" priority="8452" stopIfTrue="1">
      <formula>WEEKDAY($A28)=1</formula>
    </cfRule>
  </conditionalFormatting>
  <conditionalFormatting sqref="FK28">
    <cfRule type="expression" dxfId="6859" priority="8451" stopIfTrue="1">
      <formula>WEEKDAY($A28)=1</formula>
    </cfRule>
  </conditionalFormatting>
  <conditionalFormatting sqref="FK28">
    <cfRule type="expression" dxfId="6858" priority="8450" stopIfTrue="1">
      <formula>WEEKDAY($A28)=1</formula>
    </cfRule>
  </conditionalFormatting>
  <conditionalFormatting sqref="FK28">
    <cfRule type="expression" dxfId="6857" priority="8449" stopIfTrue="1">
      <formula>WEEKDAY($A28)=1</formula>
    </cfRule>
  </conditionalFormatting>
  <conditionalFormatting sqref="FK28">
    <cfRule type="expression" dxfId="6856" priority="8448" stopIfTrue="1">
      <formula>WEEKDAY($A28)=1</formula>
    </cfRule>
  </conditionalFormatting>
  <conditionalFormatting sqref="FK28">
    <cfRule type="expression" dxfId="6855" priority="8447" stopIfTrue="1">
      <formula>WEEKDAY($A28)=1</formula>
    </cfRule>
  </conditionalFormatting>
  <conditionalFormatting sqref="FK28">
    <cfRule type="expression" dxfId="6854" priority="8446" stopIfTrue="1">
      <formula>WEEKDAY($A28)=1</formula>
    </cfRule>
  </conditionalFormatting>
  <conditionalFormatting sqref="FK28">
    <cfRule type="expression" dxfId="6853" priority="8445" stopIfTrue="1">
      <formula>WEEKDAY($A28)=1</formula>
    </cfRule>
  </conditionalFormatting>
  <conditionalFormatting sqref="FK28">
    <cfRule type="expression" dxfId="6852" priority="8444" stopIfTrue="1">
      <formula>WEEKDAY($A28)=1</formula>
    </cfRule>
  </conditionalFormatting>
  <conditionalFormatting sqref="FK28">
    <cfRule type="expression" dxfId="6851" priority="8443" stopIfTrue="1">
      <formula>WEEKDAY($A28)=1</formula>
    </cfRule>
  </conditionalFormatting>
  <conditionalFormatting sqref="FK28">
    <cfRule type="expression" dxfId="6850" priority="8442" stopIfTrue="1">
      <formula>WEEKDAY($A28)=1</formula>
    </cfRule>
  </conditionalFormatting>
  <conditionalFormatting sqref="FK28">
    <cfRule type="expression" dxfId="6849" priority="8441" stopIfTrue="1">
      <formula>WEEKDAY($A28)=1</formula>
    </cfRule>
  </conditionalFormatting>
  <conditionalFormatting sqref="FK28">
    <cfRule type="expression" dxfId="6848" priority="8440" stopIfTrue="1">
      <formula>WEEKDAY($A28)=1</formula>
    </cfRule>
  </conditionalFormatting>
  <conditionalFormatting sqref="FK28">
    <cfRule type="expression" dxfId="6847" priority="8439" stopIfTrue="1">
      <formula>WEEKDAY($A28)=1</formula>
    </cfRule>
  </conditionalFormatting>
  <conditionalFormatting sqref="FK28">
    <cfRule type="expression" dxfId="6846" priority="8438" stopIfTrue="1">
      <formula>WEEKDAY($A28)=1</formula>
    </cfRule>
  </conditionalFormatting>
  <conditionalFormatting sqref="FK28">
    <cfRule type="expression" dxfId="6845" priority="8437" stopIfTrue="1">
      <formula>WEEKDAY($A28)=1</formula>
    </cfRule>
  </conditionalFormatting>
  <conditionalFormatting sqref="FK28">
    <cfRule type="expression" dxfId="6844" priority="8436" stopIfTrue="1">
      <formula>WEEKDAY($A28)=1</formula>
    </cfRule>
  </conditionalFormatting>
  <conditionalFormatting sqref="FK28">
    <cfRule type="expression" dxfId="6843" priority="8435" stopIfTrue="1">
      <formula>WEEKDAY($A28)=1</formula>
    </cfRule>
  </conditionalFormatting>
  <conditionalFormatting sqref="FK28">
    <cfRule type="expression" dxfId="6842" priority="8434" stopIfTrue="1">
      <formula>WEEKDAY($A28)=1</formula>
    </cfRule>
  </conditionalFormatting>
  <conditionalFormatting sqref="FK28">
    <cfRule type="expression" dxfId="6841" priority="8433" stopIfTrue="1">
      <formula>WEEKDAY($A28)=1</formula>
    </cfRule>
  </conditionalFormatting>
  <conditionalFormatting sqref="FK28">
    <cfRule type="expression" dxfId="6840" priority="8432" stopIfTrue="1">
      <formula>WEEKDAY($A28)=1</formula>
    </cfRule>
  </conditionalFormatting>
  <conditionalFormatting sqref="FK28">
    <cfRule type="expression" dxfId="6839" priority="8431" stopIfTrue="1">
      <formula>WEEKDAY($A28)=1</formula>
    </cfRule>
  </conditionalFormatting>
  <conditionalFormatting sqref="FK28">
    <cfRule type="expression" dxfId="6838" priority="8430" stopIfTrue="1">
      <formula>WEEKDAY($A28)=1</formula>
    </cfRule>
  </conditionalFormatting>
  <conditionalFormatting sqref="FK28">
    <cfRule type="expression" dxfId="6837" priority="8429" stopIfTrue="1">
      <formula>WEEKDAY($A28)=1</formula>
    </cfRule>
  </conditionalFormatting>
  <conditionalFormatting sqref="FK28">
    <cfRule type="expression" dxfId="6836" priority="8428" stopIfTrue="1">
      <formula>WEEKDAY($A28)=1</formula>
    </cfRule>
  </conditionalFormatting>
  <conditionalFormatting sqref="FK28">
    <cfRule type="expression" dxfId="6835" priority="8427" stopIfTrue="1">
      <formula>WEEKDAY($A28)=1</formula>
    </cfRule>
  </conditionalFormatting>
  <conditionalFormatting sqref="FK28">
    <cfRule type="expression" dxfId="6834" priority="8426" stopIfTrue="1">
      <formula>WEEKDAY($A28)=1</formula>
    </cfRule>
  </conditionalFormatting>
  <conditionalFormatting sqref="FK28">
    <cfRule type="expression" dxfId="6833" priority="8425" stopIfTrue="1">
      <formula>WEEKDAY($A28)=1</formula>
    </cfRule>
  </conditionalFormatting>
  <conditionalFormatting sqref="FK28">
    <cfRule type="expression" dxfId="6832" priority="8424" stopIfTrue="1">
      <formula>WEEKDAY($A28)=1</formula>
    </cfRule>
  </conditionalFormatting>
  <conditionalFormatting sqref="FK28">
    <cfRule type="expression" dxfId="6831" priority="8423" stopIfTrue="1">
      <formula>WEEKDAY($A28)=1</formula>
    </cfRule>
  </conditionalFormatting>
  <conditionalFormatting sqref="FK28">
    <cfRule type="expression" dxfId="6830" priority="8422" stopIfTrue="1">
      <formula>WEEKDAY($A28)=1</formula>
    </cfRule>
  </conditionalFormatting>
  <conditionalFormatting sqref="FK28">
    <cfRule type="expression" dxfId="6829" priority="8421" stopIfTrue="1">
      <formula>WEEKDAY($A28)=1</formula>
    </cfRule>
  </conditionalFormatting>
  <conditionalFormatting sqref="FK28">
    <cfRule type="expression" dxfId="6828" priority="8420" stopIfTrue="1">
      <formula>WEEKDAY($A28)=1</formula>
    </cfRule>
  </conditionalFormatting>
  <conditionalFormatting sqref="FK28">
    <cfRule type="expression" dxfId="6827" priority="8419" stopIfTrue="1">
      <formula>WEEKDAY($A28)=1</formula>
    </cfRule>
  </conditionalFormatting>
  <conditionalFormatting sqref="FK28">
    <cfRule type="expression" dxfId="6826" priority="8418" stopIfTrue="1">
      <formula>WEEKDAY($A28)=1</formula>
    </cfRule>
  </conditionalFormatting>
  <conditionalFormatting sqref="FK28">
    <cfRule type="expression" dxfId="6825" priority="8417" stopIfTrue="1">
      <formula>WEEKDAY($A28)=1</formula>
    </cfRule>
  </conditionalFormatting>
  <conditionalFormatting sqref="FK28">
    <cfRule type="expression" dxfId="6824" priority="8416" stopIfTrue="1">
      <formula>WEEKDAY($A28)=1</formula>
    </cfRule>
  </conditionalFormatting>
  <conditionalFormatting sqref="FK28">
    <cfRule type="expression" dxfId="6823" priority="8411" stopIfTrue="1">
      <formula>WEEKDAY($A28)=1</formula>
    </cfRule>
  </conditionalFormatting>
  <conditionalFormatting sqref="FK28">
    <cfRule type="expression" dxfId="6822" priority="8414" stopIfTrue="1">
      <formula>WEEKDAY($A28)=1</formula>
    </cfRule>
  </conditionalFormatting>
  <conditionalFormatting sqref="FK28">
    <cfRule type="expression" dxfId="6821" priority="8413" stopIfTrue="1">
      <formula>WEEKDAY($A28)=1</formula>
    </cfRule>
  </conditionalFormatting>
  <conditionalFormatting sqref="FK28">
    <cfRule type="expression" dxfId="6820" priority="8412" stopIfTrue="1">
      <formula>WEEKDAY($A28)=1</formula>
    </cfRule>
  </conditionalFormatting>
  <conditionalFormatting sqref="FK28">
    <cfRule type="expression" dxfId="6819" priority="8410" stopIfTrue="1">
      <formula>WEEKDAY($A28)=1</formula>
    </cfRule>
  </conditionalFormatting>
  <conditionalFormatting sqref="FK28">
    <cfRule type="expression" dxfId="6818" priority="8409" stopIfTrue="1">
      <formula>WEEKDAY($A28)=1</formula>
    </cfRule>
  </conditionalFormatting>
  <conditionalFormatting sqref="FK28">
    <cfRule type="expression" dxfId="6817" priority="8408" stopIfTrue="1">
      <formula>WEEKDAY($A28)=1</formula>
    </cfRule>
  </conditionalFormatting>
  <conditionalFormatting sqref="FK28">
    <cfRule type="expression" dxfId="6816" priority="8407" stopIfTrue="1">
      <formula>WEEKDAY($A28)=1</formula>
    </cfRule>
  </conditionalFormatting>
  <conditionalFormatting sqref="FK28">
    <cfRule type="expression" dxfId="6815" priority="8360" stopIfTrue="1">
      <formula>WEEKDAY($A28)=1</formula>
    </cfRule>
  </conditionalFormatting>
  <conditionalFormatting sqref="FK28">
    <cfRule type="expression" dxfId="6814" priority="8406" stopIfTrue="1">
      <formula>WEEKDAY($A28)=1</formula>
    </cfRule>
  </conditionalFormatting>
  <conditionalFormatting sqref="FK28">
    <cfRule type="expression" dxfId="6813" priority="8405" stopIfTrue="1">
      <formula>WEEKDAY($A28)=1</formula>
    </cfRule>
  </conditionalFormatting>
  <conditionalFormatting sqref="FK28">
    <cfRule type="expression" dxfId="6812" priority="8404" stopIfTrue="1">
      <formula>WEEKDAY($A28)=1</formula>
    </cfRule>
  </conditionalFormatting>
  <conditionalFormatting sqref="FK28">
    <cfRule type="expression" dxfId="6811" priority="8403" stopIfTrue="1">
      <formula>WEEKDAY($A28)=1</formula>
    </cfRule>
  </conditionalFormatting>
  <conditionalFormatting sqref="FK28">
    <cfRule type="expression" dxfId="6810" priority="8402" stopIfTrue="1">
      <formula>WEEKDAY($A28)=1</formula>
    </cfRule>
  </conditionalFormatting>
  <conditionalFormatting sqref="FK28">
    <cfRule type="expression" dxfId="6809" priority="8401" stopIfTrue="1">
      <formula>WEEKDAY($A28)=1</formula>
    </cfRule>
  </conditionalFormatting>
  <conditionalFormatting sqref="FK28">
    <cfRule type="expression" dxfId="6808" priority="8400" stopIfTrue="1">
      <formula>WEEKDAY($A28)=1</formula>
    </cfRule>
  </conditionalFormatting>
  <conditionalFormatting sqref="FK28">
    <cfRule type="expression" dxfId="6807" priority="8399" stopIfTrue="1">
      <formula>WEEKDAY($A28)=1</formula>
    </cfRule>
  </conditionalFormatting>
  <conditionalFormatting sqref="FK28">
    <cfRule type="expression" dxfId="6806" priority="8398" stopIfTrue="1">
      <formula>WEEKDAY($A28)=1</formula>
    </cfRule>
  </conditionalFormatting>
  <conditionalFormatting sqref="FK28">
    <cfRule type="expression" dxfId="6805" priority="8397" stopIfTrue="1">
      <formula>WEEKDAY($A28)=1</formula>
    </cfRule>
  </conditionalFormatting>
  <conditionalFormatting sqref="FK28">
    <cfRule type="expression" dxfId="6804" priority="8396" stopIfTrue="1">
      <formula>WEEKDAY($A28)=1</formula>
    </cfRule>
  </conditionalFormatting>
  <conditionalFormatting sqref="FK28">
    <cfRule type="expression" dxfId="6803" priority="8395" stopIfTrue="1">
      <formula>WEEKDAY($A28)=1</formula>
    </cfRule>
  </conditionalFormatting>
  <conditionalFormatting sqref="FK28">
    <cfRule type="expression" dxfId="6802" priority="8394" stopIfTrue="1">
      <formula>WEEKDAY($A28)=1</formula>
    </cfRule>
  </conditionalFormatting>
  <conditionalFormatting sqref="FK28">
    <cfRule type="expression" dxfId="6801" priority="8393" stopIfTrue="1">
      <formula>WEEKDAY($A28)=1</formula>
    </cfRule>
  </conditionalFormatting>
  <conditionalFormatting sqref="FK28">
    <cfRule type="expression" dxfId="6800" priority="8392" stopIfTrue="1">
      <formula>WEEKDAY($A28)=1</formula>
    </cfRule>
  </conditionalFormatting>
  <conditionalFormatting sqref="FK28">
    <cfRule type="expression" dxfId="6799" priority="8391" stopIfTrue="1">
      <formula>WEEKDAY($A28)=1</formula>
    </cfRule>
  </conditionalFormatting>
  <conditionalFormatting sqref="FK28">
    <cfRule type="expression" dxfId="6798" priority="8390" stopIfTrue="1">
      <formula>WEEKDAY($A28)=1</formula>
    </cfRule>
  </conditionalFormatting>
  <conditionalFormatting sqref="FK28">
    <cfRule type="expression" dxfId="6797" priority="8389" stopIfTrue="1">
      <formula>WEEKDAY($A28)=1</formula>
    </cfRule>
  </conditionalFormatting>
  <conditionalFormatting sqref="FK28">
    <cfRule type="expression" dxfId="6796" priority="8388" stopIfTrue="1">
      <formula>WEEKDAY($A28)=1</formula>
    </cfRule>
  </conditionalFormatting>
  <conditionalFormatting sqref="FK28">
    <cfRule type="expression" dxfId="6795" priority="8387" stopIfTrue="1">
      <formula>WEEKDAY($A28)=1</formula>
    </cfRule>
  </conditionalFormatting>
  <conditionalFormatting sqref="FK28">
    <cfRule type="expression" dxfId="6794" priority="8386" stopIfTrue="1">
      <formula>WEEKDAY($A28)=1</formula>
    </cfRule>
  </conditionalFormatting>
  <conditionalFormatting sqref="FK28">
    <cfRule type="expression" dxfId="6793" priority="8385" stopIfTrue="1">
      <formula>WEEKDAY($A28)=1</formula>
    </cfRule>
  </conditionalFormatting>
  <conditionalFormatting sqref="FK28">
    <cfRule type="expression" dxfId="6792" priority="8384" stopIfTrue="1">
      <formula>WEEKDAY($A28)=1</formula>
    </cfRule>
  </conditionalFormatting>
  <conditionalFormatting sqref="FK28">
    <cfRule type="expression" dxfId="6791" priority="8383" stopIfTrue="1">
      <formula>WEEKDAY($A28)=1</formula>
    </cfRule>
  </conditionalFormatting>
  <conditionalFormatting sqref="FK28">
    <cfRule type="expression" dxfId="6790" priority="8382" stopIfTrue="1">
      <formula>WEEKDAY($A28)=1</formula>
    </cfRule>
  </conditionalFormatting>
  <conditionalFormatting sqref="FK28">
    <cfRule type="expression" dxfId="6789" priority="8381" stopIfTrue="1">
      <formula>WEEKDAY($A28)=1</formula>
    </cfRule>
  </conditionalFormatting>
  <conditionalFormatting sqref="FK28">
    <cfRule type="expression" dxfId="6788" priority="8380" stopIfTrue="1">
      <formula>WEEKDAY($A28)=1</formula>
    </cfRule>
  </conditionalFormatting>
  <conditionalFormatting sqref="FK28">
    <cfRule type="expression" dxfId="6787" priority="8379" stopIfTrue="1">
      <formula>WEEKDAY($A28)=1</formula>
    </cfRule>
  </conditionalFormatting>
  <conditionalFormatting sqref="FK28">
    <cfRule type="expression" dxfId="6786" priority="8378" stopIfTrue="1">
      <formula>WEEKDAY($A28)=1</formula>
    </cfRule>
  </conditionalFormatting>
  <conditionalFormatting sqref="FK28">
    <cfRule type="expression" dxfId="6785" priority="8377" stopIfTrue="1">
      <formula>WEEKDAY($A28)=1</formula>
    </cfRule>
  </conditionalFormatting>
  <conditionalFormatting sqref="FK28">
    <cfRule type="expression" dxfId="6784" priority="8376" stopIfTrue="1">
      <formula>WEEKDAY($A28)=1</formula>
    </cfRule>
  </conditionalFormatting>
  <conditionalFormatting sqref="FK28">
    <cfRule type="expression" dxfId="6783" priority="8375" stopIfTrue="1">
      <formula>WEEKDAY($A28)=1</formula>
    </cfRule>
  </conditionalFormatting>
  <conditionalFormatting sqref="FK28">
    <cfRule type="expression" dxfId="6782" priority="8374" stopIfTrue="1">
      <formula>WEEKDAY($A28)=1</formula>
    </cfRule>
  </conditionalFormatting>
  <conditionalFormatting sqref="FK28">
    <cfRule type="expression" dxfId="6781" priority="8373" stopIfTrue="1">
      <formula>WEEKDAY($A28)=1</formula>
    </cfRule>
  </conditionalFormatting>
  <conditionalFormatting sqref="FK28">
    <cfRule type="expression" dxfId="6780" priority="8372" stopIfTrue="1">
      <formula>WEEKDAY($A28)=1</formula>
    </cfRule>
  </conditionalFormatting>
  <conditionalFormatting sqref="FK28">
    <cfRule type="expression" dxfId="6779" priority="8371" stopIfTrue="1">
      <formula>WEEKDAY($A28)=1</formula>
    </cfRule>
  </conditionalFormatting>
  <conditionalFormatting sqref="FK28">
    <cfRule type="expression" dxfId="6778" priority="8370" stopIfTrue="1">
      <formula>WEEKDAY($A28)=1</formula>
    </cfRule>
  </conditionalFormatting>
  <conditionalFormatting sqref="FK28">
    <cfRule type="expression" dxfId="6777" priority="8369" stopIfTrue="1">
      <formula>WEEKDAY($A28)=1</formula>
    </cfRule>
  </conditionalFormatting>
  <conditionalFormatting sqref="FK28">
    <cfRule type="expression" dxfId="6776" priority="8368" stopIfTrue="1">
      <formula>WEEKDAY($A28)=1</formula>
    </cfRule>
  </conditionalFormatting>
  <conditionalFormatting sqref="FK28">
    <cfRule type="expression" dxfId="6775" priority="8367" stopIfTrue="1">
      <formula>WEEKDAY($A28)=1</formula>
    </cfRule>
  </conditionalFormatting>
  <conditionalFormatting sqref="FK28">
    <cfRule type="expression" dxfId="6774" priority="8366" stopIfTrue="1">
      <formula>WEEKDAY($A28)=1</formula>
    </cfRule>
  </conditionalFormatting>
  <conditionalFormatting sqref="FK28">
    <cfRule type="expression" dxfId="6773" priority="8365" stopIfTrue="1">
      <formula>WEEKDAY($A28)=1</formula>
    </cfRule>
  </conditionalFormatting>
  <conditionalFormatting sqref="FK28">
    <cfRule type="expression" dxfId="6772" priority="8364" stopIfTrue="1">
      <formula>WEEKDAY($A28)=1</formula>
    </cfRule>
  </conditionalFormatting>
  <conditionalFormatting sqref="FK28">
    <cfRule type="expression" dxfId="6771" priority="8363" stopIfTrue="1">
      <formula>WEEKDAY($A28)=1</formula>
    </cfRule>
  </conditionalFormatting>
  <conditionalFormatting sqref="FK28">
    <cfRule type="expression" dxfId="6770" priority="8362" stopIfTrue="1">
      <formula>WEEKDAY($A28)=1</formula>
    </cfRule>
  </conditionalFormatting>
  <conditionalFormatting sqref="FK28">
    <cfRule type="expression" dxfId="6769" priority="8361" stopIfTrue="1">
      <formula>WEEKDAY($A28)=1</formula>
    </cfRule>
  </conditionalFormatting>
  <conditionalFormatting sqref="FK28">
    <cfRule type="expression" dxfId="6768" priority="8359" stopIfTrue="1">
      <formula>WEEKDAY($A28)=1</formula>
    </cfRule>
  </conditionalFormatting>
  <conditionalFormatting sqref="FK28">
    <cfRule type="expression" dxfId="6767" priority="8358" stopIfTrue="1">
      <formula>WEEKDAY($A28)=1</formula>
    </cfRule>
  </conditionalFormatting>
  <conditionalFormatting sqref="FK28">
    <cfRule type="expression" dxfId="6766" priority="8357" stopIfTrue="1">
      <formula>WEEKDAY($A28)=1</formula>
    </cfRule>
  </conditionalFormatting>
  <conditionalFormatting sqref="FK28">
    <cfRule type="expression" dxfId="6765" priority="8356" stopIfTrue="1">
      <formula>WEEKDAY($A28)=1</formula>
    </cfRule>
  </conditionalFormatting>
  <conditionalFormatting sqref="FK28">
    <cfRule type="expression" dxfId="6764" priority="8355" stopIfTrue="1">
      <formula>WEEKDAY($A28)=1</formula>
    </cfRule>
  </conditionalFormatting>
  <conditionalFormatting sqref="FK28">
    <cfRule type="expression" dxfId="6763" priority="8354" stopIfTrue="1">
      <formula>WEEKDAY($A28)=1</formula>
    </cfRule>
  </conditionalFormatting>
  <conditionalFormatting sqref="FK28">
    <cfRule type="expression" dxfId="6762" priority="8353" stopIfTrue="1">
      <formula>WEEKDAY($A28)=1</formula>
    </cfRule>
  </conditionalFormatting>
  <conditionalFormatting sqref="FK28">
    <cfRule type="expression" dxfId="6761" priority="8352" stopIfTrue="1">
      <formula>WEEKDAY($A28)=1</formula>
    </cfRule>
  </conditionalFormatting>
  <conditionalFormatting sqref="FK28">
    <cfRule type="expression" dxfId="6760" priority="8351" stopIfTrue="1">
      <formula>WEEKDAY($A28)=1</formula>
    </cfRule>
  </conditionalFormatting>
  <conditionalFormatting sqref="FK28">
    <cfRule type="expression" dxfId="6759" priority="8350" stopIfTrue="1">
      <formula>WEEKDAY($A28)=1</formula>
    </cfRule>
  </conditionalFormatting>
  <conditionalFormatting sqref="FK28">
    <cfRule type="expression" dxfId="6758" priority="8349" stopIfTrue="1">
      <formula>WEEKDAY($A28)=1</formula>
    </cfRule>
  </conditionalFormatting>
  <conditionalFormatting sqref="FK28">
    <cfRule type="expression" dxfId="6757" priority="8348" stopIfTrue="1">
      <formula>WEEKDAY($A28)=1</formula>
    </cfRule>
  </conditionalFormatting>
  <conditionalFormatting sqref="FK28">
    <cfRule type="expression" dxfId="6756" priority="8347" stopIfTrue="1">
      <formula>WEEKDAY($A28)=1</formula>
    </cfRule>
  </conditionalFormatting>
  <conditionalFormatting sqref="FK28">
    <cfRule type="expression" dxfId="6755" priority="8346" stopIfTrue="1">
      <formula>WEEKDAY($A28)=1</formula>
    </cfRule>
  </conditionalFormatting>
  <conditionalFormatting sqref="FK28">
    <cfRule type="expression" dxfId="6754" priority="8345" stopIfTrue="1">
      <formula>WEEKDAY($A28)=1</formula>
    </cfRule>
  </conditionalFormatting>
  <conditionalFormatting sqref="FK28">
    <cfRule type="expression" dxfId="6753" priority="8344" stopIfTrue="1">
      <formula>WEEKDAY($A28)=1</formula>
    </cfRule>
  </conditionalFormatting>
  <conditionalFormatting sqref="FK28">
    <cfRule type="expression" dxfId="6752" priority="8343" stopIfTrue="1">
      <formula>WEEKDAY($A28)=1</formula>
    </cfRule>
  </conditionalFormatting>
  <conditionalFormatting sqref="FK28">
    <cfRule type="expression" dxfId="6751" priority="8342" stopIfTrue="1">
      <formula>WEEKDAY($A28)=1</formula>
    </cfRule>
  </conditionalFormatting>
  <conditionalFormatting sqref="FK28">
    <cfRule type="expression" dxfId="6750" priority="8341" stopIfTrue="1">
      <formula>WEEKDAY($A28)=1</formula>
    </cfRule>
  </conditionalFormatting>
  <conditionalFormatting sqref="FK28">
    <cfRule type="expression" dxfId="6749" priority="8340" stopIfTrue="1">
      <formula>WEEKDAY($A28)=1</formula>
    </cfRule>
  </conditionalFormatting>
  <conditionalFormatting sqref="FK28">
    <cfRule type="expression" dxfId="6748" priority="8339" stopIfTrue="1">
      <formula>WEEKDAY($A28)=1</formula>
    </cfRule>
  </conditionalFormatting>
  <conditionalFormatting sqref="FK28">
    <cfRule type="expression" dxfId="6747" priority="8338" stopIfTrue="1">
      <formula>WEEKDAY($A28)=1</formula>
    </cfRule>
  </conditionalFormatting>
  <conditionalFormatting sqref="FK28">
    <cfRule type="expression" dxfId="6746" priority="8337" stopIfTrue="1">
      <formula>WEEKDAY($A28)=1</formula>
    </cfRule>
  </conditionalFormatting>
  <conditionalFormatting sqref="FK28">
    <cfRule type="expression" dxfId="6745" priority="8336" stopIfTrue="1">
      <formula>WEEKDAY($A28)=1</formula>
    </cfRule>
  </conditionalFormatting>
  <conditionalFormatting sqref="FK28">
    <cfRule type="expression" dxfId="6744" priority="8335" stopIfTrue="1">
      <formula>WEEKDAY($A28)=1</formula>
    </cfRule>
  </conditionalFormatting>
  <conditionalFormatting sqref="FK28">
    <cfRule type="expression" dxfId="6743" priority="8334" stopIfTrue="1">
      <formula>WEEKDAY($A28)=1</formula>
    </cfRule>
  </conditionalFormatting>
  <conditionalFormatting sqref="FK28">
    <cfRule type="expression" dxfId="6742" priority="8333" stopIfTrue="1">
      <formula>WEEKDAY($A28)=1</formula>
    </cfRule>
  </conditionalFormatting>
  <conditionalFormatting sqref="FK28">
    <cfRule type="expression" dxfId="6741" priority="8332" stopIfTrue="1">
      <formula>WEEKDAY($A28)=1</formula>
    </cfRule>
  </conditionalFormatting>
  <conditionalFormatting sqref="FK28">
    <cfRule type="expression" dxfId="6740" priority="8331" stopIfTrue="1">
      <formula>WEEKDAY($A28)=1</formula>
    </cfRule>
  </conditionalFormatting>
  <conditionalFormatting sqref="FK28">
    <cfRule type="expression" dxfId="6739" priority="8330" stopIfTrue="1">
      <formula>WEEKDAY($A28)=1</formula>
    </cfRule>
  </conditionalFormatting>
  <conditionalFormatting sqref="FK28">
    <cfRule type="expression" dxfId="6738" priority="8329" stopIfTrue="1">
      <formula>WEEKDAY($A28)=1</formula>
    </cfRule>
  </conditionalFormatting>
  <conditionalFormatting sqref="FK28">
    <cfRule type="expression" dxfId="6737" priority="8328" stopIfTrue="1">
      <formula>WEEKDAY($A28)=1</formula>
    </cfRule>
  </conditionalFormatting>
  <conditionalFormatting sqref="FK28">
    <cfRule type="expression" dxfId="6736" priority="8327" stopIfTrue="1">
      <formula>WEEKDAY($A28)=1</formula>
    </cfRule>
  </conditionalFormatting>
  <conditionalFormatting sqref="FK28">
    <cfRule type="expression" dxfId="6735" priority="8326" stopIfTrue="1">
      <formula>WEEKDAY($A28)=1</formula>
    </cfRule>
  </conditionalFormatting>
  <conditionalFormatting sqref="FK28">
    <cfRule type="expression" dxfId="6734" priority="8322" stopIfTrue="1">
      <formula>WEEKDAY($A28)=1</formula>
    </cfRule>
  </conditionalFormatting>
  <conditionalFormatting sqref="FK28">
    <cfRule type="expression" dxfId="6733" priority="8325" stopIfTrue="1">
      <formula>WEEKDAY($A28)=1</formula>
    </cfRule>
  </conditionalFormatting>
  <conditionalFormatting sqref="FK28">
    <cfRule type="expression" dxfId="6732" priority="8324" stopIfTrue="1">
      <formula>WEEKDAY($A28)=1</formula>
    </cfRule>
  </conditionalFormatting>
  <conditionalFormatting sqref="FK28">
    <cfRule type="expression" dxfId="6731" priority="8323" stopIfTrue="1">
      <formula>WEEKDAY($A28)=1</formula>
    </cfRule>
  </conditionalFormatting>
  <conditionalFormatting sqref="FK28">
    <cfRule type="expression" dxfId="6730" priority="8321" stopIfTrue="1">
      <formula>WEEKDAY($A28)=1</formula>
    </cfRule>
  </conditionalFormatting>
  <conditionalFormatting sqref="FK28">
    <cfRule type="expression" dxfId="6729" priority="8320" stopIfTrue="1">
      <formula>WEEKDAY($A28)=1</formula>
    </cfRule>
  </conditionalFormatting>
  <conditionalFormatting sqref="FK28">
    <cfRule type="expression" dxfId="6728" priority="8319" stopIfTrue="1">
      <formula>WEEKDAY($A28)=1</formula>
    </cfRule>
  </conditionalFormatting>
  <conditionalFormatting sqref="FK28">
    <cfRule type="expression" dxfId="6727" priority="8318" stopIfTrue="1">
      <formula>WEEKDAY($A28)=1</formula>
    </cfRule>
  </conditionalFormatting>
  <conditionalFormatting sqref="FK28">
    <cfRule type="expression" dxfId="6726" priority="8271" stopIfTrue="1">
      <formula>WEEKDAY($A28)=1</formula>
    </cfRule>
  </conditionalFormatting>
  <conditionalFormatting sqref="FK28">
    <cfRule type="expression" dxfId="6725" priority="8317" stopIfTrue="1">
      <formula>WEEKDAY($A28)=1</formula>
    </cfRule>
  </conditionalFormatting>
  <conditionalFormatting sqref="FK28">
    <cfRule type="expression" dxfId="6724" priority="8316" stopIfTrue="1">
      <formula>WEEKDAY($A28)=1</formula>
    </cfRule>
  </conditionalFormatting>
  <conditionalFormatting sqref="FK28">
    <cfRule type="expression" dxfId="6723" priority="8315" stopIfTrue="1">
      <formula>WEEKDAY($A28)=1</formula>
    </cfRule>
  </conditionalFormatting>
  <conditionalFormatting sqref="FK28">
    <cfRule type="expression" dxfId="6722" priority="8314" stopIfTrue="1">
      <formula>WEEKDAY($A28)=1</formula>
    </cfRule>
  </conditionalFormatting>
  <conditionalFormatting sqref="FK28">
    <cfRule type="expression" dxfId="6721" priority="8313" stopIfTrue="1">
      <formula>WEEKDAY($A28)=1</formula>
    </cfRule>
  </conditionalFormatting>
  <conditionalFormatting sqref="FK28">
    <cfRule type="expression" dxfId="6720" priority="8312" stopIfTrue="1">
      <formula>WEEKDAY($A28)=1</formula>
    </cfRule>
  </conditionalFormatting>
  <conditionalFormatting sqref="FK28">
    <cfRule type="expression" dxfId="6719" priority="8311" stopIfTrue="1">
      <formula>WEEKDAY($A28)=1</formula>
    </cfRule>
  </conditionalFormatting>
  <conditionalFormatting sqref="FK28">
    <cfRule type="expression" dxfId="6718" priority="8310" stopIfTrue="1">
      <formula>WEEKDAY($A28)=1</formula>
    </cfRule>
  </conditionalFormatting>
  <conditionalFormatting sqref="FK28">
    <cfRule type="expression" dxfId="6717" priority="8309" stopIfTrue="1">
      <formula>WEEKDAY($A28)=1</formula>
    </cfRule>
  </conditionalFormatting>
  <conditionalFormatting sqref="FK28">
    <cfRule type="expression" dxfId="6716" priority="8308" stopIfTrue="1">
      <formula>WEEKDAY($A28)=1</formula>
    </cfRule>
  </conditionalFormatting>
  <conditionalFormatting sqref="FK28">
    <cfRule type="expression" dxfId="6715" priority="8307" stopIfTrue="1">
      <formula>WEEKDAY($A28)=1</formula>
    </cfRule>
  </conditionalFormatting>
  <conditionalFormatting sqref="FK28">
    <cfRule type="expression" dxfId="6714" priority="8306" stopIfTrue="1">
      <formula>WEEKDAY($A28)=1</formula>
    </cfRule>
  </conditionalFormatting>
  <conditionalFormatting sqref="FK28">
    <cfRule type="expression" dxfId="6713" priority="8305" stopIfTrue="1">
      <formula>WEEKDAY($A28)=1</formula>
    </cfRule>
  </conditionalFormatting>
  <conditionalFormatting sqref="FK28">
    <cfRule type="expression" dxfId="6712" priority="8304" stopIfTrue="1">
      <formula>WEEKDAY($A28)=1</formula>
    </cfRule>
  </conditionalFormatting>
  <conditionalFormatting sqref="FK28">
    <cfRule type="expression" dxfId="6711" priority="8303" stopIfTrue="1">
      <formula>WEEKDAY($A28)=1</formula>
    </cfRule>
  </conditionalFormatting>
  <conditionalFormatting sqref="FK28">
    <cfRule type="expression" dxfId="6710" priority="8302" stopIfTrue="1">
      <formula>WEEKDAY($A28)=1</formula>
    </cfRule>
  </conditionalFormatting>
  <conditionalFormatting sqref="FK28">
    <cfRule type="expression" dxfId="6709" priority="8301" stopIfTrue="1">
      <formula>WEEKDAY($A28)=1</formula>
    </cfRule>
  </conditionalFormatting>
  <conditionalFormatting sqref="FK28">
    <cfRule type="expression" dxfId="6708" priority="8300" stopIfTrue="1">
      <formula>WEEKDAY($A28)=1</formula>
    </cfRule>
  </conditionalFormatting>
  <conditionalFormatting sqref="FK28">
    <cfRule type="expression" dxfId="6707" priority="8299" stopIfTrue="1">
      <formula>WEEKDAY($A28)=1</formula>
    </cfRule>
  </conditionalFormatting>
  <conditionalFormatting sqref="FK28">
    <cfRule type="expression" dxfId="6706" priority="8298" stopIfTrue="1">
      <formula>WEEKDAY($A28)=1</formula>
    </cfRule>
  </conditionalFormatting>
  <conditionalFormatting sqref="FK28">
    <cfRule type="expression" dxfId="6705" priority="8297" stopIfTrue="1">
      <formula>WEEKDAY($A28)=1</formula>
    </cfRule>
  </conditionalFormatting>
  <conditionalFormatting sqref="FK28">
    <cfRule type="expression" dxfId="6704" priority="8296" stopIfTrue="1">
      <formula>WEEKDAY($A28)=1</formula>
    </cfRule>
  </conditionalFormatting>
  <conditionalFormatting sqref="FK28">
    <cfRule type="expression" dxfId="6703" priority="8295" stopIfTrue="1">
      <formula>WEEKDAY($A28)=1</formula>
    </cfRule>
  </conditionalFormatting>
  <conditionalFormatting sqref="FK28">
    <cfRule type="expression" dxfId="6702" priority="8294" stopIfTrue="1">
      <formula>WEEKDAY($A28)=1</formula>
    </cfRule>
  </conditionalFormatting>
  <conditionalFormatting sqref="FK28">
    <cfRule type="expression" dxfId="6701" priority="8293" stopIfTrue="1">
      <formula>WEEKDAY($A28)=1</formula>
    </cfRule>
  </conditionalFormatting>
  <conditionalFormatting sqref="FK28">
    <cfRule type="expression" dxfId="6700" priority="8292" stopIfTrue="1">
      <formula>WEEKDAY($A28)=1</formula>
    </cfRule>
  </conditionalFormatting>
  <conditionalFormatting sqref="FK28">
    <cfRule type="expression" dxfId="6699" priority="8291" stopIfTrue="1">
      <formula>WEEKDAY($A28)=1</formula>
    </cfRule>
  </conditionalFormatting>
  <conditionalFormatting sqref="FK28">
    <cfRule type="expression" dxfId="6698" priority="8290" stopIfTrue="1">
      <formula>WEEKDAY($A28)=1</formula>
    </cfRule>
  </conditionalFormatting>
  <conditionalFormatting sqref="FK28">
    <cfRule type="expression" dxfId="6697" priority="8289" stopIfTrue="1">
      <formula>WEEKDAY($A28)=1</formula>
    </cfRule>
  </conditionalFormatting>
  <conditionalFormatting sqref="FK28">
    <cfRule type="expression" dxfId="6696" priority="8288" stopIfTrue="1">
      <formula>WEEKDAY($A28)=1</formula>
    </cfRule>
  </conditionalFormatting>
  <conditionalFormatting sqref="FK28">
    <cfRule type="expression" dxfId="6695" priority="8287" stopIfTrue="1">
      <formula>WEEKDAY($A28)=1</formula>
    </cfRule>
  </conditionalFormatting>
  <conditionalFormatting sqref="FK28">
    <cfRule type="expression" dxfId="6694" priority="8286" stopIfTrue="1">
      <formula>WEEKDAY($A28)=1</formula>
    </cfRule>
  </conditionalFormatting>
  <conditionalFormatting sqref="FK28">
    <cfRule type="expression" dxfId="6693" priority="8285" stopIfTrue="1">
      <formula>WEEKDAY($A28)=1</formula>
    </cfRule>
  </conditionalFormatting>
  <conditionalFormatting sqref="FK28">
    <cfRule type="expression" dxfId="6692" priority="8284" stopIfTrue="1">
      <formula>WEEKDAY($A28)=1</formula>
    </cfRule>
  </conditionalFormatting>
  <conditionalFormatting sqref="FK28">
    <cfRule type="expression" dxfId="6691" priority="8283" stopIfTrue="1">
      <formula>WEEKDAY($A28)=1</formula>
    </cfRule>
  </conditionalFormatting>
  <conditionalFormatting sqref="FK28">
    <cfRule type="expression" dxfId="6690" priority="8282" stopIfTrue="1">
      <formula>WEEKDAY($A28)=1</formula>
    </cfRule>
  </conditionalFormatting>
  <conditionalFormatting sqref="FK28">
    <cfRule type="expression" dxfId="6689" priority="8281" stopIfTrue="1">
      <formula>WEEKDAY($A28)=1</formula>
    </cfRule>
  </conditionalFormatting>
  <conditionalFormatting sqref="FK28">
    <cfRule type="expression" dxfId="6688" priority="8280" stopIfTrue="1">
      <formula>WEEKDAY($A28)=1</formula>
    </cfRule>
  </conditionalFormatting>
  <conditionalFormatting sqref="FK28">
    <cfRule type="expression" dxfId="6687" priority="8279" stopIfTrue="1">
      <formula>WEEKDAY($A28)=1</formula>
    </cfRule>
  </conditionalFormatting>
  <conditionalFormatting sqref="FK28">
    <cfRule type="expression" dxfId="6686" priority="8278" stopIfTrue="1">
      <formula>WEEKDAY($A28)=1</formula>
    </cfRule>
  </conditionalFormatting>
  <conditionalFormatting sqref="FK28">
    <cfRule type="expression" dxfId="6685" priority="8277" stopIfTrue="1">
      <formula>WEEKDAY($A28)=1</formula>
    </cfRule>
  </conditionalFormatting>
  <conditionalFormatting sqref="FK28">
    <cfRule type="expression" dxfId="6684" priority="8276" stopIfTrue="1">
      <formula>WEEKDAY($A28)=1</formula>
    </cfRule>
  </conditionalFormatting>
  <conditionalFormatting sqref="FK28">
    <cfRule type="expression" dxfId="6683" priority="8275" stopIfTrue="1">
      <formula>WEEKDAY($A28)=1</formula>
    </cfRule>
  </conditionalFormatting>
  <conditionalFormatting sqref="FK28">
    <cfRule type="expression" dxfId="6682" priority="8274" stopIfTrue="1">
      <formula>WEEKDAY($A28)=1</formula>
    </cfRule>
  </conditionalFormatting>
  <conditionalFormatting sqref="FK28">
    <cfRule type="expression" dxfId="6681" priority="8273" stopIfTrue="1">
      <formula>WEEKDAY($A28)=1</formula>
    </cfRule>
  </conditionalFormatting>
  <conditionalFormatting sqref="FK28">
    <cfRule type="expression" dxfId="6680" priority="8272" stopIfTrue="1">
      <formula>WEEKDAY($A28)=1</formula>
    </cfRule>
  </conditionalFormatting>
  <conditionalFormatting sqref="FK28">
    <cfRule type="expression" dxfId="6679" priority="8270" stopIfTrue="1">
      <formula>WEEKDAY($A28)=1</formula>
    </cfRule>
  </conditionalFormatting>
  <conditionalFormatting sqref="FK28">
    <cfRule type="expression" dxfId="6678" priority="8269" stopIfTrue="1">
      <formula>WEEKDAY($A28)=1</formula>
    </cfRule>
  </conditionalFormatting>
  <conditionalFormatting sqref="FK28">
    <cfRule type="expression" dxfId="6677" priority="8268" stopIfTrue="1">
      <formula>WEEKDAY($A28)=1</formula>
    </cfRule>
  </conditionalFormatting>
  <conditionalFormatting sqref="FK28">
    <cfRule type="expression" dxfId="6676" priority="8267" stopIfTrue="1">
      <formula>WEEKDAY($A28)=1</formula>
    </cfRule>
  </conditionalFormatting>
  <conditionalFormatting sqref="FK28">
    <cfRule type="expression" dxfId="6675" priority="8266" stopIfTrue="1">
      <formula>WEEKDAY($A28)=1</formula>
    </cfRule>
  </conditionalFormatting>
  <conditionalFormatting sqref="FK28">
    <cfRule type="expression" dxfId="6674" priority="8265" stopIfTrue="1">
      <formula>WEEKDAY($A28)=1</formula>
    </cfRule>
  </conditionalFormatting>
  <conditionalFormatting sqref="FK28">
    <cfRule type="expression" dxfId="6673" priority="8264" stopIfTrue="1">
      <formula>WEEKDAY($A28)=1</formula>
    </cfRule>
  </conditionalFormatting>
  <conditionalFormatting sqref="FK28">
    <cfRule type="expression" dxfId="6672" priority="8263" stopIfTrue="1">
      <formula>WEEKDAY($A28)=1</formula>
    </cfRule>
  </conditionalFormatting>
  <conditionalFormatting sqref="FK28">
    <cfRule type="expression" dxfId="6671" priority="8262" stopIfTrue="1">
      <formula>WEEKDAY($A28)=1</formula>
    </cfRule>
  </conditionalFormatting>
  <conditionalFormatting sqref="FK28">
    <cfRule type="expression" dxfId="6670" priority="8261" stopIfTrue="1">
      <formula>WEEKDAY($A28)=1</formula>
    </cfRule>
  </conditionalFormatting>
  <conditionalFormatting sqref="FK28">
    <cfRule type="expression" dxfId="6669" priority="8260" stopIfTrue="1">
      <formula>WEEKDAY($A28)=1</formula>
    </cfRule>
  </conditionalFormatting>
  <conditionalFormatting sqref="FK28">
    <cfRule type="expression" dxfId="6668" priority="8259" stopIfTrue="1">
      <formula>WEEKDAY($A28)=1</formula>
    </cfRule>
  </conditionalFormatting>
  <conditionalFormatting sqref="FK28">
    <cfRule type="expression" dxfId="6667" priority="8258" stopIfTrue="1">
      <formula>WEEKDAY($A28)=1</formula>
    </cfRule>
  </conditionalFormatting>
  <conditionalFormatting sqref="FK28">
    <cfRule type="expression" dxfId="6666" priority="8257" stopIfTrue="1">
      <formula>WEEKDAY($A28)=1</formula>
    </cfRule>
  </conditionalFormatting>
  <conditionalFormatting sqref="FK28">
    <cfRule type="expression" dxfId="6665" priority="8256" stopIfTrue="1">
      <formula>WEEKDAY($A28)=1</formula>
    </cfRule>
  </conditionalFormatting>
  <conditionalFormatting sqref="FK28">
    <cfRule type="expression" dxfId="6664" priority="8255" stopIfTrue="1">
      <formula>WEEKDAY($A28)=1</formula>
    </cfRule>
  </conditionalFormatting>
  <conditionalFormatting sqref="FK28">
    <cfRule type="expression" dxfId="6663" priority="8254" stopIfTrue="1">
      <formula>WEEKDAY($A28)=1</formula>
    </cfRule>
  </conditionalFormatting>
  <conditionalFormatting sqref="FK28">
    <cfRule type="expression" dxfId="6662" priority="8253" stopIfTrue="1">
      <formula>WEEKDAY($A28)=1</formula>
    </cfRule>
  </conditionalFormatting>
  <conditionalFormatting sqref="FK28">
    <cfRule type="expression" dxfId="6661" priority="8252" stopIfTrue="1">
      <formula>WEEKDAY($A28)=1</formula>
    </cfRule>
  </conditionalFormatting>
  <conditionalFormatting sqref="FK28">
    <cfRule type="expression" dxfId="6660" priority="8251" stopIfTrue="1">
      <formula>WEEKDAY($A28)=1</formula>
    </cfRule>
  </conditionalFormatting>
  <conditionalFormatting sqref="FK28">
    <cfRule type="expression" dxfId="6659" priority="8250" stopIfTrue="1">
      <formula>WEEKDAY($A28)=1</formula>
    </cfRule>
  </conditionalFormatting>
  <conditionalFormatting sqref="FK28">
    <cfRule type="expression" dxfId="6658" priority="8249" stopIfTrue="1">
      <formula>WEEKDAY($A28)=1</formula>
    </cfRule>
  </conditionalFormatting>
  <conditionalFormatting sqref="FK28">
    <cfRule type="expression" dxfId="6657" priority="8248" stopIfTrue="1">
      <formula>WEEKDAY($A28)=1</formula>
    </cfRule>
  </conditionalFormatting>
  <conditionalFormatting sqref="FK28">
    <cfRule type="expression" dxfId="6656" priority="8247" stopIfTrue="1">
      <formula>WEEKDAY($A28)=1</formula>
    </cfRule>
  </conditionalFormatting>
  <conditionalFormatting sqref="FK28">
    <cfRule type="expression" dxfId="6655" priority="8246" stopIfTrue="1">
      <formula>WEEKDAY($A28)=1</formula>
    </cfRule>
  </conditionalFormatting>
  <conditionalFormatting sqref="FK28">
    <cfRule type="expression" dxfId="6654" priority="8245" stopIfTrue="1">
      <formula>WEEKDAY($A28)=1</formula>
    </cfRule>
  </conditionalFormatting>
  <conditionalFormatting sqref="FK28">
    <cfRule type="expression" dxfId="6653" priority="8244" stopIfTrue="1">
      <formula>WEEKDAY($A28)=1</formula>
    </cfRule>
  </conditionalFormatting>
  <conditionalFormatting sqref="FK28">
    <cfRule type="expression" dxfId="6652" priority="8243" stopIfTrue="1">
      <formula>WEEKDAY($A28)=1</formula>
    </cfRule>
  </conditionalFormatting>
  <conditionalFormatting sqref="FK28">
    <cfRule type="expression" dxfId="6651" priority="8242" stopIfTrue="1">
      <formula>WEEKDAY($A28)=1</formula>
    </cfRule>
  </conditionalFormatting>
  <conditionalFormatting sqref="FK28">
    <cfRule type="expression" dxfId="6650" priority="8241" stopIfTrue="1">
      <formula>WEEKDAY($A28)=1</formula>
    </cfRule>
  </conditionalFormatting>
  <conditionalFormatting sqref="FK28">
    <cfRule type="expression" dxfId="6649" priority="8240" stopIfTrue="1">
      <formula>WEEKDAY($A28)=1</formula>
    </cfRule>
  </conditionalFormatting>
  <conditionalFormatting sqref="FK28">
    <cfRule type="expression" dxfId="6648" priority="8239" stopIfTrue="1">
      <formula>WEEKDAY($A28)=1</formula>
    </cfRule>
  </conditionalFormatting>
  <conditionalFormatting sqref="FK28">
    <cfRule type="expression" dxfId="6647" priority="8238" stopIfTrue="1">
      <formula>WEEKDAY($A28)=1</formula>
    </cfRule>
  </conditionalFormatting>
  <conditionalFormatting sqref="FK28">
    <cfRule type="expression" dxfId="6646" priority="8237" stopIfTrue="1">
      <formula>WEEKDAY($A28)=1</formula>
    </cfRule>
  </conditionalFormatting>
  <conditionalFormatting sqref="FK28">
    <cfRule type="expression" dxfId="6645" priority="8233" stopIfTrue="1">
      <formula>WEEKDAY($A28)=1</formula>
    </cfRule>
  </conditionalFormatting>
  <conditionalFormatting sqref="FK28">
    <cfRule type="expression" dxfId="6644" priority="8236" stopIfTrue="1">
      <formula>WEEKDAY($A28)=1</formula>
    </cfRule>
  </conditionalFormatting>
  <conditionalFormatting sqref="FK28">
    <cfRule type="expression" dxfId="6643" priority="8235" stopIfTrue="1">
      <formula>WEEKDAY($A28)=1</formula>
    </cfRule>
  </conditionalFormatting>
  <conditionalFormatting sqref="FK28">
    <cfRule type="expression" dxfId="6642" priority="8234" stopIfTrue="1">
      <formula>WEEKDAY($A28)=1</formula>
    </cfRule>
  </conditionalFormatting>
  <conditionalFormatting sqref="FK28">
    <cfRule type="expression" dxfId="6641" priority="8232" stopIfTrue="1">
      <formula>WEEKDAY($A28)=1</formula>
    </cfRule>
  </conditionalFormatting>
  <conditionalFormatting sqref="FK28">
    <cfRule type="expression" dxfId="6640" priority="8231" stopIfTrue="1">
      <formula>WEEKDAY($A28)=1</formula>
    </cfRule>
  </conditionalFormatting>
  <conditionalFormatting sqref="FK28">
    <cfRule type="expression" dxfId="6639" priority="8230" stopIfTrue="1">
      <formula>WEEKDAY($A28)=1</formula>
    </cfRule>
  </conditionalFormatting>
  <conditionalFormatting sqref="FK28">
    <cfRule type="expression" dxfId="6638" priority="8229" stopIfTrue="1">
      <formula>WEEKDAY($A28)=1</formula>
    </cfRule>
  </conditionalFormatting>
  <conditionalFormatting sqref="FK28">
    <cfRule type="expression" dxfId="6637" priority="8182" stopIfTrue="1">
      <formula>WEEKDAY($A28)=1</formula>
    </cfRule>
  </conditionalFormatting>
  <conditionalFormatting sqref="FK28">
    <cfRule type="expression" dxfId="6636" priority="8228" stopIfTrue="1">
      <formula>WEEKDAY($A28)=1</formula>
    </cfRule>
  </conditionalFormatting>
  <conditionalFormatting sqref="FK28">
    <cfRule type="expression" dxfId="6635" priority="8227" stopIfTrue="1">
      <formula>WEEKDAY($A28)=1</formula>
    </cfRule>
  </conditionalFormatting>
  <conditionalFormatting sqref="FK28">
    <cfRule type="expression" dxfId="6634" priority="8226" stopIfTrue="1">
      <formula>WEEKDAY($A28)=1</formula>
    </cfRule>
  </conditionalFormatting>
  <conditionalFormatting sqref="FK28">
    <cfRule type="expression" dxfId="6633" priority="8225" stopIfTrue="1">
      <formula>WEEKDAY($A28)=1</formula>
    </cfRule>
  </conditionalFormatting>
  <conditionalFormatting sqref="FK28">
    <cfRule type="expression" dxfId="6632" priority="8224" stopIfTrue="1">
      <formula>WEEKDAY($A28)=1</formula>
    </cfRule>
  </conditionalFormatting>
  <conditionalFormatting sqref="FK28">
    <cfRule type="expression" dxfId="6631" priority="8223" stopIfTrue="1">
      <formula>WEEKDAY($A28)=1</formula>
    </cfRule>
  </conditionalFormatting>
  <conditionalFormatting sqref="FK28">
    <cfRule type="expression" dxfId="6630" priority="8222" stopIfTrue="1">
      <formula>WEEKDAY($A28)=1</formula>
    </cfRule>
  </conditionalFormatting>
  <conditionalFormatting sqref="FK28">
    <cfRule type="expression" dxfId="6629" priority="8221" stopIfTrue="1">
      <formula>WEEKDAY($A28)=1</formula>
    </cfRule>
  </conditionalFormatting>
  <conditionalFormatting sqref="FK28">
    <cfRule type="expression" dxfId="6628" priority="8220" stopIfTrue="1">
      <formula>WEEKDAY($A28)=1</formula>
    </cfRule>
  </conditionalFormatting>
  <conditionalFormatting sqref="FK28">
    <cfRule type="expression" dxfId="6627" priority="8219" stopIfTrue="1">
      <formula>WEEKDAY($A28)=1</formula>
    </cfRule>
  </conditionalFormatting>
  <conditionalFormatting sqref="FK28">
    <cfRule type="expression" dxfId="6626" priority="8218" stopIfTrue="1">
      <formula>WEEKDAY($A28)=1</formula>
    </cfRule>
  </conditionalFormatting>
  <conditionalFormatting sqref="FK28">
    <cfRule type="expression" dxfId="6625" priority="8217" stopIfTrue="1">
      <formula>WEEKDAY($A28)=1</formula>
    </cfRule>
  </conditionalFormatting>
  <conditionalFormatting sqref="FK28">
    <cfRule type="expression" dxfId="6624" priority="8216" stopIfTrue="1">
      <formula>WEEKDAY($A28)=1</formula>
    </cfRule>
  </conditionalFormatting>
  <conditionalFormatting sqref="FK28">
    <cfRule type="expression" dxfId="6623" priority="8215" stopIfTrue="1">
      <formula>WEEKDAY($A28)=1</formula>
    </cfRule>
  </conditionalFormatting>
  <conditionalFormatting sqref="FK28">
    <cfRule type="expression" dxfId="6622" priority="8214" stopIfTrue="1">
      <formula>WEEKDAY($A28)=1</formula>
    </cfRule>
  </conditionalFormatting>
  <conditionalFormatting sqref="FK28">
    <cfRule type="expression" dxfId="6621" priority="8213" stopIfTrue="1">
      <formula>WEEKDAY($A28)=1</formula>
    </cfRule>
  </conditionalFormatting>
  <conditionalFormatting sqref="FK28">
    <cfRule type="expression" dxfId="6620" priority="8212" stopIfTrue="1">
      <formula>WEEKDAY($A28)=1</formula>
    </cfRule>
  </conditionalFormatting>
  <conditionalFormatting sqref="FK28">
    <cfRule type="expression" dxfId="6619" priority="8211" stopIfTrue="1">
      <formula>WEEKDAY($A28)=1</formula>
    </cfRule>
  </conditionalFormatting>
  <conditionalFormatting sqref="FK28">
    <cfRule type="expression" dxfId="6618" priority="8210" stopIfTrue="1">
      <formula>WEEKDAY($A28)=1</formula>
    </cfRule>
  </conditionalFormatting>
  <conditionalFormatting sqref="FK28">
    <cfRule type="expression" dxfId="6617" priority="8209" stopIfTrue="1">
      <formula>WEEKDAY($A28)=1</formula>
    </cfRule>
  </conditionalFormatting>
  <conditionalFormatting sqref="FK28">
    <cfRule type="expression" dxfId="6616" priority="8208" stopIfTrue="1">
      <formula>WEEKDAY($A28)=1</formula>
    </cfRule>
  </conditionalFormatting>
  <conditionalFormatting sqref="FK28">
    <cfRule type="expression" dxfId="6615" priority="8207" stopIfTrue="1">
      <formula>WEEKDAY($A28)=1</formula>
    </cfRule>
  </conditionalFormatting>
  <conditionalFormatting sqref="FK28">
    <cfRule type="expression" dxfId="6614" priority="8206" stopIfTrue="1">
      <formula>WEEKDAY($A28)=1</formula>
    </cfRule>
  </conditionalFormatting>
  <conditionalFormatting sqref="FK28">
    <cfRule type="expression" dxfId="6613" priority="8205" stopIfTrue="1">
      <formula>WEEKDAY($A28)=1</formula>
    </cfRule>
  </conditionalFormatting>
  <conditionalFormatting sqref="FK28">
    <cfRule type="expression" dxfId="6612" priority="8204" stopIfTrue="1">
      <formula>WEEKDAY($A28)=1</formula>
    </cfRule>
  </conditionalFormatting>
  <conditionalFormatting sqref="FK28">
    <cfRule type="expression" dxfId="6611" priority="8203" stopIfTrue="1">
      <formula>WEEKDAY($A28)=1</formula>
    </cfRule>
  </conditionalFormatting>
  <conditionalFormatting sqref="FK28">
    <cfRule type="expression" dxfId="6610" priority="8202" stopIfTrue="1">
      <formula>WEEKDAY($A28)=1</formula>
    </cfRule>
  </conditionalFormatting>
  <conditionalFormatting sqref="FK28">
    <cfRule type="expression" dxfId="6609" priority="8201" stopIfTrue="1">
      <formula>WEEKDAY($A28)=1</formula>
    </cfRule>
  </conditionalFormatting>
  <conditionalFormatting sqref="FK28">
    <cfRule type="expression" dxfId="6608" priority="8200" stopIfTrue="1">
      <formula>WEEKDAY($A28)=1</formula>
    </cfRule>
  </conditionalFormatting>
  <conditionalFormatting sqref="FK28">
    <cfRule type="expression" dxfId="6607" priority="8199" stopIfTrue="1">
      <formula>WEEKDAY($A28)=1</formula>
    </cfRule>
  </conditionalFormatting>
  <conditionalFormatting sqref="FK28">
    <cfRule type="expression" dxfId="6606" priority="8198" stopIfTrue="1">
      <formula>WEEKDAY($A28)=1</formula>
    </cfRule>
  </conditionalFormatting>
  <conditionalFormatting sqref="FK28">
    <cfRule type="expression" dxfId="6605" priority="8197" stopIfTrue="1">
      <formula>WEEKDAY($A28)=1</formula>
    </cfRule>
  </conditionalFormatting>
  <conditionalFormatting sqref="FK28">
    <cfRule type="expression" dxfId="6604" priority="8196" stopIfTrue="1">
      <formula>WEEKDAY($A28)=1</formula>
    </cfRule>
  </conditionalFormatting>
  <conditionalFormatting sqref="FK28">
    <cfRule type="expression" dxfId="6603" priority="8195" stopIfTrue="1">
      <formula>WEEKDAY($A28)=1</formula>
    </cfRule>
  </conditionalFormatting>
  <conditionalFormatting sqref="FK28">
    <cfRule type="expression" dxfId="6602" priority="8194" stopIfTrue="1">
      <formula>WEEKDAY($A28)=1</formula>
    </cfRule>
  </conditionalFormatting>
  <conditionalFormatting sqref="FK28">
    <cfRule type="expression" dxfId="6601" priority="8193" stopIfTrue="1">
      <formula>WEEKDAY($A28)=1</formula>
    </cfRule>
  </conditionalFormatting>
  <conditionalFormatting sqref="FK28">
    <cfRule type="expression" dxfId="6600" priority="8192" stopIfTrue="1">
      <formula>WEEKDAY($A28)=1</formula>
    </cfRule>
  </conditionalFormatting>
  <conditionalFormatting sqref="FK28">
    <cfRule type="expression" dxfId="6599" priority="8191" stopIfTrue="1">
      <formula>WEEKDAY($A28)=1</formula>
    </cfRule>
  </conditionalFormatting>
  <conditionalFormatting sqref="FK28">
    <cfRule type="expression" dxfId="6598" priority="8190" stopIfTrue="1">
      <formula>WEEKDAY($A28)=1</formula>
    </cfRule>
  </conditionalFormatting>
  <conditionalFormatting sqref="FK28">
    <cfRule type="expression" dxfId="6597" priority="8189" stopIfTrue="1">
      <formula>WEEKDAY($A28)=1</formula>
    </cfRule>
  </conditionalFormatting>
  <conditionalFormatting sqref="FK28">
    <cfRule type="expression" dxfId="6596" priority="8188" stopIfTrue="1">
      <formula>WEEKDAY($A28)=1</formula>
    </cfRule>
  </conditionalFormatting>
  <conditionalFormatting sqref="FK28">
    <cfRule type="expression" dxfId="6595" priority="8187" stopIfTrue="1">
      <formula>WEEKDAY($A28)=1</formula>
    </cfRule>
  </conditionalFormatting>
  <conditionalFormatting sqref="FK28">
    <cfRule type="expression" dxfId="6594" priority="8186" stopIfTrue="1">
      <formula>WEEKDAY($A28)=1</formula>
    </cfRule>
  </conditionalFormatting>
  <conditionalFormatting sqref="FK28">
    <cfRule type="expression" dxfId="6593" priority="8185" stopIfTrue="1">
      <formula>WEEKDAY($A28)=1</formula>
    </cfRule>
  </conditionalFormatting>
  <conditionalFormatting sqref="FK28">
    <cfRule type="expression" dxfId="6592" priority="8184" stopIfTrue="1">
      <formula>WEEKDAY($A28)=1</formula>
    </cfRule>
  </conditionalFormatting>
  <conditionalFormatting sqref="FK28">
    <cfRule type="expression" dxfId="6591" priority="8183" stopIfTrue="1">
      <formula>WEEKDAY($A28)=1</formula>
    </cfRule>
  </conditionalFormatting>
  <conditionalFormatting sqref="FK28">
    <cfRule type="expression" dxfId="6590" priority="8178" stopIfTrue="1">
      <formula>WEEKDAY($A28)=1</formula>
    </cfRule>
  </conditionalFormatting>
  <conditionalFormatting sqref="FK28">
    <cfRule type="expression" dxfId="6589" priority="8181" stopIfTrue="1">
      <formula>WEEKDAY($A28)=1</formula>
    </cfRule>
  </conditionalFormatting>
  <conditionalFormatting sqref="FK28">
    <cfRule type="expression" dxfId="6588" priority="8180" stopIfTrue="1">
      <formula>WEEKDAY($A28)=1</formula>
    </cfRule>
  </conditionalFormatting>
  <conditionalFormatting sqref="FK28">
    <cfRule type="expression" dxfId="6587" priority="8179" stopIfTrue="1">
      <formula>WEEKDAY($A28)=1</formula>
    </cfRule>
  </conditionalFormatting>
  <conditionalFormatting sqref="FK28">
    <cfRule type="expression" dxfId="6586" priority="8177" stopIfTrue="1">
      <formula>WEEKDAY($A28)=1</formula>
    </cfRule>
  </conditionalFormatting>
  <conditionalFormatting sqref="FK28">
    <cfRule type="expression" dxfId="6585" priority="8176" stopIfTrue="1">
      <formula>WEEKDAY($A28)=1</formula>
    </cfRule>
  </conditionalFormatting>
  <conditionalFormatting sqref="FK28">
    <cfRule type="expression" dxfId="6584" priority="8175" stopIfTrue="1">
      <formula>WEEKDAY($A28)=1</formula>
    </cfRule>
  </conditionalFormatting>
  <conditionalFormatting sqref="FK28">
    <cfRule type="expression" dxfId="6583" priority="8174" stopIfTrue="1">
      <formula>WEEKDAY($A28)=1</formula>
    </cfRule>
  </conditionalFormatting>
  <conditionalFormatting sqref="FK28">
    <cfRule type="expression" dxfId="6582" priority="8127" stopIfTrue="1">
      <formula>WEEKDAY($A28)=1</formula>
    </cfRule>
  </conditionalFormatting>
  <conditionalFormatting sqref="FK28">
    <cfRule type="expression" dxfId="6581" priority="8173" stopIfTrue="1">
      <formula>WEEKDAY($A28)=1</formula>
    </cfRule>
  </conditionalFormatting>
  <conditionalFormatting sqref="FK28">
    <cfRule type="expression" dxfId="6580" priority="8172" stopIfTrue="1">
      <formula>WEEKDAY($A28)=1</formula>
    </cfRule>
  </conditionalFormatting>
  <conditionalFormatting sqref="FK28">
    <cfRule type="expression" dxfId="6579" priority="8171" stopIfTrue="1">
      <formula>WEEKDAY($A28)=1</formula>
    </cfRule>
  </conditionalFormatting>
  <conditionalFormatting sqref="FK28">
    <cfRule type="expression" dxfId="6578" priority="8170" stopIfTrue="1">
      <formula>WEEKDAY($A28)=1</formula>
    </cfRule>
  </conditionalFormatting>
  <conditionalFormatting sqref="FK28">
    <cfRule type="expression" dxfId="6577" priority="8169" stopIfTrue="1">
      <formula>WEEKDAY($A28)=1</formula>
    </cfRule>
  </conditionalFormatting>
  <conditionalFormatting sqref="FK28">
    <cfRule type="expression" dxfId="6576" priority="8168" stopIfTrue="1">
      <formula>WEEKDAY($A28)=1</formula>
    </cfRule>
  </conditionalFormatting>
  <conditionalFormatting sqref="FK28">
    <cfRule type="expression" dxfId="6575" priority="8167" stopIfTrue="1">
      <formula>WEEKDAY($A28)=1</formula>
    </cfRule>
  </conditionalFormatting>
  <conditionalFormatting sqref="FK28">
    <cfRule type="expression" dxfId="6574" priority="8166" stopIfTrue="1">
      <formula>WEEKDAY($A28)=1</formula>
    </cfRule>
  </conditionalFormatting>
  <conditionalFormatting sqref="FK28">
    <cfRule type="expression" dxfId="6573" priority="8165" stopIfTrue="1">
      <formula>WEEKDAY($A28)=1</formula>
    </cfRule>
  </conditionalFormatting>
  <conditionalFormatting sqref="FK28">
    <cfRule type="expression" dxfId="6572" priority="8164" stopIfTrue="1">
      <formula>WEEKDAY($A28)=1</formula>
    </cfRule>
  </conditionalFormatting>
  <conditionalFormatting sqref="FK28">
    <cfRule type="expression" dxfId="6571" priority="8163" stopIfTrue="1">
      <formula>WEEKDAY($A28)=1</formula>
    </cfRule>
  </conditionalFormatting>
  <conditionalFormatting sqref="FK28">
    <cfRule type="expression" dxfId="6570" priority="8162" stopIfTrue="1">
      <formula>WEEKDAY($A28)=1</formula>
    </cfRule>
  </conditionalFormatting>
  <conditionalFormatting sqref="FK28">
    <cfRule type="expression" dxfId="6569" priority="8161" stopIfTrue="1">
      <formula>WEEKDAY($A28)=1</formula>
    </cfRule>
  </conditionalFormatting>
  <conditionalFormatting sqref="FK28">
    <cfRule type="expression" dxfId="6568" priority="8160" stopIfTrue="1">
      <formula>WEEKDAY($A28)=1</formula>
    </cfRule>
  </conditionalFormatting>
  <conditionalFormatting sqref="FK28">
    <cfRule type="expression" dxfId="6567" priority="8159" stopIfTrue="1">
      <formula>WEEKDAY($A28)=1</formula>
    </cfRule>
  </conditionalFormatting>
  <conditionalFormatting sqref="FK28">
    <cfRule type="expression" dxfId="6566" priority="8158" stopIfTrue="1">
      <formula>WEEKDAY($A28)=1</formula>
    </cfRule>
  </conditionalFormatting>
  <conditionalFormatting sqref="FK28">
    <cfRule type="expression" dxfId="6565" priority="8157" stopIfTrue="1">
      <formula>WEEKDAY($A28)=1</formula>
    </cfRule>
  </conditionalFormatting>
  <conditionalFormatting sqref="FK28">
    <cfRule type="expression" dxfId="6564" priority="8156" stopIfTrue="1">
      <formula>WEEKDAY($A28)=1</formula>
    </cfRule>
  </conditionalFormatting>
  <conditionalFormatting sqref="FK28">
    <cfRule type="expression" dxfId="6563" priority="8155" stopIfTrue="1">
      <formula>WEEKDAY($A28)=1</formula>
    </cfRule>
  </conditionalFormatting>
  <conditionalFormatting sqref="FK28">
    <cfRule type="expression" dxfId="6562" priority="8154" stopIfTrue="1">
      <formula>WEEKDAY($A28)=1</formula>
    </cfRule>
  </conditionalFormatting>
  <conditionalFormatting sqref="FK28">
    <cfRule type="expression" dxfId="6561" priority="8153" stopIfTrue="1">
      <formula>WEEKDAY($A28)=1</formula>
    </cfRule>
  </conditionalFormatting>
  <conditionalFormatting sqref="FK28">
    <cfRule type="expression" dxfId="6560" priority="8152" stopIfTrue="1">
      <formula>WEEKDAY($A28)=1</formula>
    </cfRule>
  </conditionalFormatting>
  <conditionalFormatting sqref="FK28">
    <cfRule type="expression" dxfId="6559" priority="8151" stopIfTrue="1">
      <formula>WEEKDAY($A28)=1</formula>
    </cfRule>
  </conditionalFormatting>
  <conditionalFormatting sqref="FK28">
    <cfRule type="expression" dxfId="6558" priority="8150" stopIfTrue="1">
      <formula>WEEKDAY($A28)=1</formula>
    </cfRule>
  </conditionalFormatting>
  <conditionalFormatting sqref="FK28">
    <cfRule type="expression" dxfId="6557" priority="8149" stopIfTrue="1">
      <formula>WEEKDAY($A28)=1</formula>
    </cfRule>
  </conditionalFormatting>
  <conditionalFormatting sqref="FK28">
    <cfRule type="expression" dxfId="6556" priority="8148" stopIfTrue="1">
      <formula>WEEKDAY($A28)=1</formula>
    </cfRule>
  </conditionalFormatting>
  <conditionalFormatting sqref="FK28">
    <cfRule type="expression" dxfId="6555" priority="8147" stopIfTrue="1">
      <formula>WEEKDAY($A28)=1</formula>
    </cfRule>
  </conditionalFormatting>
  <conditionalFormatting sqref="FK28">
    <cfRule type="expression" dxfId="6554" priority="8146" stopIfTrue="1">
      <formula>WEEKDAY($A28)=1</formula>
    </cfRule>
  </conditionalFormatting>
  <conditionalFormatting sqref="FK28">
    <cfRule type="expression" dxfId="6553" priority="8145" stopIfTrue="1">
      <formula>WEEKDAY($A28)=1</formula>
    </cfRule>
  </conditionalFormatting>
  <conditionalFormatting sqref="FK28">
    <cfRule type="expression" dxfId="6552" priority="8144" stopIfTrue="1">
      <formula>WEEKDAY($A28)=1</formula>
    </cfRule>
  </conditionalFormatting>
  <conditionalFormatting sqref="FK28">
    <cfRule type="expression" dxfId="6551" priority="8143" stopIfTrue="1">
      <formula>WEEKDAY($A28)=1</formula>
    </cfRule>
  </conditionalFormatting>
  <conditionalFormatting sqref="FK28">
    <cfRule type="expression" dxfId="6550" priority="8142" stopIfTrue="1">
      <formula>WEEKDAY($A28)=1</formula>
    </cfRule>
  </conditionalFormatting>
  <conditionalFormatting sqref="FK28">
    <cfRule type="expression" dxfId="6549" priority="8141" stopIfTrue="1">
      <formula>WEEKDAY($A28)=1</formula>
    </cfRule>
  </conditionalFormatting>
  <conditionalFormatting sqref="FK28">
    <cfRule type="expression" dxfId="6548" priority="8140" stopIfTrue="1">
      <formula>WEEKDAY($A28)=1</formula>
    </cfRule>
  </conditionalFormatting>
  <conditionalFormatting sqref="FK28">
    <cfRule type="expression" dxfId="6547" priority="8139" stopIfTrue="1">
      <formula>WEEKDAY($A28)=1</formula>
    </cfRule>
  </conditionalFormatting>
  <conditionalFormatting sqref="FK28">
    <cfRule type="expression" dxfId="6546" priority="8138" stopIfTrue="1">
      <formula>WEEKDAY($A28)=1</formula>
    </cfRule>
  </conditionalFormatting>
  <conditionalFormatting sqref="FK28">
    <cfRule type="expression" dxfId="6545" priority="8137" stopIfTrue="1">
      <formula>WEEKDAY($A28)=1</formula>
    </cfRule>
  </conditionalFormatting>
  <conditionalFormatting sqref="FK28">
    <cfRule type="expression" dxfId="6544" priority="8136" stopIfTrue="1">
      <formula>WEEKDAY($A28)=1</formula>
    </cfRule>
  </conditionalFormatting>
  <conditionalFormatting sqref="FK28">
    <cfRule type="expression" dxfId="6543" priority="8135" stopIfTrue="1">
      <formula>WEEKDAY($A28)=1</formula>
    </cfRule>
  </conditionalFormatting>
  <conditionalFormatting sqref="FK28">
    <cfRule type="expression" dxfId="6542" priority="8134" stopIfTrue="1">
      <formula>WEEKDAY($A28)=1</formula>
    </cfRule>
  </conditionalFormatting>
  <conditionalFormatting sqref="FK28">
    <cfRule type="expression" dxfId="6541" priority="8133" stopIfTrue="1">
      <formula>WEEKDAY($A28)=1</formula>
    </cfRule>
  </conditionalFormatting>
  <conditionalFormatting sqref="FK28">
    <cfRule type="expression" dxfId="6540" priority="8132" stopIfTrue="1">
      <formula>WEEKDAY($A28)=1</formula>
    </cfRule>
  </conditionalFormatting>
  <conditionalFormatting sqref="FK28">
    <cfRule type="expression" dxfId="6539" priority="8131" stopIfTrue="1">
      <formula>WEEKDAY($A28)=1</formula>
    </cfRule>
  </conditionalFormatting>
  <conditionalFormatting sqref="FK28">
    <cfRule type="expression" dxfId="6538" priority="8130" stopIfTrue="1">
      <formula>WEEKDAY($A28)=1</formula>
    </cfRule>
  </conditionalFormatting>
  <conditionalFormatting sqref="FK28">
    <cfRule type="expression" dxfId="6537" priority="8129" stopIfTrue="1">
      <formula>WEEKDAY($A28)=1</formula>
    </cfRule>
  </conditionalFormatting>
  <conditionalFormatting sqref="FK28">
    <cfRule type="expression" dxfId="6536" priority="8128" stopIfTrue="1">
      <formula>WEEKDAY($A28)=1</formula>
    </cfRule>
  </conditionalFormatting>
  <conditionalFormatting sqref="FK28">
    <cfRule type="expression" dxfId="6535" priority="8126" stopIfTrue="1">
      <formula>WEEKDAY($A28)=1</formula>
    </cfRule>
  </conditionalFormatting>
  <conditionalFormatting sqref="FK28">
    <cfRule type="expression" dxfId="6534" priority="8125" stopIfTrue="1">
      <formula>WEEKDAY($A28)=1</formula>
    </cfRule>
  </conditionalFormatting>
  <conditionalFormatting sqref="FK28">
    <cfRule type="expression" dxfId="6533" priority="8124" stopIfTrue="1">
      <formula>WEEKDAY($A28)=1</formula>
    </cfRule>
  </conditionalFormatting>
  <conditionalFormatting sqref="FK28">
    <cfRule type="expression" dxfId="6532" priority="8123" stopIfTrue="1">
      <formula>WEEKDAY($A28)=1</formula>
    </cfRule>
  </conditionalFormatting>
  <conditionalFormatting sqref="FK28">
    <cfRule type="expression" dxfId="6531" priority="8122" stopIfTrue="1">
      <formula>WEEKDAY($A28)=1</formula>
    </cfRule>
  </conditionalFormatting>
  <conditionalFormatting sqref="FK28">
    <cfRule type="expression" dxfId="6530" priority="8121" stopIfTrue="1">
      <formula>WEEKDAY($A28)=1</formula>
    </cfRule>
  </conditionalFormatting>
  <conditionalFormatting sqref="FK28">
    <cfRule type="expression" dxfId="6529" priority="8120" stopIfTrue="1">
      <formula>WEEKDAY($A28)=1</formula>
    </cfRule>
  </conditionalFormatting>
  <conditionalFormatting sqref="FK28">
    <cfRule type="expression" dxfId="6528" priority="8119" stopIfTrue="1">
      <formula>WEEKDAY($A28)=1</formula>
    </cfRule>
  </conditionalFormatting>
  <conditionalFormatting sqref="FK28">
    <cfRule type="expression" dxfId="6527" priority="8118" stopIfTrue="1">
      <formula>WEEKDAY($A28)=1</formula>
    </cfRule>
  </conditionalFormatting>
  <conditionalFormatting sqref="FK28">
    <cfRule type="expression" dxfId="6526" priority="8117" stopIfTrue="1">
      <formula>WEEKDAY($A28)=1</formula>
    </cfRule>
  </conditionalFormatting>
  <conditionalFormatting sqref="FK28">
    <cfRule type="expression" dxfId="6525" priority="8116" stopIfTrue="1">
      <formula>WEEKDAY($A28)=1</formula>
    </cfRule>
  </conditionalFormatting>
  <conditionalFormatting sqref="FK28">
    <cfRule type="expression" dxfId="6524" priority="8115" stopIfTrue="1">
      <formula>WEEKDAY($A28)=1</formula>
    </cfRule>
  </conditionalFormatting>
  <conditionalFormatting sqref="FK28">
    <cfRule type="expression" dxfId="6523" priority="8114" stopIfTrue="1">
      <formula>WEEKDAY($A28)=1</formula>
    </cfRule>
  </conditionalFormatting>
  <conditionalFormatting sqref="FK28">
    <cfRule type="expression" dxfId="6522" priority="8113" stopIfTrue="1">
      <formula>WEEKDAY($A28)=1</formula>
    </cfRule>
  </conditionalFormatting>
  <conditionalFormatting sqref="FK28">
    <cfRule type="expression" dxfId="6521" priority="8112" stopIfTrue="1">
      <formula>WEEKDAY($A28)=1</formula>
    </cfRule>
  </conditionalFormatting>
  <conditionalFormatting sqref="FK28">
    <cfRule type="expression" dxfId="6520" priority="8111" stopIfTrue="1">
      <formula>WEEKDAY($A28)=1</formula>
    </cfRule>
  </conditionalFormatting>
  <conditionalFormatting sqref="FK28">
    <cfRule type="expression" dxfId="6519" priority="8110" stopIfTrue="1">
      <formula>WEEKDAY($A28)=1</formula>
    </cfRule>
  </conditionalFormatting>
  <conditionalFormatting sqref="FK28">
    <cfRule type="expression" dxfId="6518" priority="8109" stopIfTrue="1">
      <formula>WEEKDAY($A28)=1</formula>
    </cfRule>
  </conditionalFormatting>
  <conditionalFormatting sqref="FK28">
    <cfRule type="expression" dxfId="6517" priority="8108" stopIfTrue="1">
      <formula>WEEKDAY($A28)=1</formula>
    </cfRule>
  </conditionalFormatting>
  <conditionalFormatting sqref="FK28">
    <cfRule type="expression" dxfId="6516" priority="8107" stopIfTrue="1">
      <formula>WEEKDAY($A28)=1</formula>
    </cfRule>
  </conditionalFormatting>
  <conditionalFormatting sqref="FK28">
    <cfRule type="expression" dxfId="6515" priority="8106" stopIfTrue="1">
      <formula>WEEKDAY($A28)=1</formula>
    </cfRule>
  </conditionalFormatting>
  <conditionalFormatting sqref="FK28">
    <cfRule type="expression" dxfId="6514" priority="8105" stopIfTrue="1">
      <formula>WEEKDAY($A28)=1</formula>
    </cfRule>
  </conditionalFormatting>
  <conditionalFormatting sqref="FK28">
    <cfRule type="expression" dxfId="6513" priority="8104" stopIfTrue="1">
      <formula>WEEKDAY($A28)=1</formula>
    </cfRule>
  </conditionalFormatting>
  <conditionalFormatting sqref="FK28">
    <cfRule type="expression" dxfId="6512" priority="8103" stopIfTrue="1">
      <formula>WEEKDAY($A28)=1</formula>
    </cfRule>
  </conditionalFormatting>
  <conditionalFormatting sqref="FK28">
    <cfRule type="expression" dxfId="6511" priority="8102" stopIfTrue="1">
      <formula>WEEKDAY($A28)=1</formula>
    </cfRule>
  </conditionalFormatting>
  <conditionalFormatting sqref="FK28">
    <cfRule type="expression" dxfId="6510" priority="8101" stopIfTrue="1">
      <formula>WEEKDAY($A28)=1</formula>
    </cfRule>
  </conditionalFormatting>
  <conditionalFormatting sqref="FK28">
    <cfRule type="expression" dxfId="6509" priority="8100" stopIfTrue="1">
      <formula>WEEKDAY($A28)=1</formula>
    </cfRule>
  </conditionalFormatting>
  <conditionalFormatting sqref="FK28">
    <cfRule type="expression" dxfId="6508" priority="8099" stopIfTrue="1">
      <formula>WEEKDAY($A28)=1</formula>
    </cfRule>
  </conditionalFormatting>
  <conditionalFormatting sqref="FK28">
    <cfRule type="expression" dxfId="6507" priority="8098" stopIfTrue="1">
      <formula>WEEKDAY($A28)=1</formula>
    </cfRule>
  </conditionalFormatting>
  <conditionalFormatting sqref="FK28">
    <cfRule type="expression" dxfId="6506" priority="8097" stopIfTrue="1">
      <formula>WEEKDAY($A28)=1</formula>
    </cfRule>
  </conditionalFormatting>
  <conditionalFormatting sqref="FK28">
    <cfRule type="expression" dxfId="6505" priority="8096" stopIfTrue="1">
      <formula>WEEKDAY($A28)=1</formula>
    </cfRule>
  </conditionalFormatting>
  <conditionalFormatting sqref="FK28">
    <cfRule type="expression" dxfId="6504" priority="8095" stopIfTrue="1">
      <formula>WEEKDAY($A28)=1</formula>
    </cfRule>
  </conditionalFormatting>
  <conditionalFormatting sqref="FK28">
    <cfRule type="expression" dxfId="6503" priority="8094" stopIfTrue="1">
      <formula>WEEKDAY($A28)=1</formula>
    </cfRule>
  </conditionalFormatting>
  <conditionalFormatting sqref="FK28">
    <cfRule type="expression" dxfId="6502" priority="8093" stopIfTrue="1">
      <formula>WEEKDAY($A28)=1</formula>
    </cfRule>
  </conditionalFormatting>
  <conditionalFormatting sqref="FK28">
    <cfRule type="expression" dxfId="6501" priority="8089" stopIfTrue="1">
      <formula>WEEKDAY($A28)=1</formula>
    </cfRule>
  </conditionalFormatting>
  <conditionalFormatting sqref="FK28">
    <cfRule type="expression" dxfId="6500" priority="8092" stopIfTrue="1">
      <formula>WEEKDAY($A28)=1</formula>
    </cfRule>
  </conditionalFormatting>
  <conditionalFormatting sqref="FK28">
    <cfRule type="expression" dxfId="6499" priority="8091" stopIfTrue="1">
      <formula>WEEKDAY($A28)=1</formula>
    </cfRule>
  </conditionalFormatting>
  <conditionalFormatting sqref="FK28">
    <cfRule type="expression" dxfId="6498" priority="8090" stopIfTrue="1">
      <formula>WEEKDAY($A28)=1</formula>
    </cfRule>
  </conditionalFormatting>
  <conditionalFormatting sqref="FK28">
    <cfRule type="expression" dxfId="6497" priority="8088" stopIfTrue="1">
      <formula>WEEKDAY($A28)=1</formula>
    </cfRule>
  </conditionalFormatting>
  <conditionalFormatting sqref="FK28">
    <cfRule type="expression" dxfId="6496" priority="8087" stopIfTrue="1">
      <formula>WEEKDAY($A28)=1</formula>
    </cfRule>
  </conditionalFormatting>
  <conditionalFormatting sqref="FK28">
    <cfRule type="expression" dxfId="6495" priority="8086" stopIfTrue="1">
      <formula>WEEKDAY($A28)=1</formula>
    </cfRule>
  </conditionalFormatting>
  <conditionalFormatting sqref="FK28">
    <cfRule type="expression" dxfId="6494" priority="8085" stopIfTrue="1">
      <formula>WEEKDAY($A28)=1</formula>
    </cfRule>
  </conditionalFormatting>
  <conditionalFormatting sqref="FK28">
    <cfRule type="expression" dxfId="6493" priority="8038" stopIfTrue="1">
      <formula>WEEKDAY($A28)=1</formula>
    </cfRule>
  </conditionalFormatting>
  <conditionalFormatting sqref="FK28">
    <cfRule type="expression" dxfId="6492" priority="8084" stopIfTrue="1">
      <formula>WEEKDAY($A28)=1</formula>
    </cfRule>
  </conditionalFormatting>
  <conditionalFormatting sqref="FK28">
    <cfRule type="expression" dxfId="6491" priority="8083" stopIfTrue="1">
      <formula>WEEKDAY($A28)=1</formula>
    </cfRule>
  </conditionalFormatting>
  <conditionalFormatting sqref="FK28">
    <cfRule type="expression" dxfId="6490" priority="8082" stopIfTrue="1">
      <formula>WEEKDAY($A28)=1</formula>
    </cfRule>
  </conditionalFormatting>
  <conditionalFormatting sqref="FK28">
    <cfRule type="expression" dxfId="6489" priority="8081" stopIfTrue="1">
      <formula>WEEKDAY($A28)=1</formula>
    </cfRule>
  </conditionalFormatting>
  <conditionalFormatting sqref="FK28">
    <cfRule type="expression" dxfId="6488" priority="8080" stopIfTrue="1">
      <formula>WEEKDAY($A28)=1</formula>
    </cfRule>
  </conditionalFormatting>
  <conditionalFormatting sqref="FK28">
    <cfRule type="expression" dxfId="6487" priority="8079" stopIfTrue="1">
      <formula>WEEKDAY($A28)=1</formula>
    </cfRule>
  </conditionalFormatting>
  <conditionalFormatting sqref="FK28">
    <cfRule type="expression" dxfId="6486" priority="8078" stopIfTrue="1">
      <formula>WEEKDAY($A28)=1</formula>
    </cfRule>
  </conditionalFormatting>
  <conditionalFormatting sqref="FK28">
    <cfRule type="expression" dxfId="6485" priority="8077" stopIfTrue="1">
      <formula>WEEKDAY($A28)=1</formula>
    </cfRule>
  </conditionalFormatting>
  <conditionalFormatting sqref="FK28">
    <cfRule type="expression" dxfId="6484" priority="8076" stopIfTrue="1">
      <formula>WEEKDAY($A28)=1</formula>
    </cfRule>
  </conditionalFormatting>
  <conditionalFormatting sqref="FK28">
    <cfRule type="expression" dxfId="6483" priority="8075" stopIfTrue="1">
      <formula>WEEKDAY($A28)=1</formula>
    </cfRule>
  </conditionalFormatting>
  <conditionalFormatting sqref="FK28">
    <cfRule type="expression" dxfId="6482" priority="8074" stopIfTrue="1">
      <formula>WEEKDAY($A28)=1</formula>
    </cfRule>
  </conditionalFormatting>
  <conditionalFormatting sqref="FK28">
    <cfRule type="expression" dxfId="6481" priority="8073" stopIfTrue="1">
      <formula>WEEKDAY($A28)=1</formula>
    </cfRule>
  </conditionalFormatting>
  <conditionalFormatting sqref="FK28">
    <cfRule type="expression" dxfId="6480" priority="8072" stopIfTrue="1">
      <formula>WEEKDAY($A28)=1</formula>
    </cfRule>
  </conditionalFormatting>
  <conditionalFormatting sqref="FK28">
    <cfRule type="expression" dxfId="6479" priority="8071" stopIfTrue="1">
      <formula>WEEKDAY($A28)=1</formula>
    </cfRule>
  </conditionalFormatting>
  <conditionalFormatting sqref="FK28">
    <cfRule type="expression" dxfId="6478" priority="8070" stopIfTrue="1">
      <formula>WEEKDAY($A28)=1</formula>
    </cfRule>
  </conditionalFormatting>
  <conditionalFormatting sqref="FK28">
    <cfRule type="expression" dxfId="6477" priority="8069" stopIfTrue="1">
      <formula>WEEKDAY($A28)=1</formula>
    </cfRule>
  </conditionalFormatting>
  <conditionalFormatting sqref="FK28">
    <cfRule type="expression" dxfId="6476" priority="8068" stopIfTrue="1">
      <formula>WEEKDAY($A28)=1</formula>
    </cfRule>
  </conditionalFormatting>
  <conditionalFormatting sqref="FK28">
    <cfRule type="expression" dxfId="6475" priority="8067" stopIfTrue="1">
      <formula>WEEKDAY($A28)=1</formula>
    </cfRule>
  </conditionalFormatting>
  <conditionalFormatting sqref="FK28">
    <cfRule type="expression" dxfId="6474" priority="8066" stopIfTrue="1">
      <formula>WEEKDAY($A28)=1</formula>
    </cfRule>
  </conditionalFormatting>
  <conditionalFormatting sqref="FK28">
    <cfRule type="expression" dxfId="6473" priority="8065" stopIfTrue="1">
      <formula>WEEKDAY($A28)=1</formula>
    </cfRule>
  </conditionalFormatting>
  <conditionalFormatting sqref="FK28">
    <cfRule type="expression" dxfId="6472" priority="8064" stopIfTrue="1">
      <formula>WEEKDAY($A28)=1</formula>
    </cfRule>
  </conditionalFormatting>
  <conditionalFormatting sqref="FK28">
    <cfRule type="expression" dxfId="6471" priority="8063" stopIfTrue="1">
      <formula>WEEKDAY($A28)=1</formula>
    </cfRule>
  </conditionalFormatting>
  <conditionalFormatting sqref="FK28">
    <cfRule type="expression" dxfId="6470" priority="8062" stopIfTrue="1">
      <formula>WEEKDAY($A28)=1</formula>
    </cfRule>
  </conditionalFormatting>
  <conditionalFormatting sqref="FK28">
    <cfRule type="expression" dxfId="6469" priority="8061" stopIfTrue="1">
      <formula>WEEKDAY($A28)=1</formula>
    </cfRule>
  </conditionalFormatting>
  <conditionalFormatting sqref="FK28">
    <cfRule type="expression" dxfId="6468" priority="8060" stopIfTrue="1">
      <formula>WEEKDAY($A28)=1</formula>
    </cfRule>
  </conditionalFormatting>
  <conditionalFormatting sqref="FK28">
    <cfRule type="expression" dxfId="6467" priority="8059" stopIfTrue="1">
      <formula>WEEKDAY($A28)=1</formula>
    </cfRule>
  </conditionalFormatting>
  <conditionalFormatting sqref="FK28">
    <cfRule type="expression" dxfId="6466" priority="8058" stopIfTrue="1">
      <formula>WEEKDAY($A28)=1</formula>
    </cfRule>
  </conditionalFormatting>
  <conditionalFormatting sqref="FK28">
    <cfRule type="expression" dxfId="6465" priority="8057" stopIfTrue="1">
      <formula>WEEKDAY($A28)=1</formula>
    </cfRule>
  </conditionalFormatting>
  <conditionalFormatting sqref="FK28">
    <cfRule type="expression" dxfId="6464" priority="8056" stopIfTrue="1">
      <formula>WEEKDAY($A28)=1</formula>
    </cfRule>
  </conditionalFormatting>
  <conditionalFormatting sqref="FK28">
    <cfRule type="expression" dxfId="6463" priority="8055" stopIfTrue="1">
      <formula>WEEKDAY($A28)=1</formula>
    </cfRule>
  </conditionalFormatting>
  <conditionalFormatting sqref="FK28">
    <cfRule type="expression" dxfId="6462" priority="8054" stopIfTrue="1">
      <formula>WEEKDAY($A28)=1</formula>
    </cfRule>
  </conditionalFormatting>
  <conditionalFormatting sqref="FK28">
    <cfRule type="expression" dxfId="6461" priority="8053" stopIfTrue="1">
      <formula>WEEKDAY($A28)=1</formula>
    </cfRule>
  </conditionalFormatting>
  <conditionalFormatting sqref="FK28">
    <cfRule type="expression" dxfId="6460" priority="8052" stopIfTrue="1">
      <formula>WEEKDAY($A28)=1</formula>
    </cfRule>
  </conditionalFormatting>
  <conditionalFormatting sqref="FK28">
    <cfRule type="expression" dxfId="6459" priority="8051" stopIfTrue="1">
      <formula>WEEKDAY($A28)=1</formula>
    </cfRule>
  </conditionalFormatting>
  <conditionalFormatting sqref="FK28">
    <cfRule type="expression" dxfId="6458" priority="8050" stopIfTrue="1">
      <formula>WEEKDAY($A28)=1</formula>
    </cfRule>
  </conditionalFormatting>
  <conditionalFormatting sqref="FK28">
    <cfRule type="expression" dxfId="6457" priority="8049" stopIfTrue="1">
      <formula>WEEKDAY($A28)=1</formula>
    </cfRule>
  </conditionalFormatting>
  <conditionalFormatting sqref="FK28">
    <cfRule type="expression" dxfId="6456" priority="8048" stopIfTrue="1">
      <formula>WEEKDAY($A28)=1</formula>
    </cfRule>
  </conditionalFormatting>
  <conditionalFormatting sqref="FK28">
    <cfRule type="expression" dxfId="6455" priority="8047" stopIfTrue="1">
      <formula>WEEKDAY($A28)=1</formula>
    </cfRule>
  </conditionalFormatting>
  <conditionalFormatting sqref="FK28">
    <cfRule type="expression" dxfId="6454" priority="8046" stopIfTrue="1">
      <formula>WEEKDAY($A28)=1</formula>
    </cfRule>
  </conditionalFormatting>
  <conditionalFormatting sqref="FK28">
    <cfRule type="expression" dxfId="6453" priority="8045" stopIfTrue="1">
      <formula>WEEKDAY($A28)=1</formula>
    </cfRule>
  </conditionalFormatting>
  <conditionalFormatting sqref="FK28">
    <cfRule type="expression" dxfId="6452" priority="8044" stopIfTrue="1">
      <formula>WEEKDAY($A28)=1</formula>
    </cfRule>
  </conditionalFormatting>
  <conditionalFormatting sqref="FK28">
    <cfRule type="expression" dxfId="6451" priority="8043" stopIfTrue="1">
      <formula>WEEKDAY($A28)=1</formula>
    </cfRule>
  </conditionalFormatting>
  <conditionalFormatting sqref="FK28">
    <cfRule type="expression" dxfId="6450" priority="8042" stopIfTrue="1">
      <formula>WEEKDAY($A28)=1</formula>
    </cfRule>
  </conditionalFormatting>
  <conditionalFormatting sqref="FK28">
    <cfRule type="expression" dxfId="6449" priority="8041" stopIfTrue="1">
      <formula>WEEKDAY($A28)=1</formula>
    </cfRule>
  </conditionalFormatting>
  <conditionalFormatting sqref="FK28">
    <cfRule type="expression" dxfId="6448" priority="8040" stopIfTrue="1">
      <formula>WEEKDAY($A28)=1</formula>
    </cfRule>
  </conditionalFormatting>
  <conditionalFormatting sqref="FK28">
    <cfRule type="expression" dxfId="6447" priority="8039" stopIfTrue="1">
      <formula>WEEKDAY($A28)=1</formula>
    </cfRule>
  </conditionalFormatting>
  <conditionalFormatting sqref="EC27">
    <cfRule type="expression" dxfId="6446" priority="8035" stopIfTrue="1">
      <formula>WEEKDAY($A27)=1</formula>
    </cfRule>
  </conditionalFormatting>
  <conditionalFormatting sqref="ED27">
    <cfRule type="expression" dxfId="6445" priority="8034" stopIfTrue="1">
      <formula>WEEKDAY($A27)=1</formula>
    </cfRule>
  </conditionalFormatting>
  <conditionalFormatting sqref="EV27">
    <cfRule type="expression" dxfId="6444" priority="8033" stopIfTrue="1">
      <formula>WEEKDAY($A27)=1</formula>
    </cfRule>
  </conditionalFormatting>
  <conditionalFormatting sqref="EU27">
    <cfRule type="expression" dxfId="6443" priority="8032" stopIfTrue="1">
      <formula>WEEKDAY($A27)=1</formula>
    </cfRule>
  </conditionalFormatting>
  <conditionalFormatting sqref="FL28">
    <cfRule type="expression" dxfId="6442" priority="8028" stopIfTrue="1">
      <formula>WEEKDAY($A28)=1</formula>
    </cfRule>
  </conditionalFormatting>
  <conditionalFormatting sqref="FL28">
    <cfRule type="expression" dxfId="6441" priority="8027" stopIfTrue="1">
      <formula>WEEKDAY($A28)=1</formula>
    </cfRule>
  </conditionalFormatting>
  <conditionalFormatting sqref="FL28">
    <cfRule type="expression" dxfId="6440" priority="8023" stopIfTrue="1">
      <formula>WEEKDAY($A28)=1</formula>
    </cfRule>
  </conditionalFormatting>
  <conditionalFormatting sqref="FL28">
    <cfRule type="expression" dxfId="6439" priority="8026" stopIfTrue="1">
      <formula>WEEKDAY($A28)=1</formula>
    </cfRule>
  </conditionalFormatting>
  <conditionalFormatting sqref="FL28">
    <cfRule type="expression" dxfId="6438" priority="8025" stopIfTrue="1">
      <formula>WEEKDAY($A28)=1</formula>
    </cfRule>
  </conditionalFormatting>
  <conditionalFormatting sqref="FL28">
    <cfRule type="expression" dxfId="6437" priority="8024" stopIfTrue="1">
      <formula>WEEKDAY($A28)=1</formula>
    </cfRule>
  </conditionalFormatting>
  <conditionalFormatting sqref="FL28">
    <cfRule type="expression" dxfId="6436" priority="8022" stopIfTrue="1">
      <formula>WEEKDAY($A28)=1</formula>
    </cfRule>
  </conditionalFormatting>
  <conditionalFormatting sqref="FL28">
    <cfRule type="expression" dxfId="6435" priority="8021" stopIfTrue="1">
      <formula>WEEKDAY($A28)=1</formula>
    </cfRule>
  </conditionalFormatting>
  <conditionalFormatting sqref="FL28">
    <cfRule type="expression" dxfId="6434" priority="8020" stopIfTrue="1">
      <formula>WEEKDAY($A28)=1</formula>
    </cfRule>
  </conditionalFormatting>
  <conditionalFormatting sqref="FL28">
    <cfRule type="expression" dxfId="6433" priority="8019" stopIfTrue="1">
      <formula>WEEKDAY($A28)=1</formula>
    </cfRule>
  </conditionalFormatting>
  <conditionalFormatting sqref="FL28">
    <cfRule type="expression" dxfId="6432" priority="7972" stopIfTrue="1">
      <formula>WEEKDAY($A28)=1</formula>
    </cfRule>
  </conditionalFormatting>
  <conditionalFormatting sqref="FL28">
    <cfRule type="expression" dxfId="6431" priority="8018" stopIfTrue="1">
      <formula>WEEKDAY($A28)=1</formula>
    </cfRule>
  </conditionalFormatting>
  <conditionalFormatting sqref="FL28">
    <cfRule type="expression" dxfId="6430" priority="8017" stopIfTrue="1">
      <formula>WEEKDAY($A28)=1</formula>
    </cfRule>
  </conditionalFormatting>
  <conditionalFormatting sqref="FL28">
    <cfRule type="expression" dxfId="6429" priority="8016" stopIfTrue="1">
      <formula>WEEKDAY($A28)=1</formula>
    </cfRule>
  </conditionalFormatting>
  <conditionalFormatting sqref="FL28">
    <cfRule type="expression" dxfId="6428" priority="8015" stopIfTrue="1">
      <formula>WEEKDAY($A28)=1</formula>
    </cfRule>
  </conditionalFormatting>
  <conditionalFormatting sqref="FL28">
    <cfRule type="expression" dxfId="6427" priority="8014" stopIfTrue="1">
      <formula>WEEKDAY($A28)=1</formula>
    </cfRule>
  </conditionalFormatting>
  <conditionalFormatting sqref="FL28">
    <cfRule type="expression" dxfId="6426" priority="8013" stopIfTrue="1">
      <formula>WEEKDAY($A28)=1</formula>
    </cfRule>
  </conditionalFormatting>
  <conditionalFormatting sqref="FL28">
    <cfRule type="expression" dxfId="6425" priority="8012" stopIfTrue="1">
      <formula>WEEKDAY($A28)=1</formula>
    </cfRule>
  </conditionalFormatting>
  <conditionalFormatting sqref="FL28">
    <cfRule type="expression" dxfId="6424" priority="8011" stopIfTrue="1">
      <formula>WEEKDAY($A28)=1</formula>
    </cfRule>
  </conditionalFormatting>
  <conditionalFormatting sqref="FL28">
    <cfRule type="expression" dxfId="6423" priority="8010" stopIfTrue="1">
      <formula>WEEKDAY($A28)=1</formula>
    </cfRule>
  </conditionalFormatting>
  <conditionalFormatting sqref="FL28">
    <cfRule type="expression" dxfId="6422" priority="8009" stopIfTrue="1">
      <formula>WEEKDAY($A28)=1</formula>
    </cfRule>
  </conditionalFormatting>
  <conditionalFormatting sqref="FL28">
    <cfRule type="expression" dxfId="6421" priority="8008" stopIfTrue="1">
      <formula>WEEKDAY($A28)=1</formula>
    </cfRule>
  </conditionalFormatting>
  <conditionalFormatting sqref="FL28">
    <cfRule type="expression" dxfId="6420" priority="8007" stopIfTrue="1">
      <formula>WEEKDAY($A28)=1</formula>
    </cfRule>
  </conditionalFormatting>
  <conditionalFormatting sqref="FL28">
    <cfRule type="expression" dxfId="6419" priority="8006" stopIfTrue="1">
      <formula>WEEKDAY($A28)=1</formula>
    </cfRule>
  </conditionalFormatting>
  <conditionalFormatting sqref="FL28">
    <cfRule type="expression" dxfId="6418" priority="8005" stopIfTrue="1">
      <formula>WEEKDAY($A28)=1</formula>
    </cfRule>
  </conditionalFormatting>
  <conditionalFormatting sqref="FL28">
    <cfRule type="expression" dxfId="6417" priority="8004" stopIfTrue="1">
      <formula>WEEKDAY($A28)=1</formula>
    </cfRule>
  </conditionalFormatting>
  <conditionalFormatting sqref="FL28">
    <cfRule type="expression" dxfId="6416" priority="8003" stopIfTrue="1">
      <formula>WEEKDAY($A28)=1</formula>
    </cfRule>
  </conditionalFormatting>
  <conditionalFormatting sqref="FL28">
    <cfRule type="expression" dxfId="6415" priority="8002" stopIfTrue="1">
      <formula>WEEKDAY($A28)=1</formula>
    </cfRule>
  </conditionalFormatting>
  <conditionalFormatting sqref="FL28">
    <cfRule type="expression" dxfId="6414" priority="8001" stopIfTrue="1">
      <formula>WEEKDAY($A28)=1</formula>
    </cfRule>
  </conditionalFormatting>
  <conditionalFormatting sqref="FL28">
    <cfRule type="expression" dxfId="6413" priority="8000" stopIfTrue="1">
      <formula>WEEKDAY($A28)=1</formula>
    </cfRule>
  </conditionalFormatting>
  <conditionalFormatting sqref="FL28">
    <cfRule type="expression" dxfId="6412" priority="7999" stopIfTrue="1">
      <formula>WEEKDAY($A28)=1</formula>
    </cfRule>
  </conditionalFormatting>
  <conditionalFormatting sqref="FL28">
    <cfRule type="expression" dxfId="6411" priority="7998" stopIfTrue="1">
      <formula>WEEKDAY($A28)=1</formula>
    </cfRule>
  </conditionalFormatting>
  <conditionalFormatting sqref="FL28">
    <cfRule type="expression" dxfId="6410" priority="7997" stopIfTrue="1">
      <formula>WEEKDAY($A28)=1</formula>
    </cfRule>
  </conditionalFormatting>
  <conditionalFormatting sqref="FL28">
    <cfRule type="expression" dxfId="6409" priority="7996" stopIfTrue="1">
      <formula>WEEKDAY($A28)=1</formula>
    </cfRule>
  </conditionalFormatting>
  <conditionalFormatting sqref="FL28">
    <cfRule type="expression" dxfId="6408" priority="7995" stopIfTrue="1">
      <formula>WEEKDAY($A28)=1</formula>
    </cfRule>
  </conditionalFormatting>
  <conditionalFormatting sqref="FL28">
    <cfRule type="expression" dxfId="6407" priority="7994" stopIfTrue="1">
      <formula>WEEKDAY($A28)=1</formula>
    </cfRule>
  </conditionalFormatting>
  <conditionalFormatting sqref="FL28">
    <cfRule type="expression" dxfId="6406" priority="7993" stopIfTrue="1">
      <formula>WEEKDAY($A28)=1</formula>
    </cfRule>
  </conditionalFormatting>
  <conditionalFormatting sqref="FL28">
    <cfRule type="expression" dxfId="6405" priority="7992" stopIfTrue="1">
      <formula>WEEKDAY($A28)=1</formula>
    </cfRule>
  </conditionalFormatting>
  <conditionalFormatting sqref="FL28">
    <cfRule type="expression" dxfId="6404" priority="7991" stopIfTrue="1">
      <formula>WEEKDAY($A28)=1</formula>
    </cfRule>
  </conditionalFormatting>
  <conditionalFormatting sqref="FL28">
    <cfRule type="expression" dxfId="6403" priority="7990" stopIfTrue="1">
      <formula>WEEKDAY($A28)=1</formula>
    </cfRule>
  </conditionalFormatting>
  <conditionalFormatting sqref="FL28">
    <cfRule type="expression" dxfId="6402" priority="7989" stopIfTrue="1">
      <formula>WEEKDAY($A28)=1</formula>
    </cfRule>
  </conditionalFormatting>
  <conditionalFormatting sqref="FL28">
    <cfRule type="expression" dxfId="6401" priority="7988" stopIfTrue="1">
      <formula>WEEKDAY($A28)=1</formula>
    </cfRule>
  </conditionalFormatting>
  <conditionalFormatting sqref="FL28">
    <cfRule type="expression" dxfId="6400" priority="7987" stopIfTrue="1">
      <formula>WEEKDAY($A28)=1</formula>
    </cfRule>
  </conditionalFormatting>
  <conditionalFormatting sqref="FL28">
    <cfRule type="expression" dxfId="6399" priority="7986" stopIfTrue="1">
      <formula>WEEKDAY($A28)=1</formula>
    </cfRule>
  </conditionalFormatting>
  <conditionalFormatting sqref="FL28">
    <cfRule type="expression" dxfId="6398" priority="7985" stopIfTrue="1">
      <formula>WEEKDAY($A28)=1</formula>
    </cfRule>
  </conditionalFormatting>
  <conditionalFormatting sqref="FL28">
    <cfRule type="expression" dxfId="6397" priority="7984" stopIfTrue="1">
      <formula>WEEKDAY($A28)=1</formula>
    </cfRule>
  </conditionalFormatting>
  <conditionalFormatting sqref="FL28">
    <cfRule type="expression" dxfId="6396" priority="7983" stopIfTrue="1">
      <formula>WEEKDAY($A28)=1</formula>
    </cfRule>
  </conditionalFormatting>
  <conditionalFormatting sqref="FL28">
    <cfRule type="expression" dxfId="6395" priority="7982" stopIfTrue="1">
      <formula>WEEKDAY($A28)=1</formula>
    </cfRule>
  </conditionalFormatting>
  <conditionalFormatting sqref="FL28">
    <cfRule type="expression" dxfId="6394" priority="7981" stopIfTrue="1">
      <formula>WEEKDAY($A28)=1</formula>
    </cfRule>
  </conditionalFormatting>
  <conditionalFormatting sqref="FL28">
    <cfRule type="expression" dxfId="6393" priority="7980" stopIfTrue="1">
      <formula>WEEKDAY($A28)=1</formula>
    </cfRule>
  </conditionalFormatting>
  <conditionalFormatting sqref="FL28">
    <cfRule type="expression" dxfId="6392" priority="7979" stopIfTrue="1">
      <formula>WEEKDAY($A28)=1</formula>
    </cfRule>
  </conditionalFormatting>
  <conditionalFormatting sqref="FL28">
    <cfRule type="expression" dxfId="6391" priority="7978" stopIfTrue="1">
      <formula>WEEKDAY($A28)=1</formula>
    </cfRule>
  </conditionalFormatting>
  <conditionalFormatting sqref="FL28">
    <cfRule type="expression" dxfId="6390" priority="7977" stopIfTrue="1">
      <formula>WEEKDAY($A28)=1</formula>
    </cfRule>
  </conditionalFormatting>
  <conditionalFormatting sqref="FL28">
    <cfRule type="expression" dxfId="6389" priority="7976" stopIfTrue="1">
      <formula>WEEKDAY($A28)=1</formula>
    </cfRule>
  </conditionalFormatting>
  <conditionalFormatting sqref="FL28">
    <cfRule type="expression" dxfId="6388" priority="7975" stopIfTrue="1">
      <formula>WEEKDAY($A28)=1</formula>
    </cfRule>
  </conditionalFormatting>
  <conditionalFormatting sqref="FL28">
    <cfRule type="expression" dxfId="6387" priority="7974" stopIfTrue="1">
      <formula>WEEKDAY($A28)=1</formula>
    </cfRule>
  </conditionalFormatting>
  <conditionalFormatting sqref="FL28">
    <cfRule type="expression" dxfId="6386" priority="7973" stopIfTrue="1">
      <formula>WEEKDAY($A28)=1</formula>
    </cfRule>
  </conditionalFormatting>
  <conditionalFormatting sqref="FL28">
    <cfRule type="expression" dxfId="6385" priority="7971" stopIfTrue="1">
      <formula>WEEKDAY($A28)=1</formula>
    </cfRule>
  </conditionalFormatting>
  <conditionalFormatting sqref="FL28">
    <cfRule type="expression" dxfId="6384" priority="7970" stopIfTrue="1">
      <formula>WEEKDAY($A28)=1</formula>
    </cfRule>
  </conditionalFormatting>
  <conditionalFormatting sqref="FL28">
    <cfRule type="expression" dxfId="6383" priority="7969" stopIfTrue="1">
      <formula>WEEKDAY($A28)=1</formula>
    </cfRule>
  </conditionalFormatting>
  <conditionalFormatting sqref="FL28">
    <cfRule type="expression" dxfId="6382" priority="7968" stopIfTrue="1">
      <formula>WEEKDAY($A28)=1</formula>
    </cfRule>
  </conditionalFormatting>
  <conditionalFormatting sqref="FL28">
    <cfRule type="expression" dxfId="6381" priority="7967" stopIfTrue="1">
      <formula>WEEKDAY($A28)=1</formula>
    </cfRule>
  </conditionalFormatting>
  <conditionalFormatting sqref="FL28">
    <cfRule type="expression" dxfId="6380" priority="7966" stopIfTrue="1">
      <formula>WEEKDAY($A28)=1</formula>
    </cfRule>
  </conditionalFormatting>
  <conditionalFormatting sqref="FL28">
    <cfRule type="expression" dxfId="6379" priority="7965" stopIfTrue="1">
      <formula>WEEKDAY($A28)=1</formula>
    </cfRule>
  </conditionalFormatting>
  <conditionalFormatting sqref="FL28">
    <cfRule type="expression" dxfId="6378" priority="7964" stopIfTrue="1">
      <formula>WEEKDAY($A28)=1</formula>
    </cfRule>
  </conditionalFormatting>
  <conditionalFormatting sqref="FL28">
    <cfRule type="expression" dxfId="6377" priority="7963" stopIfTrue="1">
      <formula>WEEKDAY($A28)=1</formula>
    </cfRule>
  </conditionalFormatting>
  <conditionalFormatting sqref="FL28">
    <cfRule type="expression" dxfId="6376" priority="7962" stopIfTrue="1">
      <formula>WEEKDAY($A28)=1</formula>
    </cfRule>
  </conditionalFormatting>
  <conditionalFormatting sqref="FL28">
    <cfRule type="expression" dxfId="6375" priority="7961" stopIfTrue="1">
      <formula>WEEKDAY($A28)=1</formula>
    </cfRule>
  </conditionalFormatting>
  <conditionalFormatting sqref="FL28">
    <cfRule type="expression" dxfId="6374" priority="7960" stopIfTrue="1">
      <formula>WEEKDAY($A28)=1</formula>
    </cfRule>
  </conditionalFormatting>
  <conditionalFormatting sqref="FL28">
    <cfRule type="expression" dxfId="6373" priority="7959" stopIfTrue="1">
      <formula>WEEKDAY($A28)=1</formula>
    </cfRule>
  </conditionalFormatting>
  <conditionalFormatting sqref="FL28">
    <cfRule type="expression" dxfId="6372" priority="7958" stopIfTrue="1">
      <formula>WEEKDAY($A28)=1</formula>
    </cfRule>
  </conditionalFormatting>
  <conditionalFormatting sqref="FL28">
    <cfRule type="expression" dxfId="6371" priority="7957" stopIfTrue="1">
      <formula>WEEKDAY($A28)=1</formula>
    </cfRule>
  </conditionalFormatting>
  <conditionalFormatting sqref="FL28">
    <cfRule type="expression" dxfId="6370" priority="7956" stopIfTrue="1">
      <formula>WEEKDAY($A28)=1</formula>
    </cfRule>
  </conditionalFormatting>
  <conditionalFormatting sqref="FL28">
    <cfRule type="expression" dxfId="6369" priority="7955" stopIfTrue="1">
      <formula>WEEKDAY($A28)=1</formula>
    </cfRule>
  </conditionalFormatting>
  <conditionalFormatting sqref="FL28">
    <cfRule type="expression" dxfId="6368" priority="7954" stopIfTrue="1">
      <formula>WEEKDAY($A28)=1</formula>
    </cfRule>
  </conditionalFormatting>
  <conditionalFormatting sqref="FL28">
    <cfRule type="expression" dxfId="6367" priority="7953" stopIfTrue="1">
      <formula>WEEKDAY($A28)=1</formula>
    </cfRule>
  </conditionalFormatting>
  <conditionalFormatting sqref="FL28">
    <cfRule type="expression" dxfId="6366" priority="7952" stopIfTrue="1">
      <formula>WEEKDAY($A28)=1</formula>
    </cfRule>
  </conditionalFormatting>
  <conditionalFormatting sqref="FL28">
    <cfRule type="expression" dxfId="6365" priority="7951" stopIfTrue="1">
      <formula>WEEKDAY($A28)=1</formula>
    </cfRule>
  </conditionalFormatting>
  <conditionalFormatting sqref="FL28">
    <cfRule type="expression" dxfId="6364" priority="7950" stopIfTrue="1">
      <formula>WEEKDAY($A28)=1</formula>
    </cfRule>
  </conditionalFormatting>
  <conditionalFormatting sqref="FL28">
    <cfRule type="expression" dxfId="6363" priority="7949" stopIfTrue="1">
      <formula>WEEKDAY($A28)=1</formula>
    </cfRule>
  </conditionalFormatting>
  <conditionalFormatting sqref="FL28">
    <cfRule type="expression" dxfId="6362" priority="7948" stopIfTrue="1">
      <formula>WEEKDAY($A28)=1</formula>
    </cfRule>
  </conditionalFormatting>
  <conditionalFormatting sqref="FL28">
    <cfRule type="expression" dxfId="6361" priority="7947" stopIfTrue="1">
      <formula>WEEKDAY($A28)=1</formula>
    </cfRule>
  </conditionalFormatting>
  <conditionalFormatting sqref="FL28">
    <cfRule type="expression" dxfId="6360" priority="7946" stopIfTrue="1">
      <formula>WEEKDAY($A28)=1</formula>
    </cfRule>
  </conditionalFormatting>
  <conditionalFormatting sqref="FL28">
    <cfRule type="expression" dxfId="6359" priority="7945" stopIfTrue="1">
      <formula>WEEKDAY($A28)=1</formula>
    </cfRule>
  </conditionalFormatting>
  <conditionalFormatting sqref="FL28">
    <cfRule type="expression" dxfId="6358" priority="7944" stopIfTrue="1">
      <formula>WEEKDAY($A28)=1</formula>
    </cfRule>
  </conditionalFormatting>
  <conditionalFormatting sqref="FL28">
    <cfRule type="expression" dxfId="6357" priority="7943" stopIfTrue="1">
      <formula>WEEKDAY($A28)=1</formula>
    </cfRule>
  </conditionalFormatting>
  <conditionalFormatting sqref="FL28">
    <cfRule type="expression" dxfId="6356" priority="7942" stopIfTrue="1">
      <formula>WEEKDAY($A28)=1</formula>
    </cfRule>
  </conditionalFormatting>
  <conditionalFormatting sqref="FL28">
    <cfRule type="expression" dxfId="6355" priority="7941" stopIfTrue="1">
      <formula>WEEKDAY($A28)=1</formula>
    </cfRule>
  </conditionalFormatting>
  <conditionalFormatting sqref="FL28">
    <cfRule type="expression" dxfId="6354" priority="7940" stopIfTrue="1">
      <formula>WEEKDAY($A28)=1</formula>
    </cfRule>
  </conditionalFormatting>
  <conditionalFormatting sqref="FL28">
    <cfRule type="expression" dxfId="6353" priority="7939" stopIfTrue="1">
      <formula>WEEKDAY($A28)=1</formula>
    </cfRule>
  </conditionalFormatting>
  <conditionalFormatting sqref="FL28">
    <cfRule type="expression" dxfId="6352" priority="7938" stopIfTrue="1">
      <formula>WEEKDAY($A28)=1</formula>
    </cfRule>
  </conditionalFormatting>
  <conditionalFormatting sqref="FL28">
    <cfRule type="expression" dxfId="6351" priority="7934" stopIfTrue="1">
      <formula>WEEKDAY($A28)=1</formula>
    </cfRule>
  </conditionalFormatting>
  <conditionalFormatting sqref="FL28">
    <cfRule type="expression" dxfId="6350" priority="7937" stopIfTrue="1">
      <formula>WEEKDAY($A28)=1</formula>
    </cfRule>
  </conditionalFormatting>
  <conditionalFormatting sqref="FL28">
    <cfRule type="expression" dxfId="6349" priority="7936" stopIfTrue="1">
      <formula>WEEKDAY($A28)=1</formula>
    </cfRule>
  </conditionalFormatting>
  <conditionalFormatting sqref="FL28">
    <cfRule type="expression" dxfId="6348" priority="7935" stopIfTrue="1">
      <formula>WEEKDAY($A28)=1</formula>
    </cfRule>
  </conditionalFormatting>
  <conditionalFormatting sqref="FL28">
    <cfRule type="expression" dxfId="6347" priority="7933" stopIfTrue="1">
      <formula>WEEKDAY($A28)=1</formula>
    </cfRule>
  </conditionalFormatting>
  <conditionalFormatting sqref="FL28">
    <cfRule type="expression" dxfId="6346" priority="7932" stopIfTrue="1">
      <formula>WEEKDAY($A28)=1</formula>
    </cfRule>
  </conditionalFormatting>
  <conditionalFormatting sqref="FL28">
    <cfRule type="expression" dxfId="6345" priority="7931" stopIfTrue="1">
      <formula>WEEKDAY($A28)=1</formula>
    </cfRule>
  </conditionalFormatting>
  <conditionalFormatting sqref="FL28">
    <cfRule type="expression" dxfId="6344" priority="7930" stopIfTrue="1">
      <formula>WEEKDAY($A28)=1</formula>
    </cfRule>
  </conditionalFormatting>
  <conditionalFormatting sqref="FL28">
    <cfRule type="expression" dxfId="6343" priority="7883" stopIfTrue="1">
      <formula>WEEKDAY($A28)=1</formula>
    </cfRule>
  </conditionalFormatting>
  <conditionalFormatting sqref="FL28">
    <cfRule type="expression" dxfId="6342" priority="7929" stopIfTrue="1">
      <formula>WEEKDAY($A28)=1</formula>
    </cfRule>
  </conditionalFormatting>
  <conditionalFormatting sqref="FL28">
    <cfRule type="expression" dxfId="6341" priority="7928" stopIfTrue="1">
      <formula>WEEKDAY($A28)=1</formula>
    </cfRule>
  </conditionalFormatting>
  <conditionalFormatting sqref="FL28">
    <cfRule type="expression" dxfId="6340" priority="7927" stopIfTrue="1">
      <formula>WEEKDAY($A28)=1</formula>
    </cfRule>
  </conditionalFormatting>
  <conditionalFormatting sqref="FL28">
    <cfRule type="expression" dxfId="6339" priority="7926" stopIfTrue="1">
      <formula>WEEKDAY($A28)=1</formula>
    </cfRule>
  </conditionalFormatting>
  <conditionalFormatting sqref="FL28">
    <cfRule type="expression" dxfId="6338" priority="7925" stopIfTrue="1">
      <formula>WEEKDAY($A28)=1</formula>
    </cfRule>
  </conditionalFormatting>
  <conditionalFormatting sqref="FL28">
    <cfRule type="expression" dxfId="6337" priority="7924" stopIfTrue="1">
      <formula>WEEKDAY($A28)=1</formula>
    </cfRule>
  </conditionalFormatting>
  <conditionalFormatting sqref="FL28">
    <cfRule type="expression" dxfId="6336" priority="7923" stopIfTrue="1">
      <formula>WEEKDAY($A28)=1</formula>
    </cfRule>
  </conditionalFormatting>
  <conditionalFormatting sqref="FL28">
    <cfRule type="expression" dxfId="6335" priority="7922" stopIfTrue="1">
      <formula>WEEKDAY($A28)=1</formula>
    </cfRule>
  </conditionalFormatting>
  <conditionalFormatting sqref="FL28">
    <cfRule type="expression" dxfId="6334" priority="7921" stopIfTrue="1">
      <formula>WEEKDAY($A28)=1</formula>
    </cfRule>
  </conditionalFormatting>
  <conditionalFormatting sqref="FL28">
    <cfRule type="expression" dxfId="6333" priority="7920" stopIfTrue="1">
      <formula>WEEKDAY($A28)=1</formula>
    </cfRule>
  </conditionalFormatting>
  <conditionalFormatting sqref="FL28">
    <cfRule type="expression" dxfId="6332" priority="7919" stopIfTrue="1">
      <formula>WEEKDAY($A28)=1</formula>
    </cfRule>
  </conditionalFormatting>
  <conditionalFormatting sqref="FL28">
    <cfRule type="expression" dxfId="6331" priority="7918" stopIfTrue="1">
      <formula>WEEKDAY($A28)=1</formula>
    </cfRule>
  </conditionalFormatting>
  <conditionalFormatting sqref="FL28">
    <cfRule type="expression" dxfId="6330" priority="7917" stopIfTrue="1">
      <formula>WEEKDAY($A28)=1</formula>
    </cfRule>
  </conditionalFormatting>
  <conditionalFormatting sqref="FL28">
    <cfRule type="expression" dxfId="6329" priority="7916" stopIfTrue="1">
      <formula>WEEKDAY($A28)=1</formula>
    </cfRule>
  </conditionalFormatting>
  <conditionalFormatting sqref="FL28">
    <cfRule type="expression" dxfId="6328" priority="7915" stopIfTrue="1">
      <formula>WEEKDAY($A28)=1</formula>
    </cfRule>
  </conditionalFormatting>
  <conditionalFormatting sqref="FL28">
    <cfRule type="expression" dxfId="6327" priority="7914" stopIfTrue="1">
      <formula>WEEKDAY($A28)=1</formula>
    </cfRule>
  </conditionalFormatting>
  <conditionalFormatting sqref="FL28">
    <cfRule type="expression" dxfId="6326" priority="7913" stopIfTrue="1">
      <formula>WEEKDAY($A28)=1</formula>
    </cfRule>
  </conditionalFormatting>
  <conditionalFormatting sqref="FL28">
    <cfRule type="expression" dxfId="6325" priority="7912" stopIfTrue="1">
      <formula>WEEKDAY($A28)=1</formula>
    </cfRule>
  </conditionalFormatting>
  <conditionalFormatting sqref="FL28">
    <cfRule type="expression" dxfId="6324" priority="7911" stopIfTrue="1">
      <formula>WEEKDAY($A28)=1</formula>
    </cfRule>
  </conditionalFormatting>
  <conditionalFormatting sqref="FL28">
    <cfRule type="expression" dxfId="6323" priority="7910" stopIfTrue="1">
      <formula>WEEKDAY($A28)=1</formula>
    </cfRule>
  </conditionalFormatting>
  <conditionalFormatting sqref="FL28">
    <cfRule type="expression" dxfId="6322" priority="7909" stopIfTrue="1">
      <formula>WEEKDAY($A28)=1</formula>
    </cfRule>
  </conditionalFormatting>
  <conditionalFormatting sqref="FL28">
    <cfRule type="expression" dxfId="6321" priority="7908" stopIfTrue="1">
      <formula>WEEKDAY($A28)=1</formula>
    </cfRule>
  </conditionalFormatting>
  <conditionalFormatting sqref="FL28">
    <cfRule type="expression" dxfId="6320" priority="7907" stopIfTrue="1">
      <formula>WEEKDAY($A28)=1</formula>
    </cfRule>
  </conditionalFormatting>
  <conditionalFormatting sqref="FL28">
    <cfRule type="expression" dxfId="6319" priority="7906" stopIfTrue="1">
      <formula>WEEKDAY($A28)=1</formula>
    </cfRule>
  </conditionalFormatting>
  <conditionalFormatting sqref="FL28">
    <cfRule type="expression" dxfId="6318" priority="7905" stopIfTrue="1">
      <formula>WEEKDAY($A28)=1</formula>
    </cfRule>
  </conditionalFormatting>
  <conditionalFormatting sqref="FL28">
    <cfRule type="expression" dxfId="6317" priority="7904" stopIfTrue="1">
      <formula>WEEKDAY($A28)=1</formula>
    </cfRule>
  </conditionalFormatting>
  <conditionalFormatting sqref="FL28">
    <cfRule type="expression" dxfId="6316" priority="7903" stopIfTrue="1">
      <formula>WEEKDAY($A28)=1</formula>
    </cfRule>
  </conditionalFormatting>
  <conditionalFormatting sqref="FL28">
    <cfRule type="expression" dxfId="6315" priority="7902" stopIfTrue="1">
      <formula>WEEKDAY($A28)=1</formula>
    </cfRule>
  </conditionalFormatting>
  <conditionalFormatting sqref="FL28">
    <cfRule type="expression" dxfId="6314" priority="7901" stopIfTrue="1">
      <formula>WEEKDAY($A28)=1</formula>
    </cfRule>
  </conditionalFormatting>
  <conditionalFormatting sqref="FL28">
    <cfRule type="expression" dxfId="6313" priority="7900" stopIfTrue="1">
      <formula>WEEKDAY($A28)=1</formula>
    </cfRule>
  </conditionalFormatting>
  <conditionalFormatting sqref="FL28">
    <cfRule type="expression" dxfId="6312" priority="7899" stopIfTrue="1">
      <formula>WEEKDAY($A28)=1</formula>
    </cfRule>
  </conditionalFormatting>
  <conditionalFormatting sqref="FL28">
    <cfRule type="expression" dxfId="6311" priority="7898" stopIfTrue="1">
      <formula>WEEKDAY($A28)=1</formula>
    </cfRule>
  </conditionalFormatting>
  <conditionalFormatting sqref="FL28">
    <cfRule type="expression" dxfId="6310" priority="7897" stopIfTrue="1">
      <formula>WEEKDAY($A28)=1</formula>
    </cfRule>
  </conditionalFormatting>
  <conditionalFormatting sqref="FL28">
    <cfRule type="expression" dxfId="6309" priority="7896" stopIfTrue="1">
      <formula>WEEKDAY($A28)=1</formula>
    </cfRule>
  </conditionalFormatting>
  <conditionalFormatting sqref="FL28">
    <cfRule type="expression" dxfId="6308" priority="7895" stopIfTrue="1">
      <formula>WEEKDAY($A28)=1</formula>
    </cfRule>
  </conditionalFormatting>
  <conditionalFormatting sqref="FL28">
    <cfRule type="expression" dxfId="6307" priority="7894" stopIfTrue="1">
      <formula>WEEKDAY($A28)=1</formula>
    </cfRule>
  </conditionalFormatting>
  <conditionalFormatting sqref="FL28">
    <cfRule type="expression" dxfId="6306" priority="7893" stopIfTrue="1">
      <formula>WEEKDAY($A28)=1</formula>
    </cfRule>
  </conditionalFormatting>
  <conditionalFormatting sqref="FL28">
    <cfRule type="expression" dxfId="6305" priority="7892" stopIfTrue="1">
      <formula>WEEKDAY($A28)=1</formula>
    </cfRule>
  </conditionalFormatting>
  <conditionalFormatting sqref="FL28">
    <cfRule type="expression" dxfId="6304" priority="7891" stopIfTrue="1">
      <formula>WEEKDAY($A28)=1</formula>
    </cfRule>
  </conditionalFormatting>
  <conditionalFormatting sqref="FL28">
    <cfRule type="expression" dxfId="6303" priority="7890" stopIfTrue="1">
      <formula>WEEKDAY($A28)=1</formula>
    </cfRule>
  </conditionalFormatting>
  <conditionalFormatting sqref="FL28">
    <cfRule type="expression" dxfId="6302" priority="7889" stopIfTrue="1">
      <formula>WEEKDAY($A28)=1</formula>
    </cfRule>
  </conditionalFormatting>
  <conditionalFormatting sqref="FL28">
    <cfRule type="expression" dxfId="6301" priority="7888" stopIfTrue="1">
      <formula>WEEKDAY($A28)=1</formula>
    </cfRule>
  </conditionalFormatting>
  <conditionalFormatting sqref="FL28">
    <cfRule type="expression" dxfId="6300" priority="7887" stopIfTrue="1">
      <formula>WEEKDAY($A28)=1</formula>
    </cfRule>
  </conditionalFormatting>
  <conditionalFormatting sqref="FL28">
    <cfRule type="expression" dxfId="6299" priority="7886" stopIfTrue="1">
      <formula>WEEKDAY($A28)=1</formula>
    </cfRule>
  </conditionalFormatting>
  <conditionalFormatting sqref="FL28">
    <cfRule type="expression" dxfId="6298" priority="7885" stopIfTrue="1">
      <formula>WEEKDAY($A28)=1</formula>
    </cfRule>
  </conditionalFormatting>
  <conditionalFormatting sqref="FL28">
    <cfRule type="expression" dxfId="6297" priority="7884" stopIfTrue="1">
      <formula>WEEKDAY($A28)=1</formula>
    </cfRule>
  </conditionalFormatting>
  <conditionalFormatting sqref="FL28">
    <cfRule type="expression" dxfId="6296" priority="7882" stopIfTrue="1">
      <formula>WEEKDAY($A28)=1</formula>
    </cfRule>
  </conditionalFormatting>
  <conditionalFormatting sqref="FL28">
    <cfRule type="expression" dxfId="6295" priority="7881" stopIfTrue="1">
      <formula>WEEKDAY($A28)=1</formula>
    </cfRule>
  </conditionalFormatting>
  <conditionalFormatting sqref="FL28">
    <cfRule type="expression" dxfId="6294" priority="7880" stopIfTrue="1">
      <formula>WEEKDAY($A28)=1</formula>
    </cfRule>
  </conditionalFormatting>
  <conditionalFormatting sqref="FL28">
    <cfRule type="expression" dxfId="6293" priority="7879" stopIfTrue="1">
      <formula>WEEKDAY($A28)=1</formula>
    </cfRule>
  </conditionalFormatting>
  <conditionalFormatting sqref="FL28">
    <cfRule type="expression" dxfId="6292" priority="7878" stopIfTrue="1">
      <formula>WEEKDAY($A28)=1</formula>
    </cfRule>
  </conditionalFormatting>
  <conditionalFormatting sqref="FL28">
    <cfRule type="expression" dxfId="6291" priority="7877" stopIfTrue="1">
      <formula>WEEKDAY($A28)=1</formula>
    </cfRule>
  </conditionalFormatting>
  <conditionalFormatting sqref="FL28">
    <cfRule type="expression" dxfId="6290" priority="7876" stopIfTrue="1">
      <formula>WEEKDAY($A28)=1</formula>
    </cfRule>
  </conditionalFormatting>
  <conditionalFormatting sqref="FL28">
    <cfRule type="expression" dxfId="6289" priority="7875" stopIfTrue="1">
      <formula>WEEKDAY($A28)=1</formula>
    </cfRule>
  </conditionalFormatting>
  <conditionalFormatting sqref="FL28">
    <cfRule type="expression" dxfId="6288" priority="7874" stopIfTrue="1">
      <formula>WEEKDAY($A28)=1</formula>
    </cfRule>
  </conditionalFormatting>
  <conditionalFormatting sqref="FL28">
    <cfRule type="expression" dxfId="6287" priority="7873" stopIfTrue="1">
      <formula>WEEKDAY($A28)=1</formula>
    </cfRule>
  </conditionalFormatting>
  <conditionalFormatting sqref="FL28">
    <cfRule type="expression" dxfId="6286" priority="7872" stopIfTrue="1">
      <formula>WEEKDAY($A28)=1</formula>
    </cfRule>
  </conditionalFormatting>
  <conditionalFormatting sqref="FL28">
    <cfRule type="expression" dxfId="6285" priority="7871" stopIfTrue="1">
      <formula>WEEKDAY($A28)=1</formula>
    </cfRule>
  </conditionalFormatting>
  <conditionalFormatting sqref="FL28">
    <cfRule type="expression" dxfId="6284" priority="7870" stopIfTrue="1">
      <formula>WEEKDAY($A28)=1</formula>
    </cfRule>
  </conditionalFormatting>
  <conditionalFormatting sqref="FL28">
    <cfRule type="expression" dxfId="6283" priority="7869" stopIfTrue="1">
      <formula>WEEKDAY($A28)=1</formula>
    </cfRule>
  </conditionalFormatting>
  <conditionalFormatting sqref="FL28">
    <cfRule type="expression" dxfId="6282" priority="7868" stopIfTrue="1">
      <formula>WEEKDAY($A28)=1</formula>
    </cfRule>
  </conditionalFormatting>
  <conditionalFormatting sqref="FL28">
    <cfRule type="expression" dxfId="6281" priority="7867" stopIfTrue="1">
      <formula>WEEKDAY($A28)=1</formula>
    </cfRule>
  </conditionalFormatting>
  <conditionalFormatting sqref="FL28">
    <cfRule type="expression" dxfId="6280" priority="7866" stopIfTrue="1">
      <formula>WEEKDAY($A28)=1</formula>
    </cfRule>
  </conditionalFormatting>
  <conditionalFormatting sqref="FL28">
    <cfRule type="expression" dxfId="6279" priority="7865" stopIfTrue="1">
      <formula>WEEKDAY($A28)=1</formula>
    </cfRule>
  </conditionalFormatting>
  <conditionalFormatting sqref="FL28">
    <cfRule type="expression" dxfId="6278" priority="7864" stopIfTrue="1">
      <formula>WEEKDAY($A28)=1</formula>
    </cfRule>
  </conditionalFormatting>
  <conditionalFormatting sqref="FL28">
    <cfRule type="expression" dxfId="6277" priority="7863" stopIfTrue="1">
      <formula>WEEKDAY($A28)=1</formula>
    </cfRule>
  </conditionalFormatting>
  <conditionalFormatting sqref="FL28">
    <cfRule type="expression" dxfId="6276" priority="7862" stopIfTrue="1">
      <formula>WEEKDAY($A28)=1</formula>
    </cfRule>
  </conditionalFormatting>
  <conditionalFormatting sqref="FL28">
    <cfRule type="expression" dxfId="6275" priority="7861" stopIfTrue="1">
      <formula>WEEKDAY($A28)=1</formula>
    </cfRule>
  </conditionalFormatting>
  <conditionalFormatting sqref="FL28">
    <cfRule type="expression" dxfId="6274" priority="7860" stopIfTrue="1">
      <formula>WEEKDAY($A28)=1</formula>
    </cfRule>
  </conditionalFormatting>
  <conditionalFormatting sqref="FL28">
    <cfRule type="expression" dxfId="6273" priority="7859" stopIfTrue="1">
      <formula>WEEKDAY($A28)=1</formula>
    </cfRule>
  </conditionalFormatting>
  <conditionalFormatting sqref="FL28">
    <cfRule type="expression" dxfId="6272" priority="7858" stopIfTrue="1">
      <formula>WEEKDAY($A28)=1</formula>
    </cfRule>
  </conditionalFormatting>
  <conditionalFormatting sqref="FL28">
    <cfRule type="expression" dxfId="6271" priority="7857" stopIfTrue="1">
      <formula>WEEKDAY($A28)=1</formula>
    </cfRule>
  </conditionalFormatting>
  <conditionalFormatting sqref="FL28">
    <cfRule type="expression" dxfId="6270" priority="7856" stopIfTrue="1">
      <formula>WEEKDAY($A28)=1</formula>
    </cfRule>
  </conditionalFormatting>
  <conditionalFormatting sqref="FL28">
    <cfRule type="expression" dxfId="6269" priority="7855" stopIfTrue="1">
      <formula>WEEKDAY($A28)=1</formula>
    </cfRule>
  </conditionalFormatting>
  <conditionalFormatting sqref="FL28">
    <cfRule type="expression" dxfId="6268" priority="7854" stopIfTrue="1">
      <formula>WEEKDAY($A28)=1</formula>
    </cfRule>
  </conditionalFormatting>
  <conditionalFormatting sqref="FL28">
    <cfRule type="expression" dxfId="6267" priority="7853" stopIfTrue="1">
      <formula>WEEKDAY($A28)=1</formula>
    </cfRule>
  </conditionalFormatting>
  <conditionalFormatting sqref="FL28">
    <cfRule type="expression" dxfId="6266" priority="7852" stopIfTrue="1">
      <formula>WEEKDAY($A28)=1</formula>
    </cfRule>
  </conditionalFormatting>
  <conditionalFormatting sqref="FL28">
    <cfRule type="expression" dxfId="6265" priority="7851" stopIfTrue="1">
      <formula>WEEKDAY($A28)=1</formula>
    </cfRule>
  </conditionalFormatting>
  <conditionalFormatting sqref="FL28">
    <cfRule type="expression" dxfId="6264" priority="7850" stopIfTrue="1">
      <formula>WEEKDAY($A28)=1</formula>
    </cfRule>
  </conditionalFormatting>
  <conditionalFormatting sqref="FL28">
    <cfRule type="expression" dxfId="6263" priority="7849" stopIfTrue="1">
      <formula>WEEKDAY($A28)=1</formula>
    </cfRule>
  </conditionalFormatting>
  <conditionalFormatting sqref="FL28">
    <cfRule type="expression" dxfId="6262" priority="7845" stopIfTrue="1">
      <formula>WEEKDAY($A28)=1</formula>
    </cfRule>
  </conditionalFormatting>
  <conditionalFormatting sqref="FL28">
    <cfRule type="expression" dxfId="6261" priority="7848" stopIfTrue="1">
      <formula>WEEKDAY($A28)=1</formula>
    </cfRule>
  </conditionalFormatting>
  <conditionalFormatting sqref="FL28">
    <cfRule type="expression" dxfId="6260" priority="7847" stopIfTrue="1">
      <formula>WEEKDAY($A28)=1</formula>
    </cfRule>
  </conditionalFormatting>
  <conditionalFormatting sqref="FL28">
    <cfRule type="expression" dxfId="6259" priority="7846" stopIfTrue="1">
      <formula>WEEKDAY($A28)=1</formula>
    </cfRule>
  </conditionalFormatting>
  <conditionalFormatting sqref="FL28">
    <cfRule type="expression" dxfId="6258" priority="7844" stopIfTrue="1">
      <formula>WEEKDAY($A28)=1</formula>
    </cfRule>
  </conditionalFormatting>
  <conditionalFormatting sqref="FL28">
    <cfRule type="expression" dxfId="6257" priority="7843" stopIfTrue="1">
      <formula>WEEKDAY($A28)=1</formula>
    </cfRule>
  </conditionalFormatting>
  <conditionalFormatting sqref="FL28">
    <cfRule type="expression" dxfId="6256" priority="7842" stopIfTrue="1">
      <formula>WEEKDAY($A28)=1</formula>
    </cfRule>
  </conditionalFormatting>
  <conditionalFormatting sqref="FL28">
    <cfRule type="expression" dxfId="6255" priority="7841" stopIfTrue="1">
      <formula>WEEKDAY($A28)=1</formula>
    </cfRule>
  </conditionalFormatting>
  <conditionalFormatting sqref="FL28">
    <cfRule type="expression" dxfId="6254" priority="7794" stopIfTrue="1">
      <formula>WEEKDAY($A28)=1</formula>
    </cfRule>
  </conditionalFormatting>
  <conditionalFormatting sqref="FL28">
    <cfRule type="expression" dxfId="6253" priority="7840" stopIfTrue="1">
      <formula>WEEKDAY($A28)=1</formula>
    </cfRule>
  </conditionalFormatting>
  <conditionalFormatting sqref="FL28">
    <cfRule type="expression" dxfId="6252" priority="7839" stopIfTrue="1">
      <formula>WEEKDAY($A28)=1</formula>
    </cfRule>
  </conditionalFormatting>
  <conditionalFormatting sqref="FL28">
    <cfRule type="expression" dxfId="6251" priority="7838" stopIfTrue="1">
      <formula>WEEKDAY($A28)=1</formula>
    </cfRule>
  </conditionalFormatting>
  <conditionalFormatting sqref="FL28">
    <cfRule type="expression" dxfId="6250" priority="7837" stopIfTrue="1">
      <formula>WEEKDAY($A28)=1</formula>
    </cfRule>
  </conditionalFormatting>
  <conditionalFormatting sqref="FL28">
    <cfRule type="expression" dxfId="6249" priority="7836" stopIfTrue="1">
      <formula>WEEKDAY($A28)=1</formula>
    </cfRule>
  </conditionalFormatting>
  <conditionalFormatting sqref="FL28">
    <cfRule type="expression" dxfId="6248" priority="7835" stopIfTrue="1">
      <formula>WEEKDAY($A28)=1</formula>
    </cfRule>
  </conditionalFormatting>
  <conditionalFormatting sqref="FL28">
    <cfRule type="expression" dxfId="6247" priority="7834" stopIfTrue="1">
      <formula>WEEKDAY($A28)=1</formula>
    </cfRule>
  </conditionalFormatting>
  <conditionalFormatting sqref="FL28">
    <cfRule type="expression" dxfId="6246" priority="7833" stopIfTrue="1">
      <formula>WEEKDAY($A28)=1</formula>
    </cfRule>
  </conditionalFormatting>
  <conditionalFormatting sqref="FL28">
    <cfRule type="expression" dxfId="6245" priority="7832" stopIfTrue="1">
      <formula>WEEKDAY($A28)=1</formula>
    </cfRule>
  </conditionalFormatting>
  <conditionalFormatting sqref="FL28">
    <cfRule type="expression" dxfId="6244" priority="7831" stopIfTrue="1">
      <formula>WEEKDAY($A28)=1</formula>
    </cfRule>
  </conditionalFormatting>
  <conditionalFormatting sqref="FL28">
    <cfRule type="expression" dxfId="6243" priority="7830" stopIfTrue="1">
      <formula>WEEKDAY($A28)=1</formula>
    </cfRule>
  </conditionalFormatting>
  <conditionalFormatting sqref="FL28">
    <cfRule type="expression" dxfId="6242" priority="7829" stopIfTrue="1">
      <formula>WEEKDAY($A28)=1</formula>
    </cfRule>
  </conditionalFormatting>
  <conditionalFormatting sqref="FL28">
    <cfRule type="expression" dxfId="6241" priority="7828" stopIfTrue="1">
      <formula>WEEKDAY($A28)=1</formula>
    </cfRule>
  </conditionalFormatting>
  <conditionalFormatting sqref="FL28">
    <cfRule type="expression" dxfId="6240" priority="7827" stopIfTrue="1">
      <formula>WEEKDAY($A28)=1</formula>
    </cfRule>
  </conditionalFormatting>
  <conditionalFormatting sqref="FL28">
    <cfRule type="expression" dxfId="6239" priority="7826" stopIfTrue="1">
      <formula>WEEKDAY($A28)=1</formula>
    </cfRule>
  </conditionalFormatting>
  <conditionalFormatting sqref="FL28">
    <cfRule type="expression" dxfId="6238" priority="7825" stopIfTrue="1">
      <formula>WEEKDAY($A28)=1</formula>
    </cfRule>
  </conditionalFormatting>
  <conditionalFormatting sqref="FL28">
    <cfRule type="expression" dxfId="6237" priority="7824" stopIfTrue="1">
      <formula>WEEKDAY($A28)=1</formula>
    </cfRule>
  </conditionalFormatting>
  <conditionalFormatting sqref="FL28">
    <cfRule type="expression" dxfId="6236" priority="7823" stopIfTrue="1">
      <formula>WEEKDAY($A28)=1</formula>
    </cfRule>
  </conditionalFormatting>
  <conditionalFormatting sqref="FL28">
    <cfRule type="expression" dxfId="6235" priority="7822" stopIfTrue="1">
      <formula>WEEKDAY($A28)=1</formula>
    </cfRule>
  </conditionalFormatting>
  <conditionalFormatting sqref="FL28">
    <cfRule type="expression" dxfId="6234" priority="7821" stopIfTrue="1">
      <formula>WEEKDAY($A28)=1</formula>
    </cfRule>
  </conditionalFormatting>
  <conditionalFormatting sqref="FL28">
    <cfRule type="expression" dxfId="6233" priority="7820" stopIfTrue="1">
      <formula>WEEKDAY($A28)=1</formula>
    </cfRule>
  </conditionalFormatting>
  <conditionalFormatting sqref="FL28">
    <cfRule type="expression" dxfId="6232" priority="7819" stopIfTrue="1">
      <formula>WEEKDAY($A28)=1</formula>
    </cfRule>
  </conditionalFormatting>
  <conditionalFormatting sqref="FL28">
    <cfRule type="expression" dxfId="6231" priority="7818" stopIfTrue="1">
      <formula>WEEKDAY($A28)=1</formula>
    </cfRule>
  </conditionalFormatting>
  <conditionalFormatting sqref="FL28">
    <cfRule type="expression" dxfId="6230" priority="7817" stopIfTrue="1">
      <formula>WEEKDAY($A28)=1</formula>
    </cfRule>
  </conditionalFormatting>
  <conditionalFormatting sqref="FL28">
    <cfRule type="expression" dxfId="6229" priority="7816" stopIfTrue="1">
      <formula>WEEKDAY($A28)=1</formula>
    </cfRule>
  </conditionalFormatting>
  <conditionalFormatting sqref="FL28">
    <cfRule type="expression" dxfId="6228" priority="7815" stopIfTrue="1">
      <formula>WEEKDAY($A28)=1</formula>
    </cfRule>
  </conditionalFormatting>
  <conditionalFormatting sqref="FL28">
    <cfRule type="expression" dxfId="6227" priority="7814" stopIfTrue="1">
      <formula>WEEKDAY($A28)=1</formula>
    </cfRule>
  </conditionalFormatting>
  <conditionalFormatting sqref="FL28">
    <cfRule type="expression" dxfId="6226" priority="7813" stopIfTrue="1">
      <formula>WEEKDAY($A28)=1</formula>
    </cfRule>
  </conditionalFormatting>
  <conditionalFormatting sqref="FL28">
    <cfRule type="expression" dxfId="6225" priority="7812" stopIfTrue="1">
      <formula>WEEKDAY($A28)=1</formula>
    </cfRule>
  </conditionalFormatting>
  <conditionalFormatting sqref="FL28">
    <cfRule type="expression" dxfId="6224" priority="7811" stopIfTrue="1">
      <formula>WEEKDAY($A28)=1</formula>
    </cfRule>
  </conditionalFormatting>
  <conditionalFormatting sqref="FL28">
    <cfRule type="expression" dxfId="6223" priority="7810" stopIfTrue="1">
      <formula>WEEKDAY($A28)=1</formula>
    </cfRule>
  </conditionalFormatting>
  <conditionalFormatting sqref="FL28">
    <cfRule type="expression" dxfId="6222" priority="7809" stopIfTrue="1">
      <formula>WEEKDAY($A28)=1</formula>
    </cfRule>
  </conditionalFormatting>
  <conditionalFormatting sqref="FL28">
    <cfRule type="expression" dxfId="6221" priority="7808" stopIfTrue="1">
      <formula>WEEKDAY($A28)=1</formula>
    </cfRule>
  </conditionalFormatting>
  <conditionalFormatting sqref="FL28">
    <cfRule type="expression" dxfId="6220" priority="7807" stopIfTrue="1">
      <formula>WEEKDAY($A28)=1</formula>
    </cfRule>
  </conditionalFormatting>
  <conditionalFormatting sqref="FL28">
    <cfRule type="expression" dxfId="6219" priority="7806" stopIfTrue="1">
      <formula>WEEKDAY($A28)=1</formula>
    </cfRule>
  </conditionalFormatting>
  <conditionalFormatting sqref="FL28">
    <cfRule type="expression" dxfId="6218" priority="7805" stopIfTrue="1">
      <formula>WEEKDAY($A28)=1</formula>
    </cfRule>
  </conditionalFormatting>
  <conditionalFormatting sqref="FL28">
    <cfRule type="expression" dxfId="6217" priority="7804" stopIfTrue="1">
      <formula>WEEKDAY($A28)=1</formula>
    </cfRule>
  </conditionalFormatting>
  <conditionalFormatting sqref="FL28">
    <cfRule type="expression" dxfId="6216" priority="7803" stopIfTrue="1">
      <formula>WEEKDAY($A28)=1</formula>
    </cfRule>
  </conditionalFormatting>
  <conditionalFormatting sqref="FL28">
    <cfRule type="expression" dxfId="6215" priority="7802" stopIfTrue="1">
      <formula>WEEKDAY($A28)=1</formula>
    </cfRule>
  </conditionalFormatting>
  <conditionalFormatting sqref="FL28">
    <cfRule type="expression" dxfId="6214" priority="7801" stopIfTrue="1">
      <formula>WEEKDAY($A28)=1</formula>
    </cfRule>
  </conditionalFormatting>
  <conditionalFormatting sqref="FL28">
    <cfRule type="expression" dxfId="6213" priority="7800" stopIfTrue="1">
      <formula>WEEKDAY($A28)=1</formula>
    </cfRule>
  </conditionalFormatting>
  <conditionalFormatting sqref="FL28">
    <cfRule type="expression" dxfId="6212" priority="7799" stopIfTrue="1">
      <formula>WEEKDAY($A28)=1</formula>
    </cfRule>
  </conditionalFormatting>
  <conditionalFormatting sqref="FL28">
    <cfRule type="expression" dxfId="6211" priority="7798" stopIfTrue="1">
      <formula>WEEKDAY($A28)=1</formula>
    </cfRule>
  </conditionalFormatting>
  <conditionalFormatting sqref="FL28">
    <cfRule type="expression" dxfId="6210" priority="7797" stopIfTrue="1">
      <formula>WEEKDAY($A28)=1</formula>
    </cfRule>
  </conditionalFormatting>
  <conditionalFormatting sqref="FL28">
    <cfRule type="expression" dxfId="6209" priority="7796" stopIfTrue="1">
      <formula>WEEKDAY($A28)=1</formula>
    </cfRule>
  </conditionalFormatting>
  <conditionalFormatting sqref="FL28">
    <cfRule type="expression" dxfId="6208" priority="7795" stopIfTrue="1">
      <formula>WEEKDAY($A28)=1</formula>
    </cfRule>
  </conditionalFormatting>
  <conditionalFormatting sqref="FL28">
    <cfRule type="expression" dxfId="6207" priority="7790" stopIfTrue="1">
      <formula>WEEKDAY($A28)=1</formula>
    </cfRule>
  </conditionalFormatting>
  <conditionalFormatting sqref="FL28">
    <cfRule type="expression" dxfId="6206" priority="7793" stopIfTrue="1">
      <formula>WEEKDAY($A28)=1</formula>
    </cfRule>
  </conditionalFormatting>
  <conditionalFormatting sqref="FL28">
    <cfRule type="expression" dxfId="6205" priority="7792" stopIfTrue="1">
      <formula>WEEKDAY($A28)=1</formula>
    </cfRule>
  </conditionalFormatting>
  <conditionalFormatting sqref="FL28">
    <cfRule type="expression" dxfId="6204" priority="7791" stopIfTrue="1">
      <formula>WEEKDAY($A28)=1</formula>
    </cfRule>
  </conditionalFormatting>
  <conditionalFormatting sqref="FL28">
    <cfRule type="expression" dxfId="6203" priority="7789" stopIfTrue="1">
      <formula>WEEKDAY($A28)=1</formula>
    </cfRule>
  </conditionalFormatting>
  <conditionalFormatting sqref="FL28">
    <cfRule type="expression" dxfId="6202" priority="7788" stopIfTrue="1">
      <formula>WEEKDAY($A28)=1</formula>
    </cfRule>
  </conditionalFormatting>
  <conditionalFormatting sqref="FL28">
    <cfRule type="expression" dxfId="6201" priority="7787" stopIfTrue="1">
      <formula>WEEKDAY($A28)=1</formula>
    </cfRule>
  </conditionalFormatting>
  <conditionalFormatting sqref="FL28">
    <cfRule type="expression" dxfId="6200" priority="7786" stopIfTrue="1">
      <formula>WEEKDAY($A28)=1</formula>
    </cfRule>
  </conditionalFormatting>
  <conditionalFormatting sqref="FL28">
    <cfRule type="expression" dxfId="6199" priority="7739" stopIfTrue="1">
      <formula>WEEKDAY($A28)=1</formula>
    </cfRule>
  </conditionalFormatting>
  <conditionalFormatting sqref="FL28">
    <cfRule type="expression" dxfId="6198" priority="7785" stopIfTrue="1">
      <formula>WEEKDAY($A28)=1</formula>
    </cfRule>
  </conditionalFormatting>
  <conditionalFormatting sqref="FL28">
    <cfRule type="expression" dxfId="6197" priority="7784" stopIfTrue="1">
      <formula>WEEKDAY($A28)=1</formula>
    </cfRule>
  </conditionalFormatting>
  <conditionalFormatting sqref="FL28">
    <cfRule type="expression" dxfId="6196" priority="7783" stopIfTrue="1">
      <formula>WEEKDAY($A28)=1</formula>
    </cfRule>
  </conditionalFormatting>
  <conditionalFormatting sqref="FL28">
    <cfRule type="expression" dxfId="6195" priority="7782" stopIfTrue="1">
      <formula>WEEKDAY($A28)=1</formula>
    </cfRule>
  </conditionalFormatting>
  <conditionalFormatting sqref="FL28">
    <cfRule type="expression" dxfId="6194" priority="7781" stopIfTrue="1">
      <formula>WEEKDAY($A28)=1</formula>
    </cfRule>
  </conditionalFormatting>
  <conditionalFormatting sqref="FL28">
    <cfRule type="expression" dxfId="6193" priority="7780" stopIfTrue="1">
      <formula>WEEKDAY($A28)=1</formula>
    </cfRule>
  </conditionalFormatting>
  <conditionalFormatting sqref="FL28">
    <cfRule type="expression" dxfId="6192" priority="7779" stopIfTrue="1">
      <formula>WEEKDAY($A28)=1</formula>
    </cfRule>
  </conditionalFormatting>
  <conditionalFormatting sqref="FL28">
    <cfRule type="expression" dxfId="6191" priority="7778" stopIfTrue="1">
      <formula>WEEKDAY($A28)=1</formula>
    </cfRule>
  </conditionalFormatting>
  <conditionalFormatting sqref="FL28">
    <cfRule type="expression" dxfId="6190" priority="7777" stopIfTrue="1">
      <formula>WEEKDAY($A28)=1</formula>
    </cfRule>
  </conditionalFormatting>
  <conditionalFormatting sqref="FL28">
    <cfRule type="expression" dxfId="6189" priority="7776" stopIfTrue="1">
      <formula>WEEKDAY($A28)=1</formula>
    </cfRule>
  </conditionalFormatting>
  <conditionalFormatting sqref="FL28">
    <cfRule type="expression" dxfId="6188" priority="7775" stopIfTrue="1">
      <formula>WEEKDAY($A28)=1</formula>
    </cfRule>
  </conditionalFormatting>
  <conditionalFormatting sqref="FL28">
    <cfRule type="expression" dxfId="6187" priority="7774" stopIfTrue="1">
      <formula>WEEKDAY($A28)=1</formula>
    </cfRule>
  </conditionalFormatting>
  <conditionalFormatting sqref="FL28">
    <cfRule type="expression" dxfId="6186" priority="7773" stopIfTrue="1">
      <formula>WEEKDAY($A28)=1</formula>
    </cfRule>
  </conditionalFormatting>
  <conditionalFormatting sqref="FL28">
    <cfRule type="expression" dxfId="6185" priority="7772" stopIfTrue="1">
      <formula>WEEKDAY($A28)=1</formula>
    </cfRule>
  </conditionalFormatting>
  <conditionalFormatting sqref="FL28">
    <cfRule type="expression" dxfId="6184" priority="7771" stopIfTrue="1">
      <formula>WEEKDAY($A28)=1</formula>
    </cfRule>
  </conditionalFormatting>
  <conditionalFormatting sqref="FL28">
    <cfRule type="expression" dxfId="6183" priority="7770" stopIfTrue="1">
      <formula>WEEKDAY($A28)=1</formula>
    </cfRule>
  </conditionalFormatting>
  <conditionalFormatting sqref="FL28">
    <cfRule type="expression" dxfId="6182" priority="7769" stopIfTrue="1">
      <formula>WEEKDAY($A28)=1</formula>
    </cfRule>
  </conditionalFormatting>
  <conditionalFormatting sqref="FL28">
    <cfRule type="expression" dxfId="6181" priority="7768" stopIfTrue="1">
      <formula>WEEKDAY($A28)=1</formula>
    </cfRule>
  </conditionalFormatting>
  <conditionalFormatting sqref="FL28">
    <cfRule type="expression" dxfId="6180" priority="7767" stopIfTrue="1">
      <formula>WEEKDAY($A28)=1</formula>
    </cfRule>
  </conditionalFormatting>
  <conditionalFormatting sqref="FL28">
    <cfRule type="expression" dxfId="6179" priority="7766" stopIfTrue="1">
      <formula>WEEKDAY($A28)=1</formula>
    </cfRule>
  </conditionalFormatting>
  <conditionalFormatting sqref="FL28">
    <cfRule type="expression" dxfId="6178" priority="7765" stopIfTrue="1">
      <formula>WEEKDAY($A28)=1</formula>
    </cfRule>
  </conditionalFormatting>
  <conditionalFormatting sqref="FL28">
    <cfRule type="expression" dxfId="6177" priority="7764" stopIfTrue="1">
      <formula>WEEKDAY($A28)=1</formula>
    </cfRule>
  </conditionalFormatting>
  <conditionalFormatting sqref="FL28">
    <cfRule type="expression" dxfId="6176" priority="7763" stopIfTrue="1">
      <formula>WEEKDAY($A28)=1</formula>
    </cfRule>
  </conditionalFormatting>
  <conditionalFormatting sqref="FL28">
    <cfRule type="expression" dxfId="6175" priority="7762" stopIfTrue="1">
      <formula>WEEKDAY($A28)=1</formula>
    </cfRule>
  </conditionalFormatting>
  <conditionalFormatting sqref="FL28">
    <cfRule type="expression" dxfId="6174" priority="7761" stopIfTrue="1">
      <formula>WEEKDAY($A28)=1</formula>
    </cfRule>
  </conditionalFormatting>
  <conditionalFormatting sqref="FL28">
    <cfRule type="expression" dxfId="6173" priority="7760" stopIfTrue="1">
      <formula>WEEKDAY($A28)=1</formula>
    </cfRule>
  </conditionalFormatting>
  <conditionalFormatting sqref="FL28">
    <cfRule type="expression" dxfId="6172" priority="7759" stopIfTrue="1">
      <formula>WEEKDAY($A28)=1</formula>
    </cfRule>
  </conditionalFormatting>
  <conditionalFormatting sqref="FL28">
    <cfRule type="expression" dxfId="6171" priority="7758" stopIfTrue="1">
      <formula>WEEKDAY($A28)=1</formula>
    </cfRule>
  </conditionalFormatting>
  <conditionalFormatting sqref="FL28">
    <cfRule type="expression" dxfId="6170" priority="7757" stopIfTrue="1">
      <formula>WEEKDAY($A28)=1</formula>
    </cfRule>
  </conditionalFormatting>
  <conditionalFormatting sqref="FL28">
    <cfRule type="expression" dxfId="6169" priority="7756" stopIfTrue="1">
      <formula>WEEKDAY($A28)=1</formula>
    </cfRule>
  </conditionalFormatting>
  <conditionalFormatting sqref="FL28">
    <cfRule type="expression" dxfId="6168" priority="7755" stopIfTrue="1">
      <formula>WEEKDAY($A28)=1</formula>
    </cfRule>
  </conditionalFormatting>
  <conditionalFormatting sqref="FL28">
    <cfRule type="expression" dxfId="6167" priority="7754" stopIfTrue="1">
      <formula>WEEKDAY($A28)=1</formula>
    </cfRule>
  </conditionalFormatting>
  <conditionalFormatting sqref="FL28">
    <cfRule type="expression" dxfId="6166" priority="7753" stopIfTrue="1">
      <formula>WEEKDAY($A28)=1</formula>
    </cfRule>
  </conditionalFormatting>
  <conditionalFormatting sqref="FL28">
    <cfRule type="expression" dxfId="6165" priority="7752" stopIfTrue="1">
      <formula>WEEKDAY($A28)=1</formula>
    </cfRule>
  </conditionalFormatting>
  <conditionalFormatting sqref="FL28">
    <cfRule type="expression" dxfId="6164" priority="7751" stopIfTrue="1">
      <formula>WEEKDAY($A28)=1</formula>
    </cfRule>
  </conditionalFormatting>
  <conditionalFormatting sqref="FL28">
    <cfRule type="expression" dxfId="6163" priority="7750" stopIfTrue="1">
      <formula>WEEKDAY($A28)=1</formula>
    </cfRule>
  </conditionalFormatting>
  <conditionalFormatting sqref="FL28">
    <cfRule type="expression" dxfId="6162" priority="7749" stopIfTrue="1">
      <formula>WEEKDAY($A28)=1</formula>
    </cfRule>
  </conditionalFormatting>
  <conditionalFormatting sqref="FL28">
    <cfRule type="expression" dxfId="6161" priority="7748" stopIfTrue="1">
      <formula>WEEKDAY($A28)=1</formula>
    </cfRule>
  </conditionalFormatting>
  <conditionalFormatting sqref="FL28">
    <cfRule type="expression" dxfId="6160" priority="7747" stopIfTrue="1">
      <formula>WEEKDAY($A28)=1</formula>
    </cfRule>
  </conditionalFormatting>
  <conditionalFormatting sqref="FL28">
    <cfRule type="expression" dxfId="6159" priority="7746" stopIfTrue="1">
      <formula>WEEKDAY($A28)=1</formula>
    </cfRule>
  </conditionalFormatting>
  <conditionalFormatting sqref="FL28">
    <cfRule type="expression" dxfId="6158" priority="7745" stopIfTrue="1">
      <formula>WEEKDAY($A28)=1</formula>
    </cfRule>
  </conditionalFormatting>
  <conditionalFormatting sqref="FL28">
    <cfRule type="expression" dxfId="6157" priority="7744" stopIfTrue="1">
      <formula>WEEKDAY($A28)=1</formula>
    </cfRule>
  </conditionalFormatting>
  <conditionalFormatting sqref="FL28">
    <cfRule type="expression" dxfId="6156" priority="7743" stopIfTrue="1">
      <formula>WEEKDAY($A28)=1</formula>
    </cfRule>
  </conditionalFormatting>
  <conditionalFormatting sqref="FL28">
    <cfRule type="expression" dxfId="6155" priority="7742" stopIfTrue="1">
      <formula>WEEKDAY($A28)=1</formula>
    </cfRule>
  </conditionalFormatting>
  <conditionalFormatting sqref="FL28">
    <cfRule type="expression" dxfId="6154" priority="7741" stopIfTrue="1">
      <formula>WEEKDAY($A28)=1</formula>
    </cfRule>
  </conditionalFormatting>
  <conditionalFormatting sqref="FL28">
    <cfRule type="expression" dxfId="6153" priority="7740" stopIfTrue="1">
      <formula>WEEKDAY($A28)=1</formula>
    </cfRule>
  </conditionalFormatting>
  <conditionalFormatting sqref="FL28">
    <cfRule type="expression" dxfId="6152" priority="7738" stopIfTrue="1">
      <formula>WEEKDAY($A28)=1</formula>
    </cfRule>
  </conditionalFormatting>
  <conditionalFormatting sqref="FL28">
    <cfRule type="expression" dxfId="6151" priority="7737" stopIfTrue="1">
      <formula>WEEKDAY($A28)=1</formula>
    </cfRule>
  </conditionalFormatting>
  <conditionalFormatting sqref="FL28">
    <cfRule type="expression" dxfId="6150" priority="7736" stopIfTrue="1">
      <formula>WEEKDAY($A28)=1</formula>
    </cfRule>
  </conditionalFormatting>
  <conditionalFormatting sqref="FL28">
    <cfRule type="expression" dxfId="6149" priority="7735" stopIfTrue="1">
      <formula>WEEKDAY($A28)=1</formula>
    </cfRule>
  </conditionalFormatting>
  <conditionalFormatting sqref="FL28">
    <cfRule type="expression" dxfId="6148" priority="7734" stopIfTrue="1">
      <formula>WEEKDAY($A28)=1</formula>
    </cfRule>
  </conditionalFormatting>
  <conditionalFormatting sqref="FL28">
    <cfRule type="expression" dxfId="6147" priority="7733" stopIfTrue="1">
      <formula>WEEKDAY($A28)=1</formula>
    </cfRule>
  </conditionalFormatting>
  <conditionalFormatting sqref="FL28">
    <cfRule type="expression" dxfId="6146" priority="7732" stopIfTrue="1">
      <formula>WEEKDAY($A28)=1</formula>
    </cfRule>
  </conditionalFormatting>
  <conditionalFormatting sqref="FL28">
    <cfRule type="expression" dxfId="6145" priority="7731" stopIfTrue="1">
      <formula>WEEKDAY($A28)=1</formula>
    </cfRule>
  </conditionalFormatting>
  <conditionalFormatting sqref="FL28">
    <cfRule type="expression" dxfId="6144" priority="7730" stopIfTrue="1">
      <formula>WEEKDAY($A28)=1</formula>
    </cfRule>
  </conditionalFormatting>
  <conditionalFormatting sqref="FL28">
    <cfRule type="expression" dxfId="6143" priority="7729" stopIfTrue="1">
      <formula>WEEKDAY($A28)=1</formula>
    </cfRule>
  </conditionalFormatting>
  <conditionalFormatting sqref="FL28">
    <cfRule type="expression" dxfId="6142" priority="7728" stopIfTrue="1">
      <formula>WEEKDAY($A28)=1</formula>
    </cfRule>
  </conditionalFormatting>
  <conditionalFormatting sqref="FL28">
    <cfRule type="expression" dxfId="6141" priority="7727" stopIfTrue="1">
      <formula>WEEKDAY($A28)=1</formula>
    </cfRule>
  </conditionalFormatting>
  <conditionalFormatting sqref="FL28">
    <cfRule type="expression" dxfId="6140" priority="7726" stopIfTrue="1">
      <formula>WEEKDAY($A28)=1</formula>
    </cfRule>
  </conditionalFormatting>
  <conditionalFormatting sqref="FL28">
    <cfRule type="expression" dxfId="6139" priority="7725" stopIfTrue="1">
      <formula>WEEKDAY($A28)=1</formula>
    </cfRule>
  </conditionalFormatting>
  <conditionalFormatting sqref="FL28">
    <cfRule type="expression" dxfId="6138" priority="7724" stopIfTrue="1">
      <formula>WEEKDAY($A28)=1</formula>
    </cfRule>
  </conditionalFormatting>
  <conditionalFormatting sqref="FL28">
    <cfRule type="expression" dxfId="6137" priority="7723" stopIfTrue="1">
      <formula>WEEKDAY($A28)=1</formula>
    </cfRule>
  </conditionalFormatting>
  <conditionalFormatting sqref="FL28">
    <cfRule type="expression" dxfId="6136" priority="7722" stopIfTrue="1">
      <formula>WEEKDAY($A28)=1</formula>
    </cfRule>
  </conditionalFormatting>
  <conditionalFormatting sqref="FL28">
    <cfRule type="expression" dxfId="6135" priority="7721" stopIfTrue="1">
      <formula>WEEKDAY($A28)=1</formula>
    </cfRule>
  </conditionalFormatting>
  <conditionalFormatting sqref="FL28">
    <cfRule type="expression" dxfId="6134" priority="7720" stopIfTrue="1">
      <formula>WEEKDAY($A28)=1</formula>
    </cfRule>
  </conditionalFormatting>
  <conditionalFormatting sqref="FL28">
    <cfRule type="expression" dxfId="6133" priority="7719" stopIfTrue="1">
      <formula>WEEKDAY($A28)=1</formula>
    </cfRule>
  </conditionalFormatting>
  <conditionalFormatting sqref="FL28">
    <cfRule type="expression" dxfId="6132" priority="7718" stopIfTrue="1">
      <formula>WEEKDAY($A28)=1</formula>
    </cfRule>
  </conditionalFormatting>
  <conditionalFormatting sqref="FL28">
    <cfRule type="expression" dxfId="6131" priority="7717" stopIfTrue="1">
      <formula>WEEKDAY($A28)=1</formula>
    </cfRule>
  </conditionalFormatting>
  <conditionalFormatting sqref="FL28">
    <cfRule type="expression" dxfId="6130" priority="7716" stopIfTrue="1">
      <formula>WEEKDAY($A28)=1</formula>
    </cfRule>
  </conditionalFormatting>
  <conditionalFormatting sqref="FL28">
    <cfRule type="expression" dxfId="6129" priority="7715" stopIfTrue="1">
      <formula>WEEKDAY($A28)=1</formula>
    </cfRule>
  </conditionalFormatting>
  <conditionalFormatting sqref="FL28">
    <cfRule type="expression" dxfId="6128" priority="7714" stopIfTrue="1">
      <formula>WEEKDAY($A28)=1</formula>
    </cfRule>
  </conditionalFormatting>
  <conditionalFormatting sqref="FL28">
    <cfRule type="expression" dxfId="6127" priority="7713" stopIfTrue="1">
      <formula>WEEKDAY($A28)=1</formula>
    </cfRule>
  </conditionalFormatting>
  <conditionalFormatting sqref="FL28">
    <cfRule type="expression" dxfId="6126" priority="7712" stopIfTrue="1">
      <formula>WEEKDAY($A28)=1</formula>
    </cfRule>
  </conditionalFormatting>
  <conditionalFormatting sqref="FL28">
    <cfRule type="expression" dxfId="6125" priority="7711" stopIfTrue="1">
      <formula>WEEKDAY($A28)=1</formula>
    </cfRule>
  </conditionalFormatting>
  <conditionalFormatting sqref="FL28">
    <cfRule type="expression" dxfId="6124" priority="7710" stopIfTrue="1">
      <formula>WEEKDAY($A28)=1</formula>
    </cfRule>
  </conditionalFormatting>
  <conditionalFormatting sqref="FL28">
    <cfRule type="expression" dxfId="6123" priority="7709" stopIfTrue="1">
      <formula>WEEKDAY($A28)=1</formula>
    </cfRule>
  </conditionalFormatting>
  <conditionalFormatting sqref="FL28">
    <cfRule type="expression" dxfId="6122" priority="7708" stopIfTrue="1">
      <formula>WEEKDAY($A28)=1</formula>
    </cfRule>
  </conditionalFormatting>
  <conditionalFormatting sqref="FL28">
    <cfRule type="expression" dxfId="6121" priority="7707" stopIfTrue="1">
      <formula>WEEKDAY($A28)=1</formula>
    </cfRule>
  </conditionalFormatting>
  <conditionalFormatting sqref="FL28">
    <cfRule type="expression" dxfId="6120" priority="7706" stopIfTrue="1">
      <formula>WEEKDAY($A28)=1</formula>
    </cfRule>
  </conditionalFormatting>
  <conditionalFormatting sqref="FL28">
    <cfRule type="expression" dxfId="6119" priority="7705" stopIfTrue="1">
      <formula>WEEKDAY($A28)=1</formula>
    </cfRule>
  </conditionalFormatting>
  <conditionalFormatting sqref="FL28">
    <cfRule type="expression" dxfId="6118" priority="7701" stopIfTrue="1">
      <formula>WEEKDAY($A28)=1</formula>
    </cfRule>
  </conditionalFormatting>
  <conditionalFormatting sqref="FL28">
    <cfRule type="expression" dxfId="6117" priority="7704" stopIfTrue="1">
      <formula>WEEKDAY($A28)=1</formula>
    </cfRule>
  </conditionalFormatting>
  <conditionalFormatting sqref="FL28">
    <cfRule type="expression" dxfId="6116" priority="7703" stopIfTrue="1">
      <formula>WEEKDAY($A28)=1</formula>
    </cfRule>
  </conditionalFormatting>
  <conditionalFormatting sqref="FL28">
    <cfRule type="expression" dxfId="6115" priority="7702" stopIfTrue="1">
      <formula>WEEKDAY($A28)=1</formula>
    </cfRule>
  </conditionalFormatting>
  <conditionalFormatting sqref="FL28">
    <cfRule type="expression" dxfId="6114" priority="7700" stopIfTrue="1">
      <formula>WEEKDAY($A28)=1</formula>
    </cfRule>
  </conditionalFormatting>
  <conditionalFormatting sqref="FL28">
    <cfRule type="expression" dxfId="6113" priority="7699" stopIfTrue="1">
      <formula>WEEKDAY($A28)=1</formula>
    </cfRule>
  </conditionalFormatting>
  <conditionalFormatting sqref="FL28">
    <cfRule type="expression" dxfId="6112" priority="7698" stopIfTrue="1">
      <formula>WEEKDAY($A28)=1</formula>
    </cfRule>
  </conditionalFormatting>
  <conditionalFormatting sqref="FL28">
    <cfRule type="expression" dxfId="6111" priority="7697" stopIfTrue="1">
      <formula>WEEKDAY($A28)=1</formula>
    </cfRule>
  </conditionalFormatting>
  <conditionalFormatting sqref="FL28">
    <cfRule type="expression" dxfId="6110" priority="7650" stopIfTrue="1">
      <formula>WEEKDAY($A28)=1</formula>
    </cfRule>
  </conditionalFormatting>
  <conditionalFormatting sqref="FL28">
    <cfRule type="expression" dxfId="6109" priority="7696" stopIfTrue="1">
      <formula>WEEKDAY($A28)=1</formula>
    </cfRule>
  </conditionalFormatting>
  <conditionalFormatting sqref="FL28">
    <cfRule type="expression" dxfId="6108" priority="7695" stopIfTrue="1">
      <formula>WEEKDAY($A28)=1</formula>
    </cfRule>
  </conditionalFormatting>
  <conditionalFormatting sqref="FL28">
    <cfRule type="expression" dxfId="6107" priority="7694" stopIfTrue="1">
      <formula>WEEKDAY($A28)=1</formula>
    </cfRule>
  </conditionalFormatting>
  <conditionalFormatting sqref="FL28">
    <cfRule type="expression" dxfId="6106" priority="7693" stopIfTrue="1">
      <formula>WEEKDAY($A28)=1</formula>
    </cfRule>
  </conditionalFormatting>
  <conditionalFormatting sqref="FL28">
    <cfRule type="expression" dxfId="6105" priority="7692" stopIfTrue="1">
      <formula>WEEKDAY($A28)=1</formula>
    </cfRule>
  </conditionalFormatting>
  <conditionalFormatting sqref="FL28">
    <cfRule type="expression" dxfId="6104" priority="7691" stopIfTrue="1">
      <formula>WEEKDAY($A28)=1</formula>
    </cfRule>
  </conditionalFormatting>
  <conditionalFormatting sqref="FL28">
    <cfRule type="expression" dxfId="6103" priority="7690" stopIfTrue="1">
      <formula>WEEKDAY($A28)=1</formula>
    </cfRule>
  </conditionalFormatting>
  <conditionalFormatting sqref="FL28">
    <cfRule type="expression" dxfId="6102" priority="7689" stopIfTrue="1">
      <formula>WEEKDAY($A28)=1</formula>
    </cfRule>
  </conditionalFormatting>
  <conditionalFormatting sqref="FL28">
    <cfRule type="expression" dxfId="6101" priority="7688" stopIfTrue="1">
      <formula>WEEKDAY($A28)=1</formula>
    </cfRule>
  </conditionalFormatting>
  <conditionalFormatting sqref="FL28">
    <cfRule type="expression" dxfId="6100" priority="7687" stopIfTrue="1">
      <formula>WEEKDAY($A28)=1</formula>
    </cfRule>
  </conditionalFormatting>
  <conditionalFormatting sqref="FL28">
    <cfRule type="expression" dxfId="6099" priority="7686" stopIfTrue="1">
      <formula>WEEKDAY($A28)=1</formula>
    </cfRule>
  </conditionalFormatting>
  <conditionalFormatting sqref="FL28">
    <cfRule type="expression" dxfId="6098" priority="7685" stopIfTrue="1">
      <formula>WEEKDAY($A28)=1</formula>
    </cfRule>
  </conditionalFormatting>
  <conditionalFormatting sqref="FL28">
    <cfRule type="expression" dxfId="6097" priority="7684" stopIfTrue="1">
      <formula>WEEKDAY($A28)=1</formula>
    </cfRule>
  </conditionalFormatting>
  <conditionalFormatting sqref="FL28">
    <cfRule type="expression" dxfId="6096" priority="7683" stopIfTrue="1">
      <formula>WEEKDAY($A28)=1</formula>
    </cfRule>
  </conditionalFormatting>
  <conditionalFormatting sqref="FL28">
    <cfRule type="expression" dxfId="6095" priority="7682" stopIfTrue="1">
      <formula>WEEKDAY($A28)=1</formula>
    </cfRule>
  </conditionalFormatting>
  <conditionalFormatting sqref="FL28">
    <cfRule type="expression" dxfId="6094" priority="7681" stopIfTrue="1">
      <formula>WEEKDAY($A28)=1</formula>
    </cfRule>
  </conditionalFormatting>
  <conditionalFormatting sqref="FL28">
    <cfRule type="expression" dxfId="6093" priority="7680" stopIfTrue="1">
      <formula>WEEKDAY($A28)=1</formula>
    </cfRule>
  </conditionalFormatting>
  <conditionalFormatting sqref="FL28">
    <cfRule type="expression" dxfId="6092" priority="7679" stopIfTrue="1">
      <formula>WEEKDAY($A28)=1</formula>
    </cfRule>
  </conditionalFormatting>
  <conditionalFormatting sqref="FL28">
    <cfRule type="expression" dxfId="6091" priority="7678" stopIfTrue="1">
      <formula>WEEKDAY($A28)=1</formula>
    </cfRule>
  </conditionalFormatting>
  <conditionalFormatting sqref="FL28">
    <cfRule type="expression" dxfId="6090" priority="7677" stopIfTrue="1">
      <formula>WEEKDAY($A28)=1</formula>
    </cfRule>
  </conditionalFormatting>
  <conditionalFormatting sqref="FL28">
    <cfRule type="expression" dxfId="6089" priority="7676" stopIfTrue="1">
      <formula>WEEKDAY($A28)=1</formula>
    </cfRule>
  </conditionalFormatting>
  <conditionalFormatting sqref="FL28">
    <cfRule type="expression" dxfId="6088" priority="7675" stopIfTrue="1">
      <formula>WEEKDAY($A28)=1</formula>
    </cfRule>
  </conditionalFormatting>
  <conditionalFormatting sqref="FL28">
    <cfRule type="expression" dxfId="6087" priority="7674" stopIfTrue="1">
      <formula>WEEKDAY($A28)=1</formula>
    </cfRule>
  </conditionalFormatting>
  <conditionalFormatting sqref="FL28">
    <cfRule type="expression" dxfId="6086" priority="7673" stopIfTrue="1">
      <formula>WEEKDAY($A28)=1</formula>
    </cfRule>
  </conditionalFormatting>
  <conditionalFormatting sqref="FL28">
    <cfRule type="expression" dxfId="6085" priority="7672" stopIfTrue="1">
      <formula>WEEKDAY($A28)=1</formula>
    </cfRule>
  </conditionalFormatting>
  <conditionalFormatting sqref="FL28">
    <cfRule type="expression" dxfId="6084" priority="7671" stopIfTrue="1">
      <formula>WEEKDAY($A28)=1</formula>
    </cfRule>
  </conditionalFormatting>
  <conditionalFormatting sqref="FL28">
    <cfRule type="expression" dxfId="6083" priority="7670" stopIfTrue="1">
      <formula>WEEKDAY($A28)=1</formula>
    </cfRule>
  </conditionalFormatting>
  <conditionalFormatting sqref="FL28">
    <cfRule type="expression" dxfId="6082" priority="7669" stopIfTrue="1">
      <formula>WEEKDAY($A28)=1</formula>
    </cfRule>
  </conditionalFormatting>
  <conditionalFormatting sqref="FL28">
    <cfRule type="expression" dxfId="6081" priority="7668" stopIfTrue="1">
      <formula>WEEKDAY($A28)=1</formula>
    </cfRule>
  </conditionalFormatting>
  <conditionalFormatting sqref="FL28">
    <cfRule type="expression" dxfId="6080" priority="7667" stopIfTrue="1">
      <formula>WEEKDAY($A28)=1</formula>
    </cfRule>
  </conditionalFormatting>
  <conditionalFormatting sqref="FL28">
    <cfRule type="expression" dxfId="6079" priority="7666" stopIfTrue="1">
      <formula>WEEKDAY($A28)=1</formula>
    </cfRule>
  </conditionalFormatting>
  <conditionalFormatting sqref="FL28">
    <cfRule type="expression" dxfId="6078" priority="7665" stopIfTrue="1">
      <formula>WEEKDAY($A28)=1</formula>
    </cfRule>
  </conditionalFormatting>
  <conditionalFormatting sqref="FL28">
    <cfRule type="expression" dxfId="6077" priority="7664" stopIfTrue="1">
      <formula>WEEKDAY($A28)=1</formula>
    </cfRule>
  </conditionalFormatting>
  <conditionalFormatting sqref="FL28">
    <cfRule type="expression" dxfId="6076" priority="7663" stopIfTrue="1">
      <formula>WEEKDAY($A28)=1</formula>
    </cfRule>
  </conditionalFormatting>
  <conditionalFormatting sqref="FL28">
    <cfRule type="expression" dxfId="6075" priority="7662" stopIfTrue="1">
      <formula>WEEKDAY($A28)=1</formula>
    </cfRule>
  </conditionalFormatting>
  <conditionalFormatting sqref="FL28">
    <cfRule type="expression" dxfId="6074" priority="7661" stopIfTrue="1">
      <formula>WEEKDAY($A28)=1</formula>
    </cfRule>
  </conditionalFormatting>
  <conditionalFormatting sqref="FL28">
    <cfRule type="expression" dxfId="6073" priority="7660" stopIfTrue="1">
      <formula>WEEKDAY($A28)=1</formula>
    </cfRule>
  </conditionalFormatting>
  <conditionalFormatting sqref="FL28">
    <cfRule type="expression" dxfId="6072" priority="7659" stopIfTrue="1">
      <formula>WEEKDAY($A28)=1</formula>
    </cfRule>
  </conditionalFormatting>
  <conditionalFormatting sqref="FL28">
    <cfRule type="expression" dxfId="6071" priority="7658" stopIfTrue="1">
      <formula>WEEKDAY($A28)=1</formula>
    </cfRule>
  </conditionalFormatting>
  <conditionalFormatting sqref="FL28">
    <cfRule type="expression" dxfId="6070" priority="7657" stopIfTrue="1">
      <formula>WEEKDAY($A28)=1</formula>
    </cfRule>
  </conditionalFormatting>
  <conditionalFormatting sqref="FL28">
    <cfRule type="expression" dxfId="6069" priority="7656" stopIfTrue="1">
      <formula>WEEKDAY($A28)=1</formula>
    </cfRule>
  </conditionalFormatting>
  <conditionalFormatting sqref="FL28">
    <cfRule type="expression" dxfId="6068" priority="7655" stopIfTrue="1">
      <formula>WEEKDAY($A28)=1</formula>
    </cfRule>
  </conditionalFormatting>
  <conditionalFormatting sqref="FL28">
    <cfRule type="expression" dxfId="6067" priority="7654" stopIfTrue="1">
      <formula>WEEKDAY($A28)=1</formula>
    </cfRule>
  </conditionalFormatting>
  <conditionalFormatting sqref="FL28">
    <cfRule type="expression" dxfId="6066" priority="7653" stopIfTrue="1">
      <formula>WEEKDAY($A28)=1</formula>
    </cfRule>
  </conditionalFormatting>
  <conditionalFormatting sqref="FL28">
    <cfRule type="expression" dxfId="6065" priority="7652" stopIfTrue="1">
      <formula>WEEKDAY($A28)=1</formula>
    </cfRule>
  </conditionalFormatting>
  <conditionalFormatting sqref="FL28">
    <cfRule type="expression" dxfId="6064" priority="7651" stopIfTrue="1">
      <formula>WEEKDAY($A28)=1</formula>
    </cfRule>
  </conditionalFormatting>
  <conditionalFormatting sqref="FL28">
    <cfRule type="expression" dxfId="6063" priority="7649" stopIfTrue="1">
      <formula>WEEKDAY($A28)=1</formula>
    </cfRule>
  </conditionalFormatting>
  <conditionalFormatting sqref="FL28">
    <cfRule type="expression" dxfId="6062" priority="7648" stopIfTrue="1">
      <formula>WEEKDAY($A28)=1</formula>
    </cfRule>
  </conditionalFormatting>
  <conditionalFormatting sqref="FL28">
    <cfRule type="expression" dxfId="6061" priority="7647" stopIfTrue="1">
      <formula>WEEKDAY($A28)=1</formula>
    </cfRule>
  </conditionalFormatting>
  <conditionalFormatting sqref="FL28">
    <cfRule type="expression" dxfId="6060" priority="7646" stopIfTrue="1">
      <formula>WEEKDAY($A28)=1</formula>
    </cfRule>
  </conditionalFormatting>
  <conditionalFormatting sqref="FL28">
    <cfRule type="expression" dxfId="6059" priority="7645" stopIfTrue="1">
      <formula>WEEKDAY($A28)=1</formula>
    </cfRule>
  </conditionalFormatting>
  <conditionalFormatting sqref="FL28">
    <cfRule type="expression" dxfId="6058" priority="7644" stopIfTrue="1">
      <formula>WEEKDAY($A28)=1</formula>
    </cfRule>
  </conditionalFormatting>
  <conditionalFormatting sqref="FL28">
    <cfRule type="expression" dxfId="6057" priority="7643" stopIfTrue="1">
      <formula>WEEKDAY($A28)=1</formula>
    </cfRule>
  </conditionalFormatting>
  <conditionalFormatting sqref="FL28">
    <cfRule type="expression" dxfId="6056" priority="7642" stopIfTrue="1">
      <formula>WEEKDAY($A28)=1</formula>
    </cfRule>
  </conditionalFormatting>
  <conditionalFormatting sqref="FL28">
    <cfRule type="expression" dxfId="6055" priority="7641" stopIfTrue="1">
      <formula>WEEKDAY($A28)=1</formula>
    </cfRule>
  </conditionalFormatting>
  <conditionalFormatting sqref="FL28">
    <cfRule type="expression" dxfId="6054" priority="7640" stopIfTrue="1">
      <formula>WEEKDAY($A28)=1</formula>
    </cfRule>
  </conditionalFormatting>
  <conditionalFormatting sqref="FL28">
    <cfRule type="expression" dxfId="6053" priority="7639" stopIfTrue="1">
      <formula>WEEKDAY($A28)=1</formula>
    </cfRule>
  </conditionalFormatting>
  <conditionalFormatting sqref="FL28">
    <cfRule type="expression" dxfId="6052" priority="7638" stopIfTrue="1">
      <formula>WEEKDAY($A28)=1</formula>
    </cfRule>
  </conditionalFormatting>
  <conditionalFormatting sqref="FL28">
    <cfRule type="expression" dxfId="6051" priority="7637" stopIfTrue="1">
      <formula>WEEKDAY($A28)=1</formula>
    </cfRule>
  </conditionalFormatting>
  <conditionalFormatting sqref="FL28">
    <cfRule type="expression" dxfId="6050" priority="7636" stopIfTrue="1">
      <formula>WEEKDAY($A28)=1</formula>
    </cfRule>
  </conditionalFormatting>
  <conditionalFormatting sqref="FL28">
    <cfRule type="expression" dxfId="6049" priority="7635" stopIfTrue="1">
      <formula>WEEKDAY($A28)=1</formula>
    </cfRule>
  </conditionalFormatting>
  <conditionalFormatting sqref="FL28">
    <cfRule type="expression" dxfId="6048" priority="7634" stopIfTrue="1">
      <formula>WEEKDAY($A28)=1</formula>
    </cfRule>
  </conditionalFormatting>
  <conditionalFormatting sqref="FL28">
    <cfRule type="expression" dxfId="6047" priority="7633" stopIfTrue="1">
      <formula>WEEKDAY($A28)=1</formula>
    </cfRule>
  </conditionalFormatting>
  <conditionalFormatting sqref="FL28">
    <cfRule type="expression" dxfId="6046" priority="7632" stopIfTrue="1">
      <formula>WEEKDAY($A28)=1</formula>
    </cfRule>
  </conditionalFormatting>
  <conditionalFormatting sqref="FL28">
    <cfRule type="expression" dxfId="6045" priority="7631" stopIfTrue="1">
      <formula>WEEKDAY($A28)=1</formula>
    </cfRule>
  </conditionalFormatting>
  <conditionalFormatting sqref="FL28">
    <cfRule type="expression" dxfId="6044" priority="7630" stopIfTrue="1">
      <formula>WEEKDAY($A28)=1</formula>
    </cfRule>
  </conditionalFormatting>
  <conditionalFormatting sqref="FL28">
    <cfRule type="expression" dxfId="6043" priority="7629" stopIfTrue="1">
      <formula>WEEKDAY($A28)=1</formula>
    </cfRule>
  </conditionalFormatting>
  <conditionalFormatting sqref="FL28">
    <cfRule type="expression" dxfId="6042" priority="7628" stopIfTrue="1">
      <formula>WEEKDAY($A28)=1</formula>
    </cfRule>
  </conditionalFormatting>
  <conditionalFormatting sqref="FL28">
    <cfRule type="expression" dxfId="6041" priority="7627" stopIfTrue="1">
      <formula>WEEKDAY($A28)=1</formula>
    </cfRule>
  </conditionalFormatting>
  <conditionalFormatting sqref="FL28">
    <cfRule type="expression" dxfId="6040" priority="7626" stopIfTrue="1">
      <formula>WEEKDAY($A28)=1</formula>
    </cfRule>
  </conditionalFormatting>
  <conditionalFormatting sqref="FL28">
    <cfRule type="expression" dxfId="6039" priority="7625" stopIfTrue="1">
      <formula>WEEKDAY($A28)=1</formula>
    </cfRule>
  </conditionalFormatting>
  <conditionalFormatting sqref="FL28">
    <cfRule type="expression" dxfId="6038" priority="7624" stopIfTrue="1">
      <formula>WEEKDAY($A28)=1</formula>
    </cfRule>
  </conditionalFormatting>
  <conditionalFormatting sqref="FL28">
    <cfRule type="expression" dxfId="6037" priority="7623" stopIfTrue="1">
      <formula>WEEKDAY($A28)=1</formula>
    </cfRule>
  </conditionalFormatting>
  <conditionalFormatting sqref="FL28">
    <cfRule type="expression" dxfId="6036" priority="7622" stopIfTrue="1">
      <formula>WEEKDAY($A28)=1</formula>
    </cfRule>
  </conditionalFormatting>
  <conditionalFormatting sqref="FL28">
    <cfRule type="expression" dxfId="6035" priority="7621" stopIfTrue="1">
      <formula>WEEKDAY($A28)=1</formula>
    </cfRule>
  </conditionalFormatting>
  <conditionalFormatting sqref="FL28">
    <cfRule type="expression" dxfId="6034" priority="7620" stopIfTrue="1">
      <formula>WEEKDAY($A28)=1</formula>
    </cfRule>
  </conditionalFormatting>
  <conditionalFormatting sqref="FL28">
    <cfRule type="expression" dxfId="6033" priority="7619" stopIfTrue="1">
      <formula>WEEKDAY($A28)=1</formula>
    </cfRule>
  </conditionalFormatting>
  <conditionalFormatting sqref="FL28">
    <cfRule type="expression" dxfId="6032" priority="7618" stopIfTrue="1">
      <formula>WEEKDAY($A28)=1</formula>
    </cfRule>
  </conditionalFormatting>
  <conditionalFormatting sqref="FL28">
    <cfRule type="expression" dxfId="6031" priority="7617" stopIfTrue="1">
      <formula>WEEKDAY($A28)=1</formula>
    </cfRule>
  </conditionalFormatting>
  <conditionalFormatting sqref="FL28">
    <cfRule type="expression" dxfId="6030" priority="7616" stopIfTrue="1">
      <formula>WEEKDAY($A28)=1</formula>
    </cfRule>
  </conditionalFormatting>
  <conditionalFormatting sqref="FL28">
    <cfRule type="expression" dxfId="6029" priority="7612" stopIfTrue="1">
      <formula>WEEKDAY($A28)=1</formula>
    </cfRule>
  </conditionalFormatting>
  <conditionalFormatting sqref="FL28">
    <cfRule type="expression" dxfId="6028" priority="7615" stopIfTrue="1">
      <formula>WEEKDAY($A28)=1</formula>
    </cfRule>
  </conditionalFormatting>
  <conditionalFormatting sqref="FL28">
    <cfRule type="expression" dxfId="6027" priority="7614" stopIfTrue="1">
      <formula>WEEKDAY($A28)=1</formula>
    </cfRule>
  </conditionalFormatting>
  <conditionalFormatting sqref="FL28">
    <cfRule type="expression" dxfId="6026" priority="7613" stopIfTrue="1">
      <formula>WEEKDAY($A28)=1</formula>
    </cfRule>
  </conditionalFormatting>
  <conditionalFormatting sqref="FL28">
    <cfRule type="expression" dxfId="6025" priority="7611" stopIfTrue="1">
      <formula>WEEKDAY($A28)=1</formula>
    </cfRule>
  </conditionalFormatting>
  <conditionalFormatting sqref="FL28">
    <cfRule type="expression" dxfId="6024" priority="7610" stopIfTrue="1">
      <formula>WEEKDAY($A28)=1</formula>
    </cfRule>
  </conditionalFormatting>
  <conditionalFormatting sqref="FL28">
    <cfRule type="expression" dxfId="6023" priority="7609" stopIfTrue="1">
      <formula>WEEKDAY($A28)=1</formula>
    </cfRule>
  </conditionalFormatting>
  <conditionalFormatting sqref="FL28">
    <cfRule type="expression" dxfId="6022" priority="7608" stopIfTrue="1">
      <formula>WEEKDAY($A28)=1</formula>
    </cfRule>
  </conditionalFormatting>
  <conditionalFormatting sqref="FL28">
    <cfRule type="expression" dxfId="6021" priority="7561" stopIfTrue="1">
      <formula>WEEKDAY($A28)=1</formula>
    </cfRule>
  </conditionalFormatting>
  <conditionalFormatting sqref="FL28">
    <cfRule type="expression" dxfId="6020" priority="7607" stopIfTrue="1">
      <formula>WEEKDAY($A28)=1</formula>
    </cfRule>
  </conditionalFormatting>
  <conditionalFormatting sqref="FL28">
    <cfRule type="expression" dxfId="6019" priority="7606" stopIfTrue="1">
      <formula>WEEKDAY($A28)=1</formula>
    </cfRule>
  </conditionalFormatting>
  <conditionalFormatting sqref="FL28">
    <cfRule type="expression" dxfId="6018" priority="7605" stopIfTrue="1">
      <formula>WEEKDAY($A28)=1</formula>
    </cfRule>
  </conditionalFormatting>
  <conditionalFormatting sqref="FL28">
    <cfRule type="expression" dxfId="6017" priority="7604" stopIfTrue="1">
      <formula>WEEKDAY($A28)=1</formula>
    </cfRule>
  </conditionalFormatting>
  <conditionalFormatting sqref="FL28">
    <cfRule type="expression" dxfId="6016" priority="7603" stopIfTrue="1">
      <formula>WEEKDAY($A28)=1</formula>
    </cfRule>
  </conditionalFormatting>
  <conditionalFormatting sqref="FL28">
    <cfRule type="expression" dxfId="6015" priority="7602" stopIfTrue="1">
      <formula>WEEKDAY($A28)=1</formula>
    </cfRule>
  </conditionalFormatting>
  <conditionalFormatting sqref="FL28">
    <cfRule type="expression" dxfId="6014" priority="7601" stopIfTrue="1">
      <formula>WEEKDAY($A28)=1</formula>
    </cfRule>
  </conditionalFormatting>
  <conditionalFormatting sqref="FL28">
    <cfRule type="expression" dxfId="6013" priority="7600" stopIfTrue="1">
      <formula>WEEKDAY($A28)=1</formula>
    </cfRule>
  </conditionalFormatting>
  <conditionalFormatting sqref="FL28">
    <cfRule type="expression" dxfId="6012" priority="7599" stopIfTrue="1">
      <formula>WEEKDAY($A28)=1</formula>
    </cfRule>
  </conditionalFormatting>
  <conditionalFormatting sqref="FL28">
    <cfRule type="expression" dxfId="6011" priority="7598" stopIfTrue="1">
      <formula>WEEKDAY($A28)=1</formula>
    </cfRule>
  </conditionalFormatting>
  <conditionalFormatting sqref="FL28">
    <cfRule type="expression" dxfId="6010" priority="7597" stopIfTrue="1">
      <formula>WEEKDAY($A28)=1</formula>
    </cfRule>
  </conditionalFormatting>
  <conditionalFormatting sqref="FL28">
    <cfRule type="expression" dxfId="6009" priority="7596" stopIfTrue="1">
      <formula>WEEKDAY($A28)=1</formula>
    </cfRule>
  </conditionalFormatting>
  <conditionalFormatting sqref="FL28">
    <cfRule type="expression" dxfId="6008" priority="7595" stopIfTrue="1">
      <formula>WEEKDAY($A28)=1</formula>
    </cfRule>
  </conditionalFormatting>
  <conditionalFormatting sqref="FL28">
    <cfRule type="expression" dxfId="6007" priority="7594" stopIfTrue="1">
      <formula>WEEKDAY($A28)=1</formula>
    </cfRule>
  </conditionalFormatting>
  <conditionalFormatting sqref="FL28">
    <cfRule type="expression" dxfId="6006" priority="7593" stopIfTrue="1">
      <formula>WEEKDAY($A28)=1</formula>
    </cfRule>
  </conditionalFormatting>
  <conditionalFormatting sqref="FL28">
    <cfRule type="expression" dxfId="6005" priority="7592" stopIfTrue="1">
      <formula>WEEKDAY($A28)=1</formula>
    </cfRule>
  </conditionalFormatting>
  <conditionalFormatting sqref="FL28">
    <cfRule type="expression" dxfId="6004" priority="7591" stopIfTrue="1">
      <formula>WEEKDAY($A28)=1</formula>
    </cfRule>
  </conditionalFormatting>
  <conditionalFormatting sqref="FL28">
    <cfRule type="expression" dxfId="6003" priority="7590" stopIfTrue="1">
      <formula>WEEKDAY($A28)=1</formula>
    </cfRule>
  </conditionalFormatting>
  <conditionalFormatting sqref="FL28">
    <cfRule type="expression" dxfId="6002" priority="7589" stopIfTrue="1">
      <formula>WEEKDAY($A28)=1</formula>
    </cfRule>
  </conditionalFormatting>
  <conditionalFormatting sqref="FL28">
    <cfRule type="expression" dxfId="6001" priority="7588" stopIfTrue="1">
      <formula>WEEKDAY($A28)=1</formula>
    </cfRule>
  </conditionalFormatting>
  <conditionalFormatting sqref="FL28">
    <cfRule type="expression" dxfId="6000" priority="7587" stopIfTrue="1">
      <formula>WEEKDAY($A28)=1</formula>
    </cfRule>
  </conditionalFormatting>
  <conditionalFormatting sqref="FL28">
    <cfRule type="expression" dxfId="5999" priority="7586" stopIfTrue="1">
      <formula>WEEKDAY($A28)=1</formula>
    </cfRule>
  </conditionalFormatting>
  <conditionalFormatting sqref="FL28">
    <cfRule type="expression" dxfId="5998" priority="7585" stopIfTrue="1">
      <formula>WEEKDAY($A28)=1</formula>
    </cfRule>
  </conditionalFormatting>
  <conditionalFormatting sqref="FL28">
    <cfRule type="expression" dxfId="5997" priority="7584" stopIfTrue="1">
      <formula>WEEKDAY($A28)=1</formula>
    </cfRule>
  </conditionalFormatting>
  <conditionalFormatting sqref="FL28">
    <cfRule type="expression" dxfId="5996" priority="7583" stopIfTrue="1">
      <formula>WEEKDAY($A28)=1</formula>
    </cfRule>
  </conditionalFormatting>
  <conditionalFormatting sqref="FL28">
    <cfRule type="expression" dxfId="5995" priority="7582" stopIfTrue="1">
      <formula>WEEKDAY($A28)=1</formula>
    </cfRule>
  </conditionalFormatting>
  <conditionalFormatting sqref="FL28">
    <cfRule type="expression" dxfId="5994" priority="7581" stopIfTrue="1">
      <formula>WEEKDAY($A28)=1</formula>
    </cfRule>
  </conditionalFormatting>
  <conditionalFormatting sqref="FL28">
    <cfRule type="expression" dxfId="5993" priority="7580" stopIfTrue="1">
      <formula>WEEKDAY($A28)=1</formula>
    </cfRule>
  </conditionalFormatting>
  <conditionalFormatting sqref="FL28">
    <cfRule type="expression" dxfId="5992" priority="7579" stopIfTrue="1">
      <formula>WEEKDAY($A28)=1</formula>
    </cfRule>
  </conditionalFormatting>
  <conditionalFormatting sqref="FL28">
    <cfRule type="expression" dxfId="5991" priority="7578" stopIfTrue="1">
      <formula>WEEKDAY($A28)=1</formula>
    </cfRule>
  </conditionalFormatting>
  <conditionalFormatting sqref="FL28">
    <cfRule type="expression" dxfId="5990" priority="7577" stopIfTrue="1">
      <formula>WEEKDAY($A28)=1</formula>
    </cfRule>
  </conditionalFormatting>
  <conditionalFormatting sqref="FL28">
    <cfRule type="expression" dxfId="5989" priority="7576" stopIfTrue="1">
      <formula>WEEKDAY($A28)=1</formula>
    </cfRule>
  </conditionalFormatting>
  <conditionalFormatting sqref="FL28">
    <cfRule type="expression" dxfId="5988" priority="7575" stopIfTrue="1">
      <formula>WEEKDAY($A28)=1</formula>
    </cfRule>
  </conditionalFormatting>
  <conditionalFormatting sqref="FL28">
    <cfRule type="expression" dxfId="5987" priority="7574" stopIfTrue="1">
      <formula>WEEKDAY($A28)=1</formula>
    </cfRule>
  </conditionalFormatting>
  <conditionalFormatting sqref="FL28">
    <cfRule type="expression" dxfId="5986" priority="7573" stopIfTrue="1">
      <formula>WEEKDAY($A28)=1</formula>
    </cfRule>
  </conditionalFormatting>
  <conditionalFormatting sqref="FL28">
    <cfRule type="expression" dxfId="5985" priority="7572" stopIfTrue="1">
      <formula>WEEKDAY($A28)=1</formula>
    </cfRule>
  </conditionalFormatting>
  <conditionalFormatting sqref="FL28">
    <cfRule type="expression" dxfId="5984" priority="7571" stopIfTrue="1">
      <formula>WEEKDAY($A28)=1</formula>
    </cfRule>
  </conditionalFormatting>
  <conditionalFormatting sqref="FL28">
    <cfRule type="expression" dxfId="5983" priority="7570" stopIfTrue="1">
      <formula>WEEKDAY($A28)=1</formula>
    </cfRule>
  </conditionalFormatting>
  <conditionalFormatting sqref="FL28">
    <cfRule type="expression" dxfId="5982" priority="7569" stopIfTrue="1">
      <formula>WEEKDAY($A28)=1</formula>
    </cfRule>
  </conditionalFormatting>
  <conditionalFormatting sqref="FL28">
    <cfRule type="expression" dxfId="5981" priority="7568" stopIfTrue="1">
      <formula>WEEKDAY($A28)=1</formula>
    </cfRule>
  </conditionalFormatting>
  <conditionalFormatting sqref="FL28">
    <cfRule type="expression" dxfId="5980" priority="7567" stopIfTrue="1">
      <formula>WEEKDAY($A28)=1</formula>
    </cfRule>
  </conditionalFormatting>
  <conditionalFormatting sqref="FL28">
    <cfRule type="expression" dxfId="5979" priority="7566" stopIfTrue="1">
      <formula>WEEKDAY($A28)=1</formula>
    </cfRule>
  </conditionalFormatting>
  <conditionalFormatting sqref="FL28">
    <cfRule type="expression" dxfId="5978" priority="7565" stopIfTrue="1">
      <formula>WEEKDAY($A28)=1</formula>
    </cfRule>
  </conditionalFormatting>
  <conditionalFormatting sqref="FL28">
    <cfRule type="expression" dxfId="5977" priority="7564" stopIfTrue="1">
      <formula>WEEKDAY($A28)=1</formula>
    </cfRule>
  </conditionalFormatting>
  <conditionalFormatting sqref="FL28">
    <cfRule type="expression" dxfId="5976" priority="7563" stopIfTrue="1">
      <formula>WEEKDAY($A28)=1</formula>
    </cfRule>
  </conditionalFormatting>
  <conditionalFormatting sqref="FL28">
    <cfRule type="expression" dxfId="5975" priority="7562" stopIfTrue="1">
      <formula>WEEKDAY($A28)=1</formula>
    </cfRule>
  </conditionalFormatting>
  <conditionalFormatting sqref="FL28">
    <cfRule type="expression" dxfId="5974" priority="7557" stopIfTrue="1">
      <formula>WEEKDAY($A28)=1</formula>
    </cfRule>
  </conditionalFormatting>
  <conditionalFormatting sqref="FL28">
    <cfRule type="expression" dxfId="5973" priority="7560" stopIfTrue="1">
      <formula>WEEKDAY($A28)=1</formula>
    </cfRule>
  </conditionalFormatting>
  <conditionalFormatting sqref="FL28">
    <cfRule type="expression" dxfId="5972" priority="7559" stopIfTrue="1">
      <formula>WEEKDAY($A28)=1</formula>
    </cfRule>
  </conditionalFormatting>
  <conditionalFormatting sqref="FL28">
    <cfRule type="expression" dxfId="5971" priority="7558" stopIfTrue="1">
      <formula>WEEKDAY($A28)=1</formula>
    </cfRule>
  </conditionalFormatting>
  <conditionalFormatting sqref="FL28">
    <cfRule type="expression" dxfId="5970" priority="7556" stopIfTrue="1">
      <formula>WEEKDAY($A28)=1</formula>
    </cfRule>
  </conditionalFormatting>
  <conditionalFormatting sqref="FL28">
    <cfRule type="expression" dxfId="5969" priority="7555" stopIfTrue="1">
      <formula>WEEKDAY($A28)=1</formula>
    </cfRule>
  </conditionalFormatting>
  <conditionalFormatting sqref="FL28">
    <cfRule type="expression" dxfId="5968" priority="7554" stopIfTrue="1">
      <formula>WEEKDAY($A28)=1</formula>
    </cfRule>
  </conditionalFormatting>
  <conditionalFormatting sqref="FL28">
    <cfRule type="expression" dxfId="5967" priority="7553" stopIfTrue="1">
      <formula>WEEKDAY($A28)=1</formula>
    </cfRule>
  </conditionalFormatting>
  <conditionalFormatting sqref="FL28">
    <cfRule type="expression" dxfId="5966" priority="7506" stopIfTrue="1">
      <formula>WEEKDAY($A28)=1</formula>
    </cfRule>
  </conditionalFormatting>
  <conditionalFormatting sqref="FL28">
    <cfRule type="expression" dxfId="5965" priority="7552" stopIfTrue="1">
      <formula>WEEKDAY($A28)=1</formula>
    </cfRule>
  </conditionalFormatting>
  <conditionalFormatting sqref="FL28">
    <cfRule type="expression" dxfId="5964" priority="7551" stopIfTrue="1">
      <formula>WEEKDAY($A28)=1</formula>
    </cfRule>
  </conditionalFormatting>
  <conditionalFormatting sqref="FL28">
    <cfRule type="expression" dxfId="5963" priority="7550" stopIfTrue="1">
      <formula>WEEKDAY($A28)=1</formula>
    </cfRule>
  </conditionalFormatting>
  <conditionalFormatting sqref="FL28">
    <cfRule type="expression" dxfId="5962" priority="7549" stopIfTrue="1">
      <formula>WEEKDAY($A28)=1</formula>
    </cfRule>
  </conditionalFormatting>
  <conditionalFormatting sqref="FL28">
    <cfRule type="expression" dxfId="5961" priority="7548" stopIfTrue="1">
      <formula>WEEKDAY($A28)=1</formula>
    </cfRule>
  </conditionalFormatting>
  <conditionalFormatting sqref="FL28">
    <cfRule type="expression" dxfId="5960" priority="7547" stopIfTrue="1">
      <formula>WEEKDAY($A28)=1</formula>
    </cfRule>
  </conditionalFormatting>
  <conditionalFormatting sqref="FL28">
    <cfRule type="expression" dxfId="5959" priority="7546" stopIfTrue="1">
      <formula>WEEKDAY($A28)=1</formula>
    </cfRule>
  </conditionalFormatting>
  <conditionalFormatting sqref="FL28">
    <cfRule type="expression" dxfId="5958" priority="7545" stopIfTrue="1">
      <formula>WEEKDAY($A28)=1</formula>
    </cfRule>
  </conditionalFormatting>
  <conditionalFormatting sqref="FL28">
    <cfRule type="expression" dxfId="5957" priority="7544" stopIfTrue="1">
      <formula>WEEKDAY($A28)=1</formula>
    </cfRule>
  </conditionalFormatting>
  <conditionalFormatting sqref="FL28">
    <cfRule type="expression" dxfId="5956" priority="7543" stopIfTrue="1">
      <formula>WEEKDAY($A28)=1</formula>
    </cfRule>
  </conditionalFormatting>
  <conditionalFormatting sqref="FL28">
    <cfRule type="expression" dxfId="5955" priority="7542" stopIfTrue="1">
      <formula>WEEKDAY($A28)=1</formula>
    </cfRule>
  </conditionalFormatting>
  <conditionalFormatting sqref="FL28">
    <cfRule type="expression" dxfId="5954" priority="7541" stopIfTrue="1">
      <formula>WEEKDAY($A28)=1</formula>
    </cfRule>
  </conditionalFormatting>
  <conditionalFormatting sqref="FL28">
    <cfRule type="expression" dxfId="5953" priority="7540" stopIfTrue="1">
      <formula>WEEKDAY($A28)=1</formula>
    </cfRule>
  </conditionalFormatting>
  <conditionalFormatting sqref="FL28">
    <cfRule type="expression" dxfId="5952" priority="7539" stopIfTrue="1">
      <formula>WEEKDAY($A28)=1</formula>
    </cfRule>
  </conditionalFormatting>
  <conditionalFormatting sqref="FL28">
    <cfRule type="expression" dxfId="5951" priority="7538" stopIfTrue="1">
      <formula>WEEKDAY($A28)=1</formula>
    </cfRule>
  </conditionalFormatting>
  <conditionalFormatting sqref="FL28">
    <cfRule type="expression" dxfId="5950" priority="7537" stopIfTrue="1">
      <formula>WEEKDAY($A28)=1</formula>
    </cfRule>
  </conditionalFormatting>
  <conditionalFormatting sqref="FL28">
    <cfRule type="expression" dxfId="5949" priority="7536" stopIfTrue="1">
      <formula>WEEKDAY($A28)=1</formula>
    </cfRule>
  </conditionalFormatting>
  <conditionalFormatting sqref="FL28">
    <cfRule type="expression" dxfId="5948" priority="7535" stopIfTrue="1">
      <formula>WEEKDAY($A28)=1</formula>
    </cfRule>
  </conditionalFormatting>
  <conditionalFormatting sqref="FL28">
    <cfRule type="expression" dxfId="5947" priority="7534" stopIfTrue="1">
      <formula>WEEKDAY($A28)=1</formula>
    </cfRule>
  </conditionalFormatting>
  <conditionalFormatting sqref="FL28">
    <cfRule type="expression" dxfId="5946" priority="7533" stopIfTrue="1">
      <formula>WEEKDAY($A28)=1</formula>
    </cfRule>
  </conditionalFormatting>
  <conditionalFormatting sqref="FL28">
    <cfRule type="expression" dxfId="5945" priority="7532" stopIfTrue="1">
      <formula>WEEKDAY($A28)=1</formula>
    </cfRule>
  </conditionalFormatting>
  <conditionalFormatting sqref="FL28">
    <cfRule type="expression" dxfId="5944" priority="7531" stopIfTrue="1">
      <formula>WEEKDAY($A28)=1</formula>
    </cfRule>
  </conditionalFormatting>
  <conditionalFormatting sqref="FL28">
    <cfRule type="expression" dxfId="5943" priority="7530" stopIfTrue="1">
      <formula>WEEKDAY($A28)=1</formula>
    </cfRule>
  </conditionalFormatting>
  <conditionalFormatting sqref="FL28">
    <cfRule type="expression" dxfId="5942" priority="7529" stopIfTrue="1">
      <formula>WEEKDAY($A28)=1</formula>
    </cfRule>
  </conditionalFormatting>
  <conditionalFormatting sqref="FL28">
    <cfRule type="expression" dxfId="5941" priority="7528" stopIfTrue="1">
      <formula>WEEKDAY($A28)=1</formula>
    </cfRule>
  </conditionalFormatting>
  <conditionalFormatting sqref="FL28">
    <cfRule type="expression" dxfId="5940" priority="7527" stopIfTrue="1">
      <formula>WEEKDAY($A28)=1</formula>
    </cfRule>
  </conditionalFormatting>
  <conditionalFormatting sqref="FL28">
    <cfRule type="expression" dxfId="5939" priority="7526" stopIfTrue="1">
      <formula>WEEKDAY($A28)=1</formula>
    </cfRule>
  </conditionalFormatting>
  <conditionalFormatting sqref="FL28">
    <cfRule type="expression" dxfId="5938" priority="7525" stopIfTrue="1">
      <formula>WEEKDAY($A28)=1</formula>
    </cfRule>
  </conditionalFormatting>
  <conditionalFormatting sqref="FL28">
    <cfRule type="expression" dxfId="5937" priority="7524" stopIfTrue="1">
      <formula>WEEKDAY($A28)=1</formula>
    </cfRule>
  </conditionalFormatting>
  <conditionalFormatting sqref="FL28">
    <cfRule type="expression" dxfId="5936" priority="7523" stopIfTrue="1">
      <formula>WEEKDAY($A28)=1</formula>
    </cfRule>
  </conditionalFormatting>
  <conditionalFormatting sqref="FL28">
    <cfRule type="expression" dxfId="5935" priority="7522" stopIfTrue="1">
      <formula>WEEKDAY($A28)=1</formula>
    </cfRule>
  </conditionalFormatting>
  <conditionalFormatting sqref="FL28">
    <cfRule type="expression" dxfId="5934" priority="7521" stopIfTrue="1">
      <formula>WEEKDAY($A28)=1</formula>
    </cfRule>
  </conditionalFormatting>
  <conditionalFormatting sqref="FL28">
    <cfRule type="expression" dxfId="5933" priority="7520" stopIfTrue="1">
      <formula>WEEKDAY($A28)=1</formula>
    </cfRule>
  </conditionalFormatting>
  <conditionalFormatting sqref="FL28">
    <cfRule type="expression" dxfId="5932" priority="7519" stopIfTrue="1">
      <formula>WEEKDAY($A28)=1</formula>
    </cfRule>
  </conditionalFormatting>
  <conditionalFormatting sqref="FL28">
    <cfRule type="expression" dxfId="5931" priority="7518" stopIfTrue="1">
      <formula>WEEKDAY($A28)=1</formula>
    </cfRule>
  </conditionalFormatting>
  <conditionalFormatting sqref="FL28">
    <cfRule type="expression" dxfId="5930" priority="7517" stopIfTrue="1">
      <formula>WEEKDAY($A28)=1</formula>
    </cfRule>
  </conditionalFormatting>
  <conditionalFormatting sqref="FL28">
    <cfRule type="expression" dxfId="5929" priority="7516" stopIfTrue="1">
      <formula>WEEKDAY($A28)=1</formula>
    </cfRule>
  </conditionalFormatting>
  <conditionalFormatting sqref="FL28">
    <cfRule type="expression" dxfId="5928" priority="7515" stopIfTrue="1">
      <formula>WEEKDAY($A28)=1</formula>
    </cfRule>
  </conditionalFormatting>
  <conditionalFormatting sqref="FL28">
    <cfRule type="expression" dxfId="5927" priority="7514" stopIfTrue="1">
      <formula>WEEKDAY($A28)=1</formula>
    </cfRule>
  </conditionalFormatting>
  <conditionalFormatting sqref="FL28">
    <cfRule type="expression" dxfId="5926" priority="7513" stopIfTrue="1">
      <formula>WEEKDAY($A28)=1</formula>
    </cfRule>
  </conditionalFormatting>
  <conditionalFormatting sqref="FL28">
    <cfRule type="expression" dxfId="5925" priority="7512" stopIfTrue="1">
      <formula>WEEKDAY($A28)=1</formula>
    </cfRule>
  </conditionalFormatting>
  <conditionalFormatting sqref="FL28">
    <cfRule type="expression" dxfId="5924" priority="7511" stopIfTrue="1">
      <formula>WEEKDAY($A28)=1</formula>
    </cfRule>
  </conditionalFormatting>
  <conditionalFormatting sqref="FL28">
    <cfRule type="expression" dxfId="5923" priority="7510" stopIfTrue="1">
      <formula>WEEKDAY($A28)=1</formula>
    </cfRule>
  </conditionalFormatting>
  <conditionalFormatting sqref="FL28">
    <cfRule type="expression" dxfId="5922" priority="7509" stopIfTrue="1">
      <formula>WEEKDAY($A28)=1</formula>
    </cfRule>
  </conditionalFormatting>
  <conditionalFormatting sqref="FL28">
    <cfRule type="expression" dxfId="5921" priority="7508" stopIfTrue="1">
      <formula>WEEKDAY($A28)=1</formula>
    </cfRule>
  </conditionalFormatting>
  <conditionalFormatting sqref="FL28">
    <cfRule type="expression" dxfId="5920" priority="7507" stopIfTrue="1">
      <formula>WEEKDAY($A28)=1</formula>
    </cfRule>
  </conditionalFormatting>
  <conditionalFormatting sqref="FL28">
    <cfRule type="expression" dxfId="5919" priority="7505" stopIfTrue="1">
      <formula>WEEKDAY($A28)=1</formula>
    </cfRule>
  </conditionalFormatting>
  <conditionalFormatting sqref="FL28">
    <cfRule type="expression" dxfId="5918" priority="7504" stopIfTrue="1">
      <formula>WEEKDAY($A28)=1</formula>
    </cfRule>
  </conditionalFormatting>
  <conditionalFormatting sqref="FL28">
    <cfRule type="expression" dxfId="5917" priority="7503" stopIfTrue="1">
      <formula>WEEKDAY($A28)=1</formula>
    </cfRule>
  </conditionalFormatting>
  <conditionalFormatting sqref="FL28">
    <cfRule type="expression" dxfId="5916" priority="7502" stopIfTrue="1">
      <formula>WEEKDAY($A28)=1</formula>
    </cfRule>
  </conditionalFormatting>
  <conditionalFormatting sqref="FL28">
    <cfRule type="expression" dxfId="5915" priority="7501" stopIfTrue="1">
      <formula>WEEKDAY($A28)=1</formula>
    </cfRule>
  </conditionalFormatting>
  <conditionalFormatting sqref="FL28">
    <cfRule type="expression" dxfId="5914" priority="7500" stopIfTrue="1">
      <formula>WEEKDAY($A28)=1</formula>
    </cfRule>
  </conditionalFormatting>
  <conditionalFormatting sqref="FL28">
    <cfRule type="expression" dxfId="5913" priority="7499" stopIfTrue="1">
      <formula>WEEKDAY($A28)=1</formula>
    </cfRule>
  </conditionalFormatting>
  <conditionalFormatting sqref="FL28">
    <cfRule type="expression" dxfId="5912" priority="7498" stopIfTrue="1">
      <formula>WEEKDAY($A28)=1</formula>
    </cfRule>
  </conditionalFormatting>
  <conditionalFormatting sqref="FL28">
    <cfRule type="expression" dxfId="5911" priority="7497" stopIfTrue="1">
      <formula>WEEKDAY($A28)=1</formula>
    </cfRule>
  </conditionalFormatting>
  <conditionalFormatting sqref="FL28">
    <cfRule type="expression" dxfId="5910" priority="7496" stopIfTrue="1">
      <formula>WEEKDAY($A28)=1</formula>
    </cfRule>
  </conditionalFormatting>
  <conditionalFormatting sqref="FL28">
    <cfRule type="expression" dxfId="5909" priority="7495" stopIfTrue="1">
      <formula>WEEKDAY($A28)=1</formula>
    </cfRule>
  </conditionalFormatting>
  <conditionalFormatting sqref="FL28">
    <cfRule type="expression" dxfId="5908" priority="7494" stopIfTrue="1">
      <formula>WEEKDAY($A28)=1</formula>
    </cfRule>
  </conditionalFormatting>
  <conditionalFormatting sqref="FL28">
    <cfRule type="expression" dxfId="5907" priority="7493" stopIfTrue="1">
      <formula>WEEKDAY($A28)=1</formula>
    </cfRule>
  </conditionalFormatting>
  <conditionalFormatting sqref="FL28">
    <cfRule type="expression" dxfId="5906" priority="7492" stopIfTrue="1">
      <formula>WEEKDAY($A28)=1</formula>
    </cfRule>
  </conditionalFormatting>
  <conditionalFormatting sqref="FL28">
    <cfRule type="expression" dxfId="5905" priority="7491" stopIfTrue="1">
      <formula>WEEKDAY($A28)=1</formula>
    </cfRule>
  </conditionalFormatting>
  <conditionalFormatting sqref="FL28">
    <cfRule type="expression" dxfId="5904" priority="7490" stopIfTrue="1">
      <formula>WEEKDAY($A28)=1</formula>
    </cfRule>
  </conditionalFormatting>
  <conditionalFormatting sqref="FL28">
    <cfRule type="expression" dxfId="5903" priority="7489" stopIfTrue="1">
      <formula>WEEKDAY($A28)=1</formula>
    </cfRule>
  </conditionalFormatting>
  <conditionalFormatting sqref="FL28">
    <cfRule type="expression" dxfId="5902" priority="7488" stopIfTrue="1">
      <formula>WEEKDAY($A28)=1</formula>
    </cfRule>
  </conditionalFormatting>
  <conditionalFormatting sqref="FL28">
    <cfRule type="expression" dxfId="5901" priority="7487" stopIfTrue="1">
      <formula>WEEKDAY($A28)=1</formula>
    </cfRule>
  </conditionalFormatting>
  <conditionalFormatting sqref="FL28">
    <cfRule type="expression" dxfId="5900" priority="7486" stopIfTrue="1">
      <formula>WEEKDAY($A28)=1</formula>
    </cfRule>
  </conditionalFormatting>
  <conditionalFormatting sqref="FL28">
    <cfRule type="expression" dxfId="5899" priority="7485" stopIfTrue="1">
      <formula>WEEKDAY($A28)=1</formula>
    </cfRule>
  </conditionalFormatting>
  <conditionalFormatting sqref="FL28">
    <cfRule type="expression" dxfId="5898" priority="7484" stopIfTrue="1">
      <formula>WEEKDAY($A28)=1</formula>
    </cfRule>
  </conditionalFormatting>
  <conditionalFormatting sqref="FL28">
    <cfRule type="expression" dxfId="5897" priority="7483" stopIfTrue="1">
      <formula>WEEKDAY($A28)=1</formula>
    </cfRule>
  </conditionalFormatting>
  <conditionalFormatting sqref="FL28">
    <cfRule type="expression" dxfId="5896" priority="7482" stopIfTrue="1">
      <formula>WEEKDAY($A28)=1</formula>
    </cfRule>
  </conditionalFormatting>
  <conditionalFormatting sqref="FL28">
    <cfRule type="expression" dxfId="5895" priority="7481" stopIfTrue="1">
      <formula>WEEKDAY($A28)=1</formula>
    </cfRule>
  </conditionalFormatting>
  <conditionalFormatting sqref="FL28">
    <cfRule type="expression" dxfId="5894" priority="7480" stopIfTrue="1">
      <formula>WEEKDAY($A28)=1</formula>
    </cfRule>
  </conditionalFormatting>
  <conditionalFormatting sqref="FL28">
    <cfRule type="expression" dxfId="5893" priority="7479" stopIfTrue="1">
      <formula>WEEKDAY($A28)=1</formula>
    </cfRule>
  </conditionalFormatting>
  <conditionalFormatting sqref="FL28">
    <cfRule type="expression" dxfId="5892" priority="7478" stopIfTrue="1">
      <formula>WEEKDAY($A28)=1</formula>
    </cfRule>
  </conditionalFormatting>
  <conditionalFormatting sqref="FL28">
    <cfRule type="expression" dxfId="5891" priority="7477" stopIfTrue="1">
      <formula>WEEKDAY($A28)=1</formula>
    </cfRule>
  </conditionalFormatting>
  <conditionalFormatting sqref="FL28">
    <cfRule type="expression" dxfId="5890" priority="7476" stopIfTrue="1">
      <formula>WEEKDAY($A28)=1</formula>
    </cfRule>
  </conditionalFormatting>
  <conditionalFormatting sqref="FL28">
    <cfRule type="expression" dxfId="5889" priority="7475" stopIfTrue="1">
      <formula>WEEKDAY($A28)=1</formula>
    </cfRule>
  </conditionalFormatting>
  <conditionalFormatting sqref="FL28">
    <cfRule type="expression" dxfId="5888" priority="7474" stopIfTrue="1">
      <formula>WEEKDAY($A28)=1</formula>
    </cfRule>
  </conditionalFormatting>
  <conditionalFormatting sqref="FL28">
    <cfRule type="expression" dxfId="5887" priority="7473" stopIfTrue="1">
      <formula>WEEKDAY($A28)=1</formula>
    </cfRule>
  </conditionalFormatting>
  <conditionalFormatting sqref="FL28">
    <cfRule type="expression" dxfId="5886" priority="7472" stopIfTrue="1">
      <formula>WEEKDAY($A28)=1</formula>
    </cfRule>
  </conditionalFormatting>
  <conditionalFormatting sqref="FL28">
    <cfRule type="expression" dxfId="5885" priority="7468" stopIfTrue="1">
      <formula>WEEKDAY($A28)=1</formula>
    </cfRule>
  </conditionalFormatting>
  <conditionalFormatting sqref="FL28">
    <cfRule type="expression" dxfId="5884" priority="7471" stopIfTrue="1">
      <formula>WEEKDAY($A28)=1</formula>
    </cfRule>
  </conditionalFormatting>
  <conditionalFormatting sqref="FL28">
    <cfRule type="expression" dxfId="5883" priority="7470" stopIfTrue="1">
      <formula>WEEKDAY($A28)=1</formula>
    </cfRule>
  </conditionalFormatting>
  <conditionalFormatting sqref="FL28">
    <cfRule type="expression" dxfId="5882" priority="7469" stopIfTrue="1">
      <formula>WEEKDAY($A28)=1</formula>
    </cfRule>
  </conditionalFormatting>
  <conditionalFormatting sqref="FL28">
    <cfRule type="expression" dxfId="5881" priority="7467" stopIfTrue="1">
      <formula>WEEKDAY($A28)=1</formula>
    </cfRule>
  </conditionalFormatting>
  <conditionalFormatting sqref="FL28">
    <cfRule type="expression" dxfId="5880" priority="7466" stopIfTrue="1">
      <formula>WEEKDAY($A28)=1</formula>
    </cfRule>
  </conditionalFormatting>
  <conditionalFormatting sqref="FL28">
    <cfRule type="expression" dxfId="5879" priority="7465" stopIfTrue="1">
      <formula>WEEKDAY($A28)=1</formula>
    </cfRule>
  </conditionalFormatting>
  <conditionalFormatting sqref="FL28">
    <cfRule type="expression" dxfId="5878" priority="7464" stopIfTrue="1">
      <formula>WEEKDAY($A28)=1</formula>
    </cfRule>
  </conditionalFormatting>
  <conditionalFormatting sqref="FL28">
    <cfRule type="expression" dxfId="5877" priority="7417" stopIfTrue="1">
      <formula>WEEKDAY($A28)=1</formula>
    </cfRule>
  </conditionalFormatting>
  <conditionalFormatting sqref="FL28">
    <cfRule type="expression" dxfId="5876" priority="7463" stopIfTrue="1">
      <formula>WEEKDAY($A28)=1</formula>
    </cfRule>
  </conditionalFormatting>
  <conditionalFormatting sqref="FL28">
    <cfRule type="expression" dxfId="5875" priority="7462" stopIfTrue="1">
      <formula>WEEKDAY($A28)=1</formula>
    </cfRule>
  </conditionalFormatting>
  <conditionalFormatting sqref="FL28">
    <cfRule type="expression" dxfId="5874" priority="7461" stopIfTrue="1">
      <formula>WEEKDAY($A28)=1</formula>
    </cfRule>
  </conditionalFormatting>
  <conditionalFormatting sqref="FL28">
    <cfRule type="expression" dxfId="5873" priority="7460" stopIfTrue="1">
      <formula>WEEKDAY($A28)=1</formula>
    </cfRule>
  </conditionalFormatting>
  <conditionalFormatting sqref="FL28">
    <cfRule type="expression" dxfId="5872" priority="7459" stopIfTrue="1">
      <formula>WEEKDAY($A28)=1</formula>
    </cfRule>
  </conditionalFormatting>
  <conditionalFormatting sqref="FL28">
    <cfRule type="expression" dxfId="5871" priority="7458" stopIfTrue="1">
      <formula>WEEKDAY($A28)=1</formula>
    </cfRule>
  </conditionalFormatting>
  <conditionalFormatting sqref="FL28">
    <cfRule type="expression" dxfId="5870" priority="7457" stopIfTrue="1">
      <formula>WEEKDAY($A28)=1</formula>
    </cfRule>
  </conditionalFormatting>
  <conditionalFormatting sqref="FL28">
    <cfRule type="expression" dxfId="5869" priority="7456" stopIfTrue="1">
      <formula>WEEKDAY($A28)=1</formula>
    </cfRule>
  </conditionalFormatting>
  <conditionalFormatting sqref="FL28">
    <cfRule type="expression" dxfId="5868" priority="7455" stopIfTrue="1">
      <formula>WEEKDAY($A28)=1</formula>
    </cfRule>
  </conditionalFormatting>
  <conditionalFormatting sqref="FL28">
    <cfRule type="expression" dxfId="5867" priority="7454" stopIfTrue="1">
      <formula>WEEKDAY($A28)=1</formula>
    </cfRule>
  </conditionalFormatting>
  <conditionalFormatting sqref="FL28">
    <cfRule type="expression" dxfId="5866" priority="7453" stopIfTrue="1">
      <formula>WEEKDAY($A28)=1</formula>
    </cfRule>
  </conditionalFormatting>
  <conditionalFormatting sqref="FL28">
    <cfRule type="expression" dxfId="5865" priority="7452" stopIfTrue="1">
      <formula>WEEKDAY($A28)=1</formula>
    </cfRule>
  </conditionalFormatting>
  <conditionalFormatting sqref="FL28">
    <cfRule type="expression" dxfId="5864" priority="7451" stopIfTrue="1">
      <formula>WEEKDAY($A28)=1</formula>
    </cfRule>
  </conditionalFormatting>
  <conditionalFormatting sqref="FL28">
    <cfRule type="expression" dxfId="5863" priority="7450" stopIfTrue="1">
      <formula>WEEKDAY($A28)=1</formula>
    </cfRule>
  </conditionalFormatting>
  <conditionalFormatting sqref="FL28">
    <cfRule type="expression" dxfId="5862" priority="7449" stopIfTrue="1">
      <formula>WEEKDAY($A28)=1</formula>
    </cfRule>
  </conditionalFormatting>
  <conditionalFormatting sqref="FL28">
    <cfRule type="expression" dxfId="5861" priority="7448" stopIfTrue="1">
      <formula>WEEKDAY($A28)=1</formula>
    </cfRule>
  </conditionalFormatting>
  <conditionalFormatting sqref="FL28">
    <cfRule type="expression" dxfId="5860" priority="7447" stopIfTrue="1">
      <formula>WEEKDAY($A28)=1</formula>
    </cfRule>
  </conditionalFormatting>
  <conditionalFormatting sqref="FL28">
    <cfRule type="expression" dxfId="5859" priority="7446" stopIfTrue="1">
      <formula>WEEKDAY($A28)=1</formula>
    </cfRule>
  </conditionalFormatting>
  <conditionalFormatting sqref="FL28">
    <cfRule type="expression" dxfId="5858" priority="7445" stopIfTrue="1">
      <formula>WEEKDAY($A28)=1</formula>
    </cfRule>
  </conditionalFormatting>
  <conditionalFormatting sqref="FL28">
    <cfRule type="expression" dxfId="5857" priority="7444" stopIfTrue="1">
      <formula>WEEKDAY($A28)=1</formula>
    </cfRule>
  </conditionalFormatting>
  <conditionalFormatting sqref="FL28">
    <cfRule type="expression" dxfId="5856" priority="7443" stopIfTrue="1">
      <formula>WEEKDAY($A28)=1</formula>
    </cfRule>
  </conditionalFormatting>
  <conditionalFormatting sqref="FL28">
    <cfRule type="expression" dxfId="5855" priority="7442" stopIfTrue="1">
      <formula>WEEKDAY($A28)=1</formula>
    </cfRule>
  </conditionalFormatting>
  <conditionalFormatting sqref="FL28">
    <cfRule type="expression" dxfId="5854" priority="7441" stopIfTrue="1">
      <formula>WEEKDAY($A28)=1</formula>
    </cfRule>
  </conditionalFormatting>
  <conditionalFormatting sqref="FL28">
    <cfRule type="expression" dxfId="5853" priority="7440" stopIfTrue="1">
      <formula>WEEKDAY($A28)=1</formula>
    </cfRule>
  </conditionalFormatting>
  <conditionalFormatting sqref="FL28">
    <cfRule type="expression" dxfId="5852" priority="7439" stopIfTrue="1">
      <formula>WEEKDAY($A28)=1</formula>
    </cfRule>
  </conditionalFormatting>
  <conditionalFormatting sqref="FL28">
    <cfRule type="expression" dxfId="5851" priority="7438" stopIfTrue="1">
      <formula>WEEKDAY($A28)=1</formula>
    </cfRule>
  </conditionalFormatting>
  <conditionalFormatting sqref="FL28">
    <cfRule type="expression" dxfId="5850" priority="7437" stopIfTrue="1">
      <formula>WEEKDAY($A28)=1</formula>
    </cfRule>
  </conditionalFormatting>
  <conditionalFormatting sqref="FL28">
    <cfRule type="expression" dxfId="5849" priority="7436" stopIfTrue="1">
      <formula>WEEKDAY($A28)=1</formula>
    </cfRule>
  </conditionalFormatting>
  <conditionalFormatting sqref="FL28">
    <cfRule type="expression" dxfId="5848" priority="7435" stopIfTrue="1">
      <formula>WEEKDAY($A28)=1</formula>
    </cfRule>
  </conditionalFormatting>
  <conditionalFormatting sqref="FL28">
    <cfRule type="expression" dxfId="5847" priority="7434" stopIfTrue="1">
      <formula>WEEKDAY($A28)=1</formula>
    </cfRule>
  </conditionalFormatting>
  <conditionalFormatting sqref="FL28">
    <cfRule type="expression" dxfId="5846" priority="7433" stopIfTrue="1">
      <formula>WEEKDAY($A28)=1</formula>
    </cfRule>
  </conditionalFormatting>
  <conditionalFormatting sqref="FL28">
    <cfRule type="expression" dxfId="5845" priority="7432" stopIfTrue="1">
      <formula>WEEKDAY($A28)=1</formula>
    </cfRule>
  </conditionalFormatting>
  <conditionalFormatting sqref="FL28">
    <cfRule type="expression" dxfId="5844" priority="7431" stopIfTrue="1">
      <formula>WEEKDAY($A28)=1</formula>
    </cfRule>
  </conditionalFormatting>
  <conditionalFormatting sqref="FL28">
    <cfRule type="expression" dxfId="5843" priority="7430" stopIfTrue="1">
      <formula>WEEKDAY($A28)=1</formula>
    </cfRule>
  </conditionalFormatting>
  <conditionalFormatting sqref="FL28">
    <cfRule type="expression" dxfId="5842" priority="7429" stopIfTrue="1">
      <formula>WEEKDAY($A28)=1</formula>
    </cfRule>
  </conditionalFormatting>
  <conditionalFormatting sqref="FL28">
    <cfRule type="expression" dxfId="5841" priority="7428" stopIfTrue="1">
      <formula>WEEKDAY($A28)=1</formula>
    </cfRule>
  </conditionalFormatting>
  <conditionalFormatting sqref="FL28">
    <cfRule type="expression" dxfId="5840" priority="7427" stopIfTrue="1">
      <formula>WEEKDAY($A28)=1</formula>
    </cfRule>
  </conditionalFormatting>
  <conditionalFormatting sqref="FL28">
    <cfRule type="expression" dxfId="5839" priority="7426" stopIfTrue="1">
      <formula>WEEKDAY($A28)=1</formula>
    </cfRule>
  </conditionalFormatting>
  <conditionalFormatting sqref="FL28">
    <cfRule type="expression" dxfId="5838" priority="7425" stopIfTrue="1">
      <formula>WEEKDAY($A28)=1</formula>
    </cfRule>
  </conditionalFormatting>
  <conditionalFormatting sqref="FL28">
    <cfRule type="expression" dxfId="5837" priority="7424" stopIfTrue="1">
      <formula>WEEKDAY($A28)=1</formula>
    </cfRule>
  </conditionalFormatting>
  <conditionalFormatting sqref="FL28">
    <cfRule type="expression" dxfId="5836" priority="7423" stopIfTrue="1">
      <formula>WEEKDAY($A28)=1</formula>
    </cfRule>
  </conditionalFormatting>
  <conditionalFormatting sqref="FL28">
    <cfRule type="expression" dxfId="5835" priority="7422" stopIfTrue="1">
      <formula>WEEKDAY($A28)=1</formula>
    </cfRule>
  </conditionalFormatting>
  <conditionalFormatting sqref="FL28">
    <cfRule type="expression" dxfId="5834" priority="7421" stopIfTrue="1">
      <formula>WEEKDAY($A28)=1</formula>
    </cfRule>
  </conditionalFormatting>
  <conditionalFormatting sqref="FL28">
    <cfRule type="expression" dxfId="5833" priority="7420" stopIfTrue="1">
      <formula>WEEKDAY($A28)=1</formula>
    </cfRule>
  </conditionalFormatting>
  <conditionalFormatting sqref="FL28">
    <cfRule type="expression" dxfId="5832" priority="7419" stopIfTrue="1">
      <formula>WEEKDAY($A28)=1</formula>
    </cfRule>
  </conditionalFormatting>
  <conditionalFormatting sqref="FL28">
    <cfRule type="expression" dxfId="5831" priority="7418" stopIfTrue="1">
      <formula>WEEKDAY($A28)=1</formula>
    </cfRule>
  </conditionalFormatting>
  <conditionalFormatting sqref="FL28">
    <cfRule type="expression" dxfId="5830" priority="7413" stopIfTrue="1">
      <formula>WEEKDAY($A28)=1</formula>
    </cfRule>
  </conditionalFormatting>
  <conditionalFormatting sqref="FL28">
    <cfRule type="expression" dxfId="5829" priority="7416" stopIfTrue="1">
      <formula>WEEKDAY($A28)=1</formula>
    </cfRule>
  </conditionalFormatting>
  <conditionalFormatting sqref="FL28">
    <cfRule type="expression" dxfId="5828" priority="7415" stopIfTrue="1">
      <formula>WEEKDAY($A28)=1</formula>
    </cfRule>
  </conditionalFormatting>
  <conditionalFormatting sqref="FL28">
    <cfRule type="expression" dxfId="5827" priority="7414" stopIfTrue="1">
      <formula>WEEKDAY($A28)=1</formula>
    </cfRule>
  </conditionalFormatting>
  <conditionalFormatting sqref="FL28">
    <cfRule type="expression" dxfId="5826" priority="7412" stopIfTrue="1">
      <formula>WEEKDAY($A28)=1</formula>
    </cfRule>
  </conditionalFormatting>
  <conditionalFormatting sqref="FL28">
    <cfRule type="expression" dxfId="5825" priority="7411" stopIfTrue="1">
      <formula>WEEKDAY($A28)=1</formula>
    </cfRule>
  </conditionalFormatting>
  <conditionalFormatting sqref="FL28">
    <cfRule type="expression" dxfId="5824" priority="7410" stopIfTrue="1">
      <formula>WEEKDAY($A28)=1</formula>
    </cfRule>
  </conditionalFormatting>
  <conditionalFormatting sqref="FL28">
    <cfRule type="expression" dxfId="5823" priority="7409" stopIfTrue="1">
      <formula>WEEKDAY($A28)=1</formula>
    </cfRule>
  </conditionalFormatting>
  <conditionalFormatting sqref="FL28">
    <cfRule type="expression" dxfId="5822" priority="7362" stopIfTrue="1">
      <formula>WEEKDAY($A28)=1</formula>
    </cfRule>
  </conditionalFormatting>
  <conditionalFormatting sqref="FL28">
    <cfRule type="expression" dxfId="5821" priority="7408" stopIfTrue="1">
      <formula>WEEKDAY($A28)=1</formula>
    </cfRule>
  </conditionalFormatting>
  <conditionalFormatting sqref="FL28">
    <cfRule type="expression" dxfId="5820" priority="7407" stopIfTrue="1">
      <formula>WEEKDAY($A28)=1</formula>
    </cfRule>
  </conditionalFormatting>
  <conditionalFormatting sqref="FL28">
    <cfRule type="expression" dxfId="5819" priority="7406" stopIfTrue="1">
      <formula>WEEKDAY($A28)=1</formula>
    </cfRule>
  </conditionalFormatting>
  <conditionalFormatting sqref="FL28">
    <cfRule type="expression" dxfId="5818" priority="7405" stopIfTrue="1">
      <formula>WEEKDAY($A28)=1</formula>
    </cfRule>
  </conditionalFormatting>
  <conditionalFormatting sqref="FL28">
    <cfRule type="expression" dxfId="5817" priority="7404" stopIfTrue="1">
      <formula>WEEKDAY($A28)=1</formula>
    </cfRule>
  </conditionalFormatting>
  <conditionalFormatting sqref="FL28">
    <cfRule type="expression" dxfId="5816" priority="7403" stopIfTrue="1">
      <formula>WEEKDAY($A28)=1</formula>
    </cfRule>
  </conditionalFormatting>
  <conditionalFormatting sqref="FL28">
    <cfRule type="expression" dxfId="5815" priority="7402" stopIfTrue="1">
      <formula>WEEKDAY($A28)=1</formula>
    </cfRule>
  </conditionalFormatting>
  <conditionalFormatting sqref="FL28">
    <cfRule type="expression" dxfId="5814" priority="7401" stopIfTrue="1">
      <formula>WEEKDAY($A28)=1</formula>
    </cfRule>
  </conditionalFormatting>
  <conditionalFormatting sqref="FL28">
    <cfRule type="expression" dxfId="5813" priority="7400" stopIfTrue="1">
      <formula>WEEKDAY($A28)=1</formula>
    </cfRule>
  </conditionalFormatting>
  <conditionalFormatting sqref="FL28">
    <cfRule type="expression" dxfId="5812" priority="7399" stopIfTrue="1">
      <formula>WEEKDAY($A28)=1</formula>
    </cfRule>
  </conditionalFormatting>
  <conditionalFormatting sqref="FL28">
    <cfRule type="expression" dxfId="5811" priority="7398" stopIfTrue="1">
      <formula>WEEKDAY($A28)=1</formula>
    </cfRule>
  </conditionalFormatting>
  <conditionalFormatting sqref="FL28">
    <cfRule type="expression" dxfId="5810" priority="7397" stopIfTrue="1">
      <formula>WEEKDAY($A28)=1</formula>
    </cfRule>
  </conditionalFormatting>
  <conditionalFormatting sqref="FL28">
    <cfRule type="expression" dxfId="5809" priority="7396" stopIfTrue="1">
      <formula>WEEKDAY($A28)=1</formula>
    </cfRule>
  </conditionalFormatting>
  <conditionalFormatting sqref="FL28">
    <cfRule type="expression" dxfId="5808" priority="7395" stopIfTrue="1">
      <formula>WEEKDAY($A28)=1</formula>
    </cfRule>
  </conditionalFormatting>
  <conditionalFormatting sqref="FL28">
    <cfRule type="expression" dxfId="5807" priority="7394" stopIfTrue="1">
      <formula>WEEKDAY($A28)=1</formula>
    </cfRule>
  </conditionalFormatting>
  <conditionalFormatting sqref="FL28">
    <cfRule type="expression" dxfId="5806" priority="7393" stopIfTrue="1">
      <formula>WEEKDAY($A28)=1</formula>
    </cfRule>
  </conditionalFormatting>
  <conditionalFormatting sqref="FL28">
    <cfRule type="expression" dxfId="5805" priority="7392" stopIfTrue="1">
      <formula>WEEKDAY($A28)=1</formula>
    </cfRule>
  </conditionalFormatting>
  <conditionalFormatting sqref="FL28">
    <cfRule type="expression" dxfId="5804" priority="7391" stopIfTrue="1">
      <formula>WEEKDAY($A28)=1</formula>
    </cfRule>
  </conditionalFormatting>
  <conditionalFormatting sqref="FL28">
    <cfRule type="expression" dxfId="5803" priority="7390" stopIfTrue="1">
      <formula>WEEKDAY($A28)=1</formula>
    </cfRule>
  </conditionalFormatting>
  <conditionalFormatting sqref="FL28">
    <cfRule type="expression" dxfId="5802" priority="7389" stopIfTrue="1">
      <formula>WEEKDAY($A28)=1</formula>
    </cfRule>
  </conditionalFormatting>
  <conditionalFormatting sqref="FL28">
    <cfRule type="expression" dxfId="5801" priority="7388" stopIfTrue="1">
      <formula>WEEKDAY($A28)=1</formula>
    </cfRule>
  </conditionalFormatting>
  <conditionalFormatting sqref="FL28">
    <cfRule type="expression" dxfId="5800" priority="7387" stopIfTrue="1">
      <formula>WEEKDAY($A28)=1</formula>
    </cfRule>
  </conditionalFormatting>
  <conditionalFormatting sqref="FL28">
    <cfRule type="expression" dxfId="5799" priority="7386" stopIfTrue="1">
      <formula>WEEKDAY($A28)=1</formula>
    </cfRule>
  </conditionalFormatting>
  <conditionalFormatting sqref="FL28">
    <cfRule type="expression" dxfId="5798" priority="7385" stopIfTrue="1">
      <formula>WEEKDAY($A28)=1</formula>
    </cfRule>
  </conditionalFormatting>
  <conditionalFormatting sqref="FL28">
    <cfRule type="expression" dxfId="5797" priority="7384" stopIfTrue="1">
      <formula>WEEKDAY($A28)=1</formula>
    </cfRule>
  </conditionalFormatting>
  <conditionalFormatting sqref="FL28">
    <cfRule type="expression" dxfId="5796" priority="7383" stopIfTrue="1">
      <formula>WEEKDAY($A28)=1</formula>
    </cfRule>
  </conditionalFormatting>
  <conditionalFormatting sqref="FL28">
    <cfRule type="expression" dxfId="5795" priority="7382" stopIfTrue="1">
      <formula>WEEKDAY($A28)=1</formula>
    </cfRule>
  </conditionalFormatting>
  <conditionalFormatting sqref="FL28">
    <cfRule type="expression" dxfId="5794" priority="7381" stopIfTrue="1">
      <formula>WEEKDAY($A28)=1</formula>
    </cfRule>
  </conditionalFormatting>
  <conditionalFormatting sqref="FL28">
    <cfRule type="expression" dxfId="5793" priority="7380" stopIfTrue="1">
      <formula>WEEKDAY($A28)=1</formula>
    </cfRule>
  </conditionalFormatting>
  <conditionalFormatting sqref="FL28">
    <cfRule type="expression" dxfId="5792" priority="7379" stopIfTrue="1">
      <formula>WEEKDAY($A28)=1</formula>
    </cfRule>
  </conditionalFormatting>
  <conditionalFormatting sqref="FL28">
    <cfRule type="expression" dxfId="5791" priority="7378" stopIfTrue="1">
      <formula>WEEKDAY($A28)=1</formula>
    </cfRule>
  </conditionalFormatting>
  <conditionalFormatting sqref="FL28">
    <cfRule type="expression" dxfId="5790" priority="7377" stopIfTrue="1">
      <formula>WEEKDAY($A28)=1</formula>
    </cfRule>
  </conditionalFormatting>
  <conditionalFormatting sqref="FL28">
    <cfRule type="expression" dxfId="5789" priority="7376" stopIfTrue="1">
      <formula>WEEKDAY($A28)=1</formula>
    </cfRule>
  </conditionalFormatting>
  <conditionalFormatting sqref="FL28">
    <cfRule type="expression" dxfId="5788" priority="7375" stopIfTrue="1">
      <formula>WEEKDAY($A28)=1</formula>
    </cfRule>
  </conditionalFormatting>
  <conditionalFormatting sqref="FL28">
    <cfRule type="expression" dxfId="5787" priority="7374" stopIfTrue="1">
      <formula>WEEKDAY($A28)=1</formula>
    </cfRule>
  </conditionalFormatting>
  <conditionalFormatting sqref="FL28">
    <cfRule type="expression" dxfId="5786" priority="7373" stopIfTrue="1">
      <formula>WEEKDAY($A28)=1</formula>
    </cfRule>
  </conditionalFormatting>
  <conditionalFormatting sqref="FL28">
    <cfRule type="expression" dxfId="5785" priority="7372" stopIfTrue="1">
      <formula>WEEKDAY($A28)=1</formula>
    </cfRule>
  </conditionalFormatting>
  <conditionalFormatting sqref="FL28">
    <cfRule type="expression" dxfId="5784" priority="7371" stopIfTrue="1">
      <formula>WEEKDAY($A28)=1</formula>
    </cfRule>
  </conditionalFormatting>
  <conditionalFormatting sqref="FL28">
    <cfRule type="expression" dxfId="5783" priority="7370" stopIfTrue="1">
      <formula>WEEKDAY($A28)=1</formula>
    </cfRule>
  </conditionalFormatting>
  <conditionalFormatting sqref="FL28">
    <cfRule type="expression" dxfId="5782" priority="7369" stopIfTrue="1">
      <formula>WEEKDAY($A28)=1</formula>
    </cfRule>
  </conditionalFormatting>
  <conditionalFormatting sqref="FL28">
    <cfRule type="expression" dxfId="5781" priority="7368" stopIfTrue="1">
      <formula>WEEKDAY($A28)=1</formula>
    </cfRule>
  </conditionalFormatting>
  <conditionalFormatting sqref="FL28">
    <cfRule type="expression" dxfId="5780" priority="7367" stopIfTrue="1">
      <formula>WEEKDAY($A28)=1</formula>
    </cfRule>
  </conditionalFormatting>
  <conditionalFormatting sqref="FL28">
    <cfRule type="expression" dxfId="5779" priority="7366" stopIfTrue="1">
      <formula>WEEKDAY($A28)=1</formula>
    </cfRule>
  </conditionalFormatting>
  <conditionalFormatting sqref="FL28">
    <cfRule type="expression" dxfId="5778" priority="7365" stopIfTrue="1">
      <formula>WEEKDAY($A28)=1</formula>
    </cfRule>
  </conditionalFormatting>
  <conditionalFormatting sqref="FL28">
    <cfRule type="expression" dxfId="5777" priority="7364" stopIfTrue="1">
      <formula>WEEKDAY($A28)=1</formula>
    </cfRule>
  </conditionalFormatting>
  <conditionalFormatting sqref="FL28">
    <cfRule type="expression" dxfId="5776" priority="7363" stopIfTrue="1">
      <formula>WEEKDAY($A28)=1</formula>
    </cfRule>
  </conditionalFormatting>
  <conditionalFormatting sqref="FL28">
    <cfRule type="expression" dxfId="5775" priority="7361" stopIfTrue="1">
      <formula>WEEKDAY($A28)=1</formula>
    </cfRule>
  </conditionalFormatting>
  <conditionalFormatting sqref="FL28">
    <cfRule type="expression" dxfId="5774" priority="7360" stopIfTrue="1">
      <formula>WEEKDAY($A28)=1</formula>
    </cfRule>
  </conditionalFormatting>
  <conditionalFormatting sqref="FL28">
    <cfRule type="expression" dxfId="5773" priority="7359" stopIfTrue="1">
      <formula>WEEKDAY($A28)=1</formula>
    </cfRule>
  </conditionalFormatting>
  <conditionalFormatting sqref="FL28">
    <cfRule type="expression" dxfId="5772" priority="7358" stopIfTrue="1">
      <formula>WEEKDAY($A28)=1</formula>
    </cfRule>
  </conditionalFormatting>
  <conditionalFormatting sqref="FL28">
    <cfRule type="expression" dxfId="5771" priority="7357" stopIfTrue="1">
      <formula>WEEKDAY($A28)=1</formula>
    </cfRule>
  </conditionalFormatting>
  <conditionalFormatting sqref="FL28">
    <cfRule type="expression" dxfId="5770" priority="7356" stopIfTrue="1">
      <formula>WEEKDAY($A28)=1</formula>
    </cfRule>
  </conditionalFormatting>
  <conditionalFormatting sqref="FL28">
    <cfRule type="expression" dxfId="5769" priority="7355" stopIfTrue="1">
      <formula>WEEKDAY($A28)=1</formula>
    </cfRule>
  </conditionalFormatting>
  <conditionalFormatting sqref="FL28">
    <cfRule type="expression" dxfId="5768" priority="7354" stopIfTrue="1">
      <formula>WEEKDAY($A28)=1</formula>
    </cfRule>
  </conditionalFormatting>
  <conditionalFormatting sqref="FL28">
    <cfRule type="expression" dxfId="5767" priority="7353" stopIfTrue="1">
      <formula>WEEKDAY($A28)=1</formula>
    </cfRule>
  </conditionalFormatting>
  <conditionalFormatting sqref="FL28">
    <cfRule type="expression" dxfId="5766" priority="7352" stopIfTrue="1">
      <formula>WEEKDAY($A28)=1</formula>
    </cfRule>
  </conditionalFormatting>
  <conditionalFormatting sqref="FL28">
    <cfRule type="expression" dxfId="5765" priority="7351" stopIfTrue="1">
      <formula>WEEKDAY($A28)=1</formula>
    </cfRule>
  </conditionalFormatting>
  <conditionalFormatting sqref="FL28">
    <cfRule type="expression" dxfId="5764" priority="7350" stopIfTrue="1">
      <formula>WEEKDAY($A28)=1</formula>
    </cfRule>
  </conditionalFormatting>
  <conditionalFormatting sqref="FL28">
    <cfRule type="expression" dxfId="5763" priority="7349" stopIfTrue="1">
      <formula>WEEKDAY($A28)=1</formula>
    </cfRule>
  </conditionalFormatting>
  <conditionalFormatting sqref="FL28">
    <cfRule type="expression" dxfId="5762" priority="7348" stopIfTrue="1">
      <formula>WEEKDAY($A28)=1</formula>
    </cfRule>
  </conditionalFormatting>
  <conditionalFormatting sqref="FL28">
    <cfRule type="expression" dxfId="5761" priority="7347" stopIfTrue="1">
      <formula>WEEKDAY($A28)=1</formula>
    </cfRule>
  </conditionalFormatting>
  <conditionalFormatting sqref="FL28">
    <cfRule type="expression" dxfId="5760" priority="7346" stopIfTrue="1">
      <formula>WEEKDAY($A28)=1</formula>
    </cfRule>
  </conditionalFormatting>
  <conditionalFormatting sqref="FL28">
    <cfRule type="expression" dxfId="5759" priority="7345" stopIfTrue="1">
      <formula>WEEKDAY($A28)=1</formula>
    </cfRule>
  </conditionalFormatting>
  <conditionalFormatting sqref="FL28">
    <cfRule type="expression" dxfId="5758" priority="7344" stopIfTrue="1">
      <formula>WEEKDAY($A28)=1</formula>
    </cfRule>
  </conditionalFormatting>
  <conditionalFormatting sqref="FL28">
    <cfRule type="expression" dxfId="5757" priority="7343" stopIfTrue="1">
      <formula>WEEKDAY($A28)=1</formula>
    </cfRule>
  </conditionalFormatting>
  <conditionalFormatting sqref="FL28">
    <cfRule type="expression" dxfId="5756" priority="7342" stopIfTrue="1">
      <formula>WEEKDAY($A28)=1</formula>
    </cfRule>
  </conditionalFormatting>
  <conditionalFormatting sqref="FL28">
    <cfRule type="expression" dxfId="5755" priority="7341" stopIfTrue="1">
      <formula>WEEKDAY($A28)=1</formula>
    </cfRule>
  </conditionalFormatting>
  <conditionalFormatting sqref="FL28">
    <cfRule type="expression" dxfId="5754" priority="7340" stopIfTrue="1">
      <formula>WEEKDAY($A28)=1</formula>
    </cfRule>
  </conditionalFormatting>
  <conditionalFormatting sqref="FL28">
    <cfRule type="expression" dxfId="5753" priority="7339" stopIfTrue="1">
      <formula>WEEKDAY($A28)=1</formula>
    </cfRule>
  </conditionalFormatting>
  <conditionalFormatting sqref="FL28">
    <cfRule type="expression" dxfId="5752" priority="7338" stopIfTrue="1">
      <formula>WEEKDAY($A28)=1</formula>
    </cfRule>
  </conditionalFormatting>
  <conditionalFormatting sqref="FL28">
    <cfRule type="expression" dxfId="5751" priority="7337" stopIfTrue="1">
      <formula>WEEKDAY($A28)=1</formula>
    </cfRule>
  </conditionalFormatting>
  <conditionalFormatting sqref="FL28">
    <cfRule type="expression" dxfId="5750" priority="7336" stopIfTrue="1">
      <formula>WEEKDAY($A28)=1</formula>
    </cfRule>
  </conditionalFormatting>
  <conditionalFormatting sqref="FL28">
    <cfRule type="expression" dxfId="5749" priority="7335" stopIfTrue="1">
      <formula>WEEKDAY($A28)=1</formula>
    </cfRule>
  </conditionalFormatting>
  <conditionalFormatting sqref="FL28">
    <cfRule type="expression" dxfId="5748" priority="7334" stopIfTrue="1">
      <formula>WEEKDAY($A28)=1</formula>
    </cfRule>
  </conditionalFormatting>
  <conditionalFormatting sqref="FL28">
    <cfRule type="expression" dxfId="5747" priority="7333" stopIfTrue="1">
      <formula>WEEKDAY($A28)=1</formula>
    </cfRule>
  </conditionalFormatting>
  <conditionalFormatting sqref="FL28">
    <cfRule type="expression" dxfId="5746" priority="7332" stopIfTrue="1">
      <formula>WEEKDAY($A28)=1</formula>
    </cfRule>
  </conditionalFormatting>
  <conditionalFormatting sqref="FL28">
    <cfRule type="expression" dxfId="5745" priority="7331" stopIfTrue="1">
      <formula>WEEKDAY($A28)=1</formula>
    </cfRule>
  </conditionalFormatting>
  <conditionalFormatting sqref="FL28">
    <cfRule type="expression" dxfId="5744" priority="7330" stopIfTrue="1">
      <formula>WEEKDAY($A28)=1</formula>
    </cfRule>
  </conditionalFormatting>
  <conditionalFormatting sqref="FL28">
    <cfRule type="expression" dxfId="5743" priority="7329" stopIfTrue="1">
      <formula>WEEKDAY($A28)=1</formula>
    </cfRule>
  </conditionalFormatting>
  <conditionalFormatting sqref="FL28">
    <cfRule type="expression" dxfId="5742" priority="7328" stopIfTrue="1">
      <formula>WEEKDAY($A28)=1</formula>
    </cfRule>
  </conditionalFormatting>
  <conditionalFormatting sqref="FL28">
    <cfRule type="expression" dxfId="5741" priority="7324" stopIfTrue="1">
      <formula>WEEKDAY($A28)=1</formula>
    </cfRule>
  </conditionalFormatting>
  <conditionalFormatting sqref="FL28">
    <cfRule type="expression" dxfId="5740" priority="7327" stopIfTrue="1">
      <formula>WEEKDAY($A28)=1</formula>
    </cfRule>
  </conditionalFormatting>
  <conditionalFormatting sqref="FL28">
    <cfRule type="expression" dxfId="5739" priority="7326" stopIfTrue="1">
      <formula>WEEKDAY($A28)=1</formula>
    </cfRule>
  </conditionalFormatting>
  <conditionalFormatting sqref="FL28">
    <cfRule type="expression" dxfId="5738" priority="7325" stopIfTrue="1">
      <formula>WEEKDAY($A28)=1</formula>
    </cfRule>
  </conditionalFormatting>
  <conditionalFormatting sqref="FL28">
    <cfRule type="expression" dxfId="5737" priority="7323" stopIfTrue="1">
      <formula>WEEKDAY($A28)=1</formula>
    </cfRule>
  </conditionalFormatting>
  <conditionalFormatting sqref="FL28">
    <cfRule type="expression" dxfId="5736" priority="7322" stopIfTrue="1">
      <formula>WEEKDAY($A28)=1</formula>
    </cfRule>
  </conditionalFormatting>
  <conditionalFormatting sqref="FL28">
    <cfRule type="expression" dxfId="5735" priority="7321" stopIfTrue="1">
      <formula>WEEKDAY($A28)=1</formula>
    </cfRule>
  </conditionalFormatting>
  <conditionalFormatting sqref="FL28">
    <cfRule type="expression" dxfId="5734" priority="7320" stopIfTrue="1">
      <formula>WEEKDAY($A28)=1</formula>
    </cfRule>
  </conditionalFormatting>
  <conditionalFormatting sqref="FL28">
    <cfRule type="expression" dxfId="5733" priority="7273" stopIfTrue="1">
      <formula>WEEKDAY($A28)=1</formula>
    </cfRule>
  </conditionalFormatting>
  <conditionalFormatting sqref="FL28">
    <cfRule type="expression" dxfId="5732" priority="7319" stopIfTrue="1">
      <formula>WEEKDAY($A28)=1</formula>
    </cfRule>
  </conditionalFormatting>
  <conditionalFormatting sqref="FL28">
    <cfRule type="expression" dxfId="5731" priority="7318" stopIfTrue="1">
      <formula>WEEKDAY($A28)=1</formula>
    </cfRule>
  </conditionalFormatting>
  <conditionalFormatting sqref="FL28">
    <cfRule type="expression" dxfId="5730" priority="7317" stopIfTrue="1">
      <formula>WEEKDAY($A28)=1</formula>
    </cfRule>
  </conditionalFormatting>
  <conditionalFormatting sqref="FL28">
    <cfRule type="expression" dxfId="5729" priority="7316" stopIfTrue="1">
      <formula>WEEKDAY($A28)=1</formula>
    </cfRule>
  </conditionalFormatting>
  <conditionalFormatting sqref="FL28">
    <cfRule type="expression" dxfId="5728" priority="7315" stopIfTrue="1">
      <formula>WEEKDAY($A28)=1</formula>
    </cfRule>
  </conditionalFormatting>
  <conditionalFormatting sqref="FL28">
    <cfRule type="expression" dxfId="5727" priority="7314" stopIfTrue="1">
      <formula>WEEKDAY($A28)=1</formula>
    </cfRule>
  </conditionalFormatting>
  <conditionalFormatting sqref="FL28">
    <cfRule type="expression" dxfId="5726" priority="7313" stopIfTrue="1">
      <formula>WEEKDAY($A28)=1</formula>
    </cfRule>
  </conditionalFormatting>
  <conditionalFormatting sqref="FL28">
    <cfRule type="expression" dxfId="5725" priority="7312" stopIfTrue="1">
      <formula>WEEKDAY($A28)=1</formula>
    </cfRule>
  </conditionalFormatting>
  <conditionalFormatting sqref="FL28">
    <cfRule type="expression" dxfId="5724" priority="7311" stopIfTrue="1">
      <formula>WEEKDAY($A28)=1</formula>
    </cfRule>
  </conditionalFormatting>
  <conditionalFormatting sqref="FL28">
    <cfRule type="expression" dxfId="5723" priority="7310" stopIfTrue="1">
      <formula>WEEKDAY($A28)=1</formula>
    </cfRule>
  </conditionalFormatting>
  <conditionalFormatting sqref="FL28">
    <cfRule type="expression" dxfId="5722" priority="7309" stopIfTrue="1">
      <formula>WEEKDAY($A28)=1</formula>
    </cfRule>
  </conditionalFormatting>
  <conditionalFormatting sqref="FL28">
    <cfRule type="expression" dxfId="5721" priority="7308" stopIfTrue="1">
      <formula>WEEKDAY($A28)=1</formula>
    </cfRule>
  </conditionalFormatting>
  <conditionalFormatting sqref="FL28">
    <cfRule type="expression" dxfId="5720" priority="7307" stopIfTrue="1">
      <formula>WEEKDAY($A28)=1</formula>
    </cfRule>
  </conditionalFormatting>
  <conditionalFormatting sqref="FL28">
    <cfRule type="expression" dxfId="5719" priority="7306" stopIfTrue="1">
      <formula>WEEKDAY($A28)=1</formula>
    </cfRule>
  </conditionalFormatting>
  <conditionalFormatting sqref="FL28">
    <cfRule type="expression" dxfId="5718" priority="7305" stopIfTrue="1">
      <formula>WEEKDAY($A28)=1</formula>
    </cfRule>
  </conditionalFormatting>
  <conditionalFormatting sqref="FL28">
    <cfRule type="expression" dxfId="5717" priority="7304" stopIfTrue="1">
      <formula>WEEKDAY($A28)=1</formula>
    </cfRule>
  </conditionalFormatting>
  <conditionalFormatting sqref="FL28">
    <cfRule type="expression" dxfId="5716" priority="7303" stopIfTrue="1">
      <formula>WEEKDAY($A28)=1</formula>
    </cfRule>
  </conditionalFormatting>
  <conditionalFormatting sqref="FL28">
    <cfRule type="expression" dxfId="5715" priority="7302" stopIfTrue="1">
      <formula>WEEKDAY($A28)=1</formula>
    </cfRule>
  </conditionalFormatting>
  <conditionalFormatting sqref="FL28">
    <cfRule type="expression" dxfId="5714" priority="7301" stopIfTrue="1">
      <formula>WEEKDAY($A28)=1</formula>
    </cfRule>
  </conditionalFormatting>
  <conditionalFormatting sqref="FL28">
    <cfRule type="expression" dxfId="5713" priority="7300" stopIfTrue="1">
      <formula>WEEKDAY($A28)=1</formula>
    </cfRule>
  </conditionalFormatting>
  <conditionalFormatting sqref="FL28">
    <cfRule type="expression" dxfId="5712" priority="7299" stopIfTrue="1">
      <formula>WEEKDAY($A28)=1</formula>
    </cfRule>
  </conditionalFormatting>
  <conditionalFormatting sqref="FL28">
    <cfRule type="expression" dxfId="5711" priority="7298" stopIfTrue="1">
      <formula>WEEKDAY($A28)=1</formula>
    </cfRule>
  </conditionalFormatting>
  <conditionalFormatting sqref="FL28">
    <cfRule type="expression" dxfId="5710" priority="7297" stopIfTrue="1">
      <formula>WEEKDAY($A28)=1</formula>
    </cfRule>
  </conditionalFormatting>
  <conditionalFormatting sqref="FL28">
    <cfRule type="expression" dxfId="5709" priority="7296" stopIfTrue="1">
      <formula>WEEKDAY($A28)=1</formula>
    </cfRule>
  </conditionalFormatting>
  <conditionalFormatting sqref="FL28">
    <cfRule type="expression" dxfId="5708" priority="7295" stopIfTrue="1">
      <formula>WEEKDAY($A28)=1</formula>
    </cfRule>
  </conditionalFormatting>
  <conditionalFormatting sqref="FL28">
    <cfRule type="expression" dxfId="5707" priority="7294" stopIfTrue="1">
      <formula>WEEKDAY($A28)=1</formula>
    </cfRule>
  </conditionalFormatting>
  <conditionalFormatting sqref="FL28">
    <cfRule type="expression" dxfId="5706" priority="7293" stopIfTrue="1">
      <formula>WEEKDAY($A28)=1</formula>
    </cfRule>
  </conditionalFormatting>
  <conditionalFormatting sqref="FL28">
    <cfRule type="expression" dxfId="5705" priority="7292" stopIfTrue="1">
      <formula>WEEKDAY($A28)=1</formula>
    </cfRule>
  </conditionalFormatting>
  <conditionalFormatting sqref="FL28">
    <cfRule type="expression" dxfId="5704" priority="7291" stopIfTrue="1">
      <formula>WEEKDAY($A28)=1</formula>
    </cfRule>
  </conditionalFormatting>
  <conditionalFormatting sqref="FL28">
    <cfRule type="expression" dxfId="5703" priority="7290" stopIfTrue="1">
      <formula>WEEKDAY($A28)=1</formula>
    </cfRule>
  </conditionalFormatting>
  <conditionalFormatting sqref="FL28">
    <cfRule type="expression" dxfId="5702" priority="7289" stopIfTrue="1">
      <formula>WEEKDAY($A28)=1</formula>
    </cfRule>
  </conditionalFormatting>
  <conditionalFormatting sqref="FL28">
    <cfRule type="expression" dxfId="5701" priority="7288" stopIfTrue="1">
      <formula>WEEKDAY($A28)=1</formula>
    </cfRule>
  </conditionalFormatting>
  <conditionalFormatting sqref="FL28">
    <cfRule type="expression" dxfId="5700" priority="7287" stopIfTrue="1">
      <formula>WEEKDAY($A28)=1</formula>
    </cfRule>
  </conditionalFormatting>
  <conditionalFormatting sqref="FL28">
    <cfRule type="expression" dxfId="5699" priority="7286" stopIfTrue="1">
      <formula>WEEKDAY($A28)=1</formula>
    </cfRule>
  </conditionalFormatting>
  <conditionalFormatting sqref="FL28">
    <cfRule type="expression" dxfId="5698" priority="7285" stopIfTrue="1">
      <formula>WEEKDAY($A28)=1</formula>
    </cfRule>
  </conditionalFormatting>
  <conditionalFormatting sqref="FL28">
    <cfRule type="expression" dxfId="5697" priority="7284" stopIfTrue="1">
      <formula>WEEKDAY($A28)=1</formula>
    </cfRule>
  </conditionalFormatting>
  <conditionalFormatting sqref="FL28">
    <cfRule type="expression" dxfId="5696" priority="7283" stopIfTrue="1">
      <formula>WEEKDAY($A28)=1</formula>
    </cfRule>
  </conditionalFormatting>
  <conditionalFormatting sqref="FL28">
    <cfRule type="expression" dxfId="5695" priority="7282" stopIfTrue="1">
      <formula>WEEKDAY($A28)=1</formula>
    </cfRule>
  </conditionalFormatting>
  <conditionalFormatting sqref="FL28">
    <cfRule type="expression" dxfId="5694" priority="7281" stopIfTrue="1">
      <formula>WEEKDAY($A28)=1</formula>
    </cfRule>
  </conditionalFormatting>
  <conditionalFormatting sqref="FL28">
    <cfRule type="expression" dxfId="5693" priority="7280" stopIfTrue="1">
      <formula>WEEKDAY($A28)=1</formula>
    </cfRule>
  </conditionalFormatting>
  <conditionalFormatting sqref="FL28">
    <cfRule type="expression" dxfId="5692" priority="7279" stopIfTrue="1">
      <formula>WEEKDAY($A28)=1</formula>
    </cfRule>
  </conditionalFormatting>
  <conditionalFormatting sqref="FL28">
    <cfRule type="expression" dxfId="5691" priority="7278" stopIfTrue="1">
      <formula>WEEKDAY($A28)=1</formula>
    </cfRule>
  </conditionalFormatting>
  <conditionalFormatting sqref="FL28">
    <cfRule type="expression" dxfId="5690" priority="7277" stopIfTrue="1">
      <formula>WEEKDAY($A28)=1</formula>
    </cfRule>
  </conditionalFormatting>
  <conditionalFormatting sqref="FL28">
    <cfRule type="expression" dxfId="5689" priority="7276" stopIfTrue="1">
      <formula>WEEKDAY($A28)=1</formula>
    </cfRule>
  </conditionalFormatting>
  <conditionalFormatting sqref="FL28">
    <cfRule type="expression" dxfId="5688" priority="7275" stopIfTrue="1">
      <formula>WEEKDAY($A28)=1</formula>
    </cfRule>
  </conditionalFormatting>
  <conditionalFormatting sqref="FL28">
    <cfRule type="expression" dxfId="5687" priority="7274" stopIfTrue="1">
      <formula>WEEKDAY($A28)=1</formula>
    </cfRule>
  </conditionalFormatting>
  <conditionalFormatting sqref="FL28">
    <cfRule type="expression" dxfId="5686" priority="7272" stopIfTrue="1">
      <formula>WEEKDAY($A28)=1</formula>
    </cfRule>
  </conditionalFormatting>
  <conditionalFormatting sqref="FL28">
    <cfRule type="expression" dxfId="5685" priority="7271" stopIfTrue="1">
      <formula>WEEKDAY($A28)=1</formula>
    </cfRule>
  </conditionalFormatting>
  <conditionalFormatting sqref="FL28">
    <cfRule type="expression" dxfId="5684" priority="7270" stopIfTrue="1">
      <formula>WEEKDAY($A28)=1</formula>
    </cfRule>
  </conditionalFormatting>
  <conditionalFormatting sqref="FL28">
    <cfRule type="expression" dxfId="5683" priority="7269" stopIfTrue="1">
      <formula>WEEKDAY($A28)=1</formula>
    </cfRule>
  </conditionalFormatting>
  <conditionalFormatting sqref="FL28">
    <cfRule type="expression" dxfId="5682" priority="7268" stopIfTrue="1">
      <formula>WEEKDAY($A28)=1</formula>
    </cfRule>
  </conditionalFormatting>
  <conditionalFormatting sqref="FL28">
    <cfRule type="expression" dxfId="5681" priority="7267" stopIfTrue="1">
      <formula>WEEKDAY($A28)=1</formula>
    </cfRule>
  </conditionalFormatting>
  <conditionalFormatting sqref="FL28">
    <cfRule type="expression" dxfId="5680" priority="7266" stopIfTrue="1">
      <formula>WEEKDAY($A28)=1</formula>
    </cfRule>
  </conditionalFormatting>
  <conditionalFormatting sqref="FL28">
    <cfRule type="expression" dxfId="5679" priority="7265" stopIfTrue="1">
      <formula>WEEKDAY($A28)=1</formula>
    </cfRule>
  </conditionalFormatting>
  <conditionalFormatting sqref="FL28">
    <cfRule type="expression" dxfId="5678" priority="7264" stopIfTrue="1">
      <formula>WEEKDAY($A28)=1</formula>
    </cfRule>
  </conditionalFormatting>
  <conditionalFormatting sqref="FL28">
    <cfRule type="expression" dxfId="5677" priority="7263" stopIfTrue="1">
      <formula>WEEKDAY($A28)=1</formula>
    </cfRule>
  </conditionalFormatting>
  <conditionalFormatting sqref="FL28">
    <cfRule type="expression" dxfId="5676" priority="7262" stopIfTrue="1">
      <formula>WEEKDAY($A28)=1</formula>
    </cfRule>
  </conditionalFormatting>
  <conditionalFormatting sqref="FL28">
    <cfRule type="expression" dxfId="5675" priority="7261" stopIfTrue="1">
      <formula>WEEKDAY($A28)=1</formula>
    </cfRule>
  </conditionalFormatting>
  <conditionalFormatting sqref="FL28">
    <cfRule type="expression" dxfId="5674" priority="7260" stopIfTrue="1">
      <formula>WEEKDAY($A28)=1</formula>
    </cfRule>
  </conditionalFormatting>
  <conditionalFormatting sqref="FL28">
    <cfRule type="expression" dxfId="5673" priority="7259" stopIfTrue="1">
      <formula>WEEKDAY($A28)=1</formula>
    </cfRule>
  </conditionalFormatting>
  <conditionalFormatting sqref="FL28">
    <cfRule type="expression" dxfId="5672" priority="7258" stopIfTrue="1">
      <formula>WEEKDAY($A28)=1</formula>
    </cfRule>
  </conditionalFormatting>
  <conditionalFormatting sqref="FL28">
    <cfRule type="expression" dxfId="5671" priority="7257" stopIfTrue="1">
      <formula>WEEKDAY($A28)=1</formula>
    </cfRule>
  </conditionalFormatting>
  <conditionalFormatting sqref="FL28">
    <cfRule type="expression" dxfId="5670" priority="7256" stopIfTrue="1">
      <formula>WEEKDAY($A28)=1</formula>
    </cfRule>
  </conditionalFormatting>
  <conditionalFormatting sqref="FL28">
    <cfRule type="expression" dxfId="5669" priority="7255" stopIfTrue="1">
      <formula>WEEKDAY($A28)=1</formula>
    </cfRule>
  </conditionalFormatting>
  <conditionalFormatting sqref="FL28">
    <cfRule type="expression" dxfId="5668" priority="7254" stopIfTrue="1">
      <formula>WEEKDAY($A28)=1</formula>
    </cfRule>
  </conditionalFormatting>
  <conditionalFormatting sqref="FL28">
    <cfRule type="expression" dxfId="5667" priority="7253" stopIfTrue="1">
      <formula>WEEKDAY($A28)=1</formula>
    </cfRule>
  </conditionalFormatting>
  <conditionalFormatting sqref="FL28">
    <cfRule type="expression" dxfId="5666" priority="7252" stopIfTrue="1">
      <formula>WEEKDAY($A28)=1</formula>
    </cfRule>
  </conditionalFormatting>
  <conditionalFormatting sqref="FL28">
    <cfRule type="expression" dxfId="5665" priority="7251" stopIfTrue="1">
      <formula>WEEKDAY($A28)=1</formula>
    </cfRule>
  </conditionalFormatting>
  <conditionalFormatting sqref="FL28">
    <cfRule type="expression" dxfId="5664" priority="7250" stopIfTrue="1">
      <formula>WEEKDAY($A28)=1</formula>
    </cfRule>
  </conditionalFormatting>
  <conditionalFormatting sqref="FL28">
    <cfRule type="expression" dxfId="5663" priority="7249" stopIfTrue="1">
      <formula>WEEKDAY($A28)=1</formula>
    </cfRule>
  </conditionalFormatting>
  <conditionalFormatting sqref="FL28">
    <cfRule type="expression" dxfId="5662" priority="7248" stopIfTrue="1">
      <formula>WEEKDAY($A28)=1</formula>
    </cfRule>
  </conditionalFormatting>
  <conditionalFormatting sqref="FL28">
    <cfRule type="expression" dxfId="5661" priority="7247" stopIfTrue="1">
      <formula>WEEKDAY($A28)=1</formula>
    </cfRule>
  </conditionalFormatting>
  <conditionalFormatting sqref="FL28">
    <cfRule type="expression" dxfId="5660" priority="7246" stopIfTrue="1">
      <formula>WEEKDAY($A28)=1</formula>
    </cfRule>
  </conditionalFormatting>
  <conditionalFormatting sqref="FL28">
    <cfRule type="expression" dxfId="5659" priority="7245" stopIfTrue="1">
      <formula>WEEKDAY($A28)=1</formula>
    </cfRule>
  </conditionalFormatting>
  <conditionalFormatting sqref="FL28">
    <cfRule type="expression" dxfId="5658" priority="7244" stopIfTrue="1">
      <formula>WEEKDAY($A28)=1</formula>
    </cfRule>
  </conditionalFormatting>
  <conditionalFormatting sqref="FL28">
    <cfRule type="expression" dxfId="5657" priority="7243" stopIfTrue="1">
      <formula>WEEKDAY($A28)=1</formula>
    </cfRule>
  </conditionalFormatting>
  <conditionalFormatting sqref="FL28">
    <cfRule type="expression" dxfId="5656" priority="7242" stopIfTrue="1">
      <formula>WEEKDAY($A28)=1</formula>
    </cfRule>
  </conditionalFormatting>
  <conditionalFormatting sqref="FL28">
    <cfRule type="expression" dxfId="5655" priority="7241" stopIfTrue="1">
      <formula>WEEKDAY($A28)=1</formula>
    </cfRule>
  </conditionalFormatting>
  <conditionalFormatting sqref="FL28">
    <cfRule type="expression" dxfId="5654" priority="7240" stopIfTrue="1">
      <formula>WEEKDAY($A28)=1</formula>
    </cfRule>
  </conditionalFormatting>
  <conditionalFormatting sqref="FL28">
    <cfRule type="expression" dxfId="5653" priority="7239" stopIfTrue="1">
      <formula>WEEKDAY($A28)=1</formula>
    </cfRule>
  </conditionalFormatting>
  <conditionalFormatting sqref="FL28">
    <cfRule type="expression" dxfId="5652" priority="7235" stopIfTrue="1">
      <formula>WEEKDAY($A28)=1</formula>
    </cfRule>
  </conditionalFormatting>
  <conditionalFormatting sqref="FL28">
    <cfRule type="expression" dxfId="5651" priority="7238" stopIfTrue="1">
      <formula>WEEKDAY($A28)=1</formula>
    </cfRule>
  </conditionalFormatting>
  <conditionalFormatting sqref="FL28">
    <cfRule type="expression" dxfId="5650" priority="7237" stopIfTrue="1">
      <formula>WEEKDAY($A28)=1</formula>
    </cfRule>
  </conditionalFormatting>
  <conditionalFormatting sqref="FL28">
    <cfRule type="expression" dxfId="5649" priority="7236" stopIfTrue="1">
      <formula>WEEKDAY($A28)=1</formula>
    </cfRule>
  </conditionalFormatting>
  <conditionalFormatting sqref="FL28">
    <cfRule type="expression" dxfId="5648" priority="7234" stopIfTrue="1">
      <formula>WEEKDAY($A28)=1</formula>
    </cfRule>
  </conditionalFormatting>
  <conditionalFormatting sqref="FL28">
    <cfRule type="expression" dxfId="5647" priority="7233" stopIfTrue="1">
      <formula>WEEKDAY($A28)=1</formula>
    </cfRule>
  </conditionalFormatting>
  <conditionalFormatting sqref="FL28">
    <cfRule type="expression" dxfId="5646" priority="7232" stopIfTrue="1">
      <formula>WEEKDAY($A28)=1</formula>
    </cfRule>
  </conditionalFormatting>
  <conditionalFormatting sqref="FL28">
    <cfRule type="expression" dxfId="5645" priority="7231" stopIfTrue="1">
      <formula>WEEKDAY($A28)=1</formula>
    </cfRule>
  </conditionalFormatting>
  <conditionalFormatting sqref="FL28">
    <cfRule type="expression" dxfId="5644" priority="7184" stopIfTrue="1">
      <formula>WEEKDAY($A28)=1</formula>
    </cfRule>
  </conditionalFormatting>
  <conditionalFormatting sqref="FL28">
    <cfRule type="expression" dxfId="5643" priority="7230" stopIfTrue="1">
      <formula>WEEKDAY($A28)=1</formula>
    </cfRule>
  </conditionalFormatting>
  <conditionalFormatting sqref="FL28">
    <cfRule type="expression" dxfId="5642" priority="7229" stopIfTrue="1">
      <formula>WEEKDAY($A28)=1</formula>
    </cfRule>
  </conditionalFormatting>
  <conditionalFormatting sqref="FL28">
    <cfRule type="expression" dxfId="5641" priority="7228" stopIfTrue="1">
      <formula>WEEKDAY($A28)=1</formula>
    </cfRule>
  </conditionalFormatting>
  <conditionalFormatting sqref="FL28">
    <cfRule type="expression" dxfId="5640" priority="7227" stopIfTrue="1">
      <formula>WEEKDAY($A28)=1</formula>
    </cfRule>
  </conditionalFormatting>
  <conditionalFormatting sqref="FL28">
    <cfRule type="expression" dxfId="5639" priority="7226" stopIfTrue="1">
      <formula>WEEKDAY($A28)=1</formula>
    </cfRule>
  </conditionalFormatting>
  <conditionalFormatting sqref="FL28">
    <cfRule type="expression" dxfId="5638" priority="7225" stopIfTrue="1">
      <formula>WEEKDAY($A28)=1</formula>
    </cfRule>
  </conditionalFormatting>
  <conditionalFormatting sqref="FL28">
    <cfRule type="expression" dxfId="5637" priority="7224" stopIfTrue="1">
      <formula>WEEKDAY($A28)=1</formula>
    </cfRule>
  </conditionalFormatting>
  <conditionalFormatting sqref="FL28">
    <cfRule type="expression" dxfId="5636" priority="7223" stopIfTrue="1">
      <formula>WEEKDAY($A28)=1</formula>
    </cfRule>
  </conditionalFormatting>
  <conditionalFormatting sqref="FL28">
    <cfRule type="expression" dxfId="5635" priority="7222" stopIfTrue="1">
      <formula>WEEKDAY($A28)=1</formula>
    </cfRule>
  </conditionalFormatting>
  <conditionalFormatting sqref="FL28">
    <cfRule type="expression" dxfId="5634" priority="7221" stopIfTrue="1">
      <formula>WEEKDAY($A28)=1</formula>
    </cfRule>
  </conditionalFormatting>
  <conditionalFormatting sqref="FL28">
    <cfRule type="expression" dxfId="5633" priority="7220" stopIfTrue="1">
      <formula>WEEKDAY($A28)=1</formula>
    </cfRule>
  </conditionalFormatting>
  <conditionalFormatting sqref="FL28">
    <cfRule type="expression" dxfId="5632" priority="7219" stopIfTrue="1">
      <formula>WEEKDAY($A28)=1</formula>
    </cfRule>
  </conditionalFormatting>
  <conditionalFormatting sqref="FL28">
    <cfRule type="expression" dxfId="5631" priority="7218" stopIfTrue="1">
      <formula>WEEKDAY($A28)=1</formula>
    </cfRule>
  </conditionalFormatting>
  <conditionalFormatting sqref="FL28">
    <cfRule type="expression" dxfId="5630" priority="7217" stopIfTrue="1">
      <formula>WEEKDAY($A28)=1</formula>
    </cfRule>
  </conditionalFormatting>
  <conditionalFormatting sqref="FL28">
    <cfRule type="expression" dxfId="5629" priority="7216" stopIfTrue="1">
      <formula>WEEKDAY($A28)=1</formula>
    </cfRule>
  </conditionalFormatting>
  <conditionalFormatting sqref="FL28">
    <cfRule type="expression" dxfId="5628" priority="7215" stopIfTrue="1">
      <formula>WEEKDAY($A28)=1</formula>
    </cfRule>
  </conditionalFormatting>
  <conditionalFormatting sqref="FL28">
    <cfRule type="expression" dxfId="5627" priority="7214" stopIfTrue="1">
      <formula>WEEKDAY($A28)=1</formula>
    </cfRule>
  </conditionalFormatting>
  <conditionalFormatting sqref="FL28">
    <cfRule type="expression" dxfId="5626" priority="7213" stopIfTrue="1">
      <formula>WEEKDAY($A28)=1</formula>
    </cfRule>
  </conditionalFormatting>
  <conditionalFormatting sqref="FL28">
    <cfRule type="expression" dxfId="5625" priority="7212" stopIfTrue="1">
      <formula>WEEKDAY($A28)=1</formula>
    </cfRule>
  </conditionalFormatting>
  <conditionalFormatting sqref="FL28">
    <cfRule type="expression" dxfId="5624" priority="7211" stopIfTrue="1">
      <formula>WEEKDAY($A28)=1</formula>
    </cfRule>
  </conditionalFormatting>
  <conditionalFormatting sqref="FL28">
    <cfRule type="expression" dxfId="5623" priority="7210" stopIfTrue="1">
      <formula>WEEKDAY($A28)=1</formula>
    </cfRule>
  </conditionalFormatting>
  <conditionalFormatting sqref="FL28">
    <cfRule type="expression" dxfId="5622" priority="7209" stopIfTrue="1">
      <formula>WEEKDAY($A28)=1</formula>
    </cfRule>
  </conditionalFormatting>
  <conditionalFormatting sqref="FL28">
    <cfRule type="expression" dxfId="5621" priority="7208" stopIfTrue="1">
      <formula>WEEKDAY($A28)=1</formula>
    </cfRule>
  </conditionalFormatting>
  <conditionalFormatting sqref="FL28">
    <cfRule type="expression" dxfId="5620" priority="7207" stopIfTrue="1">
      <formula>WEEKDAY($A28)=1</formula>
    </cfRule>
  </conditionalFormatting>
  <conditionalFormatting sqref="FL28">
    <cfRule type="expression" dxfId="5619" priority="7206" stopIfTrue="1">
      <formula>WEEKDAY($A28)=1</formula>
    </cfRule>
  </conditionalFormatting>
  <conditionalFormatting sqref="FL28">
    <cfRule type="expression" dxfId="5618" priority="7205" stopIfTrue="1">
      <formula>WEEKDAY($A28)=1</formula>
    </cfRule>
  </conditionalFormatting>
  <conditionalFormatting sqref="FL28">
    <cfRule type="expression" dxfId="5617" priority="7204" stopIfTrue="1">
      <formula>WEEKDAY($A28)=1</formula>
    </cfRule>
  </conditionalFormatting>
  <conditionalFormatting sqref="FL28">
    <cfRule type="expression" dxfId="5616" priority="7203" stopIfTrue="1">
      <formula>WEEKDAY($A28)=1</formula>
    </cfRule>
  </conditionalFormatting>
  <conditionalFormatting sqref="FL28">
    <cfRule type="expression" dxfId="5615" priority="7202" stopIfTrue="1">
      <formula>WEEKDAY($A28)=1</formula>
    </cfRule>
  </conditionalFormatting>
  <conditionalFormatting sqref="FL28">
    <cfRule type="expression" dxfId="5614" priority="7201" stopIfTrue="1">
      <formula>WEEKDAY($A28)=1</formula>
    </cfRule>
  </conditionalFormatting>
  <conditionalFormatting sqref="FL28">
    <cfRule type="expression" dxfId="5613" priority="7200" stopIfTrue="1">
      <formula>WEEKDAY($A28)=1</formula>
    </cfRule>
  </conditionalFormatting>
  <conditionalFormatting sqref="FL28">
    <cfRule type="expression" dxfId="5612" priority="7199" stopIfTrue="1">
      <formula>WEEKDAY($A28)=1</formula>
    </cfRule>
  </conditionalFormatting>
  <conditionalFormatting sqref="FL28">
    <cfRule type="expression" dxfId="5611" priority="7198" stopIfTrue="1">
      <formula>WEEKDAY($A28)=1</formula>
    </cfRule>
  </conditionalFormatting>
  <conditionalFormatting sqref="FL28">
    <cfRule type="expression" dxfId="5610" priority="7197" stopIfTrue="1">
      <formula>WEEKDAY($A28)=1</formula>
    </cfRule>
  </conditionalFormatting>
  <conditionalFormatting sqref="FL28">
    <cfRule type="expression" dxfId="5609" priority="7196" stopIfTrue="1">
      <formula>WEEKDAY($A28)=1</formula>
    </cfRule>
  </conditionalFormatting>
  <conditionalFormatting sqref="FL28">
    <cfRule type="expression" dxfId="5608" priority="7195" stopIfTrue="1">
      <formula>WEEKDAY($A28)=1</formula>
    </cfRule>
  </conditionalFormatting>
  <conditionalFormatting sqref="FL28">
    <cfRule type="expression" dxfId="5607" priority="7194" stopIfTrue="1">
      <formula>WEEKDAY($A28)=1</formula>
    </cfRule>
  </conditionalFormatting>
  <conditionalFormatting sqref="FL28">
    <cfRule type="expression" dxfId="5606" priority="7193" stopIfTrue="1">
      <formula>WEEKDAY($A28)=1</formula>
    </cfRule>
  </conditionalFormatting>
  <conditionalFormatting sqref="FL28">
    <cfRule type="expression" dxfId="5605" priority="7192" stopIfTrue="1">
      <formula>WEEKDAY($A28)=1</formula>
    </cfRule>
  </conditionalFormatting>
  <conditionalFormatting sqref="FL28">
    <cfRule type="expression" dxfId="5604" priority="7191" stopIfTrue="1">
      <formula>WEEKDAY($A28)=1</formula>
    </cfRule>
  </conditionalFormatting>
  <conditionalFormatting sqref="FL28">
    <cfRule type="expression" dxfId="5603" priority="7190" stopIfTrue="1">
      <formula>WEEKDAY($A28)=1</formula>
    </cfRule>
  </conditionalFormatting>
  <conditionalFormatting sqref="FL28">
    <cfRule type="expression" dxfId="5602" priority="7189" stopIfTrue="1">
      <formula>WEEKDAY($A28)=1</formula>
    </cfRule>
  </conditionalFormatting>
  <conditionalFormatting sqref="FL28">
    <cfRule type="expression" dxfId="5601" priority="7188" stopIfTrue="1">
      <formula>WEEKDAY($A28)=1</formula>
    </cfRule>
  </conditionalFormatting>
  <conditionalFormatting sqref="FL28">
    <cfRule type="expression" dxfId="5600" priority="7187" stopIfTrue="1">
      <formula>WEEKDAY($A28)=1</formula>
    </cfRule>
  </conditionalFormatting>
  <conditionalFormatting sqref="FL28">
    <cfRule type="expression" dxfId="5599" priority="7186" stopIfTrue="1">
      <formula>WEEKDAY($A28)=1</formula>
    </cfRule>
  </conditionalFormatting>
  <conditionalFormatting sqref="FL28">
    <cfRule type="expression" dxfId="5598" priority="7185" stopIfTrue="1">
      <formula>WEEKDAY($A28)=1</formula>
    </cfRule>
  </conditionalFormatting>
  <conditionalFormatting sqref="FL28">
    <cfRule type="expression" dxfId="5597" priority="7180" stopIfTrue="1">
      <formula>WEEKDAY($A28)=1</formula>
    </cfRule>
  </conditionalFormatting>
  <conditionalFormatting sqref="FL28">
    <cfRule type="expression" dxfId="5596" priority="7183" stopIfTrue="1">
      <formula>WEEKDAY($A28)=1</formula>
    </cfRule>
  </conditionalFormatting>
  <conditionalFormatting sqref="FL28">
    <cfRule type="expression" dxfId="5595" priority="7182" stopIfTrue="1">
      <formula>WEEKDAY($A28)=1</formula>
    </cfRule>
  </conditionalFormatting>
  <conditionalFormatting sqref="FL28">
    <cfRule type="expression" dxfId="5594" priority="7181" stopIfTrue="1">
      <formula>WEEKDAY($A28)=1</formula>
    </cfRule>
  </conditionalFormatting>
  <conditionalFormatting sqref="FL28">
    <cfRule type="expression" dxfId="5593" priority="7179" stopIfTrue="1">
      <formula>WEEKDAY($A28)=1</formula>
    </cfRule>
  </conditionalFormatting>
  <conditionalFormatting sqref="FL28">
    <cfRule type="expression" dxfId="5592" priority="7178" stopIfTrue="1">
      <formula>WEEKDAY($A28)=1</formula>
    </cfRule>
  </conditionalFormatting>
  <conditionalFormatting sqref="FL28">
    <cfRule type="expression" dxfId="5591" priority="7177" stopIfTrue="1">
      <formula>WEEKDAY($A28)=1</formula>
    </cfRule>
  </conditionalFormatting>
  <conditionalFormatting sqref="FL28">
    <cfRule type="expression" dxfId="5590" priority="7176" stopIfTrue="1">
      <formula>WEEKDAY($A28)=1</formula>
    </cfRule>
  </conditionalFormatting>
  <conditionalFormatting sqref="FL28">
    <cfRule type="expression" dxfId="5589" priority="7129" stopIfTrue="1">
      <formula>WEEKDAY($A28)=1</formula>
    </cfRule>
  </conditionalFormatting>
  <conditionalFormatting sqref="FL28">
    <cfRule type="expression" dxfId="5588" priority="7175" stopIfTrue="1">
      <formula>WEEKDAY($A28)=1</formula>
    </cfRule>
  </conditionalFormatting>
  <conditionalFormatting sqref="FL28">
    <cfRule type="expression" dxfId="5587" priority="7174" stopIfTrue="1">
      <formula>WEEKDAY($A28)=1</formula>
    </cfRule>
  </conditionalFormatting>
  <conditionalFormatting sqref="FL28">
    <cfRule type="expression" dxfId="5586" priority="7173" stopIfTrue="1">
      <formula>WEEKDAY($A28)=1</formula>
    </cfRule>
  </conditionalFormatting>
  <conditionalFormatting sqref="FL28">
    <cfRule type="expression" dxfId="5585" priority="7172" stopIfTrue="1">
      <formula>WEEKDAY($A28)=1</formula>
    </cfRule>
  </conditionalFormatting>
  <conditionalFormatting sqref="FL28">
    <cfRule type="expression" dxfId="5584" priority="7171" stopIfTrue="1">
      <formula>WEEKDAY($A28)=1</formula>
    </cfRule>
  </conditionalFormatting>
  <conditionalFormatting sqref="FL28">
    <cfRule type="expression" dxfId="5583" priority="7170" stopIfTrue="1">
      <formula>WEEKDAY($A28)=1</formula>
    </cfRule>
  </conditionalFormatting>
  <conditionalFormatting sqref="FL28">
    <cfRule type="expression" dxfId="5582" priority="7169" stopIfTrue="1">
      <formula>WEEKDAY($A28)=1</formula>
    </cfRule>
  </conditionalFormatting>
  <conditionalFormatting sqref="FL28">
    <cfRule type="expression" dxfId="5581" priority="7168" stopIfTrue="1">
      <formula>WEEKDAY($A28)=1</formula>
    </cfRule>
  </conditionalFormatting>
  <conditionalFormatting sqref="FL28">
    <cfRule type="expression" dxfId="5580" priority="7167" stopIfTrue="1">
      <formula>WEEKDAY($A28)=1</formula>
    </cfRule>
  </conditionalFormatting>
  <conditionalFormatting sqref="FL28">
    <cfRule type="expression" dxfId="5579" priority="7166" stopIfTrue="1">
      <formula>WEEKDAY($A28)=1</formula>
    </cfRule>
  </conditionalFormatting>
  <conditionalFormatting sqref="FL28">
    <cfRule type="expression" dxfId="5578" priority="7165" stopIfTrue="1">
      <formula>WEEKDAY($A28)=1</formula>
    </cfRule>
  </conditionalFormatting>
  <conditionalFormatting sqref="FL28">
    <cfRule type="expression" dxfId="5577" priority="7164" stopIfTrue="1">
      <formula>WEEKDAY($A28)=1</formula>
    </cfRule>
  </conditionalFormatting>
  <conditionalFormatting sqref="FL28">
    <cfRule type="expression" dxfId="5576" priority="7163" stopIfTrue="1">
      <formula>WEEKDAY($A28)=1</formula>
    </cfRule>
  </conditionalFormatting>
  <conditionalFormatting sqref="FL28">
    <cfRule type="expression" dxfId="5575" priority="7162" stopIfTrue="1">
      <formula>WEEKDAY($A28)=1</formula>
    </cfRule>
  </conditionalFormatting>
  <conditionalFormatting sqref="FL28">
    <cfRule type="expression" dxfId="5574" priority="7161" stopIfTrue="1">
      <formula>WEEKDAY($A28)=1</formula>
    </cfRule>
  </conditionalFormatting>
  <conditionalFormatting sqref="FL28">
    <cfRule type="expression" dxfId="5573" priority="7160" stopIfTrue="1">
      <formula>WEEKDAY($A28)=1</formula>
    </cfRule>
  </conditionalFormatting>
  <conditionalFormatting sqref="FL28">
    <cfRule type="expression" dxfId="5572" priority="7159" stopIfTrue="1">
      <formula>WEEKDAY($A28)=1</formula>
    </cfRule>
  </conditionalFormatting>
  <conditionalFormatting sqref="FL28">
    <cfRule type="expression" dxfId="5571" priority="7158" stopIfTrue="1">
      <formula>WEEKDAY($A28)=1</formula>
    </cfRule>
  </conditionalFormatting>
  <conditionalFormatting sqref="FL28">
    <cfRule type="expression" dxfId="5570" priority="7157" stopIfTrue="1">
      <formula>WEEKDAY($A28)=1</formula>
    </cfRule>
  </conditionalFormatting>
  <conditionalFormatting sqref="FL28">
    <cfRule type="expression" dxfId="5569" priority="7156" stopIfTrue="1">
      <formula>WEEKDAY($A28)=1</formula>
    </cfRule>
  </conditionalFormatting>
  <conditionalFormatting sqref="FL28">
    <cfRule type="expression" dxfId="5568" priority="7155" stopIfTrue="1">
      <formula>WEEKDAY($A28)=1</formula>
    </cfRule>
  </conditionalFormatting>
  <conditionalFormatting sqref="FL28">
    <cfRule type="expression" dxfId="5567" priority="7154" stopIfTrue="1">
      <formula>WEEKDAY($A28)=1</formula>
    </cfRule>
  </conditionalFormatting>
  <conditionalFormatting sqref="FL28">
    <cfRule type="expression" dxfId="5566" priority="7153" stopIfTrue="1">
      <formula>WEEKDAY($A28)=1</formula>
    </cfRule>
  </conditionalFormatting>
  <conditionalFormatting sqref="FL28">
    <cfRule type="expression" dxfId="5565" priority="7152" stopIfTrue="1">
      <formula>WEEKDAY($A28)=1</formula>
    </cfRule>
  </conditionalFormatting>
  <conditionalFormatting sqref="FL28">
    <cfRule type="expression" dxfId="5564" priority="7151" stopIfTrue="1">
      <formula>WEEKDAY($A28)=1</formula>
    </cfRule>
  </conditionalFormatting>
  <conditionalFormatting sqref="FL28">
    <cfRule type="expression" dxfId="5563" priority="7150" stopIfTrue="1">
      <formula>WEEKDAY($A28)=1</formula>
    </cfRule>
  </conditionalFormatting>
  <conditionalFormatting sqref="FL28">
    <cfRule type="expression" dxfId="5562" priority="7149" stopIfTrue="1">
      <formula>WEEKDAY($A28)=1</formula>
    </cfRule>
  </conditionalFormatting>
  <conditionalFormatting sqref="FL28">
    <cfRule type="expression" dxfId="5561" priority="7148" stopIfTrue="1">
      <formula>WEEKDAY($A28)=1</formula>
    </cfRule>
  </conditionalFormatting>
  <conditionalFormatting sqref="FL28">
    <cfRule type="expression" dxfId="5560" priority="7147" stopIfTrue="1">
      <formula>WEEKDAY($A28)=1</formula>
    </cfRule>
  </conditionalFormatting>
  <conditionalFormatting sqref="FL28">
    <cfRule type="expression" dxfId="5559" priority="7146" stopIfTrue="1">
      <formula>WEEKDAY($A28)=1</formula>
    </cfRule>
  </conditionalFormatting>
  <conditionalFormatting sqref="FL28">
    <cfRule type="expression" dxfId="5558" priority="7145" stopIfTrue="1">
      <formula>WEEKDAY($A28)=1</formula>
    </cfRule>
  </conditionalFormatting>
  <conditionalFormatting sqref="FL28">
    <cfRule type="expression" dxfId="5557" priority="7144" stopIfTrue="1">
      <formula>WEEKDAY($A28)=1</formula>
    </cfRule>
  </conditionalFormatting>
  <conditionalFormatting sqref="FL28">
    <cfRule type="expression" dxfId="5556" priority="7143" stopIfTrue="1">
      <formula>WEEKDAY($A28)=1</formula>
    </cfRule>
  </conditionalFormatting>
  <conditionalFormatting sqref="FL28">
    <cfRule type="expression" dxfId="5555" priority="7142" stopIfTrue="1">
      <formula>WEEKDAY($A28)=1</formula>
    </cfRule>
  </conditionalFormatting>
  <conditionalFormatting sqref="FL28">
    <cfRule type="expression" dxfId="5554" priority="7141" stopIfTrue="1">
      <formula>WEEKDAY($A28)=1</formula>
    </cfRule>
  </conditionalFormatting>
  <conditionalFormatting sqref="FL28">
    <cfRule type="expression" dxfId="5553" priority="7140" stopIfTrue="1">
      <formula>WEEKDAY($A28)=1</formula>
    </cfRule>
  </conditionalFormatting>
  <conditionalFormatting sqref="FL28">
    <cfRule type="expression" dxfId="5552" priority="7139" stopIfTrue="1">
      <formula>WEEKDAY($A28)=1</formula>
    </cfRule>
  </conditionalFormatting>
  <conditionalFormatting sqref="FL28">
    <cfRule type="expression" dxfId="5551" priority="7138" stopIfTrue="1">
      <formula>WEEKDAY($A28)=1</formula>
    </cfRule>
  </conditionalFormatting>
  <conditionalFormatting sqref="FL28">
    <cfRule type="expression" dxfId="5550" priority="7137" stopIfTrue="1">
      <formula>WEEKDAY($A28)=1</formula>
    </cfRule>
  </conditionalFormatting>
  <conditionalFormatting sqref="FL28">
    <cfRule type="expression" dxfId="5549" priority="7136" stopIfTrue="1">
      <formula>WEEKDAY($A28)=1</formula>
    </cfRule>
  </conditionalFormatting>
  <conditionalFormatting sqref="FL28">
    <cfRule type="expression" dxfId="5548" priority="7135" stopIfTrue="1">
      <formula>WEEKDAY($A28)=1</formula>
    </cfRule>
  </conditionalFormatting>
  <conditionalFormatting sqref="FL28">
    <cfRule type="expression" dxfId="5547" priority="7134" stopIfTrue="1">
      <formula>WEEKDAY($A28)=1</formula>
    </cfRule>
  </conditionalFormatting>
  <conditionalFormatting sqref="FL28">
    <cfRule type="expression" dxfId="5546" priority="7133" stopIfTrue="1">
      <formula>WEEKDAY($A28)=1</formula>
    </cfRule>
  </conditionalFormatting>
  <conditionalFormatting sqref="FL28">
    <cfRule type="expression" dxfId="5545" priority="7132" stopIfTrue="1">
      <formula>WEEKDAY($A28)=1</formula>
    </cfRule>
  </conditionalFormatting>
  <conditionalFormatting sqref="FL28">
    <cfRule type="expression" dxfId="5544" priority="7131" stopIfTrue="1">
      <formula>WEEKDAY($A28)=1</formula>
    </cfRule>
  </conditionalFormatting>
  <conditionalFormatting sqref="FL28">
    <cfRule type="expression" dxfId="5543" priority="7130" stopIfTrue="1">
      <formula>WEEKDAY($A28)=1</formula>
    </cfRule>
  </conditionalFormatting>
  <conditionalFormatting sqref="FL28">
    <cfRule type="expression" dxfId="5542" priority="7128" stopIfTrue="1">
      <formula>WEEKDAY($A28)=1</formula>
    </cfRule>
  </conditionalFormatting>
  <conditionalFormatting sqref="FL28">
    <cfRule type="expression" dxfId="5541" priority="7127" stopIfTrue="1">
      <formula>WEEKDAY($A28)=1</formula>
    </cfRule>
  </conditionalFormatting>
  <conditionalFormatting sqref="FL28">
    <cfRule type="expression" dxfId="5540" priority="7126" stopIfTrue="1">
      <formula>WEEKDAY($A28)=1</formula>
    </cfRule>
  </conditionalFormatting>
  <conditionalFormatting sqref="FL28">
    <cfRule type="expression" dxfId="5539" priority="7125" stopIfTrue="1">
      <formula>WEEKDAY($A28)=1</formula>
    </cfRule>
  </conditionalFormatting>
  <conditionalFormatting sqref="FL28">
    <cfRule type="expression" dxfId="5538" priority="7124" stopIfTrue="1">
      <formula>WEEKDAY($A28)=1</formula>
    </cfRule>
  </conditionalFormatting>
  <conditionalFormatting sqref="FL28">
    <cfRule type="expression" dxfId="5537" priority="7123" stopIfTrue="1">
      <formula>WEEKDAY($A28)=1</formula>
    </cfRule>
  </conditionalFormatting>
  <conditionalFormatting sqref="FL28">
    <cfRule type="expression" dxfId="5536" priority="7122" stopIfTrue="1">
      <formula>WEEKDAY($A28)=1</formula>
    </cfRule>
  </conditionalFormatting>
  <conditionalFormatting sqref="FL28">
    <cfRule type="expression" dxfId="5535" priority="7121" stopIfTrue="1">
      <formula>WEEKDAY($A28)=1</formula>
    </cfRule>
  </conditionalFormatting>
  <conditionalFormatting sqref="FL28">
    <cfRule type="expression" dxfId="5534" priority="7120" stopIfTrue="1">
      <formula>WEEKDAY($A28)=1</formula>
    </cfRule>
  </conditionalFormatting>
  <conditionalFormatting sqref="FL28">
    <cfRule type="expression" dxfId="5533" priority="7119" stopIfTrue="1">
      <formula>WEEKDAY($A28)=1</formula>
    </cfRule>
  </conditionalFormatting>
  <conditionalFormatting sqref="FL28">
    <cfRule type="expression" dxfId="5532" priority="7118" stopIfTrue="1">
      <formula>WEEKDAY($A28)=1</formula>
    </cfRule>
  </conditionalFormatting>
  <conditionalFormatting sqref="FL28">
    <cfRule type="expression" dxfId="5531" priority="7117" stopIfTrue="1">
      <formula>WEEKDAY($A28)=1</formula>
    </cfRule>
  </conditionalFormatting>
  <conditionalFormatting sqref="FL28">
    <cfRule type="expression" dxfId="5530" priority="7116" stopIfTrue="1">
      <formula>WEEKDAY($A28)=1</formula>
    </cfRule>
  </conditionalFormatting>
  <conditionalFormatting sqref="FL28">
    <cfRule type="expression" dxfId="5529" priority="7115" stopIfTrue="1">
      <formula>WEEKDAY($A28)=1</formula>
    </cfRule>
  </conditionalFormatting>
  <conditionalFormatting sqref="FL28">
    <cfRule type="expression" dxfId="5528" priority="7114" stopIfTrue="1">
      <formula>WEEKDAY($A28)=1</formula>
    </cfRule>
  </conditionalFormatting>
  <conditionalFormatting sqref="FL28">
    <cfRule type="expression" dxfId="5527" priority="7113" stopIfTrue="1">
      <formula>WEEKDAY($A28)=1</formula>
    </cfRule>
  </conditionalFormatting>
  <conditionalFormatting sqref="FL28">
    <cfRule type="expression" dxfId="5526" priority="7112" stopIfTrue="1">
      <formula>WEEKDAY($A28)=1</formula>
    </cfRule>
  </conditionalFormatting>
  <conditionalFormatting sqref="FL28">
    <cfRule type="expression" dxfId="5525" priority="7111" stopIfTrue="1">
      <formula>WEEKDAY($A28)=1</formula>
    </cfRule>
  </conditionalFormatting>
  <conditionalFormatting sqref="FL28">
    <cfRule type="expression" dxfId="5524" priority="7110" stopIfTrue="1">
      <formula>WEEKDAY($A28)=1</formula>
    </cfRule>
  </conditionalFormatting>
  <conditionalFormatting sqref="FL28">
    <cfRule type="expression" dxfId="5523" priority="7109" stopIfTrue="1">
      <formula>WEEKDAY($A28)=1</formula>
    </cfRule>
  </conditionalFormatting>
  <conditionalFormatting sqref="FL28">
    <cfRule type="expression" dxfId="5522" priority="7108" stopIfTrue="1">
      <formula>WEEKDAY($A28)=1</formula>
    </cfRule>
  </conditionalFormatting>
  <conditionalFormatting sqref="FL28">
    <cfRule type="expression" dxfId="5521" priority="7107" stopIfTrue="1">
      <formula>WEEKDAY($A28)=1</formula>
    </cfRule>
  </conditionalFormatting>
  <conditionalFormatting sqref="FL28">
    <cfRule type="expression" dxfId="5520" priority="7106" stopIfTrue="1">
      <formula>WEEKDAY($A28)=1</formula>
    </cfRule>
  </conditionalFormatting>
  <conditionalFormatting sqref="FL28">
    <cfRule type="expression" dxfId="5519" priority="7105" stopIfTrue="1">
      <formula>WEEKDAY($A28)=1</formula>
    </cfRule>
  </conditionalFormatting>
  <conditionalFormatting sqref="FL28">
    <cfRule type="expression" dxfId="5518" priority="7104" stopIfTrue="1">
      <formula>WEEKDAY($A28)=1</formula>
    </cfRule>
  </conditionalFormatting>
  <conditionalFormatting sqref="FL28">
    <cfRule type="expression" dxfId="5517" priority="7103" stopIfTrue="1">
      <formula>WEEKDAY($A28)=1</formula>
    </cfRule>
  </conditionalFormatting>
  <conditionalFormatting sqref="FL28">
    <cfRule type="expression" dxfId="5516" priority="7102" stopIfTrue="1">
      <formula>WEEKDAY($A28)=1</formula>
    </cfRule>
  </conditionalFormatting>
  <conditionalFormatting sqref="FL28">
    <cfRule type="expression" dxfId="5515" priority="7101" stopIfTrue="1">
      <formula>WEEKDAY($A28)=1</formula>
    </cfRule>
  </conditionalFormatting>
  <conditionalFormatting sqref="FL28">
    <cfRule type="expression" dxfId="5514" priority="7100" stopIfTrue="1">
      <formula>WEEKDAY($A28)=1</formula>
    </cfRule>
  </conditionalFormatting>
  <conditionalFormatting sqref="FL28">
    <cfRule type="expression" dxfId="5513" priority="7099" stopIfTrue="1">
      <formula>WEEKDAY($A28)=1</formula>
    </cfRule>
  </conditionalFormatting>
  <conditionalFormatting sqref="FL28">
    <cfRule type="expression" dxfId="5512" priority="7098" stopIfTrue="1">
      <formula>WEEKDAY($A28)=1</formula>
    </cfRule>
  </conditionalFormatting>
  <conditionalFormatting sqref="FL28">
    <cfRule type="expression" dxfId="5511" priority="7097" stopIfTrue="1">
      <formula>WEEKDAY($A28)=1</formula>
    </cfRule>
  </conditionalFormatting>
  <conditionalFormatting sqref="FL28">
    <cfRule type="expression" dxfId="5510" priority="7096" stopIfTrue="1">
      <formula>WEEKDAY($A28)=1</formula>
    </cfRule>
  </conditionalFormatting>
  <conditionalFormatting sqref="FL28">
    <cfRule type="expression" dxfId="5509" priority="7095" stopIfTrue="1">
      <formula>WEEKDAY($A28)=1</formula>
    </cfRule>
  </conditionalFormatting>
  <conditionalFormatting sqref="FL28">
    <cfRule type="expression" dxfId="5508" priority="7091" stopIfTrue="1">
      <formula>WEEKDAY($A28)=1</formula>
    </cfRule>
  </conditionalFormatting>
  <conditionalFormatting sqref="FL28">
    <cfRule type="expression" dxfId="5507" priority="7094" stopIfTrue="1">
      <formula>WEEKDAY($A28)=1</formula>
    </cfRule>
  </conditionalFormatting>
  <conditionalFormatting sqref="FL28">
    <cfRule type="expression" dxfId="5506" priority="7093" stopIfTrue="1">
      <formula>WEEKDAY($A28)=1</formula>
    </cfRule>
  </conditionalFormatting>
  <conditionalFormatting sqref="FL28">
    <cfRule type="expression" dxfId="5505" priority="7092" stopIfTrue="1">
      <formula>WEEKDAY($A28)=1</formula>
    </cfRule>
  </conditionalFormatting>
  <conditionalFormatting sqref="FL28">
    <cfRule type="expression" dxfId="5504" priority="7090" stopIfTrue="1">
      <formula>WEEKDAY($A28)=1</formula>
    </cfRule>
  </conditionalFormatting>
  <conditionalFormatting sqref="FL28">
    <cfRule type="expression" dxfId="5503" priority="7089" stopIfTrue="1">
      <formula>WEEKDAY($A28)=1</formula>
    </cfRule>
  </conditionalFormatting>
  <conditionalFormatting sqref="FL28">
    <cfRule type="expression" dxfId="5502" priority="7088" stopIfTrue="1">
      <formula>WEEKDAY($A28)=1</formula>
    </cfRule>
  </conditionalFormatting>
  <conditionalFormatting sqref="FL28">
    <cfRule type="expression" dxfId="5501" priority="7087" stopIfTrue="1">
      <formula>WEEKDAY($A28)=1</formula>
    </cfRule>
  </conditionalFormatting>
  <conditionalFormatting sqref="FL28">
    <cfRule type="expression" dxfId="5500" priority="7040" stopIfTrue="1">
      <formula>WEEKDAY($A28)=1</formula>
    </cfRule>
  </conditionalFormatting>
  <conditionalFormatting sqref="FL28">
    <cfRule type="expression" dxfId="5499" priority="7086" stopIfTrue="1">
      <formula>WEEKDAY($A28)=1</formula>
    </cfRule>
  </conditionalFormatting>
  <conditionalFormatting sqref="FL28">
    <cfRule type="expression" dxfId="5498" priority="7085" stopIfTrue="1">
      <formula>WEEKDAY($A28)=1</formula>
    </cfRule>
  </conditionalFormatting>
  <conditionalFormatting sqref="FL28">
    <cfRule type="expression" dxfId="5497" priority="7084" stopIfTrue="1">
      <formula>WEEKDAY($A28)=1</formula>
    </cfRule>
  </conditionalFormatting>
  <conditionalFormatting sqref="FL28">
    <cfRule type="expression" dxfId="5496" priority="7083" stopIfTrue="1">
      <formula>WEEKDAY($A28)=1</formula>
    </cfRule>
  </conditionalFormatting>
  <conditionalFormatting sqref="FL28">
    <cfRule type="expression" dxfId="5495" priority="7082" stopIfTrue="1">
      <formula>WEEKDAY($A28)=1</formula>
    </cfRule>
  </conditionalFormatting>
  <conditionalFormatting sqref="FL28">
    <cfRule type="expression" dxfId="5494" priority="7081" stopIfTrue="1">
      <formula>WEEKDAY($A28)=1</formula>
    </cfRule>
  </conditionalFormatting>
  <conditionalFormatting sqref="FL28">
    <cfRule type="expression" dxfId="5493" priority="7080" stopIfTrue="1">
      <formula>WEEKDAY($A28)=1</formula>
    </cfRule>
  </conditionalFormatting>
  <conditionalFormatting sqref="FL28">
    <cfRule type="expression" dxfId="5492" priority="7079" stopIfTrue="1">
      <formula>WEEKDAY($A28)=1</formula>
    </cfRule>
  </conditionalFormatting>
  <conditionalFormatting sqref="FL28">
    <cfRule type="expression" dxfId="5491" priority="7078" stopIfTrue="1">
      <formula>WEEKDAY($A28)=1</formula>
    </cfRule>
  </conditionalFormatting>
  <conditionalFormatting sqref="FL28">
    <cfRule type="expression" dxfId="5490" priority="7077" stopIfTrue="1">
      <formula>WEEKDAY($A28)=1</formula>
    </cfRule>
  </conditionalFormatting>
  <conditionalFormatting sqref="FL28">
    <cfRule type="expression" dxfId="5489" priority="7076" stopIfTrue="1">
      <formula>WEEKDAY($A28)=1</formula>
    </cfRule>
  </conditionalFormatting>
  <conditionalFormatting sqref="FL28">
    <cfRule type="expression" dxfId="5488" priority="7075" stopIfTrue="1">
      <formula>WEEKDAY($A28)=1</formula>
    </cfRule>
  </conditionalFormatting>
  <conditionalFormatting sqref="FL28">
    <cfRule type="expression" dxfId="5487" priority="7074" stopIfTrue="1">
      <formula>WEEKDAY($A28)=1</formula>
    </cfRule>
  </conditionalFormatting>
  <conditionalFormatting sqref="FL28">
    <cfRule type="expression" dxfId="5486" priority="7073" stopIfTrue="1">
      <formula>WEEKDAY($A28)=1</formula>
    </cfRule>
  </conditionalFormatting>
  <conditionalFormatting sqref="FL28">
    <cfRule type="expression" dxfId="5485" priority="7072" stopIfTrue="1">
      <formula>WEEKDAY($A28)=1</formula>
    </cfRule>
  </conditionalFormatting>
  <conditionalFormatting sqref="FL28">
    <cfRule type="expression" dxfId="5484" priority="7071" stopIfTrue="1">
      <formula>WEEKDAY($A28)=1</formula>
    </cfRule>
  </conditionalFormatting>
  <conditionalFormatting sqref="FL28">
    <cfRule type="expression" dxfId="5483" priority="7070" stopIfTrue="1">
      <formula>WEEKDAY($A28)=1</formula>
    </cfRule>
  </conditionalFormatting>
  <conditionalFormatting sqref="FL28">
    <cfRule type="expression" dxfId="5482" priority="7069" stopIfTrue="1">
      <formula>WEEKDAY($A28)=1</formula>
    </cfRule>
  </conditionalFormatting>
  <conditionalFormatting sqref="FL28">
    <cfRule type="expression" dxfId="5481" priority="7068" stopIfTrue="1">
      <formula>WEEKDAY($A28)=1</formula>
    </cfRule>
  </conditionalFormatting>
  <conditionalFormatting sqref="FL28">
    <cfRule type="expression" dxfId="5480" priority="7067" stopIfTrue="1">
      <formula>WEEKDAY($A28)=1</formula>
    </cfRule>
  </conditionalFormatting>
  <conditionalFormatting sqref="FL28">
    <cfRule type="expression" dxfId="5479" priority="7066" stopIfTrue="1">
      <formula>WEEKDAY($A28)=1</formula>
    </cfRule>
  </conditionalFormatting>
  <conditionalFormatting sqref="FL28">
    <cfRule type="expression" dxfId="5478" priority="7065" stopIfTrue="1">
      <formula>WEEKDAY($A28)=1</formula>
    </cfRule>
  </conditionalFormatting>
  <conditionalFormatting sqref="FL28">
    <cfRule type="expression" dxfId="5477" priority="7064" stopIfTrue="1">
      <formula>WEEKDAY($A28)=1</formula>
    </cfRule>
  </conditionalFormatting>
  <conditionalFormatting sqref="FL28">
    <cfRule type="expression" dxfId="5476" priority="7063" stopIfTrue="1">
      <formula>WEEKDAY($A28)=1</formula>
    </cfRule>
  </conditionalFormatting>
  <conditionalFormatting sqref="FL28">
    <cfRule type="expression" dxfId="5475" priority="7062" stopIfTrue="1">
      <formula>WEEKDAY($A28)=1</formula>
    </cfRule>
  </conditionalFormatting>
  <conditionalFormatting sqref="FL28">
    <cfRule type="expression" dxfId="5474" priority="7061" stopIfTrue="1">
      <formula>WEEKDAY($A28)=1</formula>
    </cfRule>
  </conditionalFormatting>
  <conditionalFormatting sqref="FL28">
    <cfRule type="expression" dxfId="5473" priority="7060" stopIfTrue="1">
      <formula>WEEKDAY($A28)=1</formula>
    </cfRule>
  </conditionalFormatting>
  <conditionalFormatting sqref="FL28">
    <cfRule type="expression" dxfId="5472" priority="7059" stopIfTrue="1">
      <formula>WEEKDAY($A28)=1</formula>
    </cfRule>
  </conditionalFormatting>
  <conditionalFormatting sqref="FL28">
    <cfRule type="expression" dxfId="5471" priority="7058" stopIfTrue="1">
      <formula>WEEKDAY($A28)=1</formula>
    </cfRule>
  </conditionalFormatting>
  <conditionalFormatting sqref="FL28">
    <cfRule type="expression" dxfId="5470" priority="7057" stopIfTrue="1">
      <formula>WEEKDAY($A28)=1</formula>
    </cfRule>
  </conditionalFormatting>
  <conditionalFormatting sqref="FL28">
    <cfRule type="expression" dxfId="5469" priority="7056" stopIfTrue="1">
      <formula>WEEKDAY($A28)=1</formula>
    </cfRule>
  </conditionalFormatting>
  <conditionalFormatting sqref="FL28">
    <cfRule type="expression" dxfId="5468" priority="7055" stopIfTrue="1">
      <formula>WEEKDAY($A28)=1</formula>
    </cfRule>
  </conditionalFormatting>
  <conditionalFormatting sqref="FL28">
    <cfRule type="expression" dxfId="5467" priority="7054" stopIfTrue="1">
      <formula>WEEKDAY($A28)=1</formula>
    </cfRule>
  </conditionalFormatting>
  <conditionalFormatting sqref="FL28">
    <cfRule type="expression" dxfId="5466" priority="7053" stopIfTrue="1">
      <formula>WEEKDAY($A28)=1</formula>
    </cfRule>
  </conditionalFormatting>
  <conditionalFormatting sqref="FL28">
    <cfRule type="expression" dxfId="5465" priority="7052" stopIfTrue="1">
      <formula>WEEKDAY($A28)=1</formula>
    </cfRule>
  </conditionalFormatting>
  <conditionalFormatting sqref="FL28">
    <cfRule type="expression" dxfId="5464" priority="7051" stopIfTrue="1">
      <formula>WEEKDAY($A28)=1</formula>
    </cfRule>
  </conditionalFormatting>
  <conditionalFormatting sqref="FL28">
    <cfRule type="expression" dxfId="5463" priority="7050" stopIfTrue="1">
      <formula>WEEKDAY($A28)=1</formula>
    </cfRule>
  </conditionalFormatting>
  <conditionalFormatting sqref="FL28">
    <cfRule type="expression" dxfId="5462" priority="7049" stopIfTrue="1">
      <formula>WEEKDAY($A28)=1</formula>
    </cfRule>
  </conditionalFormatting>
  <conditionalFormatting sqref="FL28">
    <cfRule type="expression" dxfId="5461" priority="7048" stopIfTrue="1">
      <formula>WEEKDAY($A28)=1</formula>
    </cfRule>
  </conditionalFormatting>
  <conditionalFormatting sqref="FL28">
    <cfRule type="expression" dxfId="5460" priority="7047" stopIfTrue="1">
      <formula>WEEKDAY($A28)=1</formula>
    </cfRule>
  </conditionalFormatting>
  <conditionalFormatting sqref="FL28">
    <cfRule type="expression" dxfId="5459" priority="7046" stopIfTrue="1">
      <formula>WEEKDAY($A28)=1</formula>
    </cfRule>
  </conditionalFormatting>
  <conditionalFormatting sqref="FL28">
    <cfRule type="expression" dxfId="5458" priority="7045" stopIfTrue="1">
      <formula>WEEKDAY($A28)=1</formula>
    </cfRule>
  </conditionalFormatting>
  <conditionalFormatting sqref="FL28">
    <cfRule type="expression" dxfId="5457" priority="7044" stopIfTrue="1">
      <formula>WEEKDAY($A28)=1</formula>
    </cfRule>
  </conditionalFormatting>
  <conditionalFormatting sqref="FL28">
    <cfRule type="expression" dxfId="5456" priority="7043" stopIfTrue="1">
      <formula>WEEKDAY($A28)=1</formula>
    </cfRule>
  </conditionalFormatting>
  <conditionalFormatting sqref="FL28">
    <cfRule type="expression" dxfId="5455" priority="7042" stopIfTrue="1">
      <formula>WEEKDAY($A28)=1</formula>
    </cfRule>
  </conditionalFormatting>
  <conditionalFormatting sqref="FL28">
    <cfRule type="expression" dxfId="5454" priority="7041" stopIfTrue="1">
      <formula>WEEKDAY($A28)=1</formula>
    </cfRule>
  </conditionalFormatting>
  <conditionalFormatting sqref="FK30">
    <cfRule type="expression" dxfId="5453" priority="7014" stopIfTrue="1">
      <formula>WEEKDAY($A30)=1</formula>
    </cfRule>
  </conditionalFormatting>
  <conditionalFormatting sqref="FK30">
    <cfRule type="expression" dxfId="5452" priority="7013" stopIfTrue="1">
      <formula>WEEKDAY($A30)=1</formula>
    </cfRule>
  </conditionalFormatting>
  <conditionalFormatting sqref="FK30">
    <cfRule type="expression" dxfId="5451" priority="7009" stopIfTrue="1">
      <formula>WEEKDAY($A30)=1</formula>
    </cfRule>
  </conditionalFormatting>
  <conditionalFormatting sqref="FK30">
    <cfRule type="expression" dxfId="5450" priority="7012" stopIfTrue="1">
      <formula>WEEKDAY($A30)=1</formula>
    </cfRule>
  </conditionalFormatting>
  <conditionalFormatting sqref="FK30">
    <cfRule type="expression" dxfId="5449" priority="7011" stopIfTrue="1">
      <formula>WEEKDAY($A30)=1</formula>
    </cfRule>
  </conditionalFormatting>
  <conditionalFormatting sqref="FK30">
    <cfRule type="expression" dxfId="5448" priority="7010" stopIfTrue="1">
      <formula>WEEKDAY($A30)=1</formula>
    </cfRule>
  </conditionalFormatting>
  <conditionalFormatting sqref="FK30">
    <cfRule type="expression" dxfId="5447" priority="7008" stopIfTrue="1">
      <formula>WEEKDAY($A30)=1</formula>
    </cfRule>
  </conditionalFormatting>
  <conditionalFormatting sqref="FK30">
    <cfRule type="expression" dxfId="5446" priority="7007" stopIfTrue="1">
      <formula>WEEKDAY($A30)=1</formula>
    </cfRule>
  </conditionalFormatting>
  <conditionalFormatting sqref="FK30">
    <cfRule type="expression" dxfId="5445" priority="7006" stopIfTrue="1">
      <formula>WEEKDAY($A30)=1</formula>
    </cfRule>
  </conditionalFormatting>
  <conditionalFormatting sqref="FK30">
    <cfRule type="expression" dxfId="5444" priority="7005" stopIfTrue="1">
      <formula>WEEKDAY($A30)=1</formula>
    </cfRule>
  </conditionalFormatting>
  <conditionalFormatting sqref="FK30">
    <cfRule type="expression" dxfId="5443" priority="6958" stopIfTrue="1">
      <formula>WEEKDAY($A30)=1</formula>
    </cfRule>
  </conditionalFormatting>
  <conditionalFormatting sqref="FK30">
    <cfRule type="expression" dxfId="5442" priority="7004" stopIfTrue="1">
      <formula>WEEKDAY($A30)=1</formula>
    </cfRule>
  </conditionalFormatting>
  <conditionalFormatting sqref="FK30">
    <cfRule type="expression" dxfId="5441" priority="7003" stopIfTrue="1">
      <formula>WEEKDAY($A30)=1</formula>
    </cfRule>
  </conditionalFormatting>
  <conditionalFormatting sqref="FK30">
    <cfRule type="expression" dxfId="5440" priority="7002" stopIfTrue="1">
      <formula>WEEKDAY($A30)=1</formula>
    </cfRule>
  </conditionalFormatting>
  <conditionalFormatting sqref="FK30">
    <cfRule type="expression" dxfId="5439" priority="7001" stopIfTrue="1">
      <formula>WEEKDAY($A30)=1</formula>
    </cfRule>
  </conditionalFormatting>
  <conditionalFormatting sqref="FK30">
    <cfRule type="expression" dxfId="5438" priority="7000" stopIfTrue="1">
      <formula>WEEKDAY($A30)=1</formula>
    </cfRule>
  </conditionalFormatting>
  <conditionalFormatting sqref="FK30">
    <cfRule type="expression" dxfId="5437" priority="6999" stopIfTrue="1">
      <formula>WEEKDAY($A30)=1</formula>
    </cfRule>
  </conditionalFormatting>
  <conditionalFormatting sqref="FK30">
    <cfRule type="expression" dxfId="5436" priority="6998" stopIfTrue="1">
      <formula>WEEKDAY($A30)=1</formula>
    </cfRule>
  </conditionalFormatting>
  <conditionalFormatting sqref="FK30">
    <cfRule type="expression" dxfId="5435" priority="6997" stopIfTrue="1">
      <formula>WEEKDAY($A30)=1</formula>
    </cfRule>
  </conditionalFormatting>
  <conditionalFormatting sqref="FK30">
    <cfRule type="expression" dxfId="5434" priority="6996" stopIfTrue="1">
      <formula>WEEKDAY($A30)=1</formula>
    </cfRule>
  </conditionalFormatting>
  <conditionalFormatting sqref="FK30">
    <cfRule type="expression" dxfId="5433" priority="6995" stopIfTrue="1">
      <formula>WEEKDAY($A30)=1</formula>
    </cfRule>
  </conditionalFormatting>
  <conditionalFormatting sqref="FK30">
    <cfRule type="expression" dxfId="5432" priority="6994" stopIfTrue="1">
      <formula>WEEKDAY($A30)=1</formula>
    </cfRule>
  </conditionalFormatting>
  <conditionalFormatting sqref="FK30">
    <cfRule type="expression" dxfId="5431" priority="6993" stopIfTrue="1">
      <formula>WEEKDAY($A30)=1</formula>
    </cfRule>
  </conditionalFormatting>
  <conditionalFormatting sqref="FK30">
    <cfRule type="expression" dxfId="5430" priority="6992" stopIfTrue="1">
      <formula>WEEKDAY($A30)=1</formula>
    </cfRule>
  </conditionalFormatting>
  <conditionalFormatting sqref="FK30">
    <cfRule type="expression" dxfId="5429" priority="6991" stopIfTrue="1">
      <formula>WEEKDAY($A30)=1</formula>
    </cfRule>
  </conditionalFormatting>
  <conditionalFormatting sqref="FK30">
    <cfRule type="expression" dxfId="5428" priority="6990" stopIfTrue="1">
      <formula>WEEKDAY($A30)=1</formula>
    </cfRule>
  </conditionalFormatting>
  <conditionalFormatting sqref="FK30">
    <cfRule type="expression" dxfId="5427" priority="6989" stopIfTrue="1">
      <formula>WEEKDAY($A30)=1</formula>
    </cfRule>
  </conditionalFormatting>
  <conditionalFormatting sqref="FK30">
    <cfRule type="expression" dxfId="5426" priority="6988" stopIfTrue="1">
      <formula>WEEKDAY($A30)=1</formula>
    </cfRule>
  </conditionalFormatting>
  <conditionalFormatting sqref="FK30">
    <cfRule type="expression" dxfId="5425" priority="6987" stopIfTrue="1">
      <formula>WEEKDAY($A30)=1</formula>
    </cfRule>
  </conditionalFormatting>
  <conditionalFormatting sqref="FK30">
    <cfRule type="expression" dxfId="5424" priority="6986" stopIfTrue="1">
      <formula>WEEKDAY($A30)=1</formula>
    </cfRule>
  </conditionalFormatting>
  <conditionalFormatting sqref="FK30">
    <cfRule type="expression" dxfId="5423" priority="6985" stopIfTrue="1">
      <formula>WEEKDAY($A30)=1</formula>
    </cfRule>
  </conditionalFormatting>
  <conditionalFormatting sqref="FK30">
    <cfRule type="expression" dxfId="5422" priority="6984" stopIfTrue="1">
      <formula>WEEKDAY($A30)=1</formula>
    </cfRule>
  </conditionalFormatting>
  <conditionalFormatting sqref="FK30">
    <cfRule type="expression" dxfId="5421" priority="6983" stopIfTrue="1">
      <formula>WEEKDAY($A30)=1</formula>
    </cfRule>
  </conditionalFormatting>
  <conditionalFormatting sqref="FK30">
    <cfRule type="expression" dxfId="5420" priority="6982" stopIfTrue="1">
      <formula>WEEKDAY($A30)=1</formula>
    </cfRule>
  </conditionalFormatting>
  <conditionalFormatting sqref="FK30">
    <cfRule type="expression" dxfId="5419" priority="6981" stopIfTrue="1">
      <formula>WEEKDAY($A30)=1</formula>
    </cfRule>
  </conditionalFormatting>
  <conditionalFormatting sqref="FK30">
    <cfRule type="expression" dxfId="5418" priority="6980" stopIfTrue="1">
      <formula>WEEKDAY($A30)=1</formula>
    </cfRule>
  </conditionalFormatting>
  <conditionalFormatting sqref="FK30">
    <cfRule type="expression" dxfId="5417" priority="6979" stopIfTrue="1">
      <formula>WEEKDAY($A30)=1</formula>
    </cfRule>
  </conditionalFormatting>
  <conditionalFormatting sqref="FK30">
    <cfRule type="expression" dxfId="5416" priority="6978" stopIfTrue="1">
      <formula>WEEKDAY($A30)=1</formula>
    </cfRule>
  </conditionalFormatting>
  <conditionalFormatting sqref="FK30">
    <cfRule type="expression" dxfId="5415" priority="6977" stopIfTrue="1">
      <formula>WEEKDAY($A30)=1</formula>
    </cfRule>
  </conditionalFormatting>
  <conditionalFormatting sqref="FK30">
    <cfRule type="expression" dxfId="5414" priority="6976" stopIfTrue="1">
      <formula>WEEKDAY($A30)=1</formula>
    </cfRule>
  </conditionalFormatting>
  <conditionalFormatting sqref="FK30">
    <cfRule type="expression" dxfId="5413" priority="6975" stopIfTrue="1">
      <formula>WEEKDAY($A30)=1</formula>
    </cfRule>
  </conditionalFormatting>
  <conditionalFormatting sqref="FK30">
    <cfRule type="expression" dxfId="5412" priority="6974" stopIfTrue="1">
      <formula>WEEKDAY($A30)=1</formula>
    </cfRule>
  </conditionalFormatting>
  <conditionalFormatting sqref="FK30">
    <cfRule type="expression" dxfId="5411" priority="6973" stopIfTrue="1">
      <formula>WEEKDAY($A30)=1</formula>
    </cfRule>
  </conditionalFormatting>
  <conditionalFormatting sqref="FK30">
    <cfRule type="expression" dxfId="5410" priority="6972" stopIfTrue="1">
      <formula>WEEKDAY($A30)=1</formula>
    </cfRule>
  </conditionalFormatting>
  <conditionalFormatting sqref="FK30">
    <cfRule type="expression" dxfId="5409" priority="6971" stopIfTrue="1">
      <formula>WEEKDAY($A30)=1</formula>
    </cfRule>
  </conditionalFormatting>
  <conditionalFormatting sqref="FK30">
    <cfRule type="expression" dxfId="5408" priority="6970" stopIfTrue="1">
      <formula>WEEKDAY($A30)=1</formula>
    </cfRule>
  </conditionalFormatting>
  <conditionalFormatting sqref="FK30">
    <cfRule type="expression" dxfId="5407" priority="6969" stopIfTrue="1">
      <formula>WEEKDAY($A30)=1</formula>
    </cfRule>
  </conditionalFormatting>
  <conditionalFormatting sqref="FK30">
    <cfRule type="expression" dxfId="5406" priority="6968" stopIfTrue="1">
      <formula>WEEKDAY($A30)=1</formula>
    </cfRule>
  </conditionalFormatting>
  <conditionalFormatting sqref="FK30">
    <cfRule type="expression" dxfId="5405" priority="6967" stopIfTrue="1">
      <formula>WEEKDAY($A30)=1</formula>
    </cfRule>
  </conditionalFormatting>
  <conditionalFormatting sqref="FK30">
    <cfRule type="expression" dxfId="5404" priority="6966" stopIfTrue="1">
      <formula>WEEKDAY($A30)=1</formula>
    </cfRule>
  </conditionalFormatting>
  <conditionalFormatting sqref="FK30">
    <cfRule type="expression" dxfId="5403" priority="6965" stopIfTrue="1">
      <formula>WEEKDAY($A30)=1</formula>
    </cfRule>
  </conditionalFormatting>
  <conditionalFormatting sqref="FK30">
    <cfRule type="expression" dxfId="5402" priority="6964" stopIfTrue="1">
      <formula>WEEKDAY($A30)=1</formula>
    </cfRule>
  </conditionalFormatting>
  <conditionalFormatting sqref="FK30">
    <cfRule type="expression" dxfId="5401" priority="6963" stopIfTrue="1">
      <formula>WEEKDAY($A30)=1</formula>
    </cfRule>
  </conditionalFormatting>
  <conditionalFormatting sqref="FK30">
    <cfRule type="expression" dxfId="5400" priority="6962" stopIfTrue="1">
      <formula>WEEKDAY($A30)=1</formula>
    </cfRule>
  </conditionalFormatting>
  <conditionalFormatting sqref="FK30">
    <cfRule type="expression" dxfId="5399" priority="6961" stopIfTrue="1">
      <formula>WEEKDAY($A30)=1</formula>
    </cfRule>
  </conditionalFormatting>
  <conditionalFormatting sqref="FK30">
    <cfRule type="expression" dxfId="5398" priority="6960" stopIfTrue="1">
      <formula>WEEKDAY($A30)=1</formula>
    </cfRule>
  </conditionalFormatting>
  <conditionalFormatting sqref="FK30">
    <cfRule type="expression" dxfId="5397" priority="6959" stopIfTrue="1">
      <formula>WEEKDAY($A30)=1</formula>
    </cfRule>
  </conditionalFormatting>
  <conditionalFormatting sqref="FK30">
    <cfRule type="expression" dxfId="5396" priority="6957" stopIfTrue="1">
      <formula>WEEKDAY($A30)=1</formula>
    </cfRule>
  </conditionalFormatting>
  <conditionalFormatting sqref="FK30">
    <cfRule type="expression" dxfId="5395" priority="6956" stopIfTrue="1">
      <formula>WEEKDAY($A30)=1</formula>
    </cfRule>
  </conditionalFormatting>
  <conditionalFormatting sqref="FK30">
    <cfRule type="expression" dxfId="5394" priority="6955" stopIfTrue="1">
      <formula>WEEKDAY($A30)=1</formula>
    </cfRule>
  </conditionalFormatting>
  <conditionalFormatting sqref="FK30">
    <cfRule type="expression" dxfId="5393" priority="6954" stopIfTrue="1">
      <formula>WEEKDAY($A30)=1</formula>
    </cfRule>
  </conditionalFormatting>
  <conditionalFormatting sqref="FK30">
    <cfRule type="expression" dxfId="5392" priority="6953" stopIfTrue="1">
      <formula>WEEKDAY($A30)=1</formula>
    </cfRule>
  </conditionalFormatting>
  <conditionalFormatting sqref="FK30">
    <cfRule type="expression" dxfId="5391" priority="6952" stopIfTrue="1">
      <formula>WEEKDAY($A30)=1</formula>
    </cfRule>
  </conditionalFormatting>
  <conditionalFormatting sqref="FK30">
    <cfRule type="expression" dxfId="5390" priority="6951" stopIfTrue="1">
      <formula>WEEKDAY($A30)=1</formula>
    </cfRule>
  </conditionalFormatting>
  <conditionalFormatting sqref="FK30">
    <cfRule type="expression" dxfId="5389" priority="6950" stopIfTrue="1">
      <formula>WEEKDAY($A30)=1</formula>
    </cfRule>
  </conditionalFormatting>
  <conditionalFormatting sqref="FK30">
    <cfRule type="expression" dxfId="5388" priority="6949" stopIfTrue="1">
      <formula>WEEKDAY($A30)=1</formula>
    </cfRule>
  </conditionalFormatting>
  <conditionalFormatting sqref="FK30">
    <cfRule type="expression" dxfId="5387" priority="6948" stopIfTrue="1">
      <formula>WEEKDAY($A30)=1</formula>
    </cfRule>
  </conditionalFormatting>
  <conditionalFormatting sqref="FK30">
    <cfRule type="expression" dxfId="5386" priority="6947" stopIfTrue="1">
      <formula>WEEKDAY($A30)=1</formula>
    </cfRule>
  </conditionalFormatting>
  <conditionalFormatting sqref="FK30">
    <cfRule type="expression" dxfId="5385" priority="6946" stopIfTrue="1">
      <formula>WEEKDAY($A30)=1</formula>
    </cfRule>
  </conditionalFormatting>
  <conditionalFormatting sqref="FK30">
    <cfRule type="expression" dxfId="5384" priority="6945" stopIfTrue="1">
      <formula>WEEKDAY($A30)=1</formula>
    </cfRule>
  </conditionalFormatting>
  <conditionalFormatting sqref="FK30">
    <cfRule type="expression" dxfId="5383" priority="6944" stopIfTrue="1">
      <formula>WEEKDAY($A30)=1</formula>
    </cfRule>
  </conditionalFormatting>
  <conditionalFormatting sqref="FK30">
    <cfRule type="expression" dxfId="5382" priority="6943" stopIfTrue="1">
      <formula>WEEKDAY($A30)=1</formula>
    </cfRule>
  </conditionalFormatting>
  <conditionalFormatting sqref="FK30">
    <cfRule type="expression" dxfId="5381" priority="6942" stopIfTrue="1">
      <formula>WEEKDAY($A30)=1</formula>
    </cfRule>
  </conditionalFormatting>
  <conditionalFormatting sqref="FK30">
    <cfRule type="expression" dxfId="5380" priority="6941" stopIfTrue="1">
      <formula>WEEKDAY($A30)=1</formula>
    </cfRule>
  </conditionalFormatting>
  <conditionalFormatting sqref="FK30">
    <cfRule type="expression" dxfId="5379" priority="6940" stopIfTrue="1">
      <formula>WEEKDAY($A30)=1</formula>
    </cfRule>
  </conditionalFormatting>
  <conditionalFormatting sqref="FK30">
    <cfRule type="expression" dxfId="5378" priority="6939" stopIfTrue="1">
      <formula>WEEKDAY($A30)=1</formula>
    </cfRule>
  </conditionalFormatting>
  <conditionalFormatting sqref="FK30">
    <cfRule type="expression" dxfId="5377" priority="6938" stopIfTrue="1">
      <formula>WEEKDAY($A30)=1</formula>
    </cfRule>
  </conditionalFormatting>
  <conditionalFormatting sqref="FK30">
    <cfRule type="expression" dxfId="5376" priority="6937" stopIfTrue="1">
      <formula>WEEKDAY($A30)=1</formula>
    </cfRule>
  </conditionalFormatting>
  <conditionalFormatting sqref="FK30">
    <cfRule type="expression" dxfId="5375" priority="6936" stopIfTrue="1">
      <formula>WEEKDAY($A30)=1</formula>
    </cfRule>
  </conditionalFormatting>
  <conditionalFormatting sqref="FK30">
    <cfRule type="expression" dxfId="5374" priority="6935" stopIfTrue="1">
      <formula>WEEKDAY($A30)=1</formula>
    </cfRule>
  </conditionalFormatting>
  <conditionalFormatting sqref="FK30">
    <cfRule type="expression" dxfId="5373" priority="6934" stopIfTrue="1">
      <formula>WEEKDAY($A30)=1</formula>
    </cfRule>
  </conditionalFormatting>
  <conditionalFormatting sqref="FK30">
    <cfRule type="expression" dxfId="5372" priority="6933" stopIfTrue="1">
      <formula>WEEKDAY($A30)=1</formula>
    </cfRule>
  </conditionalFormatting>
  <conditionalFormatting sqref="FK30">
    <cfRule type="expression" dxfId="5371" priority="6932" stopIfTrue="1">
      <formula>WEEKDAY($A30)=1</formula>
    </cfRule>
  </conditionalFormatting>
  <conditionalFormatting sqref="FK30">
    <cfRule type="expression" dxfId="5370" priority="6931" stopIfTrue="1">
      <formula>WEEKDAY($A30)=1</formula>
    </cfRule>
  </conditionalFormatting>
  <conditionalFormatting sqref="FK30">
    <cfRule type="expression" dxfId="5369" priority="6930" stopIfTrue="1">
      <formula>WEEKDAY($A30)=1</formula>
    </cfRule>
  </conditionalFormatting>
  <conditionalFormatting sqref="FK30">
    <cfRule type="expression" dxfId="5368" priority="6929" stopIfTrue="1">
      <formula>WEEKDAY($A30)=1</formula>
    </cfRule>
  </conditionalFormatting>
  <conditionalFormatting sqref="FK30">
    <cfRule type="expression" dxfId="5367" priority="6928" stopIfTrue="1">
      <formula>WEEKDAY($A30)=1</formula>
    </cfRule>
  </conditionalFormatting>
  <conditionalFormatting sqref="FK30">
    <cfRule type="expression" dxfId="5366" priority="6927" stopIfTrue="1">
      <formula>WEEKDAY($A30)=1</formula>
    </cfRule>
  </conditionalFormatting>
  <conditionalFormatting sqref="FK30">
    <cfRule type="expression" dxfId="5365" priority="6926" stopIfTrue="1">
      <formula>WEEKDAY($A30)=1</formula>
    </cfRule>
  </conditionalFormatting>
  <conditionalFormatting sqref="FK30">
    <cfRule type="expression" dxfId="5364" priority="6925" stopIfTrue="1">
      <formula>WEEKDAY($A30)=1</formula>
    </cfRule>
  </conditionalFormatting>
  <conditionalFormatting sqref="FK30">
    <cfRule type="expression" dxfId="5363" priority="6924" stopIfTrue="1">
      <formula>WEEKDAY($A30)=1</formula>
    </cfRule>
  </conditionalFormatting>
  <conditionalFormatting sqref="FK30">
    <cfRule type="expression" dxfId="5362" priority="6920" stopIfTrue="1">
      <formula>WEEKDAY($A30)=1</formula>
    </cfRule>
  </conditionalFormatting>
  <conditionalFormatting sqref="FK30">
    <cfRule type="expression" dxfId="5361" priority="6923" stopIfTrue="1">
      <formula>WEEKDAY($A30)=1</formula>
    </cfRule>
  </conditionalFormatting>
  <conditionalFormatting sqref="FK30">
    <cfRule type="expression" dxfId="5360" priority="6922" stopIfTrue="1">
      <formula>WEEKDAY($A30)=1</formula>
    </cfRule>
  </conditionalFormatting>
  <conditionalFormatting sqref="FK30">
    <cfRule type="expression" dxfId="5359" priority="6921" stopIfTrue="1">
      <formula>WEEKDAY($A30)=1</formula>
    </cfRule>
  </conditionalFormatting>
  <conditionalFormatting sqref="FK30">
    <cfRule type="expression" dxfId="5358" priority="6919" stopIfTrue="1">
      <formula>WEEKDAY($A30)=1</formula>
    </cfRule>
  </conditionalFormatting>
  <conditionalFormatting sqref="FK30">
    <cfRule type="expression" dxfId="5357" priority="6918" stopIfTrue="1">
      <formula>WEEKDAY($A30)=1</formula>
    </cfRule>
  </conditionalFormatting>
  <conditionalFormatting sqref="FK30">
    <cfRule type="expression" dxfId="5356" priority="6917" stopIfTrue="1">
      <formula>WEEKDAY($A30)=1</formula>
    </cfRule>
  </conditionalFormatting>
  <conditionalFormatting sqref="FK30">
    <cfRule type="expression" dxfId="5355" priority="6916" stopIfTrue="1">
      <formula>WEEKDAY($A30)=1</formula>
    </cfRule>
  </conditionalFormatting>
  <conditionalFormatting sqref="FK30">
    <cfRule type="expression" dxfId="5354" priority="6869" stopIfTrue="1">
      <formula>WEEKDAY($A30)=1</formula>
    </cfRule>
  </conditionalFormatting>
  <conditionalFormatting sqref="FK30">
    <cfRule type="expression" dxfId="5353" priority="6915" stopIfTrue="1">
      <formula>WEEKDAY($A30)=1</formula>
    </cfRule>
  </conditionalFormatting>
  <conditionalFormatting sqref="FK30">
    <cfRule type="expression" dxfId="5352" priority="6914" stopIfTrue="1">
      <formula>WEEKDAY($A30)=1</formula>
    </cfRule>
  </conditionalFormatting>
  <conditionalFormatting sqref="FK30">
    <cfRule type="expression" dxfId="5351" priority="6913" stopIfTrue="1">
      <formula>WEEKDAY($A30)=1</formula>
    </cfRule>
  </conditionalFormatting>
  <conditionalFormatting sqref="FK30">
    <cfRule type="expression" dxfId="5350" priority="6912" stopIfTrue="1">
      <formula>WEEKDAY($A30)=1</formula>
    </cfRule>
  </conditionalFormatting>
  <conditionalFormatting sqref="FK30">
    <cfRule type="expression" dxfId="5349" priority="6911" stopIfTrue="1">
      <formula>WEEKDAY($A30)=1</formula>
    </cfRule>
  </conditionalFormatting>
  <conditionalFormatting sqref="FK30">
    <cfRule type="expression" dxfId="5348" priority="6910" stopIfTrue="1">
      <formula>WEEKDAY($A30)=1</formula>
    </cfRule>
  </conditionalFormatting>
  <conditionalFormatting sqref="FK30">
    <cfRule type="expression" dxfId="5347" priority="6909" stopIfTrue="1">
      <formula>WEEKDAY($A30)=1</formula>
    </cfRule>
  </conditionalFormatting>
  <conditionalFormatting sqref="FK30">
    <cfRule type="expression" dxfId="5346" priority="6908" stopIfTrue="1">
      <formula>WEEKDAY($A30)=1</formula>
    </cfRule>
  </conditionalFormatting>
  <conditionalFormatting sqref="FK30">
    <cfRule type="expression" dxfId="5345" priority="6907" stopIfTrue="1">
      <formula>WEEKDAY($A30)=1</formula>
    </cfRule>
  </conditionalFormatting>
  <conditionalFormatting sqref="FK30">
    <cfRule type="expression" dxfId="5344" priority="6906" stopIfTrue="1">
      <formula>WEEKDAY($A30)=1</formula>
    </cfRule>
  </conditionalFormatting>
  <conditionalFormatting sqref="FK30">
    <cfRule type="expression" dxfId="5343" priority="6905" stopIfTrue="1">
      <formula>WEEKDAY($A30)=1</formula>
    </cfRule>
  </conditionalFormatting>
  <conditionalFormatting sqref="FK30">
    <cfRule type="expression" dxfId="5342" priority="6904" stopIfTrue="1">
      <formula>WEEKDAY($A30)=1</formula>
    </cfRule>
  </conditionalFormatting>
  <conditionalFormatting sqref="FK30">
    <cfRule type="expression" dxfId="5341" priority="6903" stopIfTrue="1">
      <formula>WEEKDAY($A30)=1</formula>
    </cfRule>
  </conditionalFormatting>
  <conditionalFormatting sqref="FK30">
    <cfRule type="expression" dxfId="5340" priority="6902" stopIfTrue="1">
      <formula>WEEKDAY($A30)=1</formula>
    </cfRule>
  </conditionalFormatting>
  <conditionalFormatting sqref="FK30">
    <cfRule type="expression" dxfId="5339" priority="6901" stopIfTrue="1">
      <formula>WEEKDAY($A30)=1</formula>
    </cfRule>
  </conditionalFormatting>
  <conditionalFormatting sqref="FK30">
    <cfRule type="expression" dxfId="5338" priority="6900" stopIfTrue="1">
      <formula>WEEKDAY($A30)=1</formula>
    </cfRule>
  </conditionalFormatting>
  <conditionalFormatting sqref="FK30">
    <cfRule type="expression" dxfId="5337" priority="6899" stopIfTrue="1">
      <formula>WEEKDAY($A30)=1</formula>
    </cfRule>
  </conditionalFormatting>
  <conditionalFormatting sqref="FK30">
    <cfRule type="expression" dxfId="5336" priority="6898" stopIfTrue="1">
      <formula>WEEKDAY($A30)=1</formula>
    </cfRule>
  </conditionalFormatting>
  <conditionalFormatting sqref="FK30">
    <cfRule type="expression" dxfId="5335" priority="6897" stopIfTrue="1">
      <formula>WEEKDAY($A30)=1</formula>
    </cfRule>
  </conditionalFormatting>
  <conditionalFormatting sqref="FK30">
    <cfRule type="expression" dxfId="5334" priority="6896" stopIfTrue="1">
      <formula>WEEKDAY($A30)=1</formula>
    </cfRule>
  </conditionalFormatting>
  <conditionalFormatting sqref="FK30">
    <cfRule type="expression" dxfId="5333" priority="6895" stopIfTrue="1">
      <formula>WEEKDAY($A30)=1</formula>
    </cfRule>
  </conditionalFormatting>
  <conditionalFormatting sqref="FK30">
    <cfRule type="expression" dxfId="5332" priority="6894" stopIfTrue="1">
      <formula>WEEKDAY($A30)=1</formula>
    </cfRule>
  </conditionalFormatting>
  <conditionalFormatting sqref="FK30">
    <cfRule type="expression" dxfId="5331" priority="6893" stopIfTrue="1">
      <formula>WEEKDAY($A30)=1</formula>
    </cfRule>
  </conditionalFormatting>
  <conditionalFormatting sqref="FK30">
    <cfRule type="expression" dxfId="5330" priority="6892" stopIfTrue="1">
      <formula>WEEKDAY($A30)=1</formula>
    </cfRule>
  </conditionalFormatting>
  <conditionalFormatting sqref="FK30">
    <cfRule type="expression" dxfId="5329" priority="6891" stopIfTrue="1">
      <formula>WEEKDAY($A30)=1</formula>
    </cfRule>
  </conditionalFormatting>
  <conditionalFormatting sqref="FK30">
    <cfRule type="expression" dxfId="5328" priority="6890" stopIfTrue="1">
      <formula>WEEKDAY($A30)=1</formula>
    </cfRule>
  </conditionalFormatting>
  <conditionalFormatting sqref="FK30">
    <cfRule type="expression" dxfId="5327" priority="6889" stopIfTrue="1">
      <formula>WEEKDAY($A30)=1</formula>
    </cfRule>
  </conditionalFormatting>
  <conditionalFormatting sqref="FK30">
    <cfRule type="expression" dxfId="5326" priority="6888" stopIfTrue="1">
      <formula>WEEKDAY($A30)=1</formula>
    </cfRule>
  </conditionalFormatting>
  <conditionalFormatting sqref="FK30">
    <cfRule type="expression" dxfId="5325" priority="6887" stopIfTrue="1">
      <formula>WEEKDAY($A30)=1</formula>
    </cfRule>
  </conditionalFormatting>
  <conditionalFormatting sqref="FK30">
    <cfRule type="expression" dxfId="5324" priority="6886" stopIfTrue="1">
      <formula>WEEKDAY($A30)=1</formula>
    </cfRule>
  </conditionalFormatting>
  <conditionalFormatting sqref="FK30">
    <cfRule type="expression" dxfId="5323" priority="6885" stopIfTrue="1">
      <formula>WEEKDAY($A30)=1</formula>
    </cfRule>
  </conditionalFormatting>
  <conditionalFormatting sqref="FK30">
    <cfRule type="expression" dxfId="5322" priority="6884" stopIfTrue="1">
      <formula>WEEKDAY($A30)=1</formula>
    </cfRule>
  </conditionalFormatting>
  <conditionalFormatting sqref="FK30">
    <cfRule type="expression" dxfId="5321" priority="6883" stopIfTrue="1">
      <formula>WEEKDAY($A30)=1</formula>
    </cfRule>
  </conditionalFormatting>
  <conditionalFormatting sqref="FK30">
    <cfRule type="expression" dxfId="5320" priority="6882" stopIfTrue="1">
      <formula>WEEKDAY($A30)=1</formula>
    </cfRule>
  </conditionalFormatting>
  <conditionalFormatting sqref="FK30">
    <cfRule type="expression" dxfId="5319" priority="6881" stopIfTrue="1">
      <formula>WEEKDAY($A30)=1</formula>
    </cfRule>
  </conditionalFormatting>
  <conditionalFormatting sqref="FK30">
    <cfRule type="expression" dxfId="5318" priority="6880" stopIfTrue="1">
      <formula>WEEKDAY($A30)=1</formula>
    </cfRule>
  </conditionalFormatting>
  <conditionalFormatting sqref="FK30">
    <cfRule type="expression" dxfId="5317" priority="6879" stopIfTrue="1">
      <formula>WEEKDAY($A30)=1</formula>
    </cfRule>
  </conditionalFormatting>
  <conditionalFormatting sqref="FK30">
    <cfRule type="expression" dxfId="5316" priority="6878" stopIfTrue="1">
      <formula>WEEKDAY($A30)=1</formula>
    </cfRule>
  </conditionalFormatting>
  <conditionalFormatting sqref="FK30">
    <cfRule type="expression" dxfId="5315" priority="6877" stopIfTrue="1">
      <formula>WEEKDAY($A30)=1</formula>
    </cfRule>
  </conditionalFormatting>
  <conditionalFormatting sqref="FK30">
    <cfRule type="expression" dxfId="5314" priority="6876" stopIfTrue="1">
      <formula>WEEKDAY($A30)=1</formula>
    </cfRule>
  </conditionalFormatting>
  <conditionalFormatting sqref="FK30">
    <cfRule type="expression" dxfId="5313" priority="6875" stopIfTrue="1">
      <formula>WEEKDAY($A30)=1</formula>
    </cfRule>
  </conditionalFormatting>
  <conditionalFormatting sqref="FK30">
    <cfRule type="expression" dxfId="5312" priority="6874" stopIfTrue="1">
      <formula>WEEKDAY($A30)=1</formula>
    </cfRule>
  </conditionalFormatting>
  <conditionalFormatting sqref="FK30">
    <cfRule type="expression" dxfId="5311" priority="6873" stopIfTrue="1">
      <formula>WEEKDAY($A30)=1</formula>
    </cfRule>
  </conditionalFormatting>
  <conditionalFormatting sqref="FK30">
    <cfRule type="expression" dxfId="5310" priority="6872" stopIfTrue="1">
      <formula>WEEKDAY($A30)=1</formula>
    </cfRule>
  </conditionalFormatting>
  <conditionalFormatting sqref="FK30">
    <cfRule type="expression" dxfId="5309" priority="6871" stopIfTrue="1">
      <formula>WEEKDAY($A30)=1</formula>
    </cfRule>
  </conditionalFormatting>
  <conditionalFormatting sqref="FK30">
    <cfRule type="expression" dxfId="5308" priority="6870" stopIfTrue="1">
      <formula>WEEKDAY($A30)=1</formula>
    </cfRule>
  </conditionalFormatting>
  <conditionalFormatting sqref="FK30">
    <cfRule type="expression" dxfId="5307" priority="6868" stopIfTrue="1">
      <formula>WEEKDAY($A30)=1</formula>
    </cfRule>
  </conditionalFormatting>
  <conditionalFormatting sqref="FK30">
    <cfRule type="expression" dxfId="5306" priority="6867" stopIfTrue="1">
      <formula>WEEKDAY($A30)=1</formula>
    </cfRule>
  </conditionalFormatting>
  <conditionalFormatting sqref="FK30">
    <cfRule type="expression" dxfId="5305" priority="6866" stopIfTrue="1">
      <formula>WEEKDAY($A30)=1</formula>
    </cfRule>
  </conditionalFormatting>
  <conditionalFormatting sqref="FK30">
    <cfRule type="expression" dxfId="5304" priority="6865" stopIfTrue="1">
      <formula>WEEKDAY($A30)=1</formula>
    </cfRule>
  </conditionalFormatting>
  <conditionalFormatting sqref="FK30">
    <cfRule type="expression" dxfId="5303" priority="6864" stopIfTrue="1">
      <formula>WEEKDAY($A30)=1</formula>
    </cfRule>
  </conditionalFormatting>
  <conditionalFormatting sqref="FK30">
    <cfRule type="expression" dxfId="5302" priority="6863" stopIfTrue="1">
      <formula>WEEKDAY($A30)=1</formula>
    </cfRule>
  </conditionalFormatting>
  <conditionalFormatting sqref="FK30">
    <cfRule type="expression" dxfId="5301" priority="6862" stopIfTrue="1">
      <formula>WEEKDAY($A30)=1</formula>
    </cfRule>
  </conditionalFormatting>
  <conditionalFormatting sqref="FK30">
    <cfRule type="expression" dxfId="5300" priority="6861" stopIfTrue="1">
      <formula>WEEKDAY($A30)=1</formula>
    </cfRule>
  </conditionalFormatting>
  <conditionalFormatting sqref="FK30">
    <cfRule type="expression" dxfId="5299" priority="6860" stopIfTrue="1">
      <formula>WEEKDAY($A30)=1</formula>
    </cfRule>
  </conditionalFormatting>
  <conditionalFormatting sqref="FK30">
    <cfRule type="expression" dxfId="5298" priority="6859" stopIfTrue="1">
      <formula>WEEKDAY($A30)=1</formula>
    </cfRule>
  </conditionalFormatting>
  <conditionalFormatting sqref="FK30">
    <cfRule type="expression" dxfId="5297" priority="6858" stopIfTrue="1">
      <formula>WEEKDAY($A30)=1</formula>
    </cfRule>
  </conditionalFormatting>
  <conditionalFormatting sqref="FK30">
    <cfRule type="expression" dxfId="5296" priority="6857" stopIfTrue="1">
      <formula>WEEKDAY($A30)=1</formula>
    </cfRule>
  </conditionalFormatting>
  <conditionalFormatting sqref="FK30">
    <cfRule type="expression" dxfId="5295" priority="6856" stopIfTrue="1">
      <formula>WEEKDAY($A30)=1</formula>
    </cfRule>
  </conditionalFormatting>
  <conditionalFormatting sqref="FK30">
    <cfRule type="expression" dxfId="5294" priority="6855" stopIfTrue="1">
      <formula>WEEKDAY($A30)=1</formula>
    </cfRule>
  </conditionalFormatting>
  <conditionalFormatting sqref="FK30">
    <cfRule type="expression" dxfId="5293" priority="6854" stopIfTrue="1">
      <formula>WEEKDAY($A30)=1</formula>
    </cfRule>
  </conditionalFormatting>
  <conditionalFormatting sqref="FK30">
    <cfRule type="expression" dxfId="5292" priority="6853" stopIfTrue="1">
      <formula>WEEKDAY($A30)=1</formula>
    </cfRule>
  </conditionalFormatting>
  <conditionalFormatting sqref="FK30">
    <cfRule type="expression" dxfId="5291" priority="6852" stopIfTrue="1">
      <formula>WEEKDAY($A30)=1</formula>
    </cfRule>
  </conditionalFormatting>
  <conditionalFormatting sqref="FK30">
    <cfRule type="expression" dxfId="5290" priority="6851" stopIfTrue="1">
      <formula>WEEKDAY($A30)=1</formula>
    </cfRule>
  </conditionalFormatting>
  <conditionalFormatting sqref="FK30">
    <cfRule type="expression" dxfId="5289" priority="6850" stopIfTrue="1">
      <formula>WEEKDAY($A30)=1</formula>
    </cfRule>
  </conditionalFormatting>
  <conditionalFormatting sqref="FK30">
    <cfRule type="expression" dxfId="5288" priority="6849" stopIfTrue="1">
      <formula>WEEKDAY($A30)=1</formula>
    </cfRule>
  </conditionalFormatting>
  <conditionalFormatting sqref="FK30">
    <cfRule type="expression" dxfId="5287" priority="6848" stopIfTrue="1">
      <formula>WEEKDAY($A30)=1</formula>
    </cfRule>
  </conditionalFormatting>
  <conditionalFormatting sqref="FK30">
    <cfRule type="expression" dxfId="5286" priority="6847" stopIfTrue="1">
      <formula>WEEKDAY($A30)=1</formula>
    </cfRule>
  </conditionalFormatting>
  <conditionalFormatting sqref="FK30">
    <cfRule type="expression" dxfId="5285" priority="6846" stopIfTrue="1">
      <formula>WEEKDAY($A30)=1</formula>
    </cfRule>
  </conditionalFormatting>
  <conditionalFormatting sqref="FK30">
    <cfRule type="expression" dxfId="5284" priority="6845" stopIfTrue="1">
      <formula>WEEKDAY($A30)=1</formula>
    </cfRule>
  </conditionalFormatting>
  <conditionalFormatting sqref="FK30">
    <cfRule type="expression" dxfId="5283" priority="6844" stopIfTrue="1">
      <formula>WEEKDAY($A30)=1</formula>
    </cfRule>
  </conditionalFormatting>
  <conditionalFormatting sqref="FK30">
    <cfRule type="expression" dxfId="5282" priority="6843" stopIfTrue="1">
      <formula>WEEKDAY($A30)=1</formula>
    </cfRule>
  </conditionalFormatting>
  <conditionalFormatting sqref="FK30">
    <cfRule type="expression" dxfId="5281" priority="6842" stopIfTrue="1">
      <formula>WEEKDAY($A30)=1</formula>
    </cfRule>
  </conditionalFormatting>
  <conditionalFormatting sqref="FK30">
    <cfRule type="expression" dxfId="5280" priority="6841" stopIfTrue="1">
      <formula>WEEKDAY($A30)=1</formula>
    </cfRule>
  </conditionalFormatting>
  <conditionalFormatting sqref="FK30">
    <cfRule type="expression" dxfId="5279" priority="6840" stopIfTrue="1">
      <formula>WEEKDAY($A30)=1</formula>
    </cfRule>
  </conditionalFormatting>
  <conditionalFormatting sqref="FK30">
    <cfRule type="expression" dxfId="5278" priority="6839" stopIfTrue="1">
      <formula>WEEKDAY($A30)=1</formula>
    </cfRule>
  </conditionalFormatting>
  <conditionalFormatting sqref="FK30">
    <cfRule type="expression" dxfId="5277" priority="6838" stopIfTrue="1">
      <formula>WEEKDAY($A30)=1</formula>
    </cfRule>
  </conditionalFormatting>
  <conditionalFormatting sqref="FK30">
    <cfRule type="expression" dxfId="5276" priority="6837" stopIfTrue="1">
      <formula>WEEKDAY($A30)=1</formula>
    </cfRule>
  </conditionalFormatting>
  <conditionalFormatting sqref="FK30">
    <cfRule type="expression" dxfId="5275" priority="6836" stopIfTrue="1">
      <formula>WEEKDAY($A30)=1</formula>
    </cfRule>
  </conditionalFormatting>
  <conditionalFormatting sqref="FK30">
    <cfRule type="expression" dxfId="5274" priority="6835" stopIfTrue="1">
      <formula>WEEKDAY($A30)=1</formula>
    </cfRule>
  </conditionalFormatting>
  <conditionalFormatting sqref="FK30">
    <cfRule type="expression" dxfId="5273" priority="6831" stopIfTrue="1">
      <formula>WEEKDAY($A30)=1</formula>
    </cfRule>
  </conditionalFormatting>
  <conditionalFormatting sqref="FK30">
    <cfRule type="expression" dxfId="5272" priority="6834" stopIfTrue="1">
      <formula>WEEKDAY($A30)=1</formula>
    </cfRule>
  </conditionalFormatting>
  <conditionalFormatting sqref="FK30">
    <cfRule type="expression" dxfId="5271" priority="6833" stopIfTrue="1">
      <formula>WEEKDAY($A30)=1</formula>
    </cfRule>
  </conditionalFormatting>
  <conditionalFormatting sqref="FK30">
    <cfRule type="expression" dxfId="5270" priority="6832" stopIfTrue="1">
      <formula>WEEKDAY($A30)=1</formula>
    </cfRule>
  </conditionalFormatting>
  <conditionalFormatting sqref="FK30">
    <cfRule type="expression" dxfId="5269" priority="6830" stopIfTrue="1">
      <formula>WEEKDAY($A30)=1</formula>
    </cfRule>
  </conditionalFormatting>
  <conditionalFormatting sqref="FK30">
    <cfRule type="expression" dxfId="5268" priority="6829" stopIfTrue="1">
      <formula>WEEKDAY($A30)=1</formula>
    </cfRule>
  </conditionalFormatting>
  <conditionalFormatting sqref="FK30">
    <cfRule type="expression" dxfId="5267" priority="6828" stopIfTrue="1">
      <formula>WEEKDAY($A30)=1</formula>
    </cfRule>
  </conditionalFormatting>
  <conditionalFormatting sqref="FK30">
    <cfRule type="expression" dxfId="5266" priority="6827" stopIfTrue="1">
      <formula>WEEKDAY($A30)=1</formula>
    </cfRule>
  </conditionalFormatting>
  <conditionalFormatting sqref="FK30">
    <cfRule type="expression" dxfId="5265" priority="6780" stopIfTrue="1">
      <formula>WEEKDAY($A30)=1</formula>
    </cfRule>
  </conditionalFormatting>
  <conditionalFormatting sqref="FK30">
    <cfRule type="expression" dxfId="5264" priority="6826" stopIfTrue="1">
      <formula>WEEKDAY($A30)=1</formula>
    </cfRule>
  </conditionalFormatting>
  <conditionalFormatting sqref="FK30">
    <cfRule type="expression" dxfId="5263" priority="6825" stopIfTrue="1">
      <formula>WEEKDAY($A30)=1</formula>
    </cfRule>
  </conditionalFormatting>
  <conditionalFormatting sqref="FK30">
    <cfRule type="expression" dxfId="5262" priority="6824" stopIfTrue="1">
      <formula>WEEKDAY($A30)=1</formula>
    </cfRule>
  </conditionalFormatting>
  <conditionalFormatting sqref="FK30">
    <cfRule type="expression" dxfId="5261" priority="6823" stopIfTrue="1">
      <formula>WEEKDAY($A30)=1</formula>
    </cfRule>
  </conditionalFormatting>
  <conditionalFormatting sqref="FK30">
    <cfRule type="expression" dxfId="5260" priority="6822" stopIfTrue="1">
      <formula>WEEKDAY($A30)=1</formula>
    </cfRule>
  </conditionalFormatting>
  <conditionalFormatting sqref="FK30">
    <cfRule type="expression" dxfId="5259" priority="6821" stopIfTrue="1">
      <formula>WEEKDAY($A30)=1</formula>
    </cfRule>
  </conditionalFormatting>
  <conditionalFormatting sqref="FK30">
    <cfRule type="expression" dxfId="5258" priority="6820" stopIfTrue="1">
      <formula>WEEKDAY($A30)=1</formula>
    </cfRule>
  </conditionalFormatting>
  <conditionalFormatting sqref="FK30">
    <cfRule type="expression" dxfId="5257" priority="6819" stopIfTrue="1">
      <formula>WEEKDAY($A30)=1</formula>
    </cfRule>
  </conditionalFormatting>
  <conditionalFormatting sqref="FK30">
    <cfRule type="expression" dxfId="5256" priority="6818" stopIfTrue="1">
      <formula>WEEKDAY($A30)=1</formula>
    </cfRule>
  </conditionalFormatting>
  <conditionalFormatting sqref="FK30">
    <cfRule type="expression" dxfId="5255" priority="6817" stopIfTrue="1">
      <formula>WEEKDAY($A30)=1</formula>
    </cfRule>
  </conditionalFormatting>
  <conditionalFormatting sqref="FK30">
    <cfRule type="expression" dxfId="5254" priority="6816" stopIfTrue="1">
      <formula>WEEKDAY($A30)=1</formula>
    </cfRule>
  </conditionalFormatting>
  <conditionalFormatting sqref="FK30">
    <cfRule type="expression" dxfId="5253" priority="6815" stopIfTrue="1">
      <formula>WEEKDAY($A30)=1</formula>
    </cfRule>
  </conditionalFormatting>
  <conditionalFormatting sqref="FK30">
    <cfRule type="expression" dxfId="5252" priority="6814" stopIfTrue="1">
      <formula>WEEKDAY($A30)=1</formula>
    </cfRule>
  </conditionalFormatting>
  <conditionalFormatting sqref="FK30">
    <cfRule type="expression" dxfId="5251" priority="6813" stopIfTrue="1">
      <formula>WEEKDAY($A30)=1</formula>
    </cfRule>
  </conditionalFormatting>
  <conditionalFormatting sqref="FK30">
    <cfRule type="expression" dxfId="5250" priority="6812" stopIfTrue="1">
      <formula>WEEKDAY($A30)=1</formula>
    </cfRule>
  </conditionalFormatting>
  <conditionalFormatting sqref="FK30">
    <cfRule type="expression" dxfId="5249" priority="6811" stopIfTrue="1">
      <formula>WEEKDAY($A30)=1</formula>
    </cfRule>
  </conditionalFormatting>
  <conditionalFormatting sqref="FK30">
    <cfRule type="expression" dxfId="5248" priority="6810" stopIfTrue="1">
      <formula>WEEKDAY($A30)=1</formula>
    </cfRule>
  </conditionalFormatting>
  <conditionalFormatting sqref="FK30">
    <cfRule type="expression" dxfId="5247" priority="6809" stopIfTrue="1">
      <formula>WEEKDAY($A30)=1</formula>
    </cfRule>
  </conditionalFormatting>
  <conditionalFormatting sqref="FK30">
    <cfRule type="expression" dxfId="5246" priority="6808" stopIfTrue="1">
      <formula>WEEKDAY($A30)=1</formula>
    </cfRule>
  </conditionalFormatting>
  <conditionalFormatting sqref="FK30">
    <cfRule type="expression" dxfId="5245" priority="6807" stopIfTrue="1">
      <formula>WEEKDAY($A30)=1</formula>
    </cfRule>
  </conditionalFormatting>
  <conditionalFormatting sqref="FK30">
    <cfRule type="expression" dxfId="5244" priority="6806" stopIfTrue="1">
      <formula>WEEKDAY($A30)=1</formula>
    </cfRule>
  </conditionalFormatting>
  <conditionalFormatting sqref="FK30">
    <cfRule type="expression" dxfId="5243" priority="6805" stopIfTrue="1">
      <formula>WEEKDAY($A30)=1</formula>
    </cfRule>
  </conditionalFormatting>
  <conditionalFormatting sqref="FK30">
    <cfRule type="expression" dxfId="5242" priority="6804" stopIfTrue="1">
      <formula>WEEKDAY($A30)=1</formula>
    </cfRule>
  </conditionalFormatting>
  <conditionalFormatting sqref="FK30">
    <cfRule type="expression" dxfId="5241" priority="6803" stopIfTrue="1">
      <formula>WEEKDAY($A30)=1</formula>
    </cfRule>
  </conditionalFormatting>
  <conditionalFormatting sqref="FK30">
    <cfRule type="expression" dxfId="5240" priority="6802" stopIfTrue="1">
      <formula>WEEKDAY($A30)=1</formula>
    </cfRule>
  </conditionalFormatting>
  <conditionalFormatting sqref="FK30">
    <cfRule type="expression" dxfId="5239" priority="6801" stopIfTrue="1">
      <formula>WEEKDAY($A30)=1</formula>
    </cfRule>
  </conditionalFormatting>
  <conditionalFormatting sqref="FK30">
    <cfRule type="expression" dxfId="5238" priority="6800" stopIfTrue="1">
      <formula>WEEKDAY($A30)=1</formula>
    </cfRule>
  </conditionalFormatting>
  <conditionalFormatting sqref="FK30">
    <cfRule type="expression" dxfId="5237" priority="6799" stopIfTrue="1">
      <formula>WEEKDAY($A30)=1</formula>
    </cfRule>
  </conditionalFormatting>
  <conditionalFormatting sqref="FK30">
    <cfRule type="expression" dxfId="5236" priority="6798" stopIfTrue="1">
      <formula>WEEKDAY($A30)=1</formula>
    </cfRule>
  </conditionalFormatting>
  <conditionalFormatting sqref="FK30">
    <cfRule type="expression" dxfId="5235" priority="6797" stopIfTrue="1">
      <formula>WEEKDAY($A30)=1</formula>
    </cfRule>
  </conditionalFormatting>
  <conditionalFormatting sqref="FK30">
    <cfRule type="expression" dxfId="5234" priority="6796" stopIfTrue="1">
      <formula>WEEKDAY($A30)=1</formula>
    </cfRule>
  </conditionalFormatting>
  <conditionalFormatting sqref="FK30">
    <cfRule type="expression" dxfId="5233" priority="6795" stopIfTrue="1">
      <formula>WEEKDAY($A30)=1</formula>
    </cfRule>
  </conditionalFormatting>
  <conditionalFormatting sqref="FK30">
    <cfRule type="expression" dxfId="5232" priority="6794" stopIfTrue="1">
      <formula>WEEKDAY($A30)=1</formula>
    </cfRule>
  </conditionalFormatting>
  <conditionalFormatting sqref="FK30">
    <cfRule type="expression" dxfId="5231" priority="6793" stopIfTrue="1">
      <formula>WEEKDAY($A30)=1</formula>
    </cfRule>
  </conditionalFormatting>
  <conditionalFormatting sqref="FK30">
    <cfRule type="expression" dxfId="5230" priority="6792" stopIfTrue="1">
      <formula>WEEKDAY($A30)=1</formula>
    </cfRule>
  </conditionalFormatting>
  <conditionalFormatting sqref="FK30">
    <cfRule type="expression" dxfId="5229" priority="6791" stopIfTrue="1">
      <formula>WEEKDAY($A30)=1</formula>
    </cfRule>
  </conditionalFormatting>
  <conditionalFormatting sqref="FK30">
    <cfRule type="expression" dxfId="5228" priority="6790" stopIfTrue="1">
      <formula>WEEKDAY($A30)=1</formula>
    </cfRule>
  </conditionalFormatting>
  <conditionalFormatting sqref="FK30">
    <cfRule type="expression" dxfId="5227" priority="6789" stopIfTrue="1">
      <formula>WEEKDAY($A30)=1</formula>
    </cfRule>
  </conditionalFormatting>
  <conditionalFormatting sqref="FK30">
    <cfRule type="expression" dxfId="5226" priority="6788" stopIfTrue="1">
      <formula>WEEKDAY($A30)=1</formula>
    </cfRule>
  </conditionalFormatting>
  <conditionalFormatting sqref="FK30">
    <cfRule type="expression" dxfId="5225" priority="6787" stopIfTrue="1">
      <formula>WEEKDAY($A30)=1</formula>
    </cfRule>
  </conditionalFormatting>
  <conditionalFormatting sqref="FK30">
    <cfRule type="expression" dxfId="5224" priority="6786" stopIfTrue="1">
      <formula>WEEKDAY($A30)=1</formula>
    </cfRule>
  </conditionalFormatting>
  <conditionalFormatting sqref="FK30">
    <cfRule type="expression" dxfId="5223" priority="6785" stopIfTrue="1">
      <formula>WEEKDAY($A30)=1</formula>
    </cfRule>
  </conditionalFormatting>
  <conditionalFormatting sqref="FK30">
    <cfRule type="expression" dxfId="5222" priority="6784" stopIfTrue="1">
      <formula>WEEKDAY($A30)=1</formula>
    </cfRule>
  </conditionalFormatting>
  <conditionalFormatting sqref="FK30">
    <cfRule type="expression" dxfId="5221" priority="6783" stopIfTrue="1">
      <formula>WEEKDAY($A30)=1</formula>
    </cfRule>
  </conditionalFormatting>
  <conditionalFormatting sqref="FK30">
    <cfRule type="expression" dxfId="5220" priority="6782" stopIfTrue="1">
      <formula>WEEKDAY($A30)=1</formula>
    </cfRule>
  </conditionalFormatting>
  <conditionalFormatting sqref="FK30">
    <cfRule type="expression" dxfId="5219" priority="6781" stopIfTrue="1">
      <formula>WEEKDAY($A30)=1</formula>
    </cfRule>
  </conditionalFormatting>
  <conditionalFormatting sqref="FK30">
    <cfRule type="expression" dxfId="5218" priority="6776" stopIfTrue="1">
      <formula>WEEKDAY($A30)=1</formula>
    </cfRule>
  </conditionalFormatting>
  <conditionalFormatting sqref="FK30">
    <cfRule type="expression" dxfId="5217" priority="6779" stopIfTrue="1">
      <formula>WEEKDAY($A30)=1</formula>
    </cfRule>
  </conditionalFormatting>
  <conditionalFormatting sqref="FK30">
    <cfRule type="expression" dxfId="5216" priority="6778" stopIfTrue="1">
      <formula>WEEKDAY($A30)=1</formula>
    </cfRule>
  </conditionalFormatting>
  <conditionalFormatting sqref="FK30">
    <cfRule type="expression" dxfId="5215" priority="6777" stopIfTrue="1">
      <formula>WEEKDAY($A30)=1</formula>
    </cfRule>
  </conditionalFormatting>
  <conditionalFormatting sqref="FK30">
    <cfRule type="expression" dxfId="5214" priority="6775" stopIfTrue="1">
      <formula>WEEKDAY($A30)=1</formula>
    </cfRule>
  </conditionalFormatting>
  <conditionalFormatting sqref="FK30">
    <cfRule type="expression" dxfId="5213" priority="6774" stopIfTrue="1">
      <formula>WEEKDAY($A30)=1</formula>
    </cfRule>
  </conditionalFormatting>
  <conditionalFormatting sqref="FK30">
    <cfRule type="expression" dxfId="5212" priority="6773" stopIfTrue="1">
      <formula>WEEKDAY($A30)=1</formula>
    </cfRule>
  </conditionalFormatting>
  <conditionalFormatting sqref="FK30">
    <cfRule type="expression" dxfId="5211" priority="6772" stopIfTrue="1">
      <formula>WEEKDAY($A30)=1</formula>
    </cfRule>
  </conditionalFormatting>
  <conditionalFormatting sqref="FK30">
    <cfRule type="expression" dxfId="5210" priority="6725" stopIfTrue="1">
      <formula>WEEKDAY($A30)=1</formula>
    </cfRule>
  </conditionalFormatting>
  <conditionalFormatting sqref="FK30">
    <cfRule type="expression" dxfId="5209" priority="6771" stopIfTrue="1">
      <formula>WEEKDAY($A30)=1</formula>
    </cfRule>
  </conditionalFormatting>
  <conditionalFormatting sqref="FK30">
    <cfRule type="expression" dxfId="5208" priority="6770" stopIfTrue="1">
      <formula>WEEKDAY($A30)=1</formula>
    </cfRule>
  </conditionalFormatting>
  <conditionalFormatting sqref="FK30">
    <cfRule type="expression" dxfId="5207" priority="6769" stopIfTrue="1">
      <formula>WEEKDAY($A30)=1</formula>
    </cfRule>
  </conditionalFormatting>
  <conditionalFormatting sqref="FK30">
    <cfRule type="expression" dxfId="5206" priority="6768" stopIfTrue="1">
      <formula>WEEKDAY($A30)=1</formula>
    </cfRule>
  </conditionalFormatting>
  <conditionalFormatting sqref="FK30">
    <cfRule type="expression" dxfId="5205" priority="6767" stopIfTrue="1">
      <formula>WEEKDAY($A30)=1</formula>
    </cfRule>
  </conditionalFormatting>
  <conditionalFormatting sqref="FK30">
    <cfRule type="expression" dxfId="5204" priority="6766" stopIfTrue="1">
      <formula>WEEKDAY($A30)=1</formula>
    </cfRule>
  </conditionalFormatting>
  <conditionalFormatting sqref="FK30">
    <cfRule type="expression" dxfId="5203" priority="6765" stopIfTrue="1">
      <formula>WEEKDAY($A30)=1</formula>
    </cfRule>
  </conditionalFormatting>
  <conditionalFormatting sqref="FK30">
    <cfRule type="expression" dxfId="5202" priority="6764" stopIfTrue="1">
      <formula>WEEKDAY($A30)=1</formula>
    </cfRule>
  </conditionalFormatting>
  <conditionalFormatting sqref="FK30">
    <cfRule type="expression" dxfId="5201" priority="6763" stopIfTrue="1">
      <formula>WEEKDAY($A30)=1</formula>
    </cfRule>
  </conditionalFormatting>
  <conditionalFormatting sqref="FK30">
    <cfRule type="expression" dxfId="5200" priority="6762" stopIfTrue="1">
      <formula>WEEKDAY($A30)=1</formula>
    </cfRule>
  </conditionalFormatting>
  <conditionalFormatting sqref="FK30">
    <cfRule type="expression" dxfId="5199" priority="6761" stopIfTrue="1">
      <formula>WEEKDAY($A30)=1</formula>
    </cfRule>
  </conditionalFormatting>
  <conditionalFormatting sqref="FK30">
    <cfRule type="expression" dxfId="5198" priority="6760" stopIfTrue="1">
      <formula>WEEKDAY($A30)=1</formula>
    </cfRule>
  </conditionalFormatting>
  <conditionalFormatting sqref="FK30">
    <cfRule type="expression" dxfId="5197" priority="6759" stopIfTrue="1">
      <formula>WEEKDAY($A30)=1</formula>
    </cfRule>
  </conditionalFormatting>
  <conditionalFormatting sqref="FK30">
    <cfRule type="expression" dxfId="5196" priority="6758" stopIfTrue="1">
      <formula>WEEKDAY($A30)=1</formula>
    </cfRule>
  </conditionalFormatting>
  <conditionalFormatting sqref="FK30">
    <cfRule type="expression" dxfId="5195" priority="6757" stopIfTrue="1">
      <formula>WEEKDAY($A30)=1</formula>
    </cfRule>
  </conditionalFormatting>
  <conditionalFormatting sqref="FK30">
    <cfRule type="expression" dxfId="5194" priority="6756" stopIfTrue="1">
      <formula>WEEKDAY($A30)=1</formula>
    </cfRule>
  </conditionalFormatting>
  <conditionalFormatting sqref="FK30">
    <cfRule type="expression" dxfId="5193" priority="6755" stopIfTrue="1">
      <formula>WEEKDAY($A30)=1</formula>
    </cfRule>
  </conditionalFormatting>
  <conditionalFormatting sqref="FK30">
    <cfRule type="expression" dxfId="5192" priority="6754" stopIfTrue="1">
      <formula>WEEKDAY($A30)=1</formula>
    </cfRule>
  </conditionalFormatting>
  <conditionalFormatting sqref="FK30">
    <cfRule type="expression" dxfId="5191" priority="6753" stopIfTrue="1">
      <formula>WEEKDAY($A30)=1</formula>
    </cfRule>
  </conditionalFormatting>
  <conditionalFormatting sqref="FK30">
    <cfRule type="expression" dxfId="5190" priority="6752" stopIfTrue="1">
      <formula>WEEKDAY($A30)=1</formula>
    </cfRule>
  </conditionalFormatting>
  <conditionalFormatting sqref="FK30">
    <cfRule type="expression" dxfId="5189" priority="6751" stopIfTrue="1">
      <formula>WEEKDAY($A30)=1</formula>
    </cfRule>
  </conditionalFormatting>
  <conditionalFormatting sqref="FK30">
    <cfRule type="expression" dxfId="5188" priority="6750" stopIfTrue="1">
      <formula>WEEKDAY($A30)=1</formula>
    </cfRule>
  </conditionalFormatting>
  <conditionalFormatting sqref="FK30">
    <cfRule type="expression" dxfId="5187" priority="6749" stopIfTrue="1">
      <formula>WEEKDAY($A30)=1</formula>
    </cfRule>
  </conditionalFormatting>
  <conditionalFormatting sqref="FK30">
    <cfRule type="expression" dxfId="5186" priority="6748" stopIfTrue="1">
      <formula>WEEKDAY($A30)=1</formula>
    </cfRule>
  </conditionalFormatting>
  <conditionalFormatting sqref="FK30">
    <cfRule type="expression" dxfId="5185" priority="6747" stopIfTrue="1">
      <formula>WEEKDAY($A30)=1</formula>
    </cfRule>
  </conditionalFormatting>
  <conditionalFormatting sqref="FK30">
    <cfRule type="expression" dxfId="5184" priority="6746" stopIfTrue="1">
      <formula>WEEKDAY($A30)=1</formula>
    </cfRule>
  </conditionalFormatting>
  <conditionalFormatting sqref="FK30">
    <cfRule type="expression" dxfId="5183" priority="6745" stopIfTrue="1">
      <formula>WEEKDAY($A30)=1</formula>
    </cfRule>
  </conditionalFormatting>
  <conditionalFormatting sqref="FK30">
    <cfRule type="expression" dxfId="5182" priority="6744" stopIfTrue="1">
      <formula>WEEKDAY($A30)=1</formula>
    </cfRule>
  </conditionalFormatting>
  <conditionalFormatting sqref="FK30">
    <cfRule type="expression" dxfId="5181" priority="6743" stopIfTrue="1">
      <formula>WEEKDAY($A30)=1</formula>
    </cfRule>
  </conditionalFormatting>
  <conditionalFormatting sqref="FK30">
    <cfRule type="expression" dxfId="5180" priority="6742" stopIfTrue="1">
      <formula>WEEKDAY($A30)=1</formula>
    </cfRule>
  </conditionalFormatting>
  <conditionalFormatting sqref="FK30">
    <cfRule type="expression" dxfId="5179" priority="6741" stopIfTrue="1">
      <formula>WEEKDAY($A30)=1</formula>
    </cfRule>
  </conditionalFormatting>
  <conditionalFormatting sqref="FK30">
    <cfRule type="expression" dxfId="5178" priority="6740" stopIfTrue="1">
      <formula>WEEKDAY($A30)=1</formula>
    </cfRule>
  </conditionalFormatting>
  <conditionalFormatting sqref="FK30">
    <cfRule type="expression" dxfId="5177" priority="6739" stopIfTrue="1">
      <formula>WEEKDAY($A30)=1</formula>
    </cfRule>
  </conditionalFormatting>
  <conditionalFormatting sqref="FK30">
    <cfRule type="expression" dxfId="5176" priority="6738" stopIfTrue="1">
      <formula>WEEKDAY($A30)=1</formula>
    </cfRule>
  </conditionalFormatting>
  <conditionalFormatting sqref="FK30">
    <cfRule type="expression" dxfId="5175" priority="6737" stopIfTrue="1">
      <formula>WEEKDAY($A30)=1</formula>
    </cfRule>
  </conditionalFormatting>
  <conditionalFormatting sqref="FK30">
    <cfRule type="expression" dxfId="5174" priority="6736" stopIfTrue="1">
      <formula>WEEKDAY($A30)=1</formula>
    </cfRule>
  </conditionalFormatting>
  <conditionalFormatting sqref="FK30">
    <cfRule type="expression" dxfId="5173" priority="6735" stopIfTrue="1">
      <formula>WEEKDAY($A30)=1</formula>
    </cfRule>
  </conditionalFormatting>
  <conditionalFormatting sqref="FK30">
    <cfRule type="expression" dxfId="5172" priority="6734" stopIfTrue="1">
      <formula>WEEKDAY($A30)=1</formula>
    </cfRule>
  </conditionalFormatting>
  <conditionalFormatting sqref="FK30">
    <cfRule type="expression" dxfId="5171" priority="6733" stopIfTrue="1">
      <formula>WEEKDAY($A30)=1</formula>
    </cfRule>
  </conditionalFormatting>
  <conditionalFormatting sqref="FK30">
    <cfRule type="expression" dxfId="5170" priority="6732" stopIfTrue="1">
      <formula>WEEKDAY($A30)=1</formula>
    </cfRule>
  </conditionalFormatting>
  <conditionalFormatting sqref="FK30">
    <cfRule type="expression" dxfId="5169" priority="6731" stopIfTrue="1">
      <formula>WEEKDAY($A30)=1</formula>
    </cfRule>
  </conditionalFormatting>
  <conditionalFormatting sqref="FK30">
    <cfRule type="expression" dxfId="5168" priority="6730" stopIfTrue="1">
      <formula>WEEKDAY($A30)=1</formula>
    </cfRule>
  </conditionalFormatting>
  <conditionalFormatting sqref="FK30">
    <cfRule type="expression" dxfId="5167" priority="6729" stopIfTrue="1">
      <formula>WEEKDAY($A30)=1</formula>
    </cfRule>
  </conditionalFormatting>
  <conditionalFormatting sqref="FK30">
    <cfRule type="expression" dxfId="5166" priority="6728" stopIfTrue="1">
      <formula>WEEKDAY($A30)=1</formula>
    </cfRule>
  </conditionalFormatting>
  <conditionalFormatting sqref="FK30">
    <cfRule type="expression" dxfId="5165" priority="6727" stopIfTrue="1">
      <formula>WEEKDAY($A30)=1</formula>
    </cfRule>
  </conditionalFormatting>
  <conditionalFormatting sqref="FK30">
    <cfRule type="expression" dxfId="5164" priority="6726" stopIfTrue="1">
      <formula>WEEKDAY($A30)=1</formula>
    </cfRule>
  </conditionalFormatting>
  <conditionalFormatting sqref="FK30">
    <cfRule type="expression" dxfId="5163" priority="6724" stopIfTrue="1">
      <formula>WEEKDAY($A30)=1</formula>
    </cfRule>
  </conditionalFormatting>
  <conditionalFormatting sqref="FK30">
    <cfRule type="expression" dxfId="5162" priority="6723" stopIfTrue="1">
      <formula>WEEKDAY($A30)=1</formula>
    </cfRule>
  </conditionalFormatting>
  <conditionalFormatting sqref="FK30">
    <cfRule type="expression" dxfId="5161" priority="6722" stopIfTrue="1">
      <formula>WEEKDAY($A30)=1</formula>
    </cfRule>
  </conditionalFormatting>
  <conditionalFormatting sqref="FK30">
    <cfRule type="expression" dxfId="5160" priority="6721" stopIfTrue="1">
      <formula>WEEKDAY($A30)=1</formula>
    </cfRule>
  </conditionalFormatting>
  <conditionalFormatting sqref="FK30">
    <cfRule type="expression" dxfId="5159" priority="6720" stopIfTrue="1">
      <formula>WEEKDAY($A30)=1</formula>
    </cfRule>
  </conditionalFormatting>
  <conditionalFormatting sqref="FK30">
    <cfRule type="expression" dxfId="5158" priority="6719" stopIfTrue="1">
      <formula>WEEKDAY($A30)=1</formula>
    </cfRule>
  </conditionalFormatting>
  <conditionalFormatting sqref="FK30">
    <cfRule type="expression" dxfId="5157" priority="6718" stopIfTrue="1">
      <formula>WEEKDAY($A30)=1</formula>
    </cfRule>
  </conditionalFormatting>
  <conditionalFormatting sqref="FK30">
    <cfRule type="expression" dxfId="5156" priority="6717" stopIfTrue="1">
      <formula>WEEKDAY($A30)=1</formula>
    </cfRule>
  </conditionalFormatting>
  <conditionalFormatting sqref="FK30">
    <cfRule type="expression" dxfId="5155" priority="6716" stopIfTrue="1">
      <formula>WEEKDAY($A30)=1</formula>
    </cfRule>
  </conditionalFormatting>
  <conditionalFormatting sqref="FK30">
    <cfRule type="expression" dxfId="5154" priority="6715" stopIfTrue="1">
      <formula>WEEKDAY($A30)=1</formula>
    </cfRule>
  </conditionalFormatting>
  <conditionalFormatting sqref="FK30">
    <cfRule type="expression" dxfId="5153" priority="6714" stopIfTrue="1">
      <formula>WEEKDAY($A30)=1</formula>
    </cfRule>
  </conditionalFormatting>
  <conditionalFormatting sqref="FK30">
    <cfRule type="expression" dxfId="5152" priority="6713" stopIfTrue="1">
      <formula>WEEKDAY($A30)=1</formula>
    </cfRule>
  </conditionalFormatting>
  <conditionalFormatting sqref="FK30">
    <cfRule type="expression" dxfId="5151" priority="6712" stopIfTrue="1">
      <formula>WEEKDAY($A30)=1</formula>
    </cfRule>
  </conditionalFormatting>
  <conditionalFormatting sqref="FK30">
    <cfRule type="expression" dxfId="5150" priority="6711" stopIfTrue="1">
      <formula>WEEKDAY($A30)=1</formula>
    </cfRule>
  </conditionalFormatting>
  <conditionalFormatting sqref="FK30">
    <cfRule type="expression" dxfId="5149" priority="6710" stopIfTrue="1">
      <formula>WEEKDAY($A30)=1</formula>
    </cfRule>
  </conditionalFormatting>
  <conditionalFormatting sqref="FK30">
    <cfRule type="expression" dxfId="5148" priority="6709" stopIfTrue="1">
      <formula>WEEKDAY($A30)=1</formula>
    </cfRule>
  </conditionalFormatting>
  <conditionalFormatting sqref="FK30">
    <cfRule type="expression" dxfId="5147" priority="6708" stopIfTrue="1">
      <formula>WEEKDAY($A30)=1</formula>
    </cfRule>
  </conditionalFormatting>
  <conditionalFormatting sqref="FK30">
    <cfRule type="expression" dxfId="5146" priority="6707" stopIfTrue="1">
      <formula>WEEKDAY($A30)=1</formula>
    </cfRule>
  </conditionalFormatting>
  <conditionalFormatting sqref="FK30">
    <cfRule type="expression" dxfId="5145" priority="6706" stopIfTrue="1">
      <formula>WEEKDAY($A30)=1</formula>
    </cfRule>
  </conditionalFormatting>
  <conditionalFormatting sqref="FK30">
    <cfRule type="expression" dxfId="5144" priority="6705" stopIfTrue="1">
      <formula>WEEKDAY($A30)=1</formula>
    </cfRule>
  </conditionalFormatting>
  <conditionalFormatting sqref="FK30">
    <cfRule type="expression" dxfId="5143" priority="6704" stopIfTrue="1">
      <formula>WEEKDAY($A30)=1</formula>
    </cfRule>
  </conditionalFormatting>
  <conditionalFormatting sqref="FK30">
    <cfRule type="expression" dxfId="5142" priority="6703" stopIfTrue="1">
      <formula>WEEKDAY($A30)=1</formula>
    </cfRule>
  </conditionalFormatting>
  <conditionalFormatting sqref="FK30">
    <cfRule type="expression" dxfId="5141" priority="6702" stopIfTrue="1">
      <formula>WEEKDAY($A30)=1</formula>
    </cfRule>
  </conditionalFormatting>
  <conditionalFormatting sqref="FK30">
    <cfRule type="expression" dxfId="5140" priority="6701" stopIfTrue="1">
      <formula>WEEKDAY($A30)=1</formula>
    </cfRule>
  </conditionalFormatting>
  <conditionalFormatting sqref="FK30">
    <cfRule type="expression" dxfId="5139" priority="6700" stopIfTrue="1">
      <formula>WEEKDAY($A30)=1</formula>
    </cfRule>
  </conditionalFormatting>
  <conditionalFormatting sqref="FK30">
    <cfRule type="expression" dxfId="5138" priority="6699" stopIfTrue="1">
      <formula>WEEKDAY($A30)=1</formula>
    </cfRule>
  </conditionalFormatting>
  <conditionalFormatting sqref="FK30">
    <cfRule type="expression" dxfId="5137" priority="6698" stopIfTrue="1">
      <formula>WEEKDAY($A30)=1</formula>
    </cfRule>
  </conditionalFormatting>
  <conditionalFormatting sqref="FK30">
    <cfRule type="expression" dxfId="5136" priority="6697" stopIfTrue="1">
      <formula>WEEKDAY($A30)=1</formula>
    </cfRule>
  </conditionalFormatting>
  <conditionalFormatting sqref="FK30">
    <cfRule type="expression" dxfId="5135" priority="6696" stopIfTrue="1">
      <formula>WEEKDAY($A30)=1</formula>
    </cfRule>
  </conditionalFormatting>
  <conditionalFormatting sqref="FK30">
    <cfRule type="expression" dxfId="5134" priority="6695" stopIfTrue="1">
      <formula>WEEKDAY($A30)=1</formula>
    </cfRule>
  </conditionalFormatting>
  <conditionalFormatting sqref="FK30">
    <cfRule type="expression" dxfId="5133" priority="6694" stopIfTrue="1">
      <formula>WEEKDAY($A30)=1</formula>
    </cfRule>
  </conditionalFormatting>
  <conditionalFormatting sqref="FK30">
    <cfRule type="expression" dxfId="5132" priority="6693" stopIfTrue="1">
      <formula>WEEKDAY($A30)=1</formula>
    </cfRule>
  </conditionalFormatting>
  <conditionalFormatting sqref="FK30">
    <cfRule type="expression" dxfId="5131" priority="6692" stopIfTrue="1">
      <formula>WEEKDAY($A30)=1</formula>
    </cfRule>
  </conditionalFormatting>
  <conditionalFormatting sqref="FK30">
    <cfRule type="expression" dxfId="5130" priority="6691" stopIfTrue="1">
      <formula>WEEKDAY($A30)=1</formula>
    </cfRule>
  </conditionalFormatting>
  <conditionalFormatting sqref="FK30">
    <cfRule type="expression" dxfId="5129" priority="6687" stopIfTrue="1">
      <formula>WEEKDAY($A30)=1</formula>
    </cfRule>
  </conditionalFormatting>
  <conditionalFormatting sqref="FK30">
    <cfRule type="expression" dxfId="5128" priority="6690" stopIfTrue="1">
      <formula>WEEKDAY($A30)=1</formula>
    </cfRule>
  </conditionalFormatting>
  <conditionalFormatting sqref="FK30">
    <cfRule type="expression" dxfId="5127" priority="6689" stopIfTrue="1">
      <formula>WEEKDAY($A30)=1</formula>
    </cfRule>
  </conditionalFormatting>
  <conditionalFormatting sqref="FK30">
    <cfRule type="expression" dxfId="5126" priority="6688" stopIfTrue="1">
      <formula>WEEKDAY($A30)=1</formula>
    </cfRule>
  </conditionalFormatting>
  <conditionalFormatting sqref="FK30">
    <cfRule type="expression" dxfId="5125" priority="6686" stopIfTrue="1">
      <formula>WEEKDAY($A30)=1</formula>
    </cfRule>
  </conditionalFormatting>
  <conditionalFormatting sqref="FK30">
    <cfRule type="expression" dxfId="5124" priority="6685" stopIfTrue="1">
      <formula>WEEKDAY($A30)=1</formula>
    </cfRule>
  </conditionalFormatting>
  <conditionalFormatting sqref="FK30">
    <cfRule type="expression" dxfId="5123" priority="6684" stopIfTrue="1">
      <formula>WEEKDAY($A30)=1</formula>
    </cfRule>
  </conditionalFormatting>
  <conditionalFormatting sqref="FK30">
    <cfRule type="expression" dxfId="5122" priority="6683" stopIfTrue="1">
      <formula>WEEKDAY($A30)=1</formula>
    </cfRule>
  </conditionalFormatting>
  <conditionalFormatting sqref="FK30">
    <cfRule type="expression" dxfId="5121" priority="6636" stopIfTrue="1">
      <formula>WEEKDAY($A30)=1</formula>
    </cfRule>
  </conditionalFormatting>
  <conditionalFormatting sqref="FK30">
    <cfRule type="expression" dxfId="5120" priority="6682" stopIfTrue="1">
      <formula>WEEKDAY($A30)=1</formula>
    </cfRule>
  </conditionalFormatting>
  <conditionalFormatting sqref="FK30">
    <cfRule type="expression" dxfId="5119" priority="6681" stopIfTrue="1">
      <formula>WEEKDAY($A30)=1</formula>
    </cfRule>
  </conditionalFormatting>
  <conditionalFormatting sqref="FK30">
    <cfRule type="expression" dxfId="5118" priority="6680" stopIfTrue="1">
      <formula>WEEKDAY($A30)=1</formula>
    </cfRule>
  </conditionalFormatting>
  <conditionalFormatting sqref="FK30">
    <cfRule type="expression" dxfId="5117" priority="6679" stopIfTrue="1">
      <formula>WEEKDAY($A30)=1</formula>
    </cfRule>
  </conditionalFormatting>
  <conditionalFormatting sqref="FK30">
    <cfRule type="expression" dxfId="5116" priority="6678" stopIfTrue="1">
      <formula>WEEKDAY($A30)=1</formula>
    </cfRule>
  </conditionalFormatting>
  <conditionalFormatting sqref="FK30">
    <cfRule type="expression" dxfId="5115" priority="6677" stopIfTrue="1">
      <formula>WEEKDAY($A30)=1</formula>
    </cfRule>
  </conditionalFormatting>
  <conditionalFormatting sqref="FK30">
    <cfRule type="expression" dxfId="5114" priority="6676" stopIfTrue="1">
      <formula>WEEKDAY($A30)=1</formula>
    </cfRule>
  </conditionalFormatting>
  <conditionalFormatting sqref="FK30">
    <cfRule type="expression" dxfId="5113" priority="6675" stopIfTrue="1">
      <formula>WEEKDAY($A30)=1</formula>
    </cfRule>
  </conditionalFormatting>
  <conditionalFormatting sqref="FK30">
    <cfRule type="expression" dxfId="5112" priority="6674" stopIfTrue="1">
      <formula>WEEKDAY($A30)=1</formula>
    </cfRule>
  </conditionalFormatting>
  <conditionalFormatting sqref="FK30">
    <cfRule type="expression" dxfId="5111" priority="6673" stopIfTrue="1">
      <formula>WEEKDAY($A30)=1</formula>
    </cfRule>
  </conditionalFormatting>
  <conditionalFormatting sqref="FK30">
    <cfRule type="expression" dxfId="5110" priority="6672" stopIfTrue="1">
      <formula>WEEKDAY($A30)=1</formula>
    </cfRule>
  </conditionalFormatting>
  <conditionalFormatting sqref="FK30">
    <cfRule type="expression" dxfId="5109" priority="6671" stopIfTrue="1">
      <formula>WEEKDAY($A30)=1</formula>
    </cfRule>
  </conditionalFormatting>
  <conditionalFormatting sqref="FK30">
    <cfRule type="expression" dxfId="5108" priority="6670" stopIfTrue="1">
      <formula>WEEKDAY($A30)=1</formula>
    </cfRule>
  </conditionalFormatting>
  <conditionalFormatting sqref="FK30">
    <cfRule type="expression" dxfId="5107" priority="6669" stopIfTrue="1">
      <formula>WEEKDAY($A30)=1</formula>
    </cfRule>
  </conditionalFormatting>
  <conditionalFormatting sqref="FK30">
    <cfRule type="expression" dxfId="5106" priority="6668" stopIfTrue="1">
      <formula>WEEKDAY($A30)=1</formula>
    </cfRule>
  </conditionalFormatting>
  <conditionalFormatting sqref="FK30">
    <cfRule type="expression" dxfId="5105" priority="6667" stopIfTrue="1">
      <formula>WEEKDAY($A30)=1</formula>
    </cfRule>
  </conditionalFormatting>
  <conditionalFormatting sqref="FK30">
    <cfRule type="expression" dxfId="5104" priority="6666" stopIfTrue="1">
      <formula>WEEKDAY($A30)=1</formula>
    </cfRule>
  </conditionalFormatting>
  <conditionalFormatting sqref="FK30">
    <cfRule type="expression" dxfId="5103" priority="6665" stopIfTrue="1">
      <formula>WEEKDAY($A30)=1</formula>
    </cfRule>
  </conditionalFormatting>
  <conditionalFormatting sqref="FK30">
    <cfRule type="expression" dxfId="5102" priority="6664" stopIfTrue="1">
      <formula>WEEKDAY($A30)=1</formula>
    </cfRule>
  </conditionalFormatting>
  <conditionalFormatting sqref="FK30">
    <cfRule type="expression" dxfId="5101" priority="6663" stopIfTrue="1">
      <formula>WEEKDAY($A30)=1</formula>
    </cfRule>
  </conditionalFormatting>
  <conditionalFormatting sqref="FK30">
    <cfRule type="expression" dxfId="5100" priority="6662" stopIfTrue="1">
      <formula>WEEKDAY($A30)=1</formula>
    </cfRule>
  </conditionalFormatting>
  <conditionalFormatting sqref="FK30">
    <cfRule type="expression" dxfId="5099" priority="6661" stopIfTrue="1">
      <formula>WEEKDAY($A30)=1</formula>
    </cfRule>
  </conditionalFormatting>
  <conditionalFormatting sqref="FK30">
    <cfRule type="expression" dxfId="5098" priority="6660" stopIfTrue="1">
      <formula>WEEKDAY($A30)=1</formula>
    </cfRule>
  </conditionalFormatting>
  <conditionalFormatting sqref="FK30">
    <cfRule type="expression" dxfId="5097" priority="6659" stopIfTrue="1">
      <formula>WEEKDAY($A30)=1</formula>
    </cfRule>
  </conditionalFormatting>
  <conditionalFormatting sqref="FK30">
    <cfRule type="expression" dxfId="5096" priority="6658" stopIfTrue="1">
      <formula>WEEKDAY($A30)=1</formula>
    </cfRule>
  </conditionalFormatting>
  <conditionalFormatting sqref="FK30">
    <cfRule type="expression" dxfId="5095" priority="6657" stopIfTrue="1">
      <formula>WEEKDAY($A30)=1</formula>
    </cfRule>
  </conditionalFormatting>
  <conditionalFormatting sqref="FK30">
    <cfRule type="expression" dxfId="5094" priority="6656" stopIfTrue="1">
      <formula>WEEKDAY($A30)=1</formula>
    </cfRule>
  </conditionalFormatting>
  <conditionalFormatting sqref="FK30">
    <cfRule type="expression" dxfId="5093" priority="6655" stopIfTrue="1">
      <formula>WEEKDAY($A30)=1</formula>
    </cfRule>
  </conditionalFormatting>
  <conditionalFormatting sqref="FK30">
    <cfRule type="expression" dxfId="5092" priority="6654" stopIfTrue="1">
      <formula>WEEKDAY($A30)=1</formula>
    </cfRule>
  </conditionalFormatting>
  <conditionalFormatting sqref="FK30">
    <cfRule type="expression" dxfId="5091" priority="6653" stopIfTrue="1">
      <formula>WEEKDAY($A30)=1</formula>
    </cfRule>
  </conditionalFormatting>
  <conditionalFormatting sqref="FK30">
    <cfRule type="expression" dxfId="5090" priority="6652" stopIfTrue="1">
      <formula>WEEKDAY($A30)=1</formula>
    </cfRule>
  </conditionalFormatting>
  <conditionalFormatting sqref="FK30">
    <cfRule type="expression" dxfId="5089" priority="6651" stopIfTrue="1">
      <formula>WEEKDAY($A30)=1</formula>
    </cfRule>
  </conditionalFormatting>
  <conditionalFormatting sqref="FK30">
    <cfRule type="expression" dxfId="5088" priority="6650" stopIfTrue="1">
      <formula>WEEKDAY($A30)=1</formula>
    </cfRule>
  </conditionalFormatting>
  <conditionalFormatting sqref="FK30">
    <cfRule type="expression" dxfId="5087" priority="6649" stopIfTrue="1">
      <formula>WEEKDAY($A30)=1</formula>
    </cfRule>
  </conditionalFormatting>
  <conditionalFormatting sqref="FK30">
    <cfRule type="expression" dxfId="5086" priority="6648" stopIfTrue="1">
      <formula>WEEKDAY($A30)=1</formula>
    </cfRule>
  </conditionalFormatting>
  <conditionalFormatting sqref="FK30">
    <cfRule type="expression" dxfId="5085" priority="6647" stopIfTrue="1">
      <formula>WEEKDAY($A30)=1</formula>
    </cfRule>
  </conditionalFormatting>
  <conditionalFormatting sqref="FK30">
    <cfRule type="expression" dxfId="5084" priority="6646" stopIfTrue="1">
      <formula>WEEKDAY($A30)=1</formula>
    </cfRule>
  </conditionalFormatting>
  <conditionalFormatting sqref="FK30">
    <cfRule type="expression" dxfId="5083" priority="6645" stopIfTrue="1">
      <formula>WEEKDAY($A30)=1</formula>
    </cfRule>
  </conditionalFormatting>
  <conditionalFormatting sqref="FK30">
    <cfRule type="expression" dxfId="5082" priority="6644" stopIfTrue="1">
      <formula>WEEKDAY($A30)=1</formula>
    </cfRule>
  </conditionalFormatting>
  <conditionalFormatting sqref="FK30">
    <cfRule type="expression" dxfId="5081" priority="6643" stopIfTrue="1">
      <formula>WEEKDAY($A30)=1</formula>
    </cfRule>
  </conditionalFormatting>
  <conditionalFormatting sqref="FK30">
    <cfRule type="expression" dxfId="5080" priority="6642" stopIfTrue="1">
      <formula>WEEKDAY($A30)=1</formula>
    </cfRule>
  </conditionalFormatting>
  <conditionalFormatting sqref="FK30">
    <cfRule type="expression" dxfId="5079" priority="6641" stopIfTrue="1">
      <formula>WEEKDAY($A30)=1</formula>
    </cfRule>
  </conditionalFormatting>
  <conditionalFormatting sqref="FK30">
    <cfRule type="expression" dxfId="5078" priority="6640" stopIfTrue="1">
      <formula>WEEKDAY($A30)=1</formula>
    </cfRule>
  </conditionalFormatting>
  <conditionalFormatting sqref="FK30">
    <cfRule type="expression" dxfId="5077" priority="6639" stopIfTrue="1">
      <formula>WEEKDAY($A30)=1</formula>
    </cfRule>
  </conditionalFormatting>
  <conditionalFormatting sqref="FK30">
    <cfRule type="expression" dxfId="5076" priority="6638" stopIfTrue="1">
      <formula>WEEKDAY($A30)=1</formula>
    </cfRule>
  </conditionalFormatting>
  <conditionalFormatting sqref="FK30">
    <cfRule type="expression" dxfId="5075" priority="6637" stopIfTrue="1">
      <formula>WEEKDAY($A30)=1</formula>
    </cfRule>
  </conditionalFormatting>
  <conditionalFormatting sqref="FK30">
    <cfRule type="expression" dxfId="5074" priority="6635" stopIfTrue="1">
      <formula>WEEKDAY($A30)=1</formula>
    </cfRule>
  </conditionalFormatting>
  <conditionalFormatting sqref="FK30">
    <cfRule type="expression" dxfId="5073" priority="6634" stopIfTrue="1">
      <formula>WEEKDAY($A30)=1</formula>
    </cfRule>
  </conditionalFormatting>
  <conditionalFormatting sqref="FK30">
    <cfRule type="expression" dxfId="5072" priority="6633" stopIfTrue="1">
      <formula>WEEKDAY($A30)=1</formula>
    </cfRule>
  </conditionalFormatting>
  <conditionalFormatting sqref="FK30">
    <cfRule type="expression" dxfId="5071" priority="6632" stopIfTrue="1">
      <formula>WEEKDAY($A30)=1</formula>
    </cfRule>
  </conditionalFormatting>
  <conditionalFormatting sqref="FK30">
    <cfRule type="expression" dxfId="5070" priority="6631" stopIfTrue="1">
      <formula>WEEKDAY($A30)=1</formula>
    </cfRule>
  </conditionalFormatting>
  <conditionalFormatting sqref="FK30">
    <cfRule type="expression" dxfId="5069" priority="6630" stopIfTrue="1">
      <formula>WEEKDAY($A30)=1</formula>
    </cfRule>
  </conditionalFormatting>
  <conditionalFormatting sqref="FK30">
    <cfRule type="expression" dxfId="5068" priority="6629" stopIfTrue="1">
      <formula>WEEKDAY($A30)=1</formula>
    </cfRule>
  </conditionalFormatting>
  <conditionalFormatting sqref="FK30">
    <cfRule type="expression" dxfId="5067" priority="6628" stopIfTrue="1">
      <formula>WEEKDAY($A30)=1</formula>
    </cfRule>
  </conditionalFormatting>
  <conditionalFormatting sqref="FK30">
    <cfRule type="expression" dxfId="5066" priority="6627" stopIfTrue="1">
      <formula>WEEKDAY($A30)=1</formula>
    </cfRule>
  </conditionalFormatting>
  <conditionalFormatting sqref="FK30">
    <cfRule type="expression" dxfId="5065" priority="6626" stopIfTrue="1">
      <formula>WEEKDAY($A30)=1</formula>
    </cfRule>
  </conditionalFormatting>
  <conditionalFormatting sqref="FK30">
    <cfRule type="expression" dxfId="5064" priority="6625" stopIfTrue="1">
      <formula>WEEKDAY($A30)=1</formula>
    </cfRule>
  </conditionalFormatting>
  <conditionalFormatting sqref="FK30">
    <cfRule type="expression" dxfId="5063" priority="6624" stopIfTrue="1">
      <formula>WEEKDAY($A30)=1</formula>
    </cfRule>
  </conditionalFormatting>
  <conditionalFormatting sqref="FK30">
    <cfRule type="expression" dxfId="5062" priority="6623" stopIfTrue="1">
      <formula>WEEKDAY($A30)=1</formula>
    </cfRule>
  </conditionalFormatting>
  <conditionalFormatting sqref="FK30">
    <cfRule type="expression" dxfId="5061" priority="6622" stopIfTrue="1">
      <formula>WEEKDAY($A30)=1</formula>
    </cfRule>
  </conditionalFormatting>
  <conditionalFormatting sqref="FK30">
    <cfRule type="expression" dxfId="5060" priority="6621" stopIfTrue="1">
      <formula>WEEKDAY($A30)=1</formula>
    </cfRule>
  </conditionalFormatting>
  <conditionalFormatting sqref="FK30">
    <cfRule type="expression" dxfId="5059" priority="6620" stopIfTrue="1">
      <formula>WEEKDAY($A30)=1</formula>
    </cfRule>
  </conditionalFormatting>
  <conditionalFormatting sqref="FK30">
    <cfRule type="expression" dxfId="5058" priority="6619" stopIfTrue="1">
      <formula>WEEKDAY($A30)=1</formula>
    </cfRule>
  </conditionalFormatting>
  <conditionalFormatting sqref="FK30">
    <cfRule type="expression" dxfId="5057" priority="6618" stopIfTrue="1">
      <formula>WEEKDAY($A30)=1</formula>
    </cfRule>
  </conditionalFormatting>
  <conditionalFormatting sqref="FK30">
    <cfRule type="expression" dxfId="5056" priority="6617" stopIfTrue="1">
      <formula>WEEKDAY($A30)=1</formula>
    </cfRule>
  </conditionalFormatting>
  <conditionalFormatting sqref="FK30">
    <cfRule type="expression" dxfId="5055" priority="6616" stopIfTrue="1">
      <formula>WEEKDAY($A30)=1</formula>
    </cfRule>
  </conditionalFormatting>
  <conditionalFormatting sqref="FK30">
    <cfRule type="expression" dxfId="5054" priority="6615" stopIfTrue="1">
      <formula>WEEKDAY($A30)=1</formula>
    </cfRule>
  </conditionalFormatting>
  <conditionalFormatting sqref="FK30">
    <cfRule type="expression" dxfId="5053" priority="6614" stopIfTrue="1">
      <formula>WEEKDAY($A30)=1</formula>
    </cfRule>
  </conditionalFormatting>
  <conditionalFormatting sqref="FK30">
    <cfRule type="expression" dxfId="5052" priority="6613" stopIfTrue="1">
      <formula>WEEKDAY($A30)=1</formula>
    </cfRule>
  </conditionalFormatting>
  <conditionalFormatting sqref="FK30">
    <cfRule type="expression" dxfId="5051" priority="6612" stopIfTrue="1">
      <formula>WEEKDAY($A30)=1</formula>
    </cfRule>
  </conditionalFormatting>
  <conditionalFormatting sqref="FK30">
    <cfRule type="expression" dxfId="5050" priority="6611" stopIfTrue="1">
      <formula>WEEKDAY($A30)=1</formula>
    </cfRule>
  </conditionalFormatting>
  <conditionalFormatting sqref="FK30">
    <cfRule type="expression" dxfId="5049" priority="6610" stopIfTrue="1">
      <formula>WEEKDAY($A30)=1</formula>
    </cfRule>
  </conditionalFormatting>
  <conditionalFormatting sqref="FK30">
    <cfRule type="expression" dxfId="5048" priority="6609" stopIfTrue="1">
      <formula>WEEKDAY($A30)=1</formula>
    </cfRule>
  </conditionalFormatting>
  <conditionalFormatting sqref="FK30">
    <cfRule type="expression" dxfId="5047" priority="6608" stopIfTrue="1">
      <formula>WEEKDAY($A30)=1</formula>
    </cfRule>
  </conditionalFormatting>
  <conditionalFormatting sqref="FK30">
    <cfRule type="expression" dxfId="5046" priority="6607" stopIfTrue="1">
      <formula>WEEKDAY($A30)=1</formula>
    </cfRule>
  </conditionalFormatting>
  <conditionalFormatting sqref="FK30">
    <cfRule type="expression" dxfId="5045" priority="6606" stopIfTrue="1">
      <formula>WEEKDAY($A30)=1</formula>
    </cfRule>
  </conditionalFormatting>
  <conditionalFormatting sqref="FK30">
    <cfRule type="expression" dxfId="5044" priority="6605" stopIfTrue="1">
      <formula>WEEKDAY($A30)=1</formula>
    </cfRule>
  </conditionalFormatting>
  <conditionalFormatting sqref="FK30">
    <cfRule type="expression" dxfId="5043" priority="6604" stopIfTrue="1">
      <formula>WEEKDAY($A30)=1</formula>
    </cfRule>
  </conditionalFormatting>
  <conditionalFormatting sqref="FK30">
    <cfRule type="expression" dxfId="5042" priority="6603" stopIfTrue="1">
      <formula>WEEKDAY($A30)=1</formula>
    </cfRule>
  </conditionalFormatting>
  <conditionalFormatting sqref="FK30">
    <cfRule type="expression" dxfId="5041" priority="6602" stopIfTrue="1">
      <formula>WEEKDAY($A30)=1</formula>
    </cfRule>
  </conditionalFormatting>
  <conditionalFormatting sqref="FK30">
    <cfRule type="expression" dxfId="5040" priority="6598" stopIfTrue="1">
      <formula>WEEKDAY($A30)=1</formula>
    </cfRule>
  </conditionalFormatting>
  <conditionalFormatting sqref="FK30">
    <cfRule type="expression" dxfId="5039" priority="6601" stopIfTrue="1">
      <formula>WEEKDAY($A30)=1</formula>
    </cfRule>
  </conditionalFormatting>
  <conditionalFormatting sqref="FK30">
    <cfRule type="expression" dxfId="5038" priority="6600" stopIfTrue="1">
      <formula>WEEKDAY($A30)=1</formula>
    </cfRule>
  </conditionalFormatting>
  <conditionalFormatting sqref="FK30">
    <cfRule type="expression" dxfId="5037" priority="6599" stopIfTrue="1">
      <formula>WEEKDAY($A30)=1</formula>
    </cfRule>
  </conditionalFormatting>
  <conditionalFormatting sqref="FK30">
    <cfRule type="expression" dxfId="5036" priority="6597" stopIfTrue="1">
      <formula>WEEKDAY($A30)=1</formula>
    </cfRule>
  </conditionalFormatting>
  <conditionalFormatting sqref="FK30">
    <cfRule type="expression" dxfId="5035" priority="6596" stopIfTrue="1">
      <formula>WEEKDAY($A30)=1</formula>
    </cfRule>
  </conditionalFormatting>
  <conditionalFormatting sqref="FK30">
    <cfRule type="expression" dxfId="5034" priority="6595" stopIfTrue="1">
      <formula>WEEKDAY($A30)=1</formula>
    </cfRule>
  </conditionalFormatting>
  <conditionalFormatting sqref="FK30">
    <cfRule type="expression" dxfId="5033" priority="6594" stopIfTrue="1">
      <formula>WEEKDAY($A30)=1</formula>
    </cfRule>
  </conditionalFormatting>
  <conditionalFormatting sqref="FK30">
    <cfRule type="expression" dxfId="5032" priority="6547" stopIfTrue="1">
      <formula>WEEKDAY($A30)=1</formula>
    </cfRule>
  </conditionalFormatting>
  <conditionalFormatting sqref="FK30">
    <cfRule type="expression" dxfId="5031" priority="6593" stopIfTrue="1">
      <formula>WEEKDAY($A30)=1</formula>
    </cfRule>
  </conditionalFormatting>
  <conditionalFormatting sqref="FK30">
    <cfRule type="expression" dxfId="5030" priority="6592" stopIfTrue="1">
      <formula>WEEKDAY($A30)=1</formula>
    </cfRule>
  </conditionalFormatting>
  <conditionalFormatting sqref="FK30">
    <cfRule type="expression" dxfId="5029" priority="6591" stopIfTrue="1">
      <formula>WEEKDAY($A30)=1</formula>
    </cfRule>
  </conditionalFormatting>
  <conditionalFormatting sqref="FK30">
    <cfRule type="expression" dxfId="5028" priority="6590" stopIfTrue="1">
      <formula>WEEKDAY($A30)=1</formula>
    </cfRule>
  </conditionalFormatting>
  <conditionalFormatting sqref="FK30">
    <cfRule type="expression" dxfId="5027" priority="6589" stopIfTrue="1">
      <formula>WEEKDAY($A30)=1</formula>
    </cfRule>
  </conditionalFormatting>
  <conditionalFormatting sqref="FK30">
    <cfRule type="expression" dxfId="5026" priority="6588" stopIfTrue="1">
      <formula>WEEKDAY($A30)=1</formula>
    </cfRule>
  </conditionalFormatting>
  <conditionalFormatting sqref="FK30">
    <cfRule type="expression" dxfId="5025" priority="6587" stopIfTrue="1">
      <formula>WEEKDAY($A30)=1</formula>
    </cfRule>
  </conditionalFormatting>
  <conditionalFormatting sqref="FK30">
    <cfRule type="expression" dxfId="5024" priority="6586" stopIfTrue="1">
      <formula>WEEKDAY($A30)=1</formula>
    </cfRule>
  </conditionalFormatting>
  <conditionalFormatting sqref="FK30">
    <cfRule type="expression" dxfId="5023" priority="6585" stopIfTrue="1">
      <formula>WEEKDAY($A30)=1</formula>
    </cfRule>
  </conditionalFormatting>
  <conditionalFormatting sqref="FK30">
    <cfRule type="expression" dxfId="5022" priority="6584" stopIfTrue="1">
      <formula>WEEKDAY($A30)=1</formula>
    </cfRule>
  </conditionalFormatting>
  <conditionalFormatting sqref="FK30">
    <cfRule type="expression" dxfId="5021" priority="6583" stopIfTrue="1">
      <formula>WEEKDAY($A30)=1</formula>
    </cfRule>
  </conditionalFormatting>
  <conditionalFormatting sqref="FK30">
    <cfRule type="expression" dxfId="5020" priority="6582" stopIfTrue="1">
      <formula>WEEKDAY($A30)=1</formula>
    </cfRule>
  </conditionalFormatting>
  <conditionalFormatting sqref="FK30">
    <cfRule type="expression" dxfId="5019" priority="6581" stopIfTrue="1">
      <formula>WEEKDAY($A30)=1</formula>
    </cfRule>
  </conditionalFormatting>
  <conditionalFormatting sqref="FK30">
    <cfRule type="expression" dxfId="5018" priority="6580" stopIfTrue="1">
      <formula>WEEKDAY($A30)=1</formula>
    </cfRule>
  </conditionalFormatting>
  <conditionalFormatting sqref="FK30">
    <cfRule type="expression" dxfId="5017" priority="6579" stopIfTrue="1">
      <formula>WEEKDAY($A30)=1</formula>
    </cfRule>
  </conditionalFormatting>
  <conditionalFormatting sqref="FK30">
    <cfRule type="expression" dxfId="5016" priority="6578" stopIfTrue="1">
      <formula>WEEKDAY($A30)=1</formula>
    </cfRule>
  </conditionalFormatting>
  <conditionalFormatting sqref="FK30">
    <cfRule type="expression" dxfId="5015" priority="6577" stopIfTrue="1">
      <formula>WEEKDAY($A30)=1</formula>
    </cfRule>
  </conditionalFormatting>
  <conditionalFormatting sqref="FK30">
    <cfRule type="expression" dxfId="5014" priority="6576" stopIfTrue="1">
      <formula>WEEKDAY($A30)=1</formula>
    </cfRule>
  </conditionalFormatting>
  <conditionalFormatting sqref="FK30">
    <cfRule type="expression" dxfId="5013" priority="6575" stopIfTrue="1">
      <formula>WEEKDAY($A30)=1</formula>
    </cfRule>
  </conditionalFormatting>
  <conditionalFormatting sqref="FK30">
    <cfRule type="expression" dxfId="5012" priority="6574" stopIfTrue="1">
      <formula>WEEKDAY($A30)=1</formula>
    </cfRule>
  </conditionalFormatting>
  <conditionalFormatting sqref="FK30">
    <cfRule type="expression" dxfId="5011" priority="6573" stopIfTrue="1">
      <formula>WEEKDAY($A30)=1</formula>
    </cfRule>
  </conditionalFormatting>
  <conditionalFormatting sqref="FK30">
    <cfRule type="expression" dxfId="5010" priority="6572" stopIfTrue="1">
      <formula>WEEKDAY($A30)=1</formula>
    </cfRule>
  </conditionalFormatting>
  <conditionalFormatting sqref="FK30">
    <cfRule type="expression" dxfId="5009" priority="6571" stopIfTrue="1">
      <formula>WEEKDAY($A30)=1</formula>
    </cfRule>
  </conditionalFormatting>
  <conditionalFormatting sqref="FK30">
    <cfRule type="expression" dxfId="5008" priority="6570" stopIfTrue="1">
      <formula>WEEKDAY($A30)=1</formula>
    </cfRule>
  </conditionalFormatting>
  <conditionalFormatting sqref="FK30">
    <cfRule type="expression" dxfId="5007" priority="6569" stopIfTrue="1">
      <formula>WEEKDAY($A30)=1</formula>
    </cfRule>
  </conditionalFormatting>
  <conditionalFormatting sqref="FK30">
    <cfRule type="expression" dxfId="5006" priority="6568" stopIfTrue="1">
      <formula>WEEKDAY($A30)=1</formula>
    </cfRule>
  </conditionalFormatting>
  <conditionalFormatting sqref="FK30">
    <cfRule type="expression" dxfId="5005" priority="6567" stopIfTrue="1">
      <formula>WEEKDAY($A30)=1</formula>
    </cfRule>
  </conditionalFormatting>
  <conditionalFormatting sqref="FK30">
    <cfRule type="expression" dxfId="5004" priority="6566" stopIfTrue="1">
      <formula>WEEKDAY($A30)=1</formula>
    </cfRule>
  </conditionalFormatting>
  <conditionalFormatting sqref="FK30">
    <cfRule type="expression" dxfId="5003" priority="6565" stopIfTrue="1">
      <formula>WEEKDAY($A30)=1</formula>
    </cfRule>
  </conditionalFormatting>
  <conditionalFormatting sqref="FK30">
    <cfRule type="expression" dxfId="5002" priority="6564" stopIfTrue="1">
      <formula>WEEKDAY($A30)=1</formula>
    </cfRule>
  </conditionalFormatting>
  <conditionalFormatting sqref="FK30">
    <cfRule type="expression" dxfId="5001" priority="6563" stopIfTrue="1">
      <formula>WEEKDAY($A30)=1</formula>
    </cfRule>
  </conditionalFormatting>
  <conditionalFormatting sqref="FK30">
    <cfRule type="expression" dxfId="5000" priority="6562" stopIfTrue="1">
      <formula>WEEKDAY($A30)=1</formula>
    </cfRule>
  </conditionalFormatting>
  <conditionalFormatting sqref="FK30">
    <cfRule type="expression" dxfId="4999" priority="6561" stopIfTrue="1">
      <formula>WEEKDAY($A30)=1</formula>
    </cfRule>
  </conditionalFormatting>
  <conditionalFormatting sqref="FK30">
    <cfRule type="expression" dxfId="4998" priority="6560" stopIfTrue="1">
      <formula>WEEKDAY($A30)=1</formula>
    </cfRule>
  </conditionalFormatting>
  <conditionalFormatting sqref="FK30">
    <cfRule type="expression" dxfId="4997" priority="6559" stopIfTrue="1">
      <formula>WEEKDAY($A30)=1</formula>
    </cfRule>
  </conditionalFormatting>
  <conditionalFormatting sqref="FK30">
    <cfRule type="expression" dxfId="4996" priority="6558" stopIfTrue="1">
      <formula>WEEKDAY($A30)=1</formula>
    </cfRule>
  </conditionalFormatting>
  <conditionalFormatting sqref="FK30">
    <cfRule type="expression" dxfId="4995" priority="6557" stopIfTrue="1">
      <formula>WEEKDAY($A30)=1</formula>
    </cfRule>
  </conditionalFormatting>
  <conditionalFormatting sqref="FK30">
    <cfRule type="expression" dxfId="4994" priority="6556" stopIfTrue="1">
      <formula>WEEKDAY($A30)=1</formula>
    </cfRule>
  </conditionalFormatting>
  <conditionalFormatting sqref="FK30">
    <cfRule type="expression" dxfId="4993" priority="6555" stopIfTrue="1">
      <formula>WEEKDAY($A30)=1</formula>
    </cfRule>
  </conditionalFormatting>
  <conditionalFormatting sqref="FK30">
    <cfRule type="expression" dxfId="4992" priority="6554" stopIfTrue="1">
      <formula>WEEKDAY($A30)=1</formula>
    </cfRule>
  </conditionalFormatting>
  <conditionalFormatting sqref="FK30">
    <cfRule type="expression" dxfId="4991" priority="6553" stopIfTrue="1">
      <formula>WEEKDAY($A30)=1</formula>
    </cfRule>
  </conditionalFormatting>
  <conditionalFormatting sqref="FK30">
    <cfRule type="expression" dxfId="4990" priority="6552" stopIfTrue="1">
      <formula>WEEKDAY($A30)=1</formula>
    </cfRule>
  </conditionalFormatting>
  <conditionalFormatting sqref="FK30">
    <cfRule type="expression" dxfId="4989" priority="6551" stopIfTrue="1">
      <formula>WEEKDAY($A30)=1</formula>
    </cfRule>
  </conditionalFormatting>
  <conditionalFormatting sqref="FK30">
    <cfRule type="expression" dxfId="4988" priority="6550" stopIfTrue="1">
      <formula>WEEKDAY($A30)=1</formula>
    </cfRule>
  </conditionalFormatting>
  <conditionalFormatting sqref="FK30">
    <cfRule type="expression" dxfId="4987" priority="6549" stopIfTrue="1">
      <formula>WEEKDAY($A30)=1</formula>
    </cfRule>
  </conditionalFormatting>
  <conditionalFormatting sqref="FK30">
    <cfRule type="expression" dxfId="4986" priority="6548" stopIfTrue="1">
      <formula>WEEKDAY($A30)=1</formula>
    </cfRule>
  </conditionalFormatting>
  <conditionalFormatting sqref="FK30">
    <cfRule type="expression" dxfId="4985" priority="6543" stopIfTrue="1">
      <formula>WEEKDAY($A30)=1</formula>
    </cfRule>
  </conditionalFormatting>
  <conditionalFormatting sqref="FK30">
    <cfRule type="expression" dxfId="4984" priority="6546" stopIfTrue="1">
      <formula>WEEKDAY($A30)=1</formula>
    </cfRule>
  </conditionalFormatting>
  <conditionalFormatting sqref="FK30">
    <cfRule type="expression" dxfId="4983" priority="6545" stopIfTrue="1">
      <formula>WEEKDAY($A30)=1</formula>
    </cfRule>
  </conditionalFormatting>
  <conditionalFormatting sqref="FK30">
    <cfRule type="expression" dxfId="4982" priority="6544" stopIfTrue="1">
      <formula>WEEKDAY($A30)=1</formula>
    </cfRule>
  </conditionalFormatting>
  <conditionalFormatting sqref="FK30">
    <cfRule type="expression" dxfId="4981" priority="6542" stopIfTrue="1">
      <formula>WEEKDAY($A30)=1</formula>
    </cfRule>
  </conditionalFormatting>
  <conditionalFormatting sqref="FK30">
    <cfRule type="expression" dxfId="4980" priority="6541" stopIfTrue="1">
      <formula>WEEKDAY($A30)=1</formula>
    </cfRule>
  </conditionalFormatting>
  <conditionalFormatting sqref="FK30">
    <cfRule type="expression" dxfId="4979" priority="6540" stopIfTrue="1">
      <formula>WEEKDAY($A30)=1</formula>
    </cfRule>
  </conditionalFormatting>
  <conditionalFormatting sqref="FK30">
    <cfRule type="expression" dxfId="4978" priority="6539" stopIfTrue="1">
      <formula>WEEKDAY($A30)=1</formula>
    </cfRule>
  </conditionalFormatting>
  <conditionalFormatting sqref="FK30">
    <cfRule type="expression" dxfId="4977" priority="6492" stopIfTrue="1">
      <formula>WEEKDAY($A30)=1</formula>
    </cfRule>
  </conditionalFormatting>
  <conditionalFormatting sqref="FK30">
    <cfRule type="expression" dxfId="4976" priority="6538" stopIfTrue="1">
      <formula>WEEKDAY($A30)=1</formula>
    </cfRule>
  </conditionalFormatting>
  <conditionalFormatting sqref="FK30">
    <cfRule type="expression" dxfId="4975" priority="6537" stopIfTrue="1">
      <formula>WEEKDAY($A30)=1</formula>
    </cfRule>
  </conditionalFormatting>
  <conditionalFormatting sqref="FK30">
    <cfRule type="expression" dxfId="4974" priority="6536" stopIfTrue="1">
      <formula>WEEKDAY($A30)=1</formula>
    </cfRule>
  </conditionalFormatting>
  <conditionalFormatting sqref="FK30">
    <cfRule type="expression" dxfId="4973" priority="6535" stopIfTrue="1">
      <formula>WEEKDAY($A30)=1</formula>
    </cfRule>
  </conditionalFormatting>
  <conditionalFormatting sqref="FK30">
    <cfRule type="expression" dxfId="4972" priority="6534" stopIfTrue="1">
      <formula>WEEKDAY($A30)=1</formula>
    </cfRule>
  </conditionalFormatting>
  <conditionalFormatting sqref="FK30">
    <cfRule type="expression" dxfId="4971" priority="6533" stopIfTrue="1">
      <formula>WEEKDAY($A30)=1</formula>
    </cfRule>
  </conditionalFormatting>
  <conditionalFormatting sqref="FK30">
    <cfRule type="expression" dxfId="4970" priority="6532" stopIfTrue="1">
      <formula>WEEKDAY($A30)=1</formula>
    </cfRule>
  </conditionalFormatting>
  <conditionalFormatting sqref="FK30">
    <cfRule type="expression" dxfId="4969" priority="6531" stopIfTrue="1">
      <formula>WEEKDAY($A30)=1</formula>
    </cfRule>
  </conditionalFormatting>
  <conditionalFormatting sqref="FK30">
    <cfRule type="expression" dxfId="4968" priority="6530" stopIfTrue="1">
      <formula>WEEKDAY($A30)=1</formula>
    </cfRule>
  </conditionalFormatting>
  <conditionalFormatting sqref="FK30">
    <cfRule type="expression" dxfId="4967" priority="6529" stopIfTrue="1">
      <formula>WEEKDAY($A30)=1</formula>
    </cfRule>
  </conditionalFormatting>
  <conditionalFormatting sqref="FK30">
    <cfRule type="expression" dxfId="4966" priority="6528" stopIfTrue="1">
      <formula>WEEKDAY($A30)=1</formula>
    </cfRule>
  </conditionalFormatting>
  <conditionalFormatting sqref="FK30">
    <cfRule type="expression" dxfId="4965" priority="6527" stopIfTrue="1">
      <formula>WEEKDAY($A30)=1</formula>
    </cfRule>
  </conditionalFormatting>
  <conditionalFormatting sqref="FK30">
    <cfRule type="expression" dxfId="4964" priority="6526" stopIfTrue="1">
      <formula>WEEKDAY($A30)=1</formula>
    </cfRule>
  </conditionalFormatting>
  <conditionalFormatting sqref="FK30">
    <cfRule type="expression" dxfId="4963" priority="6525" stopIfTrue="1">
      <formula>WEEKDAY($A30)=1</formula>
    </cfRule>
  </conditionalFormatting>
  <conditionalFormatting sqref="FK30">
    <cfRule type="expression" dxfId="4962" priority="6524" stopIfTrue="1">
      <formula>WEEKDAY($A30)=1</formula>
    </cfRule>
  </conditionalFormatting>
  <conditionalFormatting sqref="FK30">
    <cfRule type="expression" dxfId="4961" priority="6523" stopIfTrue="1">
      <formula>WEEKDAY($A30)=1</formula>
    </cfRule>
  </conditionalFormatting>
  <conditionalFormatting sqref="FK30">
    <cfRule type="expression" dxfId="4960" priority="6522" stopIfTrue="1">
      <formula>WEEKDAY($A30)=1</formula>
    </cfRule>
  </conditionalFormatting>
  <conditionalFormatting sqref="FK30">
    <cfRule type="expression" dxfId="4959" priority="6521" stopIfTrue="1">
      <formula>WEEKDAY($A30)=1</formula>
    </cfRule>
  </conditionalFormatting>
  <conditionalFormatting sqref="FK30">
    <cfRule type="expression" dxfId="4958" priority="6520" stopIfTrue="1">
      <formula>WEEKDAY($A30)=1</formula>
    </cfRule>
  </conditionalFormatting>
  <conditionalFormatting sqref="FK30">
    <cfRule type="expression" dxfId="4957" priority="6519" stopIfTrue="1">
      <formula>WEEKDAY($A30)=1</formula>
    </cfRule>
  </conditionalFormatting>
  <conditionalFormatting sqref="FK30">
    <cfRule type="expression" dxfId="4956" priority="6518" stopIfTrue="1">
      <formula>WEEKDAY($A30)=1</formula>
    </cfRule>
  </conditionalFormatting>
  <conditionalFormatting sqref="FK30">
    <cfRule type="expression" dxfId="4955" priority="6517" stopIfTrue="1">
      <formula>WEEKDAY($A30)=1</formula>
    </cfRule>
  </conditionalFormatting>
  <conditionalFormatting sqref="FK30">
    <cfRule type="expression" dxfId="4954" priority="6516" stopIfTrue="1">
      <formula>WEEKDAY($A30)=1</formula>
    </cfRule>
  </conditionalFormatting>
  <conditionalFormatting sqref="FK30">
    <cfRule type="expression" dxfId="4953" priority="6515" stopIfTrue="1">
      <formula>WEEKDAY($A30)=1</formula>
    </cfRule>
  </conditionalFormatting>
  <conditionalFormatting sqref="FK30">
    <cfRule type="expression" dxfId="4952" priority="6514" stopIfTrue="1">
      <formula>WEEKDAY($A30)=1</formula>
    </cfRule>
  </conditionalFormatting>
  <conditionalFormatting sqref="FK30">
    <cfRule type="expression" dxfId="4951" priority="6513" stopIfTrue="1">
      <formula>WEEKDAY($A30)=1</formula>
    </cfRule>
  </conditionalFormatting>
  <conditionalFormatting sqref="FK30">
    <cfRule type="expression" dxfId="4950" priority="6512" stopIfTrue="1">
      <formula>WEEKDAY($A30)=1</formula>
    </cfRule>
  </conditionalFormatting>
  <conditionalFormatting sqref="FK30">
    <cfRule type="expression" dxfId="4949" priority="6511" stopIfTrue="1">
      <formula>WEEKDAY($A30)=1</formula>
    </cfRule>
  </conditionalFormatting>
  <conditionalFormatting sqref="FK30">
    <cfRule type="expression" dxfId="4948" priority="6510" stopIfTrue="1">
      <formula>WEEKDAY($A30)=1</formula>
    </cfRule>
  </conditionalFormatting>
  <conditionalFormatting sqref="FK30">
    <cfRule type="expression" dxfId="4947" priority="6509" stopIfTrue="1">
      <formula>WEEKDAY($A30)=1</formula>
    </cfRule>
  </conditionalFormatting>
  <conditionalFormatting sqref="FK30">
    <cfRule type="expression" dxfId="4946" priority="6508" stopIfTrue="1">
      <formula>WEEKDAY($A30)=1</formula>
    </cfRule>
  </conditionalFormatting>
  <conditionalFormatting sqref="FK30">
    <cfRule type="expression" dxfId="4945" priority="6507" stopIfTrue="1">
      <formula>WEEKDAY($A30)=1</formula>
    </cfRule>
  </conditionalFormatting>
  <conditionalFormatting sqref="FK30">
    <cfRule type="expression" dxfId="4944" priority="6506" stopIfTrue="1">
      <formula>WEEKDAY($A30)=1</formula>
    </cfRule>
  </conditionalFormatting>
  <conditionalFormatting sqref="FK30">
    <cfRule type="expression" dxfId="4943" priority="6505" stopIfTrue="1">
      <formula>WEEKDAY($A30)=1</formula>
    </cfRule>
  </conditionalFormatting>
  <conditionalFormatting sqref="FK30">
    <cfRule type="expression" dxfId="4942" priority="6504" stopIfTrue="1">
      <formula>WEEKDAY($A30)=1</formula>
    </cfRule>
  </conditionalFormatting>
  <conditionalFormatting sqref="FK30">
    <cfRule type="expression" dxfId="4941" priority="6503" stopIfTrue="1">
      <formula>WEEKDAY($A30)=1</formula>
    </cfRule>
  </conditionalFormatting>
  <conditionalFormatting sqref="FK30">
    <cfRule type="expression" dxfId="4940" priority="6502" stopIfTrue="1">
      <formula>WEEKDAY($A30)=1</formula>
    </cfRule>
  </conditionalFormatting>
  <conditionalFormatting sqref="FK30">
    <cfRule type="expression" dxfId="4939" priority="6501" stopIfTrue="1">
      <formula>WEEKDAY($A30)=1</formula>
    </cfRule>
  </conditionalFormatting>
  <conditionalFormatting sqref="FK30">
    <cfRule type="expression" dxfId="4938" priority="6500" stopIfTrue="1">
      <formula>WEEKDAY($A30)=1</formula>
    </cfRule>
  </conditionalFormatting>
  <conditionalFormatting sqref="FK30">
    <cfRule type="expression" dxfId="4937" priority="6499" stopIfTrue="1">
      <formula>WEEKDAY($A30)=1</formula>
    </cfRule>
  </conditionalFormatting>
  <conditionalFormatting sqref="FK30">
    <cfRule type="expression" dxfId="4936" priority="6498" stopIfTrue="1">
      <formula>WEEKDAY($A30)=1</formula>
    </cfRule>
  </conditionalFormatting>
  <conditionalFormatting sqref="FK30">
    <cfRule type="expression" dxfId="4935" priority="6497" stopIfTrue="1">
      <formula>WEEKDAY($A30)=1</formula>
    </cfRule>
  </conditionalFormatting>
  <conditionalFormatting sqref="FK30">
    <cfRule type="expression" dxfId="4934" priority="6496" stopIfTrue="1">
      <formula>WEEKDAY($A30)=1</formula>
    </cfRule>
  </conditionalFormatting>
  <conditionalFormatting sqref="FK30">
    <cfRule type="expression" dxfId="4933" priority="6495" stopIfTrue="1">
      <formula>WEEKDAY($A30)=1</formula>
    </cfRule>
  </conditionalFormatting>
  <conditionalFormatting sqref="FK30">
    <cfRule type="expression" dxfId="4932" priority="6494" stopIfTrue="1">
      <formula>WEEKDAY($A30)=1</formula>
    </cfRule>
  </conditionalFormatting>
  <conditionalFormatting sqref="FK30">
    <cfRule type="expression" dxfId="4931" priority="6493" stopIfTrue="1">
      <formula>WEEKDAY($A30)=1</formula>
    </cfRule>
  </conditionalFormatting>
  <conditionalFormatting sqref="FK30">
    <cfRule type="expression" dxfId="4930" priority="6491" stopIfTrue="1">
      <formula>WEEKDAY($A30)=1</formula>
    </cfRule>
  </conditionalFormatting>
  <conditionalFormatting sqref="FK30">
    <cfRule type="expression" dxfId="4929" priority="6490" stopIfTrue="1">
      <formula>WEEKDAY($A30)=1</formula>
    </cfRule>
  </conditionalFormatting>
  <conditionalFormatting sqref="FK30">
    <cfRule type="expression" dxfId="4928" priority="6489" stopIfTrue="1">
      <formula>WEEKDAY($A30)=1</formula>
    </cfRule>
  </conditionalFormatting>
  <conditionalFormatting sqref="FK30">
    <cfRule type="expression" dxfId="4927" priority="6488" stopIfTrue="1">
      <formula>WEEKDAY($A30)=1</formula>
    </cfRule>
  </conditionalFormatting>
  <conditionalFormatting sqref="FK30">
    <cfRule type="expression" dxfId="4926" priority="6487" stopIfTrue="1">
      <formula>WEEKDAY($A30)=1</formula>
    </cfRule>
  </conditionalFormatting>
  <conditionalFormatting sqref="FK30">
    <cfRule type="expression" dxfId="4925" priority="6486" stopIfTrue="1">
      <formula>WEEKDAY($A30)=1</formula>
    </cfRule>
  </conditionalFormatting>
  <conditionalFormatting sqref="FK30">
    <cfRule type="expression" dxfId="4924" priority="6485" stopIfTrue="1">
      <formula>WEEKDAY($A30)=1</formula>
    </cfRule>
  </conditionalFormatting>
  <conditionalFormatting sqref="FK30">
    <cfRule type="expression" dxfId="4923" priority="6484" stopIfTrue="1">
      <formula>WEEKDAY($A30)=1</formula>
    </cfRule>
  </conditionalFormatting>
  <conditionalFormatting sqref="FK30">
    <cfRule type="expression" dxfId="4922" priority="6483" stopIfTrue="1">
      <formula>WEEKDAY($A30)=1</formula>
    </cfRule>
  </conditionalFormatting>
  <conditionalFormatting sqref="FK30">
    <cfRule type="expression" dxfId="4921" priority="6482" stopIfTrue="1">
      <formula>WEEKDAY($A30)=1</formula>
    </cfRule>
  </conditionalFormatting>
  <conditionalFormatting sqref="FK30">
    <cfRule type="expression" dxfId="4920" priority="6481" stopIfTrue="1">
      <formula>WEEKDAY($A30)=1</formula>
    </cfRule>
  </conditionalFormatting>
  <conditionalFormatting sqref="FK30">
    <cfRule type="expression" dxfId="4919" priority="6480" stopIfTrue="1">
      <formula>WEEKDAY($A30)=1</formula>
    </cfRule>
  </conditionalFormatting>
  <conditionalFormatting sqref="FK30">
    <cfRule type="expression" dxfId="4918" priority="6479" stopIfTrue="1">
      <formula>WEEKDAY($A30)=1</formula>
    </cfRule>
  </conditionalFormatting>
  <conditionalFormatting sqref="FK30">
    <cfRule type="expression" dxfId="4917" priority="6478" stopIfTrue="1">
      <formula>WEEKDAY($A30)=1</formula>
    </cfRule>
  </conditionalFormatting>
  <conditionalFormatting sqref="FK30">
    <cfRule type="expression" dxfId="4916" priority="6477" stopIfTrue="1">
      <formula>WEEKDAY($A30)=1</formula>
    </cfRule>
  </conditionalFormatting>
  <conditionalFormatting sqref="FK30">
    <cfRule type="expression" dxfId="4915" priority="6476" stopIfTrue="1">
      <formula>WEEKDAY($A30)=1</formula>
    </cfRule>
  </conditionalFormatting>
  <conditionalFormatting sqref="FK30">
    <cfRule type="expression" dxfId="4914" priority="6475" stopIfTrue="1">
      <formula>WEEKDAY($A30)=1</formula>
    </cfRule>
  </conditionalFormatting>
  <conditionalFormatting sqref="FK30">
    <cfRule type="expression" dxfId="4913" priority="6474" stopIfTrue="1">
      <formula>WEEKDAY($A30)=1</formula>
    </cfRule>
  </conditionalFormatting>
  <conditionalFormatting sqref="FK30">
    <cfRule type="expression" dxfId="4912" priority="6473" stopIfTrue="1">
      <formula>WEEKDAY($A30)=1</formula>
    </cfRule>
  </conditionalFormatting>
  <conditionalFormatting sqref="FK30">
    <cfRule type="expression" dxfId="4911" priority="6472" stopIfTrue="1">
      <formula>WEEKDAY($A30)=1</formula>
    </cfRule>
  </conditionalFormatting>
  <conditionalFormatting sqref="FK30">
    <cfRule type="expression" dxfId="4910" priority="6471" stopIfTrue="1">
      <formula>WEEKDAY($A30)=1</formula>
    </cfRule>
  </conditionalFormatting>
  <conditionalFormatting sqref="FK30">
    <cfRule type="expression" dxfId="4909" priority="6470" stopIfTrue="1">
      <formula>WEEKDAY($A30)=1</formula>
    </cfRule>
  </conditionalFormatting>
  <conditionalFormatting sqref="FK30">
    <cfRule type="expression" dxfId="4908" priority="6469" stopIfTrue="1">
      <formula>WEEKDAY($A30)=1</formula>
    </cfRule>
  </conditionalFormatting>
  <conditionalFormatting sqref="FK30">
    <cfRule type="expression" dxfId="4907" priority="6468" stopIfTrue="1">
      <formula>WEEKDAY($A30)=1</formula>
    </cfRule>
  </conditionalFormatting>
  <conditionalFormatting sqref="FK30">
    <cfRule type="expression" dxfId="4906" priority="6467" stopIfTrue="1">
      <formula>WEEKDAY($A30)=1</formula>
    </cfRule>
  </conditionalFormatting>
  <conditionalFormatting sqref="FK30">
    <cfRule type="expression" dxfId="4905" priority="6466" stopIfTrue="1">
      <formula>WEEKDAY($A30)=1</formula>
    </cfRule>
  </conditionalFormatting>
  <conditionalFormatting sqref="FK30">
    <cfRule type="expression" dxfId="4904" priority="6465" stopIfTrue="1">
      <formula>WEEKDAY($A30)=1</formula>
    </cfRule>
  </conditionalFormatting>
  <conditionalFormatting sqref="FK30">
    <cfRule type="expression" dxfId="4903" priority="6464" stopIfTrue="1">
      <formula>WEEKDAY($A30)=1</formula>
    </cfRule>
  </conditionalFormatting>
  <conditionalFormatting sqref="FK30">
    <cfRule type="expression" dxfId="4902" priority="6463" stopIfTrue="1">
      <formula>WEEKDAY($A30)=1</formula>
    </cfRule>
  </conditionalFormatting>
  <conditionalFormatting sqref="FK30">
    <cfRule type="expression" dxfId="4901" priority="6462" stopIfTrue="1">
      <formula>WEEKDAY($A30)=1</formula>
    </cfRule>
  </conditionalFormatting>
  <conditionalFormatting sqref="FK30">
    <cfRule type="expression" dxfId="4900" priority="6461" stopIfTrue="1">
      <formula>WEEKDAY($A30)=1</formula>
    </cfRule>
  </conditionalFormatting>
  <conditionalFormatting sqref="FK30">
    <cfRule type="expression" dxfId="4899" priority="6460" stopIfTrue="1">
      <formula>WEEKDAY($A30)=1</formula>
    </cfRule>
  </conditionalFormatting>
  <conditionalFormatting sqref="FK30">
    <cfRule type="expression" dxfId="4898" priority="6459" stopIfTrue="1">
      <formula>WEEKDAY($A30)=1</formula>
    </cfRule>
  </conditionalFormatting>
  <conditionalFormatting sqref="FK30">
    <cfRule type="expression" dxfId="4897" priority="6458" stopIfTrue="1">
      <formula>WEEKDAY($A30)=1</formula>
    </cfRule>
  </conditionalFormatting>
  <conditionalFormatting sqref="FK30">
    <cfRule type="expression" dxfId="4896" priority="6454" stopIfTrue="1">
      <formula>WEEKDAY($A30)=1</formula>
    </cfRule>
  </conditionalFormatting>
  <conditionalFormatting sqref="FK30">
    <cfRule type="expression" dxfId="4895" priority="6457" stopIfTrue="1">
      <formula>WEEKDAY($A30)=1</formula>
    </cfRule>
  </conditionalFormatting>
  <conditionalFormatting sqref="FK30">
    <cfRule type="expression" dxfId="4894" priority="6456" stopIfTrue="1">
      <formula>WEEKDAY($A30)=1</formula>
    </cfRule>
  </conditionalFormatting>
  <conditionalFormatting sqref="FK30">
    <cfRule type="expression" dxfId="4893" priority="6455" stopIfTrue="1">
      <formula>WEEKDAY($A30)=1</formula>
    </cfRule>
  </conditionalFormatting>
  <conditionalFormatting sqref="FK30">
    <cfRule type="expression" dxfId="4892" priority="6453" stopIfTrue="1">
      <formula>WEEKDAY($A30)=1</formula>
    </cfRule>
  </conditionalFormatting>
  <conditionalFormatting sqref="FK30">
    <cfRule type="expression" dxfId="4891" priority="6452" stopIfTrue="1">
      <formula>WEEKDAY($A30)=1</formula>
    </cfRule>
  </conditionalFormatting>
  <conditionalFormatting sqref="FK30">
    <cfRule type="expression" dxfId="4890" priority="6451" stopIfTrue="1">
      <formula>WEEKDAY($A30)=1</formula>
    </cfRule>
  </conditionalFormatting>
  <conditionalFormatting sqref="FK30">
    <cfRule type="expression" dxfId="4889" priority="6450" stopIfTrue="1">
      <formula>WEEKDAY($A30)=1</formula>
    </cfRule>
  </conditionalFormatting>
  <conditionalFormatting sqref="FK30">
    <cfRule type="expression" dxfId="4888" priority="6403" stopIfTrue="1">
      <formula>WEEKDAY($A30)=1</formula>
    </cfRule>
  </conditionalFormatting>
  <conditionalFormatting sqref="FK30">
    <cfRule type="expression" dxfId="4887" priority="6449" stopIfTrue="1">
      <formula>WEEKDAY($A30)=1</formula>
    </cfRule>
  </conditionalFormatting>
  <conditionalFormatting sqref="FK30">
    <cfRule type="expression" dxfId="4886" priority="6448" stopIfTrue="1">
      <formula>WEEKDAY($A30)=1</formula>
    </cfRule>
  </conditionalFormatting>
  <conditionalFormatting sqref="FK30">
    <cfRule type="expression" dxfId="4885" priority="6447" stopIfTrue="1">
      <formula>WEEKDAY($A30)=1</formula>
    </cfRule>
  </conditionalFormatting>
  <conditionalFormatting sqref="FK30">
    <cfRule type="expression" dxfId="4884" priority="6446" stopIfTrue="1">
      <formula>WEEKDAY($A30)=1</formula>
    </cfRule>
  </conditionalFormatting>
  <conditionalFormatting sqref="FK30">
    <cfRule type="expression" dxfId="4883" priority="6445" stopIfTrue="1">
      <formula>WEEKDAY($A30)=1</formula>
    </cfRule>
  </conditionalFormatting>
  <conditionalFormatting sqref="FK30">
    <cfRule type="expression" dxfId="4882" priority="6444" stopIfTrue="1">
      <formula>WEEKDAY($A30)=1</formula>
    </cfRule>
  </conditionalFormatting>
  <conditionalFormatting sqref="FK30">
    <cfRule type="expression" dxfId="4881" priority="6443" stopIfTrue="1">
      <formula>WEEKDAY($A30)=1</formula>
    </cfRule>
  </conditionalFormatting>
  <conditionalFormatting sqref="FK30">
    <cfRule type="expression" dxfId="4880" priority="6442" stopIfTrue="1">
      <formula>WEEKDAY($A30)=1</formula>
    </cfRule>
  </conditionalFormatting>
  <conditionalFormatting sqref="FK30">
    <cfRule type="expression" dxfId="4879" priority="6441" stopIfTrue="1">
      <formula>WEEKDAY($A30)=1</formula>
    </cfRule>
  </conditionalFormatting>
  <conditionalFormatting sqref="FK30">
    <cfRule type="expression" dxfId="4878" priority="6440" stopIfTrue="1">
      <formula>WEEKDAY($A30)=1</formula>
    </cfRule>
  </conditionalFormatting>
  <conditionalFormatting sqref="FK30">
    <cfRule type="expression" dxfId="4877" priority="6439" stopIfTrue="1">
      <formula>WEEKDAY($A30)=1</formula>
    </cfRule>
  </conditionalFormatting>
  <conditionalFormatting sqref="FK30">
    <cfRule type="expression" dxfId="4876" priority="6438" stopIfTrue="1">
      <formula>WEEKDAY($A30)=1</formula>
    </cfRule>
  </conditionalFormatting>
  <conditionalFormatting sqref="FK30">
    <cfRule type="expression" dxfId="4875" priority="6437" stopIfTrue="1">
      <formula>WEEKDAY($A30)=1</formula>
    </cfRule>
  </conditionalFormatting>
  <conditionalFormatting sqref="FK30">
    <cfRule type="expression" dxfId="4874" priority="6436" stopIfTrue="1">
      <formula>WEEKDAY($A30)=1</formula>
    </cfRule>
  </conditionalFormatting>
  <conditionalFormatting sqref="FK30">
    <cfRule type="expression" dxfId="4873" priority="6435" stopIfTrue="1">
      <formula>WEEKDAY($A30)=1</formula>
    </cfRule>
  </conditionalFormatting>
  <conditionalFormatting sqref="FK30">
    <cfRule type="expression" dxfId="4872" priority="6434" stopIfTrue="1">
      <formula>WEEKDAY($A30)=1</formula>
    </cfRule>
  </conditionalFormatting>
  <conditionalFormatting sqref="FK30">
    <cfRule type="expression" dxfId="4871" priority="6433" stopIfTrue="1">
      <formula>WEEKDAY($A30)=1</formula>
    </cfRule>
  </conditionalFormatting>
  <conditionalFormatting sqref="FK30">
    <cfRule type="expression" dxfId="4870" priority="6432" stopIfTrue="1">
      <formula>WEEKDAY($A30)=1</formula>
    </cfRule>
  </conditionalFormatting>
  <conditionalFormatting sqref="FK30">
    <cfRule type="expression" dxfId="4869" priority="6431" stopIfTrue="1">
      <formula>WEEKDAY($A30)=1</formula>
    </cfRule>
  </conditionalFormatting>
  <conditionalFormatting sqref="FK30">
    <cfRule type="expression" dxfId="4868" priority="6430" stopIfTrue="1">
      <formula>WEEKDAY($A30)=1</formula>
    </cfRule>
  </conditionalFormatting>
  <conditionalFormatting sqref="FK30">
    <cfRule type="expression" dxfId="4867" priority="6429" stopIfTrue="1">
      <formula>WEEKDAY($A30)=1</formula>
    </cfRule>
  </conditionalFormatting>
  <conditionalFormatting sqref="FK30">
    <cfRule type="expression" dxfId="4866" priority="6428" stopIfTrue="1">
      <formula>WEEKDAY($A30)=1</formula>
    </cfRule>
  </conditionalFormatting>
  <conditionalFormatting sqref="FK30">
    <cfRule type="expression" dxfId="4865" priority="6427" stopIfTrue="1">
      <formula>WEEKDAY($A30)=1</formula>
    </cfRule>
  </conditionalFormatting>
  <conditionalFormatting sqref="FK30">
    <cfRule type="expression" dxfId="4864" priority="6426" stopIfTrue="1">
      <formula>WEEKDAY($A30)=1</formula>
    </cfRule>
  </conditionalFormatting>
  <conditionalFormatting sqref="FK30">
    <cfRule type="expression" dxfId="4863" priority="6425" stopIfTrue="1">
      <formula>WEEKDAY($A30)=1</formula>
    </cfRule>
  </conditionalFormatting>
  <conditionalFormatting sqref="FK30">
    <cfRule type="expression" dxfId="4862" priority="6424" stopIfTrue="1">
      <formula>WEEKDAY($A30)=1</formula>
    </cfRule>
  </conditionalFormatting>
  <conditionalFormatting sqref="FK30">
    <cfRule type="expression" dxfId="4861" priority="6423" stopIfTrue="1">
      <formula>WEEKDAY($A30)=1</formula>
    </cfRule>
  </conditionalFormatting>
  <conditionalFormatting sqref="FK30">
    <cfRule type="expression" dxfId="4860" priority="6422" stopIfTrue="1">
      <formula>WEEKDAY($A30)=1</formula>
    </cfRule>
  </conditionalFormatting>
  <conditionalFormatting sqref="FK30">
    <cfRule type="expression" dxfId="4859" priority="6421" stopIfTrue="1">
      <formula>WEEKDAY($A30)=1</formula>
    </cfRule>
  </conditionalFormatting>
  <conditionalFormatting sqref="FK30">
    <cfRule type="expression" dxfId="4858" priority="6420" stopIfTrue="1">
      <formula>WEEKDAY($A30)=1</formula>
    </cfRule>
  </conditionalFormatting>
  <conditionalFormatting sqref="FK30">
    <cfRule type="expression" dxfId="4857" priority="6419" stopIfTrue="1">
      <formula>WEEKDAY($A30)=1</formula>
    </cfRule>
  </conditionalFormatting>
  <conditionalFormatting sqref="FK30">
    <cfRule type="expression" dxfId="4856" priority="6418" stopIfTrue="1">
      <formula>WEEKDAY($A30)=1</formula>
    </cfRule>
  </conditionalFormatting>
  <conditionalFormatting sqref="FK30">
    <cfRule type="expression" dxfId="4855" priority="6417" stopIfTrue="1">
      <formula>WEEKDAY($A30)=1</formula>
    </cfRule>
  </conditionalFormatting>
  <conditionalFormatting sqref="FK30">
    <cfRule type="expression" dxfId="4854" priority="6416" stopIfTrue="1">
      <formula>WEEKDAY($A30)=1</formula>
    </cfRule>
  </conditionalFormatting>
  <conditionalFormatting sqref="FK30">
    <cfRule type="expression" dxfId="4853" priority="6415" stopIfTrue="1">
      <formula>WEEKDAY($A30)=1</formula>
    </cfRule>
  </conditionalFormatting>
  <conditionalFormatting sqref="FK30">
    <cfRule type="expression" dxfId="4852" priority="6414" stopIfTrue="1">
      <formula>WEEKDAY($A30)=1</formula>
    </cfRule>
  </conditionalFormatting>
  <conditionalFormatting sqref="FK30">
    <cfRule type="expression" dxfId="4851" priority="6413" stopIfTrue="1">
      <formula>WEEKDAY($A30)=1</formula>
    </cfRule>
  </conditionalFormatting>
  <conditionalFormatting sqref="FK30">
    <cfRule type="expression" dxfId="4850" priority="6412" stopIfTrue="1">
      <formula>WEEKDAY($A30)=1</formula>
    </cfRule>
  </conditionalFormatting>
  <conditionalFormatting sqref="FK30">
    <cfRule type="expression" dxfId="4849" priority="6411" stopIfTrue="1">
      <formula>WEEKDAY($A30)=1</formula>
    </cfRule>
  </conditionalFormatting>
  <conditionalFormatting sqref="FK30">
    <cfRule type="expression" dxfId="4848" priority="6410" stopIfTrue="1">
      <formula>WEEKDAY($A30)=1</formula>
    </cfRule>
  </conditionalFormatting>
  <conditionalFormatting sqref="FK30">
    <cfRule type="expression" dxfId="4847" priority="6409" stopIfTrue="1">
      <formula>WEEKDAY($A30)=1</formula>
    </cfRule>
  </conditionalFormatting>
  <conditionalFormatting sqref="FK30">
    <cfRule type="expression" dxfId="4846" priority="6408" stopIfTrue="1">
      <formula>WEEKDAY($A30)=1</formula>
    </cfRule>
  </conditionalFormatting>
  <conditionalFormatting sqref="FK30">
    <cfRule type="expression" dxfId="4845" priority="6407" stopIfTrue="1">
      <formula>WEEKDAY($A30)=1</formula>
    </cfRule>
  </conditionalFormatting>
  <conditionalFormatting sqref="FK30">
    <cfRule type="expression" dxfId="4844" priority="6406" stopIfTrue="1">
      <formula>WEEKDAY($A30)=1</formula>
    </cfRule>
  </conditionalFormatting>
  <conditionalFormatting sqref="FK30">
    <cfRule type="expression" dxfId="4843" priority="6405" stopIfTrue="1">
      <formula>WEEKDAY($A30)=1</formula>
    </cfRule>
  </conditionalFormatting>
  <conditionalFormatting sqref="FK30">
    <cfRule type="expression" dxfId="4842" priority="6404" stopIfTrue="1">
      <formula>WEEKDAY($A30)=1</formula>
    </cfRule>
  </conditionalFormatting>
  <conditionalFormatting sqref="FK30">
    <cfRule type="expression" dxfId="4841" priority="6399" stopIfTrue="1">
      <formula>WEEKDAY($A30)=1</formula>
    </cfRule>
  </conditionalFormatting>
  <conditionalFormatting sqref="FK30">
    <cfRule type="expression" dxfId="4840" priority="6402" stopIfTrue="1">
      <formula>WEEKDAY($A30)=1</formula>
    </cfRule>
  </conditionalFormatting>
  <conditionalFormatting sqref="FK30">
    <cfRule type="expression" dxfId="4839" priority="6401" stopIfTrue="1">
      <formula>WEEKDAY($A30)=1</formula>
    </cfRule>
  </conditionalFormatting>
  <conditionalFormatting sqref="FK30">
    <cfRule type="expression" dxfId="4838" priority="6400" stopIfTrue="1">
      <formula>WEEKDAY($A30)=1</formula>
    </cfRule>
  </conditionalFormatting>
  <conditionalFormatting sqref="FK30">
    <cfRule type="expression" dxfId="4837" priority="6398" stopIfTrue="1">
      <formula>WEEKDAY($A30)=1</formula>
    </cfRule>
  </conditionalFormatting>
  <conditionalFormatting sqref="FK30">
    <cfRule type="expression" dxfId="4836" priority="6397" stopIfTrue="1">
      <formula>WEEKDAY($A30)=1</formula>
    </cfRule>
  </conditionalFormatting>
  <conditionalFormatting sqref="FK30">
    <cfRule type="expression" dxfId="4835" priority="6396" stopIfTrue="1">
      <formula>WEEKDAY($A30)=1</formula>
    </cfRule>
  </conditionalFormatting>
  <conditionalFormatting sqref="FK30">
    <cfRule type="expression" dxfId="4834" priority="6395" stopIfTrue="1">
      <formula>WEEKDAY($A30)=1</formula>
    </cfRule>
  </conditionalFormatting>
  <conditionalFormatting sqref="FK30">
    <cfRule type="expression" dxfId="4833" priority="6348" stopIfTrue="1">
      <formula>WEEKDAY($A30)=1</formula>
    </cfRule>
  </conditionalFormatting>
  <conditionalFormatting sqref="FK30">
    <cfRule type="expression" dxfId="4832" priority="6394" stopIfTrue="1">
      <formula>WEEKDAY($A30)=1</formula>
    </cfRule>
  </conditionalFormatting>
  <conditionalFormatting sqref="FK30">
    <cfRule type="expression" dxfId="4831" priority="6393" stopIfTrue="1">
      <formula>WEEKDAY($A30)=1</formula>
    </cfRule>
  </conditionalFormatting>
  <conditionalFormatting sqref="FK30">
    <cfRule type="expression" dxfId="4830" priority="6392" stopIfTrue="1">
      <formula>WEEKDAY($A30)=1</formula>
    </cfRule>
  </conditionalFormatting>
  <conditionalFormatting sqref="FK30">
    <cfRule type="expression" dxfId="4829" priority="6391" stopIfTrue="1">
      <formula>WEEKDAY($A30)=1</formula>
    </cfRule>
  </conditionalFormatting>
  <conditionalFormatting sqref="FK30">
    <cfRule type="expression" dxfId="4828" priority="6390" stopIfTrue="1">
      <formula>WEEKDAY($A30)=1</formula>
    </cfRule>
  </conditionalFormatting>
  <conditionalFormatting sqref="FK30">
    <cfRule type="expression" dxfId="4827" priority="6389" stopIfTrue="1">
      <formula>WEEKDAY($A30)=1</formula>
    </cfRule>
  </conditionalFormatting>
  <conditionalFormatting sqref="FK30">
    <cfRule type="expression" dxfId="4826" priority="6388" stopIfTrue="1">
      <formula>WEEKDAY($A30)=1</formula>
    </cfRule>
  </conditionalFormatting>
  <conditionalFormatting sqref="FK30">
    <cfRule type="expression" dxfId="4825" priority="6387" stopIfTrue="1">
      <formula>WEEKDAY($A30)=1</formula>
    </cfRule>
  </conditionalFormatting>
  <conditionalFormatting sqref="FK30">
    <cfRule type="expression" dxfId="4824" priority="6386" stopIfTrue="1">
      <formula>WEEKDAY($A30)=1</formula>
    </cfRule>
  </conditionalFormatting>
  <conditionalFormatting sqref="FK30">
    <cfRule type="expression" dxfId="4823" priority="6385" stopIfTrue="1">
      <formula>WEEKDAY($A30)=1</formula>
    </cfRule>
  </conditionalFormatting>
  <conditionalFormatting sqref="FK30">
    <cfRule type="expression" dxfId="4822" priority="6384" stopIfTrue="1">
      <formula>WEEKDAY($A30)=1</formula>
    </cfRule>
  </conditionalFormatting>
  <conditionalFormatting sqref="FK30">
    <cfRule type="expression" dxfId="4821" priority="6383" stopIfTrue="1">
      <formula>WEEKDAY($A30)=1</formula>
    </cfRule>
  </conditionalFormatting>
  <conditionalFormatting sqref="FK30">
    <cfRule type="expression" dxfId="4820" priority="6382" stopIfTrue="1">
      <formula>WEEKDAY($A30)=1</formula>
    </cfRule>
  </conditionalFormatting>
  <conditionalFormatting sqref="FK30">
    <cfRule type="expression" dxfId="4819" priority="6381" stopIfTrue="1">
      <formula>WEEKDAY($A30)=1</formula>
    </cfRule>
  </conditionalFormatting>
  <conditionalFormatting sqref="FK30">
    <cfRule type="expression" dxfId="4818" priority="6380" stopIfTrue="1">
      <formula>WEEKDAY($A30)=1</formula>
    </cfRule>
  </conditionalFormatting>
  <conditionalFormatting sqref="FK30">
    <cfRule type="expression" dxfId="4817" priority="6379" stopIfTrue="1">
      <formula>WEEKDAY($A30)=1</formula>
    </cfRule>
  </conditionalFormatting>
  <conditionalFormatting sqref="FK30">
    <cfRule type="expression" dxfId="4816" priority="6378" stopIfTrue="1">
      <formula>WEEKDAY($A30)=1</formula>
    </cfRule>
  </conditionalFormatting>
  <conditionalFormatting sqref="FK30">
    <cfRule type="expression" dxfId="4815" priority="6377" stopIfTrue="1">
      <formula>WEEKDAY($A30)=1</formula>
    </cfRule>
  </conditionalFormatting>
  <conditionalFormatting sqref="FK30">
    <cfRule type="expression" dxfId="4814" priority="6376" stopIfTrue="1">
      <formula>WEEKDAY($A30)=1</formula>
    </cfRule>
  </conditionalFormatting>
  <conditionalFormatting sqref="FK30">
    <cfRule type="expression" dxfId="4813" priority="6375" stopIfTrue="1">
      <formula>WEEKDAY($A30)=1</formula>
    </cfRule>
  </conditionalFormatting>
  <conditionalFormatting sqref="FK30">
    <cfRule type="expression" dxfId="4812" priority="6374" stopIfTrue="1">
      <formula>WEEKDAY($A30)=1</formula>
    </cfRule>
  </conditionalFormatting>
  <conditionalFormatting sqref="FK30">
    <cfRule type="expression" dxfId="4811" priority="6373" stopIfTrue="1">
      <formula>WEEKDAY($A30)=1</formula>
    </cfRule>
  </conditionalFormatting>
  <conditionalFormatting sqref="FK30">
    <cfRule type="expression" dxfId="4810" priority="6372" stopIfTrue="1">
      <formula>WEEKDAY($A30)=1</formula>
    </cfRule>
  </conditionalFormatting>
  <conditionalFormatting sqref="FK30">
    <cfRule type="expression" dxfId="4809" priority="6371" stopIfTrue="1">
      <formula>WEEKDAY($A30)=1</formula>
    </cfRule>
  </conditionalFormatting>
  <conditionalFormatting sqref="FK30">
    <cfRule type="expression" dxfId="4808" priority="6370" stopIfTrue="1">
      <formula>WEEKDAY($A30)=1</formula>
    </cfRule>
  </conditionalFormatting>
  <conditionalFormatting sqref="FK30">
    <cfRule type="expression" dxfId="4807" priority="6369" stopIfTrue="1">
      <formula>WEEKDAY($A30)=1</formula>
    </cfRule>
  </conditionalFormatting>
  <conditionalFormatting sqref="FK30">
    <cfRule type="expression" dxfId="4806" priority="6368" stopIfTrue="1">
      <formula>WEEKDAY($A30)=1</formula>
    </cfRule>
  </conditionalFormatting>
  <conditionalFormatting sqref="FK30">
    <cfRule type="expression" dxfId="4805" priority="6367" stopIfTrue="1">
      <formula>WEEKDAY($A30)=1</formula>
    </cfRule>
  </conditionalFormatting>
  <conditionalFormatting sqref="FK30">
    <cfRule type="expression" dxfId="4804" priority="6366" stopIfTrue="1">
      <formula>WEEKDAY($A30)=1</formula>
    </cfRule>
  </conditionalFormatting>
  <conditionalFormatting sqref="FK30">
    <cfRule type="expression" dxfId="4803" priority="6365" stopIfTrue="1">
      <formula>WEEKDAY($A30)=1</formula>
    </cfRule>
  </conditionalFormatting>
  <conditionalFormatting sqref="FK30">
    <cfRule type="expression" dxfId="4802" priority="6364" stopIfTrue="1">
      <formula>WEEKDAY($A30)=1</formula>
    </cfRule>
  </conditionalFormatting>
  <conditionalFormatting sqref="FK30">
    <cfRule type="expression" dxfId="4801" priority="6363" stopIfTrue="1">
      <formula>WEEKDAY($A30)=1</formula>
    </cfRule>
  </conditionalFormatting>
  <conditionalFormatting sqref="FK30">
    <cfRule type="expression" dxfId="4800" priority="6362" stopIfTrue="1">
      <formula>WEEKDAY($A30)=1</formula>
    </cfRule>
  </conditionalFormatting>
  <conditionalFormatting sqref="FK30">
    <cfRule type="expression" dxfId="4799" priority="6361" stopIfTrue="1">
      <formula>WEEKDAY($A30)=1</formula>
    </cfRule>
  </conditionalFormatting>
  <conditionalFormatting sqref="FK30">
    <cfRule type="expression" dxfId="4798" priority="6360" stopIfTrue="1">
      <formula>WEEKDAY($A30)=1</formula>
    </cfRule>
  </conditionalFormatting>
  <conditionalFormatting sqref="FK30">
    <cfRule type="expression" dxfId="4797" priority="6359" stopIfTrue="1">
      <formula>WEEKDAY($A30)=1</formula>
    </cfRule>
  </conditionalFormatting>
  <conditionalFormatting sqref="FK30">
    <cfRule type="expression" dxfId="4796" priority="6358" stopIfTrue="1">
      <formula>WEEKDAY($A30)=1</formula>
    </cfRule>
  </conditionalFormatting>
  <conditionalFormatting sqref="FK30">
    <cfRule type="expression" dxfId="4795" priority="6357" stopIfTrue="1">
      <formula>WEEKDAY($A30)=1</formula>
    </cfRule>
  </conditionalFormatting>
  <conditionalFormatting sqref="FK30">
    <cfRule type="expression" dxfId="4794" priority="6356" stopIfTrue="1">
      <formula>WEEKDAY($A30)=1</formula>
    </cfRule>
  </conditionalFormatting>
  <conditionalFormatting sqref="FK30">
    <cfRule type="expression" dxfId="4793" priority="6355" stopIfTrue="1">
      <formula>WEEKDAY($A30)=1</formula>
    </cfRule>
  </conditionalFormatting>
  <conditionalFormatting sqref="FK30">
    <cfRule type="expression" dxfId="4792" priority="6354" stopIfTrue="1">
      <formula>WEEKDAY($A30)=1</formula>
    </cfRule>
  </conditionalFormatting>
  <conditionalFormatting sqref="FK30">
    <cfRule type="expression" dxfId="4791" priority="6353" stopIfTrue="1">
      <formula>WEEKDAY($A30)=1</formula>
    </cfRule>
  </conditionalFormatting>
  <conditionalFormatting sqref="FK30">
    <cfRule type="expression" dxfId="4790" priority="6352" stopIfTrue="1">
      <formula>WEEKDAY($A30)=1</formula>
    </cfRule>
  </conditionalFormatting>
  <conditionalFormatting sqref="FK30">
    <cfRule type="expression" dxfId="4789" priority="6351" stopIfTrue="1">
      <formula>WEEKDAY($A30)=1</formula>
    </cfRule>
  </conditionalFormatting>
  <conditionalFormatting sqref="FK30">
    <cfRule type="expression" dxfId="4788" priority="6350" stopIfTrue="1">
      <formula>WEEKDAY($A30)=1</formula>
    </cfRule>
  </conditionalFormatting>
  <conditionalFormatting sqref="FK30">
    <cfRule type="expression" dxfId="4787" priority="6349" stopIfTrue="1">
      <formula>WEEKDAY($A30)=1</formula>
    </cfRule>
  </conditionalFormatting>
  <conditionalFormatting sqref="FK30">
    <cfRule type="expression" dxfId="4786" priority="6347" stopIfTrue="1">
      <formula>WEEKDAY($A30)=1</formula>
    </cfRule>
  </conditionalFormatting>
  <conditionalFormatting sqref="FK30">
    <cfRule type="expression" dxfId="4785" priority="6346" stopIfTrue="1">
      <formula>WEEKDAY($A30)=1</formula>
    </cfRule>
  </conditionalFormatting>
  <conditionalFormatting sqref="FK30">
    <cfRule type="expression" dxfId="4784" priority="6345" stopIfTrue="1">
      <formula>WEEKDAY($A30)=1</formula>
    </cfRule>
  </conditionalFormatting>
  <conditionalFormatting sqref="FK30">
    <cfRule type="expression" dxfId="4783" priority="6344" stopIfTrue="1">
      <formula>WEEKDAY($A30)=1</formula>
    </cfRule>
  </conditionalFormatting>
  <conditionalFormatting sqref="FK30">
    <cfRule type="expression" dxfId="4782" priority="6343" stopIfTrue="1">
      <formula>WEEKDAY($A30)=1</formula>
    </cfRule>
  </conditionalFormatting>
  <conditionalFormatting sqref="FK30">
    <cfRule type="expression" dxfId="4781" priority="6342" stopIfTrue="1">
      <formula>WEEKDAY($A30)=1</formula>
    </cfRule>
  </conditionalFormatting>
  <conditionalFormatting sqref="FK30">
    <cfRule type="expression" dxfId="4780" priority="6341" stopIfTrue="1">
      <formula>WEEKDAY($A30)=1</formula>
    </cfRule>
  </conditionalFormatting>
  <conditionalFormatting sqref="FK30">
    <cfRule type="expression" dxfId="4779" priority="6340" stopIfTrue="1">
      <formula>WEEKDAY($A30)=1</formula>
    </cfRule>
  </conditionalFormatting>
  <conditionalFormatting sqref="FK30">
    <cfRule type="expression" dxfId="4778" priority="6339" stopIfTrue="1">
      <formula>WEEKDAY($A30)=1</formula>
    </cfRule>
  </conditionalFormatting>
  <conditionalFormatting sqref="FK30">
    <cfRule type="expression" dxfId="4777" priority="6338" stopIfTrue="1">
      <formula>WEEKDAY($A30)=1</formula>
    </cfRule>
  </conditionalFormatting>
  <conditionalFormatting sqref="FK30">
    <cfRule type="expression" dxfId="4776" priority="6337" stopIfTrue="1">
      <formula>WEEKDAY($A30)=1</formula>
    </cfRule>
  </conditionalFormatting>
  <conditionalFormatting sqref="FK30">
    <cfRule type="expression" dxfId="4775" priority="6336" stopIfTrue="1">
      <formula>WEEKDAY($A30)=1</formula>
    </cfRule>
  </conditionalFormatting>
  <conditionalFormatting sqref="FK30">
    <cfRule type="expression" dxfId="4774" priority="6335" stopIfTrue="1">
      <formula>WEEKDAY($A30)=1</formula>
    </cfRule>
  </conditionalFormatting>
  <conditionalFormatting sqref="FK30">
    <cfRule type="expression" dxfId="4773" priority="6334" stopIfTrue="1">
      <formula>WEEKDAY($A30)=1</formula>
    </cfRule>
  </conditionalFormatting>
  <conditionalFormatting sqref="FK30">
    <cfRule type="expression" dxfId="4772" priority="6333" stopIfTrue="1">
      <formula>WEEKDAY($A30)=1</formula>
    </cfRule>
  </conditionalFormatting>
  <conditionalFormatting sqref="FK30">
    <cfRule type="expression" dxfId="4771" priority="6332" stopIfTrue="1">
      <formula>WEEKDAY($A30)=1</formula>
    </cfRule>
  </conditionalFormatting>
  <conditionalFormatting sqref="FK30">
    <cfRule type="expression" dxfId="4770" priority="6331" stopIfTrue="1">
      <formula>WEEKDAY($A30)=1</formula>
    </cfRule>
  </conditionalFormatting>
  <conditionalFormatting sqref="FK30">
    <cfRule type="expression" dxfId="4769" priority="6330" stopIfTrue="1">
      <formula>WEEKDAY($A30)=1</formula>
    </cfRule>
  </conditionalFormatting>
  <conditionalFormatting sqref="FK30">
    <cfRule type="expression" dxfId="4768" priority="6329" stopIfTrue="1">
      <formula>WEEKDAY($A30)=1</formula>
    </cfRule>
  </conditionalFormatting>
  <conditionalFormatting sqref="FK30">
    <cfRule type="expression" dxfId="4767" priority="6328" stopIfTrue="1">
      <formula>WEEKDAY($A30)=1</formula>
    </cfRule>
  </conditionalFormatting>
  <conditionalFormatting sqref="FK30">
    <cfRule type="expression" dxfId="4766" priority="6327" stopIfTrue="1">
      <formula>WEEKDAY($A30)=1</formula>
    </cfRule>
  </conditionalFormatting>
  <conditionalFormatting sqref="FK30">
    <cfRule type="expression" dxfId="4765" priority="6326" stopIfTrue="1">
      <formula>WEEKDAY($A30)=1</formula>
    </cfRule>
  </conditionalFormatting>
  <conditionalFormatting sqref="FK30">
    <cfRule type="expression" dxfId="4764" priority="6325" stopIfTrue="1">
      <formula>WEEKDAY($A30)=1</formula>
    </cfRule>
  </conditionalFormatting>
  <conditionalFormatting sqref="FK30">
    <cfRule type="expression" dxfId="4763" priority="6324" stopIfTrue="1">
      <formula>WEEKDAY($A30)=1</formula>
    </cfRule>
  </conditionalFormatting>
  <conditionalFormatting sqref="FK30">
    <cfRule type="expression" dxfId="4762" priority="6323" stopIfTrue="1">
      <formula>WEEKDAY($A30)=1</formula>
    </cfRule>
  </conditionalFormatting>
  <conditionalFormatting sqref="FK30">
    <cfRule type="expression" dxfId="4761" priority="6322" stopIfTrue="1">
      <formula>WEEKDAY($A30)=1</formula>
    </cfRule>
  </conditionalFormatting>
  <conditionalFormatting sqref="FK30">
    <cfRule type="expression" dxfId="4760" priority="6321" stopIfTrue="1">
      <formula>WEEKDAY($A30)=1</formula>
    </cfRule>
  </conditionalFormatting>
  <conditionalFormatting sqref="FK30">
    <cfRule type="expression" dxfId="4759" priority="6320" stopIfTrue="1">
      <formula>WEEKDAY($A30)=1</formula>
    </cfRule>
  </conditionalFormatting>
  <conditionalFormatting sqref="FK30">
    <cfRule type="expression" dxfId="4758" priority="6319" stopIfTrue="1">
      <formula>WEEKDAY($A30)=1</formula>
    </cfRule>
  </conditionalFormatting>
  <conditionalFormatting sqref="FK30">
    <cfRule type="expression" dxfId="4757" priority="6318" stopIfTrue="1">
      <formula>WEEKDAY($A30)=1</formula>
    </cfRule>
  </conditionalFormatting>
  <conditionalFormatting sqref="FK30">
    <cfRule type="expression" dxfId="4756" priority="6317" stopIfTrue="1">
      <formula>WEEKDAY($A30)=1</formula>
    </cfRule>
  </conditionalFormatting>
  <conditionalFormatting sqref="FK30">
    <cfRule type="expression" dxfId="4755" priority="6316" stopIfTrue="1">
      <formula>WEEKDAY($A30)=1</formula>
    </cfRule>
  </conditionalFormatting>
  <conditionalFormatting sqref="FK30">
    <cfRule type="expression" dxfId="4754" priority="6315" stopIfTrue="1">
      <formula>WEEKDAY($A30)=1</formula>
    </cfRule>
  </conditionalFormatting>
  <conditionalFormatting sqref="FK30">
    <cfRule type="expression" dxfId="4753" priority="6314" stopIfTrue="1">
      <formula>WEEKDAY($A30)=1</formula>
    </cfRule>
  </conditionalFormatting>
  <conditionalFormatting sqref="FK30">
    <cfRule type="expression" dxfId="4752" priority="6310" stopIfTrue="1">
      <formula>WEEKDAY($A30)=1</formula>
    </cfRule>
  </conditionalFormatting>
  <conditionalFormatting sqref="FK30">
    <cfRule type="expression" dxfId="4751" priority="6313" stopIfTrue="1">
      <formula>WEEKDAY($A30)=1</formula>
    </cfRule>
  </conditionalFormatting>
  <conditionalFormatting sqref="FK30">
    <cfRule type="expression" dxfId="4750" priority="6312" stopIfTrue="1">
      <formula>WEEKDAY($A30)=1</formula>
    </cfRule>
  </conditionalFormatting>
  <conditionalFormatting sqref="FK30">
    <cfRule type="expression" dxfId="4749" priority="6311" stopIfTrue="1">
      <formula>WEEKDAY($A30)=1</formula>
    </cfRule>
  </conditionalFormatting>
  <conditionalFormatting sqref="FK30">
    <cfRule type="expression" dxfId="4748" priority="6309" stopIfTrue="1">
      <formula>WEEKDAY($A30)=1</formula>
    </cfRule>
  </conditionalFormatting>
  <conditionalFormatting sqref="FK30">
    <cfRule type="expression" dxfId="4747" priority="6308" stopIfTrue="1">
      <formula>WEEKDAY($A30)=1</formula>
    </cfRule>
  </conditionalFormatting>
  <conditionalFormatting sqref="FK30">
    <cfRule type="expression" dxfId="4746" priority="6307" stopIfTrue="1">
      <formula>WEEKDAY($A30)=1</formula>
    </cfRule>
  </conditionalFormatting>
  <conditionalFormatting sqref="FK30">
    <cfRule type="expression" dxfId="4745" priority="6306" stopIfTrue="1">
      <formula>WEEKDAY($A30)=1</formula>
    </cfRule>
  </conditionalFormatting>
  <conditionalFormatting sqref="FK30">
    <cfRule type="expression" dxfId="4744" priority="6259" stopIfTrue="1">
      <formula>WEEKDAY($A30)=1</formula>
    </cfRule>
  </conditionalFormatting>
  <conditionalFormatting sqref="FK30">
    <cfRule type="expression" dxfId="4743" priority="6305" stopIfTrue="1">
      <formula>WEEKDAY($A30)=1</formula>
    </cfRule>
  </conditionalFormatting>
  <conditionalFormatting sqref="FK30">
    <cfRule type="expression" dxfId="4742" priority="6304" stopIfTrue="1">
      <formula>WEEKDAY($A30)=1</formula>
    </cfRule>
  </conditionalFormatting>
  <conditionalFormatting sqref="FK30">
    <cfRule type="expression" dxfId="4741" priority="6303" stopIfTrue="1">
      <formula>WEEKDAY($A30)=1</formula>
    </cfRule>
  </conditionalFormatting>
  <conditionalFormatting sqref="FK30">
    <cfRule type="expression" dxfId="4740" priority="6302" stopIfTrue="1">
      <formula>WEEKDAY($A30)=1</formula>
    </cfRule>
  </conditionalFormatting>
  <conditionalFormatting sqref="FK30">
    <cfRule type="expression" dxfId="4739" priority="6301" stopIfTrue="1">
      <formula>WEEKDAY($A30)=1</formula>
    </cfRule>
  </conditionalFormatting>
  <conditionalFormatting sqref="FK30">
    <cfRule type="expression" dxfId="4738" priority="6300" stopIfTrue="1">
      <formula>WEEKDAY($A30)=1</formula>
    </cfRule>
  </conditionalFormatting>
  <conditionalFormatting sqref="FK30">
    <cfRule type="expression" dxfId="4737" priority="6299" stopIfTrue="1">
      <formula>WEEKDAY($A30)=1</formula>
    </cfRule>
  </conditionalFormatting>
  <conditionalFormatting sqref="FK30">
    <cfRule type="expression" dxfId="4736" priority="6298" stopIfTrue="1">
      <formula>WEEKDAY($A30)=1</formula>
    </cfRule>
  </conditionalFormatting>
  <conditionalFormatting sqref="FK30">
    <cfRule type="expression" dxfId="4735" priority="6297" stopIfTrue="1">
      <formula>WEEKDAY($A30)=1</formula>
    </cfRule>
  </conditionalFormatting>
  <conditionalFormatting sqref="FK30">
    <cfRule type="expression" dxfId="4734" priority="6296" stopIfTrue="1">
      <formula>WEEKDAY($A30)=1</formula>
    </cfRule>
  </conditionalFormatting>
  <conditionalFormatting sqref="FK30">
    <cfRule type="expression" dxfId="4733" priority="6295" stopIfTrue="1">
      <formula>WEEKDAY($A30)=1</formula>
    </cfRule>
  </conditionalFormatting>
  <conditionalFormatting sqref="FK30">
    <cfRule type="expression" dxfId="4732" priority="6294" stopIfTrue="1">
      <formula>WEEKDAY($A30)=1</formula>
    </cfRule>
  </conditionalFormatting>
  <conditionalFormatting sqref="FK30">
    <cfRule type="expression" dxfId="4731" priority="6293" stopIfTrue="1">
      <formula>WEEKDAY($A30)=1</formula>
    </cfRule>
  </conditionalFormatting>
  <conditionalFormatting sqref="FK30">
    <cfRule type="expression" dxfId="4730" priority="6292" stopIfTrue="1">
      <formula>WEEKDAY($A30)=1</formula>
    </cfRule>
  </conditionalFormatting>
  <conditionalFormatting sqref="FK30">
    <cfRule type="expression" dxfId="4729" priority="6291" stopIfTrue="1">
      <formula>WEEKDAY($A30)=1</formula>
    </cfRule>
  </conditionalFormatting>
  <conditionalFormatting sqref="FK30">
    <cfRule type="expression" dxfId="4728" priority="6290" stopIfTrue="1">
      <formula>WEEKDAY($A30)=1</formula>
    </cfRule>
  </conditionalFormatting>
  <conditionalFormatting sqref="FK30">
    <cfRule type="expression" dxfId="4727" priority="6289" stopIfTrue="1">
      <formula>WEEKDAY($A30)=1</formula>
    </cfRule>
  </conditionalFormatting>
  <conditionalFormatting sqref="FK30">
    <cfRule type="expression" dxfId="4726" priority="6288" stopIfTrue="1">
      <formula>WEEKDAY($A30)=1</formula>
    </cfRule>
  </conditionalFormatting>
  <conditionalFormatting sqref="FK30">
    <cfRule type="expression" dxfId="4725" priority="6287" stopIfTrue="1">
      <formula>WEEKDAY($A30)=1</formula>
    </cfRule>
  </conditionalFormatting>
  <conditionalFormatting sqref="FK30">
    <cfRule type="expression" dxfId="4724" priority="6286" stopIfTrue="1">
      <formula>WEEKDAY($A30)=1</formula>
    </cfRule>
  </conditionalFormatting>
  <conditionalFormatting sqref="FK30">
    <cfRule type="expression" dxfId="4723" priority="6285" stopIfTrue="1">
      <formula>WEEKDAY($A30)=1</formula>
    </cfRule>
  </conditionalFormatting>
  <conditionalFormatting sqref="FK30">
    <cfRule type="expression" dxfId="4722" priority="6284" stopIfTrue="1">
      <formula>WEEKDAY($A30)=1</formula>
    </cfRule>
  </conditionalFormatting>
  <conditionalFormatting sqref="FK30">
    <cfRule type="expression" dxfId="4721" priority="6283" stopIfTrue="1">
      <formula>WEEKDAY($A30)=1</formula>
    </cfRule>
  </conditionalFormatting>
  <conditionalFormatting sqref="FK30">
    <cfRule type="expression" dxfId="4720" priority="6282" stopIfTrue="1">
      <formula>WEEKDAY($A30)=1</formula>
    </cfRule>
  </conditionalFormatting>
  <conditionalFormatting sqref="FK30">
    <cfRule type="expression" dxfId="4719" priority="6281" stopIfTrue="1">
      <formula>WEEKDAY($A30)=1</formula>
    </cfRule>
  </conditionalFormatting>
  <conditionalFormatting sqref="FK30">
    <cfRule type="expression" dxfId="4718" priority="6280" stopIfTrue="1">
      <formula>WEEKDAY($A30)=1</formula>
    </cfRule>
  </conditionalFormatting>
  <conditionalFormatting sqref="FK30">
    <cfRule type="expression" dxfId="4717" priority="6279" stopIfTrue="1">
      <formula>WEEKDAY($A30)=1</formula>
    </cfRule>
  </conditionalFormatting>
  <conditionalFormatting sqref="FK30">
    <cfRule type="expression" dxfId="4716" priority="6278" stopIfTrue="1">
      <formula>WEEKDAY($A30)=1</formula>
    </cfRule>
  </conditionalFormatting>
  <conditionalFormatting sqref="FK30">
    <cfRule type="expression" dxfId="4715" priority="6277" stopIfTrue="1">
      <formula>WEEKDAY($A30)=1</formula>
    </cfRule>
  </conditionalFormatting>
  <conditionalFormatting sqref="FK30">
    <cfRule type="expression" dxfId="4714" priority="6276" stopIfTrue="1">
      <formula>WEEKDAY($A30)=1</formula>
    </cfRule>
  </conditionalFormatting>
  <conditionalFormatting sqref="FK30">
    <cfRule type="expression" dxfId="4713" priority="6275" stopIfTrue="1">
      <formula>WEEKDAY($A30)=1</formula>
    </cfRule>
  </conditionalFormatting>
  <conditionalFormatting sqref="FK30">
    <cfRule type="expression" dxfId="4712" priority="6274" stopIfTrue="1">
      <formula>WEEKDAY($A30)=1</formula>
    </cfRule>
  </conditionalFormatting>
  <conditionalFormatting sqref="FK30">
    <cfRule type="expression" dxfId="4711" priority="6273" stopIfTrue="1">
      <formula>WEEKDAY($A30)=1</formula>
    </cfRule>
  </conditionalFormatting>
  <conditionalFormatting sqref="FK30">
    <cfRule type="expression" dxfId="4710" priority="6272" stopIfTrue="1">
      <formula>WEEKDAY($A30)=1</formula>
    </cfRule>
  </conditionalFormatting>
  <conditionalFormatting sqref="FK30">
    <cfRule type="expression" dxfId="4709" priority="6271" stopIfTrue="1">
      <formula>WEEKDAY($A30)=1</formula>
    </cfRule>
  </conditionalFormatting>
  <conditionalFormatting sqref="FK30">
    <cfRule type="expression" dxfId="4708" priority="6270" stopIfTrue="1">
      <formula>WEEKDAY($A30)=1</formula>
    </cfRule>
  </conditionalFormatting>
  <conditionalFormatting sqref="FK30">
    <cfRule type="expression" dxfId="4707" priority="6269" stopIfTrue="1">
      <formula>WEEKDAY($A30)=1</formula>
    </cfRule>
  </conditionalFormatting>
  <conditionalFormatting sqref="FK30">
    <cfRule type="expression" dxfId="4706" priority="6268" stopIfTrue="1">
      <formula>WEEKDAY($A30)=1</formula>
    </cfRule>
  </conditionalFormatting>
  <conditionalFormatting sqref="FK30">
    <cfRule type="expression" dxfId="4705" priority="6267" stopIfTrue="1">
      <formula>WEEKDAY($A30)=1</formula>
    </cfRule>
  </conditionalFormatting>
  <conditionalFormatting sqref="FK30">
    <cfRule type="expression" dxfId="4704" priority="6266" stopIfTrue="1">
      <formula>WEEKDAY($A30)=1</formula>
    </cfRule>
  </conditionalFormatting>
  <conditionalFormatting sqref="FK30">
    <cfRule type="expression" dxfId="4703" priority="6265" stopIfTrue="1">
      <formula>WEEKDAY($A30)=1</formula>
    </cfRule>
  </conditionalFormatting>
  <conditionalFormatting sqref="FK30">
    <cfRule type="expression" dxfId="4702" priority="6264" stopIfTrue="1">
      <formula>WEEKDAY($A30)=1</formula>
    </cfRule>
  </conditionalFormatting>
  <conditionalFormatting sqref="FK30">
    <cfRule type="expression" dxfId="4701" priority="6263" stopIfTrue="1">
      <formula>WEEKDAY($A30)=1</formula>
    </cfRule>
  </conditionalFormatting>
  <conditionalFormatting sqref="FK30">
    <cfRule type="expression" dxfId="4700" priority="6262" stopIfTrue="1">
      <formula>WEEKDAY($A30)=1</formula>
    </cfRule>
  </conditionalFormatting>
  <conditionalFormatting sqref="FK30">
    <cfRule type="expression" dxfId="4699" priority="6261" stopIfTrue="1">
      <formula>WEEKDAY($A30)=1</formula>
    </cfRule>
  </conditionalFormatting>
  <conditionalFormatting sqref="FK30">
    <cfRule type="expression" dxfId="4698" priority="6260" stopIfTrue="1">
      <formula>WEEKDAY($A30)=1</formula>
    </cfRule>
  </conditionalFormatting>
  <conditionalFormatting sqref="FK30">
    <cfRule type="expression" dxfId="4697" priority="6258" stopIfTrue="1">
      <formula>WEEKDAY($A30)=1</formula>
    </cfRule>
  </conditionalFormatting>
  <conditionalFormatting sqref="FK30">
    <cfRule type="expression" dxfId="4696" priority="6257" stopIfTrue="1">
      <formula>WEEKDAY($A30)=1</formula>
    </cfRule>
  </conditionalFormatting>
  <conditionalFormatting sqref="FK30">
    <cfRule type="expression" dxfId="4695" priority="6256" stopIfTrue="1">
      <formula>WEEKDAY($A30)=1</formula>
    </cfRule>
  </conditionalFormatting>
  <conditionalFormatting sqref="FK30">
    <cfRule type="expression" dxfId="4694" priority="6255" stopIfTrue="1">
      <formula>WEEKDAY($A30)=1</formula>
    </cfRule>
  </conditionalFormatting>
  <conditionalFormatting sqref="FK30">
    <cfRule type="expression" dxfId="4693" priority="6254" stopIfTrue="1">
      <formula>WEEKDAY($A30)=1</formula>
    </cfRule>
  </conditionalFormatting>
  <conditionalFormatting sqref="FK30">
    <cfRule type="expression" dxfId="4692" priority="6253" stopIfTrue="1">
      <formula>WEEKDAY($A30)=1</formula>
    </cfRule>
  </conditionalFormatting>
  <conditionalFormatting sqref="FK30">
    <cfRule type="expression" dxfId="4691" priority="6252" stopIfTrue="1">
      <formula>WEEKDAY($A30)=1</formula>
    </cfRule>
  </conditionalFormatting>
  <conditionalFormatting sqref="FK30">
    <cfRule type="expression" dxfId="4690" priority="6251" stopIfTrue="1">
      <formula>WEEKDAY($A30)=1</formula>
    </cfRule>
  </conditionalFormatting>
  <conditionalFormatting sqref="FK30">
    <cfRule type="expression" dxfId="4689" priority="6250" stopIfTrue="1">
      <formula>WEEKDAY($A30)=1</formula>
    </cfRule>
  </conditionalFormatting>
  <conditionalFormatting sqref="FK30">
    <cfRule type="expression" dxfId="4688" priority="6249" stopIfTrue="1">
      <formula>WEEKDAY($A30)=1</formula>
    </cfRule>
  </conditionalFormatting>
  <conditionalFormatting sqref="FK30">
    <cfRule type="expression" dxfId="4687" priority="6248" stopIfTrue="1">
      <formula>WEEKDAY($A30)=1</formula>
    </cfRule>
  </conditionalFormatting>
  <conditionalFormatting sqref="FK30">
    <cfRule type="expression" dxfId="4686" priority="6247" stopIfTrue="1">
      <formula>WEEKDAY($A30)=1</formula>
    </cfRule>
  </conditionalFormatting>
  <conditionalFormatting sqref="FK30">
    <cfRule type="expression" dxfId="4685" priority="6246" stopIfTrue="1">
      <formula>WEEKDAY($A30)=1</formula>
    </cfRule>
  </conditionalFormatting>
  <conditionalFormatting sqref="FK30">
    <cfRule type="expression" dxfId="4684" priority="6245" stopIfTrue="1">
      <formula>WEEKDAY($A30)=1</formula>
    </cfRule>
  </conditionalFormatting>
  <conditionalFormatting sqref="FK30">
    <cfRule type="expression" dxfId="4683" priority="6244" stopIfTrue="1">
      <formula>WEEKDAY($A30)=1</formula>
    </cfRule>
  </conditionalFormatting>
  <conditionalFormatting sqref="FK30">
    <cfRule type="expression" dxfId="4682" priority="6243" stopIfTrue="1">
      <formula>WEEKDAY($A30)=1</formula>
    </cfRule>
  </conditionalFormatting>
  <conditionalFormatting sqref="FK30">
    <cfRule type="expression" dxfId="4681" priority="6242" stopIfTrue="1">
      <formula>WEEKDAY($A30)=1</formula>
    </cfRule>
  </conditionalFormatting>
  <conditionalFormatting sqref="FK30">
    <cfRule type="expression" dxfId="4680" priority="6241" stopIfTrue="1">
      <formula>WEEKDAY($A30)=1</formula>
    </cfRule>
  </conditionalFormatting>
  <conditionalFormatting sqref="FK30">
    <cfRule type="expression" dxfId="4679" priority="6240" stopIfTrue="1">
      <formula>WEEKDAY($A30)=1</formula>
    </cfRule>
  </conditionalFormatting>
  <conditionalFormatting sqref="FK30">
    <cfRule type="expression" dxfId="4678" priority="6239" stopIfTrue="1">
      <formula>WEEKDAY($A30)=1</formula>
    </cfRule>
  </conditionalFormatting>
  <conditionalFormatting sqref="FK30">
    <cfRule type="expression" dxfId="4677" priority="6238" stopIfTrue="1">
      <formula>WEEKDAY($A30)=1</formula>
    </cfRule>
  </conditionalFormatting>
  <conditionalFormatting sqref="FK30">
    <cfRule type="expression" dxfId="4676" priority="6237" stopIfTrue="1">
      <formula>WEEKDAY($A30)=1</formula>
    </cfRule>
  </conditionalFormatting>
  <conditionalFormatting sqref="FK30">
    <cfRule type="expression" dxfId="4675" priority="6236" stopIfTrue="1">
      <formula>WEEKDAY($A30)=1</formula>
    </cfRule>
  </conditionalFormatting>
  <conditionalFormatting sqref="FK30">
    <cfRule type="expression" dxfId="4674" priority="6235" stopIfTrue="1">
      <formula>WEEKDAY($A30)=1</formula>
    </cfRule>
  </conditionalFormatting>
  <conditionalFormatting sqref="FK30">
    <cfRule type="expression" dxfId="4673" priority="6234" stopIfTrue="1">
      <formula>WEEKDAY($A30)=1</formula>
    </cfRule>
  </conditionalFormatting>
  <conditionalFormatting sqref="FK30">
    <cfRule type="expression" dxfId="4672" priority="6233" stopIfTrue="1">
      <formula>WEEKDAY($A30)=1</formula>
    </cfRule>
  </conditionalFormatting>
  <conditionalFormatting sqref="FK30">
    <cfRule type="expression" dxfId="4671" priority="6232" stopIfTrue="1">
      <formula>WEEKDAY($A30)=1</formula>
    </cfRule>
  </conditionalFormatting>
  <conditionalFormatting sqref="FK30">
    <cfRule type="expression" dxfId="4670" priority="6231" stopIfTrue="1">
      <formula>WEEKDAY($A30)=1</formula>
    </cfRule>
  </conditionalFormatting>
  <conditionalFormatting sqref="FK30">
    <cfRule type="expression" dxfId="4669" priority="6230" stopIfTrue="1">
      <formula>WEEKDAY($A30)=1</formula>
    </cfRule>
  </conditionalFormatting>
  <conditionalFormatting sqref="FK30">
    <cfRule type="expression" dxfId="4668" priority="6229" stopIfTrue="1">
      <formula>WEEKDAY($A30)=1</formula>
    </cfRule>
  </conditionalFormatting>
  <conditionalFormatting sqref="FK30">
    <cfRule type="expression" dxfId="4667" priority="6228" stopIfTrue="1">
      <formula>WEEKDAY($A30)=1</formula>
    </cfRule>
  </conditionalFormatting>
  <conditionalFormatting sqref="FK30">
    <cfRule type="expression" dxfId="4666" priority="6227" stopIfTrue="1">
      <formula>WEEKDAY($A30)=1</formula>
    </cfRule>
  </conditionalFormatting>
  <conditionalFormatting sqref="FK30">
    <cfRule type="expression" dxfId="4665" priority="6226" stopIfTrue="1">
      <formula>WEEKDAY($A30)=1</formula>
    </cfRule>
  </conditionalFormatting>
  <conditionalFormatting sqref="FK30">
    <cfRule type="expression" dxfId="4664" priority="6225" stopIfTrue="1">
      <formula>WEEKDAY($A30)=1</formula>
    </cfRule>
  </conditionalFormatting>
  <conditionalFormatting sqref="FK30">
    <cfRule type="expression" dxfId="4663" priority="6221" stopIfTrue="1">
      <formula>WEEKDAY($A30)=1</formula>
    </cfRule>
  </conditionalFormatting>
  <conditionalFormatting sqref="FK30">
    <cfRule type="expression" dxfId="4662" priority="6224" stopIfTrue="1">
      <formula>WEEKDAY($A30)=1</formula>
    </cfRule>
  </conditionalFormatting>
  <conditionalFormatting sqref="FK30">
    <cfRule type="expression" dxfId="4661" priority="6223" stopIfTrue="1">
      <formula>WEEKDAY($A30)=1</formula>
    </cfRule>
  </conditionalFormatting>
  <conditionalFormatting sqref="FK30">
    <cfRule type="expression" dxfId="4660" priority="6222" stopIfTrue="1">
      <formula>WEEKDAY($A30)=1</formula>
    </cfRule>
  </conditionalFormatting>
  <conditionalFormatting sqref="FK30">
    <cfRule type="expression" dxfId="4659" priority="6220" stopIfTrue="1">
      <formula>WEEKDAY($A30)=1</formula>
    </cfRule>
  </conditionalFormatting>
  <conditionalFormatting sqref="FK30">
    <cfRule type="expression" dxfId="4658" priority="6219" stopIfTrue="1">
      <formula>WEEKDAY($A30)=1</formula>
    </cfRule>
  </conditionalFormatting>
  <conditionalFormatting sqref="FK30">
    <cfRule type="expression" dxfId="4657" priority="6218" stopIfTrue="1">
      <formula>WEEKDAY($A30)=1</formula>
    </cfRule>
  </conditionalFormatting>
  <conditionalFormatting sqref="FK30">
    <cfRule type="expression" dxfId="4656" priority="6217" stopIfTrue="1">
      <formula>WEEKDAY($A30)=1</formula>
    </cfRule>
  </conditionalFormatting>
  <conditionalFormatting sqref="FK30">
    <cfRule type="expression" dxfId="4655" priority="6170" stopIfTrue="1">
      <formula>WEEKDAY($A30)=1</formula>
    </cfRule>
  </conditionalFormatting>
  <conditionalFormatting sqref="FK30">
    <cfRule type="expression" dxfId="4654" priority="6216" stopIfTrue="1">
      <formula>WEEKDAY($A30)=1</formula>
    </cfRule>
  </conditionalFormatting>
  <conditionalFormatting sqref="FK30">
    <cfRule type="expression" dxfId="4653" priority="6215" stopIfTrue="1">
      <formula>WEEKDAY($A30)=1</formula>
    </cfRule>
  </conditionalFormatting>
  <conditionalFormatting sqref="FK30">
    <cfRule type="expression" dxfId="4652" priority="6214" stopIfTrue="1">
      <formula>WEEKDAY($A30)=1</formula>
    </cfRule>
  </conditionalFormatting>
  <conditionalFormatting sqref="FK30">
    <cfRule type="expression" dxfId="4651" priority="6213" stopIfTrue="1">
      <formula>WEEKDAY($A30)=1</formula>
    </cfRule>
  </conditionalFormatting>
  <conditionalFormatting sqref="FK30">
    <cfRule type="expression" dxfId="4650" priority="6212" stopIfTrue="1">
      <formula>WEEKDAY($A30)=1</formula>
    </cfRule>
  </conditionalFormatting>
  <conditionalFormatting sqref="FK30">
    <cfRule type="expression" dxfId="4649" priority="6211" stopIfTrue="1">
      <formula>WEEKDAY($A30)=1</formula>
    </cfRule>
  </conditionalFormatting>
  <conditionalFormatting sqref="FK30">
    <cfRule type="expression" dxfId="4648" priority="6210" stopIfTrue="1">
      <formula>WEEKDAY($A30)=1</formula>
    </cfRule>
  </conditionalFormatting>
  <conditionalFormatting sqref="FK30">
    <cfRule type="expression" dxfId="4647" priority="6209" stopIfTrue="1">
      <formula>WEEKDAY($A30)=1</formula>
    </cfRule>
  </conditionalFormatting>
  <conditionalFormatting sqref="FK30">
    <cfRule type="expression" dxfId="4646" priority="6208" stopIfTrue="1">
      <formula>WEEKDAY($A30)=1</formula>
    </cfRule>
  </conditionalFormatting>
  <conditionalFormatting sqref="FK30">
    <cfRule type="expression" dxfId="4645" priority="6207" stopIfTrue="1">
      <formula>WEEKDAY($A30)=1</formula>
    </cfRule>
  </conditionalFormatting>
  <conditionalFormatting sqref="FK30">
    <cfRule type="expression" dxfId="4644" priority="6206" stopIfTrue="1">
      <formula>WEEKDAY($A30)=1</formula>
    </cfRule>
  </conditionalFormatting>
  <conditionalFormatting sqref="FK30">
    <cfRule type="expression" dxfId="4643" priority="6205" stopIfTrue="1">
      <formula>WEEKDAY($A30)=1</formula>
    </cfRule>
  </conditionalFormatting>
  <conditionalFormatting sqref="FK30">
    <cfRule type="expression" dxfId="4642" priority="6204" stopIfTrue="1">
      <formula>WEEKDAY($A30)=1</formula>
    </cfRule>
  </conditionalFormatting>
  <conditionalFormatting sqref="FK30">
    <cfRule type="expression" dxfId="4641" priority="6203" stopIfTrue="1">
      <formula>WEEKDAY($A30)=1</formula>
    </cfRule>
  </conditionalFormatting>
  <conditionalFormatting sqref="FK30">
    <cfRule type="expression" dxfId="4640" priority="6202" stopIfTrue="1">
      <formula>WEEKDAY($A30)=1</formula>
    </cfRule>
  </conditionalFormatting>
  <conditionalFormatting sqref="FK30">
    <cfRule type="expression" dxfId="4639" priority="6201" stopIfTrue="1">
      <formula>WEEKDAY($A30)=1</formula>
    </cfRule>
  </conditionalFormatting>
  <conditionalFormatting sqref="FK30">
    <cfRule type="expression" dxfId="4638" priority="6200" stopIfTrue="1">
      <formula>WEEKDAY($A30)=1</formula>
    </cfRule>
  </conditionalFormatting>
  <conditionalFormatting sqref="FK30">
    <cfRule type="expression" dxfId="4637" priority="6199" stopIfTrue="1">
      <formula>WEEKDAY($A30)=1</formula>
    </cfRule>
  </conditionalFormatting>
  <conditionalFormatting sqref="FK30">
    <cfRule type="expression" dxfId="4636" priority="6198" stopIfTrue="1">
      <formula>WEEKDAY($A30)=1</formula>
    </cfRule>
  </conditionalFormatting>
  <conditionalFormatting sqref="FK30">
    <cfRule type="expression" dxfId="4635" priority="6197" stopIfTrue="1">
      <formula>WEEKDAY($A30)=1</formula>
    </cfRule>
  </conditionalFormatting>
  <conditionalFormatting sqref="FK30">
    <cfRule type="expression" dxfId="4634" priority="6196" stopIfTrue="1">
      <formula>WEEKDAY($A30)=1</formula>
    </cfRule>
  </conditionalFormatting>
  <conditionalFormatting sqref="FK30">
    <cfRule type="expression" dxfId="4633" priority="6195" stopIfTrue="1">
      <formula>WEEKDAY($A30)=1</formula>
    </cfRule>
  </conditionalFormatting>
  <conditionalFormatting sqref="FK30">
    <cfRule type="expression" dxfId="4632" priority="6194" stopIfTrue="1">
      <formula>WEEKDAY($A30)=1</formula>
    </cfRule>
  </conditionalFormatting>
  <conditionalFormatting sqref="FK30">
    <cfRule type="expression" dxfId="4631" priority="6193" stopIfTrue="1">
      <formula>WEEKDAY($A30)=1</formula>
    </cfRule>
  </conditionalFormatting>
  <conditionalFormatting sqref="FK30">
    <cfRule type="expression" dxfId="4630" priority="6192" stopIfTrue="1">
      <formula>WEEKDAY($A30)=1</formula>
    </cfRule>
  </conditionalFormatting>
  <conditionalFormatting sqref="FK30">
    <cfRule type="expression" dxfId="4629" priority="6191" stopIfTrue="1">
      <formula>WEEKDAY($A30)=1</formula>
    </cfRule>
  </conditionalFormatting>
  <conditionalFormatting sqref="FK30">
    <cfRule type="expression" dxfId="4628" priority="6190" stopIfTrue="1">
      <formula>WEEKDAY($A30)=1</formula>
    </cfRule>
  </conditionalFormatting>
  <conditionalFormatting sqref="FK30">
    <cfRule type="expression" dxfId="4627" priority="6189" stopIfTrue="1">
      <formula>WEEKDAY($A30)=1</formula>
    </cfRule>
  </conditionalFormatting>
  <conditionalFormatting sqref="FK30">
    <cfRule type="expression" dxfId="4626" priority="6188" stopIfTrue="1">
      <formula>WEEKDAY($A30)=1</formula>
    </cfRule>
  </conditionalFormatting>
  <conditionalFormatting sqref="FK30">
    <cfRule type="expression" dxfId="4625" priority="6187" stopIfTrue="1">
      <formula>WEEKDAY($A30)=1</formula>
    </cfRule>
  </conditionalFormatting>
  <conditionalFormatting sqref="FK30">
    <cfRule type="expression" dxfId="4624" priority="6186" stopIfTrue="1">
      <formula>WEEKDAY($A30)=1</formula>
    </cfRule>
  </conditionalFormatting>
  <conditionalFormatting sqref="FK30">
    <cfRule type="expression" dxfId="4623" priority="6185" stopIfTrue="1">
      <formula>WEEKDAY($A30)=1</formula>
    </cfRule>
  </conditionalFormatting>
  <conditionalFormatting sqref="FK30">
    <cfRule type="expression" dxfId="4622" priority="6184" stopIfTrue="1">
      <formula>WEEKDAY($A30)=1</formula>
    </cfRule>
  </conditionalFormatting>
  <conditionalFormatting sqref="FK30">
    <cfRule type="expression" dxfId="4621" priority="6183" stopIfTrue="1">
      <formula>WEEKDAY($A30)=1</formula>
    </cfRule>
  </conditionalFormatting>
  <conditionalFormatting sqref="FK30">
    <cfRule type="expression" dxfId="4620" priority="6182" stopIfTrue="1">
      <formula>WEEKDAY($A30)=1</formula>
    </cfRule>
  </conditionalFormatting>
  <conditionalFormatting sqref="FK30">
    <cfRule type="expression" dxfId="4619" priority="6181" stopIfTrue="1">
      <formula>WEEKDAY($A30)=1</formula>
    </cfRule>
  </conditionalFormatting>
  <conditionalFormatting sqref="FK30">
    <cfRule type="expression" dxfId="4618" priority="6180" stopIfTrue="1">
      <formula>WEEKDAY($A30)=1</formula>
    </cfRule>
  </conditionalFormatting>
  <conditionalFormatting sqref="FK30">
    <cfRule type="expression" dxfId="4617" priority="6179" stopIfTrue="1">
      <formula>WEEKDAY($A30)=1</formula>
    </cfRule>
  </conditionalFormatting>
  <conditionalFormatting sqref="FK30">
    <cfRule type="expression" dxfId="4616" priority="6178" stopIfTrue="1">
      <formula>WEEKDAY($A30)=1</formula>
    </cfRule>
  </conditionalFormatting>
  <conditionalFormatting sqref="FK30">
    <cfRule type="expression" dxfId="4615" priority="6177" stopIfTrue="1">
      <formula>WEEKDAY($A30)=1</formula>
    </cfRule>
  </conditionalFormatting>
  <conditionalFormatting sqref="FK30">
    <cfRule type="expression" dxfId="4614" priority="6176" stopIfTrue="1">
      <formula>WEEKDAY($A30)=1</formula>
    </cfRule>
  </conditionalFormatting>
  <conditionalFormatting sqref="FK30">
    <cfRule type="expression" dxfId="4613" priority="6175" stopIfTrue="1">
      <formula>WEEKDAY($A30)=1</formula>
    </cfRule>
  </conditionalFormatting>
  <conditionalFormatting sqref="FK30">
    <cfRule type="expression" dxfId="4612" priority="6174" stopIfTrue="1">
      <formula>WEEKDAY($A30)=1</formula>
    </cfRule>
  </conditionalFormatting>
  <conditionalFormatting sqref="FK30">
    <cfRule type="expression" dxfId="4611" priority="6173" stopIfTrue="1">
      <formula>WEEKDAY($A30)=1</formula>
    </cfRule>
  </conditionalFormatting>
  <conditionalFormatting sqref="FK30">
    <cfRule type="expression" dxfId="4610" priority="6172" stopIfTrue="1">
      <formula>WEEKDAY($A30)=1</formula>
    </cfRule>
  </conditionalFormatting>
  <conditionalFormatting sqref="FK30">
    <cfRule type="expression" dxfId="4609" priority="6171" stopIfTrue="1">
      <formula>WEEKDAY($A30)=1</formula>
    </cfRule>
  </conditionalFormatting>
  <conditionalFormatting sqref="FK30">
    <cfRule type="expression" dxfId="4608" priority="6166" stopIfTrue="1">
      <formula>WEEKDAY($A30)=1</formula>
    </cfRule>
  </conditionalFormatting>
  <conditionalFormatting sqref="FK30">
    <cfRule type="expression" dxfId="4607" priority="6169" stopIfTrue="1">
      <formula>WEEKDAY($A30)=1</formula>
    </cfRule>
  </conditionalFormatting>
  <conditionalFormatting sqref="FK30">
    <cfRule type="expression" dxfId="4606" priority="6168" stopIfTrue="1">
      <formula>WEEKDAY($A30)=1</formula>
    </cfRule>
  </conditionalFormatting>
  <conditionalFormatting sqref="FK30">
    <cfRule type="expression" dxfId="4605" priority="6167" stopIfTrue="1">
      <formula>WEEKDAY($A30)=1</formula>
    </cfRule>
  </conditionalFormatting>
  <conditionalFormatting sqref="FK30">
    <cfRule type="expression" dxfId="4604" priority="6165" stopIfTrue="1">
      <formula>WEEKDAY($A30)=1</formula>
    </cfRule>
  </conditionalFormatting>
  <conditionalFormatting sqref="FK30">
    <cfRule type="expression" dxfId="4603" priority="6164" stopIfTrue="1">
      <formula>WEEKDAY($A30)=1</formula>
    </cfRule>
  </conditionalFormatting>
  <conditionalFormatting sqref="FK30">
    <cfRule type="expression" dxfId="4602" priority="6163" stopIfTrue="1">
      <formula>WEEKDAY($A30)=1</formula>
    </cfRule>
  </conditionalFormatting>
  <conditionalFormatting sqref="FK30">
    <cfRule type="expression" dxfId="4601" priority="6162" stopIfTrue="1">
      <formula>WEEKDAY($A30)=1</formula>
    </cfRule>
  </conditionalFormatting>
  <conditionalFormatting sqref="FK30">
    <cfRule type="expression" dxfId="4600" priority="6115" stopIfTrue="1">
      <formula>WEEKDAY($A30)=1</formula>
    </cfRule>
  </conditionalFormatting>
  <conditionalFormatting sqref="FK30">
    <cfRule type="expression" dxfId="4599" priority="6161" stopIfTrue="1">
      <formula>WEEKDAY($A30)=1</formula>
    </cfRule>
  </conditionalFormatting>
  <conditionalFormatting sqref="FK30">
    <cfRule type="expression" dxfId="4598" priority="6160" stopIfTrue="1">
      <formula>WEEKDAY($A30)=1</formula>
    </cfRule>
  </conditionalFormatting>
  <conditionalFormatting sqref="FK30">
    <cfRule type="expression" dxfId="4597" priority="6159" stopIfTrue="1">
      <formula>WEEKDAY($A30)=1</formula>
    </cfRule>
  </conditionalFormatting>
  <conditionalFormatting sqref="FK30">
    <cfRule type="expression" dxfId="4596" priority="6158" stopIfTrue="1">
      <formula>WEEKDAY($A30)=1</formula>
    </cfRule>
  </conditionalFormatting>
  <conditionalFormatting sqref="FK30">
    <cfRule type="expression" dxfId="4595" priority="6157" stopIfTrue="1">
      <formula>WEEKDAY($A30)=1</formula>
    </cfRule>
  </conditionalFormatting>
  <conditionalFormatting sqref="FK30">
    <cfRule type="expression" dxfId="4594" priority="6156" stopIfTrue="1">
      <formula>WEEKDAY($A30)=1</formula>
    </cfRule>
  </conditionalFormatting>
  <conditionalFormatting sqref="FK30">
    <cfRule type="expression" dxfId="4593" priority="6155" stopIfTrue="1">
      <formula>WEEKDAY($A30)=1</formula>
    </cfRule>
  </conditionalFormatting>
  <conditionalFormatting sqref="FK30">
    <cfRule type="expression" dxfId="4592" priority="6154" stopIfTrue="1">
      <formula>WEEKDAY($A30)=1</formula>
    </cfRule>
  </conditionalFormatting>
  <conditionalFormatting sqref="FK30">
    <cfRule type="expression" dxfId="4591" priority="6153" stopIfTrue="1">
      <formula>WEEKDAY($A30)=1</formula>
    </cfRule>
  </conditionalFormatting>
  <conditionalFormatting sqref="FK30">
    <cfRule type="expression" dxfId="4590" priority="6152" stopIfTrue="1">
      <formula>WEEKDAY($A30)=1</formula>
    </cfRule>
  </conditionalFormatting>
  <conditionalFormatting sqref="FK30">
    <cfRule type="expression" dxfId="4589" priority="6151" stopIfTrue="1">
      <formula>WEEKDAY($A30)=1</formula>
    </cfRule>
  </conditionalFormatting>
  <conditionalFormatting sqref="FK30">
    <cfRule type="expression" dxfId="4588" priority="6150" stopIfTrue="1">
      <formula>WEEKDAY($A30)=1</formula>
    </cfRule>
  </conditionalFormatting>
  <conditionalFormatting sqref="FK30">
    <cfRule type="expression" dxfId="4587" priority="6149" stopIfTrue="1">
      <formula>WEEKDAY($A30)=1</formula>
    </cfRule>
  </conditionalFormatting>
  <conditionalFormatting sqref="FK30">
    <cfRule type="expression" dxfId="4586" priority="6148" stopIfTrue="1">
      <formula>WEEKDAY($A30)=1</formula>
    </cfRule>
  </conditionalFormatting>
  <conditionalFormatting sqref="FK30">
    <cfRule type="expression" dxfId="4585" priority="6147" stopIfTrue="1">
      <formula>WEEKDAY($A30)=1</formula>
    </cfRule>
  </conditionalFormatting>
  <conditionalFormatting sqref="FK30">
    <cfRule type="expression" dxfId="4584" priority="6146" stopIfTrue="1">
      <formula>WEEKDAY($A30)=1</formula>
    </cfRule>
  </conditionalFormatting>
  <conditionalFormatting sqref="FK30">
    <cfRule type="expression" dxfId="4583" priority="6145" stopIfTrue="1">
      <formula>WEEKDAY($A30)=1</formula>
    </cfRule>
  </conditionalFormatting>
  <conditionalFormatting sqref="FK30">
    <cfRule type="expression" dxfId="4582" priority="6144" stopIfTrue="1">
      <formula>WEEKDAY($A30)=1</formula>
    </cfRule>
  </conditionalFormatting>
  <conditionalFormatting sqref="FK30">
    <cfRule type="expression" dxfId="4581" priority="6143" stopIfTrue="1">
      <formula>WEEKDAY($A30)=1</formula>
    </cfRule>
  </conditionalFormatting>
  <conditionalFormatting sqref="FK30">
    <cfRule type="expression" dxfId="4580" priority="6142" stopIfTrue="1">
      <formula>WEEKDAY($A30)=1</formula>
    </cfRule>
  </conditionalFormatting>
  <conditionalFormatting sqref="FK30">
    <cfRule type="expression" dxfId="4579" priority="6141" stopIfTrue="1">
      <formula>WEEKDAY($A30)=1</formula>
    </cfRule>
  </conditionalFormatting>
  <conditionalFormatting sqref="FK30">
    <cfRule type="expression" dxfId="4578" priority="6140" stopIfTrue="1">
      <formula>WEEKDAY($A30)=1</formula>
    </cfRule>
  </conditionalFormatting>
  <conditionalFormatting sqref="FK30">
    <cfRule type="expression" dxfId="4577" priority="6139" stopIfTrue="1">
      <formula>WEEKDAY($A30)=1</formula>
    </cfRule>
  </conditionalFormatting>
  <conditionalFormatting sqref="FK30">
    <cfRule type="expression" dxfId="4576" priority="6138" stopIfTrue="1">
      <formula>WEEKDAY($A30)=1</formula>
    </cfRule>
  </conditionalFormatting>
  <conditionalFormatting sqref="FK30">
    <cfRule type="expression" dxfId="4575" priority="6137" stopIfTrue="1">
      <formula>WEEKDAY($A30)=1</formula>
    </cfRule>
  </conditionalFormatting>
  <conditionalFormatting sqref="FK30">
    <cfRule type="expression" dxfId="4574" priority="6136" stopIfTrue="1">
      <formula>WEEKDAY($A30)=1</formula>
    </cfRule>
  </conditionalFormatting>
  <conditionalFormatting sqref="FK30">
    <cfRule type="expression" dxfId="4573" priority="6135" stopIfTrue="1">
      <formula>WEEKDAY($A30)=1</formula>
    </cfRule>
  </conditionalFormatting>
  <conditionalFormatting sqref="FK30">
    <cfRule type="expression" dxfId="4572" priority="6134" stopIfTrue="1">
      <formula>WEEKDAY($A30)=1</formula>
    </cfRule>
  </conditionalFormatting>
  <conditionalFormatting sqref="FK30">
    <cfRule type="expression" dxfId="4571" priority="6133" stopIfTrue="1">
      <formula>WEEKDAY($A30)=1</formula>
    </cfRule>
  </conditionalFormatting>
  <conditionalFormatting sqref="FK30">
    <cfRule type="expression" dxfId="4570" priority="6132" stopIfTrue="1">
      <formula>WEEKDAY($A30)=1</formula>
    </cfRule>
  </conditionalFormatting>
  <conditionalFormatting sqref="FK30">
    <cfRule type="expression" dxfId="4569" priority="6131" stopIfTrue="1">
      <formula>WEEKDAY($A30)=1</formula>
    </cfRule>
  </conditionalFormatting>
  <conditionalFormatting sqref="FK30">
    <cfRule type="expression" dxfId="4568" priority="6130" stopIfTrue="1">
      <formula>WEEKDAY($A30)=1</formula>
    </cfRule>
  </conditionalFormatting>
  <conditionalFormatting sqref="FK30">
    <cfRule type="expression" dxfId="4567" priority="6129" stopIfTrue="1">
      <formula>WEEKDAY($A30)=1</formula>
    </cfRule>
  </conditionalFormatting>
  <conditionalFormatting sqref="FK30">
    <cfRule type="expression" dxfId="4566" priority="6128" stopIfTrue="1">
      <formula>WEEKDAY($A30)=1</formula>
    </cfRule>
  </conditionalFormatting>
  <conditionalFormatting sqref="FK30">
    <cfRule type="expression" dxfId="4565" priority="6127" stopIfTrue="1">
      <formula>WEEKDAY($A30)=1</formula>
    </cfRule>
  </conditionalFormatting>
  <conditionalFormatting sqref="FK30">
    <cfRule type="expression" dxfId="4564" priority="6126" stopIfTrue="1">
      <formula>WEEKDAY($A30)=1</formula>
    </cfRule>
  </conditionalFormatting>
  <conditionalFormatting sqref="FK30">
    <cfRule type="expression" dxfId="4563" priority="6125" stopIfTrue="1">
      <formula>WEEKDAY($A30)=1</formula>
    </cfRule>
  </conditionalFormatting>
  <conditionalFormatting sqref="FK30">
    <cfRule type="expression" dxfId="4562" priority="6124" stopIfTrue="1">
      <formula>WEEKDAY($A30)=1</formula>
    </cfRule>
  </conditionalFormatting>
  <conditionalFormatting sqref="FK30">
    <cfRule type="expression" dxfId="4561" priority="6123" stopIfTrue="1">
      <formula>WEEKDAY($A30)=1</formula>
    </cfRule>
  </conditionalFormatting>
  <conditionalFormatting sqref="FK30">
    <cfRule type="expression" dxfId="4560" priority="6122" stopIfTrue="1">
      <formula>WEEKDAY($A30)=1</formula>
    </cfRule>
  </conditionalFormatting>
  <conditionalFormatting sqref="FK30">
    <cfRule type="expression" dxfId="4559" priority="6121" stopIfTrue="1">
      <formula>WEEKDAY($A30)=1</formula>
    </cfRule>
  </conditionalFormatting>
  <conditionalFormatting sqref="FK30">
    <cfRule type="expression" dxfId="4558" priority="6120" stopIfTrue="1">
      <formula>WEEKDAY($A30)=1</formula>
    </cfRule>
  </conditionalFormatting>
  <conditionalFormatting sqref="FK30">
    <cfRule type="expression" dxfId="4557" priority="6119" stopIfTrue="1">
      <formula>WEEKDAY($A30)=1</formula>
    </cfRule>
  </conditionalFormatting>
  <conditionalFormatting sqref="FK30">
    <cfRule type="expression" dxfId="4556" priority="6118" stopIfTrue="1">
      <formula>WEEKDAY($A30)=1</formula>
    </cfRule>
  </conditionalFormatting>
  <conditionalFormatting sqref="FK30">
    <cfRule type="expression" dxfId="4555" priority="6117" stopIfTrue="1">
      <formula>WEEKDAY($A30)=1</formula>
    </cfRule>
  </conditionalFormatting>
  <conditionalFormatting sqref="FK30">
    <cfRule type="expression" dxfId="4554" priority="6116" stopIfTrue="1">
      <formula>WEEKDAY($A30)=1</formula>
    </cfRule>
  </conditionalFormatting>
  <conditionalFormatting sqref="FK30">
    <cfRule type="expression" dxfId="4553" priority="6114" stopIfTrue="1">
      <formula>WEEKDAY($A30)=1</formula>
    </cfRule>
  </conditionalFormatting>
  <conditionalFormatting sqref="FK30">
    <cfRule type="expression" dxfId="4552" priority="6113" stopIfTrue="1">
      <formula>WEEKDAY($A30)=1</formula>
    </cfRule>
  </conditionalFormatting>
  <conditionalFormatting sqref="FK30">
    <cfRule type="expression" dxfId="4551" priority="6112" stopIfTrue="1">
      <formula>WEEKDAY($A30)=1</formula>
    </cfRule>
  </conditionalFormatting>
  <conditionalFormatting sqref="FK30">
    <cfRule type="expression" dxfId="4550" priority="6111" stopIfTrue="1">
      <formula>WEEKDAY($A30)=1</formula>
    </cfRule>
  </conditionalFormatting>
  <conditionalFormatting sqref="FK30">
    <cfRule type="expression" dxfId="4549" priority="6110" stopIfTrue="1">
      <formula>WEEKDAY($A30)=1</formula>
    </cfRule>
  </conditionalFormatting>
  <conditionalFormatting sqref="FK30">
    <cfRule type="expression" dxfId="4548" priority="6109" stopIfTrue="1">
      <formula>WEEKDAY($A30)=1</formula>
    </cfRule>
  </conditionalFormatting>
  <conditionalFormatting sqref="FK30">
    <cfRule type="expression" dxfId="4547" priority="6108" stopIfTrue="1">
      <formula>WEEKDAY($A30)=1</formula>
    </cfRule>
  </conditionalFormatting>
  <conditionalFormatting sqref="FK30">
    <cfRule type="expression" dxfId="4546" priority="6107" stopIfTrue="1">
      <formula>WEEKDAY($A30)=1</formula>
    </cfRule>
  </conditionalFormatting>
  <conditionalFormatting sqref="FK30">
    <cfRule type="expression" dxfId="4545" priority="6106" stopIfTrue="1">
      <formula>WEEKDAY($A30)=1</formula>
    </cfRule>
  </conditionalFormatting>
  <conditionalFormatting sqref="FK30">
    <cfRule type="expression" dxfId="4544" priority="6105" stopIfTrue="1">
      <formula>WEEKDAY($A30)=1</formula>
    </cfRule>
  </conditionalFormatting>
  <conditionalFormatting sqref="FK30">
    <cfRule type="expression" dxfId="4543" priority="6104" stopIfTrue="1">
      <formula>WEEKDAY($A30)=1</formula>
    </cfRule>
  </conditionalFormatting>
  <conditionalFormatting sqref="FK30">
    <cfRule type="expression" dxfId="4542" priority="6103" stopIfTrue="1">
      <formula>WEEKDAY($A30)=1</formula>
    </cfRule>
  </conditionalFormatting>
  <conditionalFormatting sqref="FK30">
    <cfRule type="expression" dxfId="4541" priority="6102" stopIfTrue="1">
      <formula>WEEKDAY($A30)=1</formula>
    </cfRule>
  </conditionalFormatting>
  <conditionalFormatting sqref="FK30">
    <cfRule type="expression" dxfId="4540" priority="6101" stopIfTrue="1">
      <formula>WEEKDAY($A30)=1</formula>
    </cfRule>
  </conditionalFormatting>
  <conditionalFormatting sqref="FK30">
    <cfRule type="expression" dxfId="4539" priority="6100" stopIfTrue="1">
      <formula>WEEKDAY($A30)=1</formula>
    </cfRule>
  </conditionalFormatting>
  <conditionalFormatting sqref="FK30">
    <cfRule type="expression" dxfId="4538" priority="6099" stopIfTrue="1">
      <formula>WEEKDAY($A30)=1</formula>
    </cfRule>
  </conditionalFormatting>
  <conditionalFormatting sqref="FK30">
    <cfRule type="expression" dxfId="4537" priority="6098" stopIfTrue="1">
      <formula>WEEKDAY($A30)=1</formula>
    </cfRule>
  </conditionalFormatting>
  <conditionalFormatting sqref="FK30">
    <cfRule type="expression" dxfId="4536" priority="6097" stopIfTrue="1">
      <formula>WEEKDAY($A30)=1</formula>
    </cfRule>
  </conditionalFormatting>
  <conditionalFormatting sqref="FK30">
    <cfRule type="expression" dxfId="4535" priority="6096" stopIfTrue="1">
      <formula>WEEKDAY($A30)=1</formula>
    </cfRule>
  </conditionalFormatting>
  <conditionalFormatting sqref="FK30">
    <cfRule type="expression" dxfId="4534" priority="6095" stopIfTrue="1">
      <formula>WEEKDAY($A30)=1</formula>
    </cfRule>
  </conditionalFormatting>
  <conditionalFormatting sqref="FK30">
    <cfRule type="expression" dxfId="4533" priority="6094" stopIfTrue="1">
      <formula>WEEKDAY($A30)=1</formula>
    </cfRule>
  </conditionalFormatting>
  <conditionalFormatting sqref="FK30">
    <cfRule type="expression" dxfId="4532" priority="6093" stopIfTrue="1">
      <formula>WEEKDAY($A30)=1</formula>
    </cfRule>
  </conditionalFormatting>
  <conditionalFormatting sqref="FK30">
    <cfRule type="expression" dxfId="4531" priority="6092" stopIfTrue="1">
      <formula>WEEKDAY($A30)=1</formula>
    </cfRule>
  </conditionalFormatting>
  <conditionalFormatting sqref="FK30">
    <cfRule type="expression" dxfId="4530" priority="6091" stopIfTrue="1">
      <formula>WEEKDAY($A30)=1</formula>
    </cfRule>
  </conditionalFormatting>
  <conditionalFormatting sqref="FK30">
    <cfRule type="expression" dxfId="4529" priority="6090" stopIfTrue="1">
      <formula>WEEKDAY($A30)=1</formula>
    </cfRule>
  </conditionalFormatting>
  <conditionalFormatting sqref="FK30">
    <cfRule type="expression" dxfId="4528" priority="6089" stopIfTrue="1">
      <formula>WEEKDAY($A30)=1</formula>
    </cfRule>
  </conditionalFormatting>
  <conditionalFormatting sqref="FK30">
    <cfRule type="expression" dxfId="4527" priority="6088" stopIfTrue="1">
      <formula>WEEKDAY($A30)=1</formula>
    </cfRule>
  </conditionalFormatting>
  <conditionalFormatting sqref="FK30">
    <cfRule type="expression" dxfId="4526" priority="6087" stopIfTrue="1">
      <formula>WEEKDAY($A30)=1</formula>
    </cfRule>
  </conditionalFormatting>
  <conditionalFormatting sqref="FK30">
    <cfRule type="expression" dxfId="4525" priority="6086" stopIfTrue="1">
      <formula>WEEKDAY($A30)=1</formula>
    </cfRule>
  </conditionalFormatting>
  <conditionalFormatting sqref="FK30">
    <cfRule type="expression" dxfId="4524" priority="6085" stopIfTrue="1">
      <formula>WEEKDAY($A30)=1</formula>
    </cfRule>
  </conditionalFormatting>
  <conditionalFormatting sqref="FK30">
    <cfRule type="expression" dxfId="4523" priority="6084" stopIfTrue="1">
      <formula>WEEKDAY($A30)=1</formula>
    </cfRule>
  </conditionalFormatting>
  <conditionalFormatting sqref="FK30">
    <cfRule type="expression" dxfId="4522" priority="6083" stopIfTrue="1">
      <formula>WEEKDAY($A30)=1</formula>
    </cfRule>
  </conditionalFormatting>
  <conditionalFormatting sqref="FK30">
    <cfRule type="expression" dxfId="4521" priority="6082" stopIfTrue="1">
      <formula>WEEKDAY($A30)=1</formula>
    </cfRule>
  </conditionalFormatting>
  <conditionalFormatting sqref="FK30">
    <cfRule type="expression" dxfId="4520" priority="6081" stopIfTrue="1">
      <formula>WEEKDAY($A30)=1</formula>
    </cfRule>
  </conditionalFormatting>
  <conditionalFormatting sqref="FK30">
    <cfRule type="expression" dxfId="4519" priority="6077" stopIfTrue="1">
      <formula>WEEKDAY($A30)=1</formula>
    </cfRule>
  </conditionalFormatting>
  <conditionalFormatting sqref="FK30">
    <cfRule type="expression" dxfId="4518" priority="6080" stopIfTrue="1">
      <formula>WEEKDAY($A30)=1</formula>
    </cfRule>
  </conditionalFormatting>
  <conditionalFormatting sqref="FK30">
    <cfRule type="expression" dxfId="4517" priority="6079" stopIfTrue="1">
      <formula>WEEKDAY($A30)=1</formula>
    </cfRule>
  </conditionalFormatting>
  <conditionalFormatting sqref="FK30">
    <cfRule type="expression" dxfId="4516" priority="6078" stopIfTrue="1">
      <formula>WEEKDAY($A30)=1</formula>
    </cfRule>
  </conditionalFormatting>
  <conditionalFormatting sqref="FK30">
    <cfRule type="expression" dxfId="4515" priority="6076" stopIfTrue="1">
      <formula>WEEKDAY($A30)=1</formula>
    </cfRule>
  </conditionalFormatting>
  <conditionalFormatting sqref="FK30">
    <cfRule type="expression" dxfId="4514" priority="6075" stopIfTrue="1">
      <formula>WEEKDAY($A30)=1</formula>
    </cfRule>
  </conditionalFormatting>
  <conditionalFormatting sqref="FK30">
    <cfRule type="expression" dxfId="4513" priority="6074" stopIfTrue="1">
      <formula>WEEKDAY($A30)=1</formula>
    </cfRule>
  </conditionalFormatting>
  <conditionalFormatting sqref="FK30">
    <cfRule type="expression" dxfId="4512" priority="6073" stopIfTrue="1">
      <formula>WEEKDAY($A30)=1</formula>
    </cfRule>
  </conditionalFormatting>
  <conditionalFormatting sqref="FK30">
    <cfRule type="expression" dxfId="4511" priority="6026" stopIfTrue="1">
      <formula>WEEKDAY($A30)=1</formula>
    </cfRule>
  </conditionalFormatting>
  <conditionalFormatting sqref="FK30">
    <cfRule type="expression" dxfId="4510" priority="6072" stopIfTrue="1">
      <formula>WEEKDAY($A30)=1</formula>
    </cfRule>
  </conditionalFormatting>
  <conditionalFormatting sqref="FK30">
    <cfRule type="expression" dxfId="4509" priority="6071" stopIfTrue="1">
      <formula>WEEKDAY($A30)=1</formula>
    </cfRule>
  </conditionalFormatting>
  <conditionalFormatting sqref="FK30">
    <cfRule type="expression" dxfId="4508" priority="6070" stopIfTrue="1">
      <formula>WEEKDAY($A30)=1</formula>
    </cfRule>
  </conditionalFormatting>
  <conditionalFormatting sqref="FK30">
    <cfRule type="expression" dxfId="4507" priority="6069" stopIfTrue="1">
      <formula>WEEKDAY($A30)=1</formula>
    </cfRule>
  </conditionalFormatting>
  <conditionalFormatting sqref="FK30">
    <cfRule type="expression" dxfId="4506" priority="6068" stopIfTrue="1">
      <formula>WEEKDAY($A30)=1</formula>
    </cfRule>
  </conditionalFormatting>
  <conditionalFormatting sqref="FK30">
    <cfRule type="expression" dxfId="4505" priority="6067" stopIfTrue="1">
      <formula>WEEKDAY($A30)=1</formula>
    </cfRule>
  </conditionalFormatting>
  <conditionalFormatting sqref="FK30">
    <cfRule type="expression" dxfId="4504" priority="6066" stopIfTrue="1">
      <formula>WEEKDAY($A30)=1</formula>
    </cfRule>
  </conditionalFormatting>
  <conditionalFormatting sqref="FK30">
    <cfRule type="expression" dxfId="4503" priority="6065" stopIfTrue="1">
      <formula>WEEKDAY($A30)=1</formula>
    </cfRule>
  </conditionalFormatting>
  <conditionalFormatting sqref="FK30">
    <cfRule type="expression" dxfId="4502" priority="6064" stopIfTrue="1">
      <formula>WEEKDAY($A30)=1</formula>
    </cfRule>
  </conditionalFormatting>
  <conditionalFormatting sqref="FK30">
    <cfRule type="expression" dxfId="4501" priority="6063" stopIfTrue="1">
      <formula>WEEKDAY($A30)=1</formula>
    </cfRule>
  </conditionalFormatting>
  <conditionalFormatting sqref="FK30">
    <cfRule type="expression" dxfId="4500" priority="6062" stopIfTrue="1">
      <formula>WEEKDAY($A30)=1</formula>
    </cfRule>
  </conditionalFormatting>
  <conditionalFormatting sqref="FK30">
    <cfRule type="expression" dxfId="4499" priority="6061" stopIfTrue="1">
      <formula>WEEKDAY($A30)=1</formula>
    </cfRule>
  </conditionalFormatting>
  <conditionalFormatting sqref="FK30">
    <cfRule type="expression" dxfId="4498" priority="6060" stopIfTrue="1">
      <formula>WEEKDAY($A30)=1</formula>
    </cfRule>
  </conditionalFormatting>
  <conditionalFormatting sqref="FK30">
    <cfRule type="expression" dxfId="4497" priority="6059" stopIfTrue="1">
      <formula>WEEKDAY($A30)=1</formula>
    </cfRule>
  </conditionalFormatting>
  <conditionalFormatting sqref="FK30">
    <cfRule type="expression" dxfId="4496" priority="6058" stopIfTrue="1">
      <formula>WEEKDAY($A30)=1</formula>
    </cfRule>
  </conditionalFormatting>
  <conditionalFormatting sqref="FK30">
    <cfRule type="expression" dxfId="4495" priority="6057" stopIfTrue="1">
      <formula>WEEKDAY($A30)=1</formula>
    </cfRule>
  </conditionalFormatting>
  <conditionalFormatting sqref="FK30">
    <cfRule type="expression" dxfId="4494" priority="6056" stopIfTrue="1">
      <formula>WEEKDAY($A30)=1</formula>
    </cfRule>
  </conditionalFormatting>
  <conditionalFormatting sqref="FK30">
    <cfRule type="expression" dxfId="4493" priority="6055" stopIfTrue="1">
      <formula>WEEKDAY($A30)=1</formula>
    </cfRule>
  </conditionalFormatting>
  <conditionalFormatting sqref="FK30">
    <cfRule type="expression" dxfId="4492" priority="6054" stopIfTrue="1">
      <formula>WEEKDAY($A30)=1</formula>
    </cfRule>
  </conditionalFormatting>
  <conditionalFormatting sqref="FK30">
    <cfRule type="expression" dxfId="4491" priority="6053" stopIfTrue="1">
      <formula>WEEKDAY($A30)=1</formula>
    </cfRule>
  </conditionalFormatting>
  <conditionalFormatting sqref="FK30">
    <cfRule type="expression" dxfId="4490" priority="6052" stopIfTrue="1">
      <formula>WEEKDAY($A30)=1</formula>
    </cfRule>
  </conditionalFormatting>
  <conditionalFormatting sqref="FK30">
    <cfRule type="expression" dxfId="4489" priority="6051" stopIfTrue="1">
      <formula>WEEKDAY($A30)=1</formula>
    </cfRule>
  </conditionalFormatting>
  <conditionalFormatting sqref="FK30">
    <cfRule type="expression" dxfId="4488" priority="6050" stopIfTrue="1">
      <formula>WEEKDAY($A30)=1</formula>
    </cfRule>
  </conditionalFormatting>
  <conditionalFormatting sqref="FK30">
    <cfRule type="expression" dxfId="4487" priority="6049" stopIfTrue="1">
      <formula>WEEKDAY($A30)=1</formula>
    </cfRule>
  </conditionalFormatting>
  <conditionalFormatting sqref="FK30">
    <cfRule type="expression" dxfId="4486" priority="6048" stopIfTrue="1">
      <formula>WEEKDAY($A30)=1</formula>
    </cfRule>
  </conditionalFormatting>
  <conditionalFormatting sqref="FK30">
    <cfRule type="expression" dxfId="4485" priority="6047" stopIfTrue="1">
      <formula>WEEKDAY($A30)=1</formula>
    </cfRule>
  </conditionalFormatting>
  <conditionalFormatting sqref="FK30">
    <cfRule type="expression" dxfId="4484" priority="6046" stopIfTrue="1">
      <formula>WEEKDAY($A30)=1</formula>
    </cfRule>
  </conditionalFormatting>
  <conditionalFormatting sqref="FK30">
    <cfRule type="expression" dxfId="4483" priority="6045" stopIfTrue="1">
      <formula>WEEKDAY($A30)=1</formula>
    </cfRule>
  </conditionalFormatting>
  <conditionalFormatting sqref="FK30">
    <cfRule type="expression" dxfId="4482" priority="6044" stopIfTrue="1">
      <formula>WEEKDAY($A30)=1</formula>
    </cfRule>
  </conditionalFormatting>
  <conditionalFormatting sqref="FK30">
    <cfRule type="expression" dxfId="4481" priority="6043" stopIfTrue="1">
      <formula>WEEKDAY($A30)=1</formula>
    </cfRule>
  </conditionalFormatting>
  <conditionalFormatting sqref="FK30">
    <cfRule type="expression" dxfId="4480" priority="6042" stopIfTrue="1">
      <formula>WEEKDAY($A30)=1</formula>
    </cfRule>
  </conditionalFormatting>
  <conditionalFormatting sqref="FK30">
    <cfRule type="expression" dxfId="4479" priority="6041" stopIfTrue="1">
      <formula>WEEKDAY($A30)=1</formula>
    </cfRule>
  </conditionalFormatting>
  <conditionalFormatting sqref="FK30">
    <cfRule type="expression" dxfId="4478" priority="6040" stopIfTrue="1">
      <formula>WEEKDAY($A30)=1</formula>
    </cfRule>
  </conditionalFormatting>
  <conditionalFormatting sqref="FK30">
    <cfRule type="expression" dxfId="4477" priority="6039" stopIfTrue="1">
      <formula>WEEKDAY($A30)=1</formula>
    </cfRule>
  </conditionalFormatting>
  <conditionalFormatting sqref="FK30">
    <cfRule type="expression" dxfId="4476" priority="6038" stopIfTrue="1">
      <formula>WEEKDAY($A30)=1</formula>
    </cfRule>
  </conditionalFormatting>
  <conditionalFormatting sqref="FK30">
    <cfRule type="expression" dxfId="4475" priority="6037" stopIfTrue="1">
      <formula>WEEKDAY($A30)=1</formula>
    </cfRule>
  </conditionalFormatting>
  <conditionalFormatting sqref="FK30">
    <cfRule type="expression" dxfId="4474" priority="6036" stopIfTrue="1">
      <formula>WEEKDAY($A30)=1</formula>
    </cfRule>
  </conditionalFormatting>
  <conditionalFormatting sqref="FK30">
    <cfRule type="expression" dxfId="4473" priority="6035" stopIfTrue="1">
      <formula>WEEKDAY($A30)=1</formula>
    </cfRule>
  </conditionalFormatting>
  <conditionalFormatting sqref="FK30">
    <cfRule type="expression" dxfId="4472" priority="6034" stopIfTrue="1">
      <formula>WEEKDAY($A30)=1</formula>
    </cfRule>
  </conditionalFormatting>
  <conditionalFormatting sqref="FK30">
    <cfRule type="expression" dxfId="4471" priority="6033" stopIfTrue="1">
      <formula>WEEKDAY($A30)=1</formula>
    </cfRule>
  </conditionalFormatting>
  <conditionalFormatting sqref="FK30">
    <cfRule type="expression" dxfId="4470" priority="6032" stopIfTrue="1">
      <formula>WEEKDAY($A30)=1</formula>
    </cfRule>
  </conditionalFormatting>
  <conditionalFormatting sqref="FK30">
    <cfRule type="expression" dxfId="4469" priority="6031" stopIfTrue="1">
      <formula>WEEKDAY($A30)=1</formula>
    </cfRule>
  </conditionalFormatting>
  <conditionalFormatting sqref="FK30">
    <cfRule type="expression" dxfId="4468" priority="6030" stopIfTrue="1">
      <formula>WEEKDAY($A30)=1</formula>
    </cfRule>
  </conditionalFormatting>
  <conditionalFormatting sqref="FK30">
    <cfRule type="expression" dxfId="4467" priority="6029" stopIfTrue="1">
      <formula>WEEKDAY($A30)=1</formula>
    </cfRule>
  </conditionalFormatting>
  <conditionalFormatting sqref="FK30">
    <cfRule type="expression" dxfId="4466" priority="6028" stopIfTrue="1">
      <formula>WEEKDAY($A30)=1</formula>
    </cfRule>
  </conditionalFormatting>
  <conditionalFormatting sqref="FK30">
    <cfRule type="expression" dxfId="4465" priority="6027" stopIfTrue="1">
      <formula>WEEKDAY($A30)=1</formula>
    </cfRule>
  </conditionalFormatting>
  <conditionalFormatting sqref="FL30">
    <cfRule type="expression" dxfId="4464" priority="6016" stopIfTrue="1">
      <formula>WEEKDAY($A30)=1</formula>
    </cfRule>
  </conditionalFormatting>
  <conditionalFormatting sqref="FL30">
    <cfRule type="expression" dxfId="4463" priority="6015" stopIfTrue="1">
      <formula>WEEKDAY($A30)=1</formula>
    </cfRule>
  </conditionalFormatting>
  <conditionalFormatting sqref="FL30">
    <cfRule type="expression" dxfId="4462" priority="6011" stopIfTrue="1">
      <formula>WEEKDAY($A30)=1</formula>
    </cfRule>
  </conditionalFormatting>
  <conditionalFormatting sqref="FL30">
    <cfRule type="expression" dxfId="4461" priority="6014" stopIfTrue="1">
      <formula>WEEKDAY($A30)=1</formula>
    </cfRule>
  </conditionalFormatting>
  <conditionalFormatting sqref="FL30">
    <cfRule type="expression" dxfId="4460" priority="6013" stopIfTrue="1">
      <formula>WEEKDAY($A30)=1</formula>
    </cfRule>
  </conditionalFormatting>
  <conditionalFormatting sqref="FL30">
    <cfRule type="expression" dxfId="4459" priority="6012" stopIfTrue="1">
      <formula>WEEKDAY($A30)=1</formula>
    </cfRule>
  </conditionalFormatting>
  <conditionalFormatting sqref="FL30">
    <cfRule type="expression" dxfId="4458" priority="6010" stopIfTrue="1">
      <formula>WEEKDAY($A30)=1</formula>
    </cfRule>
  </conditionalFormatting>
  <conditionalFormatting sqref="FL30">
    <cfRule type="expression" dxfId="4457" priority="6009" stopIfTrue="1">
      <formula>WEEKDAY($A30)=1</formula>
    </cfRule>
  </conditionalFormatting>
  <conditionalFormatting sqref="FL30">
    <cfRule type="expression" dxfId="4456" priority="6008" stopIfTrue="1">
      <formula>WEEKDAY($A30)=1</formula>
    </cfRule>
  </conditionalFormatting>
  <conditionalFormatting sqref="FL30">
    <cfRule type="expression" dxfId="4455" priority="6007" stopIfTrue="1">
      <formula>WEEKDAY($A30)=1</formula>
    </cfRule>
  </conditionalFormatting>
  <conditionalFormatting sqref="FL30">
    <cfRule type="expression" dxfId="4454" priority="5960" stopIfTrue="1">
      <formula>WEEKDAY($A30)=1</formula>
    </cfRule>
  </conditionalFormatting>
  <conditionalFormatting sqref="FL30">
    <cfRule type="expression" dxfId="4453" priority="6006" stopIfTrue="1">
      <formula>WEEKDAY($A30)=1</formula>
    </cfRule>
  </conditionalFormatting>
  <conditionalFormatting sqref="FL30">
    <cfRule type="expression" dxfId="4452" priority="6005" stopIfTrue="1">
      <formula>WEEKDAY($A30)=1</formula>
    </cfRule>
  </conditionalFormatting>
  <conditionalFormatting sqref="FL30">
    <cfRule type="expression" dxfId="4451" priority="6004" stopIfTrue="1">
      <formula>WEEKDAY($A30)=1</formula>
    </cfRule>
  </conditionalFormatting>
  <conditionalFormatting sqref="FL30">
    <cfRule type="expression" dxfId="4450" priority="6003" stopIfTrue="1">
      <formula>WEEKDAY($A30)=1</formula>
    </cfRule>
  </conditionalFormatting>
  <conditionalFormatting sqref="FL30">
    <cfRule type="expression" dxfId="4449" priority="6002" stopIfTrue="1">
      <formula>WEEKDAY($A30)=1</formula>
    </cfRule>
  </conditionalFormatting>
  <conditionalFormatting sqref="FL30">
    <cfRule type="expression" dxfId="4448" priority="6001" stopIfTrue="1">
      <formula>WEEKDAY($A30)=1</formula>
    </cfRule>
  </conditionalFormatting>
  <conditionalFormatting sqref="FL30">
    <cfRule type="expression" dxfId="4447" priority="6000" stopIfTrue="1">
      <formula>WEEKDAY($A30)=1</formula>
    </cfRule>
  </conditionalFormatting>
  <conditionalFormatting sqref="FL30">
    <cfRule type="expression" dxfId="4446" priority="5999" stopIfTrue="1">
      <formula>WEEKDAY($A30)=1</formula>
    </cfRule>
  </conditionalFormatting>
  <conditionalFormatting sqref="FL30">
    <cfRule type="expression" dxfId="4445" priority="5998" stopIfTrue="1">
      <formula>WEEKDAY($A30)=1</formula>
    </cfRule>
  </conditionalFormatting>
  <conditionalFormatting sqref="FL30">
    <cfRule type="expression" dxfId="4444" priority="5997" stopIfTrue="1">
      <formula>WEEKDAY($A30)=1</formula>
    </cfRule>
  </conditionalFormatting>
  <conditionalFormatting sqref="FL30">
    <cfRule type="expression" dxfId="4443" priority="5996" stopIfTrue="1">
      <formula>WEEKDAY($A30)=1</formula>
    </cfRule>
  </conditionalFormatting>
  <conditionalFormatting sqref="FL30">
    <cfRule type="expression" dxfId="4442" priority="5995" stopIfTrue="1">
      <formula>WEEKDAY($A30)=1</formula>
    </cfRule>
  </conditionalFormatting>
  <conditionalFormatting sqref="FL30">
    <cfRule type="expression" dxfId="4441" priority="5994" stopIfTrue="1">
      <formula>WEEKDAY($A30)=1</formula>
    </cfRule>
  </conditionalFormatting>
  <conditionalFormatting sqref="FL30">
    <cfRule type="expression" dxfId="4440" priority="5993" stopIfTrue="1">
      <formula>WEEKDAY($A30)=1</formula>
    </cfRule>
  </conditionalFormatting>
  <conditionalFormatting sqref="FL30">
    <cfRule type="expression" dxfId="4439" priority="5992" stopIfTrue="1">
      <formula>WEEKDAY($A30)=1</formula>
    </cfRule>
  </conditionalFormatting>
  <conditionalFormatting sqref="FL30">
    <cfRule type="expression" dxfId="4438" priority="5991" stopIfTrue="1">
      <formula>WEEKDAY($A30)=1</formula>
    </cfRule>
  </conditionalFormatting>
  <conditionalFormatting sqref="FL30">
    <cfRule type="expression" dxfId="4437" priority="5990" stopIfTrue="1">
      <formula>WEEKDAY($A30)=1</formula>
    </cfRule>
  </conditionalFormatting>
  <conditionalFormatting sqref="FL30">
    <cfRule type="expression" dxfId="4436" priority="5989" stopIfTrue="1">
      <formula>WEEKDAY($A30)=1</formula>
    </cfRule>
  </conditionalFormatting>
  <conditionalFormatting sqref="FL30">
    <cfRule type="expression" dxfId="4435" priority="5988" stopIfTrue="1">
      <formula>WEEKDAY($A30)=1</formula>
    </cfRule>
  </conditionalFormatting>
  <conditionalFormatting sqref="FL30">
    <cfRule type="expression" dxfId="4434" priority="5987" stopIfTrue="1">
      <formula>WEEKDAY($A30)=1</formula>
    </cfRule>
  </conditionalFormatting>
  <conditionalFormatting sqref="FL30">
    <cfRule type="expression" dxfId="4433" priority="5986" stopIfTrue="1">
      <formula>WEEKDAY($A30)=1</formula>
    </cfRule>
  </conditionalFormatting>
  <conditionalFormatting sqref="FL30">
    <cfRule type="expression" dxfId="4432" priority="5985" stopIfTrue="1">
      <formula>WEEKDAY($A30)=1</formula>
    </cfRule>
  </conditionalFormatting>
  <conditionalFormatting sqref="FL30">
    <cfRule type="expression" dxfId="4431" priority="5984" stopIfTrue="1">
      <formula>WEEKDAY($A30)=1</formula>
    </cfRule>
  </conditionalFormatting>
  <conditionalFormatting sqref="FL30">
    <cfRule type="expression" dxfId="4430" priority="5983" stopIfTrue="1">
      <formula>WEEKDAY($A30)=1</formula>
    </cfRule>
  </conditionalFormatting>
  <conditionalFormatting sqref="FL30">
    <cfRule type="expression" dxfId="4429" priority="5982" stopIfTrue="1">
      <formula>WEEKDAY($A30)=1</formula>
    </cfRule>
  </conditionalFormatting>
  <conditionalFormatting sqref="FL30">
    <cfRule type="expression" dxfId="4428" priority="5981" stopIfTrue="1">
      <formula>WEEKDAY($A30)=1</formula>
    </cfRule>
  </conditionalFormatting>
  <conditionalFormatting sqref="FL30">
    <cfRule type="expression" dxfId="4427" priority="5980" stopIfTrue="1">
      <formula>WEEKDAY($A30)=1</formula>
    </cfRule>
  </conditionalFormatting>
  <conditionalFormatting sqref="FL30">
    <cfRule type="expression" dxfId="4426" priority="5979" stopIfTrue="1">
      <formula>WEEKDAY($A30)=1</formula>
    </cfRule>
  </conditionalFormatting>
  <conditionalFormatting sqref="FL30">
    <cfRule type="expression" dxfId="4425" priority="5978" stopIfTrue="1">
      <formula>WEEKDAY($A30)=1</formula>
    </cfRule>
  </conditionalFormatting>
  <conditionalFormatting sqref="FL30">
    <cfRule type="expression" dxfId="4424" priority="5977" stopIfTrue="1">
      <formula>WEEKDAY($A30)=1</formula>
    </cfRule>
  </conditionalFormatting>
  <conditionalFormatting sqref="FL30">
    <cfRule type="expression" dxfId="4423" priority="5976" stopIfTrue="1">
      <formula>WEEKDAY($A30)=1</formula>
    </cfRule>
  </conditionalFormatting>
  <conditionalFormatting sqref="FL30">
    <cfRule type="expression" dxfId="4422" priority="5975" stopIfTrue="1">
      <formula>WEEKDAY($A30)=1</formula>
    </cfRule>
  </conditionalFormatting>
  <conditionalFormatting sqref="FL30">
    <cfRule type="expression" dxfId="4421" priority="5974" stopIfTrue="1">
      <formula>WEEKDAY($A30)=1</formula>
    </cfRule>
  </conditionalFormatting>
  <conditionalFormatting sqref="FL30">
    <cfRule type="expression" dxfId="4420" priority="5973" stopIfTrue="1">
      <formula>WEEKDAY($A30)=1</formula>
    </cfRule>
  </conditionalFormatting>
  <conditionalFormatting sqref="FL30">
    <cfRule type="expression" dxfId="4419" priority="5972" stopIfTrue="1">
      <formula>WEEKDAY($A30)=1</formula>
    </cfRule>
  </conditionalFormatting>
  <conditionalFormatting sqref="FL30">
    <cfRule type="expression" dxfId="4418" priority="5971" stopIfTrue="1">
      <formula>WEEKDAY($A30)=1</formula>
    </cfRule>
  </conditionalFormatting>
  <conditionalFormatting sqref="FL30">
    <cfRule type="expression" dxfId="4417" priority="5970" stopIfTrue="1">
      <formula>WEEKDAY($A30)=1</formula>
    </cfRule>
  </conditionalFormatting>
  <conditionalFormatting sqref="FL30">
    <cfRule type="expression" dxfId="4416" priority="5969" stopIfTrue="1">
      <formula>WEEKDAY($A30)=1</formula>
    </cfRule>
  </conditionalFormatting>
  <conditionalFormatting sqref="FL30">
    <cfRule type="expression" dxfId="4415" priority="5968" stopIfTrue="1">
      <formula>WEEKDAY($A30)=1</formula>
    </cfRule>
  </conditionalFormatting>
  <conditionalFormatting sqref="FL30">
    <cfRule type="expression" dxfId="4414" priority="5967" stopIfTrue="1">
      <formula>WEEKDAY($A30)=1</formula>
    </cfRule>
  </conditionalFormatting>
  <conditionalFormatting sqref="FL30">
    <cfRule type="expression" dxfId="4413" priority="5966" stopIfTrue="1">
      <formula>WEEKDAY($A30)=1</formula>
    </cfRule>
  </conditionalFormatting>
  <conditionalFormatting sqref="FL30">
    <cfRule type="expression" dxfId="4412" priority="5965" stopIfTrue="1">
      <formula>WEEKDAY($A30)=1</formula>
    </cfRule>
  </conditionalFormatting>
  <conditionalFormatting sqref="FL30">
    <cfRule type="expression" dxfId="4411" priority="5964" stopIfTrue="1">
      <formula>WEEKDAY($A30)=1</formula>
    </cfRule>
  </conditionalFormatting>
  <conditionalFormatting sqref="FL30">
    <cfRule type="expression" dxfId="4410" priority="5963" stopIfTrue="1">
      <formula>WEEKDAY($A30)=1</formula>
    </cfRule>
  </conditionalFormatting>
  <conditionalFormatting sqref="FL30">
    <cfRule type="expression" dxfId="4409" priority="5962" stopIfTrue="1">
      <formula>WEEKDAY($A30)=1</formula>
    </cfRule>
  </conditionalFormatting>
  <conditionalFormatting sqref="FL30">
    <cfRule type="expression" dxfId="4408" priority="5961" stopIfTrue="1">
      <formula>WEEKDAY($A30)=1</formula>
    </cfRule>
  </conditionalFormatting>
  <conditionalFormatting sqref="FL30">
    <cfRule type="expression" dxfId="4407" priority="5959" stopIfTrue="1">
      <formula>WEEKDAY($A30)=1</formula>
    </cfRule>
  </conditionalFormatting>
  <conditionalFormatting sqref="FL30">
    <cfRule type="expression" dxfId="4406" priority="5958" stopIfTrue="1">
      <formula>WEEKDAY($A30)=1</formula>
    </cfRule>
  </conditionalFormatting>
  <conditionalFormatting sqref="FL30">
    <cfRule type="expression" dxfId="4405" priority="5957" stopIfTrue="1">
      <formula>WEEKDAY($A30)=1</formula>
    </cfRule>
  </conditionalFormatting>
  <conditionalFormatting sqref="FL30">
    <cfRule type="expression" dxfId="4404" priority="5956" stopIfTrue="1">
      <formula>WEEKDAY($A30)=1</formula>
    </cfRule>
  </conditionalFormatting>
  <conditionalFormatting sqref="FL30">
    <cfRule type="expression" dxfId="4403" priority="5955" stopIfTrue="1">
      <formula>WEEKDAY($A30)=1</formula>
    </cfRule>
  </conditionalFormatting>
  <conditionalFormatting sqref="FL30">
    <cfRule type="expression" dxfId="4402" priority="5954" stopIfTrue="1">
      <formula>WEEKDAY($A30)=1</formula>
    </cfRule>
  </conditionalFormatting>
  <conditionalFormatting sqref="FL30">
    <cfRule type="expression" dxfId="4401" priority="5953" stopIfTrue="1">
      <formula>WEEKDAY($A30)=1</formula>
    </cfRule>
  </conditionalFormatting>
  <conditionalFormatting sqref="FL30">
    <cfRule type="expression" dxfId="4400" priority="5952" stopIfTrue="1">
      <formula>WEEKDAY($A30)=1</formula>
    </cfRule>
  </conditionalFormatting>
  <conditionalFormatting sqref="FL30">
    <cfRule type="expression" dxfId="4399" priority="5951" stopIfTrue="1">
      <formula>WEEKDAY($A30)=1</formula>
    </cfRule>
  </conditionalFormatting>
  <conditionalFormatting sqref="FL30">
    <cfRule type="expression" dxfId="4398" priority="5950" stopIfTrue="1">
      <formula>WEEKDAY($A30)=1</formula>
    </cfRule>
  </conditionalFormatting>
  <conditionalFormatting sqref="FL30">
    <cfRule type="expression" dxfId="4397" priority="5949" stopIfTrue="1">
      <formula>WEEKDAY($A30)=1</formula>
    </cfRule>
  </conditionalFormatting>
  <conditionalFormatting sqref="FL30">
    <cfRule type="expression" dxfId="4396" priority="5948" stopIfTrue="1">
      <formula>WEEKDAY($A30)=1</formula>
    </cfRule>
  </conditionalFormatting>
  <conditionalFormatting sqref="FL30">
    <cfRule type="expression" dxfId="4395" priority="5947" stopIfTrue="1">
      <formula>WEEKDAY($A30)=1</formula>
    </cfRule>
  </conditionalFormatting>
  <conditionalFormatting sqref="FL30">
    <cfRule type="expression" dxfId="4394" priority="5946" stopIfTrue="1">
      <formula>WEEKDAY($A30)=1</formula>
    </cfRule>
  </conditionalFormatting>
  <conditionalFormatting sqref="FL30">
    <cfRule type="expression" dxfId="4393" priority="5945" stopIfTrue="1">
      <formula>WEEKDAY($A30)=1</formula>
    </cfRule>
  </conditionalFormatting>
  <conditionalFormatting sqref="FL30">
    <cfRule type="expression" dxfId="4392" priority="5944" stopIfTrue="1">
      <formula>WEEKDAY($A30)=1</formula>
    </cfRule>
  </conditionalFormatting>
  <conditionalFormatting sqref="FL30">
    <cfRule type="expression" dxfId="4391" priority="5943" stopIfTrue="1">
      <formula>WEEKDAY($A30)=1</formula>
    </cfRule>
  </conditionalFormatting>
  <conditionalFormatting sqref="FL30">
    <cfRule type="expression" dxfId="4390" priority="5942" stopIfTrue="1">
      <formula>WEEKDAY($A30)=1</formula>
    </cfRule>
  </conditionalFormatting>
  <conditionalFormatting sqref="FL30">
    <cfRule type="expression" dxfId="4389" priority="5941" stopIfTrue="1">
      <formula>WEEKDAY($A30)=1</formula>
    </cfRule>
  </conditionalFormatting>
  <conditionalFormatting sqref="FL30">
    <cfRule type="expression" dxfId="4388" priority="5940" stopIfTrue="1">
      <formula>WEEKDAY($A30)=1</formula>
    </cfRule>
  </conditionalFormatting>
  <conditionalFormatting sqref="FL30">
    <cfRule type="expression" dxfId="4387" priority="5939" stopIfTrue="1">
      <formula>WEEKDAY($A30)=1</formula>
    </cfRule>
  </conditionalFormatting>
  <conditionalFormatting sqref="FL30">
    <cfRule type="expression" dxfId="4386" priority="5938" stopIfTrue="1">
      <formula>WEEKDAY($A30)=1</formula>
    </cfRule>
  </conditionalFormatting>
  <conditionalFormatting sqref="FL30">
    <cfRule type="expression" dxfId="4385" priority="5937" stopIfTrue="1">
      <formula>WEEKDAY($A30)=1</formula>
    </cfRule>
  </conditionalFormatting>
  <conditionalFormatting sqref="FL30">
    <cfRule type="expression" dxfId="4384" priority="5936" stopIfTrue="1">
      <formula>WEEKDAY($A30)=1</formula>
    </cfRule>
  </conditionalFormatting>
  <conditionalFormatting sqref="FL30">
    <cfRule type="expression" dxfId="4383" priority="5935" stopIfTrue="1">
      <formula>WEEKDAY($A30)=1</formula>
    </cfRule>
  </conditionalFormatting>
  <conditionalFormatting sqref="FL30">
    <cfRule type="expression" dxfId="4382" priority="5934" stopIfTrue="1">
      <formula>WEEKDAY($A30)=1</formula>
    </cfRule>
  </conditionalFormatting>
  <conditionalFormatting sqref="FL30">
    <cfRule type="expression" dxfId="4381" priority="5933" stopIfTrue="1">
      <formula>WEEKDAY($A30)=1</formula>
    </cfRule>
  </conditionalFormatting>
  <conditionalFormatting sqref="FL30">
    <cfRule type="expression" dxfId="4380" priority="5932" stopIfTrue="1">
      <formula>WEEKDAY($A30)=1</formula>
    </cfRule>
  </conditionalFormatting>
  <conditionalFormatting sqref="FL30">
    <cfRule type="expression" dxfId="4379" priority="5931" stopIfTrue="1">
      <formula>WEEKDAY($A30)=1</formula>
    </cfRule>
  </conditionalFormatting>
  <conditionalFormatting sqref="FL30">
    <cfRule type="expression" dxfId="4378" priority="5930" stopIfTrue="1">
      <formula>WEEKDAY($A30)=1</formula>
    </cfRule>
  </conditionalFormatting>
  <conditionalFormatting sqref="FL30">
    <cfRule type="expression" dxfId="4377" priority="5929" stopIfTrue="1">
      <formula>WEEKDAY($A30)=1</formula>
    </cfRule>
  </conditionalFormatting>
  <conditionalFormatting sqref="FL30">
    <cfRule type="expression" dxfId="4376" priority="5928" stopIfTrue="1">
      <formula>WEEKDAY($A30)=1</formula>
    </cfRule>
  </conditionalFormatting>
  <conditionalFormatting sqref="FL30">
    <cfRule type="expression" dxfId="4375" priority="5927" stopIfTrue="1">
      <formula>WEEKDAY($A30)=1</formula>
    </cfRule>
  </conditionalFormatting>
  <conditionalFormatting sqref="FL30">
    <cfRule type="expression" dxfId="4374" priority="5926" stopIfTrue="1">
      <formula>WEEKDAY($A30)=1</formula>
    </cfRule>
  </conditionalFormatting>
  <conditionalFormatting sqref="FL30">
    <cfRule type="expression" dxfId="4373" priority="5922" stopIfTrue="1">
      <formula>WEEKDAY($A30)=1</formula>
    </cfRule>
  </conditionalFormatting>
  <conditionalFormatting sqref="FL30">
    <cfRule type="expression" dxfId="4372" priority="5925" stopIfTrue="1">
      <formula>WEEKDAY($A30)=1</formula>
    </cfRule>
  </conditionalFormatting>
  <conditionalFormatting sqref="FL30">
    <cfRule type="expression" dxfId="4371" priority="5924" stopIfTrue="1">
      <formula>WEEKDAY($A30)=1</formula>
    </cfRule>
  </conditionalFormatting>
  <conditionalFormatting sqref="FL30">
    <cfRule type="expression" dxfId="4370" priority="5923" stopIfTrue="1">
      <formula>WEEKDAY($A30)=1</formula>
    </cfRule>
  </conditionalFormatting>
  <conditionalFormatting sqref="FL30">
    <cfRule type="expression" dxfId="4369" priority="5921" stopIfTrue="1">
      <formula>WEEKDAY($A30)=1</formula>
    </cfRule>
  </conditionalFormatting>
  <conditionalFormatting sqref="FL30">
    <cfRule type="expression" dxfId="4368" priority="5920" stopIfTrue="1">
      <formula>WEEKDAY($A30)=1</formula>
    </cfRule>
  </conditionalFormatting>
  <conditionalFormatting sqref="FL30">
    <cfRule type="expression" dxfId="4367" priority="5919" stopIfTrue="1">
      <formula>WEEKDAY($A30)=1</formula>
    </cfRule>
  </conditionalFormatting>
  <conditionalFormatting sqref="FL30">
    <cfRule type="expression" dxfId="4366" priority="5918" stopIfTrue="1">
      <formula>WEEKDAY($A30)=1</formula>
    </cfRule>
  </conditionalFormatting>
  <conditionalFormatting sqref="FL30">
    <cfRule type="expression" dxfId="4365" priority="5871" stopIfTrue="1">
      <formula>WEEKDAY($A30)=1</formula>
    </cfRule>
  </conditionalFormatting>
  <conditionalFormatting sqref="FL30">
    <cfRule type="expression" dxfId="4364" priority="5917" stopIfTrue="1">
      <formula>WEEKDAY($A30)=1</formula>
    </cfRule>
  </conditionalFormatting>
  <conditionalFormatting sqref="FL30">
    <cfRule type="expression" dxfId="4363" priority="5916" stopIfTrue="1">
      <formula>WEEKDAY($A30)=1</formula>
    </cfRule>
  </conditionalFormatting>
  <conditionalFormatting sqref="FL30">
    <cfRule type="expression" dxfId="4362" priority="5915" stopIfTrue="1">
      <formula>WEEKDAY($A30)=1</formula>
    </cfRule>
  </conditionalFormatting>
  <conditionalFormatting sqref="FL30">
    <cfRule type="expression" dxfId="4361" priority="5914" stopIfTrue="1">
      <formula>WEEKDAY($A30)=1</formula>
    </cfRule>
  </conditionalFormatting>
  <conditionalFormatting sqref="FL30">
    <cfRule type="expression" dxfId="4360" priority="5913" stopIfTrue="1">
      <formula>WEEKDAY($A30)=1</formula>
    </cfRule>
  </conditionalFormatting>
  <conditionalFormatting sqref="FL30">
    <cfRule type="expression" dxfId="4359" priority="5912" stopIfTrue="1">
      <formula>WEEKDAY($A30)=1</formula>
    </cfRule>
  </conditionalFormatting>
  <conditionalFormatting sqref="FL30">
    <cfRule type="expression" dxfId="4358" priority="5911" stopIfTrue="1">
      <formula>WEEKDAY($A30)=1</formula>
    </cfRule>
  </conditionalFormatting>
  <conditionalFormatting sqref="FL30">
    <cfRule type="expression" dxfId="4357" priority="5910" stopIfTrue="1">
      <formula>WEEKDAY($A30)=1</formula>
    </cfRule>
  </conditionalFormatting>
  <conditionalFormatting sqref="FL30">
    <cfRule type="expression" dxfId="4356" priority="5909" stopIfTrue="1">
      <formula>WEEKDAY($A30)=1</formula>
    </cfRule>
  </conditionalFormatting>
  <conditionalFormatting sqref="FL30">
    <cfRule type="expression" dxfId="4355" priority="5908" stopIfTrue="1">
      <formula>WEEKDAY($A30)=1</formula>
    </cfRule>
  </conditionalFormatting>
  <conditionalFormatting sqref="FL30">
    <cfRule type="expression" dxfId="4354" priority="5907" stopIfTrue="1">
      <formula>WEEKDAY($A30)=1</formula>
    </cfRule>
  </conditionalFormatting>
  <conditionalFormatting sqref="FL30">
    <cfRule type="expression" dxfId="4353" priority="5906" stopIfTrue="1">
      <formula>WEEKDAY($A30)=1</formula>
    </cfRule>
  </conditionalFormatting>
  <conditionalFormatting sqref="FL30">
    <cfRule type="expression" dxfId="4352" priority="5905" stopIfTrue="1">
      <formula>WEEKDAY($A30)=1</formula>
    </cfRule>
  </conditionalFormatting>
  <conditionalFormatting sqref="FL30">
    <cfRule type="expression" dxfId="4351" priority="5904" stopIfTrue="1">
      <formula>WEEKDAY($A30)=1</formula>
    </cfRule>
  </conditionalFormatting>
  <conditionalFormatting sqref="FL30">
    <cfRule type="expression" dxfId="4350" priority="5903" stopIfTrue="1">
      <formula>WEEKDAY($A30)=1</formula>
    </cfRule>
  </conditionalFormatting>
  <conditionalFormatting sqref="FL30">
    <cfRule type="expression" dxfId="4349" priority="5902" stopIfTrue="1">
      <formula>WEEKDAY($A30)=1</formula>
    </cfRule>
  </conditionalFormatting>
  <conditionalFormatting sqref="FL30">
    <cfRule type="expression" dxfId="4348" priority="5901" stopIfTrue="1">
      <formula>WEEKDAY($A30)=1</formula>
    </cfRule>
  </conditionalFormatting>
  <conditionalFormatting sqref="FL30">
    <cfRule type="expression" dxfId="4347" priority="5900" stopIfTrue="1">
      <formula>WEEKDAY($A30)=1</formula>
    </cfRule>
  </conditionalFormatting>
  <conditionalFormatting sqref="FL30">
    <cfRule type="expression" dxfId="4346" priority="5899" stopIfTrue="1">
      <formula>WEEKDAY($A30)=1</formula>
    </cfRule>
  </conditionalFormatting>
  <conditionalFormatting sqref="FL30">
    <cfRule type="expression" dxfId="4345" priority="5898" stopIfTrue="1">
      <formula>WEEKDAY($A30)=1</formula>
    </cfRule>
  </conditionalFormatting>
  <conditionalFormatting sqref="FL30">
    <cfRule type="expression" dxfId="4344" priority="5897" stopIfTrue="1">
      <formula>WEEKDAY($A30)=1</formula>
    </cfRule>
  </conditionalFormatting>
  <conditionalFormatting sqref="FL30">
    <cfRule type="expression" dxfId="4343" priority="5896" stopIfTrue="1">
      <formula>WEEKDAY($A30)=1</formula>
    </cfRule>
  </conditionalFormatting>
  <conditionalFormatting sqref="FL30">
    <cfRule type="expression" dxfId="4342" priority="5895" stopIfTrue="1">
      <formula>WEEKDAY($A30)=1</formula>
    </cfRule>
  </conditionalFormatting>
  <conditionalFormatting sqref="FL30">
    <cfRule type="expression" dxfId="4341" priority="5894" stopIfTrue="1">
      <formula>WEEKDAY($A30)=1</formula>
    </cfRule>
  </conditionalFormatting>
  <conditionalFormatting sqref="FL30">
    <cfRule type="expression" dxfId="4340" priority="5893" stopIfTrue="1">
      <formula>WEEKDAY($A30)=1</formula>
    </cfRule>
  </conditionalFormatting>
  <conditionalFormatting sqref="FL30">
    <cfRule type="expression" dxfId="4339" priority="5892" stopIfTrue="1">
      <formula>WEEKDAY($A30)=1</formula>
    </cfRule>
  </conditionalFormatting>
  <conditionalFormatting sqref="FL30">
    <cfRule type="expression" dxfId="4338" priority="5891" stopIfTrue="1">
      <formula>WEEKDAY($A30)=1</formula>
    </cfRule>
  </conditionalFormatting>
  <conditionalFormatting sqref="FL30">
    <cfRule type="expression" dxfId="4337" priority="5890" stopIfTrue="1">
      <formula>WEEKDAY($A30)=1</formula>
    </cfRule>
  </conditionalFormatting>
  <conditionalFormatting sqref="FL30">
    <cfRule type="expression" dxfId="4336" priority="5889" stopIfTrue="1">
      <formula>WEEKDAY($A30)=1</formula>
    </cfRule>
  </conditionalFormatting>
  <conditionalFormatting sqref="FL30">
    <cfRule type="expression" dxfId="4335" priority="5888" stopIfTrue="1">
      <formula>WEEKDAY($A30)=1</formula>
    </cfRule>
  </conditionalFormatting>
  <conditionalFormatting sqref="FL30">
    <cfRule type="expression" dxfId="4334" priority="5887" stopIfTrue="1">
      <formula>WEEKDAY($A30)=1</formula>
    </cfRule>
  </conditionalFormatting>
  <conditionalFormatting sqref="FL30">
    <cfRule type="expression" dxfId="4333" priority="5886" stopIfTrue="1">
      <formula>WEEKDAY($A30)=1</formula>
    </cfRule>
  </conditionalFormatting>
  <conditionalFormatting sqref="FL30">
    <cfRule type="expression" dxfId="4332" priority="5885" stopIfTrue="1">
      <formula>WEEKDAY($A30)=1</formula>
    </cfRule>
  </conditionalFormatting>
  <conditionalFormatting sqref="FL30">
    <cfRule type="expression" dxfId="4331" priority="5884" stopIfTrue="1">
      <formula>WEEKDAY($A30)=1</formula>
    </cfRule>
  </conditionalFormatting>
  <conditionalFormatting sqref="FL30">
    <cfRule type="expression" dxfId="4330" priority="5883" stopIfTrue="1">
      <formula>WEEKDAY($A30)=1</formula>
    </cfRule>
  </conditionalFormatting>
  <conditionalFormatting sqref="FL30">
    <cfRule type="expression" dxfId="4329" priority="5882" stopIfTrue="1">
      <formula>WEEKDAY($A30)=1</formula>
    </cfRule>
  </conditionalFormatting>
  <conditionalFormatting sqref="FL30">
    <cfRule type="expression" dxfId="4328" priority="5881" stopIfTrue="1">
      <formula>WEEKDAY($A30)=1</formula>
    </cfRule>
  </conditionalFormatting>
  <conditionalFormatting sqref="FL30">
    <cfRule type="expression" dxfId="4327" priority="5880" stopIfTrue="1">
      <formula>WEEKDAY($A30)=1</formula>
    </cfRule>
  </conditionalFormatting>
  <conditionalFormatting sqref="FL30">
    <cfRule type="expression" dxfId="4326" priority="5879" stopIfTrue="1">
      <formula>WEEKDAY($A30)=1</formula>
    </cfRule>
  </conditionalFormatting>
  <conditionalFormatting sqref="FL30">
    <cfRule type="expression" dxfId="4325" priority="5878" stopIfTrue="1">
      <formula>WEEKDAY($A30)=1</formula>
    </cfRule>
  </conditionalFormatting>
  <conditionalFormatting sqref="FL30">
    <cfRule type="expression" dxfId="4324" priority="5877" stopIfTrue="1">
      <formula>WEEKDAY($A30)=1</formula>
    </cfRule>
  </conditionalFormatting>
  <conditionalFormatting sqref="FL30">
    <cfRule type="expression" dxfId="4323" priority="5876" stopIfTrue="1">
      <formula>WEEKDAY($A30)=1</formula>
    </cfRule>
  </conditionalFormatting>
  <conditionalFormatting sqref="FL30">
    <cfRule type="expression" dxfId="4322" priority="5875" stopIfTrue="1">
      <formula>WEEKDAY($A30)=1</formula>
    </cfRule>
  </conditionalFormatting>
  <conditionalFormatting sqref="FL30">
    <cfRule type="expression" dxfId="4321" priority="5874" stopIfTrue="1">
      <formula>WEEKDAY($A30)=1</formula>
    </cfRule>
  </conditionalFormatting>
  <conditionalFormatting sqref="FL30">
    <cfRule type="expression" dxfId="4320" priority="5873" stopIfTrue="1">
      <formula>WEEKDAY($A30)=1</formula>
    </cfRule>
  </conditionalFormatting>
  <conditionalFormatting sqref="FL30">
    <cfRule type="expression" dxfId="4319" priority="5872" stopIfTrue="1">
      <formula>WEEKDAY($A30)=1</formula>
    </cfRule>
  </conditionalFormatting>
  <conditionalFormatting sqref="FL30">
    <cfRule type="expression" dxfId="4318" priority="5870" stopIfTrue="1">
      <formula>WEEKDAY($A30)=1</formula>
    </cfRule>
  </conditionalFormatting>
  <conditionalFormatting sqref="FL30">
    <cfRule type="expression" dxfId="4317" priority="5869" stopIfTrue="1">
      <formula>WEEKDAY($A30)=1</formula>
    </cfRule>
  </conditionalFormatting>
  <conditionalFormatting sqref="FL30">
    <cfRule type="expression" dxfId="4316" priority="5868" stopIfTrue="1">
      <formula>WEEKDAY($A30)=1</formula>
    </cfRule>
  </conditionalFormatting>
  <conditionalFormatting sqref="FL30">
    <cfRule type="expression" dxfId="4315" priority="5867" stopIfTrue="1">
      <formula>WEEKDAY($A30)=1</formula>
    </cfRule>
  </conditionalFormatting>
  <conditionalFormatting sqref="FL30">
    <cfRule type="expression" dxfId="4314" priority="5866" stopIfTrue="1">
      <formula>WEEKDAY($A30)=1</formula>
    </cfRule>
  </conditionalFormatting>
  <conditionalFormatting sqref="FL30">
    <cfRule type="expression" dxfId="4313" priority="5865" stopIfTrue="1">
      <formula>WEEKDAY($A30)=1</formula>
    </cfRule>
  </conditionalFormatting>
  <conditionalFormatting sqref="FL30">
    <cfRule type="expression" dxfId="4312" priority="5864" stopIfTrue="1">
      <formula>WEEKDAY($A30)=1</formula>
    </cfRule>
  </conditionalFormatting>
  <conditionalFormatting sqref="FL30">
    <cfRule type="expression" dxfId="4311" priority="5863" stopIfTrue="1">
      <formula>WEEKDAY($A30)=1</formula>
    </cfRule>
  </conditionalFormatting>
  <conditionalFormatting sqref="FL30">
    <cfRule type="expression" dxfId="4310" priority="5862" stopIfTrue="1">
      <formula>WEEKDAY($A30)=1</formula>
    </cfRule>
  </conditionalFormatting>
  <conditionalFormatting sqref="FL30">
    <cfRule type="expression" dxfId="4309" priority="5861" stopIfTrue="1">
      <formula>WEEKDAY($A30)=1</formula>
    </cfRule>
  </conditionalFormatting>
  <conditionalFormatting sqref="FL30">
    <cfRule type="expression" dxfId="4308" priority="5860" stopIfTrue="1">
      <formula>WEEKDAY($A30)=1</formula>
    </cfRule>
  </conditionalFormatting>
  <conditionalFormatting sqref="FL30">
    <cfRule type="expression" dxfId="4307" priority="5859" stopIfTrue="1">
      <formula>WEEKDAY($A30)=1</formula>
    </cfRule>
  </conditionalFormatting>
  <conditionalFormatting sqref="FL30">
    <cfRule type="expression" dxfId="4306" priority="5858" stopIfTrue="1">
      <formula>WEEKDAY($A30)=1</formula>
    </cfRule>
  </conditionalFormatting>
  <conditionalFormatting sqref="FL30">
    <cfRule type="expression" dxfId="4305" priority="5857" stopIfTrue="1">
      <formula>WEEKDAY($A30)=1</formula>
    </cfRule>
  </conditionalFormatting>
  <conditionalFormatting sqref="FL30">
    <cfRule type="expression" dxfId="4304" priority="5856" stopIfTrue="1">
      <formula>WEEKDAY($A30)=1</formula>
    </cfRule>
  </conditionalFormatting>
  <conditionalFormatting sqref="FL30">
    <cfRule type="expression" dxfId="4303" priority="5855" stopIfTrue="1">
      <formula>WEEKDAY($A30)=1</formula>
    </cfRule>
  </conditionalFormatting>
  <conditionalFormatting sqref="FL30">
    <cfRule type="expression" dxfId="4302" priority="5854" stopIfTrue="1">
      <formula>WEEKDAY($A30)=1</formula>
    </cfRule>
  </conditionalFormatting>
  <conditionalFormatting sqref="FL30">
    <cfRule type="expression" dxfId="4301" priority="5853" stopIfTrue="1">
      <formula>WEEKDAY($A30)=1</formula>
    </cfRule>
  </conditionalFormatting>
  <conditionalFormatting sqref="FL30">
    <cfRule type="expression" dxfId="4300" priority="5852" stopIfTrue="1">
      <formula>WEEKDAY($A30)=1</formula>
    </cfRule>
  </conditionalFormatting>
  <conditionalFormatting sqref="FL30">
    <cfRule type="expression" dxfId="4299" priority="5851" stopIfTrue="1">
      <formula>WEEKDAY($A30)=1</formula>
    </cfRule>
  </conditionalFormatting>
  <conditionalFormatting sqref="FL30">
    <cfRule type="expression" dxfId="4298" priority="5850" stopIfTrue="1">
      <formula>WEEKDAY($A30)=1</formula>
    </cfRule>
  </conditionalFormatting>
  <conditionalFormatting sqref="FL30">
    <cfRule type="expression" dxfId="4297" priority="5849" stopIfTrue="1">
      <formula>WEEKDAY($A30)=1</formula>
    </cfRule>
  </conditionalFormatting>
  <conditionalFormatting sqref="FL30">
    <cfRule type="expression" dxfId="4296" priority="5848" stopIfTrue="1">
      <formula>WEEKDAY($A30)=1</formula>
    </cfRule>
  </conditionalFormatting>
  <conditionalFormatting sqref="FL30">
    <cfRule type="expression" dxfId="4295" priority="5847" stopIfTrue="1">
      <formula>WEEKDAY($A30)=1</formula>
    </cfRule>
  </conditionalFormatting>
  <conditionalFormatting sqref="FL30">
    <cfRule type="expression" dxfId="4294" priority="5846" stopIfTrue="1">
      <formula>WEEKDAY($A30)=1</formula>
    </cfRule>
  </conditionalFormatting>
  <conditionalFormatting sqref="FL30">
    <cfRule type="expression" dxfId="4293" priority="5845" stopIfTrue="1">
      <formula>WEEKDAY($A30)=1</formula>
    </cfRule>
  </conditionalFormatting>
  <conditionalFormatting sqref="FL30">
    <cfRule type="expression" dxfId="4292" priority="5844" stopIfTrue="1">
      <formula>WEEKDAY($A30)=1</formula>
    </cfRule>
  </conditionalFormatting>
  <conditionalFormatting sqref="FL30">
    <cfRule type="expression" dxfId="4291" priority="5843" stopIfTrue="1">
      <formula>WEEKDAY($A30)=1</formula>
    </cfRule>
  </conditionalFormatting>
  <conditionalFormatting sqref="FL30">
    <cfRule type="expression" dxfId="4290" priority="5842" stopIfTrue="1">
      <formula>WEEKDAY($A30)=1</formula>
    </cfRule>
  </conditionalFormatting>
  <conditionalFormatting sqref="FL30">
    <cfRule type="expression" dxfId="4289" priority="5841" stopIfTrue="1">
      <formula>WEEKDAY($A30)=1</formula>
    </cfRule>
  </conditionalFormatting>
  <conditionalFormatting sqref="FL30">
    <cfRule type="expression" dxfId="4288" priority="5840" stopIfTrue="1">
      <formula>WEEKDAY($A30)=1</formula>
    </cfRule>
  </conditionalFormatting>
  <conditionalFormatting sqref="FL30">
    <cfRule type="expression" dxfId="4287" priority="5839" stopIfTrue="1">
      <formula>WEEKDAY($A30)=1</formula>
    </cfRule>
  </conditionalFormatting>
  <conditionalFormatting sqref="FL30">
    <cfRule type="expression" dxfId="4286" priority="5838" stopIfTrue="1">
      <formula>WEEKDAY($A30)=1</formula>
    </cfRule>
  </conditionalFormatting>
  <conditionalFormatting sqref="FL30">
    <cfRule type="expression" dxfId="4285" priority="5837" stopIfTrue="1">
      <formula>WEEKDAY($A30)=1</formula>
    </cfRule>
  </conditionalFormatting>
  <conditionalFormatting sqref="FL30">
    <cfRule type="expression" dxfId="4284" priority="5833" stopIfTrue="1">
      <formula>WEEKDAY($A30)=1</formula>
    </cfRule>
  </conditionalFormatting>
  <conditionalFormatting sqref="FL30">
    <cfRule type="expression" dxfId="4283" priority="5836" stopIfTrue="1">
      <formula>WEEKDAY($A30)=1</formula>
    </cfRule>
  </conditionalFormatting>
  <conditionalFormatting sqref="FL30">
    <cfRule type="expression" dxfId="4282" priority="5835" stopIfTrue="1">
      <formula>WEEKDAY($A30)=1</formula>
    </cfRule>
  </conditionalFormatting>
  <conditionalFormatting sqref="FL30">
    <cfRule type="expression" dxfId="4281" priority="5834" stopIfTrue="1">
      <formula>WEEKDAY($A30)=1</formula>
    </cfRule>
  </conditionalFormatting>
  <conditionalFormatting sqref="FL30">
    <cfRule type="expression" dxfId="4280" priority="5832" stopIfTrue="1">
      <formula>WEEKDAY($A30)=1</formula>
    </cfRule>
  </conditionalFormatting>
  <conditionalFormatting sqref="FL30">
    <cfRule type="expression" dxfId="4279" priority="5831" stopIfTrue="1">
      <formula>WEEKDAY($A30)=1</formula>
    </cfRule>
  </conditionalFormatting>
  <conditionalFormatting sqref="FL30">
    <cfRule type="expression" dxfId="4278" priority="5830" stopIfTrue="1">
      <formula>WEEKDAY($A30)=1</formula>
    </cfRule>
  </conditionalFormatting>
  <conditionalFormatting sqref="FL30">
    <cfRule type="expression" dxfId="4277" priority="5829" stopIfTrue="1">
      <formula>WEEKDAY($A30)=1</formula>
    </cfRule>
  </conditionalFormatting>
  <conditionalFormatting sqref="FL30">
    <cfRule type="expression" dxfId="4276" priority="5782" stopIfTrue="1">
      <formula>WEEKDAY($A30)=1</formula>
    </cfRule>
  </conditionalFormatting>
  <conditionalFormatting sqref="FL30">
    <cfRule type="expression" dxfId="4275" priority="5828" stopIfTrue="1">
      <formula>WEEKDAY($A30)=1</formula>
    </cfRule>
  </conditionalFormatting>
  <conditionalFormatting sqref="FL30">
    <cfRule type="expression" dxfId="4274" priority="5827" stopIfTrue="1">
      <formula>WEEKDAY($A30)=1</formula>
    </cfRule>
  </conditionalFormatting>
  <conditionalFormatting sqref="FL30">
    <cfRule type="expression" dxfId="4273" priority="5826" stopIfTrue="1">
      <formula>WEEKDAY($A30)=1</formula>
    </cfRule>
  </conditionalFormatting>
  <conditionalFormatting sqref="FL30">
    <cfRule type="expression" dxfId="4272" priority="5825" stopIfTrue="1">
      <formula>WEEKDAY($A30)=1</formula>
    </cfRule>
  </conditionalFormatting>
  <conditionalFormatting sqref="FL30">
    <cfRule type="expression" dxfId="4271" priority="5824" stopIfTrue="1">
      <formula>WEEKDAY($A30)=1</formula>
    </cfRule>
  </conditionalFormatting>
  <conditionalFormatting sqref="FL30">
    <cfRule type="expression" dxfId="4270" priority="5823" stopIfTrue="1">
      <formula>WEEKDAY($A30)=1</formula>
    </cfRule>
  </conditionalFormatting>
  <conditionalFormatting sqref="FL30">
    <cfRule type="expression" dxfId="4269" priority="5822" stopIfTrue="1">
      <formula>WEEKDAY($A30)=1</formula>
    </cfRule>
  </conditionalFormatting>
  <conditionalFormatting sqref="FL30">
    <cfRule type="expression" dxfId="4268" priority="5821" stopIfTrue="1">
      <formula>WEEKDAY($A30)=1</formula>
    </cfRule>
  </conditionalFormatting>
  <conditionalFormatting sqref="FL30">
    <cfRule type="expression" dxfId="4267" priority="5820" stopIfTrue="1">
      <formula>WEEKDAY($A30)=1</formula>
    </cfRule>
  </conditionalFormatting>
  <conditionalFormatting sqref="FL30">
    <cfRule type="expression" dxfId="4266" priority="5819" stopIfTrue="1">
      <formula>WEEKDAY($A30)=1</formula>
    </cfRule>
  </conditionalFormatting>
  <conditionalFormatting sqref="FL30">
    <cfRule type="expression" dxfId="4265" priority="5818" stopIfTrue="1">
      <formula>WEEKDAY($A30)=1</formula>
    </cfRule>
  </conditionalFormatting>
  <conditionalFormatting sqref="FL30">
    <cfRule type="expression" dxfId="4264" priority="5817" stopIfTrue="1">
      <formula>WEEKDAY($A30)=1</formula>
    </cfRule>
  </conditionalFormatting>
  <conditionalFormatting sqref="FL30">
    <cfRule type="expression" dxfId="4263" priority="5816" stopIfTrue="1">
      <formula>WEEKDAY($A30)=1</formula>
    </cfRule>
  </conditionalFormatting>
  <conditionalFormatting sqref="FL30">
    <cfRule type="expression" dxfId="4262" priority="5815" stopIfTrue="1">
      <formula>WEEKDAY($A30)=1</formula>
    </cfRule>
  </conditionalFormatting>
  <conditionalFormatting sqref="FL30">
    <cfRule type="expression" dxfId="4261" priority="5814" stopIfTrue="1">
      <formula>WEEKDAY($A30)=1</formula>
    </cfRule>
  </conditionalFormatting>
  <conditionalFormatting sqref="FL30">
    <cfRule type="expression" dxfId="4260" priority="5813" stopIfTrue="1">
      <formula>WEEKDAY($A30)=1</formula>
    </cfRule>
  </conditionalFormatting>
  <conditionalFormatting sqref="FL30">
    <cfRule type="expression" dxfId="4259" priority="5812" stopIfTrue="1">
      <formula>WEEKDAY($A30)=1</formula>
    </cfRule>
  </conditionalFormatting>
  <conditionalFormatting sqref="FL30">
    <cfRule type="expression" dxfId="4258" priority="5811" stopIfTrue="1">
      <formula>WEEKDAY($A30)=1</formula>
    </cfRule>
  </conditionalFormatting>
  <conditionalFormatting sqref="FL30">
    <cfRule type="expression" dxfId="4257" priority="5810" stopIfTrue="1">
      <formula>WEEKDAY($A30)=1</formula>
    </cfRule>
  </conditionalFormatting>
  <conditionalFormatting sqref="FL30">
    <cfRule type="expression" dxfId="4256" priority="5809" stopIfTrue="1">
      <formula>WEEKDAY($A30)=1</formula>
    </cfRule>
  </conditionalFormatting>
  <conditionalFormatting sqref="FL30">
    <cfRule type="expression" dxfId="4255" priority="5808" stopIfTrue="1">
      <formula>WEEKDAY($A30)=1</formula>
    </cfRule>
  </conditionalFormatting>
  <conditionalFormatting sqref="FL30">
    <cfRule type="expression" dxfId="4254" priority="5807" stopIfTrue="1">
      <formula>WEEKDAY($A30)=1</formula>
    </cfRule>
  </conditionalFormatting>
  <conditionalFormatting sqref="FL30">
    <cfRule type="expression" dxfId="4253" priority="5806" stopIfTrue="1">
      <formula>WEEKDAY($A30)=1</formula>
    </cfRule>
  </conditionalFormatting>
  <conditionalFormatting sqref="FL30">
    <cfRule type="expression" dxfId="4252" priority="5805" stopIfTrue="1">
      <formula>WEEKDAY($A30)=1</formula>
    </cfRule>
  </conditionalFormatting>
  <conditionalFormatting sqref="FL30">
    <cfRule type="expression" dxfId="4251" priority="5804" stopIfTrue="1">
      <formula>WEEKDAY($A30)=1</formula>
    </cfRule>
  </conditionalFormatting>
  <conditionalFormatting sqref="FL30">
    <cfRule type="expression" dxfId="4250" priority="5803" stopIfTrue="1">
      <formula>WEEKDAY($A30)=1</formula>
    </cfRule>
  </conditionalFormatting>
  <conditionalFormatting sqref="FL30">
    <cfRule type="expression" dxfId="4249" priority="5802" stopIfTrue="1">
      <formula>WEEKDAY($A30)=1</formula>
    </cfRule>
  </conditionalFormatting>
  <conditionalFormatting sqref="FL30">
    <cfRule type="expression" dxfId="4248" priority="5801" stopIfTrue="1">
      <formula>WEEKDAY($A30)=1</formula>
    </cfRule>
  </conditionalFormatting>
  <conditionalFormatting sqref="FL30">
    <cfRule type="expression" dxfId="4247" priority="5800" stopIfTrue="1">
      <formula>WEEKDAY($A30)=1</formula>
    </cfRule>
  </conditionalFormatting>
  <conditionalFormatting sqref="FL30">
    <cfRule type="expression" dxfId="4246" priority="5799" stopIfTrue="1">
      <formula>WEEKDAY($A30)=1</formula>
    </cfRule>
  </conditionalFormatting>
  <conditionalFormatting sqref="FL30">
    <cfRule type="expression" dxfId="4245" priority="5798" stopIfTrue="1">
      <formula>WEEKDAY($A30)=1</formula>
    </cfRule>
  </conditionalFormatting>
  <conditionalFormatting sqref="FL30">
    <cfRule type="expression" dxfId="4244" priority="5797" stopIfTrue="1">
      <formula>WEEKDAY($A30)=1</formula>
    </cfRule>
  </conditionalFormatting>
  <conditionalFormatting sqref="FL30">
    <cfRule type="expression" dxfId="4243" priority="5796" stopIfTrue="1">
      <formula>WEEKDAY($A30)=1</formula>
    </cfRule>
  </conditionalFormatting>
  <conditionalFormatting sqref="FL30">
    <cfRule type="expression" dxfId="4242" priority="5795" stopIfTrue="1">
      <formula>WEEKDAY($A30)=1</formula>
    </cfRule>
  </conditionalFormatting>
  <conditionalFormatting sqref="FL30">
    <cfRule type="expression" dxfId="4241" priority="5794" stopIfTrue="1">
      <formula>WEEKDAY($A30)=1</formula>
    </cfRule>
  </conditionalFormatting>
  <conditionalFormatting sqref="FL30">
    <cfRule type="expression" dxfId="4240" priority="5793" stopIfTrue="1">
      <formula>WEEKDAY($A30)=1</formula>
    </cfRule>
  </conditionalFormatting>
  <conditionalFormatting sqref="FL30">
    <cfRule type="expression" dxfId="4239" priority="5792" stopIfTrue="1">
      <formula>WEEKDAY($A30)=1</formula>
    </cfRule>
  </conditionalFormatting>
  <conditionalFormatting sqref="FL30">
    <cfRule type="expression" dxfId="4238" priority="5791" stopIfTrue="1">
      <formula>WEEKDAY($A30)=1</formula>
    </cfRule>
  </conditionalFormatting>
  <conditionalFormatting sqref="FL30">
    <cfRule type="expression" dxfId="4237" priority="5790" stopIfTrue="1">
      <formula>WEEKDAY($A30)=1</formula>
    </cfRule>
  </conditionalFormatting>
  <conditionalFormatting sqref="FL30">
    <cfRule type="expression" dxfId="4236" priority="5789" stopIfTrue="1">
      <formula>WEEKDAY($A30)=1</formula>
    </cfRule>
  </conditionalFormatting>
  <conditionalFormatting sqref="FL30">
    <cfRule type="expression" dxfId="4235" priority="5788" stopIfTrue="1">
      <formula>WEEKDAY($A30)=1</formula>
    </cfRule>
  </conditionalFormatting>
  <conditionalFormatting sqref="FL30">
    <cfRule type="expression" dxfId="4234" priority="5787" stopIfTrue="1">
      <formula>WEEKDAY($A30)=1</formula>
    </cfRule>
  </conditionalFormatting>
  <conditionalFormatting sqref="FL30">
    <cfRule type="expression" dxfId="4233" priority="5786" stopIfTrue="1">
      <formula>WEEKDAY($A30)=1</formula>
    </cfRule>
  </conditionalFormatting>
  <conditionalFormatting sqref="FL30">
    <cfRule type="expression" dxfId="4232" priority="5785" stopIfTrue="1">
      <formula>WEEKDAY($A30)=1</formula>
    </cfRule>
  </conditionalFormatting>
  <conditionalFormatting sqref="FL30">
    <cfRule type="expression" dxfId="4231" priority="5784" stopIfTrue="1">
      <formula>WEEKDAY($A30)=1</formula>
    </cfRule>
  </conditionalFormatting>
  <conditionalFormatting sqref="FL30">
    <cfRule type="expression" dxfId="4230" priority="5783" stopIfTrue="1">
      <formula>WEEKDAY($A30)=1</formula>
    </cfRule>
  </conditionalFormatting>
  <conditionalFormatting sqref="FL30">
    <cfRule type="expression" dxfId="4229" priority="5778" stopIfTrue="1">
      <formula>WEEKDAY($A30)=1</formula>
    </cfRule>
  </conditionalFormatting>
  <conditionalFormatting sqref="FL30">
    <cfRule type="expression" dxfId="4228" priority="5781" stopIfTrue="1">
      <formula>WEEKDAY($A30)=1</formula>
    </cfRule>
  </conditionalFormatting>
  <conditionalFormatting sqref="FL30">
    <cfRule type="expression" dxfId="4227" priority="5780" stopIfTrue="1">
      <formula>WEEKDAY($A30)=1</formula>
    </cfRule>
  </conditionalFormatting>
  <conditionalFormatting sqref="FL30">
    <cfRule type="expression" dxfId="4226" priority="5779" stopIfTrue="1">
      <formula>WEEKDAY($A30)=1</formula>
    </cfRule>
  </conditionalFormatting>
  <conditionalFormatting sqref="FL30">
    <cfRule type="expression" dxfId="4225" priority="5777" stopIfTrue="1">
      <formula>WEEKDAY($A30)=1</formula>
    </cfRule>
  </conditionalFormatting>
  <conditionalFormatting sqref="FL30">
    <cfRule type="expression" dxfId="4224" priority="5776" stopIfTrue="1">
      <formula>WEEKDAY($A30)=1</formula>
    </cfRule>
  </conditionalFormatting>
  <conditionalFormatting sqref="FL30">
    <cfRule type="expression" dxfId="4223" priority="5775" stopIfTrue="1">
      <formula>WEEKDAY($A30)=1</formula>
    </cfRule>
  </conditionalFormatting>
  <conditionalFormatting sqref="FL30">
    <cfRule type="expression" dxfId="4222" priority="5774" stopIfTrue="1">
      <formula>WEEKDAY($A30)=1</formula>
    </cfRule>
  </conditionalFormatting>
  <conditionalFormatting sqref="FL30">
    <cfRule type="expression" dxfId="4221" priority="5727" stopIfTrue="1">
      <formula>WEEKDAY($A30)=1</formula>
    </cfRule>
  </conditionalFormatting>
  <conditionalFormatting sqref="FL30">
    <cfRule type="expression" dxfId="4220" priority="5773" stopIfTrue="1">
      <formula>WEEKDAY($A30)=1</formula>
    </cfRule>
  </conditionalFormatting>
  <conditionalFormatting sqref="FL30">
    <cfRule type="expression" dxfId="4219" priority="5772" stopIfTrue="1">
      <formula>WEEKDAY($A30)=1</formula>
    </cfRule>
  </conditionalFormatting>
  <conditionalFormatting sqref="FL30">
    <cfRule type="expression" dxfId="4218" priority="5771" stopIfTrue="1">
      <formula>WEEKDAY($A30)=1</formula>
    </cfRule>
  </conditionalFormatting>
  <conditionalFormatting sqref="FL30">
    <cfRule type="expression" dxfId="4217" priority="5770" stopIfTrue="1">
      <formula>WEEKDAY($A30)=1</formula>
    </cfRule>
  </conditionalFormatting>
  <conditionalFormatting sqref="FL30">
    <cfRule type="expression" dxfId="4216" priority="5769" stopIfTrue="1">
      <formula>WEEKDAY($A30)=1</formula>
    </cfRule>
  </conditionalFormatting>
  <conditionalFormatting sqref="FL30">
    <cfRule type="expression" dxfId="4215" priority="5768" stopIfTrue="1">
      <formula>WEEKDAY($A30)=1</formula>
    </cfRule>
  </conditionalFormatting>
  <conditionalFormatting sqref="FL30">
    <cfRule type="expression" dxfId="4214" priority="5767" stopIfTrue="1">
      <formula>WEEKDAY($A30)=1</formula>
    </cfRule>
  </conditionalFormatting>
  <conditionalFormatting sqref="FL30">
    <cfRule type="expression" dxfId="4213" priority="5766" stopIfTrue="1">
      <formula>WEEKDAY($A30)=1</formula>
    </cfRule>
  </conditionalFormatting>
  <conditionalFormatting sqref="FL30">
    <cfRule type="expression" dxfId="4212" priority="5765" stopIfTrue="1">
      <formula>WEEKDAY($A30)=1</formula>
    </cfRule>
  </conditionalFormatting>
  <conditionalFormatting sqref="FL30">
    <cfRule type="expression" dxfId="4211" priority="5764" stopIfTrue="1">
      <formula>WEEKDAY($A30)=1</formula>
    </cfRule>
  </conditionalFormatting>
  <conditionalFormatting sqref="FL30">
    <cfRule type="expression" dxfId="4210" priority="5763" stopIfTrue="1">
      <formula>WEEKDAY($A30)=1</formula>
    </cfRule>
  </conditionalFormatting>
  <conditionalFormatting sqref="FL30">
    <cfRule type="expression" dxfId="4209" priority="5762" stopIfTrue="1">
      <formula>WEEKDAY($A30)=1</formula>
    </cfRule>
  </conditionalFormatting>
  <conditionalFormatting sqref="FL30">
    <cfRule type="expression" dxfId="4208" priority="5761" stopIfTrue="1">
      <formula>WEEKDAY($A30)=1</formula>
    </cfRule>
  </conditionalFormatting>
  <conditionalFormatting sqref="FL30">
    <cfRule type="expression" dxfId="4207" priority="5760" stopIfTrue="1">
      <formula>WEEKDAY($A30)=1</formula>
    </cfRule>
  </conditionalFormatting>
  <conditionalFormatting sqref="FL30">
    <cfRule type="expression" dxfId="4206" priority="5759" stopIfTrue="1">
      <formula>WEEKDAY($A30)=1</formula>
    </cfRule>
  </conditionalFormatting>
  <conditionalFormatting sqref="FL30">
    <cfRule type="expression" dxfId="4205" priority="5758" stopIfTrue="1">
      <formula>WEEKDAY($A30)=1</formula>
    </cfRule>
  </conditionalFormatting>
  <conditionalFormatting sqref="FL30">
    <cfRule type="expression" dxfId="4204" priority="5757" stopIfTrue="1">
      <formula>WEEKDAY($A30)=1</formula>
    </cfRule>
  </conditionalFormatting>
  <conditionalFormatting sqref="FL30">
    <cfRule type="expression" dxfId="4203" priority="5756" stopIfTrue="1">
      <formula>WEEKDAY($A30)=1</formula>
    </cfRule>
  </conditionalFormatting>
  <conditionalFormatting sqref="FL30">
    <cfRule type="expression" dxfId="4202" priority="5755" stopIfTrue="1">
      <formula>WEEKDAY($A30)=1</formula>
    </cfRule>
  </conditionalFormatting>
  <conditionalFormatting sqref="FL30">
    <cfRule type="expression" dxfId="4201" priority="5754" stopIfTrue="1">
      <formula>WEEKDAY($A30)=1</formula>
    </cfRule>
  </conditionalFormatting>
  <conditionalFormatting sqref="FL30">
    <cfRule type="expression" dxfId="4200" priority="5753" stopIfTrue="1">
      <formula>WEEKDAY($A30)=1</formula>
    </cfRule>
  </conditionalFormatting>
  <conditionalFormatting sqref="FL30">
    <cfRule type="expression" dxfId="4199" priority="5752" stopIfTrue="1">
      <formula>WEEKDAY($A30)=1</formula>
    </cfRule>
  </conditionalFormatting>
  <conditionalFormatting sqref="FL30">
    <cfRule type="expression" dxfId="4198" priority="5751" stopIfTrue="1">
      <formula>WEEKDAY($A30)=1</formula>
    </cfRule>
  </conditionalFormatting>
  <conditionalFormatting sqref="FL30">
    <cfRule type="expression" dxfId="4197" priority="5750" stopIfTrue="1">
      <formula>WEEKDAY($A30)=1</formula>
    </cfRule>
  </conditionalFormatting>
  <conditionalFormatting sqref="FL30">
    <cfRule type="expression" dxfId="4196" priority="5749" stopIfTrue="1">
      <formula>WEEKDAY($A30)=1</formula>
    </cfRule>
  </conditionalFormatting>
  <conditionalFormatting sqref="FL30">
    <cfRule type="expression" dxfId="4195" priority="5748" stopIfTrue="1">
      <formula>WEEKDAY($A30)=1</formula>
    </cfRule>
  </conditionalFormatting>
  <conditionalFormatting sqref="FL30">
    <cfRule type="expression" dxfId="4194" priority="5747" stopIfTrue="1">
      <formula>WEEKDAY($A30)=1</formula>
    </cfRule>
  </conditionalFormatting>
  <conditionalFormatting sqref="FL30">
    <cfRule type="expression" dxfId="4193" priority="5746" stopIfTrue="1">
      <formula>WEEKDAY($A30)=1</formula>
    </cfRule>
  </conditionalFormatting>
  <conditionalFormatting sqref="FL30">
    <cfRule type="expression" dxfId="4192" priority="5745" stopIfTrue="1">
      <formula>WEEKDAY($A30)=1</formula>
    </cfRule>
  </conditionalFormatting>
  <conditionalFormatting sqref="FL30">
    <cfRule type="expression" dxfId="4191" priority="5744" stopIfTrue="1">
      <formula>WEEKDAY($A30)=1</formula>
    </cfRule>
  </conditionalFormatting>
  <conditionalFormatting sqref="FL30">
    <cfRule type="expression" dxfId="4190" priority="5743" stopIfTrue="1">
      <formula>WEEKDAY($A30)=1</formula>
    </cfRule>
  </conditionalFormatting>
  <conditionalFormatting sqref="FL30">
    <cfRule type="expression" dxfId="4189" priority="5742" stopIfTrue="1">
      <formula>WEEKDAY($A30)=1</formula>
    </cfRule>
  </conditionalFormatting>
  <conditionalFormatting sqref="FL30">
    <cfRule type="expression" dxfId="4188" priority="5741" stopIfTrue="1">
      <formula>WEEKDAY($A30)=1</formula>
    </cfRule>
  </conditionalFormatting>
  <conditionalFormatting sqref="FL30">
    <cfRule type="expression" dxfId="4187" priority="5740" stopIfTrue="1">
      <formula>WEEKDAY($A30)=1</formula>
    </cfRule>
  </conditionalFormatting>
  <conditionalFormatting sqref="FL30">
    <cfRule type="expression" dxfId="4186" priority="5739" stopIfTrue="1">
      <formula>WEEKDAY($A30)=1</formula>
    </cfRule>
  </conditionalFormatting>
  <conditionalFormatting sqref="FL30">
    <cfRule type="expression" dxfId="4185" priority="5738" stopIfTrue="1">
      <formula>WEEKDAY($A30)=1</formula>
    </cfRule>
  </conditionalFormatting>
  <conditionalFormatting sqref="FL30">
    <cfRule type="expression" dxfId="4184" priority="5737" stopIfTrue="1">
      <formula>WEEKDAY($A30)=1</formula>
    </cfRule>
  </conditionalFormatting>
  <conditionalFormatting sqref="FL30">
    <cfRule type="expression" dxfId="4183" priority="5736" stopIfTrue="1">
      <formula>WEEKDAY($A30)=1</formula>
    </cfRule>
  </conditionalFormatting>
  <conditionalFormatting sqref="FL30">
    <cfRule type="expression" dxfId="4182" priority="5735" stopIfTrue="1">
      <formula>WEEKDAY($A30)=1</formula>
    </cfRule>
  </conditionalFormatting>
  <conditionalFormatting sqref="FL30">
    <cfRule type="expression" dxfId="4181" priority="5734" stopIfTrue="1">
      <formula>WEEKDAY($A30)=1</formula>
    </cfRule>
  </conditionalFormatting>
  <conditionalFormatting sqref="FL30">
    <cfRule type="expression" dxfId="4180" priority="5733" stopIfTrue="1">
      <formula>WEEKDAY($A30)=1</formula>
    </cfRule>
  </conditionalFormatting>
  <conditionalFormatting sqref="FL30">
    <cfRule type="expression" dxfId="4179" priority="5732" stopIfTrue="1">
      <formula>WEEKDAY($A30)=1</formula>
    </cfRule>
  </conditionalFormatting>
  <conditionalFormatting sqref="FL30">
    <cfRule type="expression" dxfId="4178" priority="5731" stopIfTrue="1">
      <formula>WEEKDAY($A30)=1</formula>
    </cfRule>
  </conditionalFormatting>
  <conditionalFormatting sqref="FL30">
    <cfRule type="expression" dxfId="4177" priority="5730" stopIfTrue="1">
      <formula>WEEKDAY($A30)=1</formula>
    </cfRule>
  </conditionalFormatting>
  <conditionalFormatting sqref="FL30">
    <cfRule type="expression" dxfId="4176" priority="5729" stopIfTrue="1">
      <formula>WEEKDAY($A30)=1</formula>
    </cfRule>
  </conditionalFormatting>
  <conditionalFormatting sqref="FL30">
    <cfRule type="expression" dxfId="4175" priority="5728" stopIfTrue="1">
      <formula>WEEKDAY($A30)=1</formula>
    </cfRule>
  </conditionalFormatting>
  <conditionalFormatting sqref="FL30">
    <cfRule type="expression" dxfId="4174" priority="5726" stopIfTrue="1">
      <formula>WEEKDAY($A30)=1</formula>
    </cfRule>
  </conditionalFormatting>
  <conditionalFormatting sqref="FL30">
    <cfRule type="expression" dxfId="4173" priority="5725" stopIfTrue="1">
      <formula>WEEKDAY($A30)=1</formula>
    </cfRule>
  </conditionalFormatting>
  <conditionalFormatting sqref="FL30">
    <cfRule type="expression" dxfId="4172" priority="5724" stopIfTrue="1">
      <formula>WEEKDAY($A30)=1</formula>
    </cfRule>
  </conditionalFormatting>
  <conditionalFormatting sqref="FL30">
    <cfRule type="expression" dxfId="4171" priority="5723" stopIfTrue="1">
      <formula>WEEKDAY($A30)=1</formula>
    </cfRule>
  </conditionalFormatting>
  <conditionalFormatting sqref="FL30">
    <cfRule type="expression" dxfId="4170" priority="5722" stopIfTrue="1">
      <formula>WEEKDAY($A30)=1</formula>
    </cfRule>
  </conditionalFormatting>
  <conditionalFormatting sqref="FL30">
    <cfRule type="expression" dxfId="4169" priority="5721" stopIfTrue="1">
      <formula>WEEKDAY($A30)=1</formula>
    </cfRule>
  </conditionalFormatting>
  <conditionalFormatting sqref="FL30">
    <cfRule type="expression" dxfId="4168" priority="5720" stopIfTrue="1">
      <formula>WEEKDAY($A30)=1</formula>
    </cfRule>
  </conditionalFormatting>
  <conditionalFormatting sqref="FL30">
    <cfRule type="expression" dxfId="4167" priority="5719" stopIfTrue="1">
      <formula>WEEKDAY($A30)=1</formula>
    </cfRule>
  </conditionalFormatting>
  <conditionalFormatting sqref="FL30">
    <cfRule type="expression" dxfId="4166" priority="5718" stopIfTrue="1">
      <formula>WEEKDAY($A30)=1</formula>
    </cfRule>
  </conditionalFormatting>
  <conditionalFormatting sqref="FL30">
    <cfRule type="expression" dxfId="4165" priority="5717" stopIfTrue="1">
      <formula>WEEKDAY($A30)=1</formula>
    </cfRule>
  </conditionalFormatting>
  <conditionalFormatting sqref="FL30">
    <cfRule type="expression" dxfId="4164" priority="5716" stopIfTrue="1">
      <formula>WEEKDAY($A30)=1</formula>
    </cfRule>
  </conditionalFormatting>
  <conditionalFormatting sqref="FL30">
    <cfRule type="expression" dxfId="4163" priority="5715" stopIfTrue="1">
      <formula>WEEKDAY($A30)=1</formula>
    </cfRule>
  </conditionalFormatting>
  <conditionalFormatting sqref="FL30">
    <cfRule type="expression" dxfId="4162" priority="5714" stopIfTrue="1">
      <formula>WEEKDAY($A30)=1</formula>
    </cfRule>
  </conditionalFormatting>
  <conditionalFormatting sqref="FL30">
    <cfRule type="expression" dxfId="4161" priority="5713" stopIfTrue="1">
      <formula>WEEKDAY($A30)=1</formula>
    </cfRule>
  </conditionalFormatting>
  <conditionalFormatting sqref="FL30">
    <cfRule type="expression" dxfId="4160" priority="5712" stopIfTrue="1">
      <formula>WEEKDAY($A30)=1</formula>
    </cfRule>
  </conditionalFormatting>
  <conditionalFormatting sqref="FL30">
    <cfRule type="expression" dxfId="4159" priority="5711" stopIfTrue="1">
      <formula>WEEKDAY($A30)=1</formula>
    </cfRule>
  </conditionalFormatting>
  <conditionalFormatting sqref="FL30">
    <cfRule type="expression" dxfId="4158" priority="5710" stopIfTrue="1">
      <formula>WEEKDAY($A30)=1</formula>
    </cfRule>
  </conditionalFormatting>
  <conditionalFormatting sqref="FL30">
    <cfRule type="expression" dxfId="4157" priority="5709" stopIfTrue="1">
      <formula>WEEKDAY($A30)=1</formula>
    </cfRule>
  </conditionalFormatting>
  <conditionalFormatting sqref="FL30">
    <cfRule type="expression" dxfId="4156" priority="5708" stopIfTrue="1">
      <formula>WEEKDAY($A30)=1</formula>
    </cfRule>
  </conditionalFormatting>
  <conditionalFormatting sqref="FL30">
    <cfRule type="expression" dxfId="4155" priority="5707" stopIfTrue="1">
      <formula>WEEKDAY($A30)=1</formula>
    </cfRule>
  </conditionalFormatting>
  <conditionalFormatting sqref="FL30">
    <cfRule type="expression" dxfId="4154" priority="5706" stopIfTrue="1">
      <formula>WEEKDAY($A30)=1</formula>
    </cfRule>
  </conditionalFormatting>
  <conditionalFormatting sqref="FL30">
    <cfRule type="expression" dxfId="4153" priority="5705" stopIfTrue="1">
      <formula>WEEKDAY($A30)=1</formula>
    </cfRule>
  </conditionalFormatting>
  <conditionalFormatting sqref="FL30">
    <cfRule type="expression" dxfId="4152" priority="5704" stopIfTrue="1">
      <formula>WEEKDAY($A30)=1</formula>
    </cfRule>
  </conditionalFormatting>
  <conditionalFormatting sqref="FL30">
    <cfRule type="expression" dxfId="4151" priority="5703" stopIfTrue="1">
      <formula>WEEKDAY($A30)=1</formula>
    </cfRule>
  </conditionalFormatting>
  <conditionalFormatting sqref="FL30">
    <cfRule type="expression" dxfId="4150" priority="5702" stopIfTrue="1">
      <formula>WEEKDAY($A30)=1</formula>
    </cfRule>
  </conditionalFormatting>
  <conditionalFormatting sqref="FL30">
    <cfRule type="expression" dxfId="4149" priority="5701" stopIfTrue="1">
      <formula>WEEKDAY($A30)=1</formula>
    </cfRule>
  </conditionalFormatting>
  <conditionalFormatting sqref="FL30">
    <cfRule type="expression" dxfId="4148" priority="5700" stopIfTrue="1">
      <formula>WEEKDAY($A30)=1</formula>
    </cfRule>
  </conditionalFormatting>
  <conditionalFormatting sqref="FL30">
    <cfRule type="expression" dxfId="4147" priority="5699" stopIfTrue="1">
      <formula>WEEKDAY($A30)=1</formula>
    </cfRule>
  </conditionalFormatting>
  <conditionalFormatting sqref="FL30">
    <cfRule type="expression" dxfId="4146" priority="5698" stopIfTrue="1">
      <formula>WEEKDAY($A30)=1</formula>
    </cfRule>
  </conditionalFormatting>
  <conditionalFormatting sqref="FL30">
    <cfRule type="expression" dxfId="4145" priority="5697" stopIfTrue="1">
      <formula>WEEKDAY($A30)=1</formula>
    </cfRule>
  </conditionalFormatting>
  <conditionalFormatting sqref="FL30">
    <cfRule type="expression" dxfId="4144" priority="5696" stopIfTrue="1">
      <formula>WEEKDAY($A30)=1</formula>
    </cfRule>
  </conditionalFormatting>
  <conditionalFormatting sqref="FL30">
    <cfRule type="expression" dxfId="4143" priority="5695" stopIfTrue="1">
      <formula>WEEKDAY($A30)=1</formula>
    </cfRule>
  </conditionalFormatting>
  <conditionalFormatting sqref="FL30">
    <cfRule type="expression" dxfId="4142" priority="5694" stopIfTrue="1">
      <formula>WEEKDAY($A30)=1</formula>
    </cfRule>
  </conditionalFormatting>
  <conditionalFormatting sqref="FL30">
    <cfRule type="expression" dxfId="4141" priority="5693" stopIfTrue="1">
      <formula>WEEKDAY($A30)=1</formula>
    </cfRule>
  </conditionalFormatting>
  <conditionalFormatting sqref="FL30">
    <cfRule type="expression" dxfId="4140" priority="5689" stopIfTrue="1">
      <formula>WEEKDAY($A30)=1</formula>
    </cfRule>
  </conditionalFormatting>
  <conditionalFormatting sqref="FL30">
    <cfRule type="expression" dxfId="4139" priority="5692" stopIfTrue="1">
      <formula>WEEKDAY($A30)=1</formula>
    </cfRule>
  </conditionalFormatting>
  <conditionalFormatting sqref="FL30">
    <cfRule type="expression" dxfId="4138" priority="5691" stopIfTrue="1">
      <formula>WEEKDAY($A30)=1</formula>
    </cfRule>
  </conditionalFormatting>
  <conditionalFormatting sqref="FL30">
    <cfRule type="expression" dxfId="4137" priority="5690" stopIfTrue="1">
      <formula>WEEKDAY($A30)=1</formula>
    </cfRule>
  </conditionalFormatting>
  <conditionalFormatting sqref="FL30">
    <cfRule type="expression" dxfId="4136" priority="5688" stopIfTrue="1">
      <formula>WEEKDAY($A30)=1</formula>
    </cfRule>
  </conditionalFormatting>
  <conditionalFormatting sqref="FL30">
    <cfRule type="expression" dxfId="4135" priority="5687" stopIfTrue="1">
      <formula>WEEKDAY($A30)=1</formula>
    </cfRule>
  </conditionalFormatting>
  <conditionalFormatting sqref="FL30">
    <cfRule type="expression" dxfId="4134" priority="5686" stopIfTrue="1">
      <formula>WEEKDAY($A30)=1</formula>
    </cfRule>
  </conditionalFormatting>
  <conditionalFormatting sqref="FL30">
    <cfRule type="expression" dxfId="4133" priority="5685" stopIfTrue="1">
      <formula>WEEKDAY($A30)=1</formula>
    </cfRule>
  </conditionalFormatting>
  <conditionalFormatting sqref="FL30">
    <cfRule type="expression" dxfId="4132" priority="5638" stopIfTrue="1">
      <formula>WEEKDAY($A30)=1</formula>
    </cfRule>
  </conditionalFormatting>
  <conditionalFormatting sqref="FL30">
    <cfRule type="expression" dxfId="4131" priority="5684" stopIfTrue="1">
      <formula>WEEKDAY($A30)=1</formula>
    </cfRule>
  </conditionalFormatting>
  <conditionalFormatting sqref="FL30">
    <cfRule type="expression" dxfId="4130" priority="5683" stopIfTrue="1">
      <formula>WEEKDAY($A30)=1</formula>
    </cfRule>
  </conditionalFormatting>
  <conditionalFormatting sqref="FL30">
    <cfRule type="expression" dxfId="4129" priority="5682" stopIfTrue="1">
      <formula>WEEKDAY($A30)=1</formula>
    </cfRule>
  </conditionalFormatting>
  <conditionalFormatting sqref="FL30">
    <cfRule type="expression" dxfId="4128" priority="5681" stopIfTrue="1">
      <formula>WEEKDAY($A30)=1</formula>
    </cfRule>
  </conditionalFormatting>
  <conditionalFormatting sqref="FL30">
    <cfRule type="expression" dxfId="4127" priority="5680" stopIfTrue="1">
      <formula>WEEKDAY($A30)=1</formula>
    </cfRule>
  </conditionalFormatting>
  <conditionalFormatting sqref="FL30">
    <cfRule type="expression" dxfId="4126" priority="5679" stopIfTrue="1">
      <formula>WEEKDAY($A30)=1</formula>
    </cfRule>
  </conditionalFormatting>
  <conditionalFormatting sqref="FL30">
    <cfRule type="expression" dxfId="4125" priority="5678" stopIfTrue="1">
      <formula>WEEKDAY($A30)=1</formula>
    </cfRule>
  </conditionalFormatting>
  <conditionalFormatting sqref="FL30">
    <cfRule type="expression" dxfId="4124" priority="5677" stopIfTrue="1">
      <formula>WEEKDAY($A30)=1</formula>
    </cfRule>
  </conditionalFormatting>
  <conditionalFormatting sqref="FL30">
    <cfRule type="expression" dxfId="4123" priority="5676" stopIfTrue="1">
      <formula>WEEKDAY($A30)=1</formula>
    </cfRule>
  </conditionalFormatting>
  <conditionalFormatting sqref="FL30">
    <cfRule type="expression" dxfId="4122" priority="5675" stopIfTrue="1">
      <formula>WEEKDAY($A30)=1</formula>
    </cfRule>
  </conditionalFormatting>
  <conditionalFormatting sqref="FL30">
    <cfRule type="expression" dxfId="4121" priority="5674" stopIfTrue="1">
      <formula>WEEKDAY($A30)=1</formula>
    </cfRule>
  </conditionalFormatting>
  <conditionalFormatting sqref="FL30">
    <cfRule type="expression" dxfId="4120" priority="5673" stopIfTrue="1">
      <formula>WEEKDAY($A30)=1</formula>
    </cfRule>
  </conditionalFormatting>
  <conditionalFormatting sqref="FL30">
    <cfRule type="expression" dxfId="4119" priority="5672" stopIfTrue="1">
      <formula>WEEKDAY($A30)=1</formula>
    </cfRule>
  </conditionalFormatting>
  <conditionalFormatting sqref="FL30">
    <cfRule type="expression" dxfId="4118" priority="5671" stopIfTrue="1">
      <formula>WEEKDAY($A30)=1</formula>
    </cfRule>
  </conditionalFormatting>
  <conditionalFormatting sqref="FL30">
    <cfRule type="expression" dxfId="4117" priority="5670" stopIfTrue="1">
      <formula>WEEKDAY($A30)=1</formula>
    </cfRule>
  </conditionalFormatting>
  <conditionalFormatting sqref="FL30">
    <cfRule type="expression" dxfId="4116" priority="5669" stopIfTrue="1">
      <formula>WEEKDAY($A30)=1</formula>
    </cfRule>
  </conditionalFormatting>
  <conditionalFormatting sqref="FL30">
    <cfRule type="expression" dxfId="4115" priority="5668" stopIfTrue="1">
      <formula>WEEKDAY($A30)=1</formula>
    </cfRule>
  </conditionalFormatting>
  <conditionalFormatting sqref="FL30">
    <cfRule type="expression" dxfId="4114" priority="5667" stopIfTrue="1">
      <formula>WEEKDAY($A30)=1</formula>
    </cfRule>
  </conditionalFormatting>
  <conditionalFormatting sqref="FL30">
    <cfRule type="expression" dxfId="4113" priority="5666" stopIfTrue="1">
      <formula>WEEKDAY($A30)=1</formula>
    </cfRule>
  </conditionalFormatting>
  <conditionalFormatting sqref="FL30">
    <cfRule type="expression" dxfId="4112" priority="5665" stopIfTrue="1">
      <formula>WEEKDAY($A30)=1</formula>
    </cfRule>
  </conditionalFormatting>
  <conditionalFormatting sqref="FL30">
    <cfRule type="expression" dxfId="4111" priority="5664" stopIfTrue="1">
      <formula>WEEKDAY($A30)=1</formula>
    </cfRule>
  </conditionalFormatting>
  <conditionalFormatting sqref="FL30">
    <cfRule type="expression" dxfId="4110" priority="5663" stopIfTrue="1">
      <formula>WEEKDAY($A30)=1</formula>
    </cfRule>
  </conditionalFormatting>
  <conditionalFormatting sqref="FL30">
    <cfRule type="expression" dxfId="4109" priority="5662" stopIfTrue="1">
      <formula>WEEKDAY($A30)=1</formula>
    </cfRule>
  </conditionalFormatting>
  <conditionalFormatting sqref="FL30">
    <cfRule type="expression" dxfId="4108" priority="5661" stopIfTrue="1">
      <formula>WEEKDAY($A30)=1</formula>
    </cfRule>
  </conditionalFormatting>
  <conditionalFormatting sqref="FL30">
    <cfRule type="expression" dxfId="4107" priority="5660" stopIfTrue="1">
      <formula>WEEKDAY($A30)=1</formula>
    </cfRule>
  </conditionalFormatting>
  <conditionalFormatting sqref="FL30">
    <cfRule type="expression" dxfId="4106" priority="5659" stopIfTrue="1">
      <formula>WEEKDAY($A30)=1</formula>
    </cfRule>
  </conditionalFormatting>
  <conditionalFormatting sqref="FL30">
    <cfRule type="expression" dxfId="4105" priority="5658" stopIfTrue="1">
      <formula>WEEKDAY($A30)=1</formula>
    </cfRule>
  </conditionalFormatting>
  <conditionalFormatting sqref="FL30">
    <cfRule type="expression" dxfId="4104" priority="5657" stopIfTrue="1">
      <formula>WEEKDAY($A30)=1</formula>
    </cfRule>
  </conditionalFormatting>
  <conditionalFormatting sqref="FL30">
    <cfRule type="expression" dxfId="4103" priority="5656" stopIfTrue="1">
      <formula>WEEKDAY($A30)=1</formula>
    </cfRule>
  </conditionalFormatting>
  <conditionalFormatting sqref="FL30">
    <cfRule type="expression" dxfId="4102" priority="5655" stopIfTrue="1">
      <formula>WEEKDAY($A30)=1</formula>
    </cfRule>
  </conditionalFormatting>
  <conditionalFormatting sqref="FL30">
    <cfRule type="expression" dxfId="4101" priority="5654" stopIfTrue="1">
      <formula>WEEKDAY($A30)=1</formula>
    </cfRule>
  </conditionalFormatting>
  <conditionalFormatting sqref="FL30">
    <cfRule type="expression" dxfId="4100" priority="5653" stopIfTrue="1">
      <formula>WEEKDAY($A30)=1</formula>
    </cfRule>
  </conditionalFormatting>
  <conditionalFormatting sqref="FL30">
    <cfRule type="expression" dxfId="4099" priority="5652" stopIfTrue="1">
      <formula>WEEKDAY($A30)=1</formula>
    </cfRule>
  </conditionalFormatting>
  <conditionalFormatting sqref="FL30">
    <cfRule type="expression" dxfId="4098" priority="5651" stopIfTrue="1">
      <formula>WEEKDAY($A30)=1</formula>
    </cfRule>
  </conditionalFormatting>
  <conditionalFormatting sqref="FL30">
    <cfRule type="expression" dxfId="4097" priority="5650" stopIfTrue="1">
      <formula>WEEKDAY($A30)=1</formula>
    </cfRule>
  </conditionalFormatting>
  <conditionalFormatting sqref="FL30">
    <cfRule type="expression" dxfId="4096" priority="5649" stopIfTrue="1">
      <formula>WEEKDAY($A30)=1</formula>
    </cfRule>
  </conditionalFormatting>
  <conditionalFormatting sqref="FL30">
    <cfRule type="expression" dxfId="4095" priority="5648" stopIfTrue="1">
      <formula>WEEKDAY($A30)=1</formula>
    </cfRule>
  </conditionalFormatting>
  <conditionalFormatting sqref="FL30">
    <cfRule type="expression" dxfId="4094" priority="5647" stopIfTrue="1">
      <formula>WEEKDAY($A30)=1</formula>
    </cfRule>
  </conditionalFormatting>
  <conditionalFormatting sqref="FL30">
    <cfRule type="expression" dxfId="4093" priority="5646" stopIfTrue="1">
      <formula>WEEKDAY($A30)=1</formula>
    </cfRule>
  </conditionalFormatting>
  <conditionalFormatting sqref="FL30">
    <cfRule type="expression" dxfId="4092" priority="5645" stopIfTrue="1">
      <formula>WEEKDAY($A30)=1</formula>
    </cfRule>
  </conditionalFormatting>
  <conditionalFormatting sqref="FL30">
    <cfRule type="expression" dxfId="4091" priority="5644" stopIfTrue="1">
      <formula>WEEKDAY($A30)=1</formula>
    </cfRule>
  </conditionalFormatting>
  <conditionalFormatting sqref="FL30">
    <cfRule type="expression" dxfId="4090" priority="5643" stopIfTrue="1">
      <formula>WEEKDAY($A30)=1</formula>
    </cfRule>
  </conditionalFormatting>
  <conditionalFormatting sqref="FL30">
    <cfRule type="expression" dxfId="4089" priority="5642" stopIfTrue="1">
      <formula>WEEKDAY($A30)=1</formula>
    </cfRule>
  </conditionalFormatting>
  <conditionalFormatting sqref="FL30">
    <cfRule type="expression" dxfId="4088" priority="5641" stopIfTrue="1">
      <formula>WEEKDAY($A30)=1</formula>
    </cfRule>
  </conditionalFormatting>
  <conditionalFormatting sqref="FL30">
    <cfRule type="expression" dxfId="4087" priority="5640" stopIfTrue="1">
      <formula>WEEKDAY($A30)=1</formula>
    </cfRule>
  </conditionalFormatting>
  <conditionalFormatting sqref="FL30">
    <cfRule type="expression" dxfId="4086" priority="5639" stopIfTrue="1">
      <formula>WEEKDAY($A30)=1</formula>
    </cfRule>
  </conditionalFormatting>
  <conditionalFormatting sqref="FL30">
    <cfRule type="expression" dxfId="4085" priority="5637" stopIfTrue="1">
      <formula>WEEKDAY($A30)=1</formula>
    </cfRule>
  </conditionalFormatting>
  <conditionalFormatting sqref="FL30">
    <cfRule type="expression" dxfId="4084" priority="5636" stopIfTrue="1">
      <formula>WEEKDAY($A30)=1</formula>
    </cfRule>
  </conditionalFormatting>
  <conditionalFormatting sqref="FL30">
    <cfRule type="expression" dxfId="4083" priority="5635" stopIfTrue="1">
      <formula>WEEKDAY($A30)=1</formula>
    </cfRule>
  </conditionalFormatting>
  <conditionalFormatting sqref="FL30">
    <cfRule type="expression" dxfId="4082" priority="5634" stopIfTrue="1">
      <formula>WEEKDAY($A30)=1</formula>
    </cfRule>
  </conditionalFormatting>
  <conditionalFormatting sqref="FL30">
    <cfRule type="expression" dxfId="4081" priority="5633" stopIfTrue="1">
      <formula>WEEKDAY($A30)=1</formula>
    </cfRule>
  </conditionalFormatting>
  <conditionalFormatting sqref="FL30">
    <cfRule type="expression" dxfId="4080" priority="5632" stopIfTrue="1">
      <formula>WEEKDAY($A30)=1</formula>
    </cfRule>
  </conditionalFormatting>
  <conditionalFormatting sqref="FL30">
    <cfRule type="expression" dxfId="4079" priority="5631" stopIfTrue="1">
      <formula>WEEKDAY($A30)=1</formula>
    </cfRule>
  </conditionalFormatting>
  <conditionalFormatting sqref="FL30">
    <cfRule type="expression" dxfId="4078" priority="5630" stopIfTrue="1">
      <formula>WEEKDAY($A30)=1</formula>
    </cfRule>
  </conditionalFormatting>
  <conditionalFormatting sqref="FL30">
    <cfRule type="expression" dxfId="4077" priority="5629" stopIfTrue="1">
      <formula>WEEKDAY($A30)=1</formula>
    </cfRule>
  </conditionalFormatting>
  <conditionalFormatting sqref="FL30">
    <cfRule type="expression" dxfId="4076" priority="5628" stopIfTrue="1">
      <formula>WEEKDAY($A30)=1</formula>
    </cfRule>
  </conditionalFormatting>
  <conditionalFormatting sqref="FL30">
    <cfRule type="expression" dxfId="4075" priority="5627" stopIfTrue="1">
      <formula>WEEKDAY($A30)=1</formula>
    </cfRule>
  </conditionalFormatting>
  <conditionalFormatting sqref="FL30">
    <cfRule type="expression" dxfId="4074" priority="5626" stopIfTrue="1">
      <formula>WEEKDAY($A30)=1</formula>
    </cfRule>
  </conditionalFormatting>
  <conditionalFormatting sqref="FL30">
    <cfRule type="expression" dxfId="4073" priority="5625" stopIfTrue="1">
      <formula>WEEKDAY($A30)=1</formula>
    </cfRule>
  </conditionalFormatting>
  <conditionalFormatting sqref="FL30">
    <cfRule type="expression" dxfId="4072" priority="5624" stopIfTrue="1">
      <formula>WEEKDAY($A30)=1</formula>
    </cfRule>
  </conditionalFormatting>
  <conditionalFormatting sqref="FL30">
    <cfRule type="expression" dxfId="4071" priority="5623" stopIfTrue="1">
      <formula>WEEKDAY($A30)=1</formula>
    </cfRule>
  </conditionalFormatting>
  <conditionalFormatting sqref="FL30">
    <cfRule type="expression" dxfId="4070" priority="5622" stopIfTrue="1">
      <formula>WEEKDAY($A30)=1</formula>
    </cfRule>
  </conditionalFormatting>
  <conditionalFormatting sqref="FL30">
    <cfRule type="expression" dxfId="4069" priority="5621" stopIfTrue="1">
      <formula>WEEKDAY($A30)=1</formula>
    </cfRule>
  </conditionalFormatting>
  <conditionalFormatting sqref="FL30">
    <cfRule type="expression" dxfId="4068" priority="5620" stopIfTrue="1">
      <formula>WEEKDAY($A30)=1</formula>
    </cfRule>
  </conditionalFormatting>
  <conditionalFormatting sqref="FL30">
    <cfRule type="expression" dxfId="4067" priority="5619" stopIfTrue="1">
      <formula>WEEKDAY($A30)=1</formula>
    </cfRule>
  </conditionalFormatting>
  <conditionalFormatting sqref="FL30">
    <cfRule type="expression" dxfId="4066" priority="5618" stopIfTrue="1">
      <formula>WEEKDAY($A30)=1</formula>
    </cfRule>
  </conditionalFormatting>
  <conditionalFormatting sqref="FL30">
    <cfRule type="expression" dxfId="4065" priority="5617" stopIfTrue="1">
      <formula>WEEKDAY($A30)=1</formula>
    </cfRule>
  </conditionalFormatting>
  <conditionalFormatting sqref="FL30">
    <cfRule type="expression" dxfId="4064" priority="5616" stopIfTrue="1">
      <formula>WEEKDAY($A30)=1</formula>
    </cfRule>
  </conditionalFormatting>
  <conditionalFormatting sqref="FL30">
    <cfRule type="expression" dxfId="4063" priority="5615" stopIfTrue="1">
      <formula>WEEKDAY($A30)=1</formula>
    </cfRule>
  </conditionalFormatting>
  <conditionalFormatting sqref="FL30">
    <cfRule type="expression" dxfId="4062" priority="5614" stopIfTrue="1">
      <formula>WEEKDAY($A30)=1</formula>
    </cfRule>
  </conditionalFormatting>
  <conditionalFormatting sqref="FL30">
    <cfRule type="expression" dxfId="4061" priority="5613" stopIfTrue="1">
      <formula>WEEKDAY($A30)=1</formula>
    </cfRule>
  </conditionalFormatting>
  <conditionalFormatting sqref="FL30">
    <cfRule type="expression" dxfId="4060" priority="5612" stopIfTrue="1">
      <formula>WEEKDAY($A30)=1</formula>
    </cfRule>
  </conditionalFormatting>
  <conditionalFormatting sqref="FL30">
    <cfRule type="expression" dxfId="4059" priority="5611" stopIfTrue="1">
      <formula>WEEKDAY($A30)=1</formula>
    </cfRule>
  </conditionalFormatting>
  <conditionalFormatting sqref="FL30">
    <cfRule type="expression" dxfId="4058" priority="5610" stopIfTrue="1">
      <formula>WEEKDAY($A30)=1</formula>
    </cfRule>
  </conditionalFormatting>
  <conditionalFormatting sqref="FL30">
    <cfRule type="expression" dxfId="4057" priority="5609" stopIfTrue="1">
      <formula>WEEKDAY($A30)=1</formula>
    </cfRule>
  </conditionalFormatting>
  <conditionalFormatting sqref="FL30">
    <cfRule type="expression" dxfId="4056" priority="5608" stopIfTrue="1">
      <formula>WEEKDAY($A30)=1</formula>
    </cfRule>
  </conditionalFormatting>
  <conditionalFormatting sqref="FL30">
    <cfRule type="expression" dxfId="4055" priority="5607" stopIfTrue="1">
      <formula>WEEKDAY($A30)=1</formula>
    </cfRule>
  </conditionalFormatting>
  <conditionalFormatting sqref="FL30">
    <cfRule type="expression" dxfId="4054" priority="5606" stopIfTrue="1">
      <formula>WEEKDAY($A30)=1</formula>
    </cfRule>
  </conditionalFormatting>
  <conditionalFormatting sqref="FL30">
    <cfRule type="expression" dxfId="4053" priority="5605" stopIfTrue="1">
      <formula>WEEKDAY($A30)=1</formula>
    </cfRule>
  </conditionalFormatting>
  <conditionalFormatting sqref="FL30">
    <cfRule type="expression" dxfId="4052" priority="5604" stopIfTrue="1">
      <formula>WEEKDAY($A30)=1</formula>
    </cfRule>
  </conditionalFormatting>
  <conditionalFormatting sqref="FL30">
    <cfRule type="expression" dxfId="4051" priority="5600" stopIfTrue="1">
      <formula>WEEKDAY($A30)=1</formula>
    </cfRule>
  </conditionalFormatting>
  <conditionalFormatting sqref="FL30">
    <cfRule type="expression" dxfId="4050" priority="5603" stopIfTrue="1">
      <formula>WEEKDAY($A30)=1</formula>
    </cfRule>
  </conditionalFormatting>
  <conditionalFormatting sqref="FL30">
    <cfRule type="expression" dxfId="4049" priority="5602" stopIfTrue="1">
      <formula>WEEKDAY($A30)=1</formula>
    </cfRule>
  </conditionalFormatting>
  <conditionalFormatting sqref="FL30">
    <cfRule type="expression" dxfId="4048" priority="5601" stopIfTrue="1">
      <formula>WEEKDAY($A30)=1</formula>
    </cfRule>
  </conditionalFormatting>
  <conditionalFormatting sqref="FL30">
    <cfRule type="expression" dxfId="4047" priority="5599" stopIfTrue="1">
      <formula>WEEKDAY($A30)=1</formula>
    </cfRule>
  </conditionalFormatting>
  <conditionalFormatting sqref="FL30">
    <cfRule type="expression" dxfId="4046" priority="5598" stopIfTrue="1">
      <formula>WEEKDAY($A30)=1</formula>
    </cfRule>
  </conditionalFormatting>
  <conditionalFormatting sqref="FL30">
    <cfRule type="expression" dxfId="4045" priority="5597" stopIfTrue="1">
      <formula>WEEKDAY($A30)=1</formula>
    </cfRule>
  </conditionalFormatting>
  <conditionalFormatting sqref="FL30">
    <cfRule type="expression" dxfId="4044" priority="5596" stopIfTrue="1">
      <formula>WEEKDAY($A30)=1</formula>
    </cfRule>
  </conditionalFormatting>
  <conditionalFormatting sqref="FL30">
    <cfRule type="expression" dxfId="4043" priority="5549" stopIfTrue="1">
      <formula>WEEKDAY($A30)=1</formula>
    </cfRule>
  </conditionalFormatting>
  <conditionalFormatting sqref="FL30">
    <cfRule type="expression" dxfId="4042" priority="5595" stopIfTrue="1">
      <formula>WEEKDAY($A30)=1</formula>
    </cfRule>
  </conditionalFormatting>
  <conditionalFormatting sqref="FL30">
    <cfRule type="expression" dxfId="4041" priority="5594" stopIfTrue="1">
      <formula>WEEKDAY($A30)=1</formula>
    </cfRule>
  </conditionalFormatting>
  <conditionalFormatting sqref="FL30">
    <cfRule type="expression" dxfId="4040" priority="5593" stopIfTrue="1">
      <formula>WEEKDAY($A30)=1</formula>
    </cfRule>
  </conditionalFormatting>
  <conditionalFormatting sqref="FL30">
    <cfRule type="expression" dxfId="4039" priority="5592" stopIfTrue="1">
      <formula>WEEKDAY($A30)=1</formula>
    </cfRule>
  </conditionalFormatting>
  <conditionalFormatting sqref="FL30">
    <cfRule type="expression" dxfId="4038" priority="5591" stopIfTrue="1">
      <formula>WEEKDAY($A30)=1</formula>
    </cfRule>
  </conditionalFormatting>
  <conditionalFormatting sqref="FL30">
    <cfRule type="expression" dxfId="4037" priority="5590" stopIfTrue="1">
      <formula>WEEKDAY($A30)=1</formula>
    </cfRule>
  </conditionalFormatting>
  <conditionalFormatting sqref="FL30">
    <cfRule type="expression" dxfId="4036" priority="5589" stopIfTrue="1">
      <formula>WEEKDAY($A30)=1</formula>
    </cfRule>
  </conditionalFormatting>
  <conditionalFormatting sqref="FL30">
    <cfRule type="expression" dxfId="4035" priority="5588" stopIfTrue="1">
      <formula>WEEKDAY($A30)=1</formula>
    </cfRule>
  </conditionalFormatting>
  <conditionalFormatting sqref="FL30">
    <cfRule type="expression" dxfId="4034" priority="5587" stopIfTrue="1">
      <formula>WEEKDAY($A30)=1</formula>
    </cfRule>
  </conditionalFormatting>
  <conditionalFormatting sqref="FL30">
    <cfRule type="expression" dxfId="4033" priority="5586" stopIfTrue="1">
      <formula>WEEKDAY($A30)=1</formula>
    </cfRule>
  </conditionalFormatting>
  <conditionalFormatting sqref="FL30">
    <cfRule type="expression" dxfId="4032" priority="5585" stopIfTrue="1">
      <formula>WEEKDAY($A30)=1</formula>
    </cfRule>
  </conditionalFormatting>
  <conditionalFormatting sqref="FL30">
    <cfRule type="expression" dxfId="4031" priority="5584" stopIfTrue="1">
      <formula>WEEKDAY($A30)=1</formula>
    </cfRule>
  </conditionalFormatting>
  <conditionalFormatting sqref="FL30">
    <cfRule type="expression" dxfId="4030" priority="5583" stopIfTrue="1">
      <formula>WEEKDAY($A30)=1</formula>
    </cfRule>
  </conditionalFormatting>
  <conditionalFormatting sqref="FL30">
    <cfRule type="expression" dxfId="4029" priority="5582" stopIfTrue="1">
      <formula>WEEKDAY($A30)=1</formula>
    </cfRule>
  </conditionalFormatting>
  <conditionalFormatting sqref="FL30">
    <cfRule type="expression" dxfId="4028" priority="5581" stopIfTrue="1">
      <formula>WEEKDAY($A30)=1</formula>
    </cfRule>
  </conditionalFormatting>
  <conditionalFormatting sqref="FL30">
    <cfRule type="expression" dxfId="4027" priority="5580" stopIfTrue="1">
      <formula>WEEKDAY($A30)=1</formula>
    </cfRule>
  </conditionalFormatting>
  <conditionalFormatting sqref="FL30">
    <cfRule type="expression" dxfId="4026" priority="5579" stopIfTrue="1">
      <formula>WEEKDAY($A30)=1</formula>
    </cfRule>
  </conditionalFormatting>
  <conditionalFormatting sqref="FL30">
    <cfRule type="expression" dxfId="4025" priority="5578" stopIfTrue="1">
      <formula>WEEKDAY($A30)=1</formula>
    </cfRule>
  </conditionalFormatting>
  <conditionalFormatting sqref="FL30">
    <cfRule type="expression" dxfId="4024" priority="5577" stopIfTrue="1">
      <formula>WEEKDAY($A30)=1</formula>
    </cfRule>
  </conditionalFormatting>
  <conditionalFormatting sqref="FL30">
    <cfRule type="expression" dxfId="4023" priority="5576" stopIfTrue="1">
      <formula>WEEKDAY($A30)=1</formula>
    </cfRule>
  </conditionalFormatting>
  <conditionalFormatting sqref="FL30">
    <cfRule type="expression" dxfId="4022" priority="5575" stopIfTrue="1">
      <formula>WEEKDAY($A30)=1</formula>
    </cfRule>
  </conditionalFormatting>
  <conditionalFormatting sqref="FL30">
    <cfRule type="expression" dxfId="4021" priority="5574" stopIfTrue="1">
      <formula>WEEKDAY($A30)=1</formula>
    </cfRule>
  </conditionalFormatting>
  <conditionalFormatting sqref="FL30">
    <cfRule type="expression" dxfId="4020" priority="5573" stopIfTrue="1">
      <formula>WEEKDAY($A30)=1</formula>
    </cfRule>
  </conditionalFormatting>
  <conditionalFormatting sqref="FL30">
    <cfRule type="expression" dxfId="4019" priority="5572" stopIfTrue="1">
      <formula>WEEKDAY($A30)=1</formula>
    </cfRule>
  </conditionalFormatting>
  <conditionalFormatting sqref="FL30">
    <cfRule type="expression" dxfId="4018" priority="5571" stopIfTrue="1">
      <formula>WEEKDAY($A30)=1</formula>
    </cfRule>
  </conditionalFormatting>
  <conditionalFormatting sqref="FL30">
    <cfRule type="expression" dxfId="4017" priority="5570" stopIfTrue="1">
      <formula>WEEKDAY($A30)=1</formula>
    </cfRule>
  </conditionalFormatting>
  <conditionalFormatting sqref="FL30">
    <cfRule type="expression" dxfId="4016" priority="5569" stopIfTrue="1">
      <formula>WEEKDAY($A30)=1</formula>
    </cfRule>
  </conditionalFormatting>
  <conditionalFormatting sqref="FL30">
    <cfRule type="expression" dxfId="4015" priority="5568" stopIfTrue="1">
      <formula>WEEKDAY($A30)=1</formula>
    </cfRule>
  </conditionalFormatting>
  <conditionalFormatting sqref="FL30">
    <cfRule type="expression" dxfId="4014" priority="5567" stopIfTrue="1">
      <formula>WEEKDAY($A30)=1</formula>
    </cfRule>
  </conditionalFormatting>
  <conditionalFormatting sqref="FL30">
    <cfRule type="expression" dxfId="4013" priority="5566" stopIfTrue="1">
      <formula>WEEKDAY($A30)=1</formula>
    </cfRule>
  </conditionalFormatting>
  <conditionalFormatting sqref="FL30">
    <cfRule type="expression" dxfId="4012" priority="5565" stopIfTrue="1">
      <formula>WEEKDAY($A30)=1</formula>
    </cfRule>
  </conditionalFormatting>
  <conditionalFormatting sqref="FL30">
    <cfRule type="expression" dxfId="4011" priority="5564" stopIfTrue="1">
      <formula>WEEKDAY($A30)=1</formula>
    </cfRule>
  </conditionalFormatting>
  <conditionalFormatting sqref="FL30">
    <cfRule type="expression" dxfId="4010" priority="5563" stopIfTrue="1">
      <formula>WEEKDAY($A30)=1</formula>
    </cfRule>
  </conditionalFormatting>
  <conditionalFormatting sqref="FL30">
    <cfRule type="expression" dxfId="4009" priority="5562" stopIfTrue="1">
      <formula>WEEKDAY($A30)=1</formula>
    </cfRule>
  </conditionalFormatting>
  <conditionalFormatting sqref="FL30">
    <cfRule type="expression" dxfId="4008" priority="5561" stopIfTrue="1">
      <formula>WEEKDAY($A30)=1</formula>
    </cfRule>
  </conditionalFormatting>
  <conditionalFormatting sqref="FL30">
    <cfRule type="expression" dxfId="4007" priority="5560" stopIfTrue="1">
      <formula>WEEKDAY($A30)=1</formula>
    </cfRule>
  </conditionalFormatting>
  <conditionalFormatting sqref="FL30">
    <cfRule type="expression" dxfId="4006" priority="5559" stopIfTrue="1">
      <formula>WEEKDAY($A30)=1</formula>
    </cfRule>
  </conditionalFormatting>
  <conditionalFormatting sqref="FL30">
    <cfRule type="expression" dxfId="4005" priority="5558" stopIfTrue="1">
      <formula>WEEKDAY($A30)=1</formula>
    </cfRule>
  </conditionalFormatting>
  <conditionalFormatting sqref="FL30">
    <cfRule type="expression" dxfId="4004" priority="5557" stopIfTrue="1">
      <formula>WEEKDAY($A30)=1</formula>
    </cfRule>
  </conditionalFormatting>
  <conditionalFormatting sqref="FL30">
    <cfRule type="expression" dxfId="4003" priority="5556" stopIfTrue="1">
      <formula>WEEKDAY($A30)=1</formula>
    </cfRule>
  </conditionalFormatting>
  <conditionalFormatting sqref="FL30">
    <cfRule type="expression" dxfId="4002" priority="5555" stopIfTrue="1">
      <formula>WEEKDAY($A30)=1</formula>
    </cfRule>
  </conditionalFormatting>
  <conditionalFormatting sqref="FL30">
    <cfRule type="expression" dxfId="4001" priority="5554" stopIfTrue="1">
      <formula>WEEKDAY($A30)=1</formula>
    </cfRule>
  </conditionalFormatting>
  <conditionalFormatting sqref="FL30">
    <cfRule type="expression" dxfId="4000" priority="5553" stopIfTrue="1">
      <formula>WEEKDAY($A30)=1</formula>
    </cfRule>
  </conditionalFormatting>
  <conditionalFormatting sqref="FL30">
    <cfRule type="expression" dxfId="3999" priority="5552" stopIfTrue="1">
      <formula>WEEKDAY($A30)=1</formula>
    </cfRule>
  </conditionalFormatting>
  <conditionalFormatting sqref="FL30">
    <cfRule type="expression" dxfId="3998" priority="5551" stopIfTrue="1">
      <formula>WEEKDAY($A30)=1</formula>
    </cfRule>
  </conditionalFormatting>
  <conditionalFormatting sqref="FL30">
    <cfRule type="expression" dxfId="3997" priority="5550" stopIfTrue="1">
      <formula>WEEKDAY($A30)=1</formula>
    </cfRule>
  </conditionalFormatting>
  <conditionalFormatting sqref="FL30">
    <cfRule type="expression" dxfId="3996" priority="5545" stopIfTrue="1">
      <formula>WEEKDAY($A30)=1</formula>
    </cfRule>
  </conditionalFormatting>
  <conditionalFormatting sqref="FL30">
    <cfRule type="expression" dxfId="3995" priority="5548" stopIfTrue="1">
      <formula>WEEKDAY($A30)=1</formula>
    </cfRule>
  </conditionalFormatting>
  <conditionalFormatting sqref="FL30">
    <cfRule type="expression" dxfId="3994" priority="5547" stopIfTrue="1">
      <formula>WEEKDAY($A30)=1</formula>
    </cfRule>
  </conditionalFormatting>
  <conditionalFormatting sqref="FL30">
    <cfRule type="expression" dxfId="3993" priority="5546" stopIfTrue="1">
      <formula>WEEKDAY($A30)=1</formula>
    </cfRule>
  </conditionalFormatting>
  <conditionalFormatting sqref="FL30">
    <cfRule type="expression" dxfId="3992" priority="5544" stopIfTrue="1">
      <formula>WEEKDAY($A30)=1</formula>
    </cfRule>
  </conditionalFormatting>
  <conditionalFormatting sqref="FL30">
    <cfRule type="expression" dxfId="3991" priority="5543" stopIfTrue="1">
      <formula>WEEKDAY($A30)=1</formula>
    </cfRule>
  </conditionalFormatting>
  <conditionalFormatting sqref="FL30">
    <cfRule type="expression" dxfId="3990" priority="5542" stopIfTrue="1">
      <formula>WEEKDAY($A30)=1</formula>
    </cfRule>
  </conditionalFormatting>
  <conditionalFormatting sqref="FL30">
    <cfRule type="expression" dxfId="3989" priority="5541" stopIfTrue="1">
      <formula>WEEKDAY($A30)=1</formula>
    </cfRule>
  </conditionalFormatting>
  <conditionalFormatting sqref="FL30">
    <cfRule type="expression" dxfId="3988" priority="5494" stopIfTrue="1">
      <formula>WEEKDAY($A30)=1</formula>
    </cfRule>
  </conditionalFormatting>
  <conditionalFormatting sqref="FL30">
    <cfRule type="expression" dxfId="3987" priority="5540" stopIfTrue="1">
      <formula>WEEKDAY($A30)=1</formula>
    </cfRule>
  </conditionalFormatting>
  <conditionalFormatting sqref="FL30">
    <cfRule type="expression" dxfId="3986" priority="5539" stopIfTrue="1">
      <formula>WEEKDAY($A30)=1</formula>
    </cfRule>
  </conditionalFormatting>
  <conditionalFormatting sqref="FL30">
    <cfRule type="expression" dxfId="3985" priority="5538" stopIfTrue="1">
      <formula>WEEKDAY($A30)=1</formula>
    </cfRule>
  </conditionalFormatting>
  <conditionalFormatting sqref="FL30">
    <cfRule type="expression" dxfId="3984" priority="5537" stopIfTrue="1">
      <formula>WEEKDAY($A30)=1</formula>
    </cfRule>
  </conditionalFormatting>
  <conditionalFormatting sqref="FL30">
    <cfRule type="expression" dxfId="3983" priority="5536" stopIfTrue="1">
      <formula>WEEKDAY($A30)=1</formula>
    </cfRule>
  </conditionalFormatting>
  <conditionalFormatting sqref="FL30">
    <cfRule type="expression" dxfId="3982" priority="5535" stopIfTrue="1">
      <formula>WEEKDAY($A30)=1</formula>
    </cfRule>
  </conditionalFormatting>
  <conditionalFormatting sqref="FL30">
    <cfRule type="expression" dxfId="3981" priority="5534" stopIfTrue="1">
      <formula>WEEKDAY($A30)=1</formula>
    </cfRule>
  </conditionalFormatting>
  <conditionalFormatting sqref="FL30">
    <cfRule type="expression" dxfId="3980" priority="5533" stopIfTrue="1">
      <formula>WEEKDAY($A30)=1</formula>
    </cfRule>
  </conditionalFormatting>
  <conditionalFormatting sqref="FL30">
    <cfRule type="expression" dxfId="3979" priority="5532" stopIfTrue="1">
      <formula>WEEKDAY($A30)=1</formula>
    </cfRule>
  </conditionalFormatting>
  <conditionalFormatting sqref="FL30">
    <cfRule type="expression" dxfId="3978" priority="5531" stopIfTrue="1">
      <formula>WEEKDAY($A30)=1</formula>
    </cfRule>
  </conditionalFormatting>
  <conditionalFormatting sqref="FL30">
    <cfRule type="expression" dxfId="3977" priority="5530" stopIfTrue="1">
      <formula>WEEKDAY($A30)=1</formula>
    </cfRule>
  </conditionalFormatting>
  <conditionalFormatting sqref="FL30">
    <cfRule type="expression" dxfId="3976" priority="5529" stopIfTrue="1">
      <formula>WEEKDAY($A30)=1</formula>
    </cfRule>
  </conditionalFormatting>
  <conditionalFormatting sqref="FL30">
    <cfRule type="expression" dxfId="3975" priority="5528" stopIfTrue="1">
      <formula>WEEKDAY($A30)=1</formula>
    </cfRule>
  </conditionalFormatting>
  <conditionalFormatting sqref="FL30">
    <cfRule type="expression" dxfId="3974" priority="5527" stopIfTrue="1">
      <formula>WEEKDAY($A30)=1</formula>
    </cfRule>
  </conditionalFormatting>
  <conditionalFormatting sqref="FL30">
    <cfRule type="expression" dxfId="3973" priority="5526" stopIfTrue="1">
      <formula>WEEKDAY($A30)=1</formula>
    </cfRule>
  </conditionalFormatting>
  <conditionalFormatting sqref="FL30">
    <cfRule type="expression" dxfId="3972" priority="5525" stopIfTrue="1">
      <formula>WEEKDAY($A30)=1</formula>
    </cfRule>
  </conditionalFormatting>
  <conditionalFormatting sqref="FL30">
    <cfRule type="expression" dxfId="3971" priority="5524" stopIfTrue="1">
      <formula>WEEKDAY($A30)=1</formula>
    </cfRule>
  </conditionalFormatting>
  <conditionalFormatting sqref="FL30">
    <cfRule type="expression" dxfId="3970" priority="5523" stopIfTrue="1">
      <formula>WEEKDAY($A30)=1</formula>
    </cfRule>
  </conditionalFormatting>
  <conditionalFormatting sqref="FL30">
    <cfRule type="expression" dxfId="3969" priority="5522" stopIfTrue="1">
      <formula>WEEKDAY($A30)=1</formula>
    </cfRule>
  </conditionalFormatting>
  <conditionalFormatting sqref="FL30">
    <cfRule type="expression" dxfId="3968" priority="5521" stopIfTrue="1">
      <formula>WEEKDAY($A30)=1</formula>
    </cfRule>
  </conditionalFormatting>
  <conditionalFormatting sqref="FL30">
    <cfRule type="expression" dxfId="3967" priority="5520" stopIfTrue="1">
      <formula>WEEKDAY($A30)=1</formula>
    </cfRule>
  </conditionalFormatting>
  <conditionalFormatting sqref="FL30">
    <cfRule type="expression" dxfId="3966" priority="5519" stopIfTrue="1">
      <formula>WEEKDAY($A30)=1</formula>
    </cfRule>
  </conditionalFormatting>
  <conditionalFormatting sqref="FL30">
    <cfRule type="expression" dxfId="3965" priority="5518" stopIfTrue="1">
      <formula>WEEKDAY($A30)=1</formula>
    </cfRule>
  </conditionalFormatting>
  <conditionalFormatting sqref="FL30">
    <cfRule type="expression" dxfId="3964" priority="5517" stopIfTrue="1">
      <formula>WEEKDAY($A30)=1</formula>
    </cfRule>
  </conditionalFormatting>
  <conditionalFormatting sqref="FL30">
    <cfRule type="expression" dxfId="3963" priority="5516" stopIfTrue="1">
      <formula>WEEKDAY($A30)=1</formula>
    </cfRule>
  </conditionalFormatting>
  <conditionalFormatting sqref="FL30">
    <cfRule type="expression" dxfId="3962" priority="5515" stopIfTrue="1">
      <formula>WEEKDAY($A30)=1</formula>
    </cfRule>
  </conditionalFormatting>
  <conditionalFormatting sqref="FL30">
    <cfRule type="expression" dxfId="3961" priority="5514" stopIfTrue="1">
      <formula>WEEKDAY($A30)=1</formula>
    </cfRule>
  </conditionalFormatting>
  <conditionalFormatting sqref="FL30">
    <cfRule type="expression" dxfId="3960" priority="5513" stopIfTrue="1">
      <formula>WEEKDAY($A30)=1</formula>
    </cfRule>
  </conditionalFormatting>
  <conditionalFormatting sqref="FL30">
    <cfRule type="expression" dxfId="3959" priority="5512" stopIfTrue="1">
      <formula>WEEKDAY($A30)=1</formula>
    </cfRule>
  </conditionalFormatting>
  <conditionalFormatting sqref="FL30">
    <cfRule type="expression" dxfId="3958" priority="5511" stopIfTrue="1">
      <formula>WEEKDAY($A30)=1</formula>
    </cfRule>
  </conditionalFormatting>
  <conditionalFormatting sqref="FL30">
    <cfRule type="expression" dxfId="3957" priority="5510" stopIfTrue="1">
      <formula>WEEKDAY($A30)=1</formula>
    </cfRule>
  </conditionalFormatting>
  <conditionalFormatting sqref="FL30">
    <cfRule type="expression" dxfId="3956" priority="5509" stopIfTrue="1">
      <formula>WEEKDAY($A30)=1</formula>
    </cfRule>
  </conditionalFormatting>
  <conditionalFormatting sqref="FL30">
    <cfRule type="expression" dxfId="3955" priority="5508" stopIfTrue="1">
      <formula>WEEKDAY($A30)=1</formula>
    </cfRule>
  </conditionalFormatting>
  <conditionalFormatting sqref="FL30">
    <cfRule type="expression" dxfId="3954" priority="5507" stopIfTrue="1">
      <formula>WEEKDAY($A30)=1</formula>
    </cfRule>
  </conditionalFormatting>
  <conditionalFormatting sqref="FL30">
    <cfRule type="expression" dxfId="3953" priority="5506" stopIfTrue="1">
      <formula>WEEKDAY($A30)=1</formula>
    </cfRule>
  </conditionalFormatting>
  <conditionalFormatting sqref="FL30">
    <cfRule type="expression" dxfId="3952" priority="5505" stopIfTrue="1">
      <formula>WEEKDAY($A30)=1</formula>
    </cfRule>
  </conditionalFormatting>
  <conditionalFormatting sqref="FL30">
    <cfRule type="expression" dxfId="3951" priority="5504" stopIfTrue="1">
      <formula>WEEKDAY($A30)=1</formula>
    </cfRule>
  </conditionalFormatting>
  <conditionalFormatting sqref="FL30">
    <cfRule type="expression" dxfId="3950" priority="5503" stopIfTrue="1">
      <formula>WEEKDAY($A30)=1</formula>
    </cfRule>
  </conditionalFormatting>
  <conditionalFormatting sqref="FL30">
    <cfRule type="expression" dxfId="3949" priority="5502" stopIfTrue="1">
      <formula>WEEKDAY($A30)=1</formula>
    </cfRule>
  </conditionalFormatting>
  <conditionalFormatting sqref="FL30">
    <cfRule type="expression" dxfId="3948" priority="5501" stopIfTrue="1">
      <formula>WEEKDAY($A30)=1</formula>
    </cfRule>
  </conditionalFormatting>
  <conditionalFormatting sqref="FL30">
    <cfRule type="expression" dxfId="3947" priority="5500" stopIfTrue="1">
      <formula>WEEKDAY($A30)=1</formula>
    </cfRule>
  </conditionalFormatting>
  <conditionalFormatting sqref="FL30">
    <cfRule type="expression" dxfId="3946" priority="5499" stopIfTrue="1">
      <formula>WEEKDAY($A30)=1</formula>
    </cfRule>
  </conditionalFormatting>
  <conditionalFormatting sqref="FL30">
    <cfRule type="expression" dxfId="3945" priority="5498" stopIfTrue="1">
      <formula>WEEKDAY($A30)=1</formula>
    </cfRule>
  </conditionalFormatting>
  <conditionalFormatting sqref="FL30">
    <cfRule type="expression" dxfId="3944" priority="5497" stopIfTrue="1">
      <formula>WEEKDAY($A30)=1</formula>
    </cfRule>
  </conditionalFormatting>
  <conditionalFormatting sqref="FL30">
    <cfRule type="expression" dxfId="3943" priority="5496" stopIfTrue="1">
      <formula>WEEKDAY($A30)=1</formula>
    </cfRule>
  </conditionalFormatting>
  <conditionalFormatting sqref="FL30">
    <cfRule type="expression" dxfId="3942" priority="5495" stopIfTrue="1">
      <formula>WEEKDAY($A30)=1</formula>
    </cfRule>
  </conditionalFormatting>
  <conditionalFormatting sqref="FL30">
    <cfRule type="expression" dxfId="3941" priority="5493" stopIfTrue="1">
      <formula>WEEKDAY($A30)=1</formula>
    </cfRule>
  </conditionalFormatting>
  <conditionalFormatting sqref="FL30">
    <cfRule type="expression" dxfId="3940" priority="5492" stopIfTrue="1">
      <formula>WEEKDAY($A30)=1</formula>
    </cfRule>
  </conditionalFormatting>
  <conditionalFormatting sqref="FL30">
    <cfRule type="expression" dxfId="3939" priority="5491" stopIfTrue="1">
      <formula>WEEKDAY($A30)=1</formula>
    </cfRule>
  </conditionalFormatting>
  <conditionalFormatting sqref="FL30">
    <cfRule type="expression" dxfId="3938" priority="5490" stopIfTrue="1">
      <formula>WEEKDAY($A30)=1</formula>
    </cfRule>
  </conditionalFormatting>
  <conditionalFormatting sqref="FL30">
    <cfRule type="expression" dxfId="3937" priority="5489" stopIfTrue="1">
      <formula>WEEKDAY($A30)=1</formula>
    </cfRule>
  </conditionalFormatting>
  <conditionalFormatting sqref="FL30">
    <cfRule type="expression" dxfId="3936" priority="5488" stopIfTrue="1">
      <formula>WEEKDAY($A30)=1</formula>
    </cfRule>
  </conditionalFormatting>
  <conditionalFormatting sqref="FL30">
    <cfRule type="expression" dxfId="3935" priority="5487" stopIfTrue="1">
      <formula>WEEKDAY($A30)=1</formula>
    </cfRule>
  </conditionalFormatting>
  <conditionalFormatting sqref="FL30">
    <cfRule type="expression" dxfId="3934" priority="5486" stopIfTrue="1">
      <formula>WEEKDAY($A30)=1</formula>
    </cfRule>
  </conditionalFormatting>
  <conditionalFormatting sqref="FL30">
    <cfRule type="expression" dxfId="3933" priority="5485" stopIfTrue="1">
      <formula>WEEKDAY($A30)=1</formula>
    </cfRule>
  </conditionalFormatting>
  <conditionalFormatting sqref="FL30">
    <cfRule type="expression" dxfId="3932" priority="5484" stopIfTrue="1">
      <formula>WEEKDAY($A30)=1</formula>
    </cfRule>
  </conditionalFormatting>
  <conditionalFormatting sqref="FL30">
    <cfRule type="expression" dxfId="3931" priority="5483" stopIfTrue="1">
      <formula>WEEKDAY($A30)=1</formula>
    </cfRule>
  </conditionalFormatting>
  <conditionalFormatting sqref="FL30">
    <cfRule type="expression" dxfId="3930" priority="5482" stopIfTrue="1">
      <formula>WEEKDAY($A30)=1</formula>
    </cfRule>
  </conditionalFormatting>
  <conditionalFormatting sqref="FL30">
    <cfRule type="expression" dxfId="3929" priority="5481" stopIfTrue="1">
      <formula>WEEKDAY($A30)=1</formula>
    </cfRule>
  </conditionalFormatting>
  <conditionalFormatting sqref="FL30">
    <cfRule type="expression" dxfId="3928" priority="5480" stopIfTrue="1">
      <formula>WEEKDAY($A30)=1</formula>
    </cfRule>
  </conditionalFormatting>
  <conditionalFormatting sqref="FL30">
    <cfRule type="expression" dxfId="3927" priority="5479" stopIfTrue="1">
      <formula>WEEKDAY($A30)=1</formula>
    </cfRule>
  </conditionalFormatting>
  <conditionalFormatting sqref="FL30">
    <cfRule type="expression" dxfId="3926" priority="5478" stopIfTrue="1">
      <formula>WEEKDAY($A30)=1</formula>
    </cfRule>
  </conditionalFormatting>
  <conditionalFormatting sqref="FL30">
    <cfRule type="expression" dxfId="3925" priority="5477" stopIfTrue="1">
      <formula>WEEKDAY($A30)=1</formula>
    </cfRule>
  </conditionalFormatting>
  <conditionalFormatting sqref="FL30">
    <cfRule type="expression" dxfId="3924" priority="5476" stopIfTrue="1">
      <formula>WEEKDAY($A30)=1</formula>
    </cfRule>
  </conditionalFormatting>
  <conditionalFormatting sqref="FL30">
    <cfRule type="expression" dxfId="3923" priority="5475" stopIfTrue="1">
      <formula>WEEKDAY($A30)=1</formula>
    </cfRule>
  </conditionalFormatting>
  <conditionalFormatting sqref="FL30">
    <cfRule type="expression" dxfId="3922" priority="5474" stopIfTrue="1">
      <formula>WEEKDAY($A30)=1</formula>
    </cfRule>
  </conditionalFormatting>
  <conditionalFormatting sqref="FL30">
    <cfRule type="expression" dxfId="3921" priority="5473" stopIfTrue="1">
      <formula>WEEKDAY($A30)=1</formula>
    </cfRule>
  </conditionalFormatting>
  <conditionalFormatting sqref="FL30">
    <cfRule type="expression" dxfId="3920" priority="5472" stopIfTrue="1">
      <formula>WEEKDAY($A30)=1</formula>
    </cfRule>
  </conditionalFormatting>
  <conditionalFormatting sqref="FL30">
    <cfRule type="expression" dxfId="3919" priority="5471" stopIfTrue="1">
      <formula>WEEKDAY($A30)=1</formula>
    </cfRule>
  </conditionalFormatting>
  <conditionalFormatting sqref="FL30">
    <cfRule type="expression" dxfId="3918" priority="5470" stopIfTrue="1">
      <formula>WEEKDAY($A30)=1</formula>
    </cfRule>
  </conditionalFormatting>
  <conditionalFormatting sqref="FL30">
    <cfRule type="expression" dxfId="3917" priority="5469" stopIfTrue="1">
      <formula>WEEKDAY($A30)=1</formula>
    </cfRule>
  </conditionalFormatting>
  <conditionalFormatting sqref="FL30">
    <cfRule type="expression" dxfId="3916" priority="5468" stopIfTrue="1">
      <formula>WEEKDAY($A30)=1</formula>
    </cfRule>
  </conditionalFormatting>
  <conditionalFormatting sqref="FL30">
    <cfRule type="expression" dxfId="3915" priority="5467" stopIfTrue="1">
      <formula>WEEKDAY($A30)=1</formula>
    </cfRule>
  </conditionalFormatting>
  <conditionalFormatting sqref="FL30">
    <cfRule type="expression" dxfId="3914" priority="5466" stopIfTrue="1">
      <formula>WEEKDAY($A30)=1</formula>
    </cfRule>
  </conditionalFormatting>
  <conditionalFormatting sqref="FL30">
    <cfRule type="expression" dxfId="3913" priority="5465" stopIfTrue="1">
      <formula>WEEKDAY($A30)=1</formula>
    </cfRule>
  </conditionalFormatting>
  <conditionalFormatting sqref="FL30">
    <cfRule type="expression" dxfId="3912" priority="5464" stopIfTrue="1">
      <formula>WEEKDAY($A30)=1</formula>
    </cfRule>
  </conditionalFormatting>
  <conditionalFormatting sqref="FL30">
    <cfRule type="expression" dxfId="3911" priority="5463" stopIfTrue="1">
      <formula>WEEKDAY($A30)=1</formula>
    </cfRule>
  </conditionalFormatting>
  <conditionalFormatting sqref="FL30">
    <cfRule type="expression" dxfId="3910" priority="5462" stopIfTrue="1">
      <formula>WEEKDAY($A30)=1</formula>
    </cfRule>
  </conditionalFormatting>
  <conditionalFormatting sqref="FL30">
    <cfRule type="expression" dxfId="3909" priority="5461" stopIfTrue="1">
      <formula>WEEKDAY($A30)=1</formula>
    </cfRule>
  </conditionalFormatting>
  <conditionalFormatting sqref="FL30">
    <cfRule type="expression" dxfId="3908" priority="5460" stopIfTrue="1">
      <formula>WEEKDAY($A30)=1</formula>
    </cfRule>
  </conditionalFormatting>
  <conditionalFormatting sqref="FL30">
    <cfRule type="expression" dxfId="3907" priority="5456" stopIfTrue="1">
      <formula>WEEKDAY($A30)=1</formula>
    </cfRule>
  </conditionalFormatting>
  <conditionalFormatting sqref="FL30">
    <cfRule type="expression" dxfId="3906" priority="5459" stopIfTrue="1">
      <formula>WEEKDAY($A30)=1</formula>
    </cfRule>
  </conditionalFormatting>
  <conditionalFormatting sqref="FL30">
    <cfRule type="expression" dxfId="3905" priority="5458" stopIfTrue="1">
      <formula>WEEKDAY($A30)=1</formula>
    </cfRule>
  </conditionalFormatting>
  <conditionalFormatting sqref="FL30">
    <cfRule type="expression" dxfId="3904" priority="5457" stopIfTrue="1">
      <formula>WEEKDAY($A30)=1</formula>
    </cfRule>
  </conditionalFormatting>
  <conditionalFormatting sqref="FL30">
    <cfRule type="expression" dxfId="3903" priority="5455" stopIfTrue="1">
      <formula>WEEKDAY($A30)=1</formula>
    </cfRule>
  </conditionalFormatting>
  <conditionalFormatting sqref="FL30">
    <cfRule type="expression" dxfId="3902" priority="5454" stopIfTrue="1">
      <formula>WEEKDAY($A30)=1</formula>
    </cfRule>
  </conditionalFormatting>
  <conditionalFormatting sqref="FL30">
    <cfRule type="expression" dxfId="3901" priority="5453" stopIfTrue="1">
      <formula>WEEKDAY($A30)=1</formula>
    </cfRule>
  </conditionalFormatting>
  <conditionalFormatting sqref="FL30">
    <cfRule type="expression" dxfId="3900" priority="5452" stopIfTrue="1">
      <formula>WEEKDAY($A30)=1</formula>
    </cfRule>
  </conditionalFormatting>
  <conditionalFormatting sqref="FL30">
    <cfRule type="expression" dxfId="3899" priority="5405" stopIfTrue="1">
      <formula>WEEKDAY($A30)=1</formula>
    </cfRule>
  </conditionalFormatting>
  <conditionalFormatting sqref="FL30">
    <cfRule type="expression" dxfId="3898" priority="5451" stopIfTrue="1">
      <formula>WEEKDAY($A30)=1</formula>
    </cfRule>
  </conditionalFormatting>
  <conditionalFormatting sqref="FL30">
    <cfRule type="expression" dxfId="3897" priority="5450" stopIfTrue="1">
      <formula>WEEKDAY($A30)=1</formula>
    </cfRule>
  </conditionalFormatting>
  <conditionalFormatting sqref="FL30">
    <cfRule type="expression" dxfId="3896" priority="5449" stopIfTrue="1">
      <formula>WEEKDAY($A30)=1</formula>
    </cfRule>
  </conditionalFormatting>
  <conditionalFormatting sqref="FL30">
    <cfRule type="expression" dxfId="3895" priority="5448" stopIfTrue="1">
      <formula>WEEKDAY($A30)=1</formula>
    </cfRule>
  </conditionalFormatting>
  <conditionalFormatting sqref="FL30">
    <cfRule type="expression" dxfId="3894" priority="5447" stopIfTrue="1">
      <formula>WEEKDAY($A30)=1</formula>
    </cfRule>
  </conditionalFormatting>
  <conditionalFormatting sqref="FL30">
    <cfRule type="expression" dxfId="3893" priority="5446" stopIfTrue="1">
      <formula>WEEKDAY($A30)=1</formula>
    </cfRule>
  </conditionalFormatting>
  <conditionalFormatting sqref="FL30">
    <cfRule type="expression" dxfId="3892" priority="5445" stopIfTrue="1">
      <formula>WEEKDAY($A30)=1</formula>
    </cfRule>
  </conditionalFormatting>
  <conditionalFormatting sqref="FL30">
    <cfRule type="expression" dxfId="3891" priority="5444" stopIfTrue="1">
      <formula>WEEKDAY($A30)=1</formula>
    </cfRule>
  </conditionalFormatting>
  <conditionalFormatting sqref="FL30">
    <cfRule type="expression" dxfId="3890" priority="5443" stopIfTrue="1">
      <formula>WEEKDAY($A30)=1</formula>
    </cfRule>
  </conditionalFormatting>
  <conditionalFormatting sqref="FL30">
    <cfRule type="expression" dxfId="3889" priority="5442" stopIfTrue="1">
      <formula>WEEKDAY($A30)=1</formula>
    </cfRule>
  </conditionalFormatting>
  <conditionalFormatting sqref="FL30">
    <cfRule type="expression" dxfId="3888" priority="5441" stopIfTrue="1">
      <formula>WEEKDAY($A30)=1</formula>
    </cfRule>
  </conditionalFormatting>
  <conditionalFormatting sqref="FL30">
    <cfRule type="expression" dxfId="3887" priority="5440" stopIfTrue="1">
      <formula>WEEKDAY($A30)=1</formula>
    </cfRule>
  </conditionalFormatting>
  <conditionalFormatting sqref="FL30">
    <cfRule type="expression" dxfId="3886" priority="5439" stopIfTrue="1">
      <formula>WEEKDAY($A30)=1</formula>
    </cfRule>
  </conditionalFormatting>
  <conditionalFormatting sqref="FL30">
    <cfRule type="expression" dxfId="3885" priority="5438" stopIfTrue="1">
      <formula>WEEKDAY($A30)=1</formula>
    </cfRule>
  </conditionalFormatting>
  <conditionalFormatting sqref="FL30">
    <cfRule type="expression" dxfId="3884" priority="5437" stopIfTrue="1">
      <formula>WEEKDAY($A30)=1</formula>
    </cfRule>
  </conditionalFormatting>
  <conditionalFormatting sqref="FL30">
    <cfRule type="expression" dxfId="3883" priority="5436" stopIfTrue="1">
      <formula>WEEKDAY($A30)=1</formula>
    </cfRule>
  </conditionalFormatting>
  <conditionalFormatting sqref="FL30">
    <cfRule type="expression" dxfId="3882" priority="5435" stopIfTrue="1">
      <formula>WEEKDAY($A30)=1</formula>
    </cfRule>
  </conditionalFormatting>
  <conditionalFormatting sqref="FL30">
    <cfRule type="expression" dxfId="3881" priority="5434" stopIfTrue="1">
      <formula>WEEKDAY($A30)=1</formula>
    </cfRule>
  </conditionalFormatting>
  <conditionalFormatting sqref="FL30">
    <cfRule type="expression" dxfId="3880" priority="5433" stopIfTrue="1">
      <formula>WEEKDAY($A30)=1</formula>
    </cfRule>
  </conditionalFormatting>
  <conditionalFormatting sqref="FL30">
    <cfRule type="expression" dxfId="3879" priority="5432" stopIfTrue="1">
      <formula>WEEKDAY($A30)=1</formula>
    </cfRule>
  </conditionalFormatting>
  <conditionalFormatting sqref="FL30">
    <cfRule type="expression" dxfId="3878" priority="5431" stopIfTrue="1">
      <formula>WEEKDAY($A30)=1</formula>
    </cfRule>
  </conditionalFormatting>
  <conditionalFormatting sqref="FL30">
    <cfRule type="expression" dxfId="3877" priority="5430" stopIfTrue="1">
      <formula>WEEKDAY($A30)=1</formula>
    </cfRule>
  </conditionalFormatting>
  <conditionalFormatting sqref="FL30">
    <cfRule type="expression" dxfId="3876" priority="5429" stopIfTrue="1">
      <formula>WEEKDAY($A30)=1</formula>
    </cfRule>
  </conditionalFormatting>
  <conditionalFormatting sqref="FL30">
    <cfRule type="expression" dxfId="3875" priority="5428" stopIfTrue="1">
      <formula>WEEKDAY($A30)=1</formula>
    </cfRule>
  </conditionalFormatting>
  <conditionalFormatting sqref="FL30">
    <cfRule type="expression" dxfId="3874" priority="5427" stopIfTrue="1">
      <formula>WEEKDAY($A30)=1</formula>
    </cfRule>
  </conditionalFormatting>
  <conditionalFormatting sqref="FL30">
    <cfRule type="expression" dxfId="3873" priority="5426" stopIfTrue="1">
      <formula>WEEKDAY($A30)=1</formula>
    </cfRule>
  </conditionalFormatting>
  <conditionalFormatting sqref="FL30">
    <cfRule type="expression" dxfId="3872" priority="5425" stopIfTrue="1">
      <formula>WEEKDAY($A30)=1</formula>
    </cfRule>
  </conditionalFormatting>
  <conditionalFormatting sqref="FL30">
    <cfRule type="expression" dxfId="3871" priority="5424" stopIfTrue="1">
      <formula>WEEKDAY($A30)=1</formula>
    </cfRule>
  </conditionalFormatting>
  <conditionalFormatting sqref="FL30">
    <cfRule type="expression" dxfId="3870" priority="5423" stopIfTrue="1">
      <formula>WEEKDAY($A30)=1</formula>
    </cfRule>
  </conditionalFormatting>
  <conditionalFormatting sqref="FL30">
    <cfRule type="expression" dxfId="3869" priority="5422" stopIfTrue="1">
      <formula>WEEKDAY($A30)=1</formula>
    </cfRule>
  </conditionalFormatting>
  <conditionalFormatting sqref="FL30">
    <cfRule type="expression" dxfId="3868" priority="5421" stopIfTrue="1">
      <formula>WEEKDAY($A30)=1</formula>
    </cfRule>
  </conditionalFormatting>
  <conditionalFormatting sqref="FL30">
    <cfRule type="expression" dxfId="3867" priority="5420" stopIfTrue="1">
      <formula>WEEKDAY($A30)=1</formula>
    </cfRule>
  </conditionalFormatting>
  <conditionalFormatting sqref="FL30">
    <cfRule type="expression" dxfId="3866" priority="5419" stopIfTrue="1">
      <formula>WEEKDAY($A30)=1</formula>
    </cfRule>
  </conditionalFormatting>
  <conditionalFormatting sqref="FL30">
    <cfRule type="expression" dxfId="3865" priority="5418" stopIfTrue="1">
      <formula>WEEKDAY($A30)=1</formula>
    </cfRule>
  </conditionalFormatting>
  <conditionalFormatting sqref="FL30">
    <cfRule type="expression" dxfId="3864" priority="5417" stopIfTrue="1">
      <formula>WEEKDAY($A30)=1</formula>
    </cfRule>
  </conditionalFormatting>
  <conditionalFormatting sqref="FL30">
    <cfRule type="expression" dxfId="3863" priority="5416" stopIfTrue="1">
      <formula>WEEKDAY($A30)=1</formula>
    </cfRule>
  </conditionalFormatting>
  <conditionalFormatting sqref="FL30">
    <cfRule type="expression" dxfId="3862" priority="5415" stopIfTrue="1">
      <formula>WEEKDAY($A30)=1</formula>
    </cfRule>
  </conditionalFormatting>
  <conditionalFormatting sqref="FL30">
    <cfRule type="expression" dxfId="3861" priority="5414" stopIfTrue="1">
      <formula>WEEKDAY($A30)=1</formula>
    </cfRule>
  </conditionalFormatting>
  <conditionalFormatting sqref="FL30">
    <cfRule type="expression" dxfId="3860" priority="5413" stopIfTrue="1">
      <formula>WEEKDAY($A30)=1</formula>
    </cfRule>
  </conditionalFormatting>
  <conditionalFormatting sqref="FL30">
    <cfRule type="expression" dxfId="3859" priority="5412" stopIfTrue="1">
      <formula>WEEKDAY($A30)=1</formula>
    </cfRule>
  </conditionalFormatting>
  <conditionalFormatting sqref="FL30">
    <cfRule type="expression" dxfId="3858" priority="5411" stopIfTrue="1">
      <formula>WEEKDAY($A30)=1</formula>
    </cfRule>
  </conditionalFormatting>
  <conditionalFormatting sqref="FL30">
    <cfRule type="expression" dxfId="3857" priority="5410" stopIfTrue="1">
      <formula>WEEKDAY($A30)=1</formula>
    </cfRule>
  </conditionalFormatting>
  <conditionalFormatting sqref="FL30">
    <cfRule type="expression" dxfId="3856" priority="5409" stopIfTrue="1">
      <formula>WEEKDAY($A30)=1</formula>
    </cfRule>
  </conditionalFormatting>
  <conditionalFormatting sqref="FL30">
    <cfRule type="expression" dxfId="3855" priority="5408" stopIfTrue="1">
      <formula>WEEKDAY($A30)=1</formula>
    </cfRule>
  </conditionalFormatting>
  <conditionalFormatting sqref="FL30">
    <cfRule type="expression" dxfId="3854" priority="5407" stopIfTrue="1">
      <formula>WEEKDAY($A30)=1</formula>
    </cfRule>
  </conditionalFormatting>
  <conditionalFormatting sqref="FL30">
    <cfRule type="expression" dxfId="3853" priority="5406" stopIfTrue="1">
      <formula>WEEKDAY($A30)=1</formula>
    </cfRule>
  </conditionalFormatting>
  <conditionalFormatting sqref="FL30">
    <cfRule type="expression" dxfId="3852" priority="5401" stopIfTrue="1">
      <formula>WEEKDAY($A30)=1</formula>
    </cfRule>
  </conditionalFormatting>
  <conditionalFormatting sqref="FL30">
    <cfRule type="expression" dxfId="3851" priority="5404" stopIfTrue="1">
      <formula>WEEKDAY($A30)=1</formula>
    </cfRule>
  </conditionalFormatting>
  <conditionalFormatting sqref="FL30">
    <cfRule type="expression" dxfId="3850" priority="5403" stopIfTrue="1">
      <formula>WEEKDAY($A30)=1</formula>
    </cfRule>
  </conditionalFormatting>
  <conditionalFormatting sqref="FL30">
    <cfRule type="expression" dxfId="3849" priority="5402" stopIfTrue="1">
      <formula>WEEKDAY($A30)=1</formula>
    </cfRule>
  </conditionalFormatting>
  <conditionalFormatting sqref="FL30">
    <cfRule type="expression" dxfId="3848" priority="5400" stopIfTrue="1">
      <formula>WEEKDAY($A30)=1</formula>
    </cfRule>
  </conditionalFormatting>
  <conditionalFormatting sqref="FL30">
    <cfRule type="expression" dxfId="3847" priority="5399" stopIfTrue="1">
      <formula>WEEKDAY($A30)=1</formula>
    </cfRule>
  </conditionalFormatting>
  <conditionalFormatting sqref="FL30">
    <cfRule type="expression" dxfId="3846" priority="5398" stopIfTrue="1">
      <formula>WEEKDAY($A30)=1</formula>
    </cfRule>
  </conditionalFormatting>
  <conditionalFormatting sqref="FL30">
    <cfRule type="expression" dxfId="3845" priority="5397" stopIfTrue="1">
      <formula>WEEKDAY($A30)=1</formula>
    </cfRule>
  </conditionalFormatting>
  <conditionalFormatting sqref="FL30">
    <cfRule type="expression" dxfId="3844" priority="5350" stopIfTrue="1">
      <formula>WEEKDAY($A30)=1</formula>
    </cfRule>
  </conditionalFormatting>
  <conditionalFormatting sqref="FL30">
    <cfRule type="expression" dxfId="3843" priority="5396" stopIfTrue="1">
      <formula>WEEKDAY($A30)=1</formula>
    </cfRule>
  </conditionalFormatting>
  <conditionalFormatting sqref="FL30">
    <cfRule type="expression" dxfId="3842" priority="5395" stopIfTrue="1">
      <formula>WEEKDAY($A30)=1</formula>
    </cfRule>
  </conditionalFormatting>
  <conditionalFormatting sqref="FL30">
    <cfRule type="expression" dxfId="3841" priority="5394" stopIfTrue="1">
      <formula>WEEKDAY($A30)=1</formula>
    </cfRule>
  </conditionalFormatting>
  <conditionalFormatting sqref="FL30">
    <cfRule type="expression" dxfId="3840" priority="5393" stopIfTrue="1">
      <formula>WEEKDAY($A30)=1</formula>
    </cfRule>
  </conditionalFormatting>
  <conditionalFormatting sqref="FL30">
    <cfRule type="expression" dxfId="3839" priority="5392" stopIfTrue="1">
      <formula>WEEKDAY($A30)=1</formula>
    </cfRule>
  </conditionalFormatting>
  <conditionalFormatting sqref="FL30">
    <cfRule type="expression" dxfId="3838" priority="5391" stopIfTrue="1">
      <formula>WEEKDAY($A30)=1</formula>
    </cfRule>
  </conditionalFormatting>
  <conditionalFormatting sqref="FL30">
    <cfRule type="expression" dxfId="3837" priority="5390" stopIfTrue="1">
      <formula>WEEKDAY($A30)=1</formula>
    </cfRule>
  </conditionalFormatting>
  <conditionalFormatting sqref="FL30">
    <cfRule type="expression" dxfId="3836" priority="5389" stopIfTrue="1">
      <formula>WEEKDAY($A30)=1</formula>
    </cfRule>
  </conditionalFormatting>
  <conditionalFormatting sqref="FL30">
    <cfRule type="expression" dxfId="3835" priority="5388" stopIfTrue="1">
      <formula>WEEKDAY($A30)=1</formula>
    </cfRule>
  </conditionalFormatting>
  <conditionalFormatting sqref="FL30">
    <cfRule type="expression" dxfId="3834" priority="5387" stopIfTrue="1">
      <formula>WEEKDAY($A30)=1</formula>
    </cfRule>
  </conditionalFormatting>
  <conditionalFormatting sqref="FL30">
    <cfRule type="expression" dxfId="3833" priority="5386" stopIfTrue="1">
      <formula>WEEKDAY($A30)=1</formula>
    </cfRule>
  </conditionalFormatting>
  <conditionalFormatting sqref="FL30">
    <cfRule type="expression" dxfId="3832" priority="5385" stopIfTrue="1">
      <formula>WEEKDAY($A30)=1</formula>
    </cfRule>
  </conditionalFormatting>
  <conditionalFormatting sqref="FL30">
    <cfRule type="expression" dxfId="3831" priority="5384" stopIfTrue="1">
      <formula>WEEKDAY($A30)=1</formula>
    </cfRule>
  </conditionalFormatting>
  <conditionalFormatting sqref="FL30">
    <cfRule type="expression" dxfId="3830" priority="5383" stopIfTrue="1">
      <formula>WEEKDAY($A30)=1</formula>
    </cfRule>
  </conditionalFormatting>
  <conditionalFormatting sqref="FL30">
    <cfRule type="expression" dxfId="3829" priority="5382" stopIfTrue="1">
      <formula>WEEKDAY($A30)=1</formula>
    </cfRule>
  </conditionalFormatting>
  <conditionalFormatting sqref="FL30">
    <cfRule type="expression" dxfId="3828" priority="5381" stopIfTrue="1">
      <formula>WEEKDAY($A30)=1</formula>
    </cfRule>
  </conditionalFormatting>
  <conditionalFormatting sqref="FL30">
    <cfRule type="expression" dxfId="3827" priority="5380" stopIfTrue="1">
      <formula>WEEKDAY($A30)=1</formula>
    </cfRule>
  </conditionalFormatting>
  <conditionalFormatting sqref="FL30">
    <cfRule type="expression" dxfId="3826" priority="5379" stopIfTrue="1">
      <formula>WEEKDAY($A30)=1</formula>
    </cfRule>
  </conditionalFormatting>
  <conditionalFormatting sqref="FL30">
    <cfRule type="expression" dxfId="3825" priority="5378" stopIfTrue="1">
      <formula>WEEKDAY($A30)=1</formula>
    </cfRule>
  </conditionalFormatting>
  <conditionalFormatting sqref="FL30">
    <cfRule type="expression" dxfId="3824" priority="5377" stopIfTrue="1">
      <formula>WEEKDAY($A30)=1</formula>
    </cfRule>
  </conditionalFormatting>
  <conditionalFormatting sqref="FL30">
    <cfRule type="expression" dxfId="3823" priority="5376" stopIfTrue="1">
      <formula>WEEKDAY($A30)=1</formula>
    </cfRule>
  </conditionalFormatting>
  <conditionalFormatting sqref="FL30">
    <cfRule type="expression" dxfId="3822" priority="5375" stopIfTrue="1">
      <formula>WEEKDAY($A30)=1</formula>
    </cfRule>
  </conditionalFormatting>
  <conditionalFormatting sqref="FL30">
    <cfRule type="expression" dxfId="3821" priority="5374" stopIfTrue="1">
      <formula>WEEKDAY($A30)=1</formula>
    </cfRule>
  </conditionalFormatting>
  <conditionalFormatting sqref="FL30">
    <cfRule type="expression" dxfId="3820" priority="5373" stopIfTrue="1">
      <formula>WEEKDAY($A30)=1</formula>
    </cfRule>
  </conditionalFormatting>
  <conditionalFormatting sqref="FL30">
    <cfRule type="expression" dxfId="3819" priority="5372" stopIfTrue="1">
      <formula>WEEKDAY($A30)=1</formula>
    </cfRule>
  </conditionalFormatting>
  <conditionalFormatting sqref="FL30">
    <cfRule type="expression" dxfId="3818" priority="5371" stopIfTrue="1">
      <formula>WEEKDAY($A30)=1</formula>
    </cfRule>
  </conditionalFormatting>
  <conditionalFormatting sqref="FL30">
    <cfRule type="expression" dxfId="3817" priority="5370" stopIfTrue="1">
      <formula>WEEKDAY($A30)=1</formula>
    </cfRule>
  </conditionalFormatting>
  <conditionalFormatting sqref="FL30">
    <cfRule type="expression" dxfId="3816" priority="5369" stopIfTrue="1">
      <formula>WEEKDAY($A30)=1</formula>
    </cfRule>
  </conditionalFormatting>
  <conditionalFormatting sqref="FL30">
    <cfRule type="expression" dxfId="3815" priority="5368" stopIfTrue="1">
      <formula>WEEKDAY($A30)=1</formula>
    </cfRule>
  </conditionalFormatting>
  <conditionalFormatting sqref="FL30">
    <cfRule type="expression" dxfId="3814" priority="5367" stopIfTrue="1">
      <formula>WEEKDAY($A30)=1</formula>
    </cfRule>
  </conditionalFormatting>
  <conditionalFormatting sqref="FL30">
    <cfRule type="expression" dxfId="3813" priority="5366" stopIfTrue="1">
      <formula>WEEKDAY($A30)=1</formula>
    </cfRule>
  </conditionalFormatting>
  <conditionalFormatting sqref="FL30">
    <cfRule type="expression" dxfId="3812" priority="5365" stopIfTrue="1">
      <formula>WEEKDAY($A30)=1</formula>
    </cfRule>
  </conditionalFormatting>
  <conditionalFormatting sqref="FL30">
    <cfRule type="expression" dxfId="3811" priority="5364" stopIfTrue="1">
      <formula>WEEKDAY($A30)=1</formula>
    </cfRule>
  </conditionalFormatting>
  <conditionalFormatting sqref="FL30">
    <cfRule type="expression" dxfId="3810" priority="5363" stopIfTrue="1">
      <formula>WEEKDAY($A30)=1</formula>
    </cfRule>
  </conditionalFormatting>
  <conditionalFormatting sqref="FL30">
    <cfRule type="expression" dxfId="3809" priority="5362" stopIfTrue="1">
      <formula>WEEKDAY($A30)=1</formula>
    </cfRule>
  </conditionalFormatting>
  <conditionalFormatting sqref="FL30">
    <cfRule type="expression" dxfId="3808" priority="5361" stopIfTrue="1">
      <formula>WEEKDAY($A30)=1</formula>
    </cfRule>
  </conditionalFormatting>
  <conditionalFormatting sqref="FL30">
    <cfRule type="expression" dxfId="3807" priority="5360" stopIfTrue="1">
      <formula>WEEKDAY($A30)=1</formula>
    </cfRule>
  </conditionalFormatting>
  <conditionalFormatting sqref="FL30">
    <cfRule type="expression" dxfId="3806" priority="5359" stopIfTrue="1">
      <formula>WEEKDAY($A30)=1</formula>
    </cfRule>
  </conditionalFormatting>
  <conditionalFormatting sqref="FL30">
    <cfRule type="expression" dxfId="3805" priority="5358" stopIfTrue="1">
      <formula>WEEKDAY($A30)=1</formula>
    </cfRule>
  </conditionalFormatting>
  <conditionalFormatting sqref="FL30">
    <cfRule type="expression" dxfId="3804" priority="5357" stopIfTrue="1">
      <formula>WEEKDAY($A30)=1</formula>
    </cfRule>
  </conditionalFormatting>
  <conditionalFormatting sqref="FL30">
    <cfRule type="expression" dxfId="3803" priority="5356" stopIfTrue="1">
      <formula>WEEKDAY($A30)=1</formula>
    </cfRule>
  </conditionalFormatting>
  <conditionalFormatting sqref="FL30">
    <cfRule type="expression" dxfId="3802" priority="5355" stopIfTrue="1">
      <formula>WEEKDAY($A30)=1</formula>
    </cfRule>
  </conditionalFormatting>
  <conditionalFormatting sqref="FL30">
    <cfRule type="expression" dxfId="3801" priority="5354" stopIfTrue="1">
      <formula>WEEKDAY($A30)=1</formula>
    </cfRule>
  </conditionalFormatting>
  <conditionalFormatting sqref="FL30">
    <cfRule type="expression" dxfId="3800" priority="5353" stopIfTrue="1">
      <formula>WEEKDAY($A30)=1</formula>
    </cfRule>
  </conditionalFormatting>
  <conditionalFormatting sqref="FL30">
    <cfRule type="expression" dxfId="3799" priority="5352" stopIfTrue="1">
      <formula>WEEKDAY($A30)=1</formula>
    </cfRule>
  </conditionalFormatting>
  <conditionalFormatting sqref="FL30">
    <cfRule type="expression" dxfId="3798" priority="5351" stopIfTrue="1">
      <formula>WEEKDAY($A30)=1</formula>
    </cfRule>
  </conditionalFormatting>
  <conditionalFormatting sqref="FL30">
    <cfRule type="expression" dxfId="3797" priority="5349" stopIfTrue="1">
      <formula>WEEKDAY($A30)=1</formula>
    </cfRule>
  </conditionalFormatting>
  <conditionalFormatting sqref="FL30">
    <cfRule type="expression" dxfId="3796" priority="5348" stopIfTrue="1">
      <formula>WEEKDAY($A30)=1</formula>
    </cfRule>
  </conditionalFormatting>
  <conditionalFormatting sqref="FL30">
    <cfRule type="expression" dxfId="3795" priority="5347" stopIfTrue="1">
      <formula>WEEKDAY($A30)=1</formula>
    </cfRule>
  </conditionalFormatting>
  <conditionalFormatting sqref="FL30">
    <cfRule type="expression" dxfId="3794" priority="5346" stopIfTrue="1">
      <formula>WEEKDAY($A30)=1</formula>
    </cfRule>
  </conditionalFormatting>
  <conditionalFormatting sqref="FL30">
    <cfRule type="expression" dxfId="3793" priority="5345" stopIfTrue="1">
      <formula>WEEKDAY($A30)=1</formula>
    </cfRule>
  </conditionalFormatting>
  <conditionalFormatting sqref="FL30">
    <cfRule type="expression" dxfId="3792" priority="5344" stopIfTrue="1">
      <formula>WEEKDAY($A30)=1</formula>
    </cfRule>
  </conditionalFormatting>
  <conditionalFormatting sqref="FL30">
    <cfRule type="expression" dxfId="3791" priority="5343" stopIfTrue="1">
      <formula>WEEKDAY($A30)=1</formula>
    </cfRule>
  </conditionalFormatting>
  <conditionalFormatting sqref="FL30">
    <cfRule type="expression" dxfId="3790" priority="5342" stopIfTrue="1">
      <formula>WEEKDAY($A30)=1</formula>
    </cfRule>
  </conditionalFormatting>
  <conditionalFormatting sqref="FL30">
    <cfRule type="expression" dxfId="3789" priority="5341" stopIfTrue="1">
      <formula>WEEKDAY($A30)=1</formula>
    </cfRule>
  </conditionalFormatting>
  <conditionalFormatting sqref="FL30">
    <cfRule type="expression" dxfId="3788" priority="5340" stopIfTrue="1">
      <formula>WEEKDAY($A30)=1</formula>
    </cfRule>
  </conditionalFormatting>
  <conditionalFormatting sqref="FL30">
    <cfRule type="expression" dxfId="3787" priority="5339" stopIfTrue="1">
      <formula>WEEKDAY($A30)=1</formula>
    </cfRule>
  </conditionalFormatting>
  <conditionalFormatting sqref="FL30">
    <cfRule type="expression" dxfId="3786" priority="5338" stopIfTrue="1">
      <formula>WEEKDAY($A30)=1</formula>
    </cfRule>
  </conditionalFormatting>
  <conditionalFormatting sqref="FL30">
    <cfRule type="expression" dxfId="3785" priority="5337" stopIfTrue="1">
      <formula>WEEKDAY($A30)=1</formula>
    </cfRule>
  </conditionalFormatting>
  <conditionalFormatting sqref="FL30">
    <cfRule type="expression" dxfId="3784" priority="5336" stopIfTrue="1">
      <formula>WEEKDAY($A30)=1</formula>
    </cfRule>
  </conditionalFormatting>
  <conditionalFormatting sqref="FL30">
    <cfRule type="expression" dxfId="3783" priority="5335" stopIfTrue="1">
      <formula>WEEKDAY($A30)=1</formula>
    </cfRule>
  </conditionalFormatting>
  <conditionalFormatting sqref="FL30">
    <cfRule type="expression" dxfId="3782" priority="5334" stopIfTrue="1">
      <formula>WEEKDAY($A30)=1</formula>
    </cfRule>
  </conditionalFormatting>
  <conditionalFormatting sqref="FL30">
    <cfRule type="expression" dxfId="3781" priority="5333" stopIfTrue="1">
      <formula>WEEKDAY($A30)=1</formula>
    </cfRule>
  </conditionalFormatting>
  <conditionalFormatting sqref="FL30">
    <cfRule type="expression" dxfId="3780" priority="5332" stopIfTrue="1">
      <formula>WEEKDAY($A30)=1</formula>
    </cfRule>
  </conditionalFormatting>
  <conditionalFormatting sqref="FL30">
    <cfRule type="expression" dxfId="3779" priority="5331" stopIfTrue="1">
      <formula>WEEKDAY($A30)=1</formula>
    </cfRule>
  </conditionalFormatting>
  <conditionalFormatting sqref="FL30">
    <cfRule type="expression" dxfId="3778" priority="5330" stopIfTrue="1">
      <formula>WEEKDAY($A30)=1</formula>
    </cfRule>
  </conditionalFormatting>
  <conditionalFormatting sqref="FL30">
    <cfRule type="expression" dxfId="3777" priority="5329" stopIfTrue="1">
      <formula>WEEKDAY($A30)=1</formula>
    </cfRule>
  </conditionalFormatting>
  <conditionalFormatting sqref="FL30">
    <cfRule type="expression" dxfId="3776" priority="5328" stopIfTrue="1">
      <formula>WEEKDAY($A30)=1</formula>
    </cfRule>
  </conditionalFormatting>
  <conditionalFormatting sqref="FL30">
    <cfRule type="expression" dxfId="3775" priority="5327" stopIfTrue="1">
      <formula>WEEKDAY($A30)=1</formula>
    </cfRule>
  </conditionalFormatting>
  <conditionalFormatting sqref="FL30">
    <cfRule type="expression" dxfId="3774" priority="5326" stopIfTrue="1">
      <formula>WEEKDAY($A30)=1</formula>
    </cfRule>
  </conditionalFormatting>
  <conditionalFormatting sqref="FL30">
    <cfRule type="expression" dxfId="3773" priority="5325" stopIfTrue="1">
      <formula>WEEKDAY($A30)=1</formula>
    </cfRule>
  </conditionalFormatting>
  <conditionalFormatting sqref="FL30">
    <cfRule type="expression" dxfId="3772" priority="5324" stopIfTrue="1">
      <formula>WEEKDAY($A30)=1</formula>
    </cfRule>
  </conditionalFormatting>
  <conditionalFormatting sqref="FL30">
    <cfRule type="expression" dxfId="3771" priority="5323" stopIfTrue="1">
      <formula>WEEKDAY($A30)=1</formula>
    </cfRule>
  </conditionalFormatting>
  <conditionalFormatting sqref="FL30">
    <cfRule type="expression" dxfId="3770" priority="5322" stopIfTrue="1">
      <formula>WEEKDAY($A30)=1</formula>
    </cfRule>
  </conditionalFormatting>
  <conditionalFormatting sqref="FL30">
    <cfRule type="expression" dxfId="3769" priority="5321" stopIfTrue="1">
      <formula>WEEKDAY($A30)=1</formula>
    </cfRule>
  </conditionalFormatting>
  <conditionalFormatting sqref="FL30">
    <cfRule type="expression" dxfId="3768" priority="5320" stopIfTrue="1">
      <formula>WEEKDAY($A30)=1</formula>
    </cfRule>
  </conditionalFormatting>
  <conditionalFormatting sqref="FL30">
    <cfRule type="expression" dxfId="3767" priority="5319" stopIfTrue="1">
      <formula>WEEKDAY($A30)=1</formula>
    </cfRule>
  </conditionalFormatting>
  <conditionalFormatting sqref="FL30">
    <cfRule type="expression" dxfId="3766" priority="5318" stopIfTrue="1">
      <formula>WEEKDAY($A30)=1</formula>
    </cfRule>
  </conditionalFormatting>
  <conditionalFormatting sqref="FL30">
    <cfRule type="expression" dxfId="3765" priority="5317" stopIfTrue="1">
      <formula>WEEKDAY($A30)=1</formula>
    </cfRule>
  </conditionalFormatting>
  <conditionalFormatting sqref="FL30">
    <cfRule type="expression" dxfId="3764" priority="5316" stopIfTrue="1">
      <formula>WEEKDAY($A30)=1</formula>
    </cfRule>
  </conditionalFormatting>
  <conditionalFormatting sqref="FL30">
    <cfRule type="expression" dxfId="3763" priority="5312" stopIfTrue="1">
      <formula>WEEKDAY($A30)=1</formula>
    </cfRule>
  </conditionalFormatting>
  <conditionalFormatting sqref="FL30">
    <cfRule type="expression" dxfId="3762" priority="5315" stopIfTrue="1">
      <formula>WEEKDAY($A30)=1</formula>
    </cfRule>
  </conditionalFormatting>
  <conditionalFormatting sqref="FL30">
    <cfRule type="expression" dxfId="3761" priority="5314" stopIfTrue="1">
      <formula>WEEKDAY($A30)=1</formula>
    </cfRule>
  </conditionalFormatting>
  <conditionalFormatting sqref="FL30">
    <cfRule type="expression" dxfId="3760" priority="5313" stopIfTrue="1">
      <formula>WEEKDAY($A30)=1</formula>
    </cfRule>
  </conditionalFormatting>
  <conditionalFormatting sqref="FL30">
    <cfRule type="expression" dxfId="3759" priority="5311" stopIfTrue="1">
      <formula>WEEKDAY($A30)=1</formula>
    </cfRule>
  </conditionalFormatting>
  <conditionalFormatting sqref="FL30">
    <cfRule type="expression" dxfId="3758" priority="5310" stopIfTrue="1">
      <formula>WEEKDAY($A30)=1</formula>
    </cfRule>
  </conditionalFormatting>
  <conditionalFormatting sqref="FL30">
    <cfRule type="expression" dxfId="3757" priority="5309" stopIfTrue="1">
      <formula>WEEKDAY($A30)=1</formula>
    </cfRule>
  </conditionalFormatting>
  <conditionalFormatting sqref="FL30">
    <cfRule type="expression" dxfId="3756" priority="5308" stopIfTrue="1">
      <formula>WEEKDAY($A30)=1</formula>
    </cfRule>
  </conditionalFormatting>
  <conditionalFormatting sqref="FL30">
    <cfRule type="expression" dxfId="3755" priority="5261" stopIfTrue="1">
      <formula>WEEKDAY($A30)=1</formula>
    </cfRule>
  </conditionalFormatting>
  <conditionalFormatting sqref="FL30">
    <cfRule type="expression" dxfId="3754" priority="5307" stopIfTrue="1">
      <formula>WEEKDAY($A30)=1</formula>
    </cfRule>
  </conditionalFormatting>
  <conditionalFormatting sqref="FL30">
    <cfRule type="expression" dxfId="3753" priority="5306" stopIfTrue="1">
      <formula>WEEKDAY($A30)=1</formula>
    </cfRule>
  </conditionalFormatting>
  <conditionalFormatting sqref="FL30">
    <cfRule type="expression" dxfId="3752" priority="5305" stopIfTrue="1">
      <formula>WEEKDAY($A30)=1</formula>
    </cfRule>
  </conditionalFormatting>
  <conditionalFormatting sqref="FL30">
    <cfRule type="expression" dxfId="3751" priority="5304" stopIfTrue="1">
      <formula>WEEKDAY($A30)=1</formula>
    </cfRule>
  </conditionalFormatting>
  <conditionalFormatting sqref="FL30">
    <cfRule type="expression" dxfId="3750" priority="5303" stopIfTrue="1">
      <formula>WEEKDAY($A30)=1</formula>
    </cfRule>
  </conditionalFormatting>
  <conditionalFormatting sqref="FL30">
    <cfRule type="expression" dxfId="3749" priority="5302" stopIfTrue="1">
      <formula>WEEKDAY($A30)=1</formula>
    </cfRule>
  </conditionalFormatting>
  <conditionalFormatting sqref="FL30">
    <cfRule type="expression" dxfId="3748" priority="5301" stopIfTrue="1">
      <formula>WEEKDAY($A30)=1</formula>
    </cfRule>
  </conditionalFormatting>
  <conditionalFormatting sqref="FL30">
    <cfRule type="expression" dxfId="3747" priority="5300" stopIfTrue="1">
      <formula>WEEKDAY($A30)=1</formula>
    </cfRule>
  </conditionalFormatting>
  <conditionalFormatting sqref="FL30">
    <cfRule type="expression" dxfId="3746" priority="5299" stopIfTrue="1">
      <formula>WEEKDAY($A30)=1</formula>
    </cfRule>
  </conditionalFormatting>
  <conditionalFormatting sqref="FL30">
    <cfRule type="expression" dxfId="3745" priority="5298" stopIfTrue="1">
      <formula>WEEKDAY($A30)=1</formula>
    </cfRule>
  </conditionalFormatting>
  <conditionalFormatting sqref="FL30">
    <cfRule type="expression" dxfId="3744" priority="5297" stopIfTrue="1">
      <formula>WEEKDAY($A30)=1</formula>
    </cfRule>
  </conditionalFormatting>
  <conditionalFormatting sqref="FL30">
    <cfRule type="expression" dxfId="3743" priority="5296" stopIfTrue="1">
      <formula>WEEKDAY($A30)=1</formula>
    </cfRule>
  </conditionalFormatting>
  <conditionalFormatting sqref="FL30">
    <cfRule type="expression" dxfId="3742" priority="5295" stopIfTrue="1">
      <formula>WEEKDAY($A30)=1</formula>
    </cfRule>
  </conditionalFormatting>
  <conditionalFormatting sqref="FL30">
    <cfRule type="expression" dxfId="3741" priority="5294" stopIfTrue="1">
      <formula>WEEKDAY($A30)=1</formula>
    </cfRule>
  </conditionalFormatting>
  <conditionalFormatting sqref="FL30">
    <cfRule type="expression" dxfId="3740" priority="5293" stopIfTrue="1">
      <formula>WEEKDAY($A30)=1</formula>
    </cfRule>
  </conditionalFormatting>
  <conditionalFormatting sqref="FL30">
    <cfRule type="expression" dxfId="3739" priority="5292" stopIfTrue="1">
      <formula>WEEKDAY($A30)=1</formula>
    </cfRule>
  </conditionalFormatting>
  <conditionalFormatting sqref="FL30">
    <cfRule type="expression" dxfId="3738" priority="5291" stopIfTrue="1">
      <formula>WEEKDAY($A30)=1</formula>
    </cfRule>
  </conditionalFormatting>
  <conditionalFormatting sqref="FL30">
    <cfRule type="expression" dxfId="3737" priority="5290" stopIfTrue="1">
      <formula>WEEKDAY($A30)=1</formula>
    </cfRule>
  </conditionalFormatting>
  <conditionalFormatting sqref="FL30">
    <cfRule type="expression" dxfId="3736" priority="5289" stopIfTrue="1">
      <formula>WEEKDAY($A30)=1</formula>
    </cfRule>
  </conditionalFormatting>
  <conditionalFormatting sqref="FL30">
    <cfRule type="expression" dxfId="3735" priority="5288" stopIfTrue="1">
      <formula>WEEKDAY($A30)=1</formula>
    </cfRule>
  </conditionalFormatting>
  <conditionalFormatting sqref="FL30">
    <cfRule type="expression" dxfId="3734" priority="5287" stopIfTrue="1">
      <formula>WEEKDAY($A30)=1</formula>
    </cfRule>
  </conditionalFormatting>
  <conditionalFormatting sqref="FL30">
    <cfRule type="expression" dxfId="3733" priority="5286" stopIfTrue="1">
      <formula>WEEKDAY($A30)=1</formula>
    </cfRule>
  </conditionalFormatting>
  <conditionalFormatting sqref="FL30">
    <cfRule type="expression" dxfId="3732" priority="5285" stopIfTrue="1">
      <formula>WEEKDAY($A30)=1</formula>
    </cfRule>
  </conditionalFormatting>
  <conditionalFormatting sqref="FL30">
    <cfRule type="expression" dxfId="3731" priority="5284" stopIfTrue="1">
      <formula>WEEKDAY($A30)=1</formula>
    </cfRule>
  </conditionalFormatting>
  <conditionalFormatting sqref="FL30">
    <cfRule type="expression" dxfId="3730" priority="5283" stopIfTrue="1">
      <formula>WEEKDAY($A30)=1</formula>
    </cfRule>
  </conditionalFormatting>
  <conditionalFormatting sqref="FL30">
    <cfRule type="expression" dxfId="3729" priority="5282" stopIfTrue="1">
      <formula>WEEKDAY($A30)=1</formula>
    </cfRule>
  </conditionalFormatting>
  <conditionalFormatting sqref="FL30">
    <cfRule type="expression" dxfId="3728" priority="5281" stopIfTrue="1">
      <formula>WEEKDAY($A30)=1</formula>
    </cfRule>
  </conditionalFormatting>
  <conditionalFormatting sqref="FL30">
    <cfRule type="expression" dxfId="3727" priority="5280" stopIfTrue="1">
      <formula>WEEKDAY($A30)=1</formula>
    </cfRule>
  </conditionalFormatting>
  <conditionalFormatting sqref="FL30">
    <cfRule type="expression" dxfId="3726" priority="5279" stopIfTrue="1">
      <formula>WEEKDAY($A30)=1</formula>
    </cfRule>
  </conditionalFormatting>
  <conditionalFormatting sqref="FL30">
    <cfRule type="expression" dxfId="3725" priority="5278" stopIfTrue="1">
      <formula>WEEKDAY($A30)=1</formula>
    </cfRule>
  </conditionalFormatting>
  <conditionalFormatting sqref="FL30">
    <cfRule type="expression" dxfId="3724" priority="5277" stopIfTrue="1">
      <formula>WEEKDAY($A30)=1</formula>
    </cfRule>
  </conditionalFormatting>
  <conditionalFormatting sqref="FL30">
    <cfRule type="expression" dxfId="3723" priority="5276" stopIfTrue="1">
      <formula>WEEKDAY($A30)=1</formula>
    </cfRule>
  </conditionalFormatting>
  <conditionalFormatting sqref="FL30">
    <cfRule type="expression" dxfId="3722" priority="5275" stopIfTrue="1">
      <formula>WEEKDAY($A30)=1</formula>
    </cfRule>
  </conditionalFormatting>
  <conditionalFormatting sqref="FL30">
    <cfRule type="expression" dxfId="3721" priority="5274" stopIfTrue="1">
      <formula>WEEKDAY($A30)=1</formula>
    </cfRule>
  </conditionalFormatting>
  <conditionalFormatting sqref="FL30">
    <cfRule type="expression" dxfId="3720" priority="5273" stopIfTrue="1">
      <formula>WEEKDAY($A30)=1</formula>
    </cfRule>
  </conditionalFormatting>
  <conditionalFormatting sqref="FL30">
    <cfRule type="expression" dxfId="3719" priority="5272" stopIfTrue="1">
      <formula>WEEKDAY($A30)=1</formula>
    </cfRule>
  </conditionalFormatting>
  <conditionalFormatting sqref="FL30">
    <cfRule type="expression" dxfId="3718" priority="5271" stopIfTrue="1">
      <formula>WEEKDAY($A30)=1</formula>
    </cfRule>
  </conditionalFormatting>
  <conditionalFormatting sqref="FL30">
    <cfRule type="expression" dxfId="3717" priority="5270" stopIfTrue="1">
      <formula>WEEKDAY($A30)=1</formula>
    </cfRule>
  </conditionalFormatting>
  <conditionalFormatting sqref="FL30">
    <cfRule type="expression" dxfId="3716" priority="5269" stopIfTrue="1">
      <formula>WEEKDAY($A30)=1</formula>
    </cfRule>
  </conditionalFormatting>
  <conditionalFormatting sqref="FL30">
    <cfRule type="expression" dxfId="3715" priority="5268" stopIfTrue="1">
      <formula>WEEKDAY($A30)=1</formula>
    </cfRule>
  </conditionalFormatting>
  <conditionalFormatting sqref="FL30">
    <cfRule type="expression" dxfId="3714" priority="5267" stopIfTrue="1">
      <formula>WEEKDAY($A30)=1</formula>
    </cfRule>
  </conditionalFormatting>
  <conditionalFormatting sqref="FL30">
    <cfRule type="expression" dxfId="3713" priority="5266" stopIfTrue="1">
      <formula>WEEKDAY($A30)=1</formula>
    </cfRule>
  </conditionalFormatting>
  <conditionalFormatting sqref="FL30">
    <cfRule type="expression" dxfId="3712" priority="5265" stopIfTrue="1">
      <formula>WEEKDAY($A30)=1</formula>
    </cfRule>
  </conditionalFormatting>
  <conditionalFormatting sqref="FL30">
    <cfRule type="expression" dxfId="3711" priority="5264" stopIfTrue="1">
      <formula>WEEKDAY($A30)=1</formula>
    </cfRule>
  </conditionalFormatting>
  <conditionalFormatting sqref="FL30">
    <cfRule type="expression" dxfId="3710" priority="5263" stopIfTrue="1">
      <formula>WEEKDAY($A30)=1</formula>
    </cfRule>
  </conditionalFormatting>
  <conditionalFormatting sqref="FL30">
    <cfRule type="expression" dxfId="3709" priority="5262" stopIfTrue="1">
      <formula>WEEKDAY($A30)=1</formula>
    </cfRule>
  </conditionalFormatting>
  <conditionalFormatting sqref="FL30">
    <cfRule type="expression" dxfId="3708" priority="5260" stopIfTrue="1">
      <formula>WEEKDAY($A30)=1</formula>
    </cfRule>
  </conditionalFormatting>
  <conditionalFormatting sqref="FL30">
    <cfRule type="expression" dxfId="3707" priority="5259" stopIfTrue="1">
      <formula>WEEKDAY($A30)=1</formula>
    </cfRule>
  </conditionalFormatting>
  <conditionalFormatting sqref="FL30">
    <cfRule type="expression" dxfId="3706" priority="5258" stopIfTrue="1">
      <formula>WEEKDAY($A30)=1</formula>
    </cfRule>
  </conditionalFormatting>
  <conditionalFormatting sqref="FL30">
    <cfRule type="expression" dxfId="3705" priority="5257" stopIfTrue="1">
      <formula>WEEKDAY($A30)=1</formula>
    </cfRule>
  </conditionalFormatting>
  <conditionalFormatting sqref="FL30">
    <cfRule type="expression" dxfId="3704" priority="5256" stopIfTrue="1">
      <formula>WEEKDAY($A30)=1</formula>
    </cfRule>
  </conditionalFormatting>
  <conditionalFormatting sqref="FL30">
    <cfRule type="expression" dxfId="3703" priority="5255" stopIfTrue="1">
      <formula>WEEKDAY($A30)=1</formula>
    </cfRule>
  </conditionalFormatting>
  <conditionalFormatting sqref="FL30">
    <cfRule type="expression" dxfId="3702" priority="5254" stopIfTrue="1">
      <formula>WEEKDAY($A30)=1</formula>
    </cfRule>
  </conditionalFormatting>
  <conditionalFormatting sqref="FL30">
    <cfRule type="expression" dxfId="3701" priority="5253" stopIfTrue="1">
      <formula>WEEKDAY($A30)=1</formula>
    </cfRule>
  </conditionalFormatting>
  <conditionalFormatting sqref="FL30">
    <cfRule type="expression" dxfId="3700" priority="5252" stopIfTrue="1">
      <formula>WEEKDAY($A30)=1</formula>
    </cfRule>
  </conditionalFormatting>
  <conditionalFormatting sqref="FL30">
    <cfRule type="expression" dxfId="3699" priority="5251" stopIfTrue="1">
      <formula>WEEKDAY($A30)=1</formula>
    </cfRule>
  </conditionalFormatting>
  <conditionalFormatting sqref="FL30">
    <cfRule type="expression" dxfId="3698" priority="5250" stopIfTrue="1">
      <formula>WEEKDAY($A30)=1</formula>
    </cfRule>
  </conditionalFormatting>
  <conditionalFormatting sqref="FL30">
    <cfRule type="expression" dxfId="3697" priority="5249" stopIfTrue="1">
      <formula>WEEKDAY($A30)=1</formula>
    </cfRule>
  </conditionalFormatting>
  <conditionalFormatting sqref="FL30">
    <cfRule type="expression" dxfId="3696" priority="5248" stopIfTrue="1">
      <formula>WEEKDAY($A30)=1</formula>
    </cfRule>
  </conditionalFormatting>
  <conditionalFormatting sqref="FL30">
    <cfRule type="expression" dxfId="3695" priority="5247" stopIfTrue="1">
      <formula>WEEKDAY($A30)=1</formula>
    </cfRule>
  </conditionalFormatting>
  <conditionalFormatting sqref="FL30">
    <cfRule type="expression" dxfId="3694" priority="5246" stopIfTrue="1">
      <formula>WEEKDAY($A30)=1</formula>
    </cfRule>
  </conditionalFormatting>
  <conditionalFormatting sqref="FL30">
    <cfRule type="expression" dxfId="3693" priority="5245" stopIfTrue="1">
      <formula>WEEKDAY($A30)=1</formula>
    </cfRule>
  </conditionalFormatting>
  <conditionalFormatting sqref="FL30">
    <cfRule type="expression" dxfId="3692" priority="5244" stopIfTrue="1">
      <formula>WEEKDAY($A30)=1</formula>
    </cfRule>
  </conditionalFormatting>
  <conditionalFormatting sqref="FL30">
    <cfRule type="expression" dxfId="3691" priority="5243" stopIfTrue="1">
      <formula>WEEKDAY($A30)=1</formula>
    </cfRule>
  </conditionalFormatting>
  <conditionalFormatting sqref="FL30">
    <cfRule type="expression" dxfId="3690" priority="5242" stopIfTrue="1">
      <formula>WEEKDAY($A30)=1</formula>
    </cfRule>
  </conditionalFormatting>
  <conditionalFormatting sqref="FL30">
    <cfRule type="expression" dxfId="3689" priority="5241" stopIfTrue="1">
      <formula>WEEKDAY($A30)=1</formula>
    </cfRule>
  </conditionalFormatting>
  <conditionalFormatting sqref="FL30">
    <cfRule type="expression" dxfId="3688" priority="5240" stopIfTrue="1">
      <formula>WEEKDAY($A30)=1</formula>
    </cfRule>
  </conditionalFormatting>
  <conditionalFormatting sqref="FL30">
    <cfRule type="expression" dxfId="3687" priority="5239" stopIfTrue="1">
      <formula>WEEKDAY($A30)=1</formula>
    </cfRule>
  </conditionalFormatting>
  <conditionalFormatting sqref="FL30">
    <cfRule type="expression" dxfId="3686" priority="5238" stopIfTrue="1">
      <formula>WEEKDAY($A30)=1</formula>
    </cfRule>
  </conditionalFormatting>
  <conditionalFormatting sqref="FL30">
    <cfRule type="expression" dxfId="3685" priority="5237" stopIfTrue="1">
      <formula>WEEKDAY($A30)=1</formula>
    </cfRule>
  </conditionalFormatting>
  <conditionalFormatting sqref="FL30">
    <cfRule type="expression" dxfId="3684" priority="5236" stopIfTrue="1">
      <formula>WEEKDAY($A30)=1</formula>
    </cfRule>
  </conditionalFormatting>
  <conditionalFormatting sqref="FL30">
    <cfRule type="expression" dxfId="3683" priority="5235" stopIfTrue="1">
      <formula>WEEKDAY($A30)=1</formula>
    </cfRule>
  </conditionalFormatting>
  <conditionalFormatting sqref="FL30">
    <cfRule type="expression" dxfId="3682" priority="5234" stopIfTrue="1">
      <formula>WEEKDAY($A30)=1</formula>
    </cfRule>
  </conditionalFormatting>
  <conditionalFormatting sqref="FL30">
    <cfRule type="expression" dxfId="3681" priority="5233" stopIfTrue="1">
      <formula>WEEKDAY($A30)=1</formula>
    </cfRule>
  </conditionalFormatting>
  <conditionalFormatting sqref="FL30">
    <cfRule type="expression" dxfId="3680" priority="5232" stopIfTrue="1">
      <formula>WEEKDAY($A30)=1</formula>
    </cfRule>
  </conditionalFormatting>
  <conditionalFormatting sqref="FL30">
    <cfRule type="expression" dxfId="3679" priority="5231" stopIfTrue="1">
      <formula>WEEKDAY($A30)=1</formula>
    </cfRule>
  </conditionalFormatting>
  <conditionalFormatting sqref="FL30">
    <cfRule type="expression" dxfId="3678" priority="5230" stopIfTrue="1">
      <formula>WEEKDAY($A30)=1</formula>
    </cfRule>
  </conditionalFormatting>
  <conditionalFormatting sqref="FL30">
    <cfRule type="expression" dxfId="3677" priority="5229" stopIfTrue="1">
      <formula>WEEKDAY($A30)=1</formula>
    </cfRule>
  </conditionalFormatting>
  <conditionalFormatting sqref="FL30">
    <cfRule type="expression" dxfId="3676" priority="5228" stopIfTrue="1">
      <formula>WEEKDAY($A30)=1</formula>
    </cfRule>
  </conditionalFormatting>
  <conditionalFormatting sqref="FL30">
    <cfRule type="expression" dxfId="3675" priority="5227" stopIfTrue="1">
      <formula>WEEKDAY($A30)=1</formula>
    </cfRule>
  </conditionalFormatting>
  <conditionalFormatting sqref="FL30">
    <cfRule type="expression" dxfId="3674" priority="5223" stopIfTrue="1">
      <formula>WEEKDAY($A30)=1</formula>
    </cfRule>
  </conditionalFormatting>
  <conditionalFormatting sqref="FL30">
    <cfRule type="expression" dxfId="3673" priority="5226" stopIfTrue="1">
      <formula>WEEKDAY($A30)=1</formula>
    </cfRule>
  </conditionalFormatting>
  <conditionalFormatting sqref="FL30">
    <cfRule type="expression" dxfId="3672" priority="5225" stopIfTrue="1">
      <formula>WEEKDAY($A30)=1</formula>
    </cfRule>
  </conditionalFormatting>
  <conditionalFormatting sqref="FL30">
    <cfRule type="expression" dxfId="3671" priority="5224" stopIfTrue="1">
      <formula>WEEKDAY($A30)=1</formula>
    </cfRule>
  </conditionalFormatting>
  <conditionalFormatting sqref="FL30">
    <cfRule type="expression" dxfId="3670" priority="5222" stopIfTrue="1">
      <formula>WEEKDAY($A30)=1</formula>
    </cfRule>
  </conditionalFormatting>
  <conditionalFormatting sqref="FL30">
    <cfRule type="expression" dxfId="3669" priority="5221" stopIfTrue="1">
      <formula>WEEKDAY($A30)=1</formula>
    </cfRule>
  </conditionalFormatting>
  <conditionalFormatting sqref="FL30">
    <cfRule type="expression" dxfId="3668" priority="5220" stopIfTrue="1">
      <formula>WEEKDAY($A30)=1</formula>
    </cfRule>
  </conditionalFormatting>
  <conditionalFormatting sqref="FL30">
    <cfRule type="expression" dxfId="3667" priority="5219" stopIfTrue="1">
      <formula>WEEKDAY($A30)=1</formula>
    </cfRule>
  </conditionalFormatting>
  <conditionalFormatting sqref="FL30">
    <cfRule type="expression" dxfId="3666" priority="5172" stopIfTrue="1">
      <formula>WEEKDAY($A30)=1</formula>
    </cfRule>
  </conditionalFormatting>
  <conditionalFormatting sqref="FL30">
    <cfRule type="expression" dxfId="3665" priority="5218" stopIfTrue="1">
      <formula>WEEKDAY($A30)=1</formula>
    </cfRule>
  </conditionalFormatting>
  <conditionalFormatting sqref="FL30">
    <cfRule type="expression" dxfId="3664" priority="5217" stopIfTrue="1">
      <formula>WEEKDAY($A30)=1</formula>
    </cfRule>
  </conditionalFormatting>
  <conditionalFormatting sqref="FL30">
    <cfRule type="expression" dxfId="3663" priority="5216" stopIfTrue="1">
      <formula>WEEKDAY($A30)=1</formula>
    </cfRule>
  </conditionalFormatting>
  <conditionalFormatting sqref="FL30">
    <cfRule type="expression" dxfId="3662" priority="5215" stopIfTrue="1">
      <formula>WEEKDAY($A30)=1</formula>
    </cfRule>
  </conditionalFormatting>
  <conditionalFormatting sqref="FL30">
    <cfRule type="expression" dxfId="3661" priority="5214" stopIfTrue="1">
      <formula>WEEKDAY($A30)=1</formula>
    </cfRule>
  </conditionalFormatting>
  <conditionalFormatting sqref="FL30">
    <cfRule type="expression" dxfId="3660" priority="5213" stopIfTrue="1">
      <formula>WEEKDAY($A30)=1</formula>
    </cfRule>
  </conditionalFormatting>
  <conditionalFormatting sqref="FL30">
    <cfRule type="expression" dxfId="3659" priority="5212" stopIfTrue="1">
      <formula>WEEKDAY($A30)=1</formula>
    </cfRule>
  </conditionalFormatting>
  <conditionalFormatting sqref="FL30">
    <cfRule type="expression" dxfId="3658" priority="5211" stopIfTrue="1">
      <formula>WEEKDAY($A30)=1</formula>
    </cfRule>
  </conditionalFormatting>
  <conditionalFormatting sqref="FL30">
    <cfRule type="expression" dxfId="3657" priority="5210" stopIfTrue="1">
      <formula>WEEKDAY($A30)=1</formula>
    </cfRule>
  </conditionalFormatting>
  <conditionalFormatting sqref="FL30">
    <cfRule type="expression" dxfId="3656" priority="5209" stopIfTrue="1">
      <formula>WEEKDAY($A30)=1</formula>
    </cfRule>
  </conditionalFormatting>
  <conditionalFormatting sqref="FL30">
    <cfRule type="expression" dxfId="3655" priority="5208" stopIfTrue="1">
      <formula>WEEKDAY($A30)=1</formula>
    </cfRule>
  </conditionalFormatting>
  <conditionalFormatting sqref="FL30">
    <cfRule type="expression" dxfId="3654" priority="5207" stopIfTrue="1">
      <formula>WEEKDAY($A30)=1</formula>
    </cfRule>
  </conditionalFormatting>
  <conditionalFormatting sqref="FL30">
    <cfRule type="expression" dxfId="3653" priority="5206" stopIfTrue="1">
      <formula>WEEKDAY($A30)=1</formula>
    </cfRule>
  </conditionalFormatting>
  <conditionalFormatting sqref="FL30">
    <cfRule type="expression" dxfId="3652" priority="5205" stopIfTrue="1">
      <formula>WEEKDAY($A30)=1</formula>
    </cfRule>
  </conditionalFormatting>
  <conditionalFormatting sqref="FL30">
    <cfRule type="expression" dxfId="3651" priority="5204" stopIfTrue="1">
      <formula>WEEKDAY($A30)=1</formula>
    </cfRule>
  </conditionalFormatting>
  <conditionalFormatting sqref="FL30">
    <cfRule type="expression" dxfId="3650" priority="5203" stopIfTrue="1">
      <formula>WEEKDAY($A30)=1</formula>
    </cfRule>
  </conditionalFormatting>
  <conditionalFormatting sqref="FL30">
    <cfRule type="expression" dxfId="3649" priority="5202" stopIfTrue="1">
      <formula>WEEKDAY($A30)=1</formula>
    </cfRule>
  </conditionalFormatting>
  <conditionalFormatting sqref="FL30">
    <cfRule type="expression" dxfId="3648" priority="5201" stopIfTrue="1">
      <formula>WEEKDAY($A30)=1</formula>
    </cfRule>
  </conditionalFormatting>
  <conditionalFormatting sqref="FL30">
    <cfRule type="expression" dxfId="3647" priority="5200" stopIfTrue="1">
      <formula>WEEKDAY($A30)=1</formula>
    </cfRule>
  </conditionalFormatting>
  <conditionalFormatting sqref="FL30">
    <cfRule type="expression" dxfId="3646" priority="5199" stopIfTrue="1">
      <formula>WEEKDAY($A30)=1</formula>
    </cfRule>
  </conditionalFormatting>
  <conditionalFormatting sqref="FL30">
    <cfRule type="expression" dxfId="3645" priority="5198" stopIfTrue="1">
      <formula>WEEKDAY($A30)=1</formula>
    </cfRule>
  </conditionalFormatting>
  <conditionalFormatting sqref="FL30">
    <cfRule type="expression" dxfId="3644" priority="5197" stopIfTrue="1">
      <formula>WEEKDAY($A30)=1</formula>
    </cfRule>
  </conditionalFormatting>
  <conditionalFormatting sqref="FL30">
    <cfRule type="expression" dxfId="3643" priority="5196" stopIfTrue="1">
      <formula>WEEKDAY($A30)=1</formula>
    </cfRule>
  </conditionalFormatting>
  <conditionalFormatting sqref="FL30">
    <cfRule type="expression" dxfId="3642" priority="5195" stopIfTrue="1">
      <formula>WEEKDAY($A30)=1</formula>
    </cfRule>
  </conditionalFormatting>
  <conditionalFormatting sqref="FL30">
    <cfRule type="expression" dxfId="3641" priority="5194" stopIfTrue="1">
      <formula>WEEKDAY($A30)=1</formula>
    </cfRule>
  </conditionalFormatting>
  <conditionalFormatting sqref="FL30">
    <cfRule type="expression" dxfId="3640" priority="5193" stopIfTrue="1">
      <formula>WEEKDAY($A30)=1</formula>
    </cfRule>
  </conditionalFormatting>
  <conditionalFormatting sqref="FL30">
    <cfRule type="expression" dxfId="3639" priority="5192" stopIfTrue="1">
      <formula>WEEKDAY($A30)=1</formula>
    </cfRule>
  </conditionalFormatting>
  <conditionalFormatting sqref="FL30">
    <cfRule type="expression" dxfId="3638" priority="5191" stopIfTrue="1">
      <formula>WEEKDAY($A30)=1</formula>
    </cfRule>
  </conditionalFormatting>
  <conditionalFormatting sqref="FL30">
    <cfRule type="expression" dxfId="3637" priority="5190" stopIfTrue="1">
      <formula>WEEKDAY($A30)=1</formula>
    </cfRule>
  </conditionalFormatting>
  <conditionalFormatting sqref="FL30">
    <cfRule type="expression" dxfId="3636" priority="5189" stopIfTrue="1">
      <formula>WEEKDAY($A30)=1</formula>
    </cfRule>
  </conditionalFormatting>
  <conditionalFormatting sqref="FL30">
    <cfRule type="expression" dxfId="3635" priority="5188" stopIfTrue="1">
      <formula>WEEKDAY($A30)=1</formula>
    </cfRule>
  </conditionalFormatting>
  <conditionalFormatting sqref="FL30">
    <cfRule type="expression" dxfId="3634" priority="5187" stopIfTrue="1">
      <formula>WEEKDAY($A30)=1</formula>
    </cfRule>
  </conditionalFormatting>
  <conditionalFormatting sqref="FL30">
    <cfRule type="expression" dxfId="3633" priority="5186" stopIfTrue="1">
      <formula>WEEKDAY($A30)=1</formula>
    </cfRule>
  </conditionalFormatting>
  <conditionalFormatting sqref="FL30">
    <cfRule type="expression" dxfId="3632" priority="5185" stopIfTrue="1">
      <formula>WEEKDAY($A30)=1</formula>
    </cfRule>
  </conditionalFormatting>
  <conditionalFormatting sqref="FL30">
    <cfRule type="expression" dxfId="3631" priority="5184" stopIfTrue="1">
      <formula>WEEKDAY($A30)=1</formula>
    </cfRule>
  </conditionalFormatting>
  <conditionalFormatting sqref="FL30">
    <cfRule type="expression" dxfId="3630" priority="5183" stopIfTrue="1">
      <formula>WEEKDAY($A30)=1</formula>
    </cfRule>
  </conditionalFormatting>
  <conditionalFormatting sqref="FL30">
    <cfRule type="expression" dxfId="3629" priority="5182" stopIfTrue="1">
      <formula>WEEKDAY($A30)=1</formula>
    </cfRule>
  </conditionalFormatting>
  <conditionalFormatting sqref="FL30">
    <cfRule type="expression" dxfId="3628" priority="5181" stopIfTrue="1">
      <formula>WEEKDAY($A30)=1</formula>
    </cfRule>
  </conditionalFormatting>
  <conditionalFormatting sqref="FL30">
    <cfRule type="expression" dxfId="3627" priority="5180" stopIfTrue="1">
      <formula>WEEKDAY($A30)=1</formula>
    </cfRule>
  </conditionalFormatting>
  <conditionalFormatting sqref="FL30">
    <cfRule type="expression" dxfId="3626" priority="5179" stopIfTrue="1">
      <formula>WEEKDAY($A30)=1</formula>
    </cfRule>
  </conditionalFormatting>
  <conditionalFormatting sqref="FL30">
    <cfRule type="expression" dxfId="3625" priority="5178" stopIfTrue="1">
      <formula>WEEKDAY($A30)=1</formula>
    </cfRule>
  </conditionalFormatting>
  <conditionalFormatting sqref="FL30">
    <cfRule type="expression" dxfId="3624" priority="5177" stopIfTrue="1">
      <formula>WEEKDAY($A30)=1</formula>
    </cfRule>
  </conditionalFormatting>
  <conditionalFormatting sqref="FL30">
    <cfRule type="expression" dxfId="3623" priority="5176" stopIfTrue="1">
      <formula>WEEKDAY($A30)=1</formula>
    </cfRule>
  </conditionalFormatting>
  <conditionalFormatting sqref="FL30">
    <cfRule type="expression" dxfId="3622" priority="5175" stopIfTrue="1">
      <formula>WEEKDAY($A30)=1</formula>
    </cfRule>
  </conditionalFormatting>
  <conditionalFormatting sqref="FL30">
    <cfRule type="expression" dxfId="3621" priority="5174" stopIfTrue="1">
      <formula>WEEKDAY($A30)=1</formula>
    </cfRule>
  </conditionalFormatting>
  <conditionalFormatting sqref="FL30">
    <cfRule type="expression" dxfId="3620" priority="5173" stopIfTrue="1">
      <formula>WEEKDAY($A30)=1</formula>
    </cfRule>
  </conditionalFormatting>
  <conditionalFormatting sqref="FL30">
    <cfRule type="expression" dxfId="3619" priority="5168" stopIfTrue="1">
      <formula>WEEKDAY($A30)=1</formula>
    </cfRule>
  </conditionalFormatting>
  <conditionalFormatting sqref="FL30">
    <cfRule type="expression" dxfId="3618" priority="5171" stopIfTrue="1">
      <formula>WEEKDAY($A30)=1</formula>
    </cfRule>
  </conditionalFormatting>
  <conditionalFormatting sqref="FL30">
    <cfRule type="expression" dxfId="3617" priority="5170" stopIfTrue="1">
      <formula>WEEKDAY($A30)=1</formula>
    </cfRule>
  </conditionalFormatting>
  <conditionalFormatting sqref="FL30">
    <cfRule type="expression" dxfId="3616" priority="5169" stopIfTrue="1">
      <formula>WEEKDAY($A30)=1</formula>
    </cfRule>
  </conditionalFormatting>
  <conditionalFormatting sqref="FL30">
    <cfRule type="expression" dxfId="3615" priority="5167" stopIfTrue="1">
      <formula>WEEKDAY($A30)=1</formula>
    </cfRule>
  </conditionalFormatting>
  <conditionalFormatting sqref="FL30">
    <cfRule type="expression" dxfId="3614" priority="5166" stopIfTrue="1">
      <formula>WEEKDAY($A30)=1</formula>
    </cfRule>
  </conditionalFormatting>
  <conditionalFormatting sqref="FL30">
    <cfRule type="expression" dxfId="3613" priority="5165" stopIfTrue="1">
      <formula>WEEKDAY($A30)=1</formula>
    </cfRule>
  </conditionalFormatting>
  <conditionalFormatting sqref="FL30">
    <cfRule type="expression" dxfId="3612" priority="5164" stopIfTrue="1">
      <formula>WEEKDAY($A30)=1</formula>
    </cfRule>
  </conditionalFormatting>
  <conditionalFormatting sqref="FL30">
    <cfRule type="expression" dxfId="3611" priority="5117" stopIfTrue="1">
      <formula>WEEKDAY($A30)=1</formula>
    </cfRule>
  </conditionalFormatting>
  <conditionalFormatting sqref="FL30">
    <cfRule type="expression" dxfId="3610" priority="5163" stopIfTrue="1">
      <formula>WEEKDAY($A30)=1</formula>
    </cfRule>
  </conditionalFormatting>
  <conditionalFormatting sqref="FL30">
    <cfRule type="expression" dxfId="3609" priority="5162" stopIfTrue="1">
      <formula>WEEKDAY($A30)=1</formula>
    </cfRule>
  </conditionalFormatting>
  <conditionalFormatting sqref="FL30">
    <cfRule type="expression" dxfId="3608" priority="5161" stopIfTrue="1">
      <formula>WEEKDAY($A30)=1</formula>
    </cfRule>
  </conditionalFormatting>
  <conditionalFormatting sqref="FL30">
    <cfRule type="expression" dxfId="3607" priority="5160" stopIfTrue="1">
      <formula>WEEKDAY($A30)=1</formula>
    </cfRule>
  </conditionalFormatting>
  <conditionalFormatting sqref="FL30">
    <cfRule type="expression" dxfId="3606" priority="5159" stopIfTrue="1">
      <formula>WEEKDAY($A30)=1</formula>
    </cfRule>
  </conditionalFormatting>
  <conditionalFormatting sqref="FL30">
    <cfRule type="expression" dxfId="3605" priority="5158" stopIfTrue="1">
      <formula>WEEKDAY($A30)=1</formula>
    </cfRule>
  </conditionalFormatting>
  <conditionalFormatting sqref="FL30">
    <cfRule type="expression" dxfId="3604" priority="5157" stopIfTrue="1">
      <formula>WEEKDAY($A30)=1</formula>
    </cfRule>
  </conditionalFormatting>
  <conditionalFormatting sqref="FL30">
    <cfRule type="expression" dxfId="3603" priority="5156" stopIfTrue="1">
      <formula>WEEKDAY($A30)=1</formula>
    </cfRule>
  </conditionalFormatting>
  <conditionalFormatting sqref="FL30">
    <cfRule type="expression" dxfId="3602" priority="5155" stopIfTrue="1">
      <formula>WEEKDAY($A30)=1</formula>
    </cfRule>
  </conditionalFormatting>
  <conditionalFormatting sqref="FL30">
    <cfRule type="expression" dxfId="3601" priority="5154" stopIfTrue="1">
      <formula>WEEKDAY($A30)=1</formula>
    </cfRule>
  </conditionalFormatting>
  <conditionalFormatting sqref="FL30">
    <cfRule type="expression" dxfId="3600" priority="5153" stopIfTrue="1">
      <formula>WEEKDAY($A30)=1</formula>
    </cfRule>
  </conditionalFormatting>
  <conditionalFormatting sqref="FL30">
    <cfRule type="expression" dxfId="3599" priority="5152" stopIfTrue="1">
      <formula>WEEKDAY($A30)=1</formula>
    </cfRule>
  </conditionalFormatting>
  <conditionalFormatting sqref="FL30">
    <cfRule type="expression" dxfId="3598" priority="5151" stopIfTrue="1">
      <formula>WEEKDAY($A30)=1</formula>
    </cfRule>
  </conditionalFormatting>
  <conditionalFormatting sqref="FL30">
    <cfRule type="expression" dxfId="3597" priority="5150" stopIfTrue="1">
      <formula>WEEKDAY($A30)=1</formula>
    </cfRule>
  </conditionalFormatting>
  <conditionalFormatting sqref="FL30">
    <cfRule type="expression" dxfId="3596" priority="5149" stopIfTrue="1">
      <formula>WEEKDAY($A30)=1</formula>
    </cfRule>
  </conditionalFormatting>
  <conditionalFormatting sqref="FL30">
    <cfRule type="expression" dxfId="3595" priority="5148" stopIfTrue="1">
      <formula>WEEKDAY($A30)=1</formula>
    </cfRule>
  </conditionalFormatting>
  <conditionalFormatting sqref="FL30">
    <cfRule type="expression" dxfId="3594" priority="5147" stopIfTrue="1">
      <formula>WEEKDAY($A30)=1</formula>
    </cfRule>
  </conditionalFormatting>
  <conditionalFormatting sqref="FL30">
    <cfRule type="expression" dxfId="3593" priority="5146" stopIfTrue="1">
      <formula>WEEKDAY($A30)=1</formula>
    </cfRule>
  </conditionalFormatting>
  <conditionalFormatting sqref="FL30">
    <cfRule type="expression" dxfId="3592" priority="5145" stopIfTrue="1">
      <formula>WEEKDAY($A30)=1</formula>
    </cfRule>
  </conditionalFormatting>
  <conditionalFormatting sqref="FL30">
    <cfRule type="expression" dxfId="3591" priority="5144" stopIfTrue="1">
      <formula>WEEKDAY($A30)=1</formula>
    </cfRule>
  </conditionalFormatting>
  <conditionalFormatting sqref="FL30">
    <cfRule type="expression" dxfId="3590" priority="5143" stopIfTrue="1">
      <formula>WEEKDAY($A30)=1</formula>
    </cfRule>
  </conditionalFormatting>
  <conditionalFormatting sqref="FL30">
    <cfRule type="expression" dxfId="3589" priority="5142" stopIfTrue="1">
      <formula>WEEKDAY($A30)=1</formula>
    </cfRule>
  </conditionalFormatting>
  <conditionalFormatting sqref="FL30">
    <cfRule type="expression" dxfId="3588" priority="5141" stopIfTrue="1">
      <formula>WEEKDAY($A30)=1</formula>
    </cfRule>
  </conditionalFormatting>
  <conditionalFormatting sqref="FL30">
    <cfRule type="expression" dxfId="3587" priority="5140" stopIfTrue="1">
      <formula>WEEKDAY($A30)=1</formula>
    </cfRule>
  </conditionalFormatting>
  <conditionalFormatting sqref="FL30">
    <cfRule type="expression" dxfId="3586" priority="5139" stopIfTrue="1">
      <formula>WEEKDAY($A30)=1</formula>
    </cfRule>
  </conditionalFormatting>
  <conditionalFormatting sqref="FL30">
    <cfRule type="expression" dxfId="3585" priority="5138" stopIfTrue="1">
      <formula>WEEKDAY($A30)=1</formula>
    </cfRule>
  </conditionalFormatting>
  <conditionalFormatting sqref="FL30">
    <cfRule type="expression" dxfId="3584" priority="5137" stopIfTrue="1">
      <formula>WEEKDAY($A30)=1</formula>
    </cfRule>
  </conditionalFormatting>
  <conditionalFormatting sqref="FL30">
    <cfRule type="expression" dxfId="3583" priority="5136" stopIfTrue="1">
      <formula>WEEKDAY($A30)=1</formula>
    </cfRule>
  </conditionalFormatting>
  <conditionalFormatting sqref="FL30">
    <cfRule type="expression" dxfId="3582" priority="5135" stopIfTrue="1">
      <formula>WEEKDAY($A30)=1</formula>
    </cfRule>
  </conditionalFormatting>
  <conditionalFormatting sqref="FL30">
    <cfRule type="expression" dxfId="3581" priority="5134" stopIfTrue="1">
      <formula>WEEKDAY($A30)=1</formula>
    </cfRule>
  </conditionalFormatting>
  <conditionalFormatting sqref="FL30">
    <cfRule type="expression" dxfId="3580" priority="5133" stopIfTrue="1">
      <formula>WEEKDAY($A30)=1</formula>
    </cfRule>
  </conditionalFormatting>
  <conditionalFormatting sqref="FL30">
    <cfRule type="expression" dxfId="3579" priority="5132" stopIfTrue="1">
      <formula>WEEKDAY($A30)=1</formula>
    </cfRule>
  </conditionalFormatting>
  <conditionalFormatting sqref="FL30">
    <cfRule type="expression" dxfId="3578" priority="5131" stopIfTrue="1">
      <formula>WEEKDAY($A30)=1</formula>
    </cfRule>
  </conditionalFormatting>
  <conditionalFormatting sqref="FL30">
    <cfRule type="expression" dxfId="3577" priority="5130" stopIfTrue="1">
      <formula>WEEKDAY($A30)=1</formula>
    </cfRule>
  </conditionalFormatting>
  <conditionalFormatting sqref="FL30">
    <cfRule type="expression" dxfId="3576" priority="5129" stopIfTrue="1">
      <formula>WEEKDAY($A30)=1</formula>
    </cfRule>
  </conditionalFormatting>
  <conditionalFormatting sqref="FL30">
    <cfRule type="expression" dxfId="3575" priority="5128" stopIfTrue="1">
      <formula>WEEKDAY($A30)=1</formula>
    </cfRule>
  </conditionalFormatting>
  <conditionalFormatting sqref="FL30">
    <cfRule type="expression" dxfId="3574" priority="5127" stopIfTrue="1">
      <formula>WEEKDAY($A30)=1</formula>
    </cfRule>
  </conditionalFormatting>
  <conditionalFormatting sqref="FL30">
    <cfRule type="expression" dxfId="3573" priority="5126" stopIfTrue="1">
      <formula>WEEKDAY($A30)=1</formula>
    </cfRule>
  </conditionalFormatting>
  <conditionalFormatting sqref="FL30">
    <cfRule type="expression" dxfId="3572" priority="5125" stopIfTrue="1">
      <formula>WEEKDAY($A30)=1</formula>
    </cfRule>
  </conditionalFormatting>
  <conditionalFormatting sqref="FL30">
    <cfRule type="expression" dxfId="3571" priority="5124" stopIfTrue="1">
      <formula>WEEKDAY($A30)=1</formula>
    </cfRule>
  </conditionalFormatting>
  <conditionalFormatting sqref="FL30">
    <cfRule type="expression" dxfId="3570" priority="5123" stopIfTrue="1">
      <formula>WEEKDAY($A30)=1</formula>
    </cfRule>
  </conditionalFormatting>
  <conditionalFormatting sqref="FL30">
    <cfRule type="expression" dxfId="3569" priority="5122" stopIfTrue="1">
      <formula>WEEKDAY($A30)=1</formula>
    </cfRule>
  </conditionalFormatting>
  <conditionalFormatting sqref="FL30">
    <cfRule type="expression" dxfId="3568" priority="5121" stopIfTrue="1">
      <formula>WEEKDAY($A30)=1</formula>
    </cfRule>
  </conditionalFormatting>
  <conditionalFormatting sqref="FL30">
    <cfRule type="expression" dxfId="3567" priority="5120" stopIfTrue="1">
      <formula>WEEKDAY($A30)=1</formula>
    </cfRule>
  </conditionalFormatting>
  <conditionalFormatting sqref="FL30">
    <cfRule type="expression" dxfId="3566" priority="5119" stopIfTrue="1">
      <formula>WEEKDAY($A30)=1</formula>
    </cfRule>
  </conditionalFormatting>
  <conditionalFormatting sqref="FL30">
    <cfRule type="expression" dxfId="3565" priority="5118" stopIfTrue="1">
      <formula>WEEKDAY($A30)=1</formula>
    </cfRule>
  </conditionalFormatting>
  <conditionalFormatting sqref="FL30">
    <cfRule type="expression" dxfId="3564" priority="5116" stopIfTrue="1">
      <formula>WEEKDAY($A30)=1</formula>
    </cfRule>
  </conditionalFormatting>
  <conditionalFormatting sqref="FL30">
    <cfRule type="expression" dxfId="3563" priority="5115" stopIfTrue="1">
      <formula>WEEKDAY($A30)=1</formula>
    </cfRule>
  </conditionalFormatting>
  <conditionalFormatting sqref="FL30">
    <cfRule type="expression" dxfId="3562" priority="5114" stopIfTrue="1">
      <formula>WEEKDAY($A30)=1</formula>
    </cfRule>
  </conditionalFormatting>
  <conditionalFormatting sqref="FL30">
    <cfRule type="expression" dxfId="3561" priority="5113" stopIfTrue="1">
      <formula>WEEKDAY($A30)=1</formula>
    </cfRule>
  </conditionalFormatting>
  <conditionalFormatting sqref="FL30">
    <cfRule type="expression" dxfId="3560" priority="5112" stopIfTrue="1">
      <formula>WEEKDAY($A30)=1</formula>
    </cfRule>
  </conditionalFormatting>
  <conditionalFormatting sqref="FL30">
    <cfRule type="expression" dxfId="3559" priority="5111" stopIfTrue="1">
      <formula>WEEKDAY($A30)=1</formula>
    </cfRule>
  </conditionalFormatting>
  <conditionalFormatting sqref="FL30">
    <cfRule type="expression" dxfId="3558" priority="5110" stopIfTrue="1">
      <formula>WEEKDAY($A30)=1</formula>
    </cfRule>
  </conditionalFormatting>
  <conditionalFormatting sqref="FL30">
    <cfRule type="expression" dxfId="3557" priority="5109" stopIfTrue="1">
      <formula>WEEKDAY($A30)=1</formula>
    </cfRule>
  </conditionalFormatting>
  <conditionalFormatting sqref="FL30">
    <cfRule type="expression" dxfId="3556" priority="5108" stopIfTrue="1">
      <formula>WEEKDAY($A30)=1</formula>
    </cfRule>
  </conditionalFormatting>
  <conditionalFormatting sqref="FL30">
    <cfRule type="expression" dxfId="3555" priority="5107" stopIfTrue="1">
      <formula>WEEKDAY($A30)=1</formula>
    </cfRule>
  </conditionalFormatting>
  <conditionalFormatting sqref="FL30">
    <cfRule type="expression" dxfId="3554" priority="5106" stopIfTrue="1">
      <formula>WEEKDAY($A30)=1</formula>
    </cfRule>
  </conditionalFormatting>
  <conditionalFormatting sqref="FL30">
    <cfRule type="expression" dxfId="3553" priority="5105" stopIfTrue="1">
      <formula>WEEKDAY($A30)=1</formula>
    </cfRule>
  </conditionalFormatting>
  <conditionalFormatting sqref="FL30">
    <cfRule type="expression" dxfId="3552" priority="5104" stopIfTrue="1">
      <formula>WEEKDAY($A30)=1</formula>
    </cfRule>
  </conditionalFormatting>
  <conditionalFormatting sqref="FL30">
    <cfRule type="expression" dxfId="3551" priority="5103" stopIfTrue="1">
      <formula>WEEKDAY($A30)=1</formula>
    </cfRule>
  </conditionalFormatting>
  <conditionalFormatting sqref="FL30">
    <cfRule type="expression" dxfId="3550" priority="5102" stopIfTrue="1">
      <formula>WEEKDAY($A30)=1</formula>
    </cfRule>
  </conditionalFormatting>
  <conditionalFormatting sqref="FL30">
    <cfRule type="expression" dxfId="3549" priority="5101" stopIfTrue="1">
      <formula>WEEKDAY($A30)=1</formula>
    </cfRule>
  </conditionalFormatting>
  <conditionalFormatting sqref="FL30">
    <cfRule type="expression" dxfId="3548" priority="5100" stopIfTrue="1">
      <formula>WEEKDAY($A30)=1</formula>
    </cfRule>
  </conditionalFormatting>
  <conditionalFormatting sqref="FL30">
    <cfRule type="expression" dxfId="3547" priority="5099" stopIfTrue="1">
      <formula>WEEKDAY($A30)=1</formula>
    </cfRule>
  </conditionalFormatting>
  <conditionalFormatting sqref="FL30">
    <cfRule type="expression" dxfId="3546" priority="5098" stopIfTrue="1">
      <formula>WEEKDAY($A30)=1</formula>
    </cfRule>
  </conditionalFormatting>
  <conditionalFormatting sqref="FL30">
    <cfRule type="expression" dxfId="3545" priority="5097" stopIfTrue="1">
      <formula>WEEKDAY($A30)=1</formula>
    </cfRule>
  </conditionalFormatting>
  <conditionalFormatting sqref="FL30">
    <cfRule type="expression" dxfId="3544" priority="5096" stopIfTrue="1">
      <formula>WEEKDAY($A30)=1</formula>
    </cfRule>
  </conditionalFormatting>
  <conditionalFormatting sqref="FL30">
    <cfRule type="expression" dxfId="3543" priority="5095" stopIfTrue="1">
      <formula>WEEKDAY($A30)=1</formula>
    </cfRule>
  </conditionalFormatting>
  <conditionalFormatting sqref="FL30">
    <cfRule type="expression" dxfId="3542" priority="5094" stopIfTrue="1">
      <formula>WEEKDAY($A30)=1</formula>
    </cfRule>
  </conditionalFormatting>
  <conditionalFormatting sqref="FL30">
    <cfRule type="expression" dxfId="3541" priority="5093" stopIfTrue="1">
      <formula>WEEKDAY($A30)=1</formula>
    </cfRule>
  </conditionalFormatting>
  <conditionalFormatting sqref="FL30">
    <cfRule type="expression" dxfId="3540" priority="5092" stopIfTrue="1">
      <formula>WEEKDAY($A30)=1</formula>
    </cfRule>
  </conditionalFormatting>
  <conditionalFormatting sqref="FL30">
    <cfRule type="expression" dxfId="3539" priority="5091" stopIfTrue="1">
      <formula>WEEKDAY($A30)=1</formula>
    </cfRule>
  </conditionalFormatting>
  <conditionalFormatting sqref="FL30">
    <cfRule type="expression" dxfId="3538" priority="5090" stopIfTrue="1">
      <formula>WEEKDAY($A30)=1</formula>
    </cfRule>
  </conditionalFormatting>
  <conditionalFormatting sqref="FL30">
    <cfRule type="expression" dxfId="3537" priority="5089" stopIfTrue="1">
      <formula>WEEKDAY($A30)=1</formula>
    </cfRule>
  </conditionalFormatting>
  <conditionalFormatting sqref="FL30">
    <cfRule type="expression" dxfId="3536" priority="5088" stopIfTrue="1">
      <formula>WEEKDAY($A30)=1</formula>
    </cfRule>
  </conditionalFormatting>
  <conditionalFormatting sqref="FL30">
    <cfRule type="expression" dxfId="3535" priority="5087" stopIfTrue="1">
      <formula>WEEKDAY($A30)=1</formula>
    </cfRule>
  </conditionalFormatting>
  <conditionalFormatting sqref="FL30">
    <cfRule type="expression" dxfId="3534" priority="5086" stopIfTrue="1">
      <formula>WEEKDAY($A30)=1</formula>
    </cfRule>
  </conditionalFormatting>
  <conditionalFormatting sqref="FL30">
    <cfRule type="expression" dxfId="3533" priority="5085" stopIfTrue="1">
      <formula>WEEKDAY($A30)=1</formula>
    </cfRule>
  </conditionalFormatting>
  <conditionalFormatting sqref="FL30">
    <cfRule type="expression" dxfId="3532" priority="5084" stopIfTrue="1">
      <formula>WEEKDAY($A30)=1</formula>
    </cfRule>
  </conditionalFormatting>
  <conditionalFormatting sqref="FL30">
    <cfRule type="expression" dxfId="3531" priority="5083" stopIfTrue="1">
      <formula>WEEKDAY($A30)=1</formula>
    </cfRule>
  </conditionalFormatting>
  <conditionalFormatting sqref="FL30">
    <cfRule type="expression" dxfId="3530" priority="5079" stopIfTrue="1">
      <formula>WEEKDAY($A30)=1</formula>
    </cfRule>
  </conditionalFormatting>
  <conditionalFormatting sqref="FL30">
    <cfRule type="expression" dxfId="3529" priority="5082" stopIfTrue="1">
      <formula>WEEKDAY($A30)=1</formula>
    </cfRule>
  </conditionalFormatting>
  <conditionalFormatting sqref="FL30">
    <cfRule type="expression" dxfId="3528" priority="5081" stopIfTrue="1">
      <formula>WEEKDAY($A30)=1</formula>
    </cfRule>
  </conditionalFormatting>
  <conditionalFormatting sqref="FL30">
    <cfRule type="expression" dxfId="3527" priority="5080" stopIfTrue="1">
      <formula>WEEKDAY($A30)=1</formula>
    </cfRule>
  </conditionalFormatting>
  <conditionalFormatting sqref="FL30">
    <cfRule type="expression" dxfId="3526" priority="5078" stopIfTrue="1">
      <formula>WEEKDAY($A30)=1</formula>
    </cfRule>
  </conditionalFormatting>
  <conditionalFormatting sqref="FL30">
    <cfRule type="expression" dxfId="3525" priority="5077" stopIfTrue="1">
      <formula>WEEKDAY($A30)=1</formula>
    </cfRule>
  </conditionalFormatting>
  <conditionalFormatting sqref="FL30">
    <cfRule type="expression" dxfId="3524" priority="5076" stopIfTrue="1">
      <formula>WEEKDAY($A30)=1</formula>
    </cfRule>
  </conditionalFormatting>
  <conditionalFormatting sqref="FL30">
    <cfRule type="expression" dxfId="3523" priority="5075" stopIfTrue="1">
      <formula>WEEKDAY($A30)=1</formula>
    </cfRule>
  </conditionalFormatting>
  <conditionalFormatting sqref="FL30">
    <cfRule type="expression" dxfId="3522" priority="5028" stopIfTrue="1">
      <formula>WEEKDAY($A30)=1</formula>
    </cfRule>
  </conditionalFormatting>
  <conditionalFormatting sqref="FL30">
    <cfRule type="expression" dxfId="3521" priority="5074" stopIfTrue="1">
      <formula>WEEKDAY($A30)=1</formula>
    </cfRule>
  </conditionalFormatting>
  <conditionalFormatting sqref="FL30">
    <cfRule type="expression" dxfId="3520" priority="5073" stopIfTrue="1">
      <formula>WEEKDAY($A30)=1</formula>
    </cfRule>
  </conditionalFormatting>
  <conditionalFormatting sqref="FL30">
    <cfRule type="expression" dxfId="3519" priority="5072" stopIfTrue="1">
      <formula>WEEKDAY($A30)=1</formula>
    </cfRule>
  </conditionalFormatting>
  <conditionalFormatting sqref="FL30">
    <cfRule type="expression" dxfId="3518" priority="5071" stopIfTrue="1">
      <formula>WEEKDAY($A30)=1</formula>
    </cfRule>
  </conditionalFormatting>
  <conditionalFormatting sqref="FL30">
    <cfRule type="expression" dxfId="3517" priority="5070" stopIfTrue="1">
      <formula>WEEKDAY($A30)=1</formula>
    </cfRule>
  </conditionalFormatting>
  <conditionalFormatting sqref="FL30">
    <cfRule type="expression" dxfId="3516" priority="5069" stopIfTrue="1">
      <formula>WEEKDAY($A30)=1</formula>
    </cfRule>
  </conditionalFormatting>
  <conditionalFormatting sqref="FL30">
    <cfRule type="expression" dxfId="3515" priority="5068" stopIfTrue="1">
      <formula>WEEKDAY($A30)=1</formula>
    </cfRule>
  </conditionalFormatting>
  <conditionalFormatting sqref="FL30">
    <cfRule type="expression" dxfId="3514" priority="5067" stopIfTrue="1">
      <formula>WEEKDAY($A30)=1</formula>
    </cfRule>
  </conditionalFormatting>
  <conditionalFormatting sqref="FL30">
    <cfRule type="expression" dxfId="3513" priority="5066" stopIfTrue="1">
      <formula>WEEKDAY($A30)=1</formula>
    </cfRule>
  </conditionalFormatting>
  <conditionalFormatting sqref="FL30">
    <cfRule type="expression" dxfId="3512" priority="5065" stopIfTrue="1">
      <formula>WEEKDAY($A30)=1</formula>
    </cfRule>
  </conditionalFormatting>
  <conditionalFormatting sqref="FL30">
    <cfRule type="expression" dxfId="3511" priority="5064" stopIfTrue="1">
      <formula>WEEKDAY($A30)=1</formula>
    </cfRule>
  </conditionalFormatting>
  <conditionalFormatting sqref="FL30">
    <cfRule type="expression" dxfId="3510" priority="5063" stopIfTrue="1">
      <formula>WEEKDAY($A30)=1</formula>
    </cfRule>
  </conditionalFormatting>
  <conditionalFormatting sqref="FL30">
    <cfRule type="expression" dxfId="3509" priority="5062" stopIfTrue="1">
      <formula>WEEKDAY($A30)=1</formula>
    </cfRule>
  </conditionalFormatting>
  <conditionalFormatting sqref="FL30">
    <cfRule type="expression" dxfId="3508" priority="5061" stopIfTrue="1">
      <formula>WEEKDAY($A30)=1</formula>
    </cfRule>
  </conditionalFormatting>
  <conditionalFormatting sqref="FL30">
    <cfRule type="expression" dxfId="3507" priority="5060" stopIfTrue="1">
      <formula>WEEKDAY($A30)=1</formula>
    </cfRule>
  </conditionalFormatting>
  <conditionalFormatting sqref="FL30">
    <cfRule type="expression" dxfId="3506" priority="5059" stopIfTrue="1">
      <formula>WEEKDAY($A30)=1</formula>
    </cfRule>
  </conditionalFormatting>
  <conditionalFormatting sqref="FL30">
    <cfRule type="expression" dxfId="3505" priority="5058" stopIfTrue="1">
      <formula>WEEKDAY($A30)=1</formula>
    </cfRule>
  </conditionalFormatting>
  <conditionalFormatting sqref="FL30">
    <cfRule type="expression" dxfId="3504" priority="5057" stopIfTrue="1">
      <formula>WEEKDAY($A30)=1</formula>
    </cfRule>
  </conditionalFormatting>
  <conditionalFormatting sqref="FL30">
    <cfRule type="expression" dxfId="3503" priority="5056" stopIfTrue="1">
      <formula>WEEKDAY($A30)=1</formula>
    </cfRule>
  </conditionalFormatting>
  <conditionalFormatting sqref="FL30">
    <cfRule type="expression" dxfId="3502" priority="5055" stopIfTrue="1">
      <formula>WEEKDAY($A30)=1</formula>
    </cfRule>
  </conditionalFormatting>
  <conditionalFormatting sqref="FL30">
    <cfRule type="expression" dxfId="3501" priority="5054" stopIfTrue="1">
      <formula>WEEKDAY($A30)=1</formula>
    </cfRule>
  </conditionalFormatting>
  <conditionalFormatting sqref="FL30">
    <cfRule type="expression" dxfId="3500" priority="5053" stopIfTrue="1">
      <formula>WEEKDAY($A30)=1</formula>
    </cfRule>
  </conditionalFormatting>
  <conditionalFormatting sqref="FL30">
    <cfRule type="expression" dxfId="3499" priority="5052" stopIfTrue="1">
      <formula>WEEKDAY($A30)=1</formula>
    </cfRule>
  </conditionalFormatting>
  <conditionalFormatting sqref="FL30">
    <cfRule type="expression" dxfId="3498" priority="5051" stopIfTrue="1">
      <formula>WEEKDAY($A30)=1</formula>
    </cfRule>
  </conditionalFormatting>
  <conditionalFormatting sqref="FL30">
    <cfRule type="expression" dxfId="3497" priority="5050" stopIfTrue="1">
      <formula>WEEKDAY($A30)=1</formula>
    </cfRule>
  </conditionalFormatting>
  <conditionalFormatting sqref="FL30">
    <cfRule type="expression" dxfId="3496" priority="5049" stopIfTrue="1">
      <formula>WEEKDAY($A30)=1</formula>
    </cfRule>
  </conditionalFormatting>
  <conditionalFormatting sqref="FL30">
    <cfRule type="expression" dxfId="3495" priority="5048" stopIfTrue="1">
      <formula>WEEKDAY($A30)=1</formula>
    </cfRule>
  </conditionalFormatting>
  <conditionalFormatting sqref="FL30">
    <cfRule type="expression" dxfId="3494" priority="5047" stopIfTrue="1">
      <formula>WEEKDAY($A30)=1</formula>
    </cfRule>
  </conditionalFormatting>
  <conditionalFormatting sqref="FL30">
    <cfRule type="expression" dxfId="3493" priority="5046" stopIfTrue="1">
      <formula>WEEKDAY($A30)=1</formula>
    </cfRule>
  </conditionalFormatting>
  <conditionalFormatting sqref="FL30">
    <cfRule type="expression" dxfId="3492" priority="5045" stopIfTrue="1">
      <formula>WEEKDAY($A30)=1</formula>
    </cfRule>
  </conditionalFormatting>
  <conditionalFormatting sqref="FL30">
    <cfRule type="expression" dxfId="3491" priority="5044" stopIfTrue="1">
      <formula>WEEKDAY($A30)=1</formula>
    </cfRule>
  </conditionalFormatting>
  <conditionalFormatting sqref="FL30">
    <cfRule type="expression" dxfId="3490" priority="5043" stopIfTrue="1">
      <formula>WEEKDAY($A30)=1</formula>
    </cfRule>
  </conditionalFormatting>
  <conditionalFormatting sqref="FL30">
    <cfRule type="expression" dxfId="3489" priority="5042" stopIfTrue="1">
      <formula>WEEKDAY($A30)=1</formula>
    </cfRule>
  </conditionalFormatting>
  <conditionalFormatting sqref="FL30">
    <cfRule type="expression" dxfId="3488" priority="5041" stopIfTrue="1">
      <formula>WEEKDAY($A30)=1</formula>
    </cfRule>
  </conditionalFormatting>
  <conditionalFormatting sqref="FL30">
    <cfRule type="expression" dxfId="3487" priority="5040" stopIfTrue="1">
      <formula>WEEKDAY($A30)=1</formula>
    </cfRule>
  </conditionalFormatting>
  <conditionalFormatting sqref="FL30">
    <cfRule type="expression" dxfId="3486" priority="5039" stopIfTrue="1">
      <formula>WEEKDAY($A30)=1</formula>
    </cfRule>
  </conditionalFormatting>
  <conditionalFormatting sqref="FL30">
    <cfRule type="expression" dxfId="3485" priority="5038" stopIfTrue="1">
      <formula>WEEKDAY($A30)=1</formula>
    </cfRule>
  </conditionalFormatting>
  <conditionalFormatting sqref="FL30">
    <cfRule type="expression" dxfId="3484" priority="5037" stopIfTrue="1">
      <formula>WEEKDAY($A30)=1</formula>
    </cfRule>
  </conditionalFormatting>
  <conditionalFormatting sqref="FL30">
    <cfRule type="expression" dxfId="3483" priority="5036" stopIfTrue="1">
      <formula>WEEKDAY($A30)=1</formula>
    </cfRule>
  </conditionalFormatting>
  <conditionalFormatting sqref="FL30">
    <cfRule type="expression" dxfId="3482" priority="5035" stopIfTrue="1">
      <formula>WEEKDAY($A30)=1</formula>
    </cfRule>
  </conditionalFormatting>
  <conditionalFormatting sqref="FL30">
    <cfRule type="expression" dxfId="3481" priority="5034" stopIfTrue="1">
      <formula>WEEKDAY($A30)=1</formula>
    </cfRule>
  </conditionalFormatting>
  <conditionalFormatting sqref="FL30">
    <cfRule type="expression" dxfId="3480" priority="5033" stopIfTrue="1">
      <formula>WEEKDAY($A30)=1</formula>
    </cfRule>
  </conditionalFormatting>
  <conditionalFormatting sqref="FL30">
    <cfRule type="expression" dxfId="3479" priority="5032" stopIfTrue="1">
      <formula>WEEKDAY($A30)=1</formula>
    </cfRule>
  </conditionalFormatting>
  <conditionalFormatting sqref="FL30">
    <cfRule type="expression" dxfId="3478" priority="5031" stopIfTrue="1">
      <formula>WEEKDAY($A30)=1</formula>
    </cfRule>
  </conditionalFormatting>
  <conditionalFormatting sqref="FL30">
    <cfRule type="expression" dxfId="3477" priority="5030" stopIfTrue="1">
      <formula>WEEKDAY($A30)=1</formula>
    </cfRule>
  </conditionalFormatting>
  <conditionalFormatting sqref="FL30">
    <cfRule type="expression" dxfId="3476" priority="5029" stopIfTrue="1">
      <formula>WEEKDAY($A30)=1</formula>
    </cfRule>
  </conditionalFormatting>
  <conditionalFormatting sqref="EC29">
    <cfRule type="expression" dxfId="3475" priority="5001" stopIfTrue="1">
      <formula>WEEKDAY($A29)=1</formula>
    </cfRule>
  </conditionalFormatting>
  <conditionalFormatting sqref="ED29">
    <cfRule type="expression" dxfId="3474" priority="5000" stopIfTrue="1">
      <formula>WEEKDAY($A29)=1</formula>
    </cfRule>
  </conditionalFormatting>
  <conditionalFormatting sqref="EV29">
    <cfRule type="expression" dxfId="3473" priority="4999" stopIfTrue="1">
      <formula>WEEKDAY($A29)=1</formula>
    </cfRule>
  </conditionalFormatting>
  <conditionalFormatting sqref="EU29">
    <cfRule type="expression" dxfId="3472" priority="4998" stopIfTrue="1">
      <formula>WEEKDAY($A29)=1</formula>
    </cfRule>
  </conditionalFormatting>
  <conditionalFormatting sqref="FG11:FJ11 EY11:EZ11 FC11:FD11">
    <cfRule type="expression" dxfId="3471" priority="4984" stopIfTrue="1">
      <formula>WEEKDAY($A11)=1</formula>
    </cfRule>
  </conditionalFormatting>
  <conditionalFormatting sqref="EW11:EX11">
    <cfRule type="expression" dxfId="3470" priority="4983" stopIfTrue="1">
      <formula>WEEKDAY($A11)=1</formula>
    </cfRule>
  </conditionalFormatting>
  <conditionalFormatting sqref="EU11:EV11">
    <cfRule type="expression" dxfId="3469" priority="4982" stopIfTrue="1">
      <formula>WEEKDAY($A11)=1</formula>
    </cfRule>
  </conditionalFormatting>
  <conditionalFormatting sqref="FF10 FE11:FF11">
    <cfRule type="expression" dxfId="3468" priority="4981" stopIfTrue="1">
      <formula>WEEKDAY($A10)=1</formula>
    </cfRule>
  </conditionalFormatting>
  <conditionalFormatting sqref="FF10 FE11:FF11">
    <cfRule type="expression" dxfId="3467" priority="4980" stopIfTrue="1">
      <formula>WEEKDAY($A10)=1</formula>
    </cfRule>
  </conditionalFormatting>
  <conditionalFormatting sqref="FA11:FB11">
    <cfRule type="expression" dxfId="3466" priority="4979" stopIfTrue="1">
      <formula>WEEKDAY($A11)=1</formula>
    </cfRule>
  </conditionalFormatting>
  <conditionalFormatting sqref="FA11:FB11">
    <cfRule type="expression" dxfId="3465" priority="4978" stopIfTrue="1">
      <formula>WEEKDAY($A11)=1</formula>
    </cfRule>
  </conditionalFormatting>
  <conditionalFormatting sqref="DY14">
    <cfRule type="expression" dxfId="3464" priority="4960" stopIfTrue="1">
      <formula>WEEKDAY($A14)=1</formula>
    </cfRule>
  </conditionalFormatting>
  <conditionalFormatting sqref="DZ14 EE14:EH14">
    <cfRule type="expression" dxfId="3463" priority="4959" stopIfTrue="1">
      <formula>WEEKDAY($A14)=1</formula>
    </cfRule>
  </conditionalFormatting>
  <conditionalFormatting sqref="EQ14">
    <cfRule type="expression" dxfId="3462" priority="4958" stopIfTrue="1">
      <formula>WEEKDAY($A14)=1</formula>
    </cfRule>
  </conditionalFormatting>
  <conditionalFormatting sqref="ER14">
    <cfRule type="expression" dxfId="3461" priority="4952" stopIfTrue="1">
      <formula>WEEKDAY($A14)=1</formula>
    </cfRule>
  </conditionalFormatting>
  <conditionalFormatting sqref="EC32:EC33">
    <cfRule type="expression" dxfId="3460" priority="3750" stopIfTrue="1">
      <formula>WEEKDAY($A32)=1</formula>
    </cfRule>
  </conditionalFormatting>
  <conditionalFormatting sqref="ED32:ED33">
    <cfRule type="expression" dxfId="3459" priority="3749" stopIfTrue="1">
      <formula>WEEKDAY($A32)=1</formula>
    </cfRule>
  </conditionalFormatting>
  <conditionalFormatting sqref="EV33">
    <cfRule type="expression" dxfId="3458" priority="3748" stopIfTrue="1">
      <formula>WEEKDAY($A33)=1</formula>
    </cfRule>
  </conditionalFormatting>
  <conditionalFormatting sqref="EU33">
    <cfRule type="expression" dxfId="3457" priority="3747" stopIfTrue="1">
      <formula>WEEKDAY($A33)=1</formula>
    </cfRule>
  </conditionalFormatting>
  <conditionalFormatting sqref="EE35:EF35 FG35:FJ35 FC35:FD35 ES35:ET35 DY35:DZ35">
    <cfRule type="expression" dxfId="3456" priority="3743" stopIfTrue="1">
      <formula>WEEKDAY($A35)=1</formula>
    </cfRule>
  </conditionalFormatting>
  <conditionalFormatting sqref="EQ35:ER35">
    <cfRule type="expression" dxfId="3455" priority="3742" stopIfTrue="1">
      <formula>WEEKDAY($A35)=1</formula>
    </cfRule>
  </conditionalFormatting>
  <conditionalFormatting sqref="EW35:EX35">
    <cfRule type="expression" dxfId="3454" priority="3741" stopIfTrue="1">
      <formula>WEEKDAY($A35)=1</formula>
    </cfRule>
  </conditionalFormatting>
  <conditionalFormatting sqref="EM35:ET35">
    <cfRule type="expression" dxfId="3453" priority="3740" stopIfTrue="1">
      <formula>WEEKDAY($A35)=1</formula>
    </cfRule>
  </conditionalFormatting>
  <conditionalFormatting sqref="EE35:EF35">
    <cfRule type="expression" dxfId="3452" priority="3739" stopIfTrue="1">
      <formula>WEEKDAY($A35)=1</formula>
    </cfRule>
  </conditionalFormatting>
  <conditionalFormatting sqref="EA35:EB35">
    <cfRule type="expression" dxfId="3451" priority="3738" stopIfTrue="1">
      <formula>WEEKDAY($A35)=1</formula>
    </cfRule>
  </conditionalFormatting>
  <conditionalFormatting sqref="EI35:EL35">
    <cfRule type="expression" dxfId="3450" priority="3737" stopIfTrue="1">
      <formula>WEEKDAY($A35)=1</formula>
    </cfRule>
  </conditionalFormatting>
  <conditionalFormatting sqref="EI35:EL35">
    <cfRule type="expression" dxfId="3449" priority="3736" stopIfTrue="1">
      <formula>WEEKDAY($A35)=1</formula>
    </cfRule>
  </conditionalFormatting>
  <conditionalFormatting sqref="FE35:FF35">
    <cfRule type="expression" dxfId="3448" priority="3735" stopIfTrue="1">
      <formula>WEEKDAY($A35)=1</formula>
    </cfRule>
  </conditionalFormatting>
  <conditionalFormatting sqref="FE35:FF35">
    <cfRule type="expression" dxfId="3447" priority="3734" stopIfTrue="1">
      <formula>WEEKDAY($A35)=1</formula>
    </cfRule>
  </conditionalFormatting>
  <conditionalFormatting sqref="EG35:EH35">
    <cfRule type="expression" dxfId="3446" priority="3733" stopIfTrue="1">
      <formula>WEEKDAY($A35)=1</formula>
    </cfRule>
  </conditionalFormatting>
  <conditionalFormatting sqref="EG35:EH35">
    <cfRule type="expression" dxfId="3445" priority="3732" stopIfTrue="1">
      <formula>WEEKDAY($A35)=1</formula>
    </cfRule>
  </conditionalFormatting>
  <conditionalFormatting sqref="EC35">
    <cfRule type="expression" dxfId="3444" priority="3731" stopIfTrue="1">
      <formula>WEEKDAY($A35)=1</formula>
    </cfRule>
  </conditionalFormatting>
  <conditionalFormatting sqref="ED35">
    <cfRule type="expression" dxfId="3443" priority="3730" stopIfTrue="1">
      <formula>WEEKDAY($A35)=1</formula>
    </cfRule>
  </conditionalFormatting>
  <conditionalFormatting sqref="EV35">
    <cfRule type="expression" dxfId="3442" priority="3729" stopIfTrue="1">
      <formula>WEEKDAY($A35)=1</formula>
    </cfRule>
  </conditionalFormatting>
  <conditionalFormatting sqref="EU35">
    <cfRule type="expression" dxfId="3441" priority="3728" stopIfTrue="1">
      <formula>WEEKDAY($A35)=1</formula>
    </cfRule>
  </conditionalFormatting>
  <conditionalFormatting sqref="EY35:EZ35">
    <cfRule type="expression" dxfId="3440" priority="3727" stopIfTrue="1">
      <formula>WEEKDAY($A35)=1</formula>
    </cfRule>
  </conditionalFormatting>
  <conditionalFormatting sqref="FA35:FB35">
    <cfRule type="expression" dxfId="3439" priority="3726" stopIfTrue="1">
      <formula>WEEKDAY($A35)=1</formula>
    </cfRule>
  </conditionalFormatting>
  <conditionalFormatting sqref="FA35:FB35">
    <cfRule type="expression" dxfId="3438" priority="3725" stopIfTrue="1">
      <formula>WEEKDAY($A35)=1</formula>
    </cfRule>
  </conditionalFormatting>
  <conditionalFormatting sqref="FK36">
    <cfRule type="expression" dxfId="3437" priority="3724" stopIfTrue="1">
      <formula>WEEKDAY($A36)=1</formula>
    </cfRule>
  </conditionalFormatting>
  <conditionalFormatting sqref="FK36">
    <cfRule type="expression" dxfId="3436" priority="3723" stopIfTrue="1">
      <formula>WEEKDAY($A36)=1</formula>
    </cfRule>
  </conditionalFormatting>
  <conditionalFormatting sqref="FK36">
    <cfRule type="expression" dxfId="3435" priority="3719" stopIfTrue="1">
      <formula>WEEKDAY($A36)=1</formula>
    </cfRule>
  </conditionalFormatting>
  <conditionalFormatting sqref="FK36">
    <cfRule type="expression" dxfId="3434" priority="3722" stopIfTrue="1">
      <formula>WEEKDAY($A36)=1</formula>
    </cfRule>
  </conditionalFormatting>
  <conditionalFormatting sqref="FK36">
    <cfRule type="expression" dxfId="3433" priority="3721" stopIfTrue="1">
      <formula>WEEKDAY($A36)=1</formula>
    </cfRule>
  </conditionalFormatting>
  <conditionalFormatting sqref="FK36">
    <cfRule type="expression" dxfId="3432" priority="3720" stopIfTrue="1">
      <formula>WEEKDAY($A36)=1</formula>
    </cfRule>
  </conditionalFormatting>
  <conditionalFormatting sqref="FK36">
    <cfRule type="expression" dxfId="3431" priority="3718" stopIfTrue="1">
      <formula>WEEKDAY($A36)=1</formula>
    </cfRule>
  </conditionalFormatting>
  <conditionalFormatting sqref="FK36">
    <cfRule type="expression" dxfId="3430" priority="3717" stopIfTrue="1">
      <formula>WEEKDAY($A36)=1</formula>
    </cfRule>
  </conditionalFormatting>
  <conditionalFormatting sqref="FK36">
    <cfRule type="expression" dxfId="3429" priority="3716" stopIfTrue="1">
      <formula>WEEKDAY($A36)=1</formula>
    </cfRule>
  </conditionalFormatting>
  <conditionalFormatting sqref="FK36">
    <cfRule type="expression" dxfId="3428" priority="3715" stopIfTrue="1">
      <formula>WEEKDAY($A36)=1</formula>
    </cfRule>
  </conditionalFormatting>
  <conditionalFormatting sqref="FK36">
    <cfRule type="expression" dxfId="3427" priority="3668" stopIfTrue="1">
      <formula>WEEKDAY($A36)=1</formula>
    </cfRule>
  </conditionalFormatting>
  <conditionalFormatting sqref="FK36">
    <cfRule type="expression" dxfId="3426" priority="3714" stopIfTrue="1">
      <formula>WEEKDAY($A36)=1</formula>
    </cfRule>
  </conditionalFormatting>
  <conditionalFormatting sqref="FK36">
    <cfRule type="expression" dxfId="3425" priority="3713" stopIfTrue="1">
      <formula>WEEKDAY($A36)=1</formula>
    </cfRule>
  </conditionalFormatting>
  <conditionalFormatting sqref="FK36">
    <cfRule type="expression" dxfId="3424" priority="3712" stopIfTrue="1">
      <formula>WEEKDAY($A36)=1</formula>
    </cfRule>
  </conditionalFormatting>
  <conditionalFormatting sqref="FK36">
    <cfRule type="expression" dxfId="3423" priority="3711" stopIfTrue="1">
      <formula>WEEKDAY($A36)=1</formula>
    </cfRule>
  </conditionalFormatting>
  <conditionalFormatting sqref="FK36">
    <cfRule type="expression" dxfId="3422" priority="3710" stopIfTrue="1">
      <formula>WEEKDAY($A36)=1</formula>
    </cfRule>
  </conditionalFormatting>
  <conditionalFormatting sqref="FK36">
    <cfRule type="expression" dxfId="3421" priority="3709" stopIfTrue="1">
      <formula>WEEKDAY($A36)=1</formula>
    </cfRule>
  </conditionalFormatting>
  <conditionalFormatting sqref="FK36">
    <cfRule type="expression" dxfId="3420" priority="3708" stopIfTrue="1">
      <formula>WEEKDAY($A36)=1</formula>
    </cfRule>
  </conditionalFormatting>
  <conditionalFormatting sqref="FK36">
    <cfRule type="expression" dxfId="3419" priority="3707" stopIfTrue="1">
      <formula>WEEKDAY($A36)=1</formula>
    </cfRule>
  </conditionalFormatting>
  <conditionalFormatting sqref="FK36">
    <cfRule type="expression" dxfId="3418" priority="3706" stopIfTrue="1">
      <formula>WEEKDAY($A36)=1</formula>
    </cfRule>
  </conditionalFormatting>
  <conditionalFormatting sqref="FK36">
    <cfRule type="expression" dxfId="3417" priority="3705" stopIfTrue="1">
      <formula>WEEKDAY($A36)=1</formula>
    </cfRule>
  </conditionalFormatting>
  <conditionalFormatting sqref="FK36">
    <cfRule type="expression" dxfId="3416" priority="3704" stopIfTrue="1">
      <formula>WEEKDAY($A36)=1</formula>
    </cfRule>
  </conditionalFormatting>
  <conditionalFormatting sqref="FK36">
    <cfRule type="expression" dxfId="3415" priority="3703" stopIfTrue="1">
      <formula>WEEKDAY($A36)=1</formula>
    </cfRule>
  </conditionalFormatting>
  <conditionalFormatting sqref="FK36">
    <cfRule type="expression" dxfId="3414" priority="3702" stopIfTrue="1">
      <formula>WEEKDAY($A36)=1</formula>
    </cfRule>
  </conditionalFormatting>
  <conditionalFormatting sqref="FK36">
    <cfRule type="expression" dxfId="3413" priority="3701" stopIfTrue="1">
      <formula>WEEKDAY($A36)=1</formula>
    </cfRule>
  </conditionalFormatting>
  <conditionalFormatting sqref="FK36">
    <cfRule type="expression" dxfId="3412" priority="3700" stopIfTrue="1">
      <formula>WEEKDAY($A36)=1</formula>
    </cfRule>
  </conditionalFormatting>
  <conditionalFormatting sqref="FK36">
    <cfRule type="expression" dxfId="3411" priority="3699" stopIfTrue="1">
      <formula>WEEKDAY($A36)=1</formula>
    </cfRule>
  </conditionalFormatting>
  <conditionalFormatting sqref="FK36">
    <cfRule type="expression" dxfId="3410" priority="3698" stopIfTrue="1">
      <formula>WEEKDAY($A36)=1</formula>
    </cfRule>
  </conditionalFormatting>
  <conditionalFormatting sqref="FK36">
    <cfRule type="expression" dxfId="3409" priority="3697" stopIfTrue="1">
      <formula>WEEKDAY($A36)=1</formula>
    </cfRule>
  </conditionalFormatting>
  <conditionalFormatting sqref="FK36">
    <cfRule type="expression" dxfId="3408" priority="3696" stopIfTrue="1">
      <formula>WEEKDAY($A36)=1</formula>
    </cfRule>
  </conditionalFormatting>
  <conditionalFormatting sqref="FK36">
    <cfRule type="expression" dxfId="3407" priority="3695" stopIfTrue="1">
      <formula>WEEKDAY($A36)=1</formula>
    </cfRule>
  </conditionalFormatting>
  <conditionalFormatting sqref="FK36">
    <cfRule type="expression" dxfId="3406" priority="3694" stopIfTrue="1">
      <formula>WEEKDAY($A36)=1</formula>
    </cfRule>
  </conditionalFormatting>
  <conditionalFormatting sqref="FK36">
    <cfRule type="expression" dxfId="3405" priority="3693" stopIfTrue="1">
      <formula>WEEKDAY($A36)=1</formula>
    </cfRule>
  </conditionalFormatting>
  <conditionalFormatting sqref="FK36">
    <cfRule type="expression" dxfId="3404" priority="3692" stopIfTrue="1">
      <formula>WEEKDAY($A36)=1</formula>
    </cfRule>
  </conditionalFormatting>
  <conditionalFormatting sqref="FK36">
    <cfRule type="expression" dxfId="3403" priority="3691" stopIfTrue="1">
      <formula>WEEKDAY($A36)=1</formula>
    </cfRule>
  </conditionalFormatting>
  <conditionalFormatting sqref="FK36">
    <cfRule type="expression" dxfId="3402" priority="3690" stopIfTrue="1">
      <formula>WEEKDAY($A36)=1</formula>
    </cfRule>
  </conditionalFormatting>
  <conditionalFormatting sqref="FK36">
    <cfRule type="expression" dxfId="3401" priority="3689" stopIfTrue="1">
      <formula>WEEKDAY($A36)=1</formula>
    </cfRule>
  </conditionalFormatting>
  <conditionalFormatting sqref="FK36">
    <cfRule type="expression" dxfId="3400" priority="3688" stopIfTrue="1">
      <formula>WEEKDAY($A36)=1</formula>
    </cfRule>
  </conditionalFormatting>
  <conditionalFormatting sqref="FK36">
    <cfRule type="expression" dxfId="3399" priority="3687" stopIfTrue="1">
      <formula>WEEKDAY($A36)=1</formula>
    </cfRule>
  </conditionalFormatting>
  <conditionalFormatting sqref="FK36">
    <cfRule type="expression" dxfId="3398" priority="3686" stopIfTrue="1">
      <formula>WEEKDAY($A36)=1</formula>
    </cfRule>
  </conditionalFormatting>
  <conditionalFormatting sqref="FK36">
    <cfRule type="expression" dxfId="3397" priority="3685" stopIfTrue="1">
      <formula>WEEKDAY($A36)=1</formula>
    </cfRule>
  </conditionalFormatting>
  <conditionalFormatting sqref="FK36">
    <cfRule type="expression" dxfId="3396" priority="3684" stopIfTrue="1">
      <formula>WEEKDAY($A36)=1</formula>
    </cfRule>
  </conditionalFormatting>
  <conditionalFormatting sqref="FK36">
    <cfRule type="expression" dxfId="3395" priority="3683" stopIfTrue="1">
      <formula>WEEKDAY($A36)=1</formula>
    </cfRule>
  </conditionalFormatting>
  <conditionalFormatting sqref="FK36">
    <cfRule type="expression" dxfId="3394" priority="3682" stopIfTrue="1">
      <formula>WEEKDAY($A36)=1</formula>
    </cfRule>
  </conditionalFormatting>
  <conditionalFormatting sqref="FK36">
    <cfRule type="expression" dxfId="3393" priority="3681" stopIfTrue="1">
      <formula>WEEKDAY($A36)=1</formula>
    </cfRule>
  </conditionalFormatting>
  <conditionalFormatting sqref="FK36">
    <cfRule type="expression" dxfId="3392" priority="3680" stopIfTrue="1">
      <formula>WEEKDAY($A36)=1</formula>
    </cfRule>
  </conditionalFormatting>
  <conditionalFormatting sqref="FK36">
    <cfRule type="expression" dxfId="3391" priority="3679" stopIfTrue="1">
      <formula>WEEKDAY($A36)=1</formula>
    </cfRule>
  </conditionalFormatting>
  <conditionalFormatting sqref="FK36">
    <cfRule type="expression" dxfId="3390" priority="3678" stopIfTrue="1">
      <formula>WEEKDAY($A36)=1</formula>
    </cfRule>
  </conditionalFormatting>
  <conditionalFormatting sqref="FK36">
    <cfRule type="expression" dxfId="3389" priority="3677" stopIfTrue="1">
      <formula>WEEKDAY($A36)=1</formula>
    </cfRule>
  </conditionalFormatting>
  <conditionalFormatting sqref="FK36">
    <cfRule type="expression" dxfId="3388" priority="3676" stopIfTrue="1">
      <formula>WEEKDAY($A36)=1</formula>
    </cfRule>
  </conditionalFormatting>
  <conditionalFormatting sqref="FK36">
    <cfRule type="expression" dxfId="3387" priority="3675" stopIfTrue="1">
      <formula>WEEKDAY($A36)=1</formula>
    </cfRule>
  </conditionalFormatting>
  <conditionalFormatting sqref="FK36">
    <cfRule type="expression" dxfId="3386" priority="3674" stopIfTrue="1">
      <formula>WEEKDAY($A36)=1</formula>
    </cfRule>
  </conditionalFormatting>
  <conditionalFormatting sqref="FK36">
    <cfRule type="expression" dxfId="3385" priority="3673" stopIfTrue="1">
      <formula>WEEKDAY($A36)=1</formula>
    </cfRule>
  </conditionalFormatting>
  <conditionalFormatting sqref="FK36">
    <cfRule type="expression" dxfId="3384" priority="3672" stopIfTrue="1">
      <formula>WEEKDAY($A36)=1</formula>
    </cfRule>
  </conditionalFormatting>
  <conditionalFormatting sqref="FK36">
    <cfRule type="expression" dxfId="3383" priority="3671" stopIfTrue="1">
      <formula>WEEKDAY($A36)=1</formula>
    </cfRule>
  </conditionalFormatting>
  <conditionalFormatting sqref="FK36">
    <cfRule type="expression" dxfId="3382" priority="3670" stopIfTrue="1">
      <formula>WEEKDAY($A36)=1</formula>
    </cfRule>
  </conditionalFormatting>
  <conditionalFormatting sqref="FK36">
    <cfRule type="expression" dxfId="3381" priority="3669" stopIfTrue="1">
      <formula>WEEKDAY($A36)=1</formula>
    </cfRule>
  </conditionalFormatting>
  <conditionalFormatting sqref="FK36">
    <cfRule type="expression" dxfId="3380" priority="3667" stopIfTrue="1">
      <formula>WEEKDAY($A36)=1</formula>
    </cfRule>
  </conditionalFormatting>
  <conditionalFormatting sqref="FK36">
    <cfRule type="expression" dxfId="3379" priority="3666" stopIfTrue="1">
      <formula>WEEKDAY($A36)=1</formula>
    </cfRule>
  </conditionalFormatting>
  <conditionalFormatting sqref="FK36">
    <cfRule type="expression" dxfId="3378" priority="3665" stopIfTrue="1">
      <formula>WEEKDAY($A36)=1</formula>
    </cfRule>
  </conditionalFormatting>
  <conditionalFormatting sqref="FK36">
    <cfRule type="expression" dxfId="3377" priority="3664" stopIfTrue="1">
      <formula>WEEKDAY($A36)=1</formula>
    </cfRule>
  </conditionalFormatting>
  <conditionalFormatting sqref="FK36">
    <cfRule type="expression" dxfId="3376" priority="3663" stopIfTrue="1">
      <formula>WEEKDAY($A36)=1</formula>
    </cfRule>
  </conditionalFormatting>
  <conditionalFormatting sqref="FK36">
    <cfRule type="expression" dxfId="3375" priority="3662" stopIfTrue="1">
      <formula>WEEKDAY($A36)=1</formula>
    </cfRule>
  </conditionalFormatting>
  <conditionalFormatting sqref="FK36">
    <cfRule type="expression" dxfId="3374" priority="3661" stopIfTrue="1">
      <formula>WEEKDAY($A36)=1</formula>
    </cfRule>
  </conditionalFormatting>
  <conditionalFormatting sqref="FK36">
    <cfRule type="expression" dxfId="3373" priority="3660" stopIfTrue="1">
      <formula>WEEKDAY($A36)=1</formula>
    </cfRule>
  </conditionalFormatting>
  <conditionalFormatting sqref="FK36">
    <cfRule type="expression" dxfId="3372" priority="3659" stopIfTrue="1">
      <formula>WEEKDAY($A36)=1</formula>
    </cfRule>
  </conditionalFormatting>
  <conditionalFormatting sqref="FK36">
    <cfRule type="expression" dxfId="3371" priority="3658" stopIfTrue="1">
      <formula>WEEKDAY($A36)=1</formula>
    </cfRule>
  </conditionalFormatting>
  <conditionalFormatting sqref="FK36">
    <cfRule type="expression" dxfId="3370" priority="3657" stopIfTrue="1">
      <formula>WEEKDAY($A36)=1</formula>
    </cfRule>
  </conditionalFormatting>
  <conditionalFormatting sqref="FK36">
    <cfRule type="expression" dxfId="3369" priority="3656" stopIfTrue="1">
      <formula>WEEKDAY($A36)=1</formula>
    </cfRule>
  </conditionalFormatting>
  <conditionalFormatting sqref="FK36">
    <cfRule type="expression" dxfId="3368" priority="3655" stopIfTrue="1">
      <formula>WEEKDAY($A36)=1</formula>
    </cfRule>
  </conditionalFormatting>
  <conditionalFormatting sqref="FK36">
    <cfRule type="expression" dxfId="3367" priority="3654" stopIfTrue="1">
      <formula>WEEKDAY($A36)=1</formula>
    </cfRule>
  </conditionalFormatting>
  <conditionalFormatting sqref="FK36">
    <cfRule type="expression" dxfId="3366" priority="3653" stopIfTrue="1">
      <formula>WEEKDAY($A36)=1</formula>
    </cfRule>
  </conditionalFormatting>
  <conditionalFormatting sqref="FK36">
    <cfRule type="expression" dxfId="3365" priority="3652" stopIfTrue="1">
      <formula>WEEKDAY($A36)=1</formula>
    </cfRule>
  </conditionalFormatting>
  <conditionalFormatting sqref="FK36">
    <cfRule type="expression" dxfId="3364" priority="3651" stopIfTrue="1">
      <formula>WEEKDAY($A36)=1</formula>
    </cfRule>
  </conditionalFormatting>
  <conditionalFormatting sqref="FK36">
    <cfRule type="expression" dxfId="3363" priority="3650" stopIfTrue="1">
      <formula>WEEKDAY($A36)=1</formula>
    </cfRule>
  </conditionalFormatting>
  <conditionalFormatting sqref="FK36">
    <cfRule type="expression" dxfId="3362" priority="3649" stopIfTrue="1">
      <formula>WEEKDAY($A36)=1</formula>
    </cfRule>
  </conditionalFormatting>
  <conditionalFormatting sqref="FK36">
    <cfRule type="expression" dxfId="3361" priority="3648" stopIfTrue="1">
      <formula>WEEKDAY($A36)=1</formula>
    </cfRule>
  </conditionalFormatting>
  <conditionalFormatting sqref="FK36">
    <cfRule type="expression" dxfId="3360" priority="3647" stopIfTrue="1">
      <formula>WEEKDAY($A36)=1</formula>
    </cfRule>
  </conditionalFormatting>
  <conditionalFormatting sqref="FK36">
    <cfRule type="expression" dxfId="3359" priority="3646" stopIfTrue="1">
      <formula>WEEKDAY($A36)=1</formula>
    </cfRule>
  </conditionalFormatting>
  <conditionalFormatting sqref="FK36">
    <cfRule type="expression" dxfId="3358" priority="3645" stopIfTrue="1">
      <formula>WEEKDAY($A36)=1</formula>
    </cfRule>
  </conditionalFormatting>
  <conditionalFormatting sqref="FK36">
    <cfRule type="expression" dxfId="3357" priority="3644" stopIfTrue="1">
      <formula>WEEKDAY($A36)=1</formula>
    </cfRule>
  </conditionalFormatting>
  <conditionalFormatting sqref="FK36">
    <cfRule type="expression" dxfId="3356" priority="3643" stopIfTrue="1">
      <formula>WEEKDAY($A36)=1</formula>
    </cfRule>
  </conditionalFormatting>
  <conditionalFormatting sqref="FK36">
    <cfRule type="expression" dxfId="3355" priority="3642" stopIfTrue="1">
      <formula>WEEKDAY($A36)=1</formula>
    </cfRule>
  </conditionalFormatting>
  <conditionalFormatting sqref="FK36">
    <cfRule type="expression" dxfId="3354" priority="3641" stopIfTrue="1">
      <formula>WEEKDAY($A36)=1</formula>
    </cfRule>
  </conditionalFormatting>
  <conditionalFormatting sqref="FK36">
    <cfRule type="expression" dxfId="3353" priority="3640" stopIfTrue="1">
      <formula>WEEKDAY($A36)=1</formula>
    </cfRule>
  </conditionalFormatting>
  <conditionalFormatting sqref="FK36">
    <cfRule type="expression" dxfId="3352" priority="3639" stopIfTrue="1">
      <formula>WEEKDAY($A36)=1</formula>
    </cfRule>
  </conditionalFormatting>
  <conditionalFormatting sqref="FK36">
    <cfRule type="expression" dxfId="3351" priority="3638" stopIfTrue="1">
      <formula>WEEKDAY($A36)=1</formula>
    </cfRule>
  </conditionalFormatting>
  <conditionalFormatting sqref="FK36">
    <cfRule type="expression" dxfId="3350" priority="3637" stopIfTrue="1">
      <formula>WEEKDAY($A36)=1</formula>
    </cfRule>
  </conditionalFormatting>
  <conditionalFormatting sqref="FK36">
    <cfRule type="expression" dxfId="3349" priority="3636" stopIfTrue="1">
      <formula>WEEKDAY($A36)=1</formula>
    </cfRule>
  </conditionalFormatting>
  <conditionalFormatting sqref="FK36">
    <cfRule type="expression" dxfId="3348" priority="3635" stopIfTrue="1">
      <formula>WEEKDAY($A36)=1</formula>
    </cfRule>
  </conditionalFormatting>
  <conditionalFormatting sqref="FK36">
    <cfRule type="expression" dxfId="3347" priority="3634" stopIfTrue="1">
      <formula>WEEKDAY($A36)=1</formula>
    </cfRule>
  </conditionalFormatting>
  <conditionalFormatting sqref="FK36">
    <cfRule type="expression" dxfId="3346" priority="3630" stopIfTrue="1">
      <formula>WEEKDAY($A36)=1</formula>
    </cfRule>
  </conditionalFormatting>
  <conditionalFormatting sqref="FK36">
    <cfRule type="expression" dxfId="3345" priority="3633" stopIfTrue="1">
      <formula>WEEKDAY($A36)=1</formula>
    </cfRule>
  </conditionalFormatting>
  <conditionalFormatting sqref="FK36">
    <cfRule type="expression" dxfId="3344" priority="3632" stopIfTrue="1">
      <formula>WEEKDAY($A36)=1</formula>
    </cfRule>
  </conditionalFormatting>
  <conditionalFormatting sqref="FK36">
    <cfRule type="expression" dxfId="3343" priority="3631" stopIfTrue="1">
      <formula>WEEKDAY($A36)=1</formula>
    </cfRule>
  </conditionalFormatting>
  <conditionalFormatting sqref="FK36">
    <cfRule type="expression" dxfId="3342" priority="3629" stopIfTrue="1">
      <formula>WEEKDAY($A36)=1</formula>
    </cfRule>
  </conditionalFormatting>
  <conditionalFormatting sqref="FK36">
    <cfRule type="expression" dxfId="3341" priority="3628" stopIfTrue="1">
      <formula>WEEKDAY($A36)=1</formula>
    </cfRule>
  </conditionalFormatting>
  <conditionalFormatting sqref="FK36">
    <cfRule type="expression" dxfId="3340" priority="3627" stopIfTrue="1">
      <formula>WEEKDAY($A36)=1</formula>
    </cfRule>
  </conditionalFormatting>
  <conditionalFormatting sqref="FK36">
    <cfRule type="expression" dxfId="3339" priority="3626" stopIfTrue="1">
      <formula>WEEKDAY($A36)=1</formula>
    </cfRule>
  </conditionalFormatting>
  <conditionalFormatting sqref="FK36">
    <cfRule type="expression" dxfId="3338" priority="3579" stopIfTrue="1">
      <formula>WEEKDAY($A36)=1</formula>
    </cfRule>
  </conditionalFormatting>
  <conditionalFormatting sqref="FK36">
    <cfRule type="expression" dxfId="3337" priority="3625" stopIfTrue="1">
      <formula>WEEKDAY($A36)=1</formula>
    </cfRule>
  </conditionalFormatting>
  <conditionalFormatting sqref="FK36">
    <cfRule type="expression" dxfId="3336" priority="3624" stopIfTrue="1">
      <formula>WEEKDAY($A36)=1</formula>
    </cfRule>
  </conditionalFormatting>
  <conditionalFormatting sqref="FK36">
    <cfRule type="expression" dxfId="3335" priority="3623" stopIfTrue="1">
      <formula>WEEKDAY($A36)=1</formula>
    </cfRule>
  </conditionalFormatting>
  <conditionalFormatting sqref="FK36">
    <cfRule type="expression" dxfId="3334" priority="3622" stopIfTrue="1">
      <formula>WEEKDAY($A36)=1</formula>
    </cfRule>
  </conditionalFormatting>
  <conditionalFormatting sqref="FK36">
    <cfRule type="expression" dxfId="3333" priority="3621" stopIfTrue="1">
      <formula>WEEKDAY($A36)=1</formula>
    </cfRule>
  </conditionalFormatting>
  <conditionalFormatting sqref="FK36">
    <cfRule type="expression" dxfId="3332" priority="3620" stopIfTrue="1">
      <formula>WEEKDAY($A36)=1</formula>
    </cfRule>
  </conditionalFormatting>
  <conditionalFormatting sqref="FK36">
    <cfRule type="expression" dxfId="3331" priority="3619" stopIfTrue="1">
      <formula>WEEKDAY($A36)=1</formula>
    </cfRule>
  </conditionalFormatting>
  <conditionalFormatting sqref="FK36">
    <cfRule type="expression" dxfId="3330" priority="3618" stopIfTrue="1">
      <formula>WEEKDAY($A36)=1</formula>
    </cfRule>
  </conditionalFormatting>
  <conditionalFormatting sqref="FK36">
    <cfRule type="expression" dxfId="3329" priority="3617" stopIfTrue="1">
      <formula>WEEKDAY($A36)=1</formula>
    </cfRule>
  </conditionalFormatting>
  <conditionalFormatting sqref="FK36">
    <cfRule type="expression" dxfId="3328" priority="3616" stopIfTrue="1">
      <formula>WEEKDAY($A36)=1</formula>
    </cfRule>
  </conditionalFormatting>
  <conditionalFormatting sqref="FK36">
    <cfRule type="expression" dxfId="3327" priority="3615" stopIfTrue="1">
      <formula>WEEKDAY($A36)=1</formula>
    </cfRule>
  </conditionalFormatting>
  <conditionalFormatting sqref="FK36">
    <cfRule type="expression" dxfId="3326" priority="3614" stopIfTrue="1">
      <formula>WEEKDAY($A36)=1</formula>
    </cfRule>
  </conditionalFormatting>
  <conditionalFormatting sqref="FK36">
    <cfRule type="expression" dxfId="3325" priority="3613" stopIfTrue="1">
      <formula>WEEKDAY($A36)=1</formula>
    </cfRule>
  </conditionalFormatting>
  <conditionalFormatting sqref="FK36">
    <cfRule type="expression" dxfId="3324" priority="3612" stopIfTrue="1">
      <formula>WEEKDAY($A36)=1</formula>
    </cfRule>
  </conditionalFormatting>
  <conditionalFormatting sqref="FK36">
    <cfRule type="expression" dxfId="3323" priority="3611" stopIfTrue="1">
      <formula>WEEKDAY($A36)=1</formula>
    </cfRule>
  </conditionalFormatting>
  <conditionalFormatting sqref="FK36">
    <cfRule type="expression" dxfId="3322" priority="3610" stopIfTrue="1">
      <formula>WEEKDAY($A36)=1</formula>
    </cfRule>
  </conditionalFormatting>
  <conditionalFormatting sqref="FK36">
    <cfRule type="expression" dxfId="3321" priority="3609" stopIfTrue="1">
      <formula>WEEKDAY($A36)=1</formula>
    </cfRule>
  </conditionalFormatting>
  <conditionalFormatting sqref="FK36">
    <cfRule type="expression" dxfId="3320" priority="3608" stopIfTrue="1">
      <formula>WEEKDAY($A36)=1</formula>
    </cfRule>
  </conditionalFormatting>
  <conditionalFormatting sqref="FK36">
    <cfRule type="expression" dxfId="3319" priority="3607" stopIfTrue="1">
      <formula>WEEKDAY($A36)=1</formula>
    </cfRule>
  </conditionalFormatting>
  <conditionalFormatting sqref="FK36">
    <cfRule type="expression" dxfId="3318" priority="3606" stopIfTrue="1">
      <formula>WEEKDAY($A36)=1</formula>
    </cfRule>
  </conditionalFormatting>
  <conditionalFormatting sqref="FK36">
    <cfRule type="expression" dxfId="3317" priority="3605" stopIfTrue="1">
      <formula>WEEKDAY($A36)=1</formula>
    </cfRule>
  </conditionalFormatting>
  <conditionalFormatting sqref="FK36">
    <cfRule type="expression" dxfId="3316" priority="3604" stopIfTrue="1">
      <formula>WEEKDAY($A36)=1</formula>
    </cfRule>
  </conditionalFormatting>
  <conditionalFormatting sqref="FK36">
    <cfRule type="expression" dxfId="3315" priority="3603" stopIfTrue="1">
      <formula>WEEKDAY($A36)=1</formula>
    </cfRule>
  </conditionalFormatting>
  <conditionalFormatting sqref="FK36">
    <cfRule type="expression" dxfId="3314" priority="3602" stopIfTrue="1">
      <formula>WEEKDAY($A36)=1</formula>
    </cfRule>
  </conditionalFormatting>
  <conditionalFormatting sqref="FK36">
    <cfRule type="expression" dxfId="3313" priority="3601" stopIfTrue="1">
      <formula>WEEKDAY($A36)=1</formula>
    </cfRule>
  </conditionalFormatting>
  <conditionalFormatting sqref="FK36">
    <cfRule type="expression" dxfId="3312" priority="3600" stopIfTrue="1">
      <formula>WEEKDAY($A36)=1</formula>
    </cfRule>
  </conditionalFormatting>
  <conditionalFormatting sqref="FK36">
    <cfRule type="expression" dxfId="3311" priority="3599" stopIfTrue="1">
      <formula>WEEKDAY($A36)=1</formula>
    </cfRule>
  </conditionalFormatting>
  <conditionalFormatting sqref="FK36">
    <cfRule type="expression" dxfId="3310" priority="3598" stopIfTrue="1">
      <formula>WEEKDAY($A36)=1</formula>
    </cfRule>
  </conditionalFormatting>
  <conditionalFormatting sqref="FK36">
    <cfRule type="expression" dxfId="3309" priority="3597" stopIfTrue="1">
      <formula>WEEKDAY($A36)=1</formula>
    </cfRule>
  </conditionalFormatting>
  <conditionalFormatting sqref="FK36">
    <cfRule type="expression" dxfId="3308" priority="3596" stopIfTrue="1">
      <formula>WEEKDAY($A36)=1</formula>
    </cfRule>
  </conditionalFormatting>
  <conditionalFormatting sqref="FK36">
    <cfRule type="expression" dxfId="3307" priority="3595" stopIfTrue="1">
      <formula>WEEKDAY($A36)=1</formula>
    </cfRule>
  </conditionalFormatting>
  <conditionalFormatting sqref="FK36">
    <cfRule type="expression" dxfId="3306" priority="3594" stopIfTrue="1">
      <formula>WEEKDAY($A36)=1</formula>
    </cfRule>
  </conditionalFormatting>
  <conditionalFormatting sqref="FK36">
    <cfRule type="expression" dxfId="3305" priority="3593" stopIfTrue="1">
      <formula>WEEKDAY($A36)=1</formula>
    </cfRule>
  </conditionalFormatting>
  <conditionalFormatting sqref="FK36">
    <cfRule type="expression" dxfId="3304" priority="3592" stopIfTrue="1">
      <formula>WEEKDAY($A36)=1</formula>
    </cfRule>
  </conditionalFormatting>
  <conditionalFormatting sqref="FK36">
    <cfRule type="expression" dxfId="3303" priority="3591" stopIfTrue="1">
      <formula>WEEKDAY($A36)=1</formula>
    </cfRule>
  </conditionalFormatting>
  <conditionalFormatting sqref="FK36">
    <cfRule type="expression" dxfId="3302" priority="3590" stopIfTrue="1">
      <formula>WEEKDAY($A36)=1</formula>
    </cfRule>
  </conditionalFormatting>
  <conditionalFormatting sqref="FK36">
    <cfRule type="expression" dxfId="3301" priority="3589" stopIfTrue="1">
      <formula>WEEKDAY($A36)=1</formula>
    </cfRule>
  </conditionalFormatting>
  <conditionalFormatting sqref="FK36">
    <cfRule type="expression" dxfId="3300" priority="3588" stopIfTrue="1">
      <formula>WEEKDAY($A36)=1</formula>
    </cfRule>
  </conditionalFormatting>
  <conditionalFormatting sqref="FK36">
    <cfRule type="expression" dxfId="3299" priority="3587" stopIfTrue="1">
      <formula>WEEKDAY($A36)=1</formula>
    </cfRule>
  </conditionalFormatting>
  <conditionalFormatting sqref="FK36">
    <cfRule type="expression" dxfId="3298" priority="3586" stopIfTrue="1">
      <formula>WEEKDAY($A36)=1</formula>
    </cfRule>
  </conditionalFormatting>
  <conditionalFormatting sqref="FK36">
    <cfRule type="expression" dxfId="3297" priority="3585" stopIfTrue="1">
      <formula>WEEKDAY($A36)=1</formula>
    </cfRule>
  </conditionalFormatting>
  <conditionalFormatting sqref="FK36">
    <cfRule type="expression" dxfId="3296" priority="3584" stopIfTrue="1">
      <formula>WEEKDAY($A36)=1</formula>
    </cfRule>
  </conditionalFormatting>
  <conditionalFormatting sqref="FK36">
    <cfRule type="expression" dxfId="3295" priority="3583" stopIfTrue="1">
      <formula>WEEKDAY($A36)=1</formula>
    </cfRule>
  </conditionalFormatting>
  <conditionalFormatting sqref="FK36">
    <cfRule type="expression" dxfId="3294" priority="3582" stopIfTrue="1">
      <formula>WEEKDAY($A36)=1</formula>
    </cfRule>
  </conditionalFormatting>
  <conditionalFormatting sqref="FK36">
    <cfRule type="expression" dxfId="3293" priority="3581" stopIfTrue="1">
      <formula>WEEKDAY($A36)=1</formula>
    </cfRule>
  </conditionalFormatting>
  <conditionalFormatting sqref="FK36">
    <cfRule type="expression" dxfId="3292" priority="3580" stopIfTrue="1">
      <formula>WEEKDAY($A36)=1</formula>
    </cfRule>
  </conditionalFormatting>
  <conditionalFormatting sqref="FK36">
    <cfRule type="expression" dxfId="3291" priority="3578" stopIfTrue="1">
      <formula>WEEKDAY($A36)=1</formula>
    </cfRule>
  </conditionalFormatting>
  <conditionalFormatting sqref="FK36">
    <cfRule type="expression" dxfId="3290" priority="3577" stopIfTrue="1">
      <formula>WEEKDAY($A36)=1</formula>
    </cfRule>
  </conditionalFormatting>
  <conditionalFormatting sqref="FK36">
    <cfRule type="expression" dxfId="3289" priority="3576" stopIfTrue="1">
      <formula>WEEKDAY($A36)=1</formula>
    </cfRule>
  </conditionalFormatting>
  <conditionalFormatting sqref="FK36">
    <cfRule type="expression" dxfId="3288" priority="3575" stopIfTrue="1">
      <formula>WEEKDAY($A36)=1</formula>
    </cfRule>
  </conditionalFormatting>
  <conditionalFormatting sqref="FK36">
    <cfRule type="expression" dxfId="3287" priority="3574" stopIfTrue="1">
      <formula>WEEKDAY($A36)=1</formula>
    </cfRule>
  </conditionalFormatting>
  <conditionalFormatting sqref="FK36">
    <cfRule type="expression" dxfId="3286" priority="3573" stopIfTrue="1">
      <formula>WEEKDAY($A36)=1</formula>
    </cfRule>
  </conditionalFormatting>
  <conditionalFormatting sqref="FK36">
    <cfRule type="expression" dxfId="3285" priority="3572" stopIfTrue="1">
      <formula>WEEKDAY($A36)=1</formula>
    </cfRule>
  </conditionalFormatting>
  <conditionalFormatting sqref="FK36">
    <cfRule type="expression" dxfId="3284" priority="3571" stopIfTrue="1">
      <formula>WEEKDAY($A36)=1</formula>
    </cfRule>
  </conditionalFormatting>
  <conditionalFormatting sqref="FK36">
    <cfRule type="expression" dxfId="3283" priority="3570" stopIfTrue="1">
      <formula>WEEKDAY($A36)=1</formula>
    </cfRule>
  </conditionalFormatting>
  <conditionalFormatting sqref="FK36">
    <cfRule type="expression" dxfId="3282" priority="3569" stopIfTrue="1">
      <formula>WEEKDAY($A36)=1</formula>
    </cfRule>
  </conditionalFormatting>
  <conditionalFormatting sqref="FK36">
    <cfRule type="expression" dxfId="3281" priority="3568" stopIfTrue="1">
      <formula>WEEKDAY($A36)=1</formula>
    </cfRule>
  </conditionalFormatting>
  <conditionalFormatting sqref="FK36">
    <cfRule type="expression" dxfId="3280" priority="3567" stopIfTrue="1">
      <formula>WEEKDAY($A36)=1</formula>
    </cfRule>
  </conditionalFormatting>
  <conditionalFormatting sqref="FK36">
    <cfRule type="expression" dxfId="3279" priority="3566" stopIfTrue="1">
      <formula>WEEKDAY($A36)=1</formula>
    </cfRule>
  </conditionalFormatting>
  <conditionalFormatting sqref="FK36">
    <cfRule type="expression" dxfId="3278" priority="3565" stopIfTrue="1">
      <formula>WEEKDAY($A36)=1</formula>
    </cfRule>
  </conditionalFormatting>
  <conditionalFormatting sqref="FK36">
    <cfRule type="expression" dxfId="3277" priority="3564" stopIfTrue="1">
      <formula>WEEKDAY($A36)=1</formula>
    </cfRule>
  </conditionalFormatting>
  <conditionalFormatting sqref="FK36">
    <cfRule type="expression" dxfId="3276" priority="3563" stopIfTrue="1">
      <formula>WEEKDAY($A36)=1</formula>
    </cfRule>
  </conditionalFormatting>
  <conditionalFormatting sqref="FK36">
    <cfRule type="expression" dxfId="3275" priority="3562" stopIfTrue="1">
      <formula>WEEKDAY($A36)=1</formula>
    </cfRule>
  </conditionalFormatting>
  <conditionalFormatting sqref="FK36">
    <cfRule type="expression" dxfId="3274" priority="3561" stopIfTrue="1">
      <formula>WEEKDAY($A36)=1</formula>
    </cfRule>
  </conditionalFormatting>
  <conditionalFormatting sqref="FK36">
    <cfRule type="expression" dxfId="3273" priority="3560" stopIfTrue="1">
      <formula>WEEKDAY($A36)=1</formula>
    </cfRule>
  </conditionalFormatting>
  <conditionalFormatting sqref="FK36">
    <cfRule type="expression" dxfId="3272" priority="3559" stopIfTrue="1">
      <formula>WEEKDAY($A36)=1</formula>
    </cfRule>
  </conditionalFormatting>
  <conditionalFormatting sqref="FK36">
    <cfRule type="expression" dxfId="3271" priority="3558" stopIfTrue="1">
      <formula>WEEKDAY($A36)=1</formula>
    </cfRule>
  </conditionalFormatting>
  <conditionalFormatting sqref="FK36">
    <cfRule type="expression" dxfId="3270" priority="3557" stopIfTrue="1">
      <formula>WEEKDAY($A36)=1</formula>
    </cfRule>
  </conditionalFormatting>
  <conditionalFormatting sqref="FK36">
    <cfRule type="expression" dxfId="3269" priority="3556" stopIfTrue="1">
      <formula>WEEKDAY($A36)=1</formula>
    </cfRule>
  </conditionalFormatting>
  <conditionalFormatting sqref="FK36">
    <cfRule type="expression" dxfId="3268" priority="3555" stopIfTrue="1">
      <formula>WEEKDAY($A36)=1</formula>
    </cfRule>
  </conditionalFormatting>
  <conditionalFormatting sqref="FK36">
    <cfRule type="expression" dxfId="3267" priority="3554" stopIfTrue="1">
      <formula>WEEKDAY($A36)=1</formula>
    </cfRule>
  </conditionalFormatting>
  <conditionalFormatting sqref="FK36">
    <cfRule type="expression" dxfId="3266" priority="3553" stopIfTrue="1">
      <formula>WEEKDAY($A36)=1</formula>
    </cfRule>
  </conditionalFormatting>
  <conditionalFormatting sqref="FK36">
    <cfRule type="expression" dxfId="3265" priority="3552" stopIfTrue="1">
      <formula>WEEKDAY($A36)=1</formula>
    </cfRule>
  </conditionalFormatting>
  <conditionalFormatting sqref="FK36">
    <cfRule type="expression" dxfId="3264" priority="3551" stopIfTrue="1">
      <formula>WEEKDAY($A36)=1</formula>
    </cfRule>
  </conditionalFormatting>
  <conditionalFormatting sqref="FK36">
    <cfRule type="expression" dxfId="3263" priority="3550" stopIfTrue="1">
      <formula>WEEKDAY($A36)=1</formula>
    </cfRule>
  </conditionalFormatting>
  <conditionalFormatting sqref="FK36">
    <cfRule type="expression" dxfId="3262" priority="3549" stopIfTrue="1">
      <formula>WEEKDAY($A36)=1</formula>
    </cfRule>
  </conditionalFormatting>
  <conditionalFormatting sqref="FK36">
    <cfRule type="expression" dxfId="3261" priority="3548" stopIfTrue="1">
      <formula>WEEKDAY($A36)=1</formula>
    </cfRule>
  </conditionalFormatting>
  <conditionalFormatting sqref="FK36">
    <cfRule type="expression" dxfId="3260" priority="3547" stopIfTrue="1">
      <formula>WEEKDAY($A36)=1</formula>
    </cfRule>
  </conditionalFormatting>
  <conditionalFormatting sqref="FK36">
    <cfRule type="expression" dxfId="3259" priority="3546" stopIfTrue="1">
      <formula>WEEKDAY($A36)=1</formula>
    </cfRule>
  </conditionalFormatting>
  <conditionalFormatting sqref="FK36">
    <cfRule type="expression" dxfId="3258" priority="3545" stopIfTrue="1">
      <formula>WEEKDAY($A36)=1</formula>
    </cfRule>
  </conditionalFormatting>
  <conditionalFormatting sqref="FK36">
    <cfRule type="expression" dxfId="3257" priority="3541" stopIfTrue="1">
      <formula>WEEKDAY($A36)=1</formula>
    </cfRule>
  </conditionalFormatting>
  <conditionalFormatting sqref="FK36">
    <cfRule type="expression" dxfId="3256" priority="3544" stopIfTrue="1">
      <formula>WEEKDAY($A36)=1</formula>
    </cfRule>
  </conditionalFormatting>
  <conditionalFormatting sqref="FK36">
    <cfRule type="expression" dxfId="3255" priority="3543" stopIfTrue="1">
      <formula>WEEKDAY($A36)=1</formula>
    </cfRule>
  </conditionalFormatting>
  <conditionalFormatting sqref="FK36">
    <cfRule type="expression" dxfId="3254" priority="3542" stopIfTrue="1">
      <formula>WEEKDAY($A36)=1</formula>
    </cfRule>
  </conditionalFormatting>
  <conditionalFormatting sqref="FK36">
    <cfRule type="expression" dxfId="3253" priority="3540" stopIfTrue="1">
      <formula>WEEKDAY($A36)=1</formula>
    </cfRule>
  </conditionalFormatting>
  <conditionalFormatting sqref="FK36">
    <cfRule type="expression" dxfId="3252" priority="3539" stopIfTrue="1">
      <formula>WEEKDAY($A36)=1</formula>
    </cfRule>
  </conditionalFormatting>
  <conditionalFormatting sqref="FK36">
    <cfRule type="expression" dxfId="3251" priority="3538" stopIfTrue="1">
      <formula>WEEKDAY($A36)=1</formula>
    </cfRule>
  </conditionalFormatting>
  <conditionalFormatting sqref="FK36">
    <cfRule type="expression" dxfId="3250" priority="3537" stopIfTrue="1">
      <formula>WEEKDAY($A36)=1</formula>
    </cfRule>
  </conditionalFormatting>
  <conditionalFormatting sqref="FK36">
    <cfRule type="expression" dxfId="3249" priority="3490" stopIfTrue="1">
      <formula>WEEKDAY($A36)=1</formula>
    </cfRule>
  </conditionalFormatting>
  <conditionalFormatting sqref="FK36">
    <cfRule type="expression" dxfId="3248" priority="3536" stopIfTrue="1">
      <formula>WEEKDAY($A36)=1</formula>
    </cfRule>
  </conditionalFormatting>
  <conditionalFormatting sqref="FK36">
    <cfRule type="expression" dxfId="3247" priority="3535" stopIfTrue="1">
      <formula>WEEKDAY($A36)=1</formula>
    </cfRule>
  </conditionalFormatting>
  <conditionalFormatting sqref="FK36">
    <cfRule type="expression" dxfId="3246" priority="3534" stopIfTrue="1">
      <formula>WEEKDAY($A36)=1</formula>
    </cfRule>
  </conditionalFormatting>
  <conditionalFormatting sqref="FK36">
    <cfRule type="expression" dxfId="3245" priority="3533" stopIfTrue="1">
      <formula>WEEKDAY($A36)=1</formula>
    </cfRule>
  </conditionalFormatting>
  <conditionalFormatting sqref="FK36">
    <cfRule type="expression" dxfId="3244" priority="3532" stopIfTrue="1">
      <formula>WEEKDAY($A36)=1</formula>
    </cfRule>
  </conditionalFormatting>
  <conditionalFormatting sqref="FK36">
    <cfRule type="expression" dxfId="3243" priority="3531" stopIfTrue="1">
      <formula>WEEKDAY($A36)=1</formula>
    </cfRule>
  </conditionalFormatting>
  <conditionalFormatting sqref="FK36">
    <cfRule type="expression" dxfId="3242" priority="3530" stopIfTrue="1">
      <formula>WEEKDAY($A36)=1</formula>
    </cfRule>
  </conditionalFormatting>
  <conditionalFormatting sqref="FK36">
    <cfRule type="expression" dxfId="3241" priority="3529" stopIfTrue="1">
      <formula>WEEKDAY($A36)=1</formula>
    </cfRule>
  </conditionalFormatting>
  <conditionalFormatting sqref="FK36">
    <cfRule type="expression" dxfId="3240" priority="3528" stopIfTrue="1">
      <formula>WEEKDAY($A36)=1</formula>
    </cfRule>
  </conditionalFormatting>
  <conditionalFormatting sqref="FK36">
    <cfRule type="expression" dxfId="3239" priority="3527" stopIfTrue="1">
      <formula>WEEKDAY($A36)=1</formula>
    </cfRule>
  </conditionalFormatting>
  <conditionalFormatting sqref="FK36">
    <cfRule type="expression" dxfId="3238" priority="3526" stopIfTrue="1">
      <formula>WEEKDAY($A36)=1</formula>
    </cfRule>
  </conditionalFormatting>
  <conditionalFormatting sqref="FK36">
    <cfRule type="expression" dxfId="3237" priority="3525" stopIfTrue="1">
      <formula>WEEKDAY($A36)=1</formula>
    </cfRule>
  </conditionalFormatting>
  <conditionalFormatting sqref="FK36">
    <cfRule type="expression" dxfId="3236" priority="3524" stopIfTrue="1">
      <formula>WEEKDAY($A36)=1</formula>
    </cfRule>
  </conditionalFormatting>
  <conditionalFormatting sqref="FK36">
    <cfRule type="expression" dxfId="3235" priority="3523" stopIfTrue="1">
      <formula>WEEKDAY($A36)=1</formula>
    </cfRule>
  </conditionalFormatting>
  <conditionalFormatting sqref="FK36">
    <cfRule type="expression" dxfId="3234" priority="3522" stopIfTrue="1">
      <formula>WEEKDAY($A36)=1</formula>
    </cfRule>
  </conditionalFormatting>
  <conditionalFormatting sqref="FK36">
    <cfRule type="expression" dxfId="3233" priority="3521" stopIfTrue="1">
      <formula>WEEKDAY($A36)=1</formula>
    </cfRule>
  </conditionalFormatting>
  <conditionalFormatting sqref="FK36">
    <cfRule type="expression" dxfId="3232" priority="3520" stopIfTrue="1">
      <formula>WEEKDAY($A36)=1</formula>
    </cfRule>
  </conditionalFormatting>
  <conditionalFormatting sqref="FK36">
    <cfRule type="expression" dxfId="3231" priority="3519" stopIfTrue="1">
      <formula>WEEKDAY($A36)=1</formula>
    </cfRule>
  </conditionalFormatting>
  <conditionalFormatting sqref="FK36">
    <cfRule type="expression" dxfId="3230" priority="3518" stopIfTrue="1">
      <formula>WEEKDAY($A36)=1</formula>
    </cfRule>
  </conditionalFormatting>
  <conditionalFormatting sqref="FK36">
    <cfRule type="expression" dxfId="3229" priority="3517" stopIfTrue="1">
      <formula>WEEKDAY($A36)=1</formula>
    </cfRule>
  </conditionalFormatting>
  <conditionalFormatting sqref="FK36">
    <cfRule type="expression" dxfId="3228" priority="3516" stopIfTrue="1">
      <formula>WEEKDAY($A36)=1</formula>
    </cfRule>
  </conditionalFormatting>
  <conditionalFormatting sqref="FK36">
    <cfRule type="expression" dxfId="3227" priority="3515" stopIfTrue="1">
      <formula>WEEKDAY($A36)=1</formula>
    </cfRule>
  </conditionalFormatting>
  <conditionalFormatting sqref="FK36">
    <cfRule type="expression" dxfId="3226" priority="3514" stopIfTrue="1">
      <formula>WEEKDAY($A36)=1</formula>
    </cfRule>
  </conditionalFormatting>
  <conditionalFormatting sqref="FK36">
    <cfRule type="expression" dxfId="3225" priority="3513" stopIfTrue="1">
      <formula>WEEKDAY($A36)=1</formula>
    </cfRule>
  </conditionalFormatting>
  <conditionalFormatting sqref="FK36">
    <cfRule type="expression" dxfId="3224" priority="3512" stopIfTrue="1">
      <formula>WEEKDAY($A36)=1</formula>
    </cfRule>
  </conditionalFormatting>
  <conditionalFormatting sqref="FK36">
    <cfRule type="expression" dxfId="3223" priority="3511" stopIfTrue="1">
      <formula>WEEKDAY($A36)=1</formula>
    </cfRule>
  </conditionalFormatting>
  <conditionalFormatting sqref="FK36">
    <cfRule type="expression" dxfId="3222" priority="3510" stopIfTrue="1">
      <formula>WEEKDAY($A36)=1</formula>
    </cfRule>
  </conditionalFormatting>
  <conditionalFormatting sqref="FK36">
    <cfRule type="expression" dxfId="3221" priority="3509" stopIfTrue="1">
      <formula>WEEKDAY($A36)=1</formula>
    </cfRule>
  </conditionalFormatting>
  <conditionalFormatting sqref="FK36">
    <cfRule type="expression" dxfId="3220" priority="3508" stopIfTrue="1">
      <formula>WEEKDAY($A36)=1</formula>
    </cfRule>
  </conditionalFormatting>
  <conditionalFormatting sqref="FK36">
    <cfRule type="expression" dxfId="3219" priority="3507" stopIfTrue="1">
      <formula>WEEKDAY($A36)=1</formula>
    </cfRule>
  </conditionalFormatting>
  <conditionalFormatting sqref="FK36">
    <cfRule type="expression" dxfId="3218" priority="3506" stopIfTrue="1">
      <formula>WEEKDAY($A36)=1</formula>
    </cfRule>
  </conditionalFormatting>
  <conditionalFormatting sqref="FK36">
    <cfRule type="expression" dxfId="3217" priority="3505" stopIfTrue="1">
      <formula>WEEKDAY($A36)=1</formula>
    </cfRule>
  </conditionalFormatting>
  <conditionalFormatting sqref="FK36">
    <cfRule type="expression" dxfId="3216" priority="3504" stopIfTrue="1">
      <formula>WEEKDAY($A36)=1</formula>
    </cfRule>
  </conditionalFormatting>
  <conditionalFormatting sqref="FK36">
    <cfRule type="expression" dxfId="3215" priority="3503" stopIfTrue="1">
      <formula>WEEKDAY($A36)=1</formula>
    </cfRule>
  </conditionalFormatting>
  <conditionalFormatting sqref="FK36">
    <cfRule type="expression" dxfId="3214" priority="3502" stopIfTrue="1">
      <formula>WEEKDAY($A36)=1</formula>
    </cfRule>
  </conditionalFormatting>
  <conditionalFormatting sqref="FK36">
    <cfRule type="expression" dxfId="3213" priority="3501" stopIfTrue="1">
      <formula>WEEKDAY($A36)=1</formula>
    </cfRule>
  </conditionalFormatting>
  <conditionalFormatting sqref="FK36">
    <cfRule type="expression" dxfId="3212" priority="3500" stopIfTrue="1">
      <formula>WEEKDAY($A36)=1</formula>
    </cfRule>
  </conditionalFormatting>
  <conditionalFormatting sqref="FK36">
    <cfRule type="expression" dxfId="3211" priority="3499" stopIfTrue="1">
      <formula>WEEKDAY($A36)=1</formula>
    </cfRule>
  </conditionalFormatting>
  <conditionalFormatting sqref="FK36">
    <cfRule type="expression" dxfId="3210" priority="3498" stopIfTrue="1">
      <formula>WEEKDAY($A36)=1</formula>
    </cfRule>
  </conditionalFormatting>
  <conditionalFormatting sqref="FK36">
    <cfRule type="expression" dxfId="3209" priority="3497" stopIfTrue="1">
      <formula>WEEKDAY($A36)=1</formula>
    </cfRule>
  </conditionalFormatting>
  <conditionalFormatting sqref="FK36">
    <cfRule type="expression" dxfId="3208" priority="3496" stopIfTrue="1">
      <formula>WEEKDAY($A36)=1</formula>
    </cfRule>
  </conditionalFormatting>
  <conditionalFormatting sqref="FK36">
    <cfRule type="expression" dxfId="3207" priority="3495" stopIfTrue="1">
      <formula>WEEKDAY($A36)=1</formula>
    </cfRule>
  </conditionalFormatting>
  <conditionalFormatting sqref="FK36">
    <cfRule type="expression" dxfId="3206" priority="3494" stopIfTrue="1">
      <formula>WEEKDAY($A36)=1</formula>
    </cfRule>
  </conditionalFormatting>
  <conditionalFormatting sqref="FK36">
    <cfRule type="expression" dxfId="3205" priority="3493" stopIfTrue="1">
      <formula>WEEKDAY($A36)=1</formula>
    </cfRule>
  </conditionalFormatting>
  <conditionalFormatting sqref="FK36">
    <cfRule type="expression" dxfId="3204" priority="3492" stopIfTrue="1">
      <formula>WEEKDAY($A36)=1</formula>
    </cfRule>
  </conditionalFormatting>
  <conditionalFormatting sqref="FK36">
    <cfRule type="expression" dxfId="3203" priority="3491" stopIfTrue="1">
      <formula>WEEKDAY($A36)=1</formula>
    </cfRule>
  </conditionalFormatting>
  <conditionalFormatting sqref="FK36">
    <cfRule type="expression" dxfId="3202" priority="3486" stopIfTrue="1">
      <formula>WEEKDAY($A36)=1</formula>
    </cfRule>
  </conditionalFormatting>
  <conditionalFormatting sqref="FK36">
    <cfRule type="expression" dxfId="3201" priority="3489" stopIfTrue="1">
      <formula>WEEKDAY($A36)=1</formula>
    </cfRule>
  </conditionalFormatting>
  <conditionalFormatting sqref="FK36">
    <cfRule type="expression" dxfId="3200" priority="3488" stopIfTrue="1">
      <formula>WEEKDAY($A36)=1</formula>
    </cfRule>
  </conditionalFormatting>
  <conditionalFormatting sqref="FK36">
    <cfRule type="expression" dxfId="3199" priority="3487" stopIfTrue="1">
      <formula>WEEKDAY($A36)=1</formula>
    </cfRule>
  </conditionalFormatting>
  <conditionalFormatting sqref="FK36">
    <cfRule type="expression" dxfId="3198" priority="3485" stopIfTrue="1">
      <formula>WEEKDAY($A36)=1</formula>
    </cfRule>
  </conditionalFormatting>
  <conditionalFormatting sqref="FK36">
    <cfRule type="expression" dxfId="3197" priority="3484" stopIfTrue="1">
      <formula>WEEKDAY($A36)=1</formula>
    </cfRule>
  </conditionalFormatting>
  <conditionalFormatting sqref="FK36">
    <cfRule type="expression" dxfId="3196" priority="3483" stopIfTrue="1">
      <formula>WEEKDAY($A36)=1</formula>
    </cfRule>
  </conditionalFormatting>
  <conditionalFormatting sqref="FK36">
    <cfRule type="expression" dxfId="3195" priority="3482" stopIfTrue="1">
      <formula>WEEKDAY($A36)=1</formula>
    </cfRule>
  </conditionalFormatting>
  <conditionalFormatting sqref="FK36">
    <cfRule type="expression" dxfId="3194" priority="3435" stopIfTrue="1">
      <formula>WEEKDAY($A36)=1</formula>
    </cfRule>
  </conditionalFormatting>
  <conditionalFormatting sqref="FK36">
    <cfRule type="expression" dxfId="3193" priority="3481" stopIfTrue="1">
      <formula>WEEKDAY($A36)=1</formula>
    </cfRule>
  </conditionalFormatting>
  <conditionalFormatting sqref="FK36">
    <cfRule type="expression" dxfId="3192" priority="3480" stopIfTrue="1">
      <formula>WEEKDAY($A36)=1</formula>
    </cfRule>
  </conditionalFormatting>
  <conditionalFormatting sqref="FK36">
    <cfRule type="expression" dxfId="3191" priority="3479" stopIfTrue="1">
      <formula>WEEKDAY($A36)=1</formula>
    </cfRule>
  </conditionalFormatting>
  <conditionalFormatting sqref="FK36">
    <cfRule type="expression" dxfId="3190" priority="3478" stopIfTrue="1">
      <formula>WEEKDAY($A36)=1</formula>
    </cfRule>
  </conditionalFormatting>
  <conditionalFormatting sqref="FK36">
    <cfRule type="expression" dxfId="3189" priority="3477" stopIfTrue="1">
      <formula>WEEKDAY($A36)=1</formula>
    </cfRule>
  </conditionalFormatting>
  <conditionalFormatting sqref="FK36">
    <cfRule type="expression" dxfId="3188" priority="3476" stopIfTrue="1">
      <formula>WEEKDAY($A36)=1</formula>
    </cfRule>
  </conditionalFormatting>
  <conditionalFormatting sqref="FK36">
    <cfRule type="expression" dxfId="3187" priority="3475" stopIfTrue="1">
      <formula>WEEKDAY($A36)=1</formula>
    </cfRule>
  </conditionalFormatting>
  <conditionalFormatting sqref="FK36">
    <cfRule type="expression" dxfId="3186" priority="3474" stopIfTrue="1">
      <formula>WEEKDAY($A36)=1</formula>
    </cfRule>
  </conditionalFormatting>
  <conditionalFormatting sqref="FK36">
    <cfRule type="expression" dxfId="3185" priority="3473" stopIfTrue="1">
      <formula>WEEKDAY($A36)=1</formula>
    </cfRule>
  </conditionalFormatting>
  <conditionalFormatting sqref="FK36">
    <cfRule type="expression" dxfId="3184" priority="3472" stopIfTrue="1">
      <formula>WEEKDAY($A36)=1</formula>
    </cfRule>
  </conditionalFormatting>
  <conditionalFormatting sqref="FK36">
    <cfRule type="expression" dxfId="3183" priority="3471" stopIfTrue="1">
      <formula>WEEKDAY($A36)=1</formula>
    </cfRule>
  </conditionalFormatting>
  <conditionalFormatting sqref="FK36">
    <cfRule type="expression" dxfId="3182" priority="3470" stopIfTrue="1">
      <formula>WEEKDAY($A36)=1</formula>
    </cfRule>
  </conditionalFormatting>
  <conditionalFormatting sqref="FK36">
    <cfRule type="expression" dxfId="3181" priority="3469" stopIfTrue="1">
      <formula>WEEKDAY($A36)=1</formula>
    </cfRule>
  </conditionalFormatting>
  <conditionalFormatting sqref="FK36">
    <cfRule type="expression" dxfId="3180" priority="3468" stopIfTrue="1">
      <formula>WEEKDAY($A36)=1</formula>
    </cfRule>
  </conditionalFormatting>
  <conditionalFormatting sqref="FK36">
    <cfRule type="expression" dxfId="3179" priority="3467" stopIfTrue="1">
      <formula>WEEKDAY($A36)=1</formula>
    </cfRule>
  </conditionalFormatting>
  <conditionalFormatting sqref="FK36">
    <cfRule type="expression" dxfId="3178" priority="3466" stopIfTrue="1">
      <formula>WEEKDAY($A36)=1</formula>
    </cfRule>
  </conditionalFormatting>
  <conditionalFormatting sqref="FK36">
    <cfRule type="expression" dxfId="3177" priority="3465" stopIfTrue="1">
      <formula>WEEKDAY($A36)=1</formula>
    </cfRule>
  </conditionalFormatting>
  <conditionalFormatting sqref="FK36">
    <cfRule type="expression" dxfId="3176" priority="3464" stopIfTrue="1">
      <formula>WEEKDAY($A36)=1</formula>
    </cfRule>
  </conditionalFormatting>
  <conditionalFormatting sqref="FK36">
    <cfRule type="expression" dxfId="3175" priority="3463" stopIfTrue="1">
      <formula>WEEKDAY($A36)=1</formula>
    </cfRule>
  </conditionalFormatting>
  <conditionalFormatting sqref="FK36">
    <cfRule type="expression" dxfId="3174" priority="3462" stopIfTrue="1">
      <formula>WEEKDAY($A36)=1</formula>
    </cfRule>
  </conditionalFormatting>
  <conditionalFormatting sqref="FK36">
    <cfRule type="expression" dxfId="3173" priority="3461" stopIfTrue="1">
      <formula>WEEKDAY($A36)=1</formula>
    </cfRule>
  </conditionalFormatting>
  <conditionalFormatting sqref="FK36">
    <cfRule type="expression" dxfId="3172" priority="3460" stopIfTrue="1">
      <formula>WEEKDAY($A36)=1</formula>
    </cfRule>
  </conditionalFormatting>
  <conditionalFormatting sqref="FK36">
    <cfRule type="expression" dxfId="3171" priority="3459" stopIfTrue="1">
      <formula>WEEKDAY($A36)=1</formula>
    </cfRule>
  </conditionalFormatting>
  <conditionalFormatting sqref="FK36">
    <cfRule type="expression" dxfId="3170" priority="3458" stopIfTrue="1">
      <formula>WEEKDAY($A36)=1</formula>
    </cfRule>
  </conditionalFormatting>
  <conditionalFormatting sqref="FK36">
    <cfRule type="expression" dxfId="3169" priority="3457" stopIfTrue="1">
      <formula>WEEKDAY($A36)=1</formula>
    </cfRule>
  </conditionalFormatting>
  <conditionalFormatting sqref="FK36">
    <cfRule type="expression" dxfId="3168" priority="3456" stopIfTrue="1">
      <formula>WEEKDAY($A36)=1</formula>
    </cfRule>
  </conditionalFormatting>
  <conditionalFormatting sqref="FK36">
    <cfRule type="expression" dxfId="3167" priority="3455" stopIfTrue="1">
      <formula>WEEKDAY($A36)=1</formula>
    </cfRule>
  </conditionalFormatting>
  <conditionalFormatting sqref="FK36">
    <cfRule type="expression" dxfId="3166" priority="3454" stopIfTrue="1">
      <formula>WEEKDAY($A36)=1</formula>
    </cfRule>
  </conditionalFormatting>
  <conditionalFormatting sqref="FK36">
    <cfRule type="expression" dxfId="3165" priority="3453" stopIfTrue="1">
      <formula>WEEKDAY($A36)=1</formula>
    </cfRule>
  </conditionalFormatting>
  <conditionalFormatting sqref="FK36">
    <cfRule type="expression" dxfId="3164" priority="3452" stopIfTrue="1">
      <formula>WEEKDAY($A36)=1</formula>
    </cfRule>
  </conditionalFormatting>
  <conditionalFormatting sqref="FK36">
    <cfRule type="expression" dxfId="3163" priority="3451" stopIfTrue="1">
      <formula>WEEKDAY($A36)=1</formula>
    </cfRule>
  </conditionalFormatting>
  <conditionalFormatting sqref="FK36">
    <cfRule type="expression" dxfId="3162" priority="3450" stopIfTrue="1">
      <formula>WEEKDAY($A36)=1</formula>
    </cfRule>
  </conditionalFormatting>
  <conditionalFormatting sqref="FK36">
    <cfRule type="expression" dxfId="3161" priority="3449" stopIfTrue="1">
      <formula>WEEKDAY($A36)=1</formula>
    </cfRule>
  </conditionalFormatting>
  <conditionalFormatting sqref="FK36">
    <cfRule type="expression" dxfId="3160" priority="3448" stopIfTrue="1">
      <formula>WEEKDAY($A36)=1</formula>
    </cfRule>
  </conditionalFormatting>
  <conditionalFormatting sqref="FK36">
    <cfRule type="expression" dxfId="3159" priority="3447" stopIfTrue="1">
      <formula>WEEKDAY($A36)=1</formula>
    </cfRule>
  </conditionalFormatting>
  <conditionalFormatting sqref="FK36">
    <cfRule type="expression" dxfId="3158" priority="3446" stopIfTrue="1">
      <formula>WEEKDAY($A36)=1</formula>
    </cfRule>
  </conditionalFormatting>
  <conditionalFormatting sqref="FK36">
    <cfRule type="expression" dxfId="3157" priority="3445" stopIfTrue="1">
      <formula>WEEKDAY($A36)=1</formula>
    </cfRule>
  </conditionalFormatting>
  <conditionalFormatting sqref="FK36">
    <cfRule type="expression" dxfId="3156" priority="3444" stopIfTrue="1">
      <formula>WEEKDAY($A36)=1</formula>
    </cfRule>
  </conditionalFormatting>
  <conditionalFormatting sqref="FK36">
    <cfRule type="expression" dxfId="3155" priority="3443" stopIfTrue="1">
      <formula>WEEKDAY($A36)=1</formula>
    </cfRule>
  </conditionalFormatting>
  <conditionalFormatting sqref="FK36">
    <cfRule type="expression" dxfId="3154" priority="3442" stopIfTrue="1">
      <formula>WEEKDAY($A36)=1</formula>
    </cfRule>
  </conditionalFormatting>
  <conditionalFormatting sqref="FK36">
    <cfRule type="expression" dxfId="3153" priority="3441" stopIfTrue="1">
      <formula>WEEKDAY($A36)=1</formula>
    </cfRule>
  </conditionalFormatting>
  <conditionalFormatting sqref="FK36">
    <cfRule type="expression" dxfId="3152" priority="3440" stopIfTrue="1">
      <formula>WEEKDAY($A36)=1</formula>
    </cfRule>
  </conditionalFormatting>
  <conditionalFormatting sqref="FK36">
    <cfRule type="expression" dxfId="3151" priority="3439" stopIfTrue="1">
      <formula>WEEKDAY($A36)=1</formula>
    </cfRule>
  </conditionalFormatting>
  <conditionalFormatting sqref="FK36">
    <cfRule type="expression" dxfId="3150" priority="3438" stopIfTrue="1">
      <formula>WEEKDAY($A36)=1</formula>
    </cfRule>
  </conditionalFormatting>
  <conditionalFormatting sqref="FK36">
    <cfRule type="expression" dxfId="3149" priority="3437" stopIfTrue="1">
      <formula>WEEKDAY($A36)=1</formula>
    </cfRule>
  </conditionalFormatting>
  <conditionalFormatting sqref="FK36">
    <cfRule type="expression" dxfId="3148" priority="3436" stopIfTrue="1">
      <formula>WEEKDAY($A36)=1</formula>
    </cfRule>
  </conditionalFormatting>
  <conditionalFormatting sqref="FK36">
    <cfRule type="expression" dxfId="3147" priority="3434" stopIfTrue="1">
      <formula>WEEKDAY($A36)=1</formula>
    </cfRule>
  </conditionalFormatting>
  <conditionalFormatting sqref="FK36">
    <cfRule type="expression" dxfId="3146" priority="3433" stopIfTrue="1">
      <formula>WEEKDAY($A36)=1</formula>
    </cfRule>
  </conditionalFormatting>
  <conditionalFormatting sqref="FK36">
    <cfRule type="expression" dxfId="3145" priority="3432" stopIfTrue="1">
      <formula>WEEKDAY($A36)=1</formula>
    </cfRule>
  </conditionalFormatting>
  <conditionalFormatting sqref="FK36">
    <cfRule type="expression" dxfId="3144" priority="3431" stopIfTrue="1">
      <formula>WEEKDAY($A36)=1</formula>
    </cfRule>
  </conditionalFormatting>
  <conditionalFormatting sqref="FK36">
    <cfRule type="expression" dxfId="3143" priority="3430" stopIfTrue="1">
      <formula>WEEKDAY($A36)=1</formula>
    </cfRule>
  </conditionalFormatting>
  <conditionalFormatting sqref="FK36">
    <cfRule type="expression" dxfId="3142" priority="3429" stopIfTrue="1">
      <formula>WEEKDAY($A36)=1</formula>
    </cfRule>
  </conditionalFormatting>
  <conditionalFormatting sqref="FK36">
    <cfRule type="expression" dxfId="3141" priority="3428" stopIfTrue="1">
      <formula>WEEKDAY($A36)=1</formula>
    </cfRule>
  </conditionalFormatting>
  <conditionalFormatting sqref="FK36">
    <cfRule type="expression" dxfId="3140" priority="3427" stopIfTrue="1">
      <formula>WEEKDAY($A36)=1</formula>
    </cfRule>
  </conditionalFormatting>
  <conditionalFormatting sqref="FK36">
    <cfRule type="expression" dxfId="3139" priority="3426" stopIfTrue="1">
      <formula>WEEKDAY($A36)=1</formula>
    </cfRule>
  </conditionalFormatting>
  <conditionalFormatting sqref="FK36">
    <cfRule type="expression" dxfId="3138" priority="3425" stopIfTrue="1">
      <formula>WEEKDAY($A36)=1</formula>
    </cfRule>
  </conditionalFormatting>
  <conditionalFormatting sqref="FK36">
    <cfRule type="expression" dxfId="3137" priority="3424" stopIfTrue="1">
      <formula>WEEKDAY($A36)=1</formula>
    </cfRule>
  </conditionalFormatting>
  <conditionalFormatting sqref="FK36">
    <cfRule type="expression" dxfId="3136" priority="3423" stopIfTrue="1">
      <formula>WEEKDAY($A36)=1</formula>
    </cfRule>
  </conditionalFormatting>
  <conditionalFormatting sqref="FK36">
    <cfRule type="expression" dxfId="3135" priority="3422" stopIfTrue="1">
      <formula>WEEKDAY($A36)=1</formula>
    </cfRule>
  </conditionalFormatting>
  <conditionalFormatting sqref="FK36">
    <cfRule type="expression" dxfId="3134" priority="3421" stopIfTrue="1">
      <formula>WEEKDAY($A36)=1</formula>
    </cfRule>
  </conditionalFormatting>
  <conditionalFormatting sqref="FK36">
    <cfRule type="expression" dxfId="3133" priority="3420" stopIfTrue="1">
      <formula>WEEKDAY($A36)=1</formula>
    </cfRule>
  </conditionalFormatting>
  <conditionalFormatting sqref="FK36">
    <cfRule type="expression" dxfId="3132" priority="3419" stopIfTrue="1">
      <formula>WEEKDAY($A36)=1</formula>
    </cfRule>
  </conditionalFormatting>
  <conditionalFormatting sqref="FK36">
    <cfRule type="expression" dxfId="3131" priority="3418" stopIfTrue="1">
      <formula>WEEKDAY($A36)=1</formula>
    </cfRule>
  </conditionalFormatting>
  <conditionalFormatting sqref="FK36">
    <cfRule type="expression" dxfId="3130" priority="3417" stopIfTrue="1">
      <formula>WEEKDAY($A36)=1</formula>
    </cfRule>
  </conditionalFormatting>
  <conditionalFormatting sqref="FK36">
    <cfRule type="expression" dxfId="3129" priority="3416" stopIfTrue="1">
      <formula>WEEKDAY($A36)=1</formula>
    </cfRule>
  </conditionalFormatting>
  <conditionalFormatting sqref="FK36">
    <cfRule type="expression" dxfId="3128" priority="3415" stopIfTrue="1">
      <formula>WEEKDAY($A36)=1</formula>
    </cfRule>
  </conditionalFormatting>
  <conditionalFormatting sqref="FK36">
    <cfRule type="expression" dxfId="3127" priority="3414" stopIfTrue="1">
      <formula>WEEKDAY($A36)=1</formula>
    </cfRule>
  </conditionalFormatting>
  <conditionalFormatting sqref="FK36">
    <cfRule type="expression" dxfId="3126" priority="3413" stopIfTrue="1">
      <formula>WEEKDAY($A36)=1</formula>
    </cfRule>
  </conditionalFormatting>
  <conditionalFormatting sqref="FK36">
    <cfRule type="expression" dxfId="3125" priority="3412" stopIfTrue="1">
      <formula>WEEKDAY($A36)=1</formula>
    </cfRule>
  </conditionalFormatting>
  <conditionalFormatting sqref="FK36">
    <cfRule type="expression" dxfId="3124" priority="3411" stopIfTrue="1">
      <formula>WEEKDAY($A36)=1</formula>
    </cfRule>
  </conditionalFormatting>
  <conditionalFormatting sqref="FK36">
    <cfRule type="expression" dxfId="3123" priority="3410" stopIfTrue="1">
      <formula>WEEKDAY($A36)=1</formula>
    </cfRule>
  </conditionalFormatting>
  <conditionalFormatting sqref="FK36">
    <cfRule type="expression" dxfId="3122" priority="3409" stopIfTrue="1">
      <formula>WEEKDAY($A36)=1</formula>
    </cfRule>
  </conditionalFormatting>
  <conditionalFormatting sqref="FK36">
    <cfRule type="expression" dxfId="3121" priority="3408" stopIfTrue="1">
      <formula>WEEKDAY($A36)=1</formula>
    </cfRule>
  </conditionalFormatting>
  <conditionalFormatting sqref="FK36">
    <cfRule type="expression" dxfId="3120" priority="3407" stopIfTrue="1">
      <formula>WEEKDAY($A36)=1</formula>
    </cfRule>
  </conditionalFormatting>
  <conditionalFormatting sqref="FK36">
    <cfRule type="expression" dxfId="3119" priority="3406" stopIfTrue="1">
      <formula>WEEKDAY($A36)=1</formula>
    </cfRule>
  </conditionalFormatting>
  <conditionalFormatting sqref="FK36">
    <cfRule type="expression" dxfId="3118" priority="3405" stopIfTrue="1">
      <formula>WEEKDAY($A36)=1</formula>
    </cfRule>
  </conditionalFormatting>
  <conditionalFormatting sqref="FK36">
    <cfRule type="expression" dxfId="3117" priority="3404" stopIfTrue="1">
      <formula>WEEKDAY($A36)=1</formula>
    </cfRule>
  </conditionalFormatting>
  <conditionalFormatting sqref="FK36">
    <cfRule type="expression" dxfId="3116" priority="3403" stopIfTrue="1">
      <formula>WEEKDAY($A36)=1</formula>
    </cfRule>
  </conditionalFormatting>
  <conditionalFormatting sqref="FK36">
    <cfRule type="expression" dxfId="3115" priority="3402" stopIfTrue="1">
      <formula>WEEKDAY($A36)=1</formula>
    </cfRule>
  </conditionalFormatting>
  <conditionalFormatting sqref="FK36">
    <cfRule type="expression" dxfId="3114" priority="3401" stopIfTrue="1">
      <formula>WEEKDAY($A36)=1</formula>
    </cfRule>
  </conditionalFormatting>
  <conditionalFormatting sqref="FK36">
    <cfRule type="expression" dxfId="3113" priority="3397" stopIfTrue="1">
      <formula>WEEKDAY($A36)=1</formula>
    </cfRule>
  </conditionalFormatting>
  <conditionalFormatting sqref="FK36">
    <cfRule type="expression" dxfId="3112" priority="3400" stopIfTrue="1">
      <formula>WEEKDAY($A36)=1</formula>
    </cfRule>
  </conditionalFormatting>
  <conditionalFormatting sqref="FK36">
    <cfRule type="expression" dxfId="3111" priority="3399" stopIfTrue="1">
      <formula>WEEKDAY($A36)=1</formula>
    </cfRule>
  </conditionalFormatting>
  <conditionalFormatting sqref="FK36">
    <cfRule type="expression" dxfId="3110" priority="3398" stopIfTrue="1">
      <formula>WEEKDAY($A36)=1</formula>
    </cfRule>
  </conditionalFormatting>
  <conditionalFormatting sqref="FK36">
    <cfRule type="expression" dxfId="3109" priority="3396" stopIfTrue="1">
      <formula>WEEKDAY($A36)=1</formula>
    </cfRule>
  </conditionalFormatting>
  <conditionalFormatting sqref="FK36">
    <cfRule type="expression" dxfId="3108" priority="3395" stopIfTrue="1">
      <formula>WEEKDAY($A36)=1</formula>
    </cfRule>
  </conditionalFormatting>
  <conditionalFormatting sqref="FK36">
    <cfRule type="expression" dxfId="3107" priority="3394" stopIfTrue="1">
      <formula>WEEKDAY($A36)=1</formula>
    </cfRule>
  </conditionalFormatting>
  <conditionalFormatting sqref="FK36">
    <cfRule type="expression" dxfId="3106" priority="3393" stopIfTrue="1">
      <formula>WEEKDAY($A36)=1</formula>
    </cfRule>
  </conditionalFormatting>
  <conditionalFormatting sqref="FK36">
    <cfRule type="expression" dxfId="3105" priority="3346" stopIfTrue="1">
      <formula>WEEKDAY($A36)=1</formula>
    </cfRule>
  </conditionalFormatting>
  <conditionalFormatting sqref="FK36">
    <cfRule type="expression" dxfId="3104" priority="3392" stopIfTrue="1">
      <formula>WEEKDAY($A36)=1</formula>
    </cfRule>
  </conditionalFormatting>
  <conditionalFormatting sqref="FK36">
    <cfRule type="expression" dxfId="3103" priority="3391" stopIfTrue="1">
      <formula>WEEKDAY($A36)=1</formula>
    </cfRule>
  </conditionalFormatting>
  <conditionalFormatting sqref="FK36">
    <cfRule type="expression" dxfId="3102" priority="3390" stopIfTrue="1">
      <formula>WEEKDAY($A36)=1</formula>
    </cfRule>
  </conditionalFormatting>
  <conditionalFormatting sqref="FK36">
    <cfRule type="expression" dxfId="3101" priority="3389" stopIfTrue="1">
      <formula>WEEKDAY($A36)=1</formula>
    </cfRule>
  </conditionalFormatting>
  <conditionalFormatting sqref="FK36">
    <cfRule type="expression" dxfId="3100" priority="3388" stopIfTrue="1">
      <formula>WEEKDAY($A36)=1</formula>
    </cfRule>
  </conditionalFormatting>
  <conditionalFormatting sqref="FK36">
    <cfRule type="expression" dxfId="3099" priority="3387" stopIfTrue="1">
      <formula>WEEKDAY($A36)=1</formula>
    </cfRule>
  </conditionalFormatting>
  <conditionalFormatting sqref="FK36">
    <cfRule type="expression" dxfId="3098" priority="3386" stopIfTrue="1">
      <formula>WEEKDAY($A36)=1</formula>
    </cfRule>
  </conditionalFormatting>
  <conditionalFormatting sqref="FK36">
    <cfRule type="expression" dxfId="3097" priority="3385" stopIfTrue="1">
      <formula>WEEKDAY($A36)=1</formula>
    </cfRule>
  </conditionalFormatting>
  <conditionalFormatting sqref="FK36">
    <cfRule type="expression" dxfId="3096" priority="3384" stopIfTrue="1">
      <formula>WEEKDAY($A36)=1</formula>
    </cfRule>
  </conditionalFormatting>
  <conditionalFormatting sqref="FK36">
    <cfRule type="expression" dxfId="3095" priority="3383" stopIfTrue="1">
      <formula>WEEKDAY($A36)=1</formula>
    </cfRule>
  </conditionalFormatting>
  <conditionalFormatting sqref="FK36">
    <cfRule type="expression" dxfId="3094" priority="3382" stopIfTrue="1">
      <formula>WEEKDAY($A36)=1</formula>
    </cfRule>
  </conditionalFormatting>
  <conditionalFormatting sqref="FK36">
    <cfRule type="expression" dxfId="3093" priority="3381" stopIfTrue="1">
      <formula>WEEKDAY($A36)=1</formula>
    </cfRule>
  </conditionalFormatting>
  <conditionalFormatting sqref="FK36">
    <cfRule type="expression" dxfId="3092" priority="3380" stopIfTrue="1">
      <formula>WEEKDAY($A36)=1</formula>
    </cfRule>
  </conditionalFormatting>
  <conditionalFormatting sqref="FK36">
    <cfRule type="expression" dxfId="3091" priority="3379" stopIfTrue="1">
      <formula>WEEKDAY($A36)=1</formula>
    </cfRule>
  </conditionalFormatting>
  <conditionalFormatting sqref="FK36">
    <cfRule type="expression" dxfId="3090" priority="3378" stopIfTrue="1">
      <formula>WEEKDAY($A36)=1</formula>
    </cfRule>
  </conditionalFormatting>
  <conditionalFormatting sqref="FK36">
    <cfRule type="expression" dxfId="3089" priority="3377" stopIfTrue="1">
      <formula>WEEKDAY($A36)=1</formula>
    </cfRule>
  </conditionalFormatting>
  <conditionalFormatting sqref="FK36">
    <cfRule type="expression" dxfId="3088" priority="3376" stopIfTrue="1">
      <formula>WEEKDAY($A36)=1</formula>
    </cfRule>
  </conditionalFormatting>
  <conditionalFormatting sqref="FK36">
    <cfRule type="expression" dxfId="3087" priority="3375" stopIfTrue="1">
      <formula>WEEKDAY($A36)=1</formula>
    </cfRule>
  </conditionalFormatting>
  <conditionalFormatting sqref="FK36">
    <cfRule type="expression" dxfId="3086" priority="3374" stopIfTrue="1">
      <formula>WEEKDAY($A36)=1</formula>
    </cfRule>
  </conditionalFormatting>
  <conditionalFormatting sqref="FK36">
    <cfRule type="expression" dxfId="3085" priority="3373" stopIfTrue="1">
      <formula>WEEKDAY($A36)=1</formula>
    </cfRule>
  </conditionalFormatting>
  <conditionalFormatting sqref="FK36">
    <cfRule type="expression" dxfId="3084" priority="3372" stopIfTrue="1">
      <formula>WEEKDAY($A36)=1</formula>
    </cfRule>
  </conditionalFormatting>
  <conditionalFormatting sqref="FK36">
    <cfRule type="expression" dxfId="3083" priority="3371" stopIfTrue="1">
      <formula>WEEKDAY($A36)=1</formula>
    </cfRule>
  </conditionalFormatting>
  <conditionalFormatting sqref="FK36">
    <cfRule type="expression" dxfId="3082" priority="3370" stopIfTrue="1">
      <formula>WEEKDAY($A36)=1</formula>
    </cfRule>
  </conditionalFormatting>
  <conditionalFormatting sqref="FK36">
    <cfRule type="expression" dxfId="3081" priority="3369" stopIfTrue="1">
      <formula>WEEKDAY($A36)=1</formula>
    </cfRule>
  </conditionalFormatting>
  <conditionalFormatting sqref="FK36">
    <cfRule type="expression" dxfId="3080" priority="3368" stopIfTrue="1">
      <formula>WEEKDAY($A36)=1</formula>
    </cfRule>
  </conditionalFormatting>
  <conditionalFormatting sqref="FK36">
    <cfRule type="expression" dxfId="3079" priority="3367" stopIfTrue="1">
      <formula>WEEKDAY($A36)=1</formula>
    </cfRule>
  </conditionalFormatting>
  <conditionalFormatting sqref="FK36">
    <cfRule type="expression" dxfId="3078" priority="3366" stopIfTrue="1">
      <formula>WEEKDAY($A36)=1</formula>
    </cfRule>
  </conditionalFormatting>
  <conditionalFormatting sqref="FK36">
    <cfRule type="expression" dxfId="3077" priority="3365" stopIfTrue="1">
      <formula>WEEKDAY($A36)=1</formula>
    </cfRule>
  </conditionalFormatting>
  <conditionalFormatting sqref="FK36">
    <cfRule type="expression" dxfId="3076" priority="3364" stopIfTrue="1">
      <formula>WEEKDAY($A36)=1</formula>
    </cfRule>
  </conditionalFormatting>
  <conditionalFormatting sqref="FK36">
    <cfRule type="expression" dxfId="3075" priority="3363" stopIfTrue="1">
      <formula>WEEKDAY($A36)=1</formula>
    </cfRule>
  </conditionalFormatting>
  <conditionalFormatting sqref="FK36">
    <cfRule type="expression" dxfId="3074" priority="3362" stopIfTrue="1">
      <formula>WEEKDAY($A36)=1</formula>
    </cfRule>
  </conditionalFormatting>
  <conditionalFormatting sqref="FK36">
    <cfRule type="expression" dxfId="3073" priority="3361" stopIfTrue="1">
      <formula>WEEKDAY($A36)=1</formula>
    </cfRule>
  </conditionalFormatting>
  <conditionalFormatting sqref="FK36">
    <cfRule type="expression" dxfId="3072" priority="3360" stopIfTrue="1">
      <formula>WEEKDAY($A36)=1</formula>
    </cfRule>
  </conditionalFormatting>
  <conditionalFormatting sqref="FK36">
    <cfRule type="expression" dxfId="3071" priority="3359" stopIfTrue="1">
      <formula>WEEKDAY($A36)=1</formula>
    </cfRule>
  </conditionalFormatting>
  <conditionalFormatting sqref="FK36">
    <cfRule type="expression" dxfId="3070" priority="3358" stopIfTrue="1">
      <formula>WEEKDAY($A36)=1</formula>
    </cfRule>
  </conditionalFormatting>
  <conditionalFormatting sqref="FK36">
    <cfRule type="expression" dxfId="3069" priority="3357" stopIfTrue="1">
      <formula>WEEKDAY($A36)=1</formula>
    </cfRule>
  </conditionalFormatting>
  <conditionalFormatting sqref="FK36">
    <cfRule type="expression" dxfId="3068" priority="3356" stopIfTrue="1">
      <formula>WEEKDAY($A36)=1</formula>
    </cfRule>
  </conditionalFormatting>
  <conditionalFormatting sqref="FK36">
    <cfRule type="expression" dxfId="3067" priority="3355" stopIfTrue="1">
      <formula>WEEKDAY($A36)=1</formula>
    </cfRule>
  </conditionalFormatting>
  <conditionalFormatting sqref="FK36">
    <cfRule type="expression" dxfId="3066" priority="3354" stopIfTrue="1">
      <formula>WEEKDAY($A36)=1</formula>
    </cfRule>
  </conditionalFormatting>
  <conditionalFormatting sqref="FK36">
    <cfRule type="expression" dxfId="3065" priority="3353" stopIfTrue="1">
      <formula>WEEKDAY($A36)=1</formula>
    </cfRule>
  </conditionalFormatting>
  <conditionalFormatting sqref="FK36">
    <cfRule type="expression" dxfId="3064" priority="3352" stopIfTrue="1">
      <formula>WEEKDAY($A36)=1</formula>
    </cfRule>
  </conditionalFormatting>
  <conditionalFormatting sqref="FK36">
    <cfRule type="expression" dxfId="3063" priority="3351" stopIfTrue="1">
      <formula>WEEKDAY($A36)=1</formula>
    </cfRule>
  </conditionalFormatting>
  <conditionalFormatting sqref="FK36">
    <cfRule type="expression" dxfId="3062" priority="3350" stopIfTrue="1">
      <formula>WEEKDAY($A36)=1</formula>
    </cfRule>
  </conditionalFormatting>
  <conditionalFormatting sqref="FK36">
    <cfRule type="expression" dxfId="3061" priority="3349" stopIfTrue="1">
      <formula>WEEKDAY($A36)=1</formula>
    </cfRule>
  </conditionalFormatting>
  <conditionalFormatting sqref="FK36">
    <cfRule type="expression" dxfId="3060" priority="3348" stopIfTrue="1">
      <formula>WEEKDAY($A36)=1</formula>
    </cfRule>
  </conditionalFormatting>
  <conditionalFormatting sqref="FK36">
    <cfRule type="expression" dxfId="3059" priority="3347" stopIfTrue="1">
      <formula>WEEKDAY($A36)=1</formula>
    </cfRule>
  </conditionalFormatting>
  <conditionalFormatting sqref="FK36">
    <cfRule type="expression" dxfId="3058" priority="3345" stopIfTrue="1">
      <formula>WEEKDAY($A36)=1</formula>
    </cfRule>
  </conditionalFormatting>
  <conditionalFormatting sqref="FK36">
    <cfRule type="expression" dxfId="3057" priority="3344" stopIfTrue="1">
      <formula>WEEKDAY($A36)=1</formula>
    </cfRule>
  </conditionalFormatting>
  <conditionalFormatting sqref="FK36">
    <cfRule type="expression" dxfId="3056" priority="3343" stopIfTrue="1">
      <formula>WEEKDAY($A36)=1</formula>
    </cfRule>
  </conditionalFormatting>
  <conditionalFormatting sqref="FK36">
    <cfRule type="expression" dxfId="3055" priority="3342" stopIfTrue="1">
      <formula>WEEKDAY($A36)=1</formula>
    </cfRule>
  </conditionalFormatting>
  <conditionalFormatting sqref="FK36">
    <cfRule type="expression" dxfId="3054" priority="3341" stopIfTrue="1">
      <formula>WEEKDAY($A36)=1</formula>
    </cfRule>
  </conditionalFormatting>
  <conditionalFormatting sqref="FK36">
    <cfRule type="expression" dxfId="3053" priority="3340" stopIfTrue="1">
      <formula>WEEKDAY($A36)=1</formula>
    </cfRule>
  </conditionalFormatting>
  <conditionalFormatting sqref="FK36">
    <cfRule type="expression" dxfId="3052" priority="3339" stopIfTrue="1">
      <formula>WEEKDAY($A36)=1</formula>
    </cfRule>
  </conditionalFormatting>
  <conditionalFormatting sqref="FK36">
    <cfRule type="expression" dxfId="3051" priority="3338" stopIfTrue="1">
      <formula>WEEKDAY($A36)=1</formula>
    </cfRule>
  </conditionalFormatting>
  <conditionalFormatting sqref="FK36">
    <cfRule type="expression" dxfId="3050" priority="3337" stopIfTrue="1">
      <formula>WEEKDAY($A36)=1</formula>
    </cfRule>
  </conditionalFormatting>
  <conditionalFormatting sqref="FK36">
    <cfRule type="expression" dxfId="3049" priority="3336" stopIfTrue="1">
      <formula>WEEKDAY($A36)=1</formula>
    </cfRule>
  </conditionalFormatting>
  <conditionalFormatting sqref="FK36">
    <cfRule type="expression" dxfId="3048" priority="3335" stopIfTrue="1">
      <formula>WEEKDAY($A36)=1</formula>
    </cfRule>
  </conditionalFormatting>
  <conditionalFormatting sqref="FK36">
    <cfRule type="expression" dxfId="3047" priority="3334" stopIfTrue="1">
      <formula>WEEKDAY($A36)=1</formula>
    </cfRule>
  </conditionalFormatting>
  <conditionalFormatting sqref="FK36">
    <cfRule type="expression" dxfId="3046" priority="3333" stopIfTrue="1">
      <formula>WEEKDAY($A36)=1</formula>
    </cfRule>
  </conditionalFormatting>
  <conditionalFormatting sqref="FK36">
    <cfRule type="expression" dxfId="3045" priority="3332" stopIfTrue="1">
      <formula>WEEKDAY($A36)=1</formula>
    </cfRule>
  </conditionalFormatting>
  <conditionalFormatting sqref="FK36">
    <cfRule type="expression" dxfId="3044" priority="3331" stopIfTrue="1">
      <formula>WEEKDAY($A36)=1</formula>
    </cfRule>
  </conditionalFormatting>
  <conditionalFormatting sqref="FK36">
    <cfRule type="expression" dxfId="3043" priority="3330" stopIfTrue="1">
      <formula>WEEKDAY($A36)=1</formula>
    </cfRule>
  </conditionalFormatting>
  <conditionalFormatting sqref="FK36">
    <cfRule type="expression" dxfId="3042" priority="3329" stopIfTrue="1">
      <formula>WEEKDAY($A36)=1</formula>
    </cfRule>
  </conditionalFormatting>
  <conditionalFormatting sqref="FK36">
    <cfRule type="expression" dxfId="3041" priority="3328" stopIfTrue="1">
      <formula>WEEKDAY($A36)=1</formula>
    </cfRule>
  </conditionalFormatting>
  <conditionalFormatting sqref="FK36">
    <cfRule type="expression" dxfId="3040" priority="3327" stopIfTrue="1">
      <formula>WEEKDAY($A36)=1</formula>
    </cfRule>
  </conditionalFormatting>
  <conditionalFormatting sqref="FK36">
    <cfRule type="expression" dxfId="3039" priority="3326" stopIfTrue="1">
      <formula>WEEKDAY($A36)=1</formula>
    </cfRule>
  </conditionalFormatting>
  <conditionalFormatting sqref="FK36">
    <cfRule type="expression" dxfId="3038" priority="3325" stopIfTrue="1">
      <formula>WEEKDAY($A36)=1</formula>
    </cfRule>
  </conditionalFormatting>
  <conditionalFormatting sqref="FK36">
    <cfRule type="expression" dxfId="3037" priority="3324" stopIfTrue="1">
      <formula>WEEKDAY($A36)=1</formula>
    </cfRule>
  </conditionalFormatting>
  <conditionalFormatting sqref="FK36">
    <cfRule type="expression" dxfId="3036" priority="3323" stopIfTrue="1">
      <formula>WEEKDAY($A36)=1</formula>
    </cfRule>
  </conditionalFormatting>
  <conditionalFormatting sqref="FK36">
    <cfRule type="expression" dxfId="3035" priority="3322" stopIfTrue="1">
      <formula>WEEKDAY($A36)=1</formula>
    </cfRule>
  </conditionalFormatting>
  <conditionalFormatting sqref="FK36">
    <cfRule type="expression" dxfId="3034" priority="3321" stopIfTrue="1">
      <formula>WEEKDAY($A36)=1</formula>
    </cfRule>
  </conditionalFormatting>
  <conditionalFormatting sqref="FK36">
    <cfRule type="expression" dxfId="3033" priority="3320" stopIfTrue="1">
      <formula>WEEKDAY($A36)=1</formula>
    </cfRule>
  </conditionalFormatting>
  <conditionalFormatting sqref="FK36">
    <cfRule type="expression" dxfId="3032" priority="3319" stopIfTrue="1">
      <formula>WEEKDAY($A36)=1</formula>
    </cfRule>
  </conditionalFormatting>
  <conditionalFormatting sqref="FK36">
    <cfRule type="expression" dxfId="3031" priority="3318" stopIfTrue="1">
      <formula>WEEKDAY($A36)=1</formula>
    </cfRule>
  </conditionalFormatting>
  <conditionalFormatting sqref="FK36">
    <cfRule type="expression" dxfId="3030" priority="3317" stopIfTrue="1">
      <formula>WEEKDAY($A36)=1</formula>
    </cfRule>
  </conditionalFormatting>
  <conditionalFormatting sqref="FK36">
    <cfRule type="expression" dxfId="3029" priority="3316" stopIfTrue="1">
      <formula>WEEKDAY($A36)=1</formula>
    </cfRule>
  </conditionalFormatting>
  <conditionalFormatting sqref="FK36">
    <cfRule type="expression" dxfId="3028" priority="3315" stopIfTrue="1">
      <formula>WEEKDAY($A36)=1</formula>
    </cfRule>
  </conditionalFormatting>
  <conditionalFormatting sqref="FK36">
    <cfRule type="expression" dxfId="3027" priority="3314" stopIfTrue="1">
      <formula>WEEKDAY($A36)=1</formula>
    </cfRule>
  </conditionalFormatting>
  <conditionalFormatting sqref="FK36">
    <cfRule type="expression" dxfId="3026" priority="3313" stopIfTrue="1">
      <formula>WEEKDAY($A36)=1</formula>
    </cfRule>
  </conditionalFormatting>
  <conditionalFormatting sqref="FK36">
    <cfRule type="expression" dxfId="3025" priority="3312" stopIfTrue="1">
      <formula>WEEKDAY($A36)=1</formula>
    </cfRule>
  </conditionalFormatting>
  <conditionalFormatting sqref="FK36">
    <cfRule type="expression" dxfId="3024" priority="3308" stopIfTrue="1">
      <formula>WEEKDAY($A36)=1</formula>
    </cfRule>
  </conditionalFormatting>
  <conditionalFormatting sqref="FK36">
    <cfRule type="expression" dxfId="3023" priority="3311" stopIfTrue="1">
      <formula>WEEKDAY($A36)=1</formula>
    </cfRule>
  </conditionalFormatting>
  <conditionalFormatting sqref="FK36">
    <cfRule type="expression" dxfId="3022" priority="3310" stopIfTrue="1">
      <formula>WEEKDAY($A36)=1</formula>
    </cfRule>
  </conditionalFormatting>
  <conditionalFormatting sqref="FK36">
    <cfRule type="expression" dxfId="3021" priority="3309" stopIfTrue="1">
      <formula>WEEKDAY($A36)=1</formula>
    </cfRule>
  </conditionalFormatting>
  <conditionalFormatting sqref="FK36">
    <cfRule type="expression" dxfId="3020" priority="3307" stopIfTrue="1">
      <formula>WEEKDAY($A36)=1</formula>
    </cfRule>
  </conditionalFormatting>
  <conditionalFormatting sqref="FK36">
    <cfRule type="expression" dxfId="3019" priority="3306" stopIfTrue="1">
      <formula>WEEKDAY($A36)=1</formula>
    </cfRule>
  </conditionalFormatting>
  <conditionalFormatting sqref="FK36">
    <cfRule type="expression" dxfId="3018" priority="3305" stopIfTrue="1">
      <formula>WEEKDAY($A36)=1</formula>
    </cfRule>
  </conditionalFormatting>
  <conditionalFormatting sqref="FK36">
    <cfRule type="expression" dxfId="3017" priority="3304" stopIfTrue="1">
      <formula>WEEKDAY($A36)=1</formula>
    </cfRule>
  </conditionalFormatting>
  <conditionalFormatting sqref="FK36">
    <cfRule type="expression" dxfId="3016" priority="3257" stopIfTrue="1">
      <formula>WEEKDAY($A36)=1</formula>
    </cfRule>
  </conditionalFormatting>
  <conditionalFormatting sqref="FK36">
    <cfRule type="expression" dxfId="3015" priority="3303" stopIfTrue="1">
      <formula>WEEKDAY($A36)=1</formula>
    </cfRule>
  </conditionalFormatting>
  <conditionalFormatting sqref="FK36">
    <cfRule type="expression" dxfId="3014" priority="3302" stopIfTrue="1">
      <formula>WEEKDAY($A36)=1</formula>
    </cfRule>
  </conditionalFormatting>
  <conditionalFormatting sqref="FK36">
    <cfRule type="expression" dxfId="3013" priority="3301" stopIfTrue="1">
      <formula>WEEKDAY($A36)=1</formula>
    </cfRule>
  </conditionalFormatting>
  <conditionalFormatting sqref="FK36">
    <cfRule type="expression" dxfId="3012" priority="3300" stopIfTrue="1">
      <formula>WEEKDAY($A36)=1</formula>
    </cfRule>
  </conditionalFormatting>
  <conditionalFormatting sqref="FK36">
    <cfRule type="expression" dxfId="3011" priority="3299" stopIfTrue="1">
      <formula>WEEKDAY($A36)=1</formula>
    </cfRule>
  </conditionalFormatting>
  <conditionalFormatting sqref="FK36">
    <cfRule type="expression" dxfId="3010" priority="3298" stopIfTrue="1">
      <formula>WEEKDAY($A36)=1</formula>
    </cfRule>
  </conditionalFormatting>
  <conditionalFormatting sqref="FK36">
    <cfRule type="expression" dxfId="3009" priority="3297" stopIfTrue="1">
      <formula>WEEKDAY($A36)=1</formula>
    </cfRule>
  </conditionalFormatting>
  <conditionalFormatting sqref="FK36">
    <cfRule type="expression" dxfId="3008" priority="3296" stopIfTrue="1">
      <formula>WEEKDAY($A36)=1</formula>
    </cfRule>
  </conditionalFormatting>
  <conditionalFormatting sqref="FK36">
    <cfRule type="expression" dxfId="3007" priority="3295" stopIfTrue="1">
      <formula>WEEKDAY($A36)=1</formula>
    </cfRule>
  </conditionalFormatting>
  <conditionalFormatting sqref="FK36">
    <cfRule type="expression" dxfId="3006" priority="3294" stopIfTrue="1">
      <formula>WEEKDAY($A36)=1</formula>
    </cfRule>
  </conditionalFormatting>
  <conditionalFormatting sqref="FK36">
    <cfRule type="expression" dxfId="3005" priority="3293" stopIfTrue="1">
      <formula>WEEKDAY($A36)=1</formula>
    </cfRule>
  </conditionalFormatting>
  <conditionalFormatting sqref="FK36">
    <cfRule type="expression" dxfId="3004" priority="3292" stopIfTrue="1">
      <formula>WEEKDAY($A36)=1</formula>
    </cfRule>
  </conditionalFormatting>
  <conditionalFormatting sqref="FK36">
    <cfRule type="expression" dxfId="3003" priority="3291" stopIfTrue="1">
      <formula>WEEKDAY($A36)=1</formula>
    </cfRule>
  </conditionalFormatting>
  <conditionalFormatting sqref="FK36">
    <cfRule type="expression" dxfId="3002" priority="3290" stopIfTrue="1">
      <formula>WEEKDAY($A36)=1</formula>
    </cfRule>
  </conditionalFormatting>
  <conditionalFormatting sqref="FK36">
    <cfRule type="expression" dxfId="3001" priority="3289" stopIfTrue="1">
      <formula>WEEKDAY($A36)=1</formula>
    </cfRule>
  </conditionalFormatting>
  <conditionalFormatting sqref="FK36">
    <cfRule type="expression" dxfId="3000" priority="3288" stopIfTrue="1">
      <formula>WEEKDAY($A36)=1</formula>
    </cfRule>
  </conditionalFormatting>
  <conditionalFormatting sqref="FK36">
    <cfRule type="expression" dxfId="2999" priority="3287" stopIfTrue="1">
      <formula>WEEKDAY($A36)=1</formula>
    </cfRule>
  </conditionalFormatting>
  <conditionalFormatting sqref="FK36">
    <cfRule type="expression" dxfId="2998" priority="3286" stopIfTrue="1">
      <formula>WEEKDAY($A36)=1</formula>
    </cfRule>
  </conditionalFormatting>
  <conditionalFormatting sqref="FK36">
    <cfRule type="expression" dxfId="2997" priority="3285" stopIfTrue="1">
      <formula>WEEKDAY($A36)=1</formula>
    </cfRule>
  </conditionalFormatting>
  <conditionalFormatting sqref="FK36">
    <cfRule type="expression" dxfId="2996" priority="3284" stopIfTrue="1">
      <formula>WEEKDAY($A36)=1</formula>
    </cfRule>
  </conditionalFormatting>
  <conditionalFormatting sqref="FK36">
    <cfRule type="expression" dxfId="2995" priority="3283" stopIfTrue="1">
      <formula>WEEKDAY($A36)=1</formula>
    </cfRule>
  </conditionalFormatting>
  <conditionalFormatting sqref="FK36">
    <cfRule type="expression" dxfId="2994" priority="3282" stopIfTrue="1">
      <formula>WEEKDAY($A36)=1</formula>
    </cfRule>
  </conditionalFormatting>
  <conditionalFormatting sqref="FK36">
    <cfRule type="expression" dxfId="2993" priority="3281" stopIfTrue="1">
      <formula>WEEKDAY($A36)=1</formula>
    </cfRule>
  </conditionalFormatting>
  <conditionalFormatting sqref="FK36">
    <cfRule type="expression" dxfId="2992" priority="3280" stopIfTrue="1">
      <formula>WEEKDAY($A36)=1</formula>
    </cfRule>
  </conditionalFormatting>
  <conditionalFormatting sqref="FK36">
    <cfRule type="expression" dxfId="2991" priority="3279" stopIfTrue="1">
      <formula>WEEKDAY($A36)=1</formula>
    </cfRule>
  </conditionalFormatting>
  <conditionalFormatting sqref="FK36">
    <cfRule type="expression" dxfId="2990" priority="3278" stopIfTrue="1">
      <formula>WEEKDAY($A36)=1</formula>
    </cfRule>
  </conditionalFormatting>
  <conditionalFormatting sqref="FK36">
    <cfRule type="expression" dxfId="2989" priority="3277" stopIfTrue="1">
      <formula>WEEKDAY($A36)=1</formula>
    </cfRule>
  </conditionalFormatting>
  <conditionalFormatting sqref="FK36">
    <cfRule type="expression" dxfId="2988" priority="3276" stopIfTrue="1">
      <formula>WEEKDAY($A36)=1</formula>
    </cfRule>
  </conditionalFormatting>
  <conditionalFormatting sqref="FK36">
    <cfRule type="expression" dxfId="2987" priority="3275" stopIfTrue="1">
      <formula>WEEKDAY($A36)=1</formula>
    </cfRule>
  </conditionalFormatting>
  <conditionalFormatting sqref="FK36">
    <cfRule type="expression" dxfId="2986" priority="3274" stopIfTrue="1">
      <formula>WEEKDAY($A36)=1</formula>
    </cfRule>
  </conditionalFormatting>
  <conditionalFormatting sqref="FK36">
    <cfRule type="expression" dxfId="2985" priority="3273" stopIfTrue="1">
      <formula>WEEKDAY($A36)=1</formula>
    </cfRule>
  </conditionalFormatting>
  <conditionalFormatting sqref="FK36">
    <cfRule type="expression" dxfId="2984" priority="3272" stopIfTrue="1">
      <formula>WEEKDAY($A36)=1</formula>
    </cfRule>
  </conditionalFormatting>
  <conditionalFormatting sqref="FK36">
    <cfRule type="expression" dxfId="2983" priority="3271" stopIfTrue="1">
      <formula>WEEKDAY($A36)=1</formula>
    </cfRule>
  </conditionalFormatting>
  <conditionalFormatting sqref="FK36">
    <cfRule type="expression" dxfId="2982" priority="3270" stopIfTrue="1">
      <formula>WEEKDAY($A36)=1</formula>
    </cfRule>
  </conditionalFormatting>
  <conditionalFormatting sqref="FK36">
    <cfRule type="expression" dxfId="2981" priority="3269" stopIfTrue="1">
      <formula>WEEKDAY($A36)=1</formula>
    </cfRule>
  </conditionalFormatting>
  <conditionalFormatting sqref="FK36">
    <cfRule type="expression" dxfId="2980" priority="3268" stopIfTrue="1">
      <formula>WEEKDAY($A36)=1</formula>
    </cfRule>
  </conditionalFormatting>
  <conditionalFormatting sqref="FK36">
    <cfRule type="expression" dxfId="2979" priority="3267" stopIfTrue="1">
      <formula>WEEKDAY($A36)=1</formula>
    </cfRule>
  </conditionalFormatting>
  <conditionalFormatting sqref="FK36">
    <cfRule type="expression" dxfId="2978" priority="3266" stopIfTrue="1">
      <formula>WEEKDAY($A36)=1</formula>
    </cfRule>
  </conditionalFormatting>
  <conditionalFormatting sqref="FK36">
    <cfRule type="expression" dxfId="2977" priority="3265" stopIfTrue="1">
      <formula>WEEKDAY($A36)=1</formula>
    </cfRule>
  </conditionalFormatting>
  <conditionalFormatting sqref="FK36">
    <cfRule type="expression" dxfId="2976" priority="3264" stopIfTrue="1">
      <formula>WEEKDAY($A36)=1</formula>
    </cfRule>
  </conditionalFormatting>
  <conditionalFormatting sqref="FK36">
    <cfRule type="expression" dxfId="2975" priority="3263" stopIfTrue="1">
      <formula>WEEKDAY($A36)=1</formula>
    </cfRule>
  </conditionalFormatting>
  <conditionalFormatting sqref="FK36">
    <cfRule type="expression" dxfId="2974" priority="3262" stopIfTrue="1">
      <formula>WEEKDAY($A36)=1</formula>
    </cfRule>
  </conditionalFormatting>
  <conditionalFormatting sqref="FK36">
    <cfRule type="expression" dxfId="2973" priority="3261" stopIfTrue="1">
      <formula>WEEKDAY($A36)=1</formula>
    </cfRule>
  </conditionalFormatting>
  <conditionalFormatting sqref="FK36">
    <cfRule type="expression" dxfId="2972" priority="3260" stopIfTrue="1">
      <formula>WEEKDAY($A36)=1</formula>
    </cfRule>
  </conditionalFormatting>
  <conditionalFormatting sqref="FK36">
    <cfRule type="expression" dxfId="2971" priority="3259" stopIfTrue="1">
      <formula>WEEKDAY($A36)=1</formula>
    </cfRule>
  </conditionalFormatting>
  <conditionalFormatting sqref="FK36">
    <cfRule type="expression" dxfId="2970" priority="3258" stopIfTrue="1">
      <formula>WEEKDAY($A36)=1</formula>
    </cfRule>
  </conditionalFormatting>
  <conditionalFormatting sqref="FK36">
    <cfRule type="expression" dxfId="2969" priority="3253" stopIfTrue="1">
      <formula>WEEKDAY($A36)=1</formula>
    </cfRule>
  </conditionalFormatting>
  <conditionalFormatting sqref="FK36">
    <cfRule type="expression" dxfId="2968" priority="3256" stopIfTrue="1">
      <formula>WEEKDAY($A36)=1</formula>
    </cfRule>
  </conditionalFormatting>
  <conditionalFormatting sqref="FK36">
    <cfRule type="expression" dxfId="2967" priority="3255" stopIfTrue="1">
      <formula>WEEKDAY($A36)=1</formula>
    </cfRule>
  </conditionalFormatting>
  <conditionalFormatting sqref="FK36">
    <cfRule type="expression" dxfId="2966" priority="3254" stopIfTrue="1">
      <formula>WEEKDAY($A36)=1</formula>
    </cfRule>
  </conditionalFormatting>
  <conditionalFormatting sqref="FK36">
    <cfRule type="expression" dxfId="2965" priority="3252" stopIfTrue="1">
      <formula>WEEKDAY($A36)=1</formula>
    </cfRule>
  </conditionalFormatting>
  <conditionalFormatting sqref="FK36">
    <cfRule type="expression" dxfId="2964" priority="3251" stopIfTrue="1">
      <formula>WEEKDAY($A36)=1</formula>
    </cfRule>
  </conditionalFormatting>
  <conditionalFormatting sqref="FK36">
    <cfRule type="expression" dxfId="2963" priority="3250" stopIfTrue="1">
      <formula>WEEKDAY($A36)=1</formula>
    </cfRule>
  </conditionalFormatting>
  <conditionalFormatting sqref="FK36">
    <cfRule type="expression" dxfId="2962" priority="3249" stopIfTrue="1">
      <formula>WEEKDAY($A36)=1</formula>
    </cfRule>
  </conditionalFormatting>
  <conditionalFormatting sqref="FK36">
    <cfRule type="expression" dxfId="2961" priority="3202" stopIfTrue="1">
      <formula>WEEKDAY($A36)=1</formula>
    </cfRule>
  </conditionalFormatting>
  <conditionalFormatting sqref="FK36">
    <cfRule type="expression" dxfId="2960" priority="3248" stopIfTrue="1">
      <formula>WEEKDAY($A36)=1</formula>
    </cfRule>
  </conditionalFormatting>
  <conditionalFormatting sqref="FK36">
    <cfRule type="expression" dxfId="2959" priority="3247" stopIfTrue="1">
      <formula>WEEKDAY($A36)=1</formula>
    </cfRule>
  </conditionalFormatting>
  <conditionalFormatting sqref="FK36">
    <cfRule type="expression" dxfId="2958" priority="3246" stopIfTrue="1">
      <formula>WEEKDAY($A36)=1</formula>
    </cfRule>
  </conditionalFormatting>
  <conditionalFormatting sqref="FK36">
    <cfRule type="expression" dxfId="2957" priority="3245" stopIfTrue="1">
      <formula>WEEKDAY($A36)=1</formula>
    </cfRule>
  </conditionalFormatting>
  <conditionalFormatting sqref="FK36">
    <cfRule type="expression" dxfId="2956" priority="3244" stopIfTrue="1">
      <formula>WEEKDAY($A36)=1</formula>
    </cfRule>
  </conditionalFormatting>
  <conditionalFormatting sqref="FK36">
    <cfRule type="expression" dxfId="2955" priority="3243" stopIfTrue="1">
      <formula>WEEKDAY($A36)=1</formula>
    </cfRule>
  </conditionalFormatting>
  <conditionalFormatting sqref="FK36">
    <cfRule type="expression" dxfId="2954" priority="3242" stopIfTrue="1">
      <formula>WEEKDAY($A36)=1</formula>
    </cfRule>
  </conditionalFormatting>
  <conditionalFormatting sqref="FK36">
    <cfRule type="expression" dxfId="2953" priority="3241" stopIfTrue="1">
      <formula>WEEKDAY($A36)=1</formula>
    </cfRule>
  </conditionalFormatting>
  <conditionalFormatting sqref="FK36">
    <cfRule type="expression" dxfId="2952" priority="3240" stopIfTrue="1">
      <formula>WEEKDAY($A36)=1</formula>
    </cfRule>
  </conditionalFormatting>
  <conditionalFormatting sqref="FK36">
    <cfRule type="expression" dxfId="2951" priority="3239" stopIfTrue="1">
      <formula>WEEKDAY($A36)=1</formula>
    </cfRule>
  </conditionalFormatting>
  <conditionalFormatting sqref="FK36">
    <cfRule type="expression" dxfId="2950" priority="3238" stopIfTrue="1">
      <formula>WEEKDAY($A36)=1</formula>
    </cfRule>
  </conditionalFormatting>
  <conditionalFormatting sqref="FK36">
    <cfRule type="expression" dxfId="2949" priority="3237" stopIfTrue="1">
      <formula>WEEKDAY($A36)=1</formula>
    </cfRule>
  </conditionalFormatting>
  <conditionalFormatting sqref="FK36">
    <cfRule type="expression" dxfId="2948" priority="3236" stopIfTrue="1">
      <formula>WEEKDAY($A36)=1</formula>
    </cfRule>
  </conditionalFormatting>
  <conditionalFormatting sqref="FK36">
    <cfRule type="expression" dxfId="2947" priority="3235" stopIfTrue="1">
      <formula>WEEKDAY($A36)=1</formula>
    </cfRule>
  </conditionalFormatting>
  <conditionalFormatting sqref="FK36">
    <cfRule type="expression" dxfId="2946" priority="3234" stopIfTrue="1">
      <formula>WEEKDAY($A36)=1</formula>
    </cfRule>
  </conditionalFormatting>
  <conditionalFormatting sqref="FK36">
    <cfRule type="expression" dxfId="2945" priority="3233" stopIfTrue="1">
      <formula>WEEKDAY($A36)=1</formula>
    </cfRule>
  </conditionalFormatting>
  <conditionalFormatting sqref="FK36">
    <cfRule type="expression" dxfId="2944" priority="3232" stopIfTrue="1">
      <formula>WEEKDAY($A36)=1</formula>
    </cfRule>
  </conditionalFormatting>
  <conditionalFormatting sqref="FK36">
    <cfRule type="expression" dxfId="2943" priority="3231" stopIfTrue="1">
      <formula>WEEKDAY($A36)=1</formula>
    </cfRule>
  </conditionalFormatting>
  <conditionalFormatting sqref="FK36">
    <cfRule type="expression" dxfId="2942" priority="3230" stopIfTrue="1">
      <formula>WEEKDAY($A36)=1</formula>
    </cfRule>
  </conditionalFormatting>
  <conditionalFormatting sqref="FK36">
    <cfRule type="expression" dxfId="2941" priority="3229" stopIfTrue="1">
      <formula>WEEKDAY($A36)=1</formula>
    </cfRule>
  </conditionalFormatting>
  <conditionalFormatting sqref="FK36">
    <cfRule type="expression" dxfId="2940" priority="3228" stopIfTrue="1">
      <formula>WEEKDAY($A36)=1</formula>
    </cfRule>
  </conditionalFormatting>
  <conditionalFormatting sqref="FK36">
    <cfRule type="expression" dxfId="2939" priority="3227" stopIfTrue="1">
      <formula>WEEKDAY($A36)=1</formula>
    </cfRule>
  </conditionalFormatting>
  <conditionalFormatting sqref="FK36">
    <cfRule type="expression" dxfId="2938" priority="3226" stopIfTrue="1">
      <formula>WEEKDAY($A36)=1</formula>
    </cfRule>
  </conditionalFormatting>
  <conditionalFormatting sqref="FK36">
    <cfRule type="expression" dxfId="2937" priority="3225" stopIfTrue="1">
      <formula>WEEKDAY($A36)=1</formula>
    </cfRule>
  </conditionalFormatting>
  <conditionalFormatting sqref="FK36">
    <cfRule type="expression" dxfId="2936" priority="3224" stopIfTrue="1">
      <formula>WEEKDAY($A36)=1</formula>
    </cfRule>
  </conditionalFormatting>
  <conditionalFormatting sqref="FK36">
    <cfRule type="expression" dxfId="2935" priority="3223" stopIfTrue="1">
      <formula>WEEKDAY($A36)=1</formula>
    </cfRule>
  </conditionalFormatting>
  <conditionalFormatting sqref="FK36">
    <cfRule type="expression" dxfId="2934" priority="3222" stopIfTrue="1">
      <formula>WEEKDAY($A36)=1</formula>
    </cfRule>
  </conditionalFormatting>
  <conditionalFormatting sqref="FK36">
    <cfRule type="expression" dxfId="2933" priority="3221" stopIfTrue="1">
      <formula>WEEKDAY($A36)=1</formula>
    </cfRule>
  </conditionalFormatting>
  <conditionalFormatting sqref="FK36">
    <cfRule type="expression" dxfId="2932" priority="3220" stopIfTrue="1">
      <formula>WEEKDAY($A36)=1</formula>
    </cfRule>
  </conditionalFormatting>
  <conditionalFormatting sqref="FK36">
    <cfRule type="expression" dxfId="2931" priority="3219" stopIfTrue="1">
      <formula>WEEKDAY($A36)=1</formula>
    </cfRule>
  </conditionalFormatting>
  <conditionalFormatting sqref="FK36">
    <cfRule type="expression" dxfId="2930" priority="3218" stopIfTrue="1">
      <formula>WEEKDAY($A36)=1</formula>
    </cfRule>
  </conditionalFormatting>
  <conditionalFormatting sqref="FK36">
    <cfRule type="expression" dxfId="2929" priority="3217" stopIfTrue="1">
      <formula>WEEKDAY($A36)=1</formula>
    </cfRule>
  </conditionalFormatting>
  <conditionalFormatting sqref="FK36">
    <cfRule type="expression" dxfId="2928" priority="3216" stopIfTrue="1">
      <formula>WEEKDAY($A36)=1</formula>
    </cfRule>
  </conditionalFormatting>
  <conditionalFormatting sqref="FK36">
    <cfRule type="expression" dxfId="2927" priority="3215" stopIfTrue="1">
      <formula>WEEKDAY($A36)=1</formula>
    </cfRule>
  </conditionalFormatting>
  <conditionalFormatting sqref="FK36">
    <cfRule type="expression" dxfId="2926" priority="3214" stopIfTrue="1">
      <formula>WEEKDAY($A36)=1</formula>
    </cfRule>
  </conditionalFormatting>
  <conditionalFormatting sqref="FK36">
    <cfRule type="expression" dxfId="2925" priority="3213" stopIfTrue="1">
      <formula>WEEKDAY($A36)=1</formula>
    </cfRule>
  </conditionalFormatting>
  <conditionalFormatting sqref="FK36">
    <cfRule type="expression" dxfId="2924" priority="3212" stopIfTrue="1">
      <formula>WEEKDAY($A36)=1</formula>
    </cfRule>
  </conditionalFormatting>
  <conditionalFormatting sqref="FK36">
    <cfRule type="expression" dxfId="2923" priority="3211" stopIfTrue="1">
      <formula>WEEKDAY($A36)=1</formula>
    </cfRule>
  </conditionalFormatting>
  <conditionalFormatting sqref="FK36">
    <cfRule type="expression" dxfId="2922" priority="3210" stopIfTrue="1">
      <formula>WEEKDAY($A36)=1</formula>
    </cfRule>
  </conditionalFormatting>
  <conditionalFormatting sqref="FK36">
    <cfRule type="expression" dxfId="2921" priority="3209" stopIfTrue="1">
      <formula>WEEKDAY($A36)=1</formula>
    </cfRule>
  </conditionalFormatting>
  <conditionalFormatting sqref="FK36">
    <cfRule type="expression" dxfId="2920" priority="3208" stopIfTrue="1">
      <formula>WEEKDAY($A36)=1</formula>
    </cfRule>
  </conditionalFormatting>
  <conditionalFormatting sqref="FK36">
    <cfRule type="expression" dxfId="2919" priority="3207" stopIfTrue="1">
      <formula>WEEKDAY($A36)=1</formula>
    </cfRule>
  </conditionalFormatting>
  <conditionalFormatting sqref="FK36">
    <cfRule type="expression" dxfId="2918" priority="3206" stopIfTrue="1">
      <formula>WEEKDAY($A36)=1</formula>
    </cfRule>
  </conditionalFormatting>
  <conditionalFormatting sqref="FK36">
    <cfRule type="expression" dxfId="2917" priority="3205" stopIfTrue="1">
      <formula>WEEKDAY($A36)=1</formula>
    </cfRule>
  </conditionalFormatting>
  <conditionalFormatting sqref="FK36">
    <cfRule type="expression" dxfId="2916" priority="3204" stopIfTrue="1">
      <formula>WEEKDAY($A36)=1</formula>
    </cfRule>
  </conditionalFormatting>
  <conditionalFormatting sqref="FK36">
    <cfRule type="expression" dxfId="2915" priority="3203" stopIfTrue="1">
      <formula>WEEKDAY($A36)=1</formula>
    </cfRule>
  </conditionalFormatting>
  <conditionalFormatting sqref="FK36">
    <cfRule type="expression" dxfId="2914" priority="3201" stopIfTrue="1">
      <formula>WEEKDAY($A36)=1</formula>
    </cfRule>
  </conditionalFormatting>
  <conditionalFormatting sqref="FK36">
    <cfRule type="expression" dxfId="2913" priority="3200" stopIfTrue="1">
      <formula>WEEKDAY($A36)=1</formula>
    </cfRule>
  </conditionalFormatting>
  <conditionalFormatting sqref="FK36">
    <cfRule type="expression" dxfId="2912" priority="3199" stopIfTrue="1">
      <formula>WEEKDAY($A36)=1</formula>
    </cfRule>
  </conditionalFormatting>
  <conditionalFormatting sqref="FK36">
    <cfRule type="expression" dxfId="2911" priority="3198" stopIfTrue="1">
      <formula>WEEKDAY($A36)=1</formula>
    </cfRule>
  </conditionalFormatting>
  <conditionalFormatting sqref="FK36">
    <cfRule type="expression" dxfId="2910" priority="3197" stopIfTrue="1">
      <formula>WEEKDAY($A36)=1</formula>
    </cfRule>
  </conditionalFormatting>
  <conditionalFormatting sqref="FK36">
    <cfRule type="expression" dxfId="2909" priority="3196" stopIfTrue="1">
      <formula>WEEKDAY($A36)=1</formula>
    </cfRule>
  </conditionalFormatting>
  <conditionalFormatting sqref="FK36">
    <cfRule type="expression" dxfId="2908" priority="3195" stopIfTrue="1">
      <formula>WEEKDAY($A36)=1</formula>
    </cfRule>
  </conditionalFormatting>
  <conditionalFormatting sqref="FK36">
    <cfRule type="expression" dxfId="2907" priority="3194" stopIfTrue="1">
      <formula>WEEKDAY($A36)=1</formula>
    </cfRule>
  </conditionalFormatting>
  <conditionalFormatting sqref="FK36">
    <cfRule type="expression" dxfId="2906" priority="3193" stopIfTrue="1">
      <formula>WEEKDAY($A36)=1</formula>
    </cfRule>
  </conditionalFormatting>
  <conditionalFormatting sqref="FK36">
    <cfRule type="expression" dxfId="2905" priority="3192" stopIfTrue="1">
      <formula>WEEKDAY($A36)=1</formula>
    </cfRule>
  </conditionalFormatting>
  <conditionalFormatting sqref="FK36">
    <cfRule type="expression" dxfId="2904" priority="3191" stopIfTrue="1">
      <formula>WEEKDAY($A36)=1</formula>
    </cfRule>
  </conditionalFormatting>
  <conditionalFormatting sqref="FK36">
    <cfRule type="expression" dxfId="2903" priority="3190" stopIfTrue="1">
      <formula>WEEKDAY($A36)=1</formula>
    </cfRule>
  </conditionalFormatting>
  <conditionalFormatting sqref="FK36">
    <cfRule type="expression" dxfId="2902" priority="3189" stopIfTrue="1">
      <formula>WEEKDAY($A36)=1</formula>
    </cfRule>
  </conditionalFormatting>
  <conditionalFormatting sqref="FK36">
    <cfRule type="expression" dxfId="2901" priority="3188" stopIfTrue="1">
      <formula>WEEKDAY($A36)=1</formula>
    </cfRule>
  </conditionalFormatting>
  <conditionalFormatting sqref="FK36">
    <cfRule type="expression" dxfId="2900" priority="3187" stopIfTrue="1">
      <formula>WEEKDAY($A36)=1</formula>
    </cfRule>
  </conditionalFormatting>
  <conditionalFormatting sqref="FK36">
    <cfRule type="expression" dxfId="2899" priority="3186" stopIfTrue="1">
      <formula>WEEKDAY($A36)=1</formula>
    </cfRule>
  </conditionalFormatting>
  <conditionalFormatting sqref="FK36">
    <cfRule type="expression" dxfId="2898" priority="3185" stopIfTrue="1">
      <formula>WEEKDAY($A36)=1</formula>
    </cfRule>
  </conditionalFormatting>
  <conditionalFormatting sqref="FK36">
    <cfRule type="expression" dxfId="2897" priority="3184" stopIfTrue="1">
      <formula>WEEKDAY($A36)=1</formula>
    </cfRule>
  </conditionalFormatting>
  <conditionalFormatting sqref="FK36">
    <cfRule type="expression" dxfId="2896" priority="3183" stopIfTrue="1">
      <formula>WEEKDAY($A36)=1</formula>
    </cfRule>
  </conditionalFormatting>
  <conditionalFormatting sqref="FK36">
    <cfRule type="expression" dxfId="2895" priority="3182" stopIfTrue="1">
      <formula>WEEKDAY($A36)=1</formula>
    </cfRule>
  </conditionalFormatting>
  <conditionalFormatting sqref="FK36">
    <cfRule type="expression" dxfId="2894" priority="3181" stopIfTrue="1">
      <formula>WEEKDAY($A36)=1</formula>
    </cfRule>
  </conditionalFormatting>
  <conditionalFormatting sqref="FK36">
    <cfRule type="expression" dxfId="2893" priority="3180" stopIfTrue="1">
      <formula>WEEKDAY($A36)=1</formula>
    </cfRule>
  </conditionalFormatting>
  <conditionalFormatting sqref="FK36">
    <cfRule type="expression" dxfId="2892" priority="3179" stopIfTrue="1">
      <formula>WEEKDAY($A36)=1</formula>
    </cfRule>
  </conditionalFormatting>
  <conditionalFormatting sqref="FK36">
    <cfRule type="expression" dxfId="2891" priority="3178" stopIfTrue="1">
      <formula>WEEKDAY($A36)=1</formula>
    </cfRule>
  </conditionalFormatting>
  <conditionalFormatting sqref="FK36">
    <cfRule type="expression" dxfId="2890" priority="3177" stopIfTrue="1">
      <formula>WEEKDAY($A36)=1</formula>
    </cfRule>
  </conditionalFormatting>
  <conditionalFormatting sqref="FK36">
    <cfRule type="expression" dxfId="2889" priority="3176" stopIfTrue="1">
      <formula>WEEKDAY($A36)=1</formula>
    </cfRule>
  </conditionalFormatting>
  <conditionalFormatting sqref="FK36">
    <cfRule type="expression" dxfId="2888" priority="3175" stopIfTrue="1">
      <formula>WEEKDAY($A36)=1</formula>
    </cfRule>
  </conditionalFormatting>
  <conditionalFormatting sqref="FK36">
    <cfRule type="expression" dxfId="2887" priority="3174" stopIfTrue="1">
      <formula>WEEKDAY($A36)=1</formula>
    </cfRule>
  </conditionalFormatting>
  <conditionalFormatting sqref="FK36">
    <cfRule type="expression" dxfId="2886" priority="3173" stopIfTrue="1">
      <formula>WEEKDAY($A36)=1</formula>
    </cfRule>
  </conditionalFormatting>
  <conditionalFormatting sqref="FK36">
    <cfRule type="expression" dxfId="2885" priority="3172" stopIfTrue="1">
      <formula>WEEKDAY($A36)=1</formula>
    </cfRule>
  </conditionalFormatting>
  <conditionalFormatting sqref="FK36">
    <cfRule type="expression" dxfId="2884" priority="3171" stopIfTrue="1">
      <formula>WEEKDAY($A36)=1</formula>
    </cfRule>
  </conditionalFormatting>
  <conditionalFormatting sqref="FK36">
    <cfRule type="expression" dxfId="2883" priority="3170" stopIfTrue="1">
      <formula>WEEKDAY($A36)=1</formula>
    </cfRule>
  </conditionalFormatting>
  <conditionalFormatting sqref="FK36">
    <cfRule type="expression" dxfId="2882" priority="3169" stopIfTrue="1">
      <formula>WEEKDAY($A36)=1</formula>
    </cfRule>
  </conditionalFormatting>
  <conditionalFormatting sqref="FK36">
    <cfRule type="expression" dxfId="2881" priority="3168" stopIfTrue="1">
      <formula>WEEKDAY($A36)=1</formula>
    </cfRule>
  </conditionalFormatting>
  <conditionalFormatting sqref="FK36">
    <cfRule type="expression" dxfId="2880" priority="3164" stopIfTrue="1">
      <formula>WEEKDAY($A36)=1</formula>
    </cfRule>
  </conditionalFormatting>
  <conditionalFormatting sqref="FK36">
    <cfRule type="expression" dxfId="2879" priority="3167" stopIfTrue="1">
      <formula>WEEKDAY($A36)=1</formula>
    </cfRule>
  </conditionalFormatting>
  <conditionalFormatting sqref="FK36">
    <cfRule type="expression" dxfId="2878" priority="3166" stopIfTrue="1">
      <formula>WEEKDAY($A36)=1</formula>
    </cfRule>
  </conditionalFormatting>
  <conditionalFormatting sqref="FK36">
    <cfRule type="expression" dxfId="2877" priority="3165" stopIfTrue="1">
      <formula>WEEKDAY($A36)=1</formula>
    </cfRule>
  </conditionalFormatting>
  <conditionalFormatting sqref="FK36">
    <cfRule type="expression" dxfId="2876" priority="3163" stopIfTrue="1">
      <formula>WEEKDAY($A36)=1</formula>
    </cfRule>
  </conditionalFormatting>
  <conditionalFormatting sqref="FK36">
    <cfRule type="expression" dxfId="2875" priority="3162" stopIfTrue="1">
      <formula>WEEKDAY($A36)=1</formula>
    </cfRule>
  </conditionalFormatting>
  <conditionalFormatting sqref="FK36">
    <cfRule type="expression" dxfId="2874" priority="3161" stopIfTrue="1">
      <formula>WEEKDAY($A36)=1</formula>
    </cfRule>
  </conditionalFormatting>
  <conditionalFormatting sqref="FK36">
    <cfRule type="expression" dxfId="2873" priority="3160" stopIfTrue="1">
      <formula>WEEKDAY($A36)=1</formula>
    </cfRule>
  </conditionalFormatting>
  <conditionalFormatting sqref="FK36">
    <cfRule type="expression" dxfId="2872" priority="3113" stopIfTrue="1">
      <formula>WEEKDAY($A36)=1</formula>
    </cfRule>
  </conditionalFormatting>
  <conditionalFormatting sqref="FK36">
    <cfRule type="expression" dxfId="2871" priority="3159" stopIfTrue="1">
      <formula>WEEKDAY($A36)=1</formula>
    </cfRule>
  </conditionalFormatting>
  <conditionalFormatting sqref="FK36">
    <cfRule type="expression" dxfId="2870" priority="3158" stopIfTrue="1">
      <formula>WEEKDAY($A36)=1</formula>
    </cfRule>
  </conditionalFormatting>
  <conditionalFormatting sqref="FK36">
    <cfRule type="expression" dxfId="2869" priority="3157" stopIfTrue="1">
      <formula>WEEKDAY($A36)=1</formula>
    </cfRule>
  </conditionalFormatting>
  <conditionalFormatting sqref="FK36">
    <cfRule type="expression" dxfId="2868" priority="3156" stopIfTrue="1">
      <formula>WEEKDAY($A36)=1</formula>
    </cfRule>
  </conditionalFormatting>
  <conditionalFormatting sqref="FK36">
    <cfRule type="expression" dxfId="2867" priority="3155" stopIfTrue="1">
      <formula>WEEKDAY($A36)=1</formula>
    </cfRule>
  </conditionalFormatting>
  <conditionalFormatting sqref="FK36">
    <cfRule type="expression" dxfId="2866" priority="3154" stopIfTrue="1">
      <formula>WEEKDAY($A36)=1</formula>
    </cfRule>
  </conditionalFormatting>
  <conditionalFormatting sqref="FK36">
    <cfRule type="expression" dxfId="2865" priority="3153" stopIfTrue="1">
      <formula>WEEKDAY($A36)=1</formula>
    </cfRule>
  </conditionalFormatting>
  <conditionalFormatting sqref="FK36">
    <cfRule type="expression" dxfId="2864" priority="3152" stopIfTrue="1">
      <formula>WEEKDAY($A36)=1</formula>
    </cfRule>
  </conditionalFormatting>
  <conditionalFormatting sqref="FK36">
    <cfRule type="expression" dxfId="2863" priority="3151" stopIfTrue="1">
      <formula>WEEKDAY($A36)=1</formula>
    </cfRule>
  </conditionalFormatting>
  <conditionalFormatting sqref="FK36">
    <cfRule type="expression" dxfId="2862" priority="3150" stopIfTrue="1">
      <formula>WEEKDAY($A36)=1</formula>
    </cfRule>
  </conditionalFormatting>
  <conditionalFormatting sqref="FK36">
    <cfRule type="expression" dxfId="2861" priority="3149" stopIfTrue="1">
      <formula>WEEKDAY($A36)=1</formula>
    </cfRule>
  </conditionalFormatting>
  <conditionalFormatting sqref="FK36">
    <cfRule type="expression" dxfId="2860" priority="3148" stopIfTrue="1">
      <formula>WEEKDAY($A36)=1</formula>
    </cfRule>
  </conditionalFormatting>
  <conditionalFormatting sqref="FK36">
    <cfRule type="expression" dxfId="2859" priority="3147" stopIfTrue="1">
      <formula>WEEKDAY($A36)=1</formula>
    </cfRule>
  </conditionalFormatting>
  <conditionalFormatting sqref="FK36">
    <cfRule type="expression" dxfId="2858" priority="3146" stopIfTrue="1">
      <formula>WEEKDAY($A36)=1</formula>
    </cfRule>
  </conditionalFormatting>
  <conditionalFormatting sqref="FK36">
    <cfRule type="expression" dxfId="2857" priority="3145" stopIfTrue="1">
      <formula>WEEKDAY($A36)=1</formula>
    </cfRule>
  </conditionalFormatting>
  <conditionalFormatting sqref="FK36">
    <cfRule type="expression" dxfId="2856" priority="3144" stopIfTrue="1">
      <formula>WEEKDAY($A36)=1</formula>
    </cfRule>
  </conditionalFormatting>
  <conditionalFormatting sqref="FK36">
    <cfRule type="expression" dxfId="2855" priority="3143" stopIfTrue="1">
      <formula>WEEKDAY($A36)=1</formula>
    </cfRule>
  </conditionalFormatting>
  <conditionalFormatting sqref="FK36">
    <cfRule type="expression" dxfId="2854" priority="3142" stopIfTrue="1">
      <formula>WEEKDAY($A36)=1</formula>
    </cfRule>
  </conditionalFormatting>
  <conditionalFormatting sqref="FK36">
    <cfRule type="expression" dxfId="2853" priority="3141" stopIfTrue="1">
      <formula>WEEKDAY($A36)=1</formula>
    </cfRule>
  </conditionalFormatting>
  <conditionalFormatting sqref="FK36">
    <cfRule type="expression" dxfId="2852" priority="3140" stopIfTrue="1">
      <formula>WEEKDAY($A36)=1</formula>
    </cfRule>
  </conditionalFormatting>
  <conditionalFormatting sqref="FK36">
    <cfRule type="expression" dxfId="2851" priority="3139" stopIfTrue="1">
      <formula>WEEKDAY($A36)=1</formula>
    </cfRule>
  </conditionalFormatting>
  <conditionalFormatting sqref="FK36">
    <cfRule type="expression" dxfId="2850" priority="3138" stopIfTrue="1">
      <formula>WEEKDAY($A36)=1</formula>
    </cfRule>
  </conditionalFormatting>
  <conditionalFormatting sqref="FK36">
    <cfRule type="expression" dxfId="2849" priority="3137" stopIfTrue="1">
      <formula>WEEKDAY($A36)=1</formula>
    </cfRule>
  </conditionalFormatting>
  <conditionalFormatting sqref="FK36">
    <cfRule type="expression" dxfId="2848" priority="3136" stopIfTrue="1">
      <formula>WEEKDAY($A36)=1</formula>
    </cfRule>
  </conditionalFormatting>
  <conditionalFormatting sqref="FK36">
    <cfRule type="expression" dxfId="2847" priority="3135" stopIfTrue="1">
      <formula>WEEKDAY($A36)=1</formula>
    </cfRule>
  </conditionalFormatting>
  <conditionalFormatting sqref="FK36">
    <cfRule type="expression" dxfId="2846" priority="3134" stopIfTrue="1">
      <formula>WEEKDAY($A36)=1</formula>
    </cfRule>
  </conditionalFormatting>
  <conditionalFormatting sqref="FK36">
    <cfRule type="expression" dxfId="2845" priority="3133" stopIfTrue="1">
      <formula>WEEKDAY($A36)=1</formula>
    </cfRule>
  </conditionalFormatting>
  <conditionalFormatting sqref="FK36">
    <cfRule type="expression" dxfId="2844" priority="3132" stopIfTrue="1">
      <formula>WEEKDAY($A36)=1</formula>
    </cfRule>
  </conditionalFormatting>
  <conditionalFormatting sqref="FK36">
    <cfRule type="expression" dxfId="2843" priority="3131" stopIfTrue="1">
      <formula>WEEKDAY($A36)=1</formula>
    </cfRule>
  </conditionalFormatting>
  <conditionalFormatting sqref="FK36">
    <cfRule type="expression" dxfId="2842" priority="3130" stopIfTrue="1">
      <formula>WEEKDAY($A36)=1</formula>
    </cfRule>
  </conditionalFormatting>
  <conditionalFormatting sqref="FK36">
    <cfRule type="expression" dxfId="2841" priority="3129" stopIfTrue="1">
      <formula>WEEKDAY($A36)=1</formula>
    </cfRule>
  </conditionalFormatting>
  <conditionalFormatting sqref="FK36">
    <cfRule type="expression" dxfId="2840" priority="3128" stopIfTrue="1">
      <formula>WEEKDAY($A36)=1</formula>
    </cfRule>
  </conditionalFormatting>
  <conditionalFormatting sqref="FK36">
    <cfRule type="expression" dxfId="2839" priority="3127" stopIfTrue="1">
      <formula>WEEKDAY($A36)=1</formula>
    </cfRule>
  </conditionalFormatting>
  <conditionalFormatting sqref="FK36">
    <cfRule type="expression" dxfId="2838" priority="3126" stopIfTrue="1">
      <formula>WEEKDAY($A36)=1</formula>
    </cfRule>
  </conditionalFormatting>
  <conditionalFormatting sqref="FK36">
    <cfRule type="expression" dxfId="2837" priority="3125" stopIfTrue="1">
      <formula>WEEKDAY($A36)=1</formula>
    </cfRule>
  </conditionalFormatting>
  <conditionalFormatting sqref="FK36">
    <cfRule type="expression" dxfId="2836" priority="3124" stopIfTrue="1">
      <formula>WEEKDAY($A36)=1</formula>
    </cfRule>
  </conditionalFormatting>
  <conditionalFormatting sqref="FK36">
    <cfRule type="expression" dxfId="2835" priority="3123" stopIfTrue="1">
      <formula>WEEKDAY($A36)=1</formula>
    </cfRule>
  </conditionalFormatting>
  <conditionalFormatting sqref="FK36">
    <cfRule type="expression" dxfId="2834" priority="3122" stopIfTrue="1">
      <formula>WEEKDAY($A36)=1</formula>
    </cfRule>
  </conditionalFormatting>
  <conditionalFormatting sqref="FK36">
    <cfRule type="expression" dxfId="2833" priority="3121" stopIfTrue="1">
      <formula>WEEKDAY($A36)=1</formula>
    </cfRule>
  </conditionalFormatting>
  <conditionalFormatting sqref="FK36">
    <cfRule type="expression" dxfId="2832" priority="3120" stopIfTrue="1">
      <formula>WEEKDAY($A36)=1</formula>
    </cfRule>
  </conditionalFormatting>
  <conditionalFormatting sqref="FK36">
    <cfRule type="expression" dxfId="2831" priority="3119" stopIfTrue="1">
      <formula>WEEKDAY($A36)=1</formula>
    </cfRule>
  </conditionalFormatting>
  <conditionalFormatting sqref="FK36">
    <cfRule type="expression" dxfId="2830" priority="3118" stopIfTrue="1">
      <formula>WEEKDAY($A36)=1</formula>
    </cfRule>
  </conditionalFormatting>
  <conditionalFormatting sqref="FK36">
    <cfRule type="expression" dxfId="2829" priority="3117" stopIfTrue="1">
      <formula>WEEKDAY($A36)=1</formula>
    </cfRule>
  </conditionalFormatting>
  <conditionalFormatting sqref="FK36">
    <cfRule type="expression" dxfId="2828" priority="3116" stopIfTrue="1">
      <formula>WEEKDAY($A36)=1</formula>
    </cfRule>
  </conditionalFormatting>
  <conditionalFormatting sqref="FK36">
    <cfRule type="expression" dxfId="2827" priority="3115" stopIfTrue="1">
      <formula>WEEKDAY($A36)=1</formula>
    </cfRule>
  </conditionalFormatting>
  <conditionalFormatting sqref="FK36">
    <cfRule type="expression" dxfId="2826" priority="3114" stopIfTrue="1">
      <formula>WEEKDAY($A36)=1</formula>
    </cfRule>
  </conditionalFormatting>
  <conditionalFormatting sqref="FK36">
    <cfRule type="expression" dxfId="2825" priority="3109" stopIfTrue="1">
      <formula>WEEKDAY($A36)=1</formula>
    </cfRule>
  </conditionalFormatting>
  <conditionalFormatting sqref="FK36">
    <cfRule type="expression" dxfId="2824" priority="3112" stopIfTrue="1">
      <formula>WEEKDAY($A36)=1</formula>
    </cfRule>
  </conditionalFormatting>
  <conditionalFormatting sqref="FK36">
    <cfRule type="expression" dxfId="2823" priority="3111" stopIfTrue="1">
      <formula>WEEKDAY($A36)=1</formula>
    </cfRule>
  </conditionalFormatting>
  <conditionalFormatting sqref="FK36">
    <cfRule type="expression" dxfId="2822" priority="3110" stopIfTrue="1">
      <formula>WEEKDAY($A36)=1</formula>
    </cfRule>
  </conditionalFormatting>
  <conditionalFormatting sqref="FK36">
    <cfRule type="expression" dxfId="2821" priority="3108" stopIfTrue="1">
      <formula>WEEKDAY($A36)=1</formula>
    </cfRule>
  </conditionalFormatting>
  <conditionalFormatting sqref="FK36">
    <cfRule type="expression" dxfId="2820" priority="3107" stopIfTrue="1">
      <formula>WEEKDAY($A36)=1</formula>
    </cfRule>
  </conditionalFormatting>
  <conditionalFormatting sqref="FK36">
    <cfRule type="expression" dxfId="2819" priority="3106" stopIfTrue="1">
      <formula>WEEKDAY($A36)=1</formula>
    </cfRule>
  </conditionalFormatting>
  <conditionalFormatting sqref="FK36">
    <cfRule type="expression" dxfId="2818" priority="3105" stopIfTrue="1">
      <formula>WEEKDAY($A36)=1</formula>
    </cfRule>
  </conditionalFormatting>
  <conditionalFormatting sqref="FK36">
    <cfRule type="expression" dxfId="2817" priority="3058" stopIfTrue="1">
      <formula>WEEKDAY($A36)=1</formula>
    </cfRule>
  </conditionalFormatting>
  <conditionalFormatting sqref="FK36">
    <cfRule type="expression" dxfId="2816" priority="3104" stopIfTrue="1">
      <formula>WEEKDAY($A36)=1</formula>
    </cfRule>
  </conditionalFormatting>
  <conditionalFormatting sqref="FK36">
    <cfRule type="expression" dxfId="2815" priority="3103" stopIfTrue="1">
      <formula>WEEKDAY($A36)=1</formula>
    </cfRule>
  </conditionalFormatting>
  <conditionalFormatting sqref="FK36">
    <cfRule type="expression" dxfId="2814" priority="3102" stopIfTrue="1">
      <formula>WEEKDAY($A36)=1</formula>
    </cfRule>
  </conditionalFormatting>
  <conditionalFormatting sqref="FK36">
    <cfRule type="expression" dxfId="2813" priority="3101" stopIfTrue="1">
      <formula>WEEKDAY($A36)=1</formula>
    </cfRule>
  </conditionalFormatting>
  <conditionalFormatting sqref="FK36">
    <cfRule type="expression" dxfId="2812" priority="3100" stopIfTrue="1">
      <formula>WEEKDAY($A36)=1</formula>
    </cfRule>
  </conditionalFormatting>
  <conditionalFormatting sqref="FK36">
    <cfRule type="expression" dxfId="2811" priority="3099" stopIfTrue="1">
      <formula>WEEKDAY($A36)=1</formula>
    </cfRule>
  </conditionalFormatting>
  <conditionalFormatting sqref="FK36">
    <cfRule type="expression" dxfId="2810" priority="3098" stopIfTrue="1">
      <formula>WEEKDAY($A36)=1</formula>
    </cfRule>
  </conditionalFormatting>
  <conditionalFormatting sqref="FK36">
    <cfRule type="expression" dxfId="2809" priority="3097" stopIfTrue="1">
      <formula>WEEKDAY($A36)=1</formula>
    </cfRule>
  </conditionalFormatting>
  <conditionalFormatting sqref="FK36">
    <cfRule type="expression" dxfId="2808" priority="3096" stopIfTrue="1">
      <formula>WEEKDAY($A36)=1</formula>
    </cfRule>
  </conditionalFormatting>
  <conditionalFormatting sqref="FK36">
    <cfRule type="expression" dxfId="2807" priority="3095" stopIfTrue="1">
      <formula>WEEKDAY($A36)=1</formula>
    </cfRule>
  </conditionalFormatting>
  <conditionalFormatting sqref="FK36">
    <cfRule type="expression" dxfId="2806" priority="3094" stopIfTrue="1">
      <formula>WEEKDAY($A36)=1</formula>
    </cfRule>
  </conditionalFormatting>
  <conditionalFormatting sqref="FK36">
    <cfRule type="expression" dxfId="2805" priority="3093" stopIfTrue="1">
      <formula>WEEKDAY($A36)=1</formula>
    </cfRule>
  </conditionalFormatting>
  <conditionalFormatting sqref="FK36">
    <cfRule type="expression" dxfId="2804" priority="3092" stopIfTrue="1">
      <formula>WEEKDAY($A36)=1</formula>
    </cfRule>
  </conditionalFormatting>
  <conditionalFormatting sqref="FK36">
    <cfRule type="expression" dxfId="2803" priority="3091" stopIfTrue="1">
      <formula>WEEKDAY($A36)=1</formula>
    </cfRule>
  </conditionalFormatting>
  <conditionalFormatting sqref="FK36">
    <cfRule type="expression" dxfId="2802" priority="3090" stopIfTrue="1">
      <formula>WEEKDAY($A36)=1</formula>
    </cfRule>
  </conditionalFormatting>
  <conditionalFormatting sqref="FK36">
    <cfRule type="expression" dxfId="2801" priority="3089" stopIfTrue="1">
      <formula>WEEKDAY($A36)=1</formula>
    </cfRule>
  </conditionalFormatting>
  <conditionalFormatting sqref="FK36">
    <cfRule type="expression" dxfId="2800" priority="3088" stopIfTrue="1">
      <formula>WEEKDAY($A36)=1</formula>
    </cfRule>
  </conditionalFormatting>
  <conditionalFormatting sqref="FK36">
    <cfRule type="expression" dxfId="2799" priority="3087" stopIfTrue="1">
      <formula>WEEKDAY($A36)=1</formula>
    </cfRule>
  </conditionalFormatting>
  <conditionalFormatting sqref="FK36">
    <cfRule type="expression" dxfId="2798" priority="3086" stopIfTrue="1">
      <formula>WEEKDAY($A36)=1</formula>
    </cfRule>
  </conditionalFormatting>
  <conditionalFormatting sqref="FK36">
    <cfRule type="expression" dxfId="2797" priority="3085" stopIfTrue="1">
      <formula>WEEKDAY($A36)=1</formula>
    </cfRule>
  </conditionalFormatting>
  <conditionalFormatting sqref="FK36">
    <cfRule type="expression" dxfId="2796" priority="3084" stopIfTrue="1">
      <formula>WEEKDAY($A36)=1</formula>
    </cfRule>
  </conditionalFormatting>
  <conditionalFormatting sqref="FK36">
    <cfRule type="expression" dxfId="2795" priority="3083" stopIfTrue="1">
      <formula>WEEKDAY($A36)=1</formula>
    </cfRule>
  </conditionalFormatting>
  <conditionalFormatting sqref="FK36">
    <cfRule type="expression" dxfId="2794" priority="3082" stopIfTrue="1">
      <formula>WEEKDAY($A36)=1</formula>
    </cfRule>
  </conditionalFormatting>
  <conditionalFormatting sqref="FK36">
    <cfRule type="expression" dxfId="2793" priority="3081" stopIfTrue="1">
      <formula>WEEKDAY($A36)=1</formula>
    </cfRule>
  </conditionalFormatting>
  <conditionalFormatting sqref="FK36">
    <cfRule type="expression" dxfId="2792" priority="3080" stopIfTrue="1">
      <formula>WEEKDAY($A36)=1</formula>
    </cfRule>
  </conditionalFormatting>
  <conditionalFormatting sqref="FK36">
    <cfRule type="expression" dxfId="2791" priority="3079" stopIfTrue="1">
      <formula>WEEKDAY($A36)=1</formula>
    </cfRule>
  </conditionalFormatting>
  <conditionalFormatting sqref="FK36">
    <cfRule type="expression" dxfId="2790" priority="3078" stopIfTrue="1">
      <formula>WEEKDAY($A36)=1</formula>
    </cfRule>
  </conditionalFormatting>
  <conditionalFormatting sqref="FK36">
    <cfRule type="expression" dxfId="2789" priority="3077" stopIfTrue="1">
      <formula>WEEKDAY($A36)=1</formula>
    </cfRule>
  </conditionalFormatting>
  <conditionalFormatting sqref="FK36">
    <cfRule type="expression" dxfId="2788" priority="3076" stopIfTrue="1">
      <formula>WEEKDAY($A36)=1</formula>
    </cfRule>
  </conditionalFormatting>
  <conditionalFormatting sqref="FK36">
    <cfRule type="expression" dxfId="2787" priority="3075" stopIfTrue="1">
      <formula>WEEKDAY($A36)=1</formula>
    </cfRule>
  </conditionalFormatting>
  <conditionalFormatting sqref="FK36">
    <cfRule type="expression" dxfId="2786" priority="3074" stopIfTrue="1">
      <formula>WEEKDAY($A36)=1</formula>
    </cfRule>
  </conditionalFormatting>
  <conditionalFormatting sqref="FK36">
    <cfRule type="expression" dxfId="2785" priority="3073" stopIfTrue="1">
      <formula>WEEKDAY($A36)=1</formula>
    </cfRule>
  </conditionalFormatting>
  <conditionalFormatting sqref="FK36">
    <cfRule type="expression" dxfId="2784" priority="3072" stopIfTrue="1">
      <formula>WEEKDAY($A36)=1</formula>
    </cfRule>
  </conditionalFormatting>
  <conditionalFormatting sqref="FK36">
    <cfRule type="expression" dxfId="2783" priority="3071" stopIfTrue="1">
      <formula>WEEKDAY($A36)=1</formula>
    </cfRule>
  </conditionalFormatting>
  <conditionalFormatting sqref="FK36">
    <cfRule type="expression" dxfId="2782" priority="3070" stopIfTrue="1">
      <formula>WEEKDAY($A36)=1</formula>
    </cfRule>
  </conditionalFormatting>
  <conditionalFormatting sqref="FK36">
    <cfRule type="expression" dxfId="2781" priority="3069" stopIfTrue="1">
      <formula>WEEKDAY($A36)=1</formula>
    </cfRule>
  </conditionalFormatting>
  <conditionalFormatting sqref="FK36">
    <cfRule type="expression" dxfId="2780" priority="3068" stopIfTrue="1">
      <formula>WEEKDAY($A36)=1</formula>
    </cfRule>
  </conditionalFormatting>
  <conditionalFormatting sqref="FK36">
    <cfRule type="expression" dxfId="2779" priority="3067" stopIfTrue="1">
      <formula>WEEKDAY($A36)=1</formula>
    </cfRule>
  </conditionalFormatting>
  <conditionalFormatting sqref="FK36">
    <cfRule type="expression" dxfId="2778" priority="3066" stopIfTrue="1">
      <formula>WEEKDAY($A36)=1</formula>
    </cfRule>
  </conditionalFormatting>
  <conditionalFormatting sqref="FK36">
    <cfRule type="expression" dxfId="2777" priority="3065" stopIfTrue="1">
      <formula>WEEKDAY($A36)=1</formula>
    </cfRule>
  </conditionalFormatting>
  <conditionalFormatting sqref="FK36">
    <cfRule type="expression" dxfId="2776" priority="3064" stopIfTrue="1">
      <formula>WEEKDAY($A36)=1</formula>
    </cfRule>
  </conditionalFormatting>
  <conditionalFormatting sqref="FK36">
    <cfRule type="expression" dxfId="2775" priority="3063" stopIfTrue="1">
      <formula>WEEKDAY($A36)=1</formula>
    </cfRule>
  </conditionalFormatting>
  <conditionalFormatting sqref="FK36">
    <cfRule type="expression" dxfId="2774" priority="3062" stopIfTrue="1">
      <formula>WEEKDAY($A36)=1</formula>
    </cfRule>
  </conditionalFormatting>
  <conditionalFormatting sqref="FK36">
    <cfRule type="expression" dxfId="2773" priority="3061" stopIfTrue="1">
      <formula>WEEKDAY($A36)=1</formula>
    </cfRule>
  </conditionalFormatting>
  <conditionalFormatting sqref="FK36">
    <cfRule type="expression" dxfId="2772" priority="3060" stopIfTrue="1">
      <formula>WEEKDAY($A36)=1</formula>
    </cfRule>
  </conditionalFormatting>
  <conditionalFormatting sqref="FK36">
    <cfRule type="expression" dxfId="2771" priority="3059" stopIfTrue="1">
      <formula>WEEKDAY($A36)=1</formula>
    </cfRule>
  </conditionalFormatting>
  <conditionalFormatting sqref="FK36">
    <cfRule type="expression" dxfId="2770" priority="3057" stopIfTrue="1">
      <formula>WEEKDAY($A36)=1</formula>
    </cfRule>
  </conditionalFormatting>
  <conditionalFormatting sqref="FK36">
    <cfRule type="expression" dxfId="2769" priority="3056" stopIfTrue="1">
      <formula>WEEKDAY($A36)=1</formula>
    </cfRule>
  </conditionalFormatting>
  <conditionalFormatting sqref="FK36">
    <cfRule type="expression" dxfId="2768" priority="3055" stopIfTrue="1">
      <formula>WEEKDAY($A36)=1</formula>
    </cfRule>
  </conditionalFormatting>
  <conditionalFormatting sqref="FK36">
    <cfRule type="expression" dxfId="2767" priority="3054" stopIfTrue="1">
      <formula>WEEKDAY($A36)=1</formula>
    </cfRule>
  </conditionalFormatting>
  <conditionalFormatting sqref="FK36">
    <cfRule type="expression" dxfId="2766" priority="3053" stopIfTrue="1">
      <formula>WEEKDAY($A36)=1</formula>
    </cfRule>
  </conditionalFormatting>
  <conditionalFormatting sqref="FK36">
    <cfRule type="expression" dxfId="2765" priority="3052" stopIfTrue="1">
      <formula>WEEKDAY($A36)=1</formula>
    </cfRule>
  </conditionalFormatting>
  <conditionalFormatting sqref="FK36">
    <cfRule type="expression" dxfId="2764" priority="3051" stopIfTrue="1">
      <formula>WEEKDAY($A36)=1</formula>
    </cfRule>
  </conditionalFormatting>
  <conditionalFormatting sqref="FK36">
    <cfRule type="expression" dxfId="2763" priority="3050" stopIfTrue="1">
      <formula>WEEKDAY($A36)=1</formula>
    </cfRule>
  </conditionalFormatting>
  <conditionalFormatting sqref="FK36">
    <cfRule type="expression" dxfId="2762" priority="3049" stopIfTrue="1">
      <formula>WEEKDAY($A36)=1</formula>
    </cfRule>
  </conditionalFormatting>
  <conditionalFormatting sqref="FK36">
    <cfRule type="expression" dxfId="2761" priority="3048" stopIfTrue="1">
      <formula>WEEKDAY($A36)=1</formula>
    </cfRule>
  </conditionalFormatting>
  <conditionalFormatting sqref="FK36">
    <cfRule type="expression" dxfId="2760" priority="3047" stopIfTrue="1">
      <formula>WEEKDAY($A36)=1</formula>
    </cfRule>
  </conditionalFormatting>
  <conditionalFormatting sqref="FK36">
    <cfRule type="expression" dxfId="2759" priority="3046" stopIfTrue="1">
      <formula>WEEKDAY($A36)=1</formula>
    </cfRule>
  </conditionalFormatting>
  <conditionalFormatting sqref="FK36">
    <cfRule type="expression" dxfId="2758" priority="3045" stopIfTrue="1">
      <formula>WEEKDAY($A36)=1</formula>
    </cfRule>
  </conditionalFormatting>
  <conditionalFormatting sqref="FK36">
    <cfRule type="expression" dxfId="2757" priority="3044" stopIfTrue="1">
      <formula>WEEKDAY($A36)=1</formula>
    </cfRule>
  </conditionalFormatting>
  <conditionalFormatting sqref="FK36">
    <cfRule type="expression" dxfId="2756" priority="3043" stopIfTrue="1">
      <formula>WEEKDAY($A36)=1</formula>
    </cfRule>
  </conditionalFormatting>
  <conditionalFormatting sqref="FK36">
    <cfRule type="expression" dxfId="2755" priority="3042" stopIfTrue="1">
      <formula>WEEKDAY($A36)=1</formula>
    </cfRule>
  </conditionalFormatting>
  <conditionalFormatting sqref="FK36">
    <cfRule type="expression" dxfId="2754" priority="3041" stopIfTrue="1">
      <formula>WEEKDAY($A36)=1</formula>
    </cfRule>
  </conditionalFormatting>
  <conditionalFormatting sqref="FK36">
    <cfRule type="expression" dxfId="2753" priority="3040" stopIfTrue="1">
      <formula>WEEKDAY($A36)=1</formula>
    </cfRule>
  </conditionalFormatting>
  <conditionalFormatting sqref="FK36">
    <cfRule type="expression" dxfId="2752" priority="3039" stopIfTrue="1">
      <formula>WEEKDAY($A36)=1</formula>
    </cfRule>
  </conditionalFormatting>
  <conditionalFormatting sqref="FK36">
    <cfRule type="expression" dxfId="2751" priority="3038" stopIfTrue="1">
      <formula>WEEKDAY($A36)=1</formula>
    </cfRule>
  </conditionalFormatting>
  <conditionalFormatting sqref="FK36">
    <cfRule type="expression" dxfId="2750" priority="3037" stopIfTrue="1">
      <formula>WEEKDAY($A36)=1</formula>
    </cfRule>
  </conditionalFormatting>
  <conditionalFormatting sqref="FK36">
    <cfRule type="expression" dxfId="2749" priority="3036" stopIfTrue="1">
      <formula>WEEKDAY($A36)=1</formula>
    </cfRule>
  </conditionalFormatting>
  <conditionalFormatting sqref="FK36">
    <cfRule type="expression" dxfId="2748" priority="3035" stopIfTrue="1">
      <formula>WEEKDAY($A36)=1</formula>
    </cfRule>
  </conditionalFormatting>
  <conditionalFormatting sqref="FK36">
    <cfRule type="expression" dxfId="2747" priority="3034" stopIfTrue="1">
      <formula>WEEKDAY($A36)=1</formula>
    </cfRule>
  </conditionalFormatting>
  <conditionalFormatting sqref="FK36">
    <cfRule type="expression" dxfId="2746" priority="3033" stopIfTrue="1">
      <formula>WEEKDAY($A36)=1</formula>
    </cfRule>
  </conditionalFormatting>
  <conditionalFormatting sqref="FK36">
    <cfRule type="expression" dxfId="2745" priority="3032" stopIfTrue="1">
      <formula>WEEKDAY($A36)=1</formula>
    </cfRule>
  </conditionalFormatting>
  <conditionalFormatting sqref="FK36">
    <cfRule type="expression" dxfId="2744" priority="3031" stopIfTrue="1">
      <formula>WEEKDAY($A36)=1</formula>
    </cfRule>
  </conditionalFormatting>
  <conditionalFormatting sqref="FK36">
    <cfRule type="expression" dxfId="2743" priority="3030" stopIfTrue="1">
      <formula>WEEKDAY($A36)=1</formula>
    </cfRule>
  </conditionalFormatting>
  <conditionalFormatting sqref="FK36">
    <cfRule type="expression" dxfId="2742" priority="3029" stopIfTrue="1">
      <formula>WEEKDAY($A36)=1</formula>
    </cfRule>
  </conditionalFormatting>
  <conditionalFormatting sqref="FK36">
    <cfRule type="expression" dxfId="2741" priority="3028" stopIfTrue="1">
      <formula>WEEKDAY($A36)=1</formula>
    </cfRule>
  </conditionalFormatting>
  <conditionalFormatting sqref="FK36">
    <cfRule type="expression" dxfId="2740" priority="3027" stopIfTrue="1">
      <formula>WEEKDAY($A36)=1</formula>
    </cfRule>
  </conditionalFormatting>
  <conditionalFormatting sqref="FK36">
    <cfRule type="expression" dxfId="2739" priority="3026" stopIfTrue="1">
      <formula>WEEKDAY($A36)=1</formula>
    </cfRule>
  </conditionalFormatting>
  <conditionalFormatting sqref="FK36">
    <cfRule type="expression" dxfId="2738" priority="3025" stopIfTrue="1">
      <formula>WEEKDAY($A36)=1</formula>
    </cfRule>
  </conditionalFormatting>
  <conditionalFormatting sqref="FK36">
    <cfRule type="expression" dxfId="2737" priority="3024" stopIfTrue="1">
      <formula>WEEKDAY($A36)=1</formula>
    </cfRule>
  </conditionalFormatting>
  <conditionalFormatting sqref="FK36">
    <cfRule type="expression" dxfId="2736" priority="3020" stopIfTrue="1">
      <formula>WEEKDAY($A36)=1</formula>
    </cfRule>
  </conditionalFormatting>
  <conditionalFormatting sqref="FK36">
    <cfRule type="expression" dxfId="2735" priority="3023" stopIfTrue="1">
      <formula>WEEKDAY($A36)=1</formula>
    </cfRule>
  </conditionalFormatting>
  <conditionalFormatting sqref="FK36">
    <cfRule type="expression" dxfId="2734" priority="3022" stopIfTrue="1">
      <formula>WEEKDAY($A36)=1</formula>
    </cfRule>
  </conditionalFormatting>
  <conditionalFormatting sqref="FK36">
    <cfRule type="expression" dxfId="2733" priority="3021" stopIfTrue="1">
      <formula>WEEKDAY($A36)=1</formula>
    </cfRule>
  </conditionalFormatting>
  <conditionalFormatting sqref="FK36">
    <cfRule type="expression" dxfId="2732" priority="3019" stopIfTrue="1">
      <formula>WEEKDAY($A36)=1</formula>
    </cfRule>
  </conditionalFormatting>
  <conditionalFormatting sqref="FK36">
    <cfRule type="expression" dxfId="2731" priority="3018" stopIfTrue="1">
      <formula>WEEKDAY($A36)=1</formula>
    </cfRule>
  </conditionalFormatting>
  <conditionalFormatting sqref="FK36">
    <cfRule type="expression" dxfId="2730" priority="3017" stopIfTrue="1">
      <formula>WEEKDAY($A36)=1</formula>
    </cfRule>
  </conditionalFormatting>
  <conditionalFormatting sqref="FK36">
    <cfRule type="expression" dxfId="2729" priority="3016" stopIfTrue="1">
      <formula>WEEKDAY($A36)=1</formula>
    </cfRule>
  </conditionalFormatting>
  <conditionalFormatting sqref="FK36">
    <cfRule type="expression" dxfId="2728" priority="2969" stopIfTrue="1">
      <formula>WEEKDAY($A36)=1</formula>
    </cfRule>
  </conditionalFormatting>
  <conditionalFormatting sqref="FK36">
    <cfRule type="expression" dxfId="2727" priority="3015" stopIfTrue="1">
      <formula>WEEKDAY($A36)=1</formula>
    </cfRule>
  </conditionalFormatting>
  <conditionalFormatting sqref="FK36">
    <cfRule type="expression" dxfId="2726" priority="3014" stopIfTrue="1">
      <formula>WEEKDAY($A36)=1</formula>
    </cfRule>
  </conditionalFormatting>
  <conditionalFormatting sqref="FK36">
    <cfRule type="expression" dxfId="2725" priority="3013" stopIfTrue="1">
      <formula>WEEKDAY($A36)=1</formula>
    </cfRule>
  </conditionalFormatting>
  <conditionalFormatting sqref="FK36">
    <cfRule type="expression" dxfId="2724" priority="3012" stopIfTrue="1">
      <formula>WEEKDAY($A36)=1</formula>
    </cfRule>
  </conditionalFormatting>
  <conditionalFormatting sqref="FK36">
    <cfRule type="expression" dxfId="2723" priority="3011" stopIfTrue="1">
      <formula>WEEKDAY($A36)=1</formula>
    </cfRule>
  </conditionalFormatting>
  <conditionalFormatting sqref="FK36">
    <cfRule type="expression" dxfId="2722" priority="3010" stopIfTrue="1">
      <formula>WEEKDAY($A36)=1</formula>
    </cfRule>
  </conditionalFormatting>
  <conditionalFormatting sqref="FK36">
    <cfRule type="expression" dxfId="2721" priority="3009" stopIfTrue="1">
      <formula>WEEKDAY($A36)=1</formula>
    </cfRule>
  </conditionalFormatting>
  <conditionalFormatting sqref="FK36">
    <cfRule type="expression" dxfId="2720" priority="3008" stopIfTrue="1">
      <formula>WEEKDAY($A36)=1</formula>
    </cfRule>
  </conditionalFormatting>
  <conditionalFormatting sqref="FK36">
    <cfRule type="expression" dxfId="2719" priority="3007" stopIfTrue="1">
      <formula>WEEKDAY($A36)=1</formula>
    </cfRule>
  </conditionalFormatting>
  <conditionalFormatting sqref="FK36">
    <cfRule type="expression" dxfId="2718" priority="3006" stopIfTrue="1">
      <formula>WEEKDAY($A36)=1</formula>
    </cfRule>
  </conditionalFormatting>
  <conditionalFormatting sqref="FK36">
    <cfRule type="expression" dxfId="2717" priority="3005" stopIfTrue="1">
      <formula>WEEKDAY($A36)=1</formula>
    </cfRule>
  </conditionalFormatting>
  <conditionalFormatting sqref="FK36">
    <cfRule type="expression" dxfId="2716" priority="3004" stopIfTrue="1">
      <formula>WEEKDAY($A36)=1</formula>
    </cfRule>
  </conditionalFormatting>
  <conditionalFormatting sqref="FK36">
    <cfRule type="expression" dxfId="2715" priority="3003" stopIfTrue="1">
      <formula>WEEKDAY($A36)=1</formula>
    </cfRule>
  </conditionalFormatting>
  <conditionalFormatting sqref="FK36">
    <cfRule type="expression" dxfId="2714" priority="3002" stopIfTrue="1">
      <formula>WEEKDAY($A36)=1</formula>
    </cfRule>
  </conditionalFormatting>
  <conditionalFormatting sqref="FK36">
    <cfRule type="expression" dxfId="2713" priority="3001" stopIfTrue="1">
      <formula>WEEKDAY($A36)=1</formula>
    </cfRule>
  </conditionalFormatting>
  <conditionalFormatting sqref="FK36">
    <cfRule type="expression" dxfId="2712" priority="3000" stopIfTrue="1">
      <formula>WEEKDAY($A36)=1</formula>
    </cfRule>
  </conditionalFormatting>
  <conditionalFormatting sqref="FK36">
    <cfRule type="expression" dxfId="2711" priority="2999" stopIfTrue="1">
      <formula>WEEKDAY($A36)=1</formula>
    </cfRule>
  </conditionalFormatting>
  <conditionalFormatting sqref="FK36">
    <cfRule type="expression" dxfId="2710" priority="2998" stopIfTrue="1">
      <formula>WEEKDAY($A36)=1</formula>
    </cfRule>
  </conditionalFormatting>
  <conditionalFormatting sqref="FK36">
    <cfRule type="expression" dxfId="2709" priority="2997" stopIfTrue="1">
      <formula>WEEKDAY($A36)=1</formula>
    </cfRule>
  </conditionalFormatting>
  <conditionalFormatting sqref="FK36">
    <cfRule type="expression" dxfId="2708" priority="2996" stopIfTrue="1">
      <formula>WEEKDAY($A36)=1</formula>
    </cfRule>
  </conditionalFormatting>
  <conditionalFormatting sqref="FK36">
    <cfRule type="expression" dxfId="2707" priority="2995" stopIfTrue="1">
      <formula>WEEKDAY($A36)=1</formula>
    </cfRule>
  </conditionalFormatting>
  <conditionalFormatting sqref="FK36">
    <cfRule type="expression" dxfId="2706" priority="2994" stopIfTrue="1">
      <formula>WEEKDAY($A36)=1</formula>
    </cfRule>
  </conditionalFormatting>
  <conditionalFormatting sqref="FK36">
    <cfRule type="expression" dxfId="2705" priority="2993" stopIfTrue="1">
      <formula>WEEKDAY($A36)=1</formula>
    </cfRule>
  </conditionalFormatting>
  <conditionalFormatting sqref="FK36">
    <cfRule type="expression" dxfId="2704" priority="2992" stopIfTrue="1">
      <formula>WEEKDAY($A36)=1</formula>
    </cfRule>
  </conditionalFormatting>
  <conditionalFormatting sqref="FK36">
    <cfRule type="expression" dxfId="2703" priority="2991" stopIfTrue="1">
      <formula>WEEKDAY($A36)=1</formula>
    </cfRule>
  </conditionalFormatting>
  <conditionalFormatting sqref="FK36">
    <cfRule type="expression" dxfId="2702" priority="2990" stopIfTrue="1">
      <formula>WEEKDAY($A36)=1</formula>
    </cfRule>
  </conditionalFormatting>
  <conditionalFormatting sqref="FK36">
    <cfRule type="expression" dxfId="2701" priority="2989" stopIfTrue="1">
      <formula>WEEKDAY($A36)=1</formula>
    </cfRule>
  </conditionalFormatting>
  <conditionalFormatting sqref="FK36">
    <cfRule type="expression" dxfId="2700" priority="2988" stopIfTrue="1">
      <formula>WEEKDAY($A36)=1</formula>
    </cfRule>
  </conditionalFormatting>
  <conditionalFormatting sqref="FK36">
    <cfRule type="expression" dxfId="2699" priority="2987" stopIfTrue="1">
      <formula>WEEKDAY($A36)=1</formula>
    </cfRule>
  </conditionalFormatting>
  <conditionalFormatting sqref="FK36">
    <cfRule type="expression" dxfId="2698" priority="2986" stopIfTrue="1">
      <formula>WEEKDAY($A36)=1</formula>
    </cfRule>
  </conditionalFormatting>
  <conditionalFormatting sqref="FK36">
    <cfRule type="expression" dxfId="2697" priority="2985" stopIfTrue="1">
      <formula>WEEKDAY($A36)=1</formula>
    </cfRule>
  </conditionalFormatting>
  <conditionalFormatting sqref="FK36">
    <cfRule type="expression" dxfId="2696" priority="2984" stopIfTrue="1">
      <formula>WEEKDAY($A36)=1</formula>
    </cfRule>
  </conditionalFormatting>
  <conditionalFormatting sqref="FK36">
    <cfRule type="expression" dxfId="2695" priority="2983" stopIfTrue="1">
      <formula>WEEKDAY($A36)=1</formula>
    </cfRule>
  </conditionalFormatting>
  <conditionalFormatting sqref="FK36">
    <cfRule type="expression" dxfId="2694" priority="2982" stopIfTrue="1">
      <formula>WEEKDAY($A36)=1</formula>
    </cfRule>
  </conditionalFormatting>
  <conditionalFormatting sqref="FK36">
    <cfRule type="expression" dxfId="2693" priority="2981" stopIfTrue="1">
      <formula>WEEKDAY($A36)=1</formula>
    </cfRule>
  </conditionalFormatting>
  <conditionalFormatting sqref="FK36">
    <cfRule type="expression" dxfId="2692" priority="2980" stopIfTrue="1">
      <formula>WEEKDAY($A36)=1</formula>
    </cfRule>
  </conditionalFormatting>
  <conditionalFormatting sqref="FK36">
    <cfRule type="expression" dxfId="2691" priority="2979" stopIfTrue="1">
      <formula>WEEKDAY($A36)=1</formula>
    </cfRule>
  </conditionalFormatting>
  <conditionalFormatting sqref="FK36">
    <cfRule type="expression" dxfId="2690" priority="2978" stopIfTrue="1">
      <formula>WEEKDAY($A36)=1</formula>
    </cfRule>
  </conditionalFormatting>
  <conditionalFormatting sqref="FK36">
    <cfRule type="expression" dxfId="2689" priority="2977" stopIfTrue="1">
      <formula>WEEKDAY($A36)=1</formula>
    </cfRule>
  </conditionalFormatting>
  <conditionalFormatting sqref="FK36">
    <cfRule type="expression" dxfId="2688" priority="2976" stopIfTrue="1">
      <formula>WEEKDAY($A36)=1</formula>
    </cfRule>
  </conditionalFormatting>
  <conditionalFormatting sqref="FK36">
    <cfRule type="expression" dxfId="2687" priority="2975" stopIfTrue="1">
      <formula>WEEKDAY($A36)=1</formula>
    </cfRule>
  </conditionalFormatting>
  <conditionalFormatting sqref="FK36">
    <cfRule type="expression" dxfId="2686" priority="2974" stopIfTrue="1">
      <formula>WEEKDAY($A36)=1</formula>
    </cfRule>
  </conditionalFormatting>
  <conditionalFormatting sqref="FK36">
    <cfRule type="expression" dxfId="2685" priority="2973" stopIfTrue="1">
      <formula>WEEKDAY($A36)=1</formula>
    </cfRule>
  </conditionalFormatting>
  <conditionalFormatting sqref="FK36">
    <cfRule type="expression" dxfId="2684" priority="2972" stopIfTrue="1">
      <formula>WEEKDAY($A36)=1</formula>
    </cfRule>
  </conditionalFormatting>
  <conditionalFormatting sqref="FK36">
    <cfRule type="expression" dxfId="2683" priority="2971" stopIfTrue="1">
      <formula>WEEKDAY($A36)=1</formula>
    </cfRule>
  </conditionalFormatting>
  <conditionalFormatting sqref="FK36">
    <cfRule type="expression" dxfId="2682" priority="2970" stopIfTrue="1">
      <formula>WEEKDAY($A36)=1</formula>
    </cfRule>
  </conditionalFormatting>
  <conditionalFormatting sqref="FK36">
    <cfRule type="expression" dxfId="2681" priority="2968" stopIfTrue="1">
      <formula>WEEKDAY($A36)=1</formula>
    </cfRule>
  </conditionalFormatting>
  <conditionalFormatting sqref="FK36">
    <cfRule type="expression" dxfId="2680" priority="2967" stopIfTrue="1">
      <formula>WEEKDAY($A36)=1</formula>
    </cfRule>
  </conditionalFormatting>
  <conditionalFormatting sqref="FK36">
    <cfRule type="expression" dxfId="2679" priority="2966" stopIfTrue="1">
      <formula>WEEKDAY($A36)=1</formula>
    </cfRule>
  </conditionalFormatting>
  <conditionalFormatting sqref="FK36">
    <cfRule type="expression" dxfId="2678" priority="2965" stopIfTrue="1">
      <formula>WEEKDAY($A36)=1</formula>
    </cfRule>
  </conditionalFormatting>
  <conditionalFormatting sqref="FK36">
    <cfRule type="expression" dxfId="2677" priority="2964" stopIfTrue="1">
      <formula>WEEKDAY($A36)=1</formula>
    </cfRule>
  </conditionalFormatting>
  <conditionalFormatting sqref="FK36">
    <cfRule type="expression" dxfId="2676" priority="2963" stopIfTrue="1">
      <formula>WEEKDAY($A36)=1</formula>
    </cfRule>
  </conditionalFormatting>
  <conditionalFormatting sqref="FK36">
    <cfRule type="expression" dxfId="2675" priority="2962" stopIfTrue="1">
      <formula>WEEKDAY($A36)=1</formula>
    </cfRule>
  </conditionalFormatting>
  <conditionalFormatting sqref="FK36">
    <cfRule type="expression" dxfId="2674" priority="2961" stopIfTrue="1">
      <formula>WEEKDAY($A36)=1</formula>
    </cfRule>
  </conditionalFormatting>
  <conditionalFormatting sqref="FK36">
    <cfRule type="expression" dxfId="2673" priority="2960" stopIfTrue="1">
      <formula>WEEKDAY($A36)=1</formula>
    </cfRule>
  </conditionalFormatting>
  <conditionalFormatting sqref="FK36">
    <cfRule type="expression" dxfId="2672" priority="2959" stopIfTrue="1">
      <formula>WEEKDAY($A36)=1</formula>
    </cfRule>
  </conditionalFormatting>
  <conditionalFormatting sqref="FK36">
    <cfRule type="expression" dxfId="2671" priority="2958" stopIfTrue="1">
      <formula>WEEKDAY($A36)=1</formula>
    </cfRule>
  </conditionalFormatting>
  <conditionalFormatting sqref="FK36">
    <cfRule type="expression" dxfId="2670" priority="2957" stopIfTrue="1">
      <formula>WEEKDAY($A36)=1</formula>
    </cfRule>
  </conditionalFormatting>
  <conditionalFormatting sqref="FK36">
    <cfRule type="expression" dxfId="2669" priority="2956" stopIfTrue="1">
      <formula>WEEKDAY($A36)=1</formula>
    </cfRule>
  </conditionalFormatting>
  <conditionalFormatting sqref="FK36">
    <cfRule type="expression" dxfId="2668" priority="2955" stopIfTrue="1">
      <formula>WEEKDAY($A36)=1</formula>
    </cfRule>
  </conditionalFormatting>
  <conditionalFormatting sqref="FK36">
    <cfRule type="expression" dxfId="2667" priority="2954" stopIfTrue="1">
      <formula>WEEKDAY($A36)=1</formula>
    </cfRule>
  </conditionalFormatting>
  <conditionalFormatting sqref="FK36">
    <cfRule type="expression" dxfId="2666" priority="2953" stopIfTrue="1">
      <formula>WEEKDAY($A36)=1</formula>
    </cfRule>
  </conditionalFormatting>
  <conditionalFormatting sqref="FK36">
    <cfRule type="expression" dxfId="2665" priority="2952" stopIfTrue="1">
      <formula>WEEKDAY($A36)=1</formula>
    </cfRule>
  </conditionalFormatting>
  <conditionalFormatting sqref="FK36">
    <cfRule type="expression" dxfId="2664" priority="2951" stopIfTrue="1">
      <formula>WEEKDAY($A36)=1</formula>
    </cfRule>
  </conditionalFormatting>
  <conditionalFormatting sqref="FK36">
    <cfRule type="expression" dxfId="2663" priority="2950" stopIfTrue="1">
      <formula>WEEKDAY($A36)=1</formula>
    </cfRule>
  </conditionalFormatting>
  <conditionalFormatting sqref="FK36">
    <cfRule type="expression" dxfId="2662" priority="2949" stopIfTrue="1">
      <formula>WEEKDAY($A36)=1</formula>
    </cfRule>
  </conditionalFormatting>
  <conditionalFormatting sqref="FK36">
    <cfRule type="expression" dxfId="2661" priority="2948" stopIfTrue="1">
      <formula>WEEKDAY($A36)=1</formula>
    </cfRule>
  </conditionalFormatting>
  <conditionalFormatting sqref="FK36">
    <cfRule type="expression" dxfId="2660" priority="2947" stopIfTrue="1">
      <formula>WEEKDAY($A36)=1</formula>
    </cfRule>
  </conditionalFormatting>
  <conditionalFormatting sqref="FK36">
    <cfRule type="expression" dxfId="2659" priority="2946" stopIfTrue="1">
      <formula>WEEKDAY($A36)=1</formula>
    </cfRule>
  </conditionalFormatting>
  <conditionalFormatting sqref="FK36">
    <cfRule type="expression" dxfId="2658" priority="2945" stopIfTrue="1">
      <formula>WEEKDAY($A36)=1</formula>
    </cfRule>
  </conditionalFormatting>
  <conditionalFormatting sqref="FK36">
    <cfRule type="expression" dxfId="2657" priority="2944" stopIfTrue="1">
      <formula>WEEKDAY($A36)=1</formula>
    </cfRule>
  </conditionalFormatting>
  <conditionalFormatting sqref="FK36">
    <cfRule type="expression" dxfId="2656" priority="2943" stopIfTrue="1">
      <formula>WEEKDAY($A36)=1</formula>
    </cfRule>
  </conditionalFormatting>
  <conditionalFormatting sqref="FK36">
    <cfRule type="expression" dxfId="2655" priority="2942" stopIfTrue="1">
      <formula>WEEKDAY($A36)=1</formula>
    </cfRule>
  </conditionalFormatting>
  <conditionalFormatting sqref="FK36">
    <cfRule type="expression" dxfId="2654" priority="2941" stopIfTrue="1">
      <formula>WEEKDAY($A36)=1</formula>
    </cfRule>
  </conditionalFormatting>
  <conditionalFormatting sqref="FK36">
    <cfRule type="expression" dxfId="2653" priority="2940" stopIfTrue="1">
      <formula>WEEKDAY($A36)=1</formula>
    </cfRule>
  </conditionalFormatting>
  <conditionalFormatting sqref="FK36">
    <cfRule type="expression" dxfId="2652" priority="2939" stopIfTrue="1">
      <formula>WEEKDAY($A36)=1</formula>
    </cfRule>
  </conditionalFormatting>
  <conditionalFormatting sqref="FK36">
    <cfRule type="expression" dxfId="2651" priority="2938" stopIfTrue="1">
      <formula>WEEKDAY($A36)=1</formula>
    </cfRule>
  </conditionalFormatting>
  <conditionalFormatting sqref="FK36">
    <cfRule type="expression" dxfId="2650" priority="2937" stopIfTrue="1">
      <formula>WEEKDAY($A36)=1</formula>
    </cfRule>
  </conditionalFormatting>
  <conditionalFormatting sqref="FK36">
    <cfRule type="expression" dxfId="2649" priority="2936" stopIfTrue="1">
      <formula>WEEKDAY($A36)=1</formula>
    </cfRule>
  </conditionalFormatting>
  <conditionalFormatting sqref="FK36">
    <cfRule type="expression" dxfId="2648" priority="2935" stopIfTrue="1">
      <formula>WEEKDAY($A36)=1</formula>
    </cfRule>
  </conditionalFormatting>
  <conditionalFormatting sqref="FK36">
    <cfRule type="expression" dxfId="2647" priority="2931" stopIfTrue="1">
      <formula>WEEKDAY($A36)=1</formula>
    </cfRule>
  </conditionalFormatting>
  <conditionalFormatting sqref="FK36">
    <cfRule type="expression" dxfId="2646" priority="2934" stopIfTrue="1">
      <formula>WEEKDAY($A36)=1</formula>
    </cfRule>
  </conditionalFormatting>
  <conditionalFormatting sqref="FK36">
    <cfRule type="expression" dxfId="2645" priority="2933" stopIfTrue="1">
      <formula>WEEKDAY($A36)=1</formula>
    </cfRule>
  </conditionalFormatting>
  <conditionalFormatting sqref="FK36">
    <cfRule type="expression" dxfId="2644" priority="2932" stopIfTrue="1">
      <formula>WEEKDAY($A36)=1</formula>
    </cfRule>
  </conditionalFormatting>
  <conditionalFormatting sqref="FK36">
    <cfRule type="expression" dxfId="2643" priority="2930" stopIfTrue="1">
      <formula>WEEKDAY($A36)=1</formula>
    </cfRule>
  </conditionalFormatting>
  <conditionalFormatting sqref="FK36">
    <cfRule type="expression" dxfId="2642" priority="2929" stopIfTrue="1">
      <formula>WEEKDAY($A36)=1</formula>
    </cfRule>
  </conditionalFormatting>
  <conditionalFormatting sqref="FK36">
    <cfRule type="expression" dxfId="2641" priority="2928" stopIfTrue="1">
      <formula>WEEKDAY($A36)=1</formula>
    </cfRule>
  </conditionalFormatting>
  <conditionalFormatting sqref="FK36">
    <cfRule type="expression" dxfId="2640" priority="2927" stopIfTrue="1">
      <formula>WEEKDAY($A36)=1</formula>
    </cfRule>
  </conditionalFormatting>
  <conditionalFormatting sqref="FK36">
    <cfRule type="expression" dxfId="2639" priority="2880" stopIfTrue="1">
      <formula>WEEKDAY($A36)=1</formula>
    </cfRule>
  </conditionalFormatting>
  <conditionalFormatting sqref="FK36">
    <cfRule type="expression" dxfId="2638" priority="2926" stopIfTrue="1">
      <formula>WEEKDAY($A36)=1</formula>
    </cfRule>
  </conditionalFormatting>
  <conditionalFormatting sqref="FK36">
    <cfRule type="expression" dxfId="2637" priority="2925" stopIfTrue="1">
      <formula>WEEKDAY($A36)=1</formula>
    </cfRule>
  </conditionalFormatting>
  <conditionalFormatting sqref="FK36">
    <cfRule type="expression" dxfId="2636" priority="2924" stopIfTrue="1">
      <formula>WEEKDAY($A36)=1</formula>
    </cfRule>
  </conditionalFormatting>
  <conditionalFormatting sqref="FK36">
    <cfRule type="expression" dxfId="2635" priority="2923" stopIfTrue="1">
      <formula>WEEKDAY($A36)=1</formula>
    </cfRule>
  </conditionalFormatting>
  <conditionalFormatting sqref="FK36">
    <cfRule type="expression" dxfId="2634" priority="2922" stopIfTrue="1">
      <formula>WEEKDAY($A36)=1</formula>
    </cfRule>
  </conditionalFormatting>
  <conditionalFormatting sqref="FK36">
    <cfRule type="expression" dxfId="2633" priority="2921" stopIfTrue="1">
      <formula>WEEKDAY($A36)=1</formula>
    </cfRule>
  </conditionalFormatting>
  <conditionalFormatting sqref="FK36">
    <cfRule type="expression" dxfId="2632" priority="2920" stopIfTrue="1">
      <formula>WEEKDAY($A36)=1</formula>
    </cfRule>
  </conditionalFormatting>
  <conditionalFormatting sqref="FK36">
    <cfRule type="expression" dxfId="2631" priority="2919" stopIfTrue="1">
      <formula>WEEKDAY($A36)=1</formula>
    </cfRule>
  </conditionalFormatting>
  <conditionalFormatting sqref="FK36">
    <cfRule type="expression" dxfId="2630" priority="2918" stopIfTrue="1">
      <formula>WEEKDAY($A36)=1</formula>
    </cfRule>
  </conditionalFormatting>
  <conditionalFormatting sqref="FK36">
    <cfRule type="expression" dxfId="2629" priority="2917" stopIfTrue="1">
      <formula>WEEKDAY($A36)=1</formula>
    </cfRule>
  </conditionalFormatting>
  <conditionalFormatting sqref="FK36">
    <cfRule type="expression" dxfId="2628" priority="2916" stopIfTrue="1">
      <formula>WEEKDAY($A36)=1</formula>
    </cfRule>
  </conditionalFormatting>
  <conditionalFormatting sqref="FK36">
    <cfRule type="expression" dxfId="2627" priority="2915" stopIfTrue="1">
      <formula>WEEKDAY($A36)=1</formula>
    </cfRule>
  </conditionalFormatting>
  <conditionalFormatting sqref="FK36">
    <cfRule type="expression" dxfId="2626" priority="2914" stopIfTrue="1">
      <formula>WEEKDAY($A36)=1</formula>
    </cfRule>
  </conditionalFormatting>
  <conditionalFormatting sqref="FK36">
    <cfRule type="expression" dxfId="2625" priority="2913" stopIfTrue="1">
      <formula>WEEKDAY($A36)=1</formula>
    </cfRule>
  </conditionalFormatting>
  <conditionalFormatting sqref="FK36">
    <cfRule type="expression" dxfId="2624" priority="2912" stopIfTrue="1">
      <formula>WEEKDAY($A36)=1</formula>
    </cfRule>
  </conditionalFormatting>
  <conditionalFormatting sqref="FK36">
    <cfRule type="expression" dxfId="2623" priority="2911" stopIfTrue="1">
      <formula>WEEKDAY($A36)=1</formula>
    </cfRule>
  </conditionalFormatting>
  <conditionalFormatting sqref="FK36">
    <cfRule type="expression" dxfId="2622" priority="2910" stopIfTrue="1">
      <formula>WEEKDAY($A36)=1</formula>
    </cfRule>
  </conditionalFormatting>
  <conditionalFormatting sqref="FK36">
    <cfRule type="expression" dxfId="2621" priority="2909" stopIfTrue="1">
      <formula>WEEKDAY($A36)=1</formula>
    </cfRule>
  </conditionalFormatting>
  <conditionalFormatting sqref="FK36">
    <cfRule type="expression" dxfId="2620" priority="2908" stopIfTrue="1">
      <formula>WEEKDAY($A36)=1</formula>
    </cfRule>
  </conditionalFormatting>
  <conditionalFormatting sqref="FK36">
    <cfRule type="expression" dxfId="2619" priority="2907" stopIfTrue="1">
      <formula>WEEKDAY($A36)=1</formula>
    </cfRule>
  </conditionalFormatting>
  <conditionalFormatting sqref="FK36">
    <cfRule type="expression" dxfId="2618" priority="2906" stopIfTrue="1">
      <formula>WEEKDAY($A36)=1</formula>
    </cfRule>
  </conditionalFormatting>
  <conditionalFormatting sqref="FK36">
    <cfRule type="expression" dxfId="2617" priority="2905" stopIfTrue="1">
      <formula>WEEKDAY($A36)=1</formula>
    </cfRule>
  </conditionalFormatting>
  <conditionalFormatting sqref="FK36">
    <cfRule type="expression" dxfId="2616" priority="2904" stopIfTrue="1">
      <formula>WEEKDAY($A36)=1</formula>
    </cfRule>
  </conditionalFormatting>
  <conditionalFormatting sqref="FK36">
    <cfRule type="expression" dxfId="2615" priority="2903" stopIfTrue="1">
      <formula>WEEKDAY($A36)=1</formula>
    </cfRule>
  </conditionalFormatting>
  <conditionalFormatting sqref="FK36">
    <cfRule type="expression" dxfId="2614" priority="2902" stopIfTrue="1">
      <formula>WEEKDAY($A36)=1</formula>
    </cfRule>
  </conditionalFormatting>
  <conditionalFormatting sqref="FK36">
    <cfRule type="expression" dxfId="2613" priority="2901" stopIfTrue="1">
      <formula>WEEKDAY($A36)=1</formula>
    </cfRule>
  </conditionalFormatting>
  <conditionalFormatting sqref="FK36">
    <cfRule type="expression" dxfId="2612" priority="2900" stopIfTrue="1">
      <formula>WEEKDAY($A36)=1</formula>
    </cfRule>
  </conditionalFormatting>
  <conditionalFormatting sqref="FK36">
    <cfRule type="expression" dxfId="2611" priority="2899" stopIfTrue="1">
      <formula>WEEKDAY($A36)=1</formula>
    </cfRule>
  </conditionalFormatting>
  <conditionalFormatting sqref="FK36">
    <cfRule type="expression" dxfId="2610" priority="2898" stopIfTrue="1">
      <formula>WEEKDAY($A36)=1</formula>
    </cfRule>
  </conditionalFormatting>
  <conditionalFormatting sqref="FK36">
    <cfRule type="expression" dxfId="2609" priority="2897" stopIfTrue="1">
      <formula>WEEKDAY($A36)=1</formula>
    </cfRule>
  </conditionalFormatting>
  <conditionalFormatting sqref="FK36">
    <cfRule type="expression" dxfId="2608" priority="2896" stopIfTrue="1">
      <formula>WEEKDAY($A36)=1</formula>
    </cfRule>
  </conditionalFormatting>
  <conditionalFormatting sqref="FK36">
    <cfRule type="expression" dxfId="2607" priority="2895" stopIfTrue="1">
      <formula>WEEKDAY($A36)=1</formula>
    </cfRule>
  </conditionalFormatting>
  <conditionalFormatting sqref="FK36">
    <cfRule type="expression" dxfId="2606" priority="2894" stopIfTrue="1">
      <formula>WEEKDAY($A36)=1</formula>
    </cfRule>
  </conditionalFormatting>
  <conditionalFormatting sqref="FK36">
    <cfRule type="expression" dxfId="2605" priority="2893" stopIfTrue="1">
      <formula>WEEKDAY($A36)=1</formula>
    </cfRule>
  </conditionalFormatting>
  <conditionalFormatting sqref="FK36">
    <cfRule type="expression" dxfId="2604" priority="2892" stopIfTrue="1">
      <formula>WEEKDAY($A36)=1</formula>
    </cfRule>
  </conditionalFormatting>
  <conditionalFormatting sqref="FK36">
    <cfRule type="expression" dxfId="2603" priority="2891" stopIfTrue="1">
      <formula>WEEKDAY($A36)=1</formula>
    </cfRule>
  </conditionalFormatting>
  <conditionalFormatting sqref="FK36">
    <cfRule type="expression" dxfId="2602" priority="2890" stopIfTrue="1">
      <formula>WEEKDAY($A36)=1</formula>
    </cfRule>
  </conditionalFormatting>
  <conditionalFormatting sqref="FK36">
    <cfRule type="expression" dxfId="2601" priority="2889" stopIfTrue="1">
      <formula>WEEKDAY($A36)=1</formula>
    </cfRule>
  </conditionalFormatting>
  <conditionalFormatting sqref="FK36">
    <cfRule type="expression" dxfId="2600" priority="2888" stopIfTrue="1">
      <formula>WEEKDAY($A36)=1</formula>
    </cfRule>
  </conditionalFormatting>
  <conditionalFormatting sqref="FK36">
    <cfRule type="expression" dxfId="2599" priority="2887" stopIfTrue="1">
      <formula>WEEKDAY($A36)=1</formula>
    </cfRule>
  </conditionalFormatting>
  <conditionalFormatting sqref="FK36">
    <cfRule type="expression" dxfId="2598" priority="2886" stopIfTrue="1">
      <formula>WEEKDAY($A36)=1</formula>
    </cfRule>
  </conditionalFormatting>
  <conditionalFormatting sqref="FK36">
    <cfRule type="expression" dxfId="2597" priority="2885" stopIfTrue="1">
      <formula>WEEKDAY($A36)=1</formula>
    </cfRule>
  </conditionalFormatting>
  <conditionalFormatting sqref="FK36">
    <cfRule type="expression" dxfId="2596" priority="2884" stopIfTrue="1">
      <formula>WEEKDAY($A36)=1</formula>
    </cfRule>
  </conditionalFormatting>
  <conditionalFormatting sqref="FK36">
    <cfRule type="expression" dxfId="2595" priority="2883" stopIfTrue="1">
      <formula>WEEKDAY($A36)=1</formula>
    </cfRule>
  </conditionalFormatting>
  <conditionalFormatting sqref="FK36">
    <cfRule type="expression" dxfId="2594" priority="2882" stopIfTrue="1">
      <formula>WEEKDAY($A36)=1</formula>
    </cfRule>
  </conditionalFormatting>
  <conditionalFormatting sqref="FK36">
    <cfRule type="expression" dxfId="2593" priority="2881" stopIfTrue="1">
      <formula>WEEKDAY($A36)=1</formula>
    </cfRule>
  </conditionalFormatting>
  <conditionalFormatting sqref="FK36">
    <cfRule type="expression" dxfId="2592" priority="2876" stopIfTrue="1">
      <formula>WEEKDAY($A36)=1</formula>
    </cfRule>
  </conditionalFormatting>
  <conditionalFormatting sqref="FK36">
    <cfRule type="expression" dxfId="2591" priority="2879" stopIfTrue="1">
      <formula>WEEKDAY($A36)=1</formula>
    </cfRule>
  </conditionalFormatting>
  <conditionalFormatting sqref="FK36">
    <cfRule type="expression" dxfId="2590" priority="2878" stopIfTrue="1">
      <formula>WEEKDAY($A36)=1</formula>
    </cfRule>
  </conditionalFormatting>
  <conditionalFormatting sqref="FK36">
    <cfRule type="expression" dxfId="2589" priority="2877" stopIfTrue="1">
      <formula>WEEKDAY($A36)=1</formula>
    </cfRule>
  </conditionalFormatting>
  <conditionalFormatting sqref="FK36">
    <cfRule type="expression" dxfId="2588" priority="2875" stopIfTrue="1">
      <formula>WEEKDAY($A36)=1</formula>
    </cfRule>
  </conditionalFormatting>
  <conditionalFormatting sqref="FK36">
    <cfRule type="expression" dxfId="2587" priority="2874" stopIfTrue="1">
      <formula>WEEKDAY($A36)=1</formula>
    </cfRule>
  </conditionalFormatting>
  <conditionalFormatting sqref="FK36">
    <cfRule type="expression" dxfId="2586" priority="2873" stopIfTrue="1">
      <formula>WEEKDAY($A36)=1</formula>
    </cfRule>
  </conditionalFormatting>
  <conditionalFormatting sqref="FK36">
    <cfRule type="expression" dxfId="2585" priority="2872" stopIfTrue="1">
      <formula>WEEKDAY($A36)=1</formula>
    </cfRule>
  </conditionalFormatting>
  <conditionalFormatting sqref="FK36">
    <cfRule type="expression" dxfId="2584" priority="2825" stopIfTrue="1">
      <formula>WEEKDAY($A36)=1</formula>
    </cfRule>
  </conditionalFormatting>
  <conditionalFormatting sqref="FK36">
    <cfRule type="expression" dxfId="2583" priority="2871" stopIfTrue="1">
      <formula>WEEKDAY($A36)=1</formula>
    </cfRule>
  </conditionalFormatting>
  <conditionalFormatting sqref="FK36">
    <cfRule type="expression" dxfId="2582" priority="2870" stopIfTrue="1">
      <formula>WEEKDAY($A36)=1</formula>
    </cfRule>
  </conditionalFormatting>
  <conditionalFormatting sqref="FK36">
    <cfRule type="expression" dxfId="2581" priority="2869" stopIfTrue="1">
      <formula>WEEKDAY($A36)=1</formula>
    </cfRule>
  </conditionalFormatting>
  <conditionalFormatting sqref="FK36">
    <cfRule type="expression" dxfId="2580" priority="2868" stopIfTrue="1">
      <formula>WEEKDAY($A36)=1</formula>
    </cfRule>
  </conditionalFormatting>
  <conditionalFormatting sqref="FK36">
    <cfRule type="expression" dxfId="2579" priority="2867" stopIfTrue="1">
      <formula>WEEKDAY($A36)=1</formula>
    </cfRule>
  </conditionalFormatting>
  <conditionalFormatting sqref="FK36">
    <cfRule type="expression" dxfId="2578" priority="2866" stopIfTrue="1">
      <formula>WEEKDAY($A36)=1</formula>
    </cfRule>
  </conditionalFormatting>
  <conditionalFormatting sqref="FK36">
    <cfRule type="expression" dxfId="2577" priority="2865" stopIfTrue="1">
      <formula>WEEKDAY($A36)=1</formula>
    </cfRule>
  </conditionalFormatting>
  <conditionalFormatting sqref="FK36">
    <cfRule type="expression" dxfId="2576" priority="2864" stopIfTrue="1">
      <formula>WEEKDAY($A36)=1</formula>
    </cfRule>
  </conditionalFormatting>
  <conditionalFormatting sqref="FK36">
    <cfRule type="expression" dxfId="2575" priority="2863" stopIfTrue="1">
      <formula>WEEKDAY($A36)=1</formula>
    </cfRule>
  </conditionalFormatting>
  <conditionalFormatting sqref="FK36">
    <cfRule type="expression" dxfId="2574" priority="2862" stopIfTrue="1">
      <formula>WEEKDAY($A36)=1</formula>
    </cfRule>
  </conditionalFormatting>
  <conditionalFormatting sqref="FK36">
    <cfRule type="expression" dxfId="2573" priority="2861" stopIfTrue="1">
      <formula>WEEKDAY($A36)=1</formula>
    </cfRule>
  </conditionalFormatting>
  <conditionalFormatting sqref="FK36">
    <cfRule type="expression" dxfId="2572" priority="2860" stopIfTrue="1">
      <formula>WEEKDAY($A36)=1</formula>
    </cfRule>
  </conditionalFormatting>
  <conditionalFormatting sqref="FK36">
    <cfRule type="expression" dxfId="2571" priority="2859" stopIfTrue="1">
      <formula>WEEKDAY($A36)=1</formula>
    </cfRule>
  </conditionalFormatting>
  <conditionalFormatting sqref="FK36">
    <cfRule type="expression" dxfId="2570" priority="2858" stopIfTrue="1">
      <formula>WEEKDAY($A36)=1</formula>
    </cfRule>
  </conditionalFormatting>
  <conditionalFormatting sqref="FK36">
    <cfRule type="expression" dxfId="2569" priority="2857" stopIfTrue="1">
      <formula>WEEKDAY($A36)=1</formula>
    </cfRule>
  </conditionalFormatting>
  <conditionalFormatting sqref="FK36">
    <cfRule type="expression" dxfId="2568" priority="2856" stopIfTrue="1">
      <formula>WEEKDAY($A36)=1</formula>
    </cfRule>
  </conditionalFormatting>
  <conditionalFormatting sqref="FK36">
    <cfRule type="expression" dxfId="2567" priority="2855" stopIfTrue="1">
      <formula>WEEKDAY($A36)=1</formula>
    </cfRule>
  </conditionalFormatting>
  <conditionalFormatting sqref="FK36">
    <cfRule type="expression" dxfId="2566" priority="2854" stopIfTrue="1">
      <formula>WEEKDAY($A36)=1</formula>
    </cfRule>
  </conditionalFormatting>
  <conditionalFormatting sqref="FK36">
    <cfRule type="expression" dxfId="2565" priority="2853" stopIfTrue="1">
      <formula>WEEKDAY($A36)=1</formula>
    </cfRule>
  </conditionalFormatting>
  <conditionalFormatting sqref="FK36">
    <cfRule type="expression" dxfId="2564" priority="2852" stopIfTrue="1">
      <formula>WEEKDAY($A36)=1</formula>
    </cfRule>
  </conditionalFormatting>
  <conditionalFormatting sqref="FK36">
    <cfRule type="expression" dxfId="2563" priority="2851" stopIfTrue="1">
      <formula>WEEKDAY($A36)=1</formula>
    </cfRule>
  </conditionalFormatting>
  <conditionalFormatting sqref="FK36">
    <cfRule type="expression" dxfId="2562" priority="2850" stopIfTrue="1">
      <formula>WEEKDAY($A36)=1</formula>
    </cfRule>
  </conditionalFormatting>
  <conditionalFormatting sqref="FK36">
    <cfRule type="expression" dxfId="2561" priority="2849" stopIfTrue="1">
      <formula>WEEKDAY($A36)=1</formula>
    </cfRule>
  </conditionalFormatting>
  <conditionalFormatting sqref="FK36">
    <cfRule type="expression" dxfId="2560" priority="2848" stopIfTrue="1">
      <formula>WEEKDAY($A36)=1</formula>
    </cfRule>
  </conditionalFormatting>
  <conditionalFormatting sqref="FK36">
    <cfRule type="expression" dxfId="2559" priority="2847" stopIfTrue="1">
      <formula>WEEKDAY($A36)=1</formula>
    </cfRule>
  </conditionalFormatting>
  <conditionalFormatting sqref="FK36">
    <cfRule type="expression" dxfId="2558" priority="2846" stopIfTrue="1">
      <formula>WEEKDAY($A36)=1</formula>
    </cfRule>
  </conditionalFormatting>
  <conditionalFormatting sqref="FK36">
    <cfRule type="expression" dxfId="2557" priority="2845" stopIfTrue="1">
      <formula>WEEKDAY($A36)=1</formula>
    </cfRule>
  </conditionalFormatting>
  <conditionalFormatting sqref="FK36">
    <cfRule type="expression" dxfId="2556" priority="2844" stopIfTrue="1">
      <formula>WEEKDAY($A36)=1</formula>
    </cfRule>
  </conditionalFormatting>
  <conditionalFormatting sqref="FK36">
    <cfRule type="expression" dxfId="2555" priority="2843" stopIfTrue="1">
      <formula>WEEKDAY($A36)=1</formula>
    </cfRule>
  </conditionalFormatting>
  <conditionalFormatting sqref="FK36">
    <cfRule type="expression" dxfId="2554" priority="2842" stopIfTrue="1">
      <formula>WEEKDAY($A36)=1</formula>
    </cfRule>
  </conditionalFormatting>
  <conditionalFormatting sqref="FK36">
    <cfRule type="expression" dxfId="2553" priority="2841" stopIfTrue="1">
      <formula>WEEKDAY($A36)=1</formula>
    </cfRule>
  </conditionalFormatting>
  <conditionalFormatting sqref="FK36">
    <cfRule type="expression" dxfId="2552" priority="2840" stopIfTrue="1">
      <formula>WEEKDAY($A36)=1</formula>
    </cfRule>
  </conditionalFormatting>
  <conditionalFormatting sqref="FK36">
    <cfRule type="expression" dxfId="2551" priority="2839" stopIfTrue="1">
      <formula>WEEKDAY($A36)=1</formula>
    </cfRule>
  </conditionalFormatting>
  <conditionalFormatting sqref="FK36">
    <cfRule type="expression" dxfId="2550" priority="2838" stopIfTrue="1">
      <formula>WEEKDAY($A36)=1</formula>
    </cfRule>
  </conditionalFormatting>
  <conditionalFormatting sqref="FK36">
    <cfRule type="expression" dxfId="2549" priority="2837" stopIfTrue="1">
      <formula>WEEKDAY($A36)=1</formula>
    </cfRule>
  </conditionalFormatting>
  <conditionalFormatting sqref="FK36">
    <cfRule type="expression" dxfId="2548" priority="2836" stopIfTrue="1">
      <formula>WEEKDAY($A36)=1</formula>
    </cfRule>
  </conditionalFormatting>
  <conditionalFormatting sqref="FK36">
    <cfRule type="expression" dxfId="2547" priority="2835" stopIfTrue="1">
      <formula>WEEKDAY($A36)=1</formula>
    </cfRule>
  </conditionalFormatting>
  <conditionalFormatting sqref="FK36">
    <cfRule type="expression" dxfId="2546" priority="2834" stopIfTrue="1">
      <formula>WEEKDAY($A36)=1</formula>
    </cfRule>
  </conditionalFormatting>
  <conditionalFormatting sqref="FK36">
    <cfRule type="expression" dxfId="2545" priority="2833" stopIfTrue="1">
      <formula>WEEKDAY($A36)=1</formula>
    </cfRule>
  </conditionalFormatting>
  <conditionalFormatting sqref="FK36">
    <cfRule type="expression" dxfId="2544" priority="2832" stopIfTrue="1">
      <formula>WEEKDAY($A36)=1</formula>
    </cfRule>
  </conditionalFormatting>
  <conditionalFormatting sqref="FK36">
    <cfRule type="expression" dxfId="2543" priority="2831" stopIfTrue="1">
      <formula>WEEKDAY($A36)=1</formula>
    </cfRule>
  </conditionalFormatting>
  <conditionalFormatting sqref="FK36">
    <cfRule type="expression" dxfId="2542" priority="2830" stopIfTrue="1">
      <formula>WEEKDAY($A36)=1</formula>
    </cfRule>
  </conditionalFormatting>
  <conditionalFormatting sqref="FK36">
    <cfRule type="expression" dxfId="2541" priority="2829" stopIfTrue="1">
      <formula>WEEKDAY($A36)=1</formula>
    </cfRule>
  </conditionalFormatting>
  <conditionalFormatting sqref="FK36">
    <cfRule type="expression" dxfId="2540" priority="2828" stopIfTrue="1">
      <formula>WEEKDAY($A36)=1</formula>
    </cfRule>
  </conditionalFormatting>
  <conditionalFormatting sqref="FK36">
    <cfRule type="expression" dxfId="2539" priority="2827" stopIfTrue="1">
      <formula>WEEKDAY($A36)=1</formula>
    </cfRule>
  </conditionalFormatting>
  <conditionalFormatting sqref="FK36">
    <cfRule type="expression" dxfId="2538" priority="2826" stopIfTrue="1">
      <formula>WEEKDAY($A36)=1</formula>
    </cfRule>
  </conditionalFormatting>
  <conditionalFormatting sqref="FK36">
    <cfRule type="expression" dxfId="2537" priority="2824" stopIfTrue="1">
      <formula>WEEKDAY($A36)=1</formula>
    </cfRule>
  </conditionalFormatting>
  <conditionalFormatting sqref="FK36">
    <cfRule type="expression" dxfId="2536" priority="2823" stopIfTrue="1">
      <formula>WEEKDAY($A36)=1</formula>
    </cfRule>
  </conditionalFormatting>
  <conditionalFormatting sqref="FK36">
    <cfRule type="expression" dxfId="2535" priority="2822" stopIfTrue="1">
      <formula>WEEKDAY($A36)=1</formula>
    </cfRule>
  </conditionalFormatting>
  <conditionalFormatting sqref="FK36">
    <cfRule type="expression" dxfId="2534" priority="2821" stopIfTrue="1">
      <formula>WEEKDAY($A36)=1</formula>
    </cfRule>
  </conditionalFormatting>
  <conditionalFormatting sqref="FK36">
    <cfRule type="expression" dxfId="2533" priority="2820" stopIfTrue="1">
      <formula>WEEKDAY($A36)=1</formula>
    </cfRule>
  </conditionalFormatting>
  <conditionalFormatting sqref="FK36">
    <cfRule type="expression" dxfId="2532" priority="2819" stopIfTrue="1">
      <formula>WEEKDAY($A36)=1</formula>
    </cfRule>
  </conditionalFormatting>
  <conditionalFormatting sqref="FK36">
    <cfRule type="expression" dxfId="2531" priority="2818" stopIfTrue="1">
      <formula>WEEKDAY($A36)=1</formula>
    </cfRule>
  </conditionalFormatting>
  <conditionalFormatting sqref="FK36">
    <cfRule type="expression" dxfId="2530" priority="2817" stopIfTrue="1">
      <formula>WEEKDAY($A36)=1</formula>
    </cfRule>
  </conditionalFormatting>
  <conditionalFormatting sqref="FK36">
    <cfRule type="expression" dxfId="2529" priority="2816" stopIfTrue="1">
      <formula>WEEKDAY($A36)=1</formula>
    </cfRule>
  </conditionalFormatting>
  <conditionalFormatting sqref="FK36">
    <cfRule type="expression" dxfId="2528" priority="2815" stopIfTrue="1">
      <formula>WEEKDAY($A36)=1</formula>
    </cfRule>
  </conditionalFormatting>
  <conditionalFormatting sqref="FK36">
    <cfRule type="expression" dxfId="2527" priority="2814" stopIfTrue="1">
      <formula>WEEKDAY($A36)=1</formula>
    </cfRule>
  </conditionalFormatting>
  <conditionalFormatting sqref="FK36">
    <cfRule type="expression" dxfId="2526" priority="2813" stopIfTrue="1">
      <formula>WEEKDAY($A36)=1</formula>
    </cfRule>
  </conditionalFormatting>
  <conditionalFormatting sqref="FK36">
    <cfRule type="expression" dxfId="2525" priority="2812" stopIfTrue="1">
      <formula>WEEKDAY($A36)=1</formula>
    </cfRule>
  </conditionalFormatting>
  <conditionalFormatting sqref="FK36">
    <cfRule type="expression" dxfId="2524" priority="2811" stopIfTrue="1">
      <formula>WEEKDAY($A36)=1</formula>
    </cfRule>
  </conditionalFormatting>
  <conditionalFormatting sqref="FK36">
    <cfRule type="expression" dxfId="2523" priority="2810" stopIfTrue="1">
      <formula>WEEKDAY($A36)=1</formula>
    </cfRule>
  </conditionalFormatting>
  <conditionalFormatting sqref="FK36">
    <cfRule type="expression" dxfId="2522" priority="2809" stopIfTrue="1">
      <formula>WEEKDAY($A36)=1</formula>
    </cfRule>
  </conditionalFormatting>
  <conditionalFormatting sqref="FK36">
    <cfRule type="expression" dxfId="2521" priority="2808" stopIfTrue="1">
      <formula>WEEKDAY($A36)=1</formula>
    </cfRule>
  </conditionalFormatting>
  <conditionalFormatting sqref="FK36">
    <cfRule type="expression" dxfId="2520" priority="2807" stopIfTrue="1">
      <formula>WEEKDAY($A36)=1</formula>
    </cfRule>
  </conditionalFormatting>
  <conditionalFormatting sqref="FK36">
    <cfRule type="expression" dxfId="2519" priority="2806" stopIfTrue="1">
      <formula>WEEKDAY($A36)=1</formula>
    </cfRule>
  </conditionalFormatting>
  <conditionalFormatting sqref="FK36">
    <cfRule type="expression" dxfId="2518" priority="2805" stopIfTrue="1">
      <formula>WEEKDAY($A36)=1</formula>
    </cfRule>
  </conditionalFormatting>
  <conditionalFormatting sqref="FK36">
    <cfRule type="expression" dxfId="2517" priority="2804" stopIfTrue="1">
      <formula>WEEKDAY($A36)=1</formula>
    </cfRule>
  </conditionalFormatting>
  <conditionalFormatting sqref="FK36">
    <cfRule type="expression" dxfId="2516" priority="2803" stopIfTrue="1">
      <formula>WEEKDAY($A36)=1</formula>
    </cfRule>
  </conditionalFormatting>
  <conditionalFormatting sqref="FK36">
    <cfRule type="expression" dxfId="2515" priority="2802" stopIfTrue="1">
      <formula>WEEKDAY($A36)=1</formula>
    </cfRule>
  </conditionalFormatting>
  <conditionalFormatting sqref="FK36">
    <cfRule type="expression" dxfId="2514" priority="2801" stopIfTrue="1">
      <formula>WEEKDAY($A36)=1</formula>
    </cfRule>
  </conditionalFormatting>
  <conditionalFormatting sqref="FK36">
    <cfRule type="expression" dxfId="2513" priority="2800" stopIfTrue="1">
      <formula>WEEKDAY($A36)=1</formula>
    </cfRule>
  </conditionalFormatting>
  <conditionalFormatting sqref="FK36">
    <cfRule type="expression" dxfId="2512" priority="2799" stopIfTrue="1">
      <formula>WEEKDAY($A36)=1</formula>
    </cfRule>
  </conditionalFormatting>
  <conditionalFormatting sqref="FK36">
    <cfRule type="expression" dxfId="2511" priority="2798" stopIfTrue="1">
      <formula>WEEKDAY($A36)=1</formula>
    </cfRule>
  </conditionalFormatting>
  <conditionalFormatting sqref="FK36">
    <cfRule type="expression" dxfId="2510" priority="2797" stopIfTrue="1">
      <formula>WEEKDAY($A36)=1</formula>
    </cfRule>
  </conditionalFormatting>
  <conditionalFormatting sqref="FK36">
    <cfRule type="expression" dxfId="2509" priority="2796" stopIfTrue="1">
      <formula>WEEKDAY($A36)=1</formula>
    </cfRule>
  </conditionalFormatting>
  <conditionalFormatting sqref="FK36">
    <cfRule type="expression" dxfId="2508" priority="2795" stopIfTrue="1">
      <formula>WEEKDAY($A36)=1</formula>
    </cfRule>
  </conditionalFormatting>
  <conditionalFormatting sqref="FK36">
    <cfRule type="expression" dxfId="2507" priority="2794" stopIfTrue="1">
      <formula>WEEKDAY($A36)=1</formula>
    </cfRule>
  </conditionalFormatting>
  <conditionalFormatting sqref="FK36">
    <cfRule type="expression" dxfId="2506" priority="2793" stopIfTrue="1">
      <formula>WEEKDAY($A36)=1</formula>
    </cfRule>
  </conditionalFormatting>
  <conditionalFormatting sqref="FK36">
    <cfRule type="expression" dxfId="2505" priority="2792" stopIfTrue="1">
      <formula>WEEKDAY($A36)=1</formula>
    </cfRule>
  </conditionalFormatting>
  <conditionalFormatting sqref="FK36">
    <cfRule type="expression" dxfId="2504" priority="2791" stopIfTrue="1">
      <formula>WEEKDAY($A36)=1</formula>
    </cfRule>
  </conditionalFormatting>
  <conditionalFormatting sqref="FK36">
    <cfRule type="expression" dxfId="2503" priority="2787" stopIfTrue="1">
      <formula>WEEKDAY($A36)=1</formula>
    </cfRule>
  </conditionalFormatting>
  <conditionalFormatting sqref="FK36">
    <cfRule type="expression" dxfId="2502" priority="2790" stopIfTrue="1">
      <formula>WEEKDAY($A36)=1</formula>
    </cfRule>
  </conditionalFormatting>
  <conditionalFormatting sqref="FK36">
    <cfRule type="expression" dxfId="2501" priority="2789" stopIfTrue="1">
      <formula>WEEKDAY($A36)=1</formula>
    </cfRule>
  </conditionalFormatting>
  <conditionalFormatting sqref="FK36">
    <cfRule type="expression" dxfId="2500" priority="2788" stopIfTrue="1">
      <formula>WEEKDAY($A36)=1</formula>
    </cfRule>
  </conditionalFormatting>
  <conditionalFormatting sqref="FK36">
    <cfRule type="expression" dxfId="2499" priority="2786" stopIfTrue="1">
      <formula>WEEKDAY($A36)=1</formula>
    </cfRule>
  </conditionalFormatting>
  <conditionalFormatting sqref="FK36">
    <cfRule type="expression" dxfId="2498" priority="2785" stopIfTrue="1">
      <formula>WEEKDAY($A36)=1</formula>
    </cfRule>
  </conditionalFormatting>
  <conditionalFormatting sqref="FK36">
    <cfRule type="expression" dxfId="2497" priority="2784" stopIfTrue="1">
      <formula>WEEKDAY($A36)=1</formula>
    </cfRule>
  </conditionalFormatting>
  <conditionalFormatting sqref="FK36">
    <cfRule type="expression" dxfId="2496" priority="2783" stopIfTrue="1">
      <formula>WEEKDAY($A36)=1</formula>
    </cfRule>
  </conditionalFormatting>
  <conditionalFormatting sqref="FK36">
    <cfRule type="expression" dxfId="2495" priority="2736" stopIfTrue="1">
      <formula>WEEKDAY($A36)=1</formula>
    </cfRule>
  </conditionalFormatting>
  <conditionalFormatting sqref="FK36">
    <cfRule type="expression" dxfId="2494" priority="2782" stopIfTrue="1">
      <formula>WEEKDAY($A36)=1</formula>
    </cfRule>
  </conditionalFormatting>
  <conditionalFormatting sqref="FK36">
    <cfRule type="expression" dxfId="2493" priority="2781" stopIfTrue="1">
      <formula>WEEKDAY($A36)=1</formula>
    </cfRule>
  </conditionalFormatting>
  <conditionalFormatting sqref="FK36">
    <cfRule type="expression" dxfId="2492" priority="2780" stopIfTrue="1">
      <formula>WEEKDAY($A36)=1</formula>
    </cfRule>
  </conditionalFormatting>
  <conditionalFormatting sqref="FK36">
    <cfRule type="expression" dxfId="2491" priority="2779" stopIfTrue="1">
      <formula>WEEKDAY($A36)=1</formula>
    </cfRule>
  </conditionalFormatting>
  <conditionalFormatting sqref="FK36">
    <cfRule type="expression" dxfId="2490" priority="2778" stopIfTrue="1">
      <formula>WEEKDAY($A36)=1</formula>
    </cfRule>
  </conditionalFormatting>
  <conditionalFormatting sqref="FK36">
    <cfRule type="expression" dxfId="2489" priority="2777" stopIfTrue="1">
      <formula>WEEKDAY($A36)=1</formula>
    </cfRule>
  </conditionalFormatting>
  <conditionalFormatting sqref="FK36">
    <cfRule type="expression" dxfId="2488" priority="2776" stopIfTrue="1">
      <formula>WEEKDAY($A36)=1</formula>
    </cfRule>
  </conditionalFormatting>
  <conditionalFormatting sqref="FK36">
    <cfRule type="expression" dxfId="2487" priority="2775" stopIfTrue="1">
      <formula>WEEKDAY($A36)=1</formula>
    </cfRule>
  </conditionalFormatting>
  <conditionalFormatting sqref="FK36">
    <cfRule type="expression" dxfId="2486" priority="2774" stopIfTrue="1">
      <formula>WEEKDAY($A36)=1</formula>
    </cfRule>
  </conditionalFormatting>
  <conditionalFormatting sqref="FK36">
    <cfRule type="expression" dxfId="2485" priority="2773" stopIfTrue="1">
      <formula>WEEKDAY($A36)=1</formula>
    </cfRule>
  </conditionalFormatting>
  <conditionalFormatting sqref="FK36">
    <cfRule type="expression" dxfId="2484" priority="2772" stopIfTrue="1">
      <formula>WEEKDAY($A36)=1</formula>
    </cfRule>
  </conditionalFormatting>
  <conditionalFormatting sqref="FK36">
    <cfRule type="expression" dxfId="2483" priority="2771" stopIfTrue="1">
      <formula>WEEKDAY($A36)=1</formula>
    </cfRule>
  </conditionalFormatting>
  <conditionalFormatting sqref="FK36">
    <cfRule type="expression" dxfId="2482" priority="2770" stopIfTrue="1">
      <formula>WEEKDAY($A36)=1</formula>
    </cfRule>
  </conditionalFormatting>
  <conditionalFormatting sqref="FK36">
    <cfRule type="expression" dxfId="2481" priority="2769" stopIfTrue="1">
      <formula>WEEKDAY($A36)=1</formula>
    </cfRule>
  </conditionalFormatting>
  <conditionalFormatting sqref="FK36">
    <cfRule type="expression" dxfId="2480" priority="2768" stopIfTrue="1">
      <formula>WEEKDAY($A36)=1</formula>
    </cfRule>
  </conditionalFormatting>
  <conditionalFormatting sqref="FK36">
    <cfRule type="expression" dxfId="2479" priority="2767" stopIfTrue="1">
      <formula>WEEKDAY($A36)=1</formula>
    </cfRule>
  </conditionalFormatting>
  <conditionalFormatting sqref="FK36">
    <cfRule type="expression" dxfId="2478" priority="2766" stopIfTrue="1">
      <formula>WEEKDAY($A36)=1</formula>
    </cfRule>
  </conditionalFormatting>
  <conditionalFormatting sqref="FK36">
    <cfRule type="expression" dxfId="2477" priority="2765" stopIfTrue="1">
      <formula>WEEKDAY($A36)=1</formula>
    </cfRule>
  </conditionalFormatting>
  <conditionalFormatting sqref="FK36">
    <cfRule type="expression" dxfId="2476" priority="2764" stopIfTrue="1">
      <formula>WEEKDAY($A36)=1</formula>
    </cfRule>
  </conditionalFormatting>
  <conditionalFormatting sqref="FK36">
    <cfRule type="expression" dxfId="2475" priority="2763" stopIfTrue="1">
      <formula>WEEKDAY($A36)=1</formula>
    </cfRule>
  </conditionalFormatting>
  <conditionalFormatting sqref="FK36">
    <cfRule type="expression" dxfId="2474" priority="2762" stopIfTrue="1">
      <formula>WEEKDAY($A36)=1</formula>
    </cfRule>
  </conditionalFormatting>
  <conditionalFormatting sqref="FK36">
    <cfRule type="expression" dxfId="2473" priority="2761" stopIfTrue="1">
      <formula>WEEKDAY($A36)=1</formula>
    </cfRule>
  </conditionalFormatting>
  <conditionalFormatting sqref="FK36">
    <cfRule type="expression" dxfId="2472" priority="2760" stopIfTrue="1">
      <formula>WEEKDAY($A36)=1</formula>
    </cfRule>
  </conditionalFormatting>
  <conditionalFormatting sqref="FK36">
    <cfRule type="expression" dxfId="2471" priority="2759" stopIfTrue="1">
      <formula>WEEKDAY($A36)=1</formula>
    </cfRule>
  </conditionalFormatting>
  <conditionalFormatting sqref="FK36">
    <cfRule type="expression" dxfId="2470" priority="2758" stopIfTrue="1">
      <formula>WEEKDAY($A36)=1</formula>
    </cfRule>
  </conditionalFormatting>
  <conditionalFormatting sqref="FK36">
    <cfRule type="expression" dxfId="2469" priority="2757" stopIfTrue="1">
      <formula>WEEKDAY($A36)=1</formula>
    </cfRule>
  </conditionalFormatting>
  <conditionalFormatting sqref="FK36">
    <cfRule type="expression" dxfId="2468" priority="2756" stopIfTrue="1">
      <formula>WEEKDAY($A36)=1</formula>
    </cfRule>
  </conditionalFormatting>
  <conditionalFormatting sqref="FK36">
    <cfRule type="expression" dxfId="2467" priority="2755" stopIfTrue="1">
      <formula>WEEKDAY($A36)=1</formula>
    </cfRule>
  </conditionalFormatting>
  <conditionalFormatting sqref="FK36">
    <cfRule type="expression" dxfId="2466" priority="2754" stopIfTrue="1">
      <formula>WEEKDAY($A36)=1</formula>
    </cfRule>
  </conditionalFormatting>
  <conditionalFormatting sqref="FK36">
    <cfRule type="expression" dxfId="2465" priority="2753" stopIfTrue="1">
      <formula>WEEKDAY($A36)=1</formula>
    </cfRule>
  </conditionalFormatting>
  <conditionalFormatting sqref="FK36">
    <cfRule type="expression" dxfId="2464" priority="2752" stopIfTrue="1">
      <formula>WEEKDAY($A36)=1</formula>
    </cfRule>
  </conditionalFormatting>
  <conditionalFormatting sqref="FK36">
    <cfRule type="expression" dxfId="2463" priority="2751" stopIfTrue="1">
      <formula>WEEKDAY($A36)=1</formula>
    </cfRule>
  </conditionalFormatting>
  <conditionalFormatting sqref="FK36">
    <cfRule type="expression" dxfId="2462" priority="2750" stopIfTrue="1">
      <formula>WEEKDAY($A36)=1</formula>
    </cfRule>
  </conditionalFormatting>
  <conditionalFormatting sqref="FK36">
    <cfRule type="expression" dxfId="2461" priority="2749" stopIfTrue="1">
      <formula>WEEKDAY($A36)=1</formula>
    </cfRule>
  </conditionalFormatting>
  <conditionalFormatting sqref="FK36">
    <cfRule type="expression" dxfId="2460" priority="2748" stopIfTrue="1">
      <formula>WEEKDAY($A36)=1</formula>
    </cfRule>
  </conditionalFormatting>
  <conditionalFormatting sqref="FK36">
    <cfRule type="expression" dxfId="2459" priority="2747" stopIfTrue="1">
      <formula>WEEKDAY($A36)=1</formula>
    </cfRule>
  </conditionalFormatting>
  <conditionalFormatting sqref="FK36">
    <cfRule type="expression" dxfId="2458" priority="2746" stopIfTrue="1">
      <formula>WEEKDAY($A36)=1</formula>
    </cfRule>
  </conditionalFormatting>
  <conditionalFormatting sqref="FK36">
    <cfRule type="expression" dxfId="2457" priority="2745" stopIfTrue="1">
      <formula>WEEKDAY($A36)=1</formula>
    </cfRule>
  </conditionalFormatting>
  <conditionalFormatting sqref="FK36">
    <cfRule type="expression" dxfId="2456" priority="2744" stopIfTrue="1">
      <formula>WEEKDAY($A36)=1</formula>
    </cfRule>
  </conditionalFormatting>
  <conditionalFormatting sqref="FK36">
    <cfRule type="expression" dxfId="2455" priority="2743" stopIfTrue="1">
      <formula>WEEKDAY($A36)=1</formula>
    </cfRule>
  </conditionalFormatting>
  <conditionalFormatting sqref="FK36">
    <cfRule type="expression" dxfId="2454" priority="2742" stopIfTrue="1">
      <formula>WEEKDAY($A36)=1</formula>
    </cfRule>
  </conditionalFormatting>
  <conditionalFormatting sqref="FK36">
    <cfRule type="expression" dxfId="2453" priority="2741" stopIfTrue="1">
      <formula>WEEKDAY($A36)=1</formula>
    </cfRule>
  </conditionalFormatting>
  <conditionalFormatting sqref="FK36">
    <cfRule type="expression" dxfId="2452" priority="2740" stopIfTrue="1">
      <formula>WEEKDAY($A36)=1</formula>
    </cfRule>
  </conditionalFormatting>
  <conditionalFormatting sqref="FK36">
    <cfRule type="expression" dxfId="2451" priority="2739" stopIfTrue="1">
      <formula>WEEKDAY($A36)=1</formula>
    </cfRule>
  </conditionalFormatting>
  <conditionalFormatting sqref="FK36">
    <cfRule type="expression" dxfId="2450" priority="2738" stopIfTrue="1">
      <formula>WEEKDAY($A36)=1</formula>
    </cfRule>
  </conditionalFormatting>
  <conditionalFormatting sqref="FK36">
    <cfRule type="expression" dxfId="2449" priority="2737" stopIfTrue="1">
      <formula>WEEKDAY($A36)=1</formula>
    </cfRule>
  </conditionalFormatting>
  <conditionalFormatting sqref="FL36">
    <cfRule type="expression" dxfId="2448" priority="2735" stopIfTrue="1">
      <formula>WEEKDAY($A36)=1</formula>
    </cfRule>
  </conditionalFormatting>
  <conditionalFormatting sqref="FL36">
    <cfRule type="expression" dxfId="2447" priority="2734" stopIfTrue="1">
      <formula>WEEKDAY($A36)=1</formula>
    </cfRule>
  </conditionalFormatting>
  <conditionalFormatting sqref="FL36">
    <cfRule type="expression" dxfId="2446" priority="2730" stopIfTrue="1">
      <formula>WEEKDAY($A36)=1</formula>
    </cfRule>
  </conditionalFormatting>
  <conditionalFormatting sqref="FL36">
    <cfRule type="expression" dxfId="2445" priority="2733" stopIfTrue="1">
      <formula>WEEKDAY($A36)=1</formula>
    </cfRule>
  </conditionalFormatting>
  <conditionalFormatting sqref="FL36">
    <cfRule type="expression" dxfId="2444" priority="2732" stopIfTrue="1">
      <formula>WEEKDAY($A36)=1</formula>
    </cfRule>
  </conditionalFormatting>
  <conditionalFormatting sqref="FL36">
    <cfRule type="expression" dxfId="2443" priority="2731" stopIfTrue="1">
      <formula>WEEKDAY($A36)=1</formula>
    </cfRule>
  </conditionalFormatting>
  <conditionalFormatting sqref="FL36">
    <cfRule type="expression" dxfId="2442" priority="2729" stopIfTrue="1">
      <formula>WEEKDAY($A36)=1</formula>
    </cfRule>
  </conditionalFormatting>
  <conditionalFormatting sqref="FL36">
    <cfRule type="expression" dxfId="2441" priority="2728" stopIfTrue="1">
      <formula>WEEKDAY($A36)=1</formula>
    </cfRule>
  </conditionalFormatting>
  <conditionalFormatting sqref="FL36">
    <cfRule type="expression" dxfId="2440" priority="2727" stopIfTrue="1">
      <formula>WEEKDAY($A36)=1</formula>
    </cfRule>
  </conditionalFormatting>
  <conditionalFormatting sqref="FL36">
    <cfRule type="expression" dxfId="2439" priority="2726" stopIfTrue="1">
      <formula>WEEKDAY($A36)=1</formula>
    </cfRule>
  </conditionalFormatting>
  <conditionalFormatting sqref="FL36">
    <cfRule type="expression" dxfId="2438" priority="2679" stopIfTrue="1">
      <formula>WEEKDAY($A36)=1</formula>
    </cfRule>
  </conditionalFormatting>
  <conditionalFormatting sqref="FL36">
    <cfRule type="expression" dxfId="2437" priority="2725" stopIfTrue="1">
      <formula>WEEKDAY($A36)=1</formula>
    </cfRule>
  </conditionalFormatting>
  <conditionalFormatting sqref="FL36">
    <cfRule type="expression" dxfId="2436" priority="2724" stopIfTrue="1">
      <formula>WEEKDAY($A36)=1</formula>
    </cfRule>
  </conditionalFormatting>
  <conditionalFormatting sqref="FL36">
    <cfRule type="expression" dxfId="2435" priority="2723" stopIfTrue="1">
      <formula>WEEKDAY($A36)=1</formula>
    </cfRule>
  </conditionalFormatting>
  <conditionalFormatting sqref="FL36">
    <cfRule type="expression" dxfId="2434" priority="2722" stopIfTrue="1">
      <formula>WEEKDAY($A36)=1</formula>
    </cfRule>
  </conditionalFormatting>
  <conditionalFormatting sqref="FL36">
    <cfRule type="expression" dxfId="2433" priority="2721" stopIfTrue="1">
      <formula>WEEKDAY($A36)=1</formula>
    </cfRule>
  </conditionalFormatting>
  <conditionalFormatting sqref="FL36">
    <cfRule type="expression" dxfId="2432" priority="2720" stopIfTrue="1">
      <formula>WEEKDAY($A36)=1</formula>
    </cfRule>
  </conditionalFormatting>
  <conditionalFormatting sqref="FL36">
    <cfRule type="expression" dxfId="2431" priority="2719" stopIfTrue="1">
      <formula>WEEKDAY($A36)=1</formula>
    </cfRule>
  </conditionalFormatting>
  <conditionalFormatting sqref="FL36">
    <cfRule type="expression" dxfId="2430" priority="2718" stopIfTrue="1">
      <formula>WEEKDAY($A36)=1</formula>
    </cfRule>
  </conditionalFormatting>
  <conditionalFormatting sqref="FL36">
    <cfRule type="expression" dxfId="2429" priority="2717" stopIfTrue="1">
      <formula>WEEKDAY($A36)=1</formula>
    </cfRule>
  </conditionalFormatting>
  <conditionalFormatting sqref="FL36">
    <cfRule type="expression" dxfId="2428" priority="2716" stopIfTrue="1">
      <formula>WEEKDAY($A36)=1</formula>
    </cfRule>
  </conditionalFormatting>
  <conditionalFormatting sqref="FL36">
    <cfRule type="expression" dxfId="2427" priority="2715" stopIfTrue="1">
      <formula>WEEKDAY($A36)=1</formula>
    </cfRule>
  </conditionalFormatting>
  <conditionalFormatting sqref="FL36">
    <cfRule type="expression" dxfId="2426" priority="2714" stopIfTrue="1">
      <formula>WEEKDAY($A36)=1</formula>
    </cfRule>
  </conditionalFormatting>
  <conditionalFormatting sqref="FL36">
    <cfRule type="expression" dxfId="2425" priority="2713" stopIfTrue="1">
      <formula>WEEKDAY($A36)=1</formula>
    </cfRule>
  </conditionalFormatting>
  <conditionalFormatting sqref="FL36">
    <cfRule type="expression" dxfId="2424" priority="2712" stopIfTrue="1">
      <formula>WEEKDAY($A36)=1</formula>
    </cfRule>
  </conditionalFormatting>
  <conditionalFormatting sqref="FL36">
    <cfRule type="expression" dxfId="2423" priority="2711" stopIfTrue="1">
      <formula>WEEKDAY($A36)=1</formula>
    </cfRule>
  </conditionalFormatting>
  <conditionalFormatting sqref="FL36">
    <cfRule type="expression" dxfId="2422" priority="2710" stopIfTrue="1">
      <formula>WEEKDAY($A36)=1</formula>
    </cfRule>
  </conditionalFormatting>
  <conditionalFormatting sqref="FL36">
    <cfRule type="expression" dxfId="2421" priority="2709" stopIfTrue="1">
      <formula>WEEKDAY($A36)=1</formula>
    </cfRule>
  </conditionalFormatting>
  <conditionalFormatting sqref="FL36">
    <cfRule type="expression" dxfId="2420" priority="2708" stopIfTrue="1">
      <formula>WEEKDAY($A36)=1</formula>
    </cfRule>
  </conditionalFormatting>
  <conditionalFormatting sqref="FL36">
    <cfRule type="expression" dxfId="2419" priority="2707" stopIfTrue="1">
      <formula>WEEKDAY($A36)=1</formula>
    </cfRule>
  </conditionalFormatting>
  <conditionalFormatting sqref="FL36">
    <cfRule type="expression" dxfId="2418" priority="2706" stopIfTrue="1">
      <formula>WEEKDAY($A36)=1</formula>
    </cfRule>
  </conditionalFormatting>
  <conditionalFormatting sqref="FL36">
    <cfRule type="expression" dxfId="2417" priority="2705" stopIfTrue="1">
      <formula>WEEKDAY($A36)=1</formula>
    </cfRule>
  </conditionalFormatting>
  <conditionalFormatting sqref="FL36">
    <cfRule type="expression" dxfId="2416" priority="2704" stopIfTrue="1">
      <formula>WEEKDAY($A36)=1</formula>
    </cfRule>
  </conditionalFormatting>
  <conditionalFormatting sqref="FL36">
    <cfRule type="expression" dxfId="2415" priority="2703" stopIfTrue="1">
      <formula>WEEKDAY($A36)=1</formula>
    </cfRule>
  </conditionalFormatting>
  <conditionalFormatting sqref="FL36">
    <cfRule type="expression" dxfId="2414" priority="2702" stopIfTrue="1">
      <formula>WEEKDAY($A36)=1</formula>
    </cfRule>
  </conditionalFormatting>
  <conditionalFormatting sqref="FL36">
    <cfRule type="expression" dxfId="2413" priority="2701" stopIfTrue="1">
      <formula>WEEKDAY($A36)=1</formula>
    </cfRule>
  </conditionalFormatting>
  <conditionalFormatting sqref="FL36">
    <cfRule type="expression" dxfId="2412" priority="2700" stopIfTrue="1">
      <formula>WEEKDAY($A36)=1</formula>
    </cfRule>
  </conditionalFormatting>
  <conditionalFormatting sqref="FL36">
    <cfRule type="expression" dxfId="2411" priority="2699" stopIfTrue="1">
      <formula>WEEKDAY($A36)=1</formula>
    </cfRule>
  </conditionalFormatting>
  <conditionalFormatting sqref="FL36">
    <cfRule type="expression" dxfId="2410" priority="2698" stopIfTrue="1">
      <formula>WEEKDAY($A36)=1</formula>
    </cfRule>
  </conditionalFormatting>
  <conditionalFormatting sqref="FL36">
    <cfRule type="expression" dxfId="2409" priority="2697" stopIfTrue="1">
      <formula>WEEKDAY($A36)=1</formula>
    </cfRule>
  </conditionalFormatting>
  <conditionalFormatting sqref="FL36">
    <cfRule type="expression" dxfId="2408" priority="2696" stopIfTrue="1">
      <formula>WEEKDAY($A36)=1</formula>
    </cfRule>
  </conditionalFormatting>
  <conditionalFormatting sqref="FL36">
    <cfRule type="expression" dxfId="2407" priority="2695" stopIfTrue="1">
      <formula>WEEKDAY($A36)=1</formula>
    </cfRule>
  </conditionalFormatting>
  <conditionalFormatting sqref="FL36">
    <cfRule type="expression" dxfId="2406" priority="2694" stopIfTrue="1">
      <formula>WEEKDAY($A36)=1</formula>
    </cfRule>
  </conditionalFormatting>
  <conditionalFormatting sqref="FL36">
    <cfRule type="expression" dxfId="2405" priority="2693" stopIfTrue="1">
      <formula>WEEKDAY($A36)=1</formula>
    </cfRule>
  </conditionalFormatting>
  <conditionalFormatting sqref="FL36">
    <cfRule type="expression" dxfId="2404" priority="2692" stopIfTrue="1">
      <formula>WEEKDAY($A36)=1</formula>
    </cfRule>
  </conditionalFormatting>
  <conditionalFormatting sqref="FL36">
    <cfRule type="expression" dxfId="2403" priority="2691" stopIfTrue="1">
      <formula>WEEKDAY($A36)=1</formula>
    </cfRule>
  </conditionalFormatting>
  <conditionalFormatting sqref="FL36">
    <cfRule type="expression" dxfId="2402" priority="2690" stopIfTrue="1">
      <formula>WEEKDAY($A36)=1</formula>
    </cfRule>
  </conditionalFormatting>
  <conditionalFormatting sqref="FL36">
    <cfRule type="expression" dxfId="2401" priority="2689" stopIfTrue="1">
      <formula>WEEKDAY($A36)=1</formula>
    </cfRule>
  </conditionalFormatting>
  <conditionalFormatting sqref="FL36">
    <cfRule type="expression" dxfId="2400" priority="2688" stopIfTrue="1">
      <formula>WEEKDAY($A36)=1</formula>
    </cfRule>
  </conditionalFormatting>
  <conditionalFormatting sqref="FL36">
    <cfRule type="expression" dxfId="2399" priority="2687" stopIfTrue="1">
      <formula>WEEKDAY($A36)=1</formula>
    </cfRule>
  </conditionalFormatting>
  <conditionalFormatting sqref="FL36">
    <cfRule type="expression" dxfId="2398" priority="2686" stopIfTrue="1">
      <formula>WEEKDAY($A36)=1</formula>
    </cfRule>
  </conditionalFormatting>
  <conditionalFormatting sqref="FL36">
    <cfRule type="expression" dxfId="2397" priority="2685" stopIfTrue="1">
      <formula>WEEKDAY($A36)=1</formula>
    </cfRule>
  </conditionalFormatting>
  <conditionalFormatting sqref="FL36">
    <cfRule type="expression" dxfId="2396" priority="2684" stopIfTrue="1">
      <formula>WEEKDAY($A36)=1</formula>
    </cfRule>
  </conditionalFormatting>
  <conditionalFormatting sqref="FL36">
    <cfRule type="expression" dxfId="2395" priority="2683" stopIfTrue="1">
      <formula>WEEKDAY($A36)=1</formula>
    </cfRule>
  </conditionalFormatting>
  <conditionalFormatting sqref="FL36">
    <cfRule type="expression" dxfId="2394" priority="2682" stopIfTrue="1">
      <formula>WEEKDAY($A36)=1</formula>
    </cfRule>
  </conditionalFormatting>
  <conditionalFormatting sqref="FL36">
    <cfRule type="expression" dxfId="2393" priority="2681" stopIfTrue="1">
      <formula>WEEKDAY($A36)=1</formula>
    </cfRule>
  </conditionalFormatting>
  <conditionalFormatting sqref="FL36">
    <cfRule type="expression" dxfId="2392" priority="2680" stopIfTrue="1">
      <formula>WEEKDAY($A36)=1</formula>
    </cfRule>
  </conditionalFormatting>
  <conditionalFormatting sqref="FL36">
    <cfRule type="expression" dxfId="2391" priority="2678" stopIfTrue="1">
      <formula>WEEKDAY($A36)=1</formula>
    </cfRule>
  </conditionalFormatting>
  <conditionalFormatting sqref="FL36">
    <cfRule type="expression" dxfId="2390" priority="2677" stopIfTrue="1">
      <formula>WEEKDAY($A36)=1</formula>
    </cfRule>
  </conditionalFormatting>
  <conditionalFormatting sqref="FL36">
    <cfRule type="expression" dxfId="2389" priority="2676" stopIfTrue="1">
      <formula>WEEKDAY($A36)=1</formula>
    </cfRule>
  </conditionalFormatting>
  <conditionalFormatting sqref="FL36">
    <cfRule type="expression" dxfId="2388" priority="2675" stopIfTrue="1">
      <formula>WEEKDAY($A36)=1</formula>
    </cfRule>
  </conditionalFormatting>
  <conditionalFormatting sqref="FL36">
    <cfRule type="expression" dxfId="2387" priority="2674" stopIfTrue="1">
      <formula>WEEKDAY($A36)=1</formula>
    </cfRule>
  </conditionalFormatting>
  <conditionalFormatting sqref="FL36">
    <cfRule type="expression" dxfId="2386" priority="2673" stopIfTrue="1">
      <formula>WEEKDAY($A36)=1</formula>
    </cfRule>
  </conditionalFormatting>
  <conditionalFormatting sqref="FL36">
    <cfRule type="expression" dxfId="2385" priority="2672" stopIfTrue="1">
      <formula>WEEKDAY($A36)=1</formula>
    </cfRule>
  </conditionalFormatting>
  <conditionalFormatting sqref="FL36">
    <cfRule type="expression" dxfId="2384" priority="2671" stopIfTrue="1">
      <formula>WEEKDAY($A36)=1</formula>
    </cfRule>
  </conditionalFormatting>
  <conditionalFormatting sqref="FL36">
    <cfRule type="expression" dxfId="2383" priority="2670" stopIfTrue="1">
      <formula>WEEKDAY($A36)=1</formula>
    </cfRule>
  </conditionalFormatting>
  <conditionalFormatting sqref="FL36">
    <cfRule type="expression" dxfId="2382" priority="2669" stopIfTrue="1">
      <formula>WEEKDAY($A36)=1</formula>
    </cfRule>
  </conditionalFormatting>
  <conditionalFormatting sqref="FL36">
    <cfRule type="expression" dxfId="2381" priority="2668" stopIfTrue="1">
      <formula>WEEKDAY($A36)=1</formula>
    </cfRule>
  </conditionalFormatting>
  <conditionalFormatting sqref="FL36">
    <cfRule type="expression" dxfId="2380" priority="2667" stopIfTrue="1">
      <formula>WEEKDAY($A36)=1</formula>
    </cfRule>
  </conditionalFormatting>
  <conditionalFormatting sqref="FL36">
    <cfRule type="expression" dxfId="2379" priority="2666" stopIfTrue="1">
      <formula>WEEKDAY($A36)=1</formula>
    </cfRule>
  </conditionalFormatting>
  <conditionalFormatting sqref="FL36">
    <cfRule type="expression" dxfId="2378" priority="2665" stopIfTrue="1">
      <formula>WEEKDAY($A36)=1</formula>
    </cfRule>
  </conditionalFormatting>
  <conditionalFormatting sqref="FL36">
    <cfRule type="expression" dxfId="2377" priority="2664" stopIfTrue="1">
      <formula>WEEKDAY($A36)=1</formula>
    </cfRule>
  </conditionalFormatting>
  <conditionalFormatting sqref="FL36">
    <cfRule type="expression" dxfId="2376" priority="2663" stopIfTrue="1">
      <formula>WEEKDAY($A36)=1</formula>
    </cfRule>
  </conditionalFormatting>
  <conditionalFormatting sqref="FL36">
    <cfRule type="expression" dxfId="2375" priority="2662" stopIfTrue="1">
      <formula>WEEKDAY($A36)=1</formula>
    </cfRule>
  </conditionalFormatting>
  <conditionalFormatting sqref="FL36">
    <cfRule type="expression" dxfId="2374" priority="2661" stopIfTrue="1">
      <formula>WEEKDAY($A36)=1</formula>
    </cfRule>
  </conditionalFormatting>
  <conditionalFormatting sqref="FL36">
    <cfRule type="expression" dxfId="2373" priority="2660" stopIfTrue="1">
      <formula>WEEKDAY($A36)=1</formula>
    </cfRule>
  </conditionalFormatting>
  <conditionalFormatting sqref="FL36">
    <cfRule type="expression" dxfId="2372" priority="2659" stopIfTrue="1">
      <formula>WEEKDAY($A36)=1</formula>
    </cfRule>
  </conditionalFormatting>
  <conditionalFormatting sqref="FL36">
    <cfRule type="expression" dxfId="2371" priority="2658" stopIfTrue="1">
      <formula>WEEKDAY($A36)=1</formula>
    </cfRule>
  </conditionalFormatting>
  <conditionalFormatting sqref="FL36">
    <cfRule type="expression" dxfId="2370" priority="2657" stopIfTrue="1">
      <formula>WEEKDAY($A36)=1</formula>
    </cfRule>
  </conditionalFormatting>
  <conditionalFormatting sqref="FL36">
    <cfRule type="expression" dxfId="2369" priority="2656" stopIfTrue="1">
      <formula>WEEKDAY($A36)=1</formula>
    </cfRule>
  </conditionalFormatting>
  <conditionalFormatting sqref="FL36">
    <cfRule type="expression" dxfId="2368" priority="2655" stopIfTrue="1">
      <formula>WEEKDAY($A36)=1</formula>
    </cfRule>
  </conditionalFormatting>
  <conditionalFormatting sqref="FL36">
    <cfRule type="expression" dxfId="2367" priority="2654" stopIfTrue="1">
      <formula>WEEKDAY($A36)=1</formula>
    </cfRule>
  </conditionalFormatting>
  <conditionalFormatting sqref="FL36">
    <cfRule type="expression" dxfId="2366" priority="2653" stopIfTrue="1">
      <formula>WEEKDAY($A36)=1</formula>
    </cfRule>
  </conditionalFormatting>
  <conditionalFormatting sqref="FL36">
    <cfRule type="expression" dxfId="2365" priority="2652" stopIfTrue="1">
      <formula>WEEKDAY($A36)=1</formula>
    </cfRule>
  </conditionalFormatting>
  <conditionalFormatting sqref="FL36">
    <cfRule type="expression" dxfId="2364" priority="2651" stopIfTrue="1">
      <formula>WEEKDAY($A36)=1</formula>
    </cfRule>
  </conditionalFormatting>
  <conditionalFormatting sqref="FL36">
    <cfRule type="expression" dxfId="2363" priority="2650" stopIfTrue="1">
      <formula>WEEKDAY($A36)=1</formula>
    </cfRule>
  </conditionalFormatting>
  <conditionalFormatting sqref="FL36">
    <cfRule type="expression" dxfId="2362" priority="2649" stopIfTrue="1">
      <formula>WEEKDAY($A36)=1</formula>
    </cfRule>
  </conditionalFormatting>
  <conditionalFormatting sqref="FL36">
    <cfRule type="expression" dxfId="2361" priority="2648" stopIfTrue="1">
      <formula>WEEKDAY($A36)=1</formula>
    </cfRule>
  </conditionalFormatting>
  <conditionalFormatting sqref="FL36">
    <cfRule type="expression" dxfId="2360" priority="2647" stopIfTrue="1">
      <formula>WEEKDAY($A36)=1</formula>
    </cfRule>
  </conditionalFormatting>
  <conditionalFormatting sqref="FL36">
    <cfRule type="expression" dxfId="2359" priority="2646" stopIfTrue="1">
      <formula>WEEKDAY($A36)=1</formula>
    </cfRule>
  </conditionalFormatting>
  <conditionalFormatting sqref="FL36">
    <cfRule type="expression" dxfId="2358" priority="2645" stopIfTrue="1">
      <formula>WEEKDAY($A36)=1</formula>
    </cfRule>
  </conditionalFormatting>
  <conditionalFormatting sqref="FL36">
    <cfRule type="expression" dxfId="2357" priority="2641" stopIfTrue="1">
      <formula>WEEKDAY($A36)=1</formula>
    </cfRule>
  </conditionalFormatting>
  <conditionalFormatting sqref="FL36">
    <cfRule type="expression" dxfId="2356" priority="2644" stopIfTrue="1">
      <formula>WEEKDAY($A36)=1</formula>
    </cfRule>
  </conditionalFormatting>
  <conditionalFormatting sqref="FL36">
    <cfRule type="expression" dxfId="2355" priority="2643" stopIfTrue="1">
      <formula>WEEKDAY($A36)=1</formula>
    </cfRule>
  </conditionalFormatting>
  <conditionalFormatting sqref="FL36">
    <cfRule type="expression" dxfId="2354" priority="2642" stopIfTrue="1">
      <formula>WEEKDAY($A36)=1</formula>
    </cfRule>
  </conditionalFormatting>
  <conditionalFormatting sqref="FL36">
    <cfRule type="expression" dxfId="2353" priority="2640" stopIfTrue="1">
      <formula>WEEKDAY($A36)=1</formula>
    </cfRule>
  </conditionalFormatting>
  <conditionalFormatting sqref="FL36">
    <cfRule type="expression" dxfId="2352" priority="2639" stopIfTrue="1">
      <formula>WEEKDAY($A36)=1</formula>
    </cfRule>
  </conditionalFormatting>
  <conditionalFormatting sqref="FL36">
    <cfRule type="expression" dxfId="2351" priority="2638" stopIfTrue="1">
      <formula>WEEKDAY($A36)=1</formula>
    </cfRule>
  </conditionalFormatting>
  <conditionalFormatting sqref="FL36">
    <cfRule type="expression" dxfId="2350" priority="2637" stopIfTrue="1">
      <formula>WEEKDAY($A36)=1</formula>
    </cfRule>
  </conditionalFormatting>
  <conditionalFormatting sqref="FL36">
    <cfRule type="expression" dxfId="2349" priority="2590" stopIfTrue="1">
      <formula>WEEKDAY($A36)=1</formula>
    </cfRule>
  </conditionalFormatting>
  <conditionalFormatting sqref="FL36">
    <cfRule type="expression" dxfId="2348" priority="2636" stopIfTrue="1">
      <formula>WEEKDAY($A36)=1</formula>
    </cfRule>
  </conditionalFormatting>
  <conditionalFormatting sqref="FL36">
    <cfRule type="expression" dxfId="2347" priority="2635" stopIfTrue="1">
      <formula>WEEKDAY($A36)=1</formula>
    </cfRule>
  </conditionalFormatting>
  <conditionalFormatting sqref="FL36">
    <cfRule type="expression" dxfId="2346" priority="2634" stopIfTrue="1">
      <formula>WEEKDAY($A36)=1</formula>
    </cfRule>
  </conditionalFormatting>
  <conditionalFormatting sqref="FL36">
    <cfRule type="expression" dxfId="2345" priority="2633" stopIfTrue="1">
      <formula>WEEKDAY($A36)=1</formula>
    </cfRule>
  </conditionalFormatting>
  <conditionalFormatting sqref="FL36">
    <cfRule type="expression" dxfId="2344" priority="2632" stopIfTrue="1">
      <formula>WEEKDAY($A36)=1</formula>
    </cfRule>
  </conditionalFormatting>
  <conditionalFormatting sqref="FL36">
    <cfRule type="expression" dxfId="2343" priority="2631" stopIfTrue="1">
      <formula>WEEKDAY($A36)=1</formula>
    </cfRule>
  </conditionalFormatting>
  <conditionalFormatting sqref="FL36">
    <cfRule type="expression" dxfId="2342" priority="2630" stopIfTrue="1">
      <formula>WEEKDAY($A36)=1</formula>
    </cfRule>
  </conditionalFormatting>
  <conditionalFormatting sqref="FL36">
    <cfRule type="expression" dxfId="2341" priority="2629" stopIfTrue="1">
      <formula>WEEKDAY($A36)=1</formula>
    </cfRule>
  </conditionalFormatting>
  <conditionalFormatting sqref="FL36">
    <cfRule type="expression" dxfId="2340" priority="2628" stopIfTrue="1">
      <formula>WEEKDAY($A36)=1</formula>
    </cfRule>
  </conditionalFormatting>
  <conditionalFormatting sqref="FL36">
    <cfRule type="expression" dxfId="2339" priority="2627" stopIfTrue="1">
      <formula>WEEKDAY($A36)=1</formula>
    </cfRule>
  </conditionalFormatting>
  <conditionalFormatting sqref="FL36">
    <cfRule type="expression" dxfId="2338" priority="2626" stopIfTrue="1">
      <formula>WEEKDAY($A36)=1</formula>
    </cfRule>
  </conditionalFormatting>
  <conditionalFormatting sqref="FL36">
    <cfRule type="expression" dxfId="2337" priority="2625" stopIfTrue="1">
      <formula>WEEKDAY($A36)=1</formula>
    </cfRule>
  </conditionalFormatting>
  <conditionalFormatting sqref="FL36">
    <cfRule type="expression" dxfId="2336" priority="2624" stopIfTrue="1">
      <formula>WEEKDAY($A36)=1</formula>
    </cfRule>
  </conditionalFormatting>
  <conditionalFormatting sqref="FL36">
    <cfRule type="expression" dxfId="2335" priority="2623" stopIfTrue="1">
      <formula>WEEKDAY($A36)=1</formula>
    </cfRule>
  </conditionalFormatting>
  <conditionalFormatting sqref="FL36">
    <cfRule type="expression" dxfId="2334" priority="2622" stopIfTrue="1">
      <formula>WEEKDAY($A36)=1</formula>
    </cfRule>
  </conditionalFormatting>
  <conditionalFormatting sqref="FL36">
    <cfRule type="expression" dxfId="2333" priority="2621" stopIfTrue="1">
      <formula>WEEKDAY($A36)=1</formula>
    </cfRule>
  </conditionalFormatting>
  <conditionalFormatting sqref="FL36">
    <cfRule type="expression" dxfId="2332" priority="2620" stopIfTrue="1">
      <formula>WEEKDAY($A36)=1</formula>
    </cfRule>
  </conditionalFormatting>
  <conditionalFormatting sqref="FL36">
    <cfRule type="expression" dxfId="2331" priority="2619" stopIfTrue="1">
      <formula>WEEKDAY($A36)=1</formula>
    </cfRule>
  </conditionalFormatting>
  <conditionalFormatting sqref="FL36">
    <cfRule type="expression" dxfId="2330" priority="2618" stopIfTrue="1">
      <formula>WEEKDAY($A36)=1</formula>
    </cfRule>
  </conditionalFormatting>
  <conditionalFormatting sqref="FL36">
    <cfRule type="expression" dxfId="2329" priority="2617" stopIfTrue="1">
      <formula>WEEKDAY($A36)=1</formula>
    </cfRule>
  </conditionalFormatting>
  <conditionalFormatting sqref="FL36">
    <cfRule type="expression" dxfId="2328" priority="2616" stopIfTrue="1">
      <formula>WEEKDAY($A36)=1</formula>
    </cfRule>
  </conditionalFormatting>
  <conditionalFormatting sqref="FL36">
    <cfRule type="expression" dxfId="2327" priority="2615" stopIfTrue="1">
      <formula>WEEKDAY($A36)=1</formula>
    </cfRule>
  </conditionalFormatting>
  <conditionalFormatting sqref="FL36">
    <cfRule type="expression" dxfId="2326" priority="2614" stopIfTrue="1">
      <formula>WEEKDAY($A36)=1</formula>
    </cfRule>
  </conditionalFormatting>
  <conditionalFormatting sqref="FL36">
    <cfRule type="expression" dxfId="2325" priority="2613" stopIfTrue="1">
      <formula>WEEKDAY($A36)=1</formula>
    </cfRule>
  </conditionalFormatting>
  <conditionalFormatting sqref="FL36">
    <cfRule type="expression" dxfId="2324" priority="2612" stopIfTrue="1">
      <formula>WEEKDAY($A36)=1</formula>
    </cfRule>
  </conditionalFormatting>
  <conditionalFormatting sqref="FL36">
    <cfRule type="expression" dxfId="2323" priority="2611" stopIfTrue="1">
      <formula>WEEKDAY($A36)=1</formula>
    </cfRule>
  </conditionalFormatting>
  <conditionalFormatting sqref="FL36">
    <cfRule type="expression" dxfId="2322" priority="2610" stopIfTrue="1">
      <formula>WEEKDAY($A36)=1</formula>
    </cfRule>
  </conditionalFormatting>
  <conditionalFormatting sqref="FL36">
    <cfRule type="expression" dxfId="2321" priority="2609" stopIfTrue="1">
      <formula>WEEKDAY($A36)=1</formula>
    </cfRule>
  </conditionalFormatting>
  <conditionalFormatting sqref="FL36">
    <cfRule type="expression" dxfId="2320" priority="2608" stopIfTrue="1">
      <formula>WEEKDAY($A36)=1</formula>
    </cfRule>
  </conditionalFormatting>
  <conditionalFormatting sqref="FL36">
    <cfRule type="expression" dxfId="2319" priority="2607" stopIfTrue="1">
      <formula>WEEKDAY($A36)=1</formula>
    </cfRule>
  </conditionalFormatting>
  <conditionalFormatting sqref="FL36">
    <cfRule type="expression" dxfId="2318" priority="2606" stopIfTrue="1">
      <formula>WEEKDAY($A36)=1</formula>
    </cfRule>
  </conditionalFormatting>
  <conditionalFormatting sqref="FL36">
    <cfRule type="expression" dxfId="2317" priority="2605" stopIfTrue="1">
      <formula>WEEKDAY($A36)=1</formula>
    </cfRule>
  </conditionalFormatting>
  <conditionalFormatting sqref="FL36">
    <cfRule type="expression" dxfId="2316" priority="2604" stopIfTrue="1">
      <formula>WEEKDAY($A36)=1</formula>
    </cfRule>
  </conditionalFormatting>
  <conditionalFormatting sqref="FL36">
    <cfRule type="expression" dxfId="2315" priority="2603" stopIfTrue="1">
      <formula>WEEKDAY($A36)=1</formula>
    </cfRule>
  </conditionalFormatting>
  <conditionalFormatting sqref="FL36">
    <cfRule type="expression" dxfId="2314" priority="2602" stopIfTrue="1">
      <formula>WEEKDAY($A36)=1</formula>
    </cfRule>
  </conditionalFormatting>
  <conditionalFormatting sqref="FL36">
    <cfRule type="expression" dxfId="2313" priority="2601" stopIfTrue="1">
      <formula>WEEKDAY($A36)=1</formula>
    </cfRule>
  </conditionalFormatting>
  <conditionalFormatting sqref="FL36">
    <cfRule type="expression" dxfId="2312" priority="2600" stopIfTrue="1">
      <formula>WEEKDAY($A36)=1</formula>
    </cfRule>
  </conditionalFormatting>
  <conditionalFormatting sqref="FL36">
    <cfRule type="expression" dxfId="2311" priority="2599" stopIfTrue="1">
      <formula>WEEKDAY($A36)=1</formula>
    </cfRule>
  </conditionalFormatting>
  <conditionalFormatting sqref="FL36">
    <cfRule type="expression" dxfId="2310" priority="2598" stopIfTrue="1">
      <formula>WEEKDAY($A36)=1</formula>
    </cfRule>
  </conditionalFormatting>
  <conditionalFormatting sqref="FL36">
    <cfRule type="expression" dxfId="2309" priority="2597" stopIfTrue="1">
      <formula>WEEKDAY($A36)=1</formula>
    </cfRule>
  </conditionalFormatting>
  <conditionalFormatting sqref="FL36">
    <cfRule type="expression" dxfId="2308" priority="2596" stopIfTrue="1">
      <formula>WEEKDAY($A36)=1</formula>
    </cfRule>
  </conditionalFormatting>
  <conditionalFormatting sqref="FL36">
    <cfRule type="expression" dxfId="2307" priority="2595" stopIfTrue="1">
      <formula>WEEKDAY($A36)=1</formula>
    </cfRule>
  </conditionalFormatting>
  <conditionalFormatting sqref="FL36">
    <cfRule type="expression" dxfId="2306" priority="2594" stopIfTrue="1">
      <formula>WEEKDAY($A36)=1</formula>
    </cfRule>
  </conditionalFormatting>
  <conditionalFormatting sqref="FL36">
    <cfRule type="expression" dxfId="2305" priority="2593" stopIfTrue="1">
      <formula>WEEKDAY($A36)=1</formula>
    </cfRule>
  </conditionalFormatting>
  <conditionalFormatting sqref="FL36">
    <cfRule type="expression" dxfId="2304" priority="2592" stopIfTrue="1">
      <formula>WEEKDAY($A36)=1</formula>
    </cfRule>
  </conditionalFormatting>
  <conditionalFormatting sqref="FL36">
    <cfRule type="expression" dxfId="2303" priority="2591" stopIfTrue="1">
      <formula>WEEKDAY($A36)=1</formula>
    </cfRule>
  </conditionalFormatting>
  <conditionalFormatting sqref="FL36">
    <cfRule type="expression" dxfId="2302" priority="2589" stopIfTrue="1">
      <formula>WEEKDAY($A36)=1</formula>
    </cfRule>
  </conditionalFormatting>
  <conditionalFormatting sqref="FL36">
    <cfRule type="expression" dxfId="2301" priority="2588" stopIfTrue="1">
      <formula>WEEKDAY($A36)=1</formula>
    </cfRule>
  </conditionalFormatting>
  <conditionalFormatting sqref="FL36">
    <cfRule type="expression" dxfId="2300" priority="2587" stopIfTrue="1">
      <formula>WEEKDAY($A36)=1</formula>
    </cfRule>
  </conditionalFormatting>
  <conditionalFormatting sqref="FL36">
    <cfRule type="expression" dxfId="2299" priority="2586" stopIfTrue="1">
      <formula>WEEKDAY($A36)=1</formula>
    </cfRule>
  </conditionalFormatting>
  <conditionalFormatting sqref="FL36">
    <cfRule type="expression" dxfId="2298" priority="2585" stopIfTrue="1">
      <formula>WEEKDAY($A36)=1</formula>
    </cfRule>
  </conditionalFormatting>
  <conditionalFormatting sqref="FL36">
    <cfRule type="expression" dxfId="2297" priority="2584" stopIfTrue="1">
      <formula>WEEKDAY($A36)=1</formula>
    </cfRule>
  </conditionalFormatting>
  <conditionalFormatting sqref="FL36">
    <cfRule type="expression" dxfId="2296" priority="2583" stopIfTrue="1">
      <formula>WEEKDAY($A36)=1</formula>
    </cfRule>
  </conditionalFormatting>
  <conditionalFormatting sqref="FL36">
    <cfRule type="expression" dxfId="2295" priority="2582" stopIfTrue="1">
      <formula>WEEKDAY($A36)=1</formula>
    </cfRule>
  </conditionalFormatting>
  <conditionalFormatting sqref="FL36">
    <cfRule type="expression" dxfId="2294" priority="2581" stopIfTrue="1">
      <formula>WEEKDAY($A36)=1</formula>
    </cfRule>
  </conditionalFormatting>
  <conditionalFormatting sqref="FL36">
    <cfRule type="expression" dxfId="2293" priority="2580" stopIfTrue="1">
      <formula>WEEKDAY($A36)=1</formula>
    </cfRule>
  </conditionalFormatting>
  <conditionalFormatting sqref="FL36">
    <cfRule type="expression" dxfId="2292" priority="2579" stopIfTrue="1">
      <formula>WEEKDAY($A36)=1</formula>
    </cfRule>
  </conditionalFormatting>
  <conditionalFormatting sqref="FL36">
    <cfRule type="expression" dxfId="2291" priority="2578" stopIfTrue="1">
      <formula>WEEKDAY($A36)=1</formula>
    </cfRule>
  </conditionalFormatting>
  <conditionalFormatting sqref="FL36">
    <cfRule type="expression" dxfId="2290" priority="2577" stopIfTrue="1">
      <formula>WEEKDAY($A36)=1</formula>
    </cfRule>
  </conditionalFormatting>
  <conditionalFormatting sqref="FL36">
    <cfRule type="expression" dxfId="2289" priority="2576" stopIfTrue="1">
      <formula>WEEKDAY($A36)=1</formula>
    </cfRule>
  </conditionalFormatting>
  <conditionalFormatting sqref="FL36">
    <cfRule type="expression" dxfId="2288" priority="2575" stopIfTrue="1">
      <formula>WEEKDAY($A36)=1</formula>
    </cfRule>
  </conditionalFormatting>
  <conditionalFormatting sqref="FL36">
    <cfRule type="expression" dxfId="2287" priority="2574" stopIfTrue="1">
      <formula>WEEKDAY($A36)=1</formula>
    </cfRule>
  </conditionalFormatting>
  <conditionalFormatting sqref="FL36">
    <cfRule type="expression" dxfId="2286" priority="2573" stopIfTrue="1">
      <formula>WEEKDAY($A36)=1</formula>
    </cfRule>
  </conditionalFormatting>
  <conditionalFormatting sqref="FL36">
    <cfRule type="expression" dxfId="2285" priority="2572" stopIfTrue="1">
      <formula>WEEKDAY($A36)=1</formula>
    </cfRule>
  </conditionalFormatting>
  <conditionalFormatting sqref="FL36">
    <cfRule type="expression" dxfId="2284" priority="2571" stopIfTrue="1">
      <formula>WEEKDAY($A36)=1</formula>
    </cfRule>
  </conditionalFormatting>
  <conditionalFormatting sqref="FL36">
    <cfRule type="expression" dxfId="2283" priority="2570" stopIfTrue="1">
      <formula>WEEKDAY($A36)=1</formula>
    </cfRule>
  </conditionalFormatting>
  <conditionalFormatting sqref="FL36">
    <cfRule type="expression" dxfId="2282" priority="2569" stopIfTrue="1">
      <formula>WEEKDAY($A36)=1</formula>
    </cfRule>
  </conditionalFormatting>
  <conditionalFormatting sqref="FL36">
    <cfRule type="expression" dxfId="2281" priority="2568" stopIfTrue="1">
      <formula>WEEKDAY($A36)=1</formula>
    </cfRule>
  </conditionalFormatting>
  <conditionalFormatting sqref="FL36">
    <cfRule type="expression" dxfId="2280" priority="2567" stopIfTrue="1">
      <formula>WEEKDAY($A36)=1</formula>
    </cfRule>
  </conditionalFormatting>
  <conditionalFormatting sqref="FL36">
    <cfRule type="expression" dxfId="2279" priority="2566" stopIfTrue="1">
      <formula>WEEKDAY($A36)=1</formula>
    </cfRule>
  </conditionalFormatting>
  <conditionalFormatting sqref="FL36">
    <cfRule type="expression" dxfId="2278" priority="2565" stopIfTrue="1">
      <formula>WEEKDAY($A36)=1</formula>
    </cfRule>
  </conditionalFormatting>
  <conditionalFormatting sqref="FL36">
    <cfRule type="expression" dxfId="2277" priority="2564" stopIfTrue="1">
      <formula>WEEKDAY($A36)=1</formula>
    </cfRule>
  </conditionalFormatting>
  <conditionalFormatting sqref="FL36">
    <cfRule type="expression" dxfId="2276" priority="2563" stopIfTrue="1">
      <formula>WEEKDAY($A36)=1</formula>
    </cfRule>
  </conditionalFormatting>
  <conditionalFormatting sqref="FL36">
    <cfRule type="expression" dxfId="2275" priority="2562" stopIfTrue="1">
      <formula>WEEKDAY($A36)=1</formula>
    </cfRule>
  </conditionalFormatting>
  <conditionalFormatting sqref="FL36">
    <cfRule type="expression" dxfId="2274" priority="2561" stopIfTrue="1">
      <formula>WEEKDAY($A36)=1</formula>
    </cfRule>
  </conditionalFormatting>
  <conditionalFormatting sqref="FL36">
    <cfRule type="expression" dxfId="2273" priority="2560" stopIfTrue="1">
      <formula>WEEKDAY($A36)=1</formula>
    </cfRule>
  </conditionalFormatting>
  <conditionalFormatting sqref="FL36">
    <cfRule type="expression" dxfId="2272" priority="2559" stopIfTrue="1">
      <formula>WEEKDAY($A36)=1</formula>
    </cfRule>
  </conditionalFormatting>
  <conditionalFormatting sqref="FL36">
    <cfRule type="expression" dxfId="2271" priority="2558" stopIfTrue="1">
      <formula>WEEKDAY($A36)=1</formula>
    </cfRule>
  </conditionalFormatting>
  <conditionalFormatting sqref="FL36">
    <cfRule type="expression" dxfId="2270" priority="2557" stopIfTrue="1">
      <formula>WEEKDAY($A36)=1</formula>
    </cfRule>
  </conditionalFormatting>
  <conditionalFormatting sqref="FL36">
    <cfRule type="expression" dxfId="2269" priority="2556" stopIfTrue="1">
      <formula>WEEKDAY($A36)=1</formula>
    </cfRule>
  </conditionalFormatting>
  <conditionalFormatting sqref="FL36">
    <cfRule type="expression" dxfId="2268" priority="2552" stopIfTrue="1">
      <formula>WEEKDAY($A36)=1</formula>
    </cfRule>
  </conditionalFormatting>
  <conditionalFormatting sqref="FL36">
    <cfRule type="expression" dxfId="2267" priority="2555" stopIfTrue="1">
      <formula>WEEKDAY($A36)=1</formula>
    </cfRule>
  </conditionalFormatting>
  <conditionalFormatting sqref="FL36">
    <cfRule type="expression" dxfId="2266" priority="2554" stopIfTrue="1">
      <formula>WEEKDAY($A36)=1</formula>
    </cfRule>
  </conditionalFormatting>
  <conditionalFormatting sqref="FL36">
    <cfRule type="expression" dxfId="2265" priority="2553" stopIfTrue="1">
      <formula>WEEKDAY($A36)=1</formula>
    </cfRule>
  </conditionalFormatting>
  <conditionalFormatting sqref="FL36">
    <cfRule type="expression" dxfId="2264" priority="2551" stopIfTrue="1">
      <formula>WEEKDAY($A36)=1</formula>
    </cfRule>
  </conditionalFormatting>
  <conditionalFormatting sqref="FL36">
    <cfRule type="expression" dxfId="2263" priority="2550" stopIfTrue="1">
      <formula>WEEKDAY($A36)=1</formula>
    </cfRule>
  </conditionalFormatting>
  <conditionalFormatting sqref="FL36">
    <cfRule type="expression" dxfId="2262" priority="2549" stopIfTrue="1">
      <formula>WEEKDAY($A36)=1</formula>
    </cfRule>
  </conditionalFormatting>
  <conditionalFormatting sqref="FL36">
    <cfRule type="expression" dxfId="2261" priority="2548" stopIfTrue="1">
      <formula>WEEKDAY($A36)=1</formula>
    </cfRule>
  </conditionalFormatting>
  <conditionalFormatting sqref="FL36">
    <cfRule type="expression" dxfId="2260" priority="2501" stopIfTrue="1">
      <formula>WEEKDAY($A36)=1</formula>
    </cfRule>
  </conditionalFormatting>
  <conditionalFormatting sqref="FL36">
    <cfRule type="expression" dxfId="2259" priority="2547" stopIfTrue="1">
      <formula>WEEKDAY($A36)=1</formula>
    </cfRule>
  </conditionalFormatting>
  <conditionalFormatting sqref="FL36">
    <cfRule type="expression" dxfId="2258" priority="2546" stopIfTrue="1">
      <formula>WEEKDAY($A36)=1</formula>
    </cfRule>
  </conditionalFormatting>
  <conditionalFormatting sqref="FL36">
    <cfRule type="expression" dxfId="2257" priority="2545" stopIfTrue="1">
      <formula>WEEKDAY($A36)=1</formula>
    </cfRule>
  </conditionalFormatting>
  <conditionalFormatting sqref="FL36">
    <cfRule type="expression" dxfId="2256" priority="2544" stopIfTrue="1">
      <formula>WEEKDAY($A36)=1</formula>
    </cfRule>
  </conditionalFormatting>
  <conditionalFormatting sqref="FL36">
    <cfRule type="expression" dxfId="2255" priority="2543" stopIfTrue="1">
      <formula>WEEKDAY($A36)=1</formula>
    </cfRule>
  </conditionalFormatting>
  <conditionalFormatting sqref="FL36">
    <cfRule type="expression" dxfId="2254" priority="2542" stopIfTrue="1">
      <formula>WEEKDAY($A36)=1</formula>
    </cfRule>
  </conditionalFormatting>
  <conditionalFormatting sqref="FL36">
    <cfRule type="expression" dxfId="2253" priority="2541" stopIfTrue="1">
      <formula>WEEKDAY($A36)=1</formula>
    </cfRule>
  </conditionalFormatting>
  <conditionalFormatting sqref="FL36">
    <cfRule type="expression" dxfId="2252" priority="2540" stopIfTrue="1">
      <formula>WEEKDAY($A36)=1</formula>
    </cfRule>
  </conditionalFormatting>
  <conditionalFormatting sqref="FL36">
    <cfRule type="expression" dxfId="2251" priority="2539" stopIfTrue="1">
      <formula>WEEKDAY($A36)=1</formula>
    </cfRule>
  </conditionalFormatting>
  <conditionalFormatting sqref="FL36">
    <cfRule type="expression" dxfId="2250" priority="2538" stopIfTrue="1">
      <formula>WEEKDAY($A36)=1</formula>
    </cfRule>
  </conditionalFormatting>
  <conditionalFormatting sqref="FL36">
    <cfRule type="expression" dxfId="2249" priority="2537" stopIfTrue="1">
      <formula>WEEKDAY($A36)=1</formula>
    </cfRule>
  </conditionalFormatting>
  <conditionalFormatting sqref="FL36">
    <cfRule type="expression" dxfId="2248" priority="2536" stopIfTrue="1">
      <formula>WEEKDAY($A36)=1</formula>
    </cfRule>
  </conditionalFormatting>
  <conditionalFormatting sqref="FL36">
    <cfRule type="expression" dxfId="2247" priority="2535" stopIfTrue="1">
      <formula>WEEKDAY($A36)=1</formula>
    </cfRule>
  </conditionalFormatting>
  <conditionalFormatting sqref="FL36">
    <cfRule type="expression" dxfId="2246" priority="2534" stopIfTrue="1">
      <formula>WEEKDAY($A36)=1</formula>
    </cfRule>
  </conditionalFormatting>
  <conditionalFormatting sqref="FL36">
    <cfRule type="expression" dxfId="2245" priority="2533" stopIfTrue="1">
      <formula>WEEKDAY($A36)=1</formula>
    </cfRule>
  </conditionalFormatting>
  <conditionalFormatting sqref="FL36">
    <cfRule type="expression" dxfId="2244" priority="2532" stopIfTrue="1">
      <formula>WEEKDAY($A36)=1</formula>
    </cfRule>
  </conditionalFormatting>
  <conditionalFormatting sqref="FL36">
    <cfRule type="expression" dxfId="2243" priority="2531" stopIfTrue="1">
      <formula>WEEKDAY($A36)=1</formula>
    </cfRule>
  </conditionalFormatting>
  <conditionalFormatting sqref="FL36">
    <cfRule type="expression" dxfId="2242" priority="2530" stopIfTrue="1">
      <formula>WEEKDAY($A36)=1</formula>
    </cfRule>
  </conditionalFormatting>
  <conditionalFormatting sqref="FL36">
    <cfRule type="expression" dxfId="2241" priority="2529" stopIfTrue="1">
      <formula>WEEKDAY($A36)=1</formula>
    </cfRule>
  </conditionalFormatting>
  <conditionalFormatting sqref="FL36">
    <cfRule type="expression" dxfId="2240" priority="2528" stopIfTrue="1">
      <formula>WEEKDAY($A36)=1</formula>
    </cfRule>
  </conditionalFormatting>
  <conditionalFormatting sqref="FL36">
    <cfRule type="expression" dxfId="2239" priority="2527" stopIfTrue="1">
      <formula>WEEKDAY($A36)=1</formula>
    </cfRule>
  </conditionalFormatting>
  <conditionalFormatting sqref="FL36">
    <cfRule type="expression" dxfId="2238" priority="2526" stopIfTrue="1">
      <formula>WEEKDAY($A36)=1</formula>
    </cfRule>
  </conditionalFormatting>
  <conditionalFormatting sqref="FL36">
    <cfRule type="expression" dxfId="2237" priority="2525" stopIfTrue="1">
      <formula>WEEKDAY($A36)=1</formula>
    </cfRule>
  </conditionalFormatting>
  <conditionalFormatting sqref="FL36">
    <cfRule type="expression" dxfId="2236" priority="2524" stopIfTrue="1">
      <formula>WEEKDAY($A36)=1</formula>
    </cfRule>
  </conditionalFormatting>
  <conditionalFormatting sqref="FL36">
    <cfRule type="expression" dxfId="2235" priority="2523" stopIfTrue="1">
      <formula>WEEKDAY($A36)=1</formula>
    </cfRule>
  </conditionalFormatting>
  <conditionalFormatting sqref="FL36">
    <cfRule type="expression" dxfId="2234" priority="2522" stopIfTrue="1">
      <formula>WEEKDAY($A36)=1</formula>
    </cfRule>
  </conditionalFormatting>
  <conditionalFormatting sqref="FL36">
    <cfRule type="expression" dxfId="2233" priority="2521" stopIfTrue="1">
      <formula>WEEKDAY($A36)=1</formula>
    </cfRule>
  </conditionalFormatting>
  <conditionalFormatting sqref="FL36">
    <cfRule type="expression" dxfId="2232" priority="2520" stopIfTrue="1">
      <formula>WEEKDAY($A36)=1</formula>
    </cfRule>
  </conditionalFormatting>
  <conditionalFormatting sqref="FL36">
    <cfRule type="expression" dxfId="2231" priority="2519" stopIfTrue="1">
      <formula>WEEKDAY($A36)=1</formula>
    </cfRule>
  </conditionalFormatting>
  <conditionalFormatting sqref="FL36">
    <cfRule type="expression" dxfId="2230" priority="2518" stopIfTrue="1">
      <formula>WEEKDAY($A36)=1</formula>
    </cfRule>
  </conditionalFormatting>
  <conditionalFormatting sqref="FL36">
    <cfRule type="expression" dxfId="2229" priority="2517" stopIfTrue="1">
      <formula>WEEKDAY($A36)=1</formula>
    </cfRule>
  </conditionalFormatting>
  <conditionalFormatting sqref="FL36">
    <cfRule type="expression" dxfId="2228" priority="2516" stopIfTrue="1">
      <formula>WEEKDAY($A36)=1</formula>
    </cfRule>
  </conditionalFormatting>
  <conditionalFormatting sqref="FL36">
    <cfRule type="expression" dxfId="2227" priority="2515" stopIfTrue="1">
      <formula>WEEKDAY($A36)=1</formula>
    </cfRule>
  </conditionalFormatting>
  <conditionalFormatting sqref="FL36">
    <cfRule type="expression" dxfId="2226" priority="2514" stopIfTrue="1">
      <formula>WEEKDAY($A36)=1</formula>
    </cfRule>
  </conditionalFormatting>
  <conditionalFormatting sqref="FL36">
    <cfRule type="expression" dxfId="2225" priority="2513" stopIfTrue="1">
      <formula>WEEKDAY($A36)=1</formula>
    </cfRule>
  </conditionalFormatting>
  <conditionalFormatting sqref="FL36">
    <cfRule type="expression" dxfId="2224" priority="2512" stopIfTrue="1">
      <formula>WEEKDAY($A36)=1</formula>
    </cfRule>
  </conditionalFormatting>
  <conditionalFormatting sqref="FL36">
    <cfRule type="expression" dxfId="2223" priority="2511" stopIfTrue="1">
      <formula>WEEKDAY($A36)=1</formula>
    </cfRule>
  </conditionalFormatting>
  <conditionalFormatting sqref="FL36">
    <cfRule type="expression" dxfId="2222" priority="2510" stopIfTrue="1">
      <formula>WEEKDAY($A36)=1</formula>
    </cfRule>
  </conditionalFormatting>
  <conditionalFormatting sqref="FL36">
    <cfRule type="expression" dxfId="2221" priority="2509" stopIfTrue="1">
      <formula>WEEKDAY($A36)=1</formula>
    </cfRule>
  </conditionalFormatting>
  <conditionalFormatting sqref="FL36">
    <cfRule type="expression" dxfId="2220" priority="2508" stopIfTrue="1">
      <formula>WEEKDAY($A36)=1</formula>
    </cfRule>
  </conditionalFormatting>
  <conditionalFormatting sqref="FL36">
    <cfRule type="expression" dxfId="2219" priority="2507" stopIfTrue="1">
      <formula>WEEKDAY($A36)=1</formula>
    </cfRule>
  </conditionalFormatting>
  <conditionalFormatting sqref="FL36">
    <cfRule type="expression" dxfId="2218" priority="2506" stopIfTrue="1">
      <formula>WEEKDAY($A36)=1</formula>
    </cfRule>
  </conditionalFormatting>
  <conditionalFormatting sqref="FL36">
    <cfRule type="expression" dxfId="2217" priority="2505" stopIfTrue="1">
      <formula>WEEKDAY($A36)=1</formula>
    </cfRule>
  </conditionalFormatting>
  <conditionalFormatting sqref="FL36">
    <cfRule type="expression" dxfId="2216" priority="2504" stopIfTrue="1">
      <formula>WEEKDAY($A36)=1</formula>
    </cfRule>
  </conditionalFormatting>
  <conditionalFormatting sqref="FL36">
    <cfRule type="expression" dxfId="2215" priority="2503" stopIfTrue="1">
      <formula>WEEKDAY($A36)=1</formula>
    </cfRule>
  </conditionalFormatting>
  <conditionalFormatting sqref="FL36">
    <cfRule type="expression" dxfId="2214" priority="2502" stopIfTrue="1">
      <formula>WEEKDAY($A36)=1</formula>
    </cfRule>
  </conditionalFormatting>
  <conditionalFormatting sqref="FL36">
    <cfRule type="expression" dxfId="2213" priority="2497" stopIfTrue="1">
      <formula>WEEKDAY($A36)=1</formula>
    </cfRule>
  </conditionalFormatting>
  <conditionalFormatting sqref="FL36">
    <cfRule type="expression" dxfId="2212" priority="2500" stopIfTrue="1">
      <formula>WEEKDAY($A36)=1</formula>
    </cfRule>
  </conditionalFormatting>
  <conditionalFormatting sqref="FL36">
    <cfRule type="expression" dxfId="2211" priority="2499" stopIfTrue="1">
      <formula>WEEKDAY($A36)=1</formula>
    </cfRule>
  </conditionalFormatting>
  <conditionalFormatting sqref="FL36">
    <cfRule type="expression" dxfId="2210" priority="2498" stopIfTrue="1">
      <formula>WEEKDAY($A36)=1</formula>
    </cfRule>
  </conditionalFormatting>
  <conditionalFormatting sqref="FL36">
    <cfRule type="expression" dxfId="2209" priority="2496" stopIfTrue="1">
      <formula>WEEKDAY($A36)=1</formula>
    </cfRule>
  </conditionalFormatting>
  <conditionalFormatting sqref="FL36">
    <cfRule type="expression" dxfId="2208" priority="2495" stopIfTrue="1">
      <formula>WEEKDAY($A36)=1</formula>
    </cfRule>
  </conditionalFormatting>
  <conditionalFormatting sqref="FL36">
    <cfRule type="expression" dxfId="2207" priority="2494" stopIfTrue="1">
      <formula>WEEKDAY($A36)=1</formula>
    </cfRule>
  </conditionalFormatting>
  <conditionalFormatting sqref="FL36">
    <cfRule type="expression" dxfId="2206" priority="2493" stopIfTrue="1">
      <formula>WEEKDAY($A36)=1</formula>
    </cfRule>
  </conditionalFormatting>
  <conditionalFormatting sqref="FL36">
    <cfRule type="expression" dxfId="2205" priority="2446" stopIfTrue="1">
      <formula>WEEKDAY($A36)=1</formula>
    </cfRule>
  </conditionalFormatting>
  <conditionalFormatting sqref="FL36">
    <cfRule type="expression" dxfId="2204" priority="2492" stopIfTrue="1">
      <formula>WEEKDAY($A36)=1</formula>
    </cfRule>
  </conditionalFormatting>
  <conditionalFormatting sqref="FL36">
    <cfRule type="expression" dxfId="2203" priority="2491" stopIfTrue="1">
      <formula>WEEKDAY($A36)=1</formula>
    </cfRule>
  </conditionalFormatting>
  <conditionalFormatting sqref="FL36">
    <cfRule type="expression" dxfId="2202" priority="2490" stopIfTrue="1">
      <formula>WEEKDAY($A36)=1</formula>
    </cfRule>
  </conditionalFormatting>
  <conditionalFormatting sqref="FL36">
    <cfRule type="expression" dxfId="2201" priority="2489" stopIfTrue="1">
      <formula>WEEKDAY($A36)=1</formula>
    </cfRule>
  </conditionalFormatting>
  <conditionalFormatting sqref="FL36">
    <cfRule type="expression" dxfId="2200" priority="2488" stopIfTrue="1">
      <formula>WEEKDAY($A36)=1</formula>
    </cfRule>
  </conditionalFormatting>
  <conditionalFormatting sqref="FL36">
    <cfRule type="expression" dxfId="2199" priority="2487" stopIfTrue="1">
      <formula>WEEKDAY($A36)=1</formula>
    </cfRule>
  </conditionalFormatting>
  <conditionalFormatting sqref="FL36">
    <cfRule type="expression" dxfId="2198" priority="2486" stopIfTrue="1">
      <formula>WEEKDAY($A36)=1</formula>
    </cfRule>
  </conditionalFormatting>
  <conditionalFormatting sqref="FL36">
    <cfRule type="expression" dxfId="2197" priority="2485" stopIfTrue="1">
      <formula>WEEKDAY($A36)=1</formula>
    </cfRule>
  </conditionalFormatting>
  <conditionalFormatting sqref="FL36">
    <cfRule type="expression" dxfId="2196" priority="2484" stopIfTrue="1">
      <formula>WEEKDAY($A36)=1</formula>
    </cfRule>
  </conditionalFormatting>
  <conditionalFormatting sqref="FL36">
    <cfRule type="expression" dxfId="2195" priority="2483" stopIfTrue="1">
      <formula>WEEKDAY($A36)=1</formula>
    </cfRule>
  </conditionalFormatting>
  <conditionalFormatting sqref="FL36">
    <cfRule type="expression" dxfId="2194" priority="2482" stopIfTrue="1">
      <formula>WEEKDAY($A36)=1</formula>
    </cfRule>
  </conditionalFormatting>
  <conditionalFormatting sqref="FL36">
    <cfRule type="expression" dxfId="2193" priority="2481" stopIfTrue="1">
      <formula>WEEKDAY($A36)=1</formula>
    </cfRule>
  </conditionalFormatting>
  <conditionalFormatting sqref="FL36">
    <cfRule type="expression" dxfId="2192" priority="2480" stopIfTrue="1">
      <formula>WEEKDAY($A36)=1</formula>
    </cfRule>
  </conditionalFormatting>
  <conditionalFormatting sqref="FL36">
    <cfRule type="expression" dxfId="2191" priority="2479" stopIfTrue="1">
      <formula>WEEKDAY($A36)=1</formula>
    </cfRule>
  </conditionalFormatting>
  <conditionalFormatting sqref="FL36">
    <cfRule type="expression" dxfId="2190" priority="2478" stopIfTrue="1">
      <formula>WEEKDAY($A36)=1</formula>
    </cfRule>
  </conditionalFormatting>
  <conditionalFormatting sqref="FL36">
    <cfRule type="expression" dxfId="2189" priority="2477" stopIfTrue="1">
      <formula>WEEKDAY($A36)=1</formula>
    </cfRule>
  </conditionalFormatting>
  <conditionalFormatting sqref="FL36">
    <cfRule type="expression" dxfId="2188" priority="2476" stopIfTrue="1">
      <formula>WEEKDAY($A36)=1</formula>
    </cfRule>
  </conditionalFormatting>
  <conditionalFormatting sqref="FL36">
    <cfRule type="expression" dxfId="2187" priority="2475" stopIfTrue="1">
      <formula>WEEKDAY($A36)=1</formula>
    </cfRule>
  </conditionalFormatting>
  <conditionalFormatting sqref="FL36">
    <cfRule type="expression" dxfId="2186" priority="2474" stopIfTrue="1">
      <formula>WEEKDAY($A36)=1</formula>
    </cfRule>
  </conditionalFormatting>
  <conditionalFormatting sqref="FL36">
    <cfRule type="expression" dxfId="2185" priority="2473" stopIfTrue="1">
      <formula>WEEKDAY($A36)=1</formula>
    </cfRule>
  </conditionalFormatting>
  <conditionalFormatting sqref="FL36">
    <cfRule type="expression" dxfId="2184" priority="2472" stopIfTrue="1">
      <formula>WEEKDAY($A36)=1</formula>
    </cfRule>
  </conditionalFormatting>
  <conditionalFormatting sqref="FL36">
    <cfRule type="expression" dxfId="2183" priority="2471" stopIfTrue="1">
      <formula>WEEKDAY($A36)=1</formula>
    </cfRule>
  </conditionalFormatting>
  <conditionalFormatting sqref="FL36">
    <cfRule type="expression" dxfId="2182" priority="2470" stopIfTrue="1">
      <formula>WEEKDAY($A36)=1</formula>
    </cfRule>
  </conditionalFormatting>
  <conditionalFormatting sqref="FL36">
    <cfRule type="expression" dxfId="2181" priority="2469" stopIfTrue="1">
      <formula>WEEKDAY($A36)=1</formula>
    </cfRule>
  </conditionalFormatting>
  <conditionalFormatting sqref="FL36">
    <cfRule type="expression" dxfId="2180" priority="2468" stopIfTrue="1">
      <formula>WEEKDAY($A36)=1</formula>
    </cfRule>
  </conditionalFormatting>
  <conditionalFormatting sqref="FL36">
    <cfRule type="expression" dxfId="2179" priority="2467" stopIfTrue="1">
      <formula>WEEKDAY($A36)=1</formula>
    </cfRule>
  </conditionalFormatting>
  <conditionalFormatting sqref="FL36">
    <cfRule type="expression" dxfId="2178" priority="2466" stopIfTrue="1">
      <formula>WEEKDAY($A36)=1</formula>
    </cfRule>
  </conditionalFormatting>
  <conditionalFormatting sqref="FL36">
    <cfRule type="expression" dxfId="2177" priority="2465" stopIfTrue="1">
      <formula>WEEKDAY($A36)=1</formula>
    </cfRule>
  </conditionalFormatting>
  <conditionalFormatting sqref="FL36">
    <cfRule type="expression" dxfId="2176" priority="2464" stopIfTrue="1">
      <formula>WEEKDAY($A36)=1</formula>
    </cfRule>
  </conditionalFormatting>
  <conditionalFormatting sqref="FL36">
    <cfRule type="expression" dxfId="2175" priority="2463" stopIfTrue="1">
      <formula>WEEKDAY($A36)=1</formula>
    </cfRule>
  </conditionalFormatting>
  <conditionalFormatting sqref="FL36">
    <cfRule type="expression" dxfId="2174" priority="2462" stopIfTrue="1">
      <formula>WEEKDAY($A36)=1</formula>
    </cfRule>
  </conditionalFormatting>
  <conditionalFormatting sqref="FL36">
    <cfRule type="expression" dxfId="2173" priority="2461" stopIfTrue="1">
      <formula>WEEKDAY($A36)=1</formula>
    </cfRule>
  </conditionalFormatting>
  <conditionalFormatting sqref="FL36">
    <cfRule type="expression" dxfId="2172" priority="2460" stopIfTrue="1">
      <formula>WEEKDAY($A36)=1</formula>
    </cfRule>
  </conditionalFormatting>
  <conditionalFormatting sqref="FL36">
    <cfRule type="expression" dxfId="2171" priority="2459" stopIfTrue="1">
      <formula>WEEKDAY($A36)=1</formula>
    </cfRule>
  </conditionalFormatting>
  <conditionalFormatting sqref="FL36">
    <cfRule type="expression" dxfId="2170" priority="2458" stopIfTrue="1">
      <formula>WEEKDAY($A36)=1</formula>
    </cfRule>
  </conditionalFormatting>
  <conditionalFormatting sqref="FL36">
    <cfRule type="expression" dxfId="2169" priority="2457" stopIfTrue="1">
      <formula>WEEKDAY($A36)=1</formula>
    </cfRule>
  </conditionalFormatting>
  <conditionalFormatting sqref="FL36">
    <cfRule type="expression" dxfId="2168" priority="2456" stopIfTrue="1">
      <formula>WEEKDAY($A36)=1</formula>
    </cfRule>
  </conditionalFormatting>
  <conditionalFormatting sqref="FL36">
    <cfRule type="expression" dxfId="2167" priority="2455" stopIfTrue="1">
      <formula>WEEKDAY($A36)=1</formula>
    </cfRule>
  </conditionalFormatting>
  <conditionalFormatting sqref="FL36">
    <cfRule type="expression" dxfId="2166" priority="2454" stopIfTrue="1">
      <formula>WEEKDAY($A36)=1</formula>
    </cfRule>
  </conditionalFormatting>
  <conditionalFormatting sqref="FL36">
    <cfRule type="expression" dxfId="2165" priority="2453" stopIfTrue="1">
      <formula>WEEKDAY($A36)=1</formula>
    </cfRule>
  </conditionalFormatting>
  <conditionalFormatting sqref="FL36">
    <cfRule type="expression" dxfId="2164" priority="2452" stopIfTrue="1">
      <formula>WEEKDAY($A36)=1</formula>
    </cfRule>
  </conditionalFormatting>
  <conditionalFormatting sqref="FL36">
    <cfRule type="expression" dxfId="2163" priority="2451" stopIfTrue="1">
      <formula>WEEKDAY($A36)=1</formula>
    </cfRule>
  </conditionalFormatting>
  <conditionalFormatting sqref="FL36">
    <cfRule type="expression" dxfId="2162" priority="2450" stopIfTrue="1">
      <formula>WEEKDAY($A36)=1</formula>
    </cfRule>
  </conditionalFormatting>
  <conditionalFormatting sqref="FL36">
    <cfRule type="expression" dxfId="2161" priority="2449" stopIfTrue="1">
      <formula>WEEKDAY($A36)=1</formula>
    </cfRule>
  </conditionalFormatting>
  <conditionalFormatting sqref="FL36">
    <cfRule type="expression" dxfId="2160" priority="2448" stopIfTrue="1">
      <formula>WEEKDAY($A36)=1</formula>
    </cfRule>
  </conditionalFormatting>
  <conditionalFormatting sqref="FL36">
    <cfRule type="expression" dxfId="2159" priority="2447" stopIfTrue="1">
      <formula>WEEKDAY($A36)=1</formula>
    </cfRule>
  </conditionalFormatting>
  <conditionalFormatting sqref="FL36">
    <cfRule type="expression" dxfId="2158" priority="2445" stopIfTrue="1">
      <formula>WEEKDAY($A36)=1</formula>
    </cfRule>
  </conditionalFormatting>
  <conditionalFormatting sqref="FL36">
    <cfRule type="expression" dxfId="2157" priority="2444" stopIfTrue="1">
      <formula>WEEKDAY($A36)=1</formula>
    </cfRule>
  </conditionalFormatting>
  <conditionalFormatting sqref="FL36">
    <cfRule type="expression" dxfId="2156" priority="2443" stopIfTrue="1">
      <formula>WEEKDAY($A36)=1</formula>
    </cfRule>
  </conditionalFormatting>
  <conditionalFormatting sqref="FL36">
    <cfRule type="expression" dxfId="2155" priority="2442" stopIfTrue="1">
      <formula>WEEKDAY($A36)=1</formula>
    </cfRule>
  </conditionalFormatting>
  <conditionalFormatting sqref="FL36">
    <cfRule type="expression" dxfId="2154" priority="2441" stopIfTrue="1">
      <formula>WEEKDAY($A36)=1</formula>
    </cfRule>
  </conditionalFormatting>
  <conditionalFormatting sqref="FL36">
    <cfRule type="expression" dxfId="2153" priority="2440" stopIfTrue="1">
      <formula>WEEKDAY($A36)=1</formula>
    </cfRule>
  </conditionalFormatting>
  <conditionalFormatting sqref="FL36">
    <cfRule type="expression" dxfId="2152" priority="2439" stopIfTrue="1">
      <formula>WEEKDAY($A36)=1</formula>
    </cfRule>
  </conditionalFormatting>
  <conditionalFormatting sqref="FL36">
    <cfRule type="expression" dxfId="2151" priority="2438" stopIfTrue="1">
      <formula>WEEKDAY($A36)=1</formula>
    </cfRule>
  </conditionalFormatting>
  <conditionalFormatting sqref="FL36">
    <cfRule type="expression" dxfId="2150" priority="2437" stopIfTrue="1">
      <formula>WEEKDAY($A36)=1</formula>
    </cfRule>
  </conditionalFormatting>
  <conditionalFormatting sqref="FL36">
    <cfRule type="expression" dxfId="2149" priority="2436" stopIfTrue="1">
      <formula>WEEKDAY($A36)=1</formula>
    </cfRule>
  </conditionalFormatting>
  <conditionalFormatting sqref="FL36">
    <cfRule type="expression" dxfId="2148" priority="2435" stopIfTrue="1">
      <formula>WEEKDAY($A36)=1</formula>
    </cfRule>
  </conditionalFormatting>
  <conditionalFormatting sqref="FL36">
    <cfRule type="expression" dxfId="2147" priority="2434" stopIfTrue="1">
      <formula>WEEKDAY($A36)=1</formula>
    </cfRule>
  </conditionalFormatting>
  <conditionalFormatting sqref="FL36">
    <cfRule type="expression" dxfId="2146" priority="2433" stopIfTrue="1">
      <formula>WEEKDAY($A36)=1</formula>
    </cfRule>
  </conditionalFormatting>
  <conditionalFormatting sqref="FL36">
    <cfRule type="expression" dxfId="2145" priority="2432" stopIfTrue="1">
      <formula>WEEKDAY($A36)=1</formula>
    </cfRule>
  </conditionalFormatting>
  <conditionalFormatting sqref="FL36">
    <cfRule type="expression" dxfId="2144" priority="2431" stopIfTrue="1">
      <formula>WEEKDAY($A36)=1</formula>
    </cfRule>
  </conditionalFormatting>
  <conditionalFormatting sqref="FL36">
    <cfRule type="expression" dxfId="2143" priority="2430" stopIfTrue="1">
      <formula>WEEKDAY($A36)=1</formula>
    </cfRule>
  </conditionalFormatting>
  <conditionalFormatting sqref="FL36">
    <cfRule type="expression" dxfId="2142" priority="2429" stopIfTrue="1">
      <formula>WEEKDAY($A36)=1</formula>
    </cfRule>
  </conditionalFormatting>
  <conditionalFormatting sqref="FL36">
    <cfRule type="expression" dxfId="2141" priority="2428" stopIfTrue="1">
      <formula>WEEKDAY($A36)=1</formula>
    </cfRule>
  </conditionalFormatting>
  <conditionalFormatting sqref="FL36">
    <cfRule type="expression" dxfId="2140" priority="2427" stopIfTrue="1">
      <formula>WEEKDAY($A36)=1</formula>
    </cfRule>
  </conditionalFormatting>
  <conditionalFormatting sqref="FL36">
    <cfRule type="expression" dxfId="2139" priority="2426" stopIfTrue="1">
      <formula>WEEKDAY($A36)=1</formula>
    </cfRule>
  </conditionalFormatting>
  <conditionalFormatting sqref="FL36">
    <cfRule type="expression" dxfId="2138" priority="2425" stopIfTrue="1">
      <formula>WEEKDAY($A36)=1</formula>
    </cfRule>
  </conditionalFormatting>
  <conditionalFormatting sqref="FL36">
    <cfRule type="expression" dxfId="2137" priority="2424" stopIfTrue="1">
      <formula>WEEKDAY($A36)=1</formula>
    </cfRule>
  </conditionalFormatting>
  <conditionalFormatting sqref="FL36">
    <cfRule type="expression" dxfId="2136" priority="2423" stopIfTrue="1">
      <formula>WEEKDAY($A36)=1</formula>
    </cfRule>
  </conditionalFormatting>
  <conditionalFormatting sqref="FL36">
    <cfRule type="expression" dxfId="2135" priority="2422" stopIfTrue="1">
      <formula>WEEKDAY($A36)=1</formula>
    </cfRule>
  </conditionalFormatting>
  <conditionalFormatting sqref="FL36">
    <cfRule type="expression" dxfId="2134" priority="2421" stopIfTrue="1">
      <formula>WEEKDAY($A36)=1</formula>
    </cfRule>
  </conditionalFormatting>
  <conditionalFormatting sqref="FL36">
    <cfRule type="expression" dxfId="2133" priority="2420" stopIfTrue="1">
      <formula>WEEKDAY($A36)=1</formula>
    </cfRule>
  </conditionalFormatting>
  <conditionalFormatting sqref="FL36">
    <cfRule type="expression" dxfId="2132" priority="2419" stopIfTrue="1">
      <formula>WEEKDAY($A36)=1</formula>
    </cfRule>
  </conditionalFormatting>
  <conditionalFormatting sqref="FL36">
    <cfRule type="expression" dxfId="2131" priority="2418" stopIfTrue="1">
      <formula>WEEKDAY($A36)=1</formula>
    </cfRule>
  </conditionalFormatting>
  <conditionalFormatting sqref="FL36">
    <cfRule type="expression" dxfId="2130" priority="2417" stopIfTrue="1">
      <formula>WEEKDAY($A36)=1</formula>
    </cfRule>
  </conditionalFormatting>
  <conditionalFormatting sqref="FL36">
    <cfRule type="expression" dxfId="2129" priority="2416" stopIfTrue="1">
      <formula>WEEKDAY($A36)=1</formula>
    </cfRule>
  </conditionalFormatting>
  <conditionalFormatting sqref="FL36">
    <cfRule type="expression" dxfId="2128" priority="2415" stopIfTrue="1">
      <formula>WEEKDAY($A36)=1</formula>
    </cfRule>
  </conditionalFormatting>
  <conditionalFormatting sqref="FL36">
    <cfRule type="expression" dxfId="2127" priority="2414" stopIfTrue="1">
      <formula>WEEKDAY($A36)=1</formula>
    </cfRule>
  </conditionalFormatting>
  <conditionalFormatting sqref="FL36">
    <cfRule type="expression" dxfId="2126" priority="2413" stopIfTrue="1">
      <formula>WEEKDAY($A36)=1</formula>
    </cfRule>
  </conditionalFormatting>
  <conditionalFormatting sqref="FL36">
    <cfRule type="expression" dxfId="2125" priority="2412" stopIfTrue="1">
      <formula>WEEKDAY($A36)=1</formula>
    </cfRule>
  </conditionalFormatting>
  <conditionalFormatting sqref="FL36">
    <cfRule type="expression" dxfId="2124" priority="2408" stopIfTrue="1">
      <formula>WEEKDAY($A36)=1</formula>
    </cfRule>
  </conditionalFormatting>
  <conditionalFormatting sqref="FL36">
    <cfRule type="expression" dxfId="2123" priority="2411" stopIfTrue="1">
      <formula>WEEKDAY($A36)=1</formula>
    </cfRule>
  </conditionalFormatting>
  <conditionalFormatting sqref="FL36">
    <cfRule type="expression" dxfId="2122" priority="2410" stopIfTrue="1">
      <formula>WEEKDAY($A36)=1</formula>
    </cfRule>
  </conditionalFormatting>
  <conditionalFormatting sqref="FL36">
    <cfRule type="expression" dxfId="2121" priority="2409" stopIfTrue="1">
      <formula>WEEKDAY($A36)=1</formula>
    </cfRule>
  </conditionalFormatting>
  <conditionalFormatting sqref="FL36">
    <cfRule type="expression" dxfId="2120" priority="2407" stopIfTrue="1">
      <formula>WEEKDAY($A36)=1</formula>
    </cfRule>
  </conditionalFormatting>
  <conditionalFormatting sqref="FL36">
    <cfRule type="expression" dxfId="2119" priority="2406" stopIfTrue="1">
      <formula>WEEKDAY($A36)=1</formula>
    </cfRule>
  </conditionalFormatting>
  <conditionalFormatting sqref="FL36">
    <cfRule type="expression" dxfId="2118" priority="2405" stopIfTrue="1">
      <formula>WEEKDAY($A36)=1</formula>
    </cfRule>
  </conditionalFormatting>
  <conditionalFormatting sqref="FL36">
    <cfRule type="expression" dxfId="2117" priority="2404" stopIfTrue="1">
      <formula>WEEKDAY($A36)=1</formula>
    </cfRule>
  </conditionalFormatting>
  <conditionalFormatting sqref="FL36">
    <cfRule type="expression" dxfId="2116" priority="2357" stopIfTrue="1">
      <formula>WEEKDAY($A36)=1</formula>
    </cfRule>
  </conditionalFormatting>
  <conditionalFormatting sqref="FL36">
    <cfRule type="expression" dxfId="2115" priority="2403" stopIfTrue="1">
      <formula>WEEKDAY($A36)=1</formula>
    </cfRule>
  </conditionalFormatting>
  <conditionalFormatting sqref="FL36">
    <cfRule type="expression" dxfId="2114" priority="2402" stopIfTrue="1">
      <formula>WEEKDAY($A36)=1</formula>
    </cfRule>
  </conditionalFormatting>
  <conditionalFormatting sqref="FL36">
    <cfRule type="expression" dxfId="2113" priority="2401" stopIfTrue="1">
      <formula>WEEKDAY($A36)=1</formula>
    </cfRule>
  </conditionalFormatting>
  <conditionalFormatting sqref="FL36">
    <cfRule type="expression" dxfId="2112" priority="2400" stopIfTrue="1">
      <formula>WEEKDAY($A36)=1</formula>
    </cfRule>
  </conditionalFormatting>
  <conditionalFormatting sqref="FL36">
    <cfRule type="expression" dxfId="2111" priority="2399" stopIfTrue="1">
      <formula>WEEKDAY($A36)=1</formula>
    </cfRule>
  </conditionalFormatting>
  <conditionalFormatting sqref="FL36">
    <cfRule type="expression" dxfId="2110" priority="2398" stopIfTrue="1">
      <formula>WEEKDAY($A36)=1</formula>
    </cfRule>
  </conditionalFormatting>
  <conditionalFormatting sqref="FL36">
    <cfRule type="expression" dxfId="2109" priority="2397" stopIfTrue="1">
      <formula>WEEKDAY($A36)=1</formula>
    </cfRule>
  </conditionalFormatting>
  <conditionalFormatting sqref="FL36">
    <cfRule type="expression" dxfId="2108" priority="2396" stopIfTrue="1">
      <formula>WEEKDAY($A36)=1</formula>
    </cfRule>
  </conditionalFormatting>
  <conditionalFormatting sqref="FL36">
    <cfRule type="expression" dxfId="2107" priority="2395" stopIfTrue="1">
      <formula>WEEKDAY($A36)=1</formula>
    </cfRule>
  </conditionalFormatting>
  <conditionalFormatting sqref="FL36">
    <cfRule type="expression" dxfId="2106" priority="2394" stopIfTrue="1">
      <formula>WEEKDAY($A36)=1</formula>
    </cfRule>
  </conditionalFormatting>
  <conditionalFormatting sqref="FL36">
    <cfRule type="expression" dxfId="2105" priority="2393" stopIfTrue="1">
      <formula>WEEKDAY($A36)=1</formula>
    </cfRule>
  </conditionalFormatting>
  <conditionalFormatting sqref="FL36">
    <cfRule type="expression" dxfId="2104" priority="2392" stopIfTrue="1">
      <formula>WEEKDAY($A36)=1</formula>
    </cfRule>
  </conditionalFormatting>
  <conditionalFormatting sqref="FL36">
    <cfRule type="expression" dxfId="2103" priority="2391" stopIfTrue="1">
      <formula>WEEKDAY($A36)=1</formula>
    </cfRule>
  </conditionalFormatting>
  <conditionalFormatting sqref="FL36">
    <cfRule type="expression" dxfId="2102" priority="2390" stopIfTrue="1">
      <formula>WEEKDAY($A36)=1</formula>
    </cfRule>
  </conditionalFormatting>
  <conditionalFormatting sqref="FL36">
    <cfRule type="expression" dxfId="2101" priority="2389" stopIfTrue="1">
      <formula>WEEKDAY($A36)=1</formula>
    </cfRule>
  </conditionalFormatting>
  <conditionalFormatting sqref="FL36">
    <cfRule type="expression" dxfId="2100" priority="2388" stopIfTrue="1">
      <formula>WEEKDAY($A36)=1</formula>
    </cfRule>
  </conditionalFormatting>
  <conditionalFormatting sqref="FL36">
    <cfRule type="expression" dxfId="2099" priority="2387" stopIfTrue="1">
      <formula>WEEKDAY($A36)=1</formula>
    </cfRule>
  </conditionalFormatting>
  <conditionalFormatting sqref="FL36">
    <cfRule type="expression" dxfId="2098" priority="2386" stopIfTrue="1">
      <formula>WEEKDAY($A36)=1</formula>
    </cfRule>
  </conditionalFormatting>
  <conditionalFormatting sqref="FL36">
    <cfRule type="expression" dxfId="2097" priority="2385" stopIfTrue="1">
      <formula>WEEKDAY($A36)=1</formula>
    </cfRule>
  </conditionalFormatting>
  <conditionalFormatting sqref="FL36">
    <cfRule type="expression" dxfId="2096" priority="2384" stopIfTrue="1">
      <formula>WEEKDAY($A36)=1</formula>
    </cfRule>
  </conditionalFormatting>
  <conditionalFormatting sqref="FL36">
    <cfRule type="expression" dxfId="2095" priority="2383" stopIfTrue="1">
      <formula>WEEKDAY($A36)=1</formula>
    </cfRule>
  </conditionalFormatting>
  <conditionalFormatting sqref="FL36">
    <cfRule type="expression" dxfId="2094" priority="2382" stopIfTrue="1">
      <formula>WEEKDAY($A36)=1</formula>
    </cfRule>
  </conditionalFormatting>
  <conditionalFormatting sqref="FL36">
    <cfRule type="expression" dxfId="2093" priority="2381" stopIfTrue="1">
      <formula>WEEKDAY($A36)=1</formula>
    </cfRule>
  </conditionalFormatting>
  <conditionalFormatting sqref="FL36">
    <cfRule type="expression" dxfId="2092" priority="2380" stopIfTrue="1">
      <formula>WEEKDAY($A36)=1</formula>
    </cfRule>
  </conditionalFormatting>
  <conditionalFormatting sqref="FL36">
    <cfRule type="expression" dxfId="2091" priority="2379" stopIfTrue="1">
      <formula>WEEKDAY($A36)=1</formula>
    </cfRule>
  </conditionalFormatting>
  <conditionalFormatting sqref="FL36">
    <cfRule type="expression" dxfId="2090" priority="2378" stopIfTrue="1">
      <formula>WEEKDAY($A36)=1</formula>
    </cfRule>
  </conditionalFormatting>
  <conditionalFormatting sqref="FL36">
    <cfRule type="expression" dxfId="2089" priority="2377" stopIfTrue="1">
      <formula>WEEKDAY($A36)=1</formula>
    </cfRule>
  </conditionalFormatting>
  <conditionalFormatting sqref="FL36">
    <cfRule type="expression" dxfId="2088" priority="2376" stopIfTrue="1">
      <formula>WEEKDAY($A36)=1</formula>
    </cfRule>
  </conditionalFormatting>
  <conditionalFormatting sqref="FL36">
    <cfRule type="expression" dxfId="2087" priority="2375" stopIfTrue="1">
      <formula>WEEKDAY($A36)=1</formula>
    </cfRule>
  </conditionalFormatting>
  <conditionalFormatting sqref="FL36">
    <cfRule type="expression" dxfId="2086" priority="2374" stopIfTrue="1">
      <formula>WEEKDAY($A36)=1</formula>
    </cfRule>
  </conditionalFormatting>
  <conditionalFormatting sqref="FL36">
    <cfRule type="expression" dxfId="2085" priority="2373" stopIfTrue="1">
      <formula>WEEKDAY($A36)=1</formula>
    </cfRule>
  </conditionalFormatting>
  <conditionalFormatting sqref="FL36">
    <cfRule type="expression" dxfId="2084" priority="2372" stopIfTrue="1">
      <formula>WEEKDAY($A36)=1</formula>
    </cfRule>
  </conditionalFormatting>
  <conditionalFormatting sqref="FL36">
    <cfRule type="expression" dxfId="2083" priority="2371" stopIfTrue="1">
      <formula>WEEKDAY($A36)=1</formula>
    </cfRule>
  </conditionalFormatting>
  <conditionalFormatting sqref="FL36">
    <cfRule type="expression" dxfId="2082" priority="2370" stopIfTrue="1">
      <formula>WEEKDAY($A36)=1</formula>
    </cfRule>
  </conditionalFormatting>
  <conditionalFormatting sqref="FL36">
    <cfRule type="expression" dxfId="2081" priority="2369" stopIfTrue="1">
      <formula>WEEKDAY($A36)=1</formula>
    </cfRule>
  </conditionalFormatting>
  <conditionalFormatting sqref="FL36">
    <cfRule type="expression" dxfId="2080" priority="2368" stopIfTrue="1">
      <formula>WEEKDAY($A36)=1</formula>
    </cfRule>
  </conditionalFormatting>
  <conditionalFormatting sqref="FL36">
    <cfRule type="expression" dxfId="2079" priority="2367" stopIfTrue="1">
      <formula>WEEKDAY($A36)=1</formula>
    </cfRule>
  </conditionalFormatting>
  <conditionalFormatting sqref="FL36">
    <cfRule type="expression" dxfId="2078" priority="2366" stopIfTrue="1">
      <formula>WEEKDAY($A36)=1</formula>
    </cfRule>
  </conditionalFormatting>
  <conditionalFormatting sqref="FL36">
    <cfRule type="expression" dxfId="2077" priority="2365" stopIfTrue="1">
      <formula>WEEKDAY($A36)=1</formula>
    </cfRule>
  </conditionalFormatting>
  <conditionalFormatting sqref="FL36">
    <cfRule type="expression" dxfId="2076" priority="2364" stopIfTrue="1">
      <formula>WEEKDAY($A36)=1</formula>
    </cfRule>
  </conditionalFormatting>
  <conditionalFormatting sqref="FL36">
    <cfRule type="expression" dxfId="2075" priority="2363" stopIfTrue="1">
      <formula>WEEKDAY($A36)=1</formula>
    </cfRule>
  </conditionalFormatting>
  <conditionalFormatting sqref="FL36">
    <cfRule type="expression" dxfId="2074" priority="2362" stopIfTrue="1">
      <formula>WEEKDAY($A36)=1</formula>
    </cfRule>
  </conditionalFormatting>
  <conditionalFormatting sqref="FL36">
    <cfRule type="expression" dxfId="2073" priority="2361" stopIfTrue="1">
      <formula>WEEKDAY($A36)=1</formula>
    </cfRule>
  </conditionalFormatting>
  <conditionalFormatting sqref="FL36">
    <cfRule type="expression" dxfId="2072" priority="2360" stopIfTrue="1">
      <formula>WEEKDAY($A36)=1</formula>
    </cfRule>
  </conditionalFormatting>
  <conditionalFormatting sqref="FL36">
    <cfRule type="expression" dxfId="2071" priority="2359" stopIfTrue="1">
      <formula>WEEKDAY($A36)=1</formula>
    </cfRule>
  </conditionalFormatting>
  <conditionalFormatting sqref="FL36">
    <cfRule type="expression" dxfId="2070" priority="2358" stopIfTrue="1">
      <formula>WEEKDAY($A36)=1</formula>
    </cfRule>
  </conditionalFormatting>
  <conditionalFormatting sqref="FL36">
    <cfRule type="expression" dxfId="2069" priority="2356" stopIfTrue="1">
      <formula>WEEKDAY($A36)=1</formula>
    </cfRule>
  </conditionalFormatting>
  <conditionalFormatting sqref="FL36">
    <cfRule type="expression" dxfId="2068" priority="2355" stopIfTrue="1">
      <formula>WEEKDAY($A36)=1</formula>
    </cfRule>
  </conditionalFormatting>
  <conditionalFormatting sqref="FL36">
    <cfRule type="expression" dxfId="2067" priority="2354" stopIfTrue="1">
      <formula>WEEKDAY($A36)=1</formula>
    </cfRule>
  </conditionalFormatting>
  <conditionalFormatting sqref="FL36">
    <cfRule type="expression" dxfId="2066" priority="2353" stopIfTrue="1">
      <formula>WEEKDAY($A36)=1</formula>
    </cfRule>
  </conditionalFormatting>
  <conditionalFormatting sqref="FL36">
    <cfRule type="expression" dxfId="2065" priority="2352" stopIfTrue="1">
      <formula>WEEKDAY($A36)=1</formula>
    </cfRule>
  </conditionalFormatting>
  <conditionalFormatting sqref="FL36">
    <cfRule type="expression" dxfId="2064" priority="2351" stopIfTrue="1">
      <formula>WEEKDAY($A36)=1</formula>
    </cfRule>
  </conditionalFormatting>
  <conditionalFormatting sqref="FL36">
    <cfRule type="expression" dxfId="2063" priority="2350" stopIfTrue="1">
      <formula>WEEKDAY($A36)=1</formula>
    </cfRule>
  </conditionalFormatting>
  <conditionalFormatting sqref="FL36">
    <cfRule type="expression" dxfId="2062" priority="2349" stopIfTrue="1">
      <formula>WEEKDAY($A36)=1</formula>
    </cfRule>
  </conditionalFormatting>
  <conditionalFormatting sqref="FL36">
    <cfRule type="expression" dxfId="2061" priority="2348" stopIfTrue="1">
      <formula>WEEKDAY($A36)=1</formula>
    </cfRule>
  </conditionalFormatting>
  <conditionalFormatting sqref="FL36">
    <cfRule type="expression" dxfId="2060" priority="2347" stopIfTrue="1">
      <formula>WEEKDAY($A36)=1</formula>
    </cfRule>
  </conditionalFormatting>
  <conditionalFormatting sqref="FL36">
    <cfRule type="expression" dxfId="2059" priority="2346" stopIfTrue="1">
      <formula>WEEKDAY($A36)=1</formula>
    </cfRule>
  </conditionalFormatting>
  <conditionalFormatting sqref="FL36">
    <cfRule type="expression" dxfId="2058" priority="2345" stopIfTrue="1">
      <formula>WEEKDAY($A36)=1</formula>
    </cfRule>
  </conditionalFormatting>
  <conditionalFormatting sqref="FL36">
    <cfRule type="expression" dxfId="2057" priority="2344" stopIfTrue="1">
      <formula>WEEKDAY($A36)=1</formula>
    </cfRule>
  </conditionalFormatting>
  <conditionalFormatting sqref="FL36">
    <cfRule type="expression" dxfId="2056" priority="2343" stopIfTrue="1">
      <formula>WEEKDAY($A36)=1</formula>
    </cfRule>
  </conditionalFormatting>
  <conditionalFormatting sqref="FL36">
    <cfRule type="expression" dxfId="2055" priority="2342" stopIfTrue="1">
      <formula>WEEKDAY($A36)=1</formula>
    </cfRule>
  </conditionalFormatting>
  <conditionalFormatting sqref="FL36">
    <cfRule type="expression" dxfId="2054" priority="2341" stopIfTrue="1">
      <formula>WEEKDAY($A36)=1</formula>
    </cfRule>
  </conditionalFormatting>
  <conditionalFormatting sqref="FL36">
    <cfRule type="expression" dxfId="2053" priority="2340" stopIfTrue="1">
      <formula>WEEKDAY($A36)=1</formula>
    </cfRule>
  </conditionalFormatting>
  <conditionalFormatting sqref="FL36">
    <cfRule type="expression" dxfId="2052" priority="2339" stopIfTrue="1">
      <formula>WEEKDAY($A36)=1</formula>
    </cfRule>
  </conditionalFormatting>
  <conditionalFormatting sqref="FL36">
    <cfRule type="expression" dxfId="2051" priority="2338" stopIfTrue="1">
      <formula>WEEKDAY($A36)=1</formula>
    </cfRule>
  </conditionalFormatting>
  <conditionalFormatting sqref="FL36">
    <cfRule type="expression" dxfId="2050" priority="2337" stopIfTrue="1">
      <formula>WEEKDAY($A36)=1</formula>
    </cfRule>
  </conditionalFormatting>
  <conditionalFormatting sqref="FL36">
    <cfRule type="expression" dxfId="2049" priority="2336" stopIfTrue="1">
      <formula>WEEKDAY($A36)=1</formula>
    </cfRule>
  </conditionalFormatting>
  <conditionalFormatting sqref="FL36">
    <cfRule type="expression" dxfId="2048" priority="2335" stopIfTrue="1">
      <formula>WEEKDAY($A36)=1</formula>
    </cfRule>
  </conditionalFormatting>
  <conditionalFormatting sqref="FL36">
    <cfRule type="expression" dxfId="2047" priority="2334" stopIfTrue="1">
      <formula>WEEKDAY($A36)=1</formula>
    </cfRule>
  </conditionalFormatting>
  <conditionalFormatting sqref="FL36">
    <cfRule type="expression" dxfId="2046" priority="2333" stopIfTrue="1">
      <formula>WEEKDAY($A36)=1</formula>
    </cfRule>
  </conditionalFormatting>
  <conditionalFormatting sqref="FL36">
    <cfRule type="expression" dxfId="2045" priority="2332" stopIfTrue="1">
      <formula>WEEKDAY($A36)=1</formula>
    </cfRule>
  </conditionalFormatting>
  <conditionalFormatting sqref="FL36">
    <cfRule type="expression" dxfId="2044" priority="2331" stopIfTrue="1">
      <formula>WEEKDAY($A36)=1</formula>
    </cfRule>
  </conditionalFormatting>
  <conditionalFormatting sqref="FL36">
    <cfRule type="expression" dxfId="2043" priority="2330" stopIfTrue="1">
      <formula>WEEKDAY($A36)=1</formula>
    </cfRule>
  </conditionalFormatting>
  <conditionalFormatting sqref="FL36">
    <cfRule type="expression" dxfId="2042" priority="2329" stopIfTrue="1">
      <formula>WEEKDAY($A36)=1</formula>
    </cfRule>
  </conditionalFormatting>
  <conditionalFormatting sqref="FL36">
    <cfRule type="expression" dxfId="2041" priority="2328" stopIfTrue="1">
      <formula>WEEKDAY($A36)=1</formula>
    </cfRule>
  </conditionalFormatting>
  <conditionalFormatting sqref="FL36">
    <cfRule type="expression" dxfId="2040" priority="2327" stopIfTrue="1">
      <formula>WEEKDAY($A36)=1</formula>
    </cfRule>
  </conditionalFormatting>
  <conditionalFormatting sqref="FL36">
    <cfRule type="expression" dxfId="2039" priority="2326" stopIfTrue="1">
      <formula>WEEKDAY($A36)=1</formula>
    </cfRule>
  </conditionalFormatting>
  <conditionalFormatting sqref="FL36">
    <cfRule type="expression" dxfId="2038" priority="2325" stopIfTrue="1">
      <formula>WEEKDAY($A36)=1</formula>
    </cfRule>
  </conditionalFormatting>
  <conditionalFormatting sqref="FL36">
    <cfRule type="expression" dxfId="2037" priority="2324" stopIfTrue="1">
      <formula>WEEKDAY($A36)=1</formula>
    </cfRule>
  </conditionalFormatting>
  <conditionalFormatting sqref="FL36">
    <cfRule type="expression" dxfId="2036" priority="2323" stopIfTrue="1">
      <formula>WEEKDAY($A36)=1</formula>
    </cfRule>
  </conditionalFormatting>
  <conditionalFormatting sqref="FL36">
    <cfRule type="expression" dxfId="2035" priority="2319" stopIfTrue="1">
      <formula>WEEKDAY($A36)=1</formula>
    </cfRule>
  </conditionalFormatting>
  <conditionalFormatting sqref="FL36">
    <cfRule type="expression" dxfId="2034" priority="2322" stopIfTrue="1">
      <formula>WEEKDAY($A36)=1</formula>
    </cfRule>
  </conditionalFormatting>
  <conditionalFormatting sqref="FL36">
    <cfRule type="expression" dxfId="2033" priority="2321" stopIfTrue="1">
      <formula>WEEKDAY($A36)=1</formula>
    </cfRule>
  </conditionalFormatting>
  <conditionalFormatting sqref="FL36">
    <cfRule type="expression" dxfId="2032" priority="2320" stopIfTrue="1">
      <formula>WEEKDAY($A36)=1</formula>
    </cfRule>
  </conditionalFormatting>
  <conditionalFormatting sqref="FL36">
    <cfRule type="expression" dxfId="2031" priority="2318" stopIfTrue="1">
      <formula>WEEKDAY($A36)=1</formula>
    </cfRule>
  </conditionalFormatting>
  <conditionalFormatting sqref="FL36">
    <cfRule type="expression" dxfId="2030" priority="2317" stopIfTrue="1">
      <formula>WEEKDAY($A36)=1</formula>
    </cfRule>
  </conditionalFormatting>
  <conditionalFormatting sqref="FL36">
    <cfRule type="expression" dxfId="2029" priority="2316" stopIfTrue="1">
      <formula>WEEKDAY($A36)=1</formula>
    </cfRule>
  </conditionalFormatting>
  <conditionalFormatting sqref="FL36">
    <cfRule type="expression" dxfId="2028" priority="2315" stopIfTrue="1">
      <formula>WEEKDAY($A36)=1</formula>
    </cfRule>
  </conditionalFormatting>
  <conditionalFormatting sqref="FL36">
    <cfRule type="expression" dxfId="2027" priority="2268" stopIfTrue="1">
      <formula>WEEKDAY($A36)=1</formula>
    </cfRule>
  </conditionalFormatting>
  <conditionalFormatting sqref="FL36">
    <cfRule type="expression" dxfId="2026" priority="2314" stopIfTrue="1">
      <formula>WEEKDAY($A36)=1</formula>
    </cfRule>
  </conditionalFormatting>
  <conditionalFormatting sqref="FL36">
    <cfRule type="expression" dxfId="2025" priority="2313" stopIfTrue="1">
      <formula>WEEKDAY($A36)=1</formula>
    </cfRule>
  </conditionalFormatting>
  <conditionalFormatting sqref="FL36">
    <cfRule type="expression" dxfId="2024" priority="2312" stopIfTrue="1">
      <formula>WEEKDAY($A36)=1</formula>
    </cfRule>
  </conditionalFormatting>
  <conditionalFormatting sqref="FL36">
    <cfRule type="expression" dxfId="2023" priority="2311" stopIfTrue="1">
      <formula>WEEKDAY($A36)=1</formula>
    </cfRule>
  </conditionalFormatting>
  <conditionalFormatting sqref="FL36">
    <cfRule type="expression" dxfId="2022" priority="2310" stopIfTrue="1">
      <formula>WEEKDAY($A36)=1</formula>
    </cfRule>
  </conditionalFormatting>
  <conditionalFormatting sqref="FL36">
    <cfRule type="expression" dxfId="2021" priority="2309" stopIfTrue="1">
      <formula>WEEKDAY($A36)=1</formula>
    </cfRule>
  </conditionalFormatting>
  <conditionalFormatting sqref="FL36">
    <cfRule type="expression" dxfId="2020" priority="2308" stopIfTrue="1">
      <formula>WEEKDAY($A36)=1</formula>
    </cfRule>
  </conditionalFormatting>
  <conditionalFormatting sqref="FL36">
    <cfRule type="expression" dxfId="2019" priority="2307" stopIfTrue="1">
      <formula>WEEKDAY($A36)=1</formula>
    </cfRule>
  </conditionalFormatting>
  <conditionalFormatting sqref="FL36">
    <cfRule type="expression" dxfId="2018" priority="2306" stopIfTrue="1">
      <formula>WEEKDAY($A36)=1</formula>
    </cfRule>
  </conditionalFormatting>
  <conditionalFormatting sqref="FL36">
    <cfRule type="expression" dxfId="2017" priority="2305" stopIfTrue="1">
      <formula>WEEKDAY($A36)=1</formula>
    </cfRule>
  </conditionalFormatting>
  <conditionalFormatting sqref="FL36">
    <cfRule type="expression" dxfId="2016" priority="2304" stopIfTrue="1">
      <formula>WEEKDAY($A36)=1</formula>
    </cfRule>
  </conditionalFormatting>
  <conditionalFormatting sqref="FL36">
    <cfRule type="expression" dxfId="2015" priority="2303" stopIfTrue="1">
      <formula>WEEKDAY($A36)=1</formula>
    </cfRule>
  </conditionalFormatting>
  <conditionalFormatting sqref="FL36">
    <cfRule type="expression" dxfId="2014" priority="2302" stopIfTrue="1">
      <formula>WEEKDAY($A36)=1</formula>
    </cfRule>
  </conditionalFormatting>
  <conditionalFormatting sqref="FL36">
    <cfRule type="expression" dxfId="2013" priority="2301" stopIfTrue="1">
      <formula>WEEKDAY($A36)=1</formula>
    </cfRule>
  </conditionalFormatting>
  <conditionalFormatting sqref="FL36">
    <cfRule type="expression" dxfId="2012" priority="2300" stopIfTrue="1">
      <formula>WEEKDAY($A36)=1</formula>
    </cfRule>
  </conditionalFormatting>
  <conditionalFormatting sqref="FL36">
    <cfRule type="expression" dxfId="2011" priority="2299" stopIfTrue="1">
      <formula>WEEKDAY($A36)=1</formula>
    </cfRule>
  </conditionalFormatting>
  <conditionalFormatting sqref="FL36">
    <cfRule type="expression" dxfId="2010" priority="2298" stopIfTrue="1">
      <formula>WEEKDAY($A36)=1</formula>
    </cfRule>
  </conditionalFormatting>
  <conditionalFormatting sqref="FL36">
    <cfRule type="expression" dxfId="2009" priority="2297" stopIfTrue="1">
      <formula>WEEKDAY($A36)=1</formula>
    </cfRule>
  </conditionalFormatting>
  <conditionalFormatting sqref="FL36">
    <cfRule type="expression" dxfId="2008" priority="2296" stopIfTrue="1">
      <formula>WEEKDAY($A36)=1</formula>
    </cfRule>
  </conditionalFormatting>
  <conditionalFormatting sqref="FL36">
    <cfRule type="expression" dxfId="2007" priority="2295" stopIfTrue="1">
      <formula>WEEKDAY($A36)=1</formula>
    </cfRule>
  </conditionalFormatting>
  <conditionalFormatting sqref="FL36">
    <cfRule type="expression" dxfId="2006" priority="2294" stopIfTrue="1">
      <formula>WEEKDAY($A36)=1</formula>
    </cfRule>
  </conditionalFormatting>
  <conditionalFormatting sqref="FL36">
    <cfRule type="expression" dxfId="2005" priority="2293" stopIfTrue="1">
      <formula>WEEKDAY($A36)=1</formula>
    </cfRule>
  </conditionalFormatting>
  <conditionalFormatting sqref="FL36">
    <cfRule type="expression" dxfId="2004" priority="2292" stopIfTrue="1">
      <formula>WEEKDAY($A36)=1</formula>
    </cfRule>
  </conditionalFormatting>
  <conditionalFormatting sqref="FL36">
    <cfRule type="expression" dxfId="2003" priority="2291" stopIfTrue="1">
      <formula>WEEKDAY($A36)=1</formula>
    </cfRule>
  </conditionalFormatting>
  <conditionalFormatting sqref="FL36">
    <cfRule type="expression" dxfId="2002" priority="2290" stopIfTrue="1">
      <formula>WEEKDAY($A36)=1</formula>
    </cfRule>
  </conditionalFormatting>
  <conditionalFormatting sqref="FL36">
    <cfRule type="expression" dxfId="2001" priority="2289" stopIfTrue="1">
      <formula>WEEKDAY($A36)=1</formula>
    </cfRule>
  </conditionalFormatting>
  <conditionalFormatting sqref="FL36">
    <cfRule type="expression" dxfId="2000" priority="2288" stopIfTrue="1">
      <formula>WEEKDAY($A36)=1</formula>
    </cfRule>
  </conditionalFormatting>
  <conditionalFormatting sqref="FL36">
    <cfRule type="expression" dxfId="1999" priority="2287" stopIfTrue="1">
      <formula>WEEKDAY($A36)=1</formula>
    </cfRule>
  </conditionalFormatting>
  <conditionalFormatting sqref="FL36">
    <cfRule type="expression" dxfId="1998" priority="2286" stopIfTrue="1">
      <formula>WEEKDAY($A36)=1</formula>
    </cfRule>
  </conditionalFormatting>
  <conditionalFormatting sqref="FL36">
    <cfRule type="expression" dxfId="1997" priority="2285" stopIfTrue="1">
      <formula>WEEKDAY($A36)=1</formula>
    </cfRule>
  </conditionalFormatting>
  <conditionalFormatting sqref="FL36">
    <cfRule type="expression" dxfId="1996" priority="2284" stopIfTrue="1">
      <formula>WEEKDAY($A36)=1</formula>
    </cfRule>
  </conditionalFormatting>
  <conditionalFormatting sqref="FL36">
    <cfRule type="expression" dxfId="1995" priority="2283" stopIfTrue="1">
      <formula>WEEKDAY($A36)=1</formula>
    </cfRule>
  </conditionalFormatting>
  <conditionalFormatting sqref="FL36">
    <cfRule type="expression" dxfId="1994" priority="2282" stopIfTrue="1">
      <formula>WEEKDAY($A36)=1</formula>
    </cfRule>
  </conditionalFormatting>
  <conditionalFormatting sqref="FL36">
    <cfRule type="expression" dxfId="1993" priority="2281" stopIfTrue="1">
      <formula>WEEKDAY($A36)=1</formula>
    </cfRule>
  </conditionalFormatting>
  <conditionalFormatting sqref="FL36">
    <cfRule type="expression" dxfId="1992" priority="2280" stopIfTrue="1">
      <formula>WEEKDAY($A36)=1</formula>
    </cfRule>
  </conditionalFormatting>
  <conditionalFormatting sqref="FL36">
    <cfRule type="expression" dxfId="1991" priority="2279" stopIfTrue="1">
      <formula>WEEKDAY($A36)=1</formula>
    </cfRule>
  </conditionalFormatting>
  <conditionalFormatting sqref="FL36">
    <cfRule type="expression" dxfId="1990" priority="2278" stopIfTrue="1">
      <formula>WEEKDAY($A36)=1</formula>
    </cfRule>
  </conditionalFormatting>
  <conditionalFormatting sqref="FL36">
    <cfRule type="expression" dxfId="1989" priority="2277" stopIfTrue="1">
      <formula>WEEKDAY($A36)=1</formula>
    </cfRule>
  </conditionalFormatting>
  <conditionalFormatting sqref="FL36">
    <cfRule type="expression" dxfId="1988" priority="2276" stopIfTrue="1">
      <formula>WEEKDAY($A36)=1</formula>
    </cfRule>
  </conditionalFormatting>
  <conditionalFormatting sqref="FL36">
    <cfRule type="expression" dxfId="1987" priority="2275" stopIfTrue="1">
      <formula>WEEKDAY($A36)=1</formula>
    </cfRule>
  </conditionalFormatting>
  <conditionalFormatting sqref="FL36">
    <cfRule type="expression" dxfId="1986" priority="2274" stopIfTrue="1">
      <formula>WEEKDAY($A36)=1</formula>
    </cfRule>
  </conditionalFormatting>
  <conditionalFormatting sqref="FL36">
    <cfRule type="expression" dxfId="1985" priority="2273" stopIfTrue="1">
      <formula>WEEKDAY($A36)=1</formula>
    </cfRule>
  </conditionalFormatting>
  <conditionalFormatting sqref="FL36">
    <cfRule type="expression" dxfId="1984" priority="2272" stopIfTrue="1">
      <formula>WEEKDAY($A36)=1</formula>
    </cfRule>
  </conditionalFormatting>
  <conditionalFormatting sqref="FL36">
    <cfRule type="expression" dxfId="1983" priority="2271" stopIfTrue="1">
      <formula>WEEKDAY($A36)=1</formula>
    </cfRule>
  </conditionalFormatting>
  <conditionalFormatting sqref="FL36">
    <cfRule type="expression" dxfId="1982" priority="2270" stopIfTrue="1">
      <formula>WEEKDAY($A36)=1</formula>
    </cfRule>
  </conditionalFormatting>
  <conditionalFormatting sqref="FL36">
    <cfRule type="expression" dxfId="1981" priority="2269" stopIfTrue="1">
      <formula>WEEKDAY($A36)=1</formula>
    </cfRule>
  </conditionalFormatting>
  <conditionalFormatting sqref="FL36">
    <cfRule type="expression" dxfId="1980" priority="2264" stopIfTrue="1">
      <formula>WEEKDAY($A36)=1</formula>
    </cfRule>
  </conditionalFormatting>
  <conditionalFormatting sqref="FL36">
    <cfRule type="expression" dxfId="1979" priority="2267" stopIfTrue="1">
      <formula>WEEKDAY($A36)=1</formula>
    </cfRule>
  </conditionalFormatting>
  <conditionalFormatting sqref="FL36">
    <cfRule type="expression" dxfId="1978" priority="2266" stopIfTrue="1">
      <formula>WEEKDAY($A36)=1</formula>
    </cfRule>
  </conditionalFormatting>
  <conditionalFormatting sqref="FL36">
    <cfRule type="expression" dxfId="1977" priority="2265" stopIfTrue="1">
      <formula>WEEKDAY($A36)=1</formula>
    </cfRule>
  </conditionalFormatting>
  <conditionalFormatting sqref="FL36">
    <cfRule type="expression" dxfId="1976" priority="2263" stopIfTrue="1">
      <formula>WEEKDAY($A36)=1</formula>
    </cfRule>
  </conditionalFormatting>
  <conditionalFormatting sqref="FL36">
    <cfRule type="expression" dxfId="1975" priority="2262" stopIfTrue="1">
      <formula>WEEKDAY($A36)=1</formula>
    </cfRule>
  </conditionalFormatting>
  <conditionalFormatting sqref="FL36">
    <cfRule type="expression" dxfId="1974" priority="2261" stopIfTrue="1">
      <formula>WEEKDAY($A36)=1</formula>
    </cfRule>
  </conditionalFormatting>
  <conditionalFormatting sqref="FL36">
    <cfRule type="expression" dxfId="1973" priority="2260" stopIfTrue="1">
      <formula>WEEKDAY($A36)=1</formula>
    </cfRule>
  </conditionalFormatting>
  <conditionalFormatting sqref="FL36">
    <cfRule type="expression" dxfId="1972" priority="2213" stopIfTrue="1">
      <formula>WEEKDAY($A36)=1</formula>
    </cfRule>
  </conditionalFormatting>
  <conditionalFormatting sqref="FL36">
    <cfRule type="expression" dxfId="1971" priority="2259" stopIfTrue="1">
      <formula>WEEKDAY($A36)=1</formula>
    </cfRule>
  </conditionalFormatting>
  <conditionalFormatting sqref="FL36">
    <cfRule type="expression" dxfId="1970" priority="2258" stopIfTrue="1">
      <formula>WEEKDAY($A36)=1</formula>
    </cfRule>
  </conditionalFormatting>
  <conditionalFormatting sqref="FL36">
    <cfRule type="expression" dxfId="1969" priority="2257" stopIfTrue="1">
      <formula>WEEKDAY($A36)=1</formula>
    </cfRule>
  </conditionalFormatting>
  <conditionalFormatting sqref="FL36">
    <cfRule type="expression" dxfId="1968" priority="2256" stopIfTrue="1">
      <formula>WEEKDAY($A36)=1</formula>
    </cfRule>
  </conditionalFormatting>
  <conditionalFormatting sqref="FL36">
    <cfRule type="expression" dxfId="1967" priority="2255" stopIfTrue="1">
      <formula>WEEKDAY($A36)=1</formula>
    </cfRule>
  </conditionalFormatting>
  <conditionalFormatting sqref="FL36">
    <cfRule type="expression" dxfId="1966" priority="2254" stopIfTrue="1">
      <formula>WEEKDAY($A36)=1</formula>
    </cfRule>
  </conditionalFormatting>
  <conditionalFormatting sqref="FL36">
    <cfRule type="expression" dxfId="1965" priority="2253" stopIfTrue="1">
      <formula>WEEKDAY($A36)=1</formula>
    </cfRule>
  </conditionalFormatting>
  <conditionalFormatting sqref="FL36">
    <cfRule type="expression" dxfId="1964" priority="2252" stopIfTrue="1">
      <formula>WEEKDAY($A36)=1</formula>
    </cfRule>
  </conditionalFormatting>
  <conditionalFormatting sqref="FL36">
    <cfRule type="expression" dxfId="1963" priority="2251" stopIfTrue="1">
      <formula>WEEKDAY($A36)=1</formula>
    </cfRule>
  </conditionalFormatting>
  <conditionalFormatting sqref="FL36">
    <cfRule type="expression" dxfId="1962" priority="2250" stopIfTrue="1">
      <formula>WEEKDAY($A36)=1</formula>
    </cfRule>
  </conditionalFormatting>
  <conditionalFormatting sqref="FL36">
    <cfRule type="expression" dxfId="1961" priority="2249" stopIfTrue="1">
      <formula>WEEKDAY($A36)=1</formula>
    </cfRule>
  </conditionalFormatting>
  <conditionalFormatting sqref="FL36">
    <cfRule type="expression" dxfId="1960" priority="2248" stopIfTrue="1">
      <formula>WEEKDAY($A36)=1</formula>
    </cfRule>
  </conditionalFormatting>
  <conditionalFormatting sqref="FL36">
    <cfRule type="expression" dxfId="1959" priority="2247" stopIfTrue="1">
      <formula>WEEKDAY($A36)=1</formula>
    </cfRule>
  </conditionalFormatting>
  <conditionalFormatting sqref="FL36">
    <cfRule type="expression" dxfId="1958" priority="2246" stopIfTrue="1">
      <formula>WEEKDAY($A36)=1</formula>
    </cfRule>
  </conditionalFormatting>
  <conditionalFormatting sqref="FL36">
    <cfRule type="expression" dxfId="1957" priority="2245" stopIfTrue="1">
      <formula>WEEKDAY($A36)=1</formula>
    </cfRule>
  </conditionalFormatting>
  <conditionalFormatting sqref="FL36">
    <cfRule type="expression" dxfId="1956" priority="2244" stopIfTrue="1">
      <formula>WEEKDAY($A36)=1</formula>
    </cfRule>
  </conditionalFormatting>
  <conditionalFormatting sqref="FL36">
    <cfRule type="expression" dxfId="1955" priority="2243" stopIfTrue="1">
      <formula>WEEKDAY($A36)=1</formula>
    </cfRule>
  </conditionalFormatting>
  <conditionalFormatting sqref="FL36">
    <cfRule type="expression" dxfId="1954" priority="2242" stopIfTrue="1">
      <formula>WEEKDAY($A36)=1</formula>
    </cfRule>
  </conditionalFormatting>
  <conditionalFormatting sqref="FL36">
    <cfRule type="expression" dxfId="1953" priority="2241" stopIfTrue="1">
      <formula>WEEKDAY($A36)=1</formula>
    </cfRule>
  </conditionalFormatting>
  <conditionalFormatting sqref="FL36">
    <cfRule type="expression" dxfId="1952" priority="2240" stopIfTrue="1">
      <formula>WEEKDAY($A36)=1</formula>
    </cfRule>
  </conditionalFormatting>
  <conditionalFormatting sqref="FL36">
    <cfRule type="expression" dxfId="1951" priority="2239" stopIfTrue="1">
      <formula>WEEKDAY($A36)=1</formula>
    </cfRule>
  </conditionalFormatting>
  <conditionalFormatting sqref="FL36">
    <cfRule type="expression" dxfId="1950" priority="2238" stopIfTrue="1">
      <formula>WEEKDAY($A36)=1</formula>
    </cfRule>
  </conditionalFormatting>
  <conditionalFormatting sqref="FL36">
    <cfRule type="expression" dxfId="1949" priority="2237" stopIfTrue="1">
      <formula>WEEKDAY($A36)=1</formula>
    </cfRule>
  </conditionalFormatting>
  <conditionalFormatting sqref="FL36">
    <cfRule type="expression" dxfId="1948" priority="2236" stopIfTrue="1">
      <formula>WEEKDAY($A36)=1</formula>
    </cfRule>
  </conditionalFormatting>
  <conditionalFormatting sqref="FL36">
    <cfRule type="expression" dxfId="1947" priority="2235" stopIfTrue="1">
      <formula>WEEKDAY($A36)=1</formula>
    </cfRule>
  </conditionalFormatting>
  <conditionalFormatting sqref="FL36">
    <cfRule type="expression" dxfId="1946" priority="2234" stopIfTrue="1">
      <formula>WEEKDAY($A36)=1</formula>
    </cfRule>
  </conditionalFormatting>
  <conditionalFormatting sqref="FL36">
    <cfRule type="expression" dxfId="1945" priority="2233" stopIfTrue="1">
      <formula>WEEKDAY($A36)=1</formula>
    </cfRule>
  </conditionalFormatting>
  <conditionalFormatting sqref="FL36">
    <cfRule type="expression" dxfId="1944" priority="2232" stopIfTrue="1">
      <formula>WEEKDAY($A36)=1</formula>
    </cfRule>
  </conditionalFormatting>
  <conditionalFormatting sqref="FL36">
    <cfRule type="expression" dxfId="1943" priority="2231" stopIfTrue="1">
      <formula>WEEKDAY($A36)=1</formula>
    </cfRule>
  </conditionalFormatting>
  <conditionalFormatting sqref="FL36">
    <cfRule type="expression" dxfId="1942" priority="2230" stopIfTrue="1">
      <formula>WEEKDAY($A36)=1</formula>
    </cfRule>
  </conditionalFormatting>
  <conditionalFormatting sqref="FL36">
    <cfRule type="expression" dxfId="1941" priority="2229" stopIfTrue="1">
      <formula>WEEKDAY($A36)=1</formula>
    </cfRule>
  </conditionalFormatting>
  <conditionalFormatting sqref="FL36">
    <cfRule type="expression" dxfId="1940" priority="2228" stopIfTrue="1">
      <formula>WEEKDAY($A36)=1</formula>
    </cfRule>
  </conditionalFormatting>
  <conditionalFormatting sqref="FL36">
    <cfRule type="expression" dxfId="1939" priority="2227" stopIfTrue="1">
      <formula>WEEKDAY($A36)=1</formula>
    </cfRule>
  </conditionalFormatting>
  <conditionalFormatting sqref="FL36">
    <cfRule type="expression" dxfId="1938" priority="2226" stopIfTrue="1">
      <formula>WEEKDAY($A36)=1</formula>
    </cfRule>
  </conditionalFormatting>
  <conditionalFormatting sqref="FL36">
    <cfRule type="expression" dxfId="1937" priority="2225" stopIfTrue="1">
      <formula>WEEKDAY($A36)=1</formula>
    </cfRule>
  </conditionalFormatting>
  <conditionalFormatting sqref="FL36">
    <cfRule type="expression" dxfId="1936" priority="2224" stopIfTrue="1">
      <formula>WEEKDAY($A36)=1</formula>
    </cfRule>
  </conditionalFormatting>
  <conditionalFormatting sqref="FL36">
    <cfRule type="expression" dxfId="1935" priority="2223" stopIfTrue="1">
      <formula>WEEKDAY($A36)=1</formula>
    </cfRule>
  </conditionalFormatting>
  <conditionalFormatting sqref="FL36">
    <cfRule type="expression" dxfId="1934" priority="2222" stopIfTrue="1">
      <formula>WEEKDAY($A36)=1</formula>
    </cfRule>
  </conditionalFormatting>
  <conditionalFormatting sqref="FL36">
    <cfRule type="expression" dxfId="1933" priority="2221" stopIfTrue="1">
      <formula>WEEKDAY($A36)=1</formula>
    </cfRule>
  </conditionalFormatting>
  <conditionalFormatting sqref="FL36">
    <cfRule type="expression" dxfId="1932" priority="2220" stopIfTrue="1">
      <formula>WEEKDAY($A36)=1</formula>
    </cfRule>
  </conditionalFormatting>
  <conditionalFormatting sqref="FL36">
    <cfRule type="expression" dxfId="1931" priority="2219" stopIfTrue="1">
      <formula>WEEKDAY($A36)=1</formula>
    </cfRule>
  </conditionalFormatting>
  <conditionalFormatting sqref="FL36">
    <cfRule type="expression" dxfId="1930" priority="2218" stopIfTrue="1">
      <formula>WEEKDAY($A36)=1</formula>
    </cfRule>
  </conditionalFormatting>
  <conditionalFormatting sqref="FL36">
    <cfRule type="expression" dxfId="1929" priority="2217" stopIfTrue="1">
      <formula>WEEKDAY($A36)=1</formula>
    </cfRule>
  </conditionalFormatting>
  <conditionalFormatting sqref="FL36">
    <cfRule type="expression" dxfId="1928" priority="2216" stopIfTrue="1">
      <formula>WEEKDAY($A36)=1</formula>
    </cfRule>
  </conditionalFormatting>
  <conditionalFormatting sqref="FL36">
    <cfRule type="expression" dxfId="1927" priority="2215" stopIfTrue="1">
      <formula>WEEKDAY($A36)=1</formula>
    </cfRule>
  </conditionalFormatting>
  <conditionalFormatting sqref="FL36">
    <cfRule type="expression" dxfId="1926" priority="2214" stopIfTrue="1">
      <formula>WEEKDAY($A36)=1</formula>
    </cfRule>
  </conditionalFormatting>
  <conditionalFormatting sqref="FL36">
    <cfRule type="expression" dxfId="1925" priority="2212" stopIfTrue="1">
      <formula>WEEKDAY($A36)=1</formula>
    </cfRule>
  </conditionalFormatting>
  <conditionalFormatting sqref="FL36">
    <cfRule type="expression" dxfId="1924" priority="2211" stopIfTrue="1">
      <formula>WEEKDAY($A36)=1</formula>
    </cfRule>
  </conditionalFormatting>
  <conditionalFormatting sqref="FL36">
    <cfRule type="expression" dxfId="1923" priority="2210" stopIfTrue="1">
      <formula>WEEKDAY($A36)=1</formula>
    </cfRule>
  </conditionalFormatting>
  <conditionalFormatting sqref="FL36">
    <cfRule type="expression" dxfId="1922" priority="2209" stopIfTrue="1">
      <formula>WEEKDAY($A36)=1</formula>
    </cfRule>
  </conditionalFormatting>
  <conditionalFormatting sqref="FL36">
    <cfRule type="expression" dxfId="1921" priority="2208" stopIfTrue="1">
      <formula>WEEKDAY($A36)=1</formula>
    </cfRule>
  </conditionalFormatting>
  <conditionalFormatting sqref="FL36">
    <cfRule type="expression" dxfId="1920" priority="2207" stopIfTrue="1">
      <formula>WEEKDAY($A36)=1</formula>
    </cfRule>
  </conditionalFormatting>
  <conditionalFormatting sqref="FL36">
    <cfRule type="expression" dxfId="1919" priority="2206" stopIfTrue="1">
      <formula>WEEKDAY($A36)=1</formula>
    </cfRule>
  </conditionalFormatting>
  <conditionalFormatting sqref="FL36">
    <cfRule type="expression" dxfId="1918" priority="2205" stopIfTrue="1">
      <formula>WEEKDAY($A36)=1</formula>
    </cfRule>
  </conditionalFormatting>
  <conditionalFormatting sqref="FL36">
    <cfRule type="expression" dxfId="1917" priority="2204" stopIfTrue="1">
      <formula>WEEKDAY($A36)=1</formula>
    </cfRule>
  </conditionalFormatting>
  <conditionalFormatting sqref="FL36">
    <cfRule type="expression" dxfId="1916" priority="2203" stopIfTrue="1">
      <formula>WEEKDAY($A36)=1</formula>
    </cfRule>
  </conditionalFormatting>
  <conditionalFormatting sqref="FL36">
    <cfRule type="expression" dxfId="1915" priority="2202" stopIfTrue="1">
      <formula>WEEKDAY($A36)=1</formula>
    </cfRule>
  </conditionalFormatting>
  <conditionalFormatting sqref="FL36">
    <cfRule type="expression" dxfId="1914" priority="2201" stopIfTrue="1">
      <formula>WEEKDAY($A36)=1</formula>
    </cfRule>
  </conditionalFormatting>
  <conditionalFormatting sqref="FL36">
    <cfRule type="expression" dxfId="1913" priority="2200" stopIfTrue="1">
      <formula>WEEKDAY($A36)=1</formula>
    </cfRule>
  </conditionalFormatting>
  <conditionalFormatting sqref="FL36">
    <cfRule type="expression" dxfId="1912" priority="2199" stopIfTrue="1">
      <formula>WEEKDAY($A36)=1</formula>
    </cfRule>
  </conditionalFormatting>
  <conditionalFormatting sqref="FL36">
    <cfRule type="expression" dxfId="1911" priority="2198" stopIfTrue="1">
      <formula>WEEKDAY($A36)=1</formula>
    </cfRule>
  </conditionalFormatting>
  <conditionalFormatting sqref="FL36">
    <cfRule type="expression" dxfId="1910" priority="2197" stopIfTrue="1">
      <formula>WEEKDAY($A36)=1</formula>
    </cfRule>
  </conditionalFormatting>
  <conditionalFormatting sqref="FL36">
    <cfRule type="expression" dxfId="1909" priority="2196" stopIfTrue="1">
      <formula>WEEKDAY($A36)=1</formula>
    </cfRule>
  </conditionalFormatting>
  <conditionalFormatting sqref="FL36">
    <cfRule type="expression" dxfId="1908" priority="2195" stopIfTrue="1">
      <formula>WEEKDAY($A36)=1</formula>
    </cfRule>
  </conditionalFormatting>
  <conditionalFormatting sqref="FL36">
    <cfRule type="expression" dxfId="1907" priority="2194" stopIfTrue="1">
      <formula>WEEKDAY($A36)=1</formula>
    </cfRule>
  </conditionalFormatting>
  <conditionalFormatting sqref="FL36">
    <cfRule type="expression" dxfId="1906" priority="2193" stopIfTrue="1">
      <formula>WEEKDAY($A36)=1</formula>
    </cfRule>
  </conditionalFormatting>
  <conditionalFormatting sqref="FL36">
    <cfRule type="expression" dxfId="1905" priority="2192" stopIfTrue="1">
      <formula>WEEKDAY($A36)=1</formula>
    </cfRule>
  </conditionalFormatting>
  <conditionalFormatting sqref="FL36">
    <cfRule type="expression" dxfId="1904" priority="2191" stopIfTrue="1">
      <formula>WEEKDAY($A36)=1</formula>
    </cfRule>
  </conditionalFormatting>
  <conditionalFormatting sqref="FL36">
    <cfRule type="expression" dxfId="1903" priority="2190" stopIfTrue="1">
      <formula>WEEKDAY($A36)=1</formula>
    </cfRule>
  </conditionalFormatting>
  <conditionalFormatting sqref="FL36">
    <cfRule type="expression" dxfId="1902" priority="2189" stopIfTrue="1">
      <formula>WEEKDAY($A36)=1</formula>
    </cfRule>
  </conditionalFormatting>
  <conditionalFormatting sqref="FL36">
    <cfRule type="expression" dxfId="1901" priority="2188" stopIfTrue="1">
      <formula>WEEKDAY($A36)=1</formula>
    </cfRule>
  </conditionalFormatting>
  <conditionalFormatting sqref="FL36">
    <cfRule type="expression" dxfId="1900" priority="2187" stopIfTrue="1">
      <formula>WEEKDAY($A36)=1</formula>
    </cfRule>
  </conditionalFormatting>
  <conditionalFormatting sqref="FL36">
    <cfRule type="expression" dxfId="1899" priority="2186" stopIfTrue="1">
      <formula>WEEKDAY($A36)=1</formula>
    </cfRule>
  </conditionalFormatting>
  <conditionalFormatting sqref="FL36">
    <cfRule type="expression" dxfId="1898" priority="2185" stopIfTrue="1">
      <formula>WEEKDAY($A36)=1</formula>
    </cfRule>
  </conditionalFormatting>
  <conditionalFormatting sqref="FL36">
    <cfRule type="expression" dxfId="1897" priority="2184" stopIfTrue="1">
      <formula>WEEKDAY($A36)=1</formula>
    </cfRule>
  </conditionalFormatting>
  <conditionalFormatting sqref="FL36">
    <cfRule type="expression" dxfId="1896" priority="2183" stopIfTrue="1">
      <formula>WEEKDAY($A36)=1</formula>
    </cfRule>
  </conditionalFormatting>
  <conditionalFormatting sqref="FL36">
    <cfRule type="expression" dxfId="1895" priority="2182" stopIfTrue="1">
      <formula>WEEKDAY($A36)=1</formula>
    </cfRule>
  </conditionalFormatting>
  <conditionalFormatting sqref="FL36">
    <cfRule type="expression" dxfId="1894" priority="2181" stopIfTrue="1">
      <formula>WEEKDAY($A36)=1</formula>
    </cfRule>
  </conditionalFormatting>
  <conditionalFormatting sqref="FL36">
    <cfRule type="expression" dxfId="1893" priority="2180" stopIfTrue="1">
      <formula>WEEKDAY($A36)=1</formula>
    </cfRule>
  </conditionalFormatting>
  <conditionalFormatting sqref="FL36">
    <cfRule type="expression" dxfId="1892" priority="2179" stopIfTrue="1">
      <formula>WEEKDAY($A36)=1</formula>
    </cfRule>
  </conditionalFormatting>
  <conditionalFormatting sqref="FL36">
    <cfRule type="expression" dxfId="1891" priority="2175" stopIfTrue="1">
      <formula>WEEKDAY($A36)=1</formula>
    </cfRule>
  </conditionalFormatting>
  <conditionalFormatting sqref="FL36">
    <cfRule type="expression" dxfId="1890" priority="2178" stopIfTrue="1">
      <formula>WEEKDAY($A36)=1</formula>
    </cfRule>
  </conditionalFormatting>
  <conditionalFormatting sqref="FL36">
    <cfRule type="expression" dxfId="1889" priority="2177" stopIfTrue="1">
      <formula>WEEKDAY($A36)=1</formula>
    </cfRule>
  </conditionalFormatting>
  <conditionalFormatting sqref="FL36">
    <cfRule type="expression" dxfId="1888" priority="2176" stopIfTrue="1">
      <formula>WEEKDAY($A36)=1</formula>
    </cfRule>
  </conditionalFormatting>
  <conditionalFormatting sqref="FL36">
    <cfRule type="expression" dxfId="1887" priority="2174" stopIfTrue="1">
      <formula>WEEKDAY($A36)=1</formula>
    </cfRule>
  </conditionalFormatting>
  <conditionalFormatting sqref="FL36">
    <cfRule type="expression" dxfId="1886" priority="2173" stopIfTrue="1">
      <formula>WEEKDAY($A36)=1</formula>
    </cfRule>
  </conditionalFormatting>
  <conditionalFormatting sqref="FL36">
    <cfRule type="expression" dxfId="1885" priority="2172" stopIfTrue="1">
      <formula>WEEKDAY($A36)=1</formula>
    </cfRule>
  </conditionalFormatting>
  <conditionalFormatting sqref="FL36">
    <cfRule type="expression" dxfId="1884" priority="2171" stopIfTrue="1">
      <formula>WEEKDAY($A36)=1</formula>
    </cfRule>
  </conditionalFormatting>
  <conditionalFormatting sqref="FL36">
    <cfRule type="expression" dxfId="1883" priority="2124" stopIfTrue="1">
      <formula>WEEKDAY($A36)=1</formula>
    </cfRule>
  </conditionalFormatting>
  <conditionalFormatting sqref="FL36">
    <cfRule type="expression" dxfId="1882" priority="2170" stopIfTrue="1">
      <formula>WEEKDAY($A36)=1</formula>
    </cfRule>
  </conditionalFormatting>
  <conditionalFormatting sqref="FL36">
    <cfRule type="expression" dxfId="1881" priority="2169" stopIfTrue="1">
      <formula>WEEKDAY($A36)=1</formula>
    </cfRule>
  </conditionalFormatting>
  <conditionalFormatting sqref="FL36">
    <cfRule type="expression" dxfId="1880" priority="2168" stopIfTrue="1">
      <formula>WEEKDAY($A36)=1</formula>
    </cfRule>
  </conditionalFormatting>
  <conditionalFormatting sqref="FL36">
    <cfRule type="expression" dxfId="1879" priority="2167" stopIfTrue="1">
      <formula>WEEKDAY($A36)=1</formula>
    </cfRule>
  </conditionalFormatting>
  <conditionalFormatting sqref="FL36">
    <cfRule type="expression" dxfId="1878" priority="2166" stopIfTrue="1">
      <formula>WEEKDAY($A36)=1</formula>
    </cfRule>
  </conditionalFormatting>
  <conditionalFormatting sqref="FL36">
    <cfRule type="expression" dxfId="1877" priority="2165" stopIfTrue="1">
      <formula>WEEKDAY($A36)=1</formula>
    </cfRule>
  </conditionalFormatting>
  <conditionalFormatting sqref="FL36">
    <cfRule type="expression" dxfId="1876" priority="2164" stopIfTrue="1">
      <formula>WEEKDAY($A36)=1</formula>
    </cfRule>
  </conditionalFormatting>
  <conditionalFormatting sqref="FL36">
    <cfRule type="expression" dxfId="1875" priority="2163" stopIfTrue="1">
      <formula>WEEKDAY($A36)=1</formula>
    </cfRule>
  </conditionalFormatting>
  <conditionalFormatting sqref="FL36">
    <cfRule type="expression" dxfId="1874" priority="2162" stopIfTrue="1">
      <formula>WEEKDAY($A36)=1</formula>
    </cfRule>
  </conditionalFormatting>
  <conditionalFormatting sqref="FL36">
    <cfRule type="expression" dxfId="1873" priority="2161" stopIfTrue="1">
      <formula>WEEKDAY($A36)=1</formula>
    </cfRule>
  </conditionalFormatting>
  <conditionalFormatting sqref="FL36">
    <cfRule type="expression" dxfId="1872" priority="2160" stopIfTrue="1">
      <formula>WEEKDAY($A36)=1</formula>
    </cfRule>
  </conditionalFormatting>
  <conditionalFormatting sqref="FL36">
    <cfRule type="expression" dxfId="1871" priority="2159" stopIfTrue="1">
      <formula>WEEKDAY($A36)=1</formula>
    </cfRule>
  </conditionalFormatting>
  <conditionalFormatting sqref="FL36">
    <cfRule type="expression" dxfId="1870" priority="2158" stopIfTrue="1">
      <formula>WEEKDAY($A36)=1</formula>
    </cfRule>
  </conditionalFormatting>
  <conditionalFormatting sqref="FL36">
    <cfRule type="expression" dxfId="1869" priority="2157" stopIfTrue="1">
      <formula>WEEKDAY($A36)=1</formula>
    </cfRule>
  </conditionalFormatting>
  <conditionalFormatting sqref="FL36">
    <cfRule type="expression" dxfId="1868" priority="2156" stopIfTrue="1">
      <formula>WEEKDAY($A36)=1</formula>
    </cfRule>
  </conditionalFormatting>
  <conditionalFormatting sqref="FL36">
    <cfRule type="expression" dxfId="1867" priority="2155" stopIfTrue="1">
      <formula>WEEKDAY($A36)=1</formula>
    </cfRule>
  </conditionalFormatting>
  <conditionalFormatting sqref="FL36">
    <cfRule type="expression" dxfId="1866" priority="2154" stopIfTrue="1">
      <formula>WEEKDAY($A36)=1</formula>
    </cfRule>
  </conditionalFormatting>
  <conditionalFormatting sqref="FL36">
    <cfRule type="expression" dxfId="1865" priority="2153" stopIfTrue="1">
      <formula>WEEKDAY($A36)=1</formula>
    </cfRule>
  </conditionalFormatting>
  <conditionalFormatting sqref="FL36">
    <cfRule type="expression" dxfId="1864" priority="2152" stopIfTrue="1">
      <formula>WEEKDAY($A36)=1</formula>
    </cfRule>
  </conditionalFormatting>
  <conditionalFormatting sqref="FL36">
    <cfRule type="expression" dxfId="1863" priority="2151" stopIfTrue="1">
      <formula>WEEKDAY($A36)=1</formula>
    </cfRule>
  </conditionalFormatting>
  <conditionalFormatting sqref="FL36">
    <cfRule type="expression" dxfId="1862" priority="2150" stopIfTrue="1">
      <formula>WEEKDAY($A36)=1</formula>
    </cfRule>
  </conditionalFormatting>
  <conditionalFormatting sqref="FL36">
    <cfRule type="expression" dxfId="1861" priority="2149" stopIfTrue="1">
      <formula>WEEKDAY($A36)=1</formula>
    </cfRule>
  </conditionalFormatting>
  <conditionalFormatting sqref="FL36">
    <cfRule type="expression" dxfId="1860" priority="2148" stopIfTrue="1">
      <formula>WEEKDAY($A36)=1</formula>
    </cfRule>
  </conditionalFormatting>
  <conditionalFormatting sqref="FL36">
    <cfRule type="expression" dxfId="1859" priority="2147" stopIfTrue="1">
      <formula>WEEKDAY($A36)=1</formula>
    </cfRule>
  </conditionalFormatting>
  <conditionalFormatting sqref="FL36">
    <cfRule type="expression" dxfId="1858" priority="2146" stopIfTrue="1">
      <formula>WEEKDAY($A36)=1</formula>
    </cfRule>
  </conditionalFormatting>
  <conditionalFormatting sqref="FL36">
    <cfRule type="expression" dxfId="1857" priority="2145" stopIfTrue="1">
      <formula>WEEKDAY($A36)=1</formula>
    </cfRule>
  </conditionalFormatting>
  <conditionalFormatting sqref="FL36">
    <cfRule type="expression" dxfId="1856" priority="2144" stopIfTrue="1">
      <formula>WEEKDAY($A36)=1</formula>
    </cfRule>
  </conditionalFormatting>
  <conditionalFormatting sqref="FL36">
    <cfRule type="expression" dxfId="1855" priority="2143" stopIfTrue="1">
      <formula>WEEKDAY($A36)=1</formula>
    </cfRule>
  </conditionalFormatting>
  <conditionalFormatting sqref="FL36">
    <cfRule type="expression" dxfId="1854" priority="2142" stopIfTrue="1">
      <formula>WEEKDAY($A36)=1</formula>
    </cfRule>
  </conditionalFormatting>
  <conditionalFormatting sqref="FL36">
    <cfRule type="expression" dxfId="1853" priority="2141" stopIfTrue="1">
      <formula>WEEKDAY($A36)=1</formula>
    </cfRule>
  </conditionalFormatting>
  <conditionalFormatting sqref="FL36">
    <cfRule type="expression" dxfId="1852" priority="2140" stopIfTrue="1">
      <formula>WEEKDAY($A36)=1</formula>
    </cfRule>
  </conditionalFormatting>
  <conditionalFormatting sqref="FL36">
    <cfRule type="expression" dxfId="1851" priority="2139" stopIfTrue="1">
      <formula>WEEKDAY($A36)=1</formula>
    </cfRule>
  </conditionalFormatting>
  <conditionalFormatting sqref="FL36">
    <cfRule type="expression" dxfId="1850" priority="2138" stopIfTrue="1">
      <formula>WEEKDAY($A36)=1</formula>
    </cfRule>
  </conditionalFormatting>
  <conditionalFormatting sqref="FL36">
    <cfRule type="expression" dxfId="1849" priority="2137" stopIfTrue="1">
      <formula>WEEKDAY($A36)=1</formula>
    </cfRule>
  </conditionalFormatting>
  <conditionalFormatting sqref="FL36">
    <cfRule type="expression" dxfId="1848" priority="2136" stopIfTrue="1">
      <formula>WEEKDAY($A36)=1</formula>
    </cfRule>
  </conditionalFormatting>
  <conditionalFormatting sqref="FL36">
    <cfRule type="expression" dxfId="1847" priority="2135" stopIfTrue="1">
      <formula>WEEKDAY($A36)=1</formula>
    </cfRule>
  </conditionalFormatting>
  <conditionalFormatting sqref="FL36">
    <cfRule type="expression" dxfId="1846" priority="2134" stopIfTrue="1">
      <formula>WEEKDAY($A36)=1</formula>
    </cfRule>
  </conditionalFormatting>
  <conditionalFormatting sqref="FL36">
    <cfRule type="expression" dxfId="1845" priority="2133" stopIfTrue="1">
      <formula>WEEKDAY($A36)=1</formula>
    </cfRule>
  </conditionalFormatting>
  <conditionalFormatting sqref="FL36">
    <cfRule type="expression" dxfId="1844" priority="2132" stopIfTrue="1">
      <formula>WEEKDAY($A36)=1</formula>
    </cfRule>
  </conditionalFormatting>
  <conditionalFormatting sqref="FL36">
    <cfRule type="expression" dxfId="1843" priority="2131" stopIfTrue="1">
      <formula>WEEKDAY($A36)=1</formula>
    </cfRule>
  </conditionalFormatting>
  <conditionalFormatting sqref="FL36">
    <cfRule type="expression" dxfId="1842" priority="2130" stopIfTrue="1">
      <formula>WEEKDAY($A36)=1</formula>
    </cfRule>
  </conditionalFormatting>
  <conditionalFormatting sqref="FL36">
    <cfRule type="expression" dxfId="1841" priority="2129" stopIfTrue="1">
      <formula>WEEKDAY($A36)=1</formula>
    </cfRule>
  </conditionalFormatting>
  <conditionalFormatting sqref="FL36">
    <cfRule type="expression" dxfId="1840" priority="2128" stopIfTrue="1">
      <formula>WEEKDAY($A36)=1</formula>
    </cfRule>
  </conditionalFormatting>
  <conditionalFormatting sqref="FL36">
    <cfRule type="expression" dxfId="1839" priority="2127" stopIfTrue="1">
      <formula>WEEKDAY($A36)=1</formula>
    </cfRule>
  </conditionalFormatting>
  <conditionalFormatting sqref="FL36">
    <cfRule type="expression" dxfId="1838" priority="2126" stopIfTrue="1">
      <formula>WEEKDAY($A36)=1</formula>
    </cfRule>
  </conditionalFormatting>
  <conditionalFormatting sqref="FL36">
    <cfRule type="expression" dxfId="1837" priority="2125" stopIfTrue="1">
      <formula>WEEKDAY($A36)=1</formula>
    </cfRule>
  </conditionalFormatting>
  <conditionalFormatting sqref="FL36">
    <cfRule type="expression" dxfId="1836" priority="2120" stopIfTrue="1">
      <formula>WEEKDAY($A36)=1</formula>
    </cfRule>
  </conditionalFormatting>
  <conditionalFormatting sqref="FL36">
    <cfRule type="expression" dxfId="1835" priority="2123" stopIfTrue="1">
      <formula>WEEKDAY($A36)=1</formula>
    </cfRule>
  </conditionalFormatting>
  <conditionalFormatting sqref="FL36">
    <cfRule type="expression" dxfId="1834" priority="2122" stopIfTrue="1">
      <formula>WEEKDAY($A36)=1</formula>
    </cfRule>
  </conditionalFormatting>
  <conditionalFormatting sqref="FL36">
    <cfRule type="expression" dxfId="1833" priority="2121" stopIfTrue="1">
      <formula>WEEKDAY($A36)=1</formula>
    </cfRule>
  </conditionalFormatting>
  <conditionalFormatting sqref="FL36">
    <cfRule type="expression" dxfId="1832" priority="2119" stopIfTrue="1">
      <formula>WEEKDAY($A36)=1</formula>
    </cfRule>
  </conditionalFormatting>
  <conditionalFormatting sqref="FL36">
    <cfRule type="expression" dxfId="1831" priority="2118" stopIfTrue="1">
      <formula>WEEKDAY($A36)=1</formula>
    </cfRule>
  </conditionalFormatting>
  <conditionalFormatting sqref="FL36">
    <cfRule type="expression" dxfId="1830" priority="2117" stopIfTrue="1">
      <formula>WEEKDAY($A36)=1</formula>
    </cfRule>
  </conditionalFormatting>
  <conditionalFormatting sqref="FL36">
    <cfRule type="expression" dxfId="1829" priority="2116" stopIfTrue="1">
      <formula>WEEKDAY($A36)=1</formula>
    </cfRule>
  </conditionalFormatting>
  <conditionalFormatting sqref="FL36">
    <cfRule type="expression" dxfId="1828" priority="2069" stopIfTrue="1">
      <formula>WEEKDAY($A36)=1</formula>
    </cfRule>
  </conditionalFormatting>
  <conditionalFormatting sqref="FL36">
    <cfRule type="expression" dxfId="1827" priority="2115" stopIfTrue="1">
      <formula>WEEKDAY($A36)=1</formula>
    </cfRule>
  </conditionalFormatting>
  <conditionalFormatting sqref="FL36">
    <cfRule type="expression" dxfId="1826" priority="2114" stopIfTrue="1">
      <formula>WEEKDAY($A36)=1</formula>
    </cfRule>
  </conditionalFormatting>
  <conditionalFormatting sqref="FL36">
    <cfRule type="expression" dxfId="1825" priority="2113" stopIfTrue="1">
      <formula>WEEKDAY($A36)=1</formula>
    </cfRule>
  </conditionalFormatting>
  <conditionalFormatting sqref="FL36">
    <cfRule type="expression" dxfId="1824" priority="2112" stopIfTrue="1">
      <formula>WEEKDAY($A36)=1</formula>
    </cfRule>
  </conditionalFormatting>
  <conditionalFormatting sqref="FL36">
    <cfRule type="expression" dxfId="1823" priority="2111" stopIfTrue="1">
      <formula>WEEKDAY($A36)=1</formula>
    </cfRule>
  </conditionalFormatting>
  <conditionalFormatting sqref="FL36">
    <cfRule type="expression" dxfId="1822" priority="2110" stopIfTrue="1">
      <formula>WEEKDAY($A36)=1</formula>
    </cfRule>
  </conditionalFormatting>
  <conditionalFormatting sqref="FL36">
    <cfRule type="expression" dxfId="1821" priority="2109" stopIfTrue="1">
      <formula>WEEKDAY($A36)=1</formula>
    </cfRule>
  </conditionalFormatting>
  <conditionalFormatting sqref="FL36">
    <cfRule type="expression" dxfId="1820" priority="2108" stopIfTrue="1">
      <formula>WEEKDAY($A36)=1</formula>
    </cfRule>
  </conditionalFormatting>
  <conditionalFormatting sqref="FL36">
    <cfRule type="expression" dxfId="1819" priority="2107" stopIfTrue="1">
      <formula>WEEKDAY($A36)=1</formula>
    </cfRule>
  </conditionalFormatting>
  <conditionalFormatting sqref="FL36">
    <cfRule type="expression" dxfId="1818" priority="2106" stopIfTrue="1">
      <formula>WEEKDAY($A36)=1</formula>
    </cfRule>
  </conditionalFormatting>
  <conditionalFormatting sqref="FL36">
    <cfRule type="expression" dxfId="1817" priority="2105" stopIfTrue="1">
      <formula>WEEKDAY($A36)=1</formula>
    </cfRule>
  </conditionalFormatting>
  <conditionalFormatting sqref="FL36">
    <cfRule type="expression" dxfId="1816" priority="2104" stopIfTrue="1">
      <formula>WEEKDAY($A36)=1</formula>
    </cfRule>
  </conditionalFormatting>
  <conditionalFormatting sqref="FL36">
    <cfRule type="expression" dxfId="1815" priority="2103" stopIfTrue="1">
      <formula>WEEKDAY($A36)=1</formula>
    </cfRule>
  </conditionalFormatting>
  <conditionalFormatting sqref="FL36">
    <cfRule type="expression" dxfId="1814" priority="2102" stopIfTrue="1">
      <formula>WEEKDAY($A36)=1</formula>
    </cfRule>
  </conditionalFormatting>
  <conditionalFormatting sqref="FL36">
    <cfRule type="expression" dxfId="1813" priority="2101" stopIfTrue="1">
      <formula>WEEKDAY($A36)=1</formula>
    </cfRule>
  </conditionalFormatting>
  <conditionalFormatting sqref="FL36">
    <cfRule type="expression" dxfId="1812" priority="2100" stopIfTrue="1">
      <formula>WEEKDAY($A36)=1</formula>
    </cfRule>
  </conditionalFormatting>
  <conditionalFormatting sqref="FL36">
    <cfRule type="expression" dxfId="1811" priority="2099" stopIfTrue="1">
      <formula>WEEKDAY($A36)=1</formula>
    </cfRule>
  </conditionalFormatting>
  <conditionalFormatting sqref="FL36">
    <cfRule type="expression" dxfId="1810" priority="2098" stopIfTrue="1">
      <formula>WEEKDAY($A36)=1</formula>
    </cfRule>
  </conditionalFormatting>
  <conditionalFormatting sqref="FL36">
    <cfRule type="expression" dxfId="1809" priority="2097" stopIfTrue="1">
      <formula>WEEKDAY($A36)=1</formula>
    </cfRule>
  </conditionalFormatting>
  <conditionalFormatting sqref="FL36">
    <cfRule type="expression" dxfId="1808" priority="2096" stopIfTrue="1">
      <formula>WEEKDAY($A36)=1</formula>
    </cfRule>
  </conditionalFormatting>
  <conditionalFormatting sqref="FL36">
    <cfRule type="expression" dxfId="1807" priority="2095" stopIfTrue="1">
      <formula>WEEKDAY($A36)=1</formula>
    </cfRule>
  </conditionalFormatting>
  <conditionalFormatting sqref="FL36">
    <cfRule type="expression" dxfId="1806" priority="2094" stopIfTrue="1">
      <formula>WEEKDAY($A36)=1</formula>
    </cfRule>
  </conditionalFormatting>
  <conditionalFormatting sqref="FL36">
    <cfRule type="expression" dxfId="1805" priority="2093" stopIfTrue="1">
      <formula>WEEKDAY($A36)=1</formula>
    </cfRule>
  </conditionalFormatting>
  <conditionalFormatting sqref="FL36">
    <cfRule type="expression" dxfId="1804" priority="2092" stopIfTrue="1">
      <formula>WEEKDAY($A36)=1</formula>
    </cfRule>
  </conditionalFormatting>
  <conditionalFormatting sqref="FL36">
    <cfRule type="expression" dxfId="1803" priority="2091" stopIfTrue="1">
      <formula>WEEKDAY($A36)=1</formula>
    </cfRule>
  </conditionalFormatting>
  <conditionalFormatting sqref="FL36">
    <cfRule type="expression" dxfId="1802" priority="2090" stopIfTrue="1">
      <formula>WEEKDAY($A36)=1</formula>
    </cfRule>
  </conditionalFormatting>
  <conditionalFormatting sqref="FL36">
    <cfRule type="expression" dxfId="1801" priority="2089" stopIfTrue="1">
      <formula>WEEKDAY($A36)=1</formula>
    </cfRule>
  </conditionalFormatting>
  <conditionalFormatting sqref="FL36">
    <cfRule type="expression" dxfId="1800" priority="2088" stopIfTrue="1">
      <formula>WEEKDAY($A36)=1</formula>
    </cfRule>
  </conditionalFormatting>
  <conditionalFormatting sqref="FL36">
    <cfRule type="expression" dxfId="1799" priority="2087" stopIfTrue="1">
      <formula>WEEKDAY($A36)=1</formula>
    </cfRule>
  </conditionalFormatting>
  <conditionalFormatting sqref="FL36">
    <cfRule type="expression" dxfId="1798" priority="2086" stopIfTrue="1">
      <formula>WEEKDAY($A36)=1</formula>
    </cfRule>
  </conditionalFormatting>
  <conditionalFormatting sqref="FL36">
    <cfRule type="expression" dxfId="1797" priority="2085" stopIfTrue="1">
      <formula>WEEKDAY($A36)=1</formula>
    </cfRule>
  </conditionalFormatting>
  <conditionalFormatting sqref="FL36">
    <cfRule type="expression" dxfId="1796" priority="2084" stopIfTrue="1">
      <formula>WEEKDAY($A36)=1</formula>
    </cfRule>
  </conditionalFormatting>
  <conditionalFormatting sqref="FL36">
    <cfRule type="expression" dxfId="1795" priority="2083" stopIfTrue="1">
      <formula>WEEKDAY($A36)=1</formula>
    </cfRule>
  </conditionalFormatting>
  <conditionalFormatting sqref="FL36">
    <cfRule type="expression" dxfId="1794" priority="2082" stopIfTrue="1">
      <formula>WEEKDAY($A36)=1</formula>
    </cfRule>
  </conditionalFormatting>
  <conditionalFormatting sqref="FL36">
    <cfRule type="expression" dxfId="1793" priority="2081" stopIfTrue="1">
      <formula>WEEKDAY($A36)=1</formula>
    </cfRule>
  </conditionalFormatting>
  <conditionalFormatting sqref="FL36">
    <cfRule type="expression" dxfId="1792" priority="2080" stopIfTrue="1">
      <formula>WEEKDAY($A36)=1</formula>
    </cfRule>
  </conditionalFormatting>
  <conditionalFormatting sqref="FL36">
    <cfRule type="expression" dxfId="1791" priority="2079" stopIfTrue="1">
      <formula>WEEKDAY($A36)=1</formula>
    </cfRule>
  </conditionalFormatting>
  <conditionalFormatting sqref="FL36">
    <cfRule type="expression" dxfId="1790" priority="2078" stopIfTrue="1">
      <formula>WEEKDAY($A36)=1</formula>
    </cfRule>
  </conditionalFormatting>
  <conditionalFormatting sqref="FL36">
    <cfRule type="expression" dxfId="1789" priority="2077" stopIfTrue="1">
      <formula>WEEKDAY($A36)=1</formula>
    </cfRule>
  </conditionalFormatting>
  <conditionalFormatting sqref="FL36">
    <cfRule type="expression" dxfId="1788" priority="2076" stopIfTrue="1">
      <formula>WEEKDAY($A36)=1</formula>
    </cfRule>
  </conditionalFormatting>
  <conditionalFormatting sqref="FL36">
    <cfRule type="expression" dxfId="1787" priority="2075" stopIfTrue="1">
      <formula>WEEKDAY($A36)=1</formula>
    </cfRule>
  </conditionalFormatting>
  <conditionalFormatting sqref="FL36">
    <cfRule type="expression" dxfId="1786" priority="2074" stopIfTrue="1">
      <formula>WEEKDAY($A36)=1</formula>
    </cfRule>
  </conditionalFormatting>
  <conditionalFormatting sqref="FL36">
    <cfRule type="expression" dxfId="1785" priority="2073" stopIfTrue="1">
      <formula>WEEKDAY($A36)=1</formula>
    </cfRule>
  </conditionalFormatting>
  <conditionalFormatting sqref="FL36">
    <cfRule type="expression" dxfId="1784" priority="2072" stopIfTrue="1">
      <formula>WEEKDAY($A36)=1</formula>
    </cfRule>
  </conditionalFormatting>
  <conditionalFormatting sqref="FL36">
    <cfRule type="expression" dxfId="1783" priority="2071" stopIfTrue="1">
      <formula>WEEKDAY($A36)=1</formula>
    </cfRule>
  </conditionalFormatting>
  <conditionalFormatting sqref="FL36">
    <cfRule type="expression" dxfId="1782" priority="2070" stopIfTrue="1">
      <formula>WEEKDAY($A36)=1</formula>
    </cfRule>
  </conditionalFormatting>
  <conditionalFormatting sqref="FL36">
    <cfRule type="expression" dxfId="1781" priority="2068" stopIfTrue="1">
      <formula>WEEKDAY($A36)=1</formula>
    </cfRule>
  </conditionalFormatting>
  <conditionalFormatting sqref="FL36">
    <cfRule type="expression" dxfId="1780" priority="2067" stopIfTrue="1">
      <formula>WEEKDAY($A36)=1</formula>
    </cfRule>
  </conditionalFormatting>
  <conditionalFormatting sqref="FL36">
    <cfRule type="expression" dxfId="1779" priority="2066" stopIfTrue="1">
      <formula>WEEKDAY($A36)=1</formula>
    </cfRule>
  </conditionalFormatting>
  <conditionalFormatting sqref="FL36">
    <cfRule type="expression" dxfId="1778" priority="2065" stopIfTrue="1">
      <formula>WEEKDAY($A36)=1</formula>
    </cfRule>
  </conditionalFormatting>
  <conditionalFormatting sqref="FL36">
    <cfRule type="expression" dxfId="1777" priority="2064" stopIfTrue="1">
      <formula>WEEKDAY($A36)=1</formula>
    </cfRule>
  </conditionalFormatting>
  <conditionalFormatting sqref="FL36">
    <cfRule type="expression" dxfId="1776" priority="2063" stopIfTrue="1">
      <formula>WEEKDAY($A36)=1</formula>
    </cfRule>
  </conditionalFormatting>
  <conditionalFormatting sqref="FL36">
    <cfRule type="expression" dxfId="1775" priority="2062" stopIfTrue="1">
      <formula>WEEKDAY($A36)=1</formula>
    </cfRule>
  </conditionalFormatting>
  <conditionalFormatting sqref="FL36">
    <cfRule type="expression" dxfId="1774" priority="2061" stopIfTrue="1">
      <formula>WEEKDAY($A36)=1</formula>
    </cfRule>
  </conditionalFormatting>
  <conditionalFormatting sqref="FL36">
    <cfRule type="expression" dxfId="1773" priority="2060" stopIfTrue="1">
      <formula>WEEKDAY($A36)=1</formula>
    </cfRule>
  </conditionalFormatting>
  <conditionalFormatting sqref="FL36">
    <cfRule type="expression" dxfId="1772" priority="2059" stopIfTrue="1">
      <formula>WEEKDAY($A36)=1</formula>
    </cfRule>
  </conditionalFormatting>
  <conditionalFormatting sqref="FL36">
    <cfRule type="expression" dxfId="1771" priority="2058" stopIfTrue="1">
      <formula>WEEKDAY($A36)=1</formula>
    </cfRule>
  </conditionalFormatting>
  <conditionalFormatting sqref="FL36">
    <cfRule type="expression" dxfId="1770" priority="2057" stopIfTrue="1">
      <formula>WEEKDAY($A36)=1</formula>
    </cfRule>
  </conditionalFormatting>
  <conditionalFormatting sqref="FL36">
    <cfRule type="expression" dxfId="1769" priority="2056" stopIfTrue="1">
      <formula>WEEKDAY($A36)=1</formula>
    </cfRule>
  </conditionalFormatting>
  <conditionalFormatting sqref="FL36">
    <cfRule type="expression" dxfId="1768" priority="2055" stopIfTrue="1">
      <formula>WEEKDAY($A36)=1</formula>
    </cfRule>
  </conditionalFormatting>
  <conditionalFormatting sqref="FL36">
    <cfRule type="expression" dxfId="1767" priority="2054" stopIfTrue="1">
      <formula>WEEKDAY($A36)=1</formula>
    </cfRule>
  </conditionalFormatting>
  <conditionalFormatting sqref="FL36">
    <cfRule type="expression" dxfId="1766" priority="2053" stopIfTrue="1">
      <formula>WEEKDAY($A36)=1</formula>
    </cfRule>
  </conditionalFormatting>
  <conditionalFormatting sqref="FL36">
    <cfRule type="expression" dxfId="1765" priority="2052" stopIfTrue="1">
      <formula>WEEKDAY($A36)=1</formula>
    </cfRule>
  </conditionalFormatting>
  <conditionalFormatting sqref="FL36">
    <cfRule type="expression" dxfId="1764" priority="2051" stopIfTrue="1">
      <formula>WEEKDAY($A36)=1</formula>
    </cfRule>
  </conditionalFormatting>
  <conditionalFormatting sqref="FL36">
    <cfRule type="expression" dxfId="1763" priority="2050" stopIfTrue="1">
      <formula>WEEKDAY($A36)=1</formula>
    </cfRule>
  </conditionalFormatting>
  <conditionalFormatting sqref="FL36">
    <cfRule type="expression" dxfId="1762" priority="2049" stopIfTrue="1">
      <formula>WEEKDAY($A36)=1</formula>
    </cfRule>
  </conditionalFormatting>
  <conditionalFormatting sqref="FL36">
    <cfRule type="expression" dxfId="1761" priority="2048" stopIfTrue="1">
      <formula>WEEKDAY($A36)=1</formula>
    </cfRule>
  </conditionalFormatting>
  <conditionalFormatting sqref="FL36">
    <cfRule type="expression" dxfId="1760" priority="2047" stopIfTrue="1">
      <formula>WEEKDAY($A36)=1</formula>
    </cfRule>
  </conditionalFormatting>
  <conditionalFormatting sqref="FL36">
    <cfRule type="expression" dxfId="1759" priority="2046" stopIfTrue="1">
      <formula>WEEKDAY($A36)=1</formula>
    </cfRule>
  </conditionalFormatting>
  <conditionalFormatting sqref="FL36">
    <cfRule type="expression" dxfId="1758" priority="2045" stopIfTrue="1">
      <formula>WEEKDAY($A36)=1</formula>
    </cfRule>
  </conditionalFormatting>
  <conditionalFormatting sqref="FL36">
    <cfRule type="expression" dxfId="1757" priority="2044" stopIfTrue="1">
      <formula>WEEKDAY($A36)=1</formula>
    </cfRule>
  </conditionalFormatting>
  <conditionalFormatting sqref="FL36">
    <cfRule type="expression" dxfId="1756" priority="2043" stopIfTrue="1">
      <formula>WEEKDAY($A36)=1</formula>
    </cfRule>
  </conditionalFormatting>
  <conditionalFormatting sqref="FL36">
    <cfRule type="expression" dxfId="1755" priority="2042" stopIfTrue="1">
      <formula>WEEKDAY($A36)=1</formula>
    </cfRule>
  </conditionalFormatting>
  <conditionalFormatting sqref="FL36">
    <cfRule type="expression" dxfId="1754" priority="2041" stopIfTrue="1">
      <formula>WEEKDAY($A36)=1</formula>
    </cfRule>
  </conditionalFormatting>
  <conditionalFormatting sqref="FL36">
    <cfRule type="expression" dxfId="1753" priority="2040" stopIfTrue="1">
      <formula>WEEKDAY($A36)=1</formula>
    </cfRule>
  </conditionalFormatting>
  <conditionalFormatting sqref="FL36">
    <cfRule type="expression" dxfId="1752" priority="2039" stopIfTrue="1">
      <formula>WEEKDAY($A36)=1</formula>
    </cfRule>
  </conditionalFormatting>
  <conditionalFormatting sqref="FL36">
    <cfRule type="expression" dxfId="1751" priority="2038" stopIfTrue="1">
      <formula>WEEKDAY($A36)=1</formula>
    </cfRule>
  </conditionalFormatting>
  <conditionalFormatting sqref="FL36">
    <cfRule type="expression" dxfId="1750" priority="2037" stopIfTrue="1">
      <formula>WEEKDAY($A36)=1</formula>
    </cfRule>
  </conditionalFormatting>
  <conditionalFormatting sqref="FL36">
    <cfRule type="expression" dxfId="1749" priority="2036" stopIfTrue="1">
      <formula>WEEKDAY($A36)=1</formula>
    </cfRule>
  </conditionalFormatting>
  <conditionalFormatting sqref="FL36">
    <cfRule type="expression" dxfId="1748" priority="2035" stopIfTrue="1">
      <formula>WEEKDAY($A36)=1</formula>
    </cfRule>
  </conditionalFormatting>
  <conditionalFormatting sqref="FL36">
    <cfRule type="expression" dxfId="1747" priority="2031" stopIfTrue="1">
      <formula>WEEKDAY($A36)=1</formula>
    </cfRule>
  </conditionalFormatting>
  <conditionalFormatting sqref="FL36">
    <cfRule type="expression" dxfId="1746" priority="2034" stopIfTrue="1">
      <formula>WEEKDAY($A36)=1</formula>
    </cfRule>
  </conditionalFormatting>
  <conditionalFormatting sqref="FL36">
    <cfRule type="expression" dxfId="1745" priority="2033" stopIfTrue="1">
      <formula>WEEKDAY($A36)=1</formula>
    </cfRule>
  </conditionalFormatting>
  <conditionalFormatting sqref="FL36">
    <cfRule type="expression" dxfId="1744" priority="2032" stopIfTrue="1">
      <formula>WEEKDAY($A36)=1</formula>
    </cfRule>
  </conditionalFormatting>
  <conditionalFormatting sqref="FL36">
    <cfRule type="expression" dxfId="1743" priority="2030" stopIfTrue="1">
      <formula>WEEKDAY($A36)=1</formula>
    </cfRule>
  </conditionalFormatting>
  <conditionalFormatting sqref="FL36">
    <cfRule type="expression" dxfId="1742" priority="2029" stopIfTrue="1">
      <formula>WEEKDAY($A36)=1</formula>
    </cfRule>
  </conditionalFormatting>
  <conditionalFormatting sqref="FL36">
    <cfRule type="expression" dxfId="1741" priority="2028" stopIfTrue="1">
      <formula>WEEKDAY($A36)=1</formula>
    </cfRule>
  </conditionalFormatting>
  <conditionalFormatting sqref="FL36">
    <cfRule type="expression" dxfId="1740" priority="2027" stopIfTrue="1">
      <formula>WEEKDAY($A36)=1</formula>
    </cfRule>
  </conditionalFormatting>
  <conditionalFormatting sqref="FL36">
    <cfRule type="expression" dxfId="1739" priority="1980" stopIfTrue="1">
      <formula>WEEKDAY($A36)=1</formula>
    </cfRule>
  </conditionalFormatting>
  <conditionalFormatting sqref="FL36">
    <cfRule type="expression" dxfId="1738" priority="2026" stopIfTrue="1">
      <formula>WEEKDAY($A36)=1</formula>
    </cfRule>
  </conditionalFormatting>
  <conditionalFormatting sqref="FL36">
    <cfRule type="expression" dxfId="1737" priority="2025" stopIfTrue="1">
      <formula>WEEKDAY($A36)=1</formula>
    </cfRule>
  </conditionalFormatting>
  <conditionalFormatting sqref="FL36">
    <cfRule type="expression" dxfId="1736" priority="2024" stopIfTrue="1">
      <formula>WEEKDAY($A36)=1</formula>
    </cfRule>
  </conditionalFormatting>
  <conditionalFormatting sqref="FL36">
    <cfRule type="expression" dxfId="1735" priority="2023" stopIfTrue="1">
      <formula>WEEKDAY($A36)=1</formula>
    </cfRule>
  </conditionalFormatting>
  <conditionalFormatting sqref="FL36">
    <cfRule type="expression" dxfId="1734" priority="2022" stopIfTrue="1">
      <formula>WEEKDAY($A36)=1</formula>
    </cfRule>
  </conditionalFormatting>
  <conditionalFormatting sqref="FL36">
    <cfRule type="expression" dxfId="1733" priority="2021" stopIfTrue="1">
      <formula>WEEKDAY($A36)=1</formula>
    </cfRule>
  </conditionalFormatting>
  <conditionalFormatting sqref="FL36">
    <cfRule type="expression" dxfId="1732" priority="2020" stopIfTrue="1">
      <formula>WEEKDAY($A36)=1</formula>
    </cfRule>
  </conditionalFormatting>
  <conditionalFormatting sqref="FL36">
    <cfRule type="expression" dxfId="1731" priority="2019" stopIfTrue="1">
      <formula>WEEKDAY($A36)=1</formula>
    </cfRule>
  </conditionalFormatting>
  <conditionalFormatting sqref="FL36">
    <cfRule type="expression" dxfId="1730" priority="2018" stopIfTrue="1">
      <formula>WEEKDAY($A36)=1</formula>
    </cfRule>
  </conditionalFormatting>
  <conditionalFormatting sqref="FL36">
    <cfRule type="expression" dxfId="1729" priority="2017" stopIfTrue="1">
      <formula>WEEKDAY($A36)=1</formula>
    </cfRule>
  </conditionalFormatting>
  <conditionalFormatting sqref="FL36">
    <cfRule type="expression" dxfId="1728" priority="2016" stopIfTrue="1">
      <formula>WEEKDAY($A36)=1</formula>
    </cfRule>
  </conditionalFormatting>
  <conditionalFormatting sqref="FL36">
    <cfRule type="expression" dxfId="1727" priority="2015" stopIfTrue="1">
      <formula>WEEKDAY($A36)=1</formula>
    </cfRule>
  </conditionalFormatting>
  <conditionalFormatting sqref="FL36">
    <cfRule type="expression" dxfId="1726" priority="2014" stopIfTrue="1">
      <formula>WEEKDAY($A36)=1</formula>
    </cfRule>
  </conditionalFormatting>
  <conditionalFormatting sqref="FL36">
    <cfRule type="expression" dxfId="1725" priority="2013" stopIfTrue="1">
      <formula>WEEKDAY($A36)=1</formula>
    </cfRule>
  </conditionalFormatting>
  <conditionalFormatting sqref="FL36">
    <cfRule type="expression" dxfId="1724" priority="2012" stopIfTrue="1">
      <formula>WEEKDAY($A36)=1</formula>
    </cfRule>
  </conditionalFormatting>
  <conditionalFormatting sqref="FL36">
    <cfRule type="expression" dxfId="1723" priority="2011" stopIfTrue="1">
      <formula>WEEKDAY($A36)=1</formula>
    </cfRule>
  </conditionalFormatting>
  <conditionalFormatting sqref="FL36">
    <cfRule type="expression" dxfId="1722" priority="2010" stopIfTrue="1">
      <formula>WEEKDAY($A36)=1</formula>
    </cfRule>
  </conditionalFormatting>
  <conditionalFormatting sqref="FL36">
    <cfRule type="expression" dxfId="1721" priority="2009" stopIfTrue="1">
      <formula>WEEKDAY($A36)=1</formula>
    </cfRule>
  </conditionalFormatting>
  <conditionalFormatting sqref="FL36">
    <cfRule type="expression" dxfId="1720" priority="2008" stopIfTrue="1">
      <formula>WEEKDAY($A36)=1</formula>
    </cfRule>
  </conditionalFormatting>
  <conditionalFormatting sqref="FL36">
    <cfRule type="expression" dxfId="1719" priority="2007" stopIfTrue="1">
      <formula>WEEKDAY($A36)=1</formula>
    </cfRule>
  </conditionalFormatting>
  <conditionalFormatting sqref="FL36">
    <cfRule type="expression" dxfId="1718" priority="2006" stopIfTrue="1">
      <formula>WEEKDAY($A36)=1</formula>
    </cfRule>
  </conditionalFormatting>
  <conditionalFormatting sqref="FL36">
    <cfRule type="expression" dxfId="1717" priority="2005" stopIfTrue="1">
      <formula>WEEKDAY($A36)=1</formula>
    </cfRule>
  </conditionalFormatting>
  <conditionalFormatting sqref="FL36">
    <cfRule type="expression" dxfId="1716" priority="2004" stopIfTrue="1">
      <formula>WEEKDAY($A36)=1</formula>
    </cfRule>
  </conditionalFormatting>
  <conditionalFormatting sqref="FL36">
    <cfRule type="expression" dxfId="1715" priority="2003" stopIfTrue="1">
      <formula>WEEKDAY($A36)=1</formula>
    </cfRule>
  </conditionalFormatting>
  <conditionalFormatting sqref="FL36">
    <cfRule type="expression" dxfId="1714" priority="2002" stopIfTrue="1">
      <formula>WEEKDAY($A36)=1</formula>
    </cfRule>
  </conditionalFormatting>
  <conditionalFormatting sqref="FL36">
    <cfRule type="expression" dxfId="1713" priority="2001" stopIfTrue="1">
      <formula>WEEKDAY($A36)=1</formula>
    </cfRule>
  </conditionalFormatting>
  <conditionalFormatting sqref="FL36">
    <cfRule type="expression" dxfId="1712" priority="2000" stopIfTrue="1">
      <formula>WEEKDAY($A36)=1</formula>
    </cfRule>
  </conditionalFormatting>
  <conditionalFormatting sqref="FL36">
    <cfRule type="expression" dxfId="1711" priority="1999" stopIfTrue="1">
      <formula>WEEKDAY($A36)=1</formula>
    </cfRule>
  </conditionalFormatting>
  <conditionalFormatting sqref="FL36">
    <cfRule type="expression" dxfId="1710" priority="1998" stopIfTrue="1">
      <formula>WEEKDAY($A36)=1</formula>
    </cfRule>
  </conditionalFormatting>
  <conditionalFormatting sqref="FL36">
    <cfRule type="expression" dxfId="1709" priority="1997" stopIfTrue="1">
      <formula>WEEKDAY($A36)=1</formula>
    </cfRule>
  </conditionalFormatting>
  <conditionalFormatting sqref="FL36">
    <cfRule type="expression" dxfId="1708" priority="1996" stopIfTrue="1">
      <formula>WEEKDAY($A36)=1</formula>
    </cfRule>
  </conditionalFormatting>
  <conditionalFormatting sqref="FL36">
    <cfRule type="expression" dxfId="1707" priority="1995" stopIfTrue="1">
      <formula>WEEKDAY($A36)=1</formula>
    </cfRule>
  </conditionalFormatting>
  <conditionalFormatting sqref="FL36">
    <cfRule type="expression" dxfId="1706" priority="1994" stopIfTrue="1">
      <formula>WEEKDAY($A36)=1</formula>
    </cfRule>
  </conditionalFormatting>
  <conditionalFormatting sqref="FL36">
    <cfRule type="expression" dxfId="1705" priority="1993" stopIfTrue="1">
      <formula>WEEKDAY($A36)=1</formula>
    </cfRule>
  </conditionalFormatting>
  <conditionalFormatting sqref="FL36">
    <cfRule type="expression" dxfId="1704" priority="1992" stopIfTrue="1">
      <formula>WEEKDAY($A36)=1</formula>
    </cfRule>
  </conditionalFormatting>
  <conditionalFormatting sqref="FL36">
    <cfRule type="expression" dxfId="1703" priority="1991" stopIfTrue="1">
      <formula>WEEKDAY($A36)=1</formula>
    </cfRule>
  </conditionalFormatting>
  <conditionalFormatting sqref="FL36">
    <cfRule type="expression" dxfId="1702" priority="1990" stopIfTrue="1">
      <formula>WEEKDAY($A36)=1</formula>
    </cfRule>
  </conditionalFormatting>
  <conditionalFormatting sqref="FL36">
    <cfRule type="expression" dxfId="1701" priority="1989" stopIfTrue="1">
      <formula>WEEKDAY($A36)=1</formula>
    </cfRule>
  </conditionalFormatting>
  <conditionalFormatting sqref="FL36">
    <cfRule type="expression" dxfId="1700" priority="1988" stopIfTrue="1">
      <formula>WEEKDAY($A36)=1</formula>
    </cfRule>
  </conditionalFormatting>
  <conditionalFormatting sqref="FL36">
    <cfRule type="expression" dxfId="1699" priority="1987" stopIfTrue="1">
      <formula>WEEKDAY($A36)=1</formula>
    </cfRule>
  </conditionalFormatting>
  <conditionalFormatting sqref="FL36">
    <cfRule type="expression" dxfId="1698" priority="1986" stopIfTrue="1">
      <formula>WEEKDAY($A36)=1</formula>
    </cfRule>
  </conditionalFormatting>
  <conditionalFormatting sqref="FL36">
    <cfRule type="expression" dxfId="1697" priority="1985" stopIfTrue="1">
      <formula>WEEKDAY($A36)=1</formula>
    </cfRule>
  </conditionalFormatting>
  <conditionalFormatting sqref="FL36">
    <cfRule type="expression" dxfId="1696" priority="1984" stopIfTrue="1">
      <formula>WEEKDAY($A36)=1</formula>
    </cfRule>
  </conditionalFormatting>
  <conditionalFormatting sqref="FL36">
    <cfRule type="expression" dxfId="1695" priority="1983" stopIfTrue="1">
      <formula>WEEKDAY($A36)=1</formula>
    </cfRule>
  </conditionalFormatting>
  <conditionalFormatting sqref="FL36">
    <cfRule type="expression" dxfId="1694" priority="1982" stopIfTrue="1">
      <formula>WEEKDAY($A36)=1</formula>
    </cfRule>
  </conditionalFormatting>
  <conditionalFormatting sqref="FL36">
    <cfRule type="expression" dxfId="1693" priority="1981" stopIfTrue="1">
      <formula>WEEKDAY($A36)=1</formula>
    </cfRule>
  </conditionalFormatting>
  <conditionalFormatting sqref="FL36">
    <cfRule type="expression" dxfId="1692" priority="1979" stopIfTrue="1">
      <formula>WEEKDAY($A36)=1</formula>
    </cfRule>
  </conditionalFormatting>
  <conditionalFormatting sqref="FL36">
    <cfRule type="expression" dxfId="1691" priority="1978" stopIfTrue="1">
      <formula>WEEKDAY($A36)=1</formula>
    </cfRule>
  </conditionalFormatting>
  <conditionalFormatting sqref="FL36">
    <cfRule type="expression" dxfId="1690" priority="1977" stopIfTrue="1">
      <formula>WEEKDAY($A36)=1</formula>
    </cfRule>
  </conditionalFormatting>
  <conditionalFormatting sqref="FL36">
    <cfRule type="expression" dxfId="1689" priority="1976" stopIfTrue="1">
      <formula>WEEKDAY($A36)=1</formula>
    </cfRule>
  </conditionalFormatting>
  <conditionalFormatting sqref="FL36">
    <cfRule type="expression" dxfId="1688" priority="1975" stopIfTrue="1">
      <formula>WEEKDAY($A36)=1</formula>
    </cfRule>
  </conditionalFormatting>
  <conditionalFormatting sqref="FL36">
    <cfRule type="expression" dxfId="1687" priority="1974" stopIfTrue="1">
      <formula>WEEKDAY($A36)=1</formula>
    </cfRule>
  </conditionalFormatting>
  <conditionalFormatting sqref="FL36">
    <cfRule type="expression" dxfId="1686" priority="1973" stopIfTrue="1">
      <formula>WEEKDAY($A36)=1</formula>
    </cfRule>
  </conditionalFormatting>
  <conditionalFormatting sqref="FL36">
    <cfRule type="expression" dxfId="1685" priority="1972" stopIfTrue="1">
      <formula>WEEKDAY($A36)=1</formula>
    </cfRule>
  </conditionalFormatting>
  <conditionalFormatting sqref="FL36">
    <cfRule type="expression" dxfId="1684" priority="1971" stopIfTrue="1">
      <formula>WEEKDAY($A36)=1</formula>
    </cfRule>
  </conditionalFormatting>
  <conditionalFormatting sqref="FL36">
    <cfRule type="expression" dxfId="1683" priority="1970" stopIfTrue="1">
      <formula>WEEKDAY($A36)=1</formula>
    </cfRule>
  </conditionalFormatting>
  <conditionalFormatting sqref="FL36">
    <cfRule type="expression" dxfId="1682" priority="1969" stopIfTrue="1">
      <formula>WEEKDAY($A36)=1</formula>
    </cfRule>
  </conditionalFormatting>
  <conditionalFormatting sqref="FL36">
    <cfRule type="expression" dxfId="1681" priority="1968" stopIfTrue="1">
      <formula>WEEKDAY($A36)=1</formula>
    </cfRule>
  </conditionalFormatting>
  <conditionalFormatting sqref="FL36">
    <cfRule type="expression" dxfId="1680" priority="1967" stopIfTrue="1">
      <formula>WEEKDAY($A36)=1</formula>
    </cfRule>
  </conditionalFormatting>
  <conditionalFormatting sqref="FL36">
    <cfRule type="expression" dxfId="1679" priority="1966" stopIfTrue="1">
      <formula>WEEKDAY($A36)=1</formula>
    </cfRule>
  </conditionalFormatting>
  <conditionalFormatting sqref="FL36">
    <cfRule type="expression" dxfId="1678" priority="1965" stopIfTrue="1">
      <formula>WEEKDAY($A36)=1</formula>
    </cfRule>
  </conditionalFormatting>
  <conditionalFormatting sqref="FL36">
    <cfRule type="expression" dxfId="1677" priority="1964" stopIfTrue="1">
      <formula>WEEKDAY($A36)=1</formula>
    </cfRule>
  </conditionalFormatting>
  <conditionalFormatting sqref="FL36">
    <cfRule type="expression" dxfId="1676" priority="1963" stopIfTrue="1">
      <formula>WEEKDAY($A36)=1</formula>
    </cfRule>
  </conditionalFormatting>
  <conditionalFormatting sqref="FL36">
    <cfRule type="expression" dxfId="1675" priority="1962" stopIfTrue="1">
      <formula>WEEKDAY($A36)=1</formula>
    </cfRule>
  </conditionalFormatting>
  <conditionalFormatting sqref="FL36">
    <cfRule type="expression" dxfId="1674" priority="1961" stopIfTrue="1">
      <formula>WEEKDAY($A36)=1</formula>
    </cfRule>
  </conditionalFormatting>
  <conditionalFormatting sqref="FL36">
    <cfRule type="expression" dxfId="1673" priority="1960" stopIfTrue="1">
      <formula>WEEKDAY($A36)=1</formula>
    </cfRule>
  </conditionalFormatting>
  <conditionalFormatting sqref="FL36">
    <cfRule type="expression" dxfId="1672" priority="1959" stopIfTrue="1">
      <formula>WEEKDAY($A36)=1</formula>
    </cfRule>
  </conditionalFormatting>
  <conditionalFormatting sqref="FL36">
    <cfRule type="expression" dxfId="1671" priority="1958" stopIfTrue="1">
      <formula>WEEKDAY($A36)=1</formula>
    </cfRule>
  </conditionalFormatting>
  <conditionalFormatting sqref="FL36">
    <cfRule type="expression" dxfId="1670" priority="1957" stopIfTrue="1">
      <formula>WEEKDAY($A36)=1</formula>
    </cfRule>
  </conditionalFormatting>
  <conditionalFormatting sqref="FL36">
    <cfRule type="expression" dxfId="1669" priority="1956" stopIfTrue="1">
      <formula>WEEKDAY($A36)=1</formula>
    </cfRule>
  </conditionalFormatting>
  <conditionalFormatting sqref="FL36">
    <cfRule type="expression" dxfId="1668" priority="1955" stopIfTrue="1">
      <formula>WEEKDAY($A36)=1</formula>
    </cfRule>
  </conditionalFormatting>
  <conditionalFormatting sqref="FL36">
    <cfRule type="expression" dxfId="1667" priority="1954" stopIfTrue="1">
      <formula>WEEKDAY($A36)=1</formula>
    </cfRule>
  </conditionalFormatting>
  <conditionalFormatting sqref="FL36">
    <cfRule type="expression" dxfId="1666" priority="1953" stopIfTrue="1">
      <formula>WEEKDAY($A36)=1</formula>
    </cfRule>
  </conditionalFormatting>
  <conditionalFormatting sqref="FL36">
    <cfRule type="expression" dxfId="1665" priority="1952" stopIfTrue="1">
      <formula>WEEKDAY($A36)=1</formula>
    </cfRule>
  </conditionalFormatting>
  <conditionalFormatting sqref="FL36">
    <cfRule type="expression" dxfId="1664" priority="1951" stopIfTrue="1">
      <formula>WEEKDAY($A36)=1</formula>
    </cfRule>
  </conditionalFormatting>
  <conditionalFormatting sqref="FL36">
    <cfRule type="expression" dxfId="1663" priority="1950" stopIfTrue="1">
      <formula>WEEKDAY($A36)=1</formula>
    </cfRule>
  </conditionalFormatting>
  <conditionalFormatting sqref="FL36">
    <cfRule type="expression" dxfId="1662" priority="1949" stopIfTrue="1">
      <formula>WEEKDAY($A36)=1</formula>
    </cfRule>
  </conditionalFormatting>
  <conditionalFormatting sqref="FL36">
    <cfRule type="expression" dxfId="1661" priority="1948" stopIfTrue="1">
      <formula>WEEKDAY($A36)=1</formula>
    </cfRule>
  </conditionalFormatting>
  <conditionalFormatting sqref="FL36">
    <cfRule type="expression" dxfId="1660" priority="1947" stopIfTrue="1">
      <formula>WEEKDAY($A36)=1</formula>
    </cfRule>
  </conditionalFormatting>
  <conditionalFormatting sqref="FL36">
    <cfRule type="expression" dxfId="1659" priority="1946" stopIfTrue="1">
      <formula>WEEKDAY($A36)=1</formula>
    </cfRule>
  </conditionalFormatting>
  <conditionalFormatting sqref="FL36">
    <cfRule type="expression" dxfId="1658" priority="1942" stopIfTrue="1">
      <formula>WEEKDAY($A36)=1</formula>
    </cfRule>
  </conditionalFormatting>
  <conditionalFormatting sqref="FL36">
    <cfRule type="expression" dxfId="1657" priority="1945" stopIfTrue="1">
      <formula>WEEKDAY($A36)=1</formula>
    </cfRule>
  </conditionalFormatting>
  <conditionalFormatting sqref="FL36">
    <cfRule type="expression" dxfId="1656" priority="1944" stopIfTrue="1">
      <formula>WEEKDAY($A36)=1</formula>
    </cfRule>
  </conditionalFormatting>
  <conditionalFormatting sqref="FL36">
    <cfRule type="expression" dxfId="1655" priority="1943" stopIfTrue="1">
      <formula>WEEKDAY($A36)=1</formula>
    </cfRule>
  </conditionalFormatting>
  <conditionalFormatting sqref="FL36">
    <cfRule type="expression" dxfId="1654" priority="1941" stopIfTrue="1">
      <formula>WEEKDAY($A36)=1</formula>
    </cfRule>
  </conditionalFormatting>
  <conditionalFormatting sqref="FL36">
    <cfRule type="expression" dxfId="1653" priority="1940" stopIfTrue="1">
      <formula>WEEKDAY($A36)=1</formula>
    </cfRule>
  </conditionalFormatting>
  <conditionalFormatting sqref="FL36">
    <cfRule type="expression" dxfId="1652" priority="1939" stopIfTrue="1">
      <formula>WEEKDAY($A36)=1</formula>
    </cfRule>
  </conditionalFormatting>
  <conditionalFormatting sqref="FL36">
    <cfRule type="expression" dxfId="1651" priority="1938" stopIfTrue="1">
      <formula>WEEKDAY($A36)=1</formula>
    </cfRule>
  </conditionalFormatting>
  <conditionalFormatting sqref="FL36">
    <cfRule type="expression" dxfId="1650" priority="1891" stopIfTrue="1">
      <formula>WEEKDAY($A36)=1</formula>
    </cfRule>
  </conditionalFormatting>
  <conditionalFormatting sqref="FL36">
    <cfRule type="expression" dxfId="1649" priority="1937" stopIfTrue="1">
      <formula>WEEKDAY($A36)=1</formula>
    </cfRule>
  </conditionalFormatting>
  <conditionalFormatting sqref="FL36">
    <cfRule type="expression" dxfId="1648" priority="1936" stopIfTrue="1">
      <formula>WEEKDAY($A36)=1</formula>
    </cfRule>
  </conditionalFormatting>
  <conditionalFormatting sqref="FL36">
    <cfRule type="expression" dxfId="1647" priority="1935" stopIfTrue="1">
      <formula>WEEKDAY($A36)=1</formula>
    </cfRule>
  </conditionalFormatting>
  <conditionalFormatting sqref="FL36">
    <cfRule type="expression" dxfId="1646" priority="1934" stopIfTrue="1">
      <formula>WEEKDAY($A36)=1</formula>
    </cfRule>
  </conditionalFormatting>
  <conditionalFormatting sqref="FL36">
    <cfRule type="expression" dxfId="1645" priority="1933" stopIfTrue="1">
      <formula>WEEKDAY($A36)=1</formula>
    </cfRule>
  </conditionalFormatting>
  <conditionalFormatting sqref="FL36">
    <cfRule type="expression" dxfId="1644" priority="1932" stopIfTrue="1">
      <formula>WEEKDAY($A36)=1</formula>
    </cfRule>
  </conditionalFormatting>
  <conditionalFormatting sqref="FL36">
    <cfRule type="expression" dxfId="1643" priority="1931" stopIfTrue="1">
      <formula>WEEKDAY($A36)=1</formula>
    </cfRule>
  </conditionalFormatting>
  <conditionalFormatting sqref="FL36">
    <cfRule type="expression" dxfId="1642" priority="1930" stopIfTrue="1">
      <formula>WEEKDAY($A36)=1</formula>
    </cfRule>
  </conditionalFormatting>
  <conditionalFormatting sqref="FL36">
    <cfRule type="expression" dxfId="1641" priority="1929" stopIfTrue="1">
      <formula>WEEKDAY($A36)=1</formula>
    </cfRule>
  </conditionalFormatting>
  <conditionalFormatting sqref="FL36">
    <cfRule type="expression" dxfId="1640" priority="1928" stopIfTrue="1">
      <formula>WEEKDAY($A36)=1</formula>
    </cfRule>
  </conditionalFormatting>
  <conditionalFormatting sqref="FL36">
    <cfRule type="expression" dxfId="1639" priority="1927" stopIfTrue="1">
      <formula>WEEKDAY($A36)=1</formula>
    </cfRule>
  </conditionalFormatting>
  <conditionalFormatting sqref="FL36">
    <cfRule type="expression" dxfId="1638" priority="1926" stopIfTrue="1">
      <formula>WEEKDAY($A36)=1</formula>
    </cfRule>
  </conditionalFormatting>
  <conditionalFormatting sqref="FL36">
    <cfRule type="expression" dxfId="1637" priority="1925" stopIfTrue="1">
      <formula>WEEKDAY($A36)=1</formula>
    </cfRule>
  </conditionalFormatting>
  <conditionalFormatting sqref="FL36">
    <cfRule type="expression" dxfId="1636" priority="1924" stopIfTrue="1">
      <formula>WEEKDAY($A36)=1</formula>
    </cfRule>
  </conditionalFormatting>
  <conditionalFormatting sqref="FL36">
    <cfRule type="expression" dxfId="1635" priority="1923" stopIfTrue="1">
      <formula>WEEKDAY($A36)=1</formula>
    </cfRule>
  </conditionalFormatting>
  <conditionalFormatting sqref="FL36">
    <cfRule type="expression" dxfId="1634" priority="1922" stopIfTrue="1">
      <formula>WEEKDAY($A36)=1</formula>
    </cfRule>
  </conditionalFormatting>
  <conditionalFormatting sqref="FL36">
    <cfRule type="expression" dxfId="1633" priority="1921" stopIfTrue="1">
      <formula>WEEKDAY($A36)=1</formula>
    </cfRule>
  </conditionalFormatting>
  <conditionalFormatting sqref="FL36">
    <cfRule type="expression" dxfId="1632" priority="1920" stopIfTrue="1">
      <formula>WEEKDAY($A36)=1</formula>
    </cfRule>
  </conditionalFormatting>
  <conditionalFormatting sqref="FL36">
    <cfRule type="expression" dxfId="1631" priority="1919" stopIfTrue="1">
      <formula>WEEKDAY($A36)=1</formula>
    </cfRule>
  </conditionalFormatting>
  <conditionalFormatting sqref="FL36">
    <cfRule type="expression" dxfId="1630" priority="1918" stopIfTrue="1">
      <formula>WEEKDAY($A36)=1</formula>
    </cfRule>
  </conditionalFormatting>
  <conditionalFormatting sqref="FL36">
    <cfRule type="expression" dxfId="1629" priority="1917" stopIfTrue="1">
      <formula>WEEKDAY($A36)=1</formula>
    </cfRule>
  </conditionalFormatting>
  <conditionalFormatting sqref="FL36">
    <cfRule type="expression" dxfId="1628" priority="1916" stopIfTrue="1">
      <formula>WEEKDAY($A36)=1</formula>
    </cfRule>
  </conditionalFormatting>
  <conditionalFormatting sqref="FL36">
    <cfRule type="expression" dxfId="1627" priority="1915" stopIfTrue="1">
      <formula>WEEKDAY($A36)=1</formula>
    </cfRule>
  </conditionalFormatting>
  <conditionalFormatting sqref="FL36">
    <cfRule type="expression" dxfId="1626" priority="1914" stopIfTrue="1">
      <formula>WEEKDAY($A36)=1</formula>
    </cfRule>
  </conditionalFormatting>
  <conditionalFormatting sqref="FL36">
    <cfRule type="expression" dxfId="1625" priority="1913" stopIfTrue="1">
      <formula>WEEKDAY($A36)=1</formula>
    </cfRule>
  </conditionalFormatting>
  <conditionalFormatting sqref="FL36">
    <cfRule type="expression" dxfId="1624" priority="1912" stopIfTrue="1">
      <formula>WEEKDAY($A36)=1</formula>
    </cfRule>
  </conditionalFormatting>
  <conditionalFormatting sqref="FL36">
    <cfRule type="expression" dxfId="1623" priority="1911" stopIfTrue="1">
      <formula>WEEKDAY($A36)=1</formula>
    </cfRule>
  </conditionalFormatting>
  <conditionalFormatting sqref="FL36">
    <cfRule type="expression" dxfId="1622" priority="1910" stopIfTrue="1">
      <formula>WEEKDAY($A36)=1</formula>
    </cfRule>
  </conditionalFormatting>
  <conditionalFormatting sqref="FL36">
    <cfRule type="expression" dxfId="1621" priority="1909" stopIfTrue="1">
      <formula>WEEKDAY($A36)=1</formula>
    </cfRule>
  </conditionalFormatting>
  <conditionalFormatting sqref="FL36">
    <cfRule type="expression" dxfId="1620" priority="1908" stopIfTrue="1">
      <formula>WEEKDAY($A36)=1</formula>
    </cfRule>
  </conditionalFormatting>
  <conditionalFormatting sqref="FL36">
    <cfRule type="expression" dxfId="1619" priority="1907" stopIfTrue="1">
      <formula>WEEKDAY($A36)=1</formula>
    </cfRule>
  </conditionalFormatting>
  <conditionalFormatting sqref="FL36">
    <cfRule type="expression" dxfId="1618" priority="1906" stopIfTrue="1">
      <formula>WEEKDAY($A36)=1</formula>
    </cfRule>
  </conditionalFormatting>
  <conditionalFormatting sqref="FL36">
    <cfRule type="expression" dxfId="1617" priority="1905" stopIfTrue="1">
      <formula>WEEKDAY($A36)=1</formula>
    </cfRule>
  </conditionalFormatting>
  <conditionalFormatting sqref="FL36">
    <cfRule type="expression" dxfId="1616" priority="1904" stopIfTrue="1">
      <formula>WEEKDAY($A36)=1</formula>
    </cfRule>
  </conditionalFormatting>
  <conditionalFormatting sqref="FL36">
    <cfRule type="expression" dxfId="1615" priority="1903" stopIfTrue="1">
      <formula>WEEKDAY($A36)=1</formula>
    </cfRule>
  </conditionalFormatting>
  <conditionalFormatting sqref="FL36">
    <cfRule type="expression" dxfId="1614" priority="1902" stopIfTrue="1">
      <formula>WEEKDAY($A36)=1</formula>
    </cfRule>
  </conditionalFormatting>
  <conditionalFormatting sqref="FL36">
    <cfRule type="expression" dxfId="1613" priority="1901" stopIfTrue="1">
      <formula>WEEKDAY($A36)=1</formula>
    </cfRule>
  </conditionalFormatting>
  <conditionalFormatting sqref="FL36">
    <cfRule type="expression" dxfId="1612" priority="1900" stopIfTrue="1">
      <formula>WEEKDAY($A36)=1</formula>
    </cfRule>
  </conditionalFormatting>
  <conditionalFormatting sqref="FL36">
    <cfRule type="expression" dxfId="1611" priority="1899" stopIfTrue="1">
      <formula>WEEKDAY($A36)=1</formula>
    </cfRule>
  </conditionalFormatting>
  <conditionalFormatting sqref="FL36">
    <cfRule type="expression" dxfId="1610" priority="1898" stopIfTrue="1">
      <formula>WEEKDAY($A36)=1</formula>
    </cfRule>
  </conditionalFormatting>
  <conditionalFormatting sqref="FL36">
    <cfRule type="expression" dxfId="1609" priority="1897" stopIfTrue="1">
      <formula>WEEKDAY($A36)=1</formula>
    </cfRule>
  </conditionalFormatting>
  <conditionalFormatting sqref="FL36">
    <cfRule type="expression" dxfId="1608" priority="1896" stopIfTrue="1">
      <formula>WEEKDAY($A36)=1</formula>
    </cfRule>
  </conditionalFormatting>
  <conditionalFormatting sqref="FL36">
    <cfRule type="expression" dxfId="1607" priority="1895" stopIfTrue="1">
      <formula>WEEKDAY($A36)=1</formula>
    </cfRule>
  </conditionalFormatting>
  <conditionalFormatting sqref="FL36">
    <cfRule type="expression" dxfId="1606" priority="1894" stopIfTrue="1">
      <formula>WEEKDAY($A36)=1</formula>
    </cfRule>
  </conditionalFormatting>
  <conditionalFormatting sqref="FL36">
    <cfRule type="expression" dxfId="1605" priority="1893" stopIfTrue="1">
      <formula>WEEKDAY($A36)=1</formula>
    </cfRule>
  </conditionalFormatting>
  <conditionalFormatting sqref="FL36">
    <cfRule type="expression" dxfId="1604" priority="1892" stopIfTrue="1">
      <formula>WEEKDAY($A36)=1</formula>
    </cfRule>
  </conditionalFormatting>
  <conditionalFormatting sqref="FL36">
    <cfRule type="expression" dxfId="1603" priority="1887" stopIfTrue="1">
      <formula>WEEKDAY($A36)=1</formula>
    </cfRule>
  </conditionalFormatting>
  <conditionalFormatting sqref="FL36">
    <cfRule type="expression" dxfId="1602" priority="1890" stopIfTrue="1">
      <formula>WEEKDAY($A36)=1</formula>
    </cfRule>
  </conditionalFormatting>
  <conditionalFormatting sqref="FL36">
    <cfRule type="expression" dxfId="1601" priority="1889" stopIfTrue="1">
      <formula>WEEKDAY($A36)=1</formula>
    </cfRule>
  </conditionalFormatting>
  <conditionalFormatting sqref="FL36">
    <cfRule type="expression" dxfId="1600" priority="1888" stopIfTrue="1">
      <formula>WEEKDAY($A36)=1</formula>
    </cfRule>
  </conditionalFormatting>
  <conditionalFormatting sqref="FL36">
    <cfRule type="expression" dxfId="1599" priority="1886" stopIfTrue="1">
      <formula>WEEKDAY($A36)=1</formula>
    </cfRule>
  </conditionalFormatting>
  <conditionalFormatting sqref="FL36">
    <cfRule type="expression" dxfId="1598" priority="1885" stopIfTrue="1">
      <formula>WEEKDAY($A36)=1</formula>
    </cfRule>
  </conditionalFormatting>
  <conditionalFormatting sqref="FL36">
    <cfRule type="expression" dxfId="1597" priority="1884" stopIfTrue="1">
      <formula>WEEKDAY($A36)=1</formula>
    </cfRule>
  </conditionalFormatting>
  <conditionalFormatting sqref="FL36">
    <cfRule type="expression" dxfId="1596" priority="1883" stopIfTrue="1">
      <formula>WEEKDAY($A36)=1</formula>
    </cfRule>
  </conditionalFormatting>
  <conditionalFormatting sqref="FL36">
    <cfRule type="expression" dxfId="1595" priority="1836" stopIfTrue="1">
      <formula>WEEKDAY($A36)=1</formula>
    </cfRule>
  </conditionalFormatting>
  <conditionalFormatting sqref="FL36">
    <cfRule type="expression" dxfId="1594" priority="1882" stopIfTrue="1">
      <formula>WEEKDAY($A36)=1</formula>
    </cfRule>
  </conditionalFormatting>
  <conditionalFormatting sqref="FL36">
    <cfRule type="expression" dxfId="1593" priority="1881" stopIfTrue="1">
      <formula>WEEKDAY($A36)=1</formula>
    </cfRule>
  </conditionalFormatting>
  <conditionalFormatting sqref="FL36">
    <cfRule type="expression" dxfId="1592" priority="1880" stopIfTrue="1">
      <formula>WEEKDAY($A36)=1</formula>
    </cfRule>
  </conditionalFormatting>
  <conditionalFormatting sqref="FL36">
    <cfRule type="expression" dxfId="1591" priority="1879" stopIfTrue="1">
      <formula>WEEKDAY($A36)=1</formula>
    </cfRule>
  </conditionalFormatting>
  <conditionalFormatting sqref="FL36">
    <cfRule type="expression" dxfId="1590" priority="1878" stopIfTrue="1">
      <formula>WEEKDAY($A36)=1</formula>
    </cfRule>
  </conditionalFormatting>
  <conditionalFormatting sqref="FL36">
    <cfRule type="expression" dxfId="1589" priority="1877" stopIfTrue="1">
      <formula>WEEKDAY($A36)=1</formula>
    </cfRule>
  </conditionalFormatting>
  <conditionalFormatting sqref="FL36">
    <cfRule type="expression" dxfId="1588" priority="1876" stopIfTrue="1">
      <formula>WEEKDAY($A36)=1</formula>
    </cfRule>
  </conditionalFormatting>
  <conditionalFormatting sqref="FL36">
    <cfRule type="expression" dxfId="1587" priority="1875" stopIfTrue="1">
      <formula>WEEKDAY($A36)=1</formula>
    </cfRule>
  </conditionalFormatting>
  <conditionalFormatting sqref="FL36">
    <cfRule type="expression" dxfId="1586" priority="1874" stopIfTrue="1">
      <formula>WEEKDAY($A36)=1</formula>
    </cfRule>
  </conditionalFormatting>
  <conditionalFormatting sqref="FL36">
    <cfRule type="expression" dxfId="1585" priority="1873" stopIfTrue="1">
      <formula>WEEKDAY($A36)=1</formula>
    </cfRule>
  </conditionalFormatting>
  <conditionalFormatting sqref="FL36">
    <cfRule type="expression" dxfId="1584" priority="1872" stopIfTrue="1">
      <formula>WEEKDAY($A36)=1</formula>
    </cfRule>
  </conditionalFormatting>
  <conditionalFormatting sqref="FL36">
    <cfRule type="expression" dxfId="1583" priority="1871" stopIfTrue="1">
      <formula>WEEKDAY($A36)=1</formula>
    </cfRule>
  </conditionalFormatting>
  <conditionalFormatting sqref="FL36">
    <cfRule type="expression" dxfId="1582" priority="1870" stopIfTrue="1">
      <formula>WEEKDAY($A36)=1</formula>
    </cfRule>
  </conditionalFormatting>
  <conditionalFormatting sqref="FL36">
    <cfRule type="expression" dxfId="1581" priority="1869" stopIfTrue="1">
      <formula>WEEKDAY($A36)=1</formula>
    </cfRule>
  </conditionalFormatting>
  <conditionalFormatting sqref="FL36">
    <cfRule type="expression" dxfId="1580" priority="1868" stopIfTrue="1">
      <formula>WEEKDAY($A36)=1</formula>
    </cfRule>
  </conditionalFormatting>
  <conditionalFormatting sqref="FL36">
    <cfRule type="expression" dxfId="1579" priority="1867" stopIfTrue="1">
      <formula>WEEKDAY($A36)=1</formula>
    </cfRule>
  </conditionalFormatting>
  <conditionalFormatting sqref="FL36">
    <cfRule type="expression" dxfId="1578" priority="1866" stopIfTrue="1">
      <formula>WEEKDAY($A36)=1</formula>
    </cfRule>
  </conditionalFormatting>
  <conditionalFormatting sqref="FL36">
    <cfRule type="expression" dxfId="1577" priority="1865" stopIfTrue="1">
      <formula>WEEKDAY($A36)=1</formula>
    </cfRule>
  </conditionalFormatting>
  <conditionalFormatting sqref="FL36">
    <cfRule type="expression" dxfId="1576" priority="1864" stopIfTrue="1">
      <formula>WEEKDAY($A36)=1</formula>
    </cfRule>
  </conditionalFormatting>
  <conditionalFormatting sqref="FL36">
    <cfRule type="expression" dxfId="1575" priority="1863" stopIfTrue="1">
      <formula>WEEKDAY($A36)=1</formula>
    </cfRule>
  </conditionalFormatting>
  <conditionalFormatting sqref="FL36">
    <cfRule type="expression" dxfId="1574" priority="1862" stopIfTrue="1">
      <formula>WEEKDAY($A36)=1</formula>
    </cfRule>
  </conditionalFormatting>
  <conditionalFormatting sqref="FL36">
    <cfRule type="expression" dxfId="1573" priority="1861" stopIfTrue="1">
      <formula>WEEKDAY($A36)=1</formula>
    </cfRule>
  </conditionalFormatting>
  <conditionalFormatting sqref="FL36">
    <cfRule type="expression" dxfId="1572" priority="1860" stopIfTrue="1">
      <formula>WEEKDAY($A36)=1</formula>
    </cfRule>
  </conditionalFormatting>
  <conditionalFormatting sqref="FL36">
    <cfRule type="expression" dxfId="1571" priority="1859" stopIfTrue="1">
      <formula>WEEKDAY($A36)=1</formula>
    </cfRule>
  </conditionalFormatting>
  <conditionalFormatting sqref="FL36">
    <cfRule type="expression" dxfId="1570" priority="1858" stopIfTrue="1">
      <formula>WEEKDAY($A36)=1</formula>
    </cfRule>
  </conditionalFormatting>
  <conditionalFormatting sqref="FL36">
    <cfRule type="expression" dxfId="1569" priority="1857" stopIfTrue="1">
      <formula>WEEKDAY($A36)=1</formula>
    </cfRule>
  </conditionalFormatting>
  <conditionalFormatting sqref="FL36">
    <cfRule type="expression" dxfId="1568" priority="1856" stopIfTrue="1">
      <formula>WEEKDAY($A36)=1</formula>
    </cfRule>
  </conditionalFormatting>
  <conditionalFormatting sqref="FL36">
    <cfRule type="expression" dxfId="1567" priority="1855" stopIfTrue="1">
      <formula>WEEKDAY($A36)=1</formula>
    </cfRule>
  </conditionalFormatting>
  <conditionalFormatting sqref="FL36">
    <cfRule type="expression" dxfId="1566" priority="1854" stopIfTrue="1">
      <formula>WEEKDAY($A36)=1</formula>
    </cfRule>
  </conditionalFormatting>
  <conditionalFormatting sqref="FL36">
    <cfRule type="expression" dxfId="1565" priority="1853" stopIfTrue="1">
      <formula>WEEKDAY($A36)=1</formula>
    </cfRule>
  </conditionalFormatting>
  <conditionalFormatting sqref="FL36">
    <cfRule type="expression" dxfId="1564" priority="1852" stopIfTrue="1">
      <formula>WEEKDAY($A36)=1</formula>
    </cfRule>
  </conditionalFormatting>
  <conditionalFormatting sqref="FL36">
    <cfRule type="expression" dxfId="1563" priority="1851" stopIfTrue="1">
      <formula>WEEKDAY($A36)=1</formula>
    </cfRule>
  </conditionalFormatting>
  <conditionalFormatting sqref="FL36">
    <cfRule type="expression" dxfId="1562" priority="1850" stopIfTrue="1">
      <formula>WEEKDAY($A36)=1</formula>
    </cfRule>
  </conditionalFormatting>
  <conditionalFormatting sqref="FL36">
    <cfRule type="expression" dxfId="1561" priority="1849" stopIfTrue="1">
      <formula>WEEKDAY($A36)=1</formula>
    </cfRule>
  </conditionalFormatting>
  <conditionalFormatting sqref="FL36">
    <cfRule type="expression" dxfId="1560" priority="1848" stopIfTrue="1">
      <formula>WEEKDAY($A36)=1</formula>
    </cfRule>
  </conditionalFormatting>
  <conditionalFormatting sqref="FL36">
    <cfRule type="expression" dxfId="1559" priority="1847" stopIfTrue="1">
      <formula>WEEKDAY($A36)=1</formula>
    </cfRule>
  </conditionalFormatting>
  <conditionalFormatting sqref="FL36">
    <cfRule type="expression" dxfId="1558" priority="1846" stopIfTrue="1">
      <formula>WEEKDAY($A36)=1</formula>
    </cfRule>
  </conditionalFormatting>
  <conditionalFormatting sqref="FL36">
    <cfRule type="expression" dxfId="1557" priority="1845" stopIfTrue="1">
      <formula>WEEKDAY($A36)=1</formula>
    </cfRule>
  </conditionalFormatting>
  <conditionalFormatting sqref="FL36">
    <cfRule type="expression" dxfId="1556" priority="1844" stopIfTrue="1">
      <formula>WEEKDAY($A36)=1</formula>
    </cfRule>
  </conditionalFormatting>
  <conditionalFormatting sqref="FL36">
    <cfRule type="expression" dxfId="1555" priority="1843" stopIfTrue="1">
      <formula>WEEKDAY($A36)=1</formula>
    </cfRule>
  </conditionalFormatting>
  <conditionalFormatting sqref="FL36">
    <cfRule type="expression" dxfId="1554" priority="1842" stopIfTrue="1">
      <formula>WEEKDAY($A36)=1</formula>
    </cfRule>
  </conditionalFormatting>
  <conditionalFormatting sqref="FL36">
    <cfRule type="expression" dxfId="1553" priority="1841" stopIfTrue="1">
      <formula>WEEKDAY($A36)=1</formula>
    </cfRule>
  </conditionalFormatting>
  <conditionalFormatting sqref="FL36">
    <cfRule type="expression" dxfId="1552" priority="1840" stopIfTrue="1">
      <formula>WEEKDAY($A36)=1</formula>
    </cfRule>
  </conditionalFormatting>
  <conditionalFormatting sqref="FL36">
    <cfRule type="expression" dxfId="1551" priority="1839" stopIfTrue="1">
      <formula>WEEKDAY($A36)=1</formula>
    </cfRule>
  </conditionalFormatting>
  <conditionalFormatting sqref="FL36">
    <cfRule type="expression" dxfId="1550" priority="1838" stopIfTrue="1">
      <formula>WEEKDAY($A36)=1</formula>
    </cfRule>
  </conditionalFormatting>
  <conditionalFormatting sqref="FL36">
    <cfRule type="expression" dxfId="1549" priority="1837" stopIfTrue="1">
      <formula>WEEKDAY($A36)=1</formula>
    </cfRule>
  </conditionalFormatting>
  <conditionalFormatting sqref="FL36">
    <cfRule type="expression" dxfId="1548" priority="1835" stopIfTrue="1">
      <formula>WEEKDAY($A36)=1</formula>
    </cfRule>
  </conditionalFormatting>
  <conditionalFormatting sqref="FL36">
    <cfRule type="expression" dxfId="1547" priority="1834" stopIfTrue="1">
      <formula>WEEKDAY($A36)=1</formula>
    </cfRule>
  </conditionalFormatting>
  <conditionalFormatting sqref="FL36">
    <cfRule type="expression" dxfId="1546" priority="1833" stopIfTrue="1">
      <formula>WEEKDAY($A36)=1</formula>
    </cfRule>
  </conditionalFormatting>
  <conditionalFormatting sqref="FL36">
    <cfRule type="expression" dxfId="1545" priority="1832" stopIfTrue="1">
      <formula>WEEKDAY($A36)=1</formula>
    </cfRule>
  </conditionalFormatting>
  <conditionalFormatting sqref="FL36">
    <cfRule type="expression" dxfId="1544" priority="1831" stopIfTrue="1">
      <formula>WEEKDAY($A36)=1</formula>
    </cfRule>
  </conditionalFormatting>
  <conditionalFormatting sqref="FL36">
    <cfRule type="expression" dxfId="1543" priority="1830" stopIfTrue="1">
      <formula>WEEKDAY($A36)=1</formula>
    </cfRule>
  </conditionalFormatting>
  <conditionalFormatting sqref="FL36">
    <cfRule type="expression" dxfId="1542" priority="1829" stopIfTrue="1">
      <formula>WEEKDAY($A36)=1</formula>
    </cfRule>
  </conditionalFormatting>
  <conditionalFormatting sqref="FL36">
    <cfRule type="expression" dxfId="1541" priority="1828" stopIfTrue="1">
      <formula>WEEKDAY($A36)=1</formula>
    </cfRule>
  </conditionalFormatting>
  <conditionalFormatting sqref="FL36">
    <cfRule type="expression" dxfId="1540" priority="1827" stopIfTrue="1">
      <formula>WEEKDAY($A36)=1</formula>
    </cfRule>
  </conditionalFormatting>
  <conditionalFormatting sqref="FL36">
    <cfRule type="expression" dxfId="1539" priority="1826" stopIfTrue="1">
      <formula>WEEKDAY($A36)=1</formula>
    </cfRule>
  </conditionalFormatting>
  <conditionalFormatting sqref="FL36">
    <cfRule type="expression" dxfId="1538" priority="1825" stopIfTrue="1">
      <formula>WEEKDAY($A36)=1</formula>
    </cfRule>
  </conditionalFormatting>
  <conditionalFormatting sqref="FL36">
    <cfRule type="expression" dxfId="1537" priority="1824" stopIfTrue="1">
      <formula>WEEKDAY($A36)=1</formula>
    </cfRule>
  </conditionalFormatting>
  <conditionalFormatting sqref="FL36">
    <cfRule type="expression" dxfId="1536" priority="1823" stopIfTrue="1">
      <formula>WEEKDAY($A36)=1</formula>
    </cfRule>
  </conditionalFormatting>
  <conditionalFormatting sqref="FL36">
    <cfRule type="expression" dxfId="1535" priority="1822" stopIfTrue="1">
      <formula>WEEKDAY($A36)=1</formula>
    </cfRule>
  </conditionalFormatting>
  <conditionalFormatting sqref="FL36">
    <cfRule type="expression" dxfId="1534" priority="1821" stopIfTrue="1">
      <formula>WEEKDAY($A36)=1</formula>
    </cfRule>
  </conditionalFormatting>
  <conditionalFormatting sqref="FL36">
    <cfRule type="expression" dxfId="1533" priority="1820" stopIfTrue="1">
      <formula>WEEKDAY($A36)=1</formula>
    </cfRule>
  </conditionalFormatting>
  <conditionalFormatting sqref="FL36">
    <cfRule type="expression" dxfId="1532" priority="1819" stopIfTrue="1">
      <formula>WEEKDAY($A36)=1</formula>
    </cfRule>
  </conditionalFormatting>
  <conditionalFormatting sqref="FL36">
    <cfRule type="expression" dxfId="1531" priority="1818" stopIfTrue="1">
      <formula>WEEKDAY($A36)=1</formula>
    </cfRule>
  </conditionalFormatting>
  <conditionalFormatting sqref="FL36">
    <cfRule type="expression" dxfId="1530" priority="1817" stopIfTrue="1">
      <formula>WEEKDAY($A36)=1</formula>
    </cfRule>
  </conditionalFormatting>
  <conditionalFormatting sqref="FL36">
    <cfRule type="expression" dxfId="1529" priority="1816" stopIfTrue="1">
      <formula>WEEKDAY($A36)=1</formula>
    </cfRule>
  </conditionalFormatting>
  <conditionalFormatting sqref="FL36">
    <cfRule type="expression" dxfId="1528" priority="1815" stopIfTrue="1">
      <formula>WEEKDAY($A36)=1</formula>
    </cfRule>
  </conditionalFormatting>
  <conditionalFormatting sqref="FL36">
    <cfRule type="expression" dxfId="1527" priority="1814" stopIfTrue="1">
      <formula>WEEKDAY($A36)=1</formula>
    </cfRule>
  </conditionalFormatting>
  <conditionalFormatting sqref="FL36">
    <cfRule type="expression" dxfId="1526" priority="1813" stopIfTrue="1">
      <formula>WEEKDAY($A36)=1</formula>
    </cfRule>
  </conditionalFormatting>
  <conditionalFormatting sqref="FL36">
    <cfRule type="expression" dxfId="1525" priority="1812" stopIfTrue="1">
      <formula>WEEKDAY($A36)=1</formula>
    </cfRule>
  </conditionalFormatting>
  <conditionalFormatting sqref="FL36">
    <cfRule type="expression" dxfId="1524" priority="1811" stopIfTrue="1">
      <formula>WEEKDAY($A36)=1</formula>
    </cfRule>
  </conditionalFormatting>
  <conditionalFormatting sqref="FL36">
    <cfRule type="expression" dxfId="1523" priority="1810" stopIfTrue="1">
      <formula>WEEKDAY($A36)=1</formula>
    </cfRule>
  </conditionalFormatting>
  <conditionalFormatting sqref="FL36">
    <cfRule type="expression" dxfId="1522" priority="1809" stopIfTrue="1">
      <formula>WEEKDAY($A36)=1</formula>
    </cfRule>
  </conditionalFormatting>
  <conditionalFormatting sqref="FL36">
    <cfRule type="expression" dxfId="1521" priority="1808" stopIfTrue="1">
      <formula>WEEKDAY($A36)=1</formula>
    </cfRule>
  </conditionalFormatting>
  <conditionalFormatting sqref="FL36">
    <cfRule type="expression" dxfId="1520" priority="1807" stopIfTrue="1">
      <formula>WEEKDAY($A36)=1</formula>
    </cfRule>
  </conditionalFormatting>
  <conditionalFormatting sqref="FL36">
    <cfRule type="expression" dxfId="1519" priority="1806" stopIfTrue="1">
      <formula>WEEKDAY($A36)=1</formula>
    </cfRule>
  </conditionalFormatting>
  <conditionalFormatting sqref="FL36">
    <cfRule type="expression" dxfId="1518" priority="1805" stopIfTrue="1">
      <formula>WEEKDAY($A36)=1</formula>
    </cfRule>
  </conditionalFormatting>
  <conditionalFormatting sqref="FL36">
    <cfRule type="expression" dxfId="1517" priority="1804" stopIfTrue="1">
      <formula>WEEKDAY($A36)=1</formula>
    </cfRule>
  </conditionalFormatting>
  <conditionalFormatting sqref="FL36">
    <cfRule type="expression" dxfId="1516" priority="1803" stopIfTrue="1">
      <formula>WEEKDAY($A36)=1</formula>
    </cfRule>
  </conditionalFormatting>
  <conditionalFormatting sqref="FL36">
    <cfRule type="expression" dxfId="1515" priority="1802" stopIfTrue="1">
      <formula>WEEKDAY($A36)=1</formula>
    </cfRule>
  </conditionalFormatting>
  <conditionalFormatting sqref="FL36">
    <cfRule type="expression" dxfId="1514" priority="1798" stopIfTrue="1">
      <formula>WEEKDAY($A36)=1</formula>
    </cfRule>
  </conditionalFormatting>
  <conditionalFormatting sqref="FL36">
    <cfRule type="expression" dxfId="1513" priority="1801" stopIfTrue="1">
      <formula>WEEKDAY($A36)=1</formula>
    </cfRule>
  </conditionalFormatting>
  <conditionalFormatting sqref="FL36">
    <cfRule type="expression" dxfId="1512" priority="1800" stopIfTrue="1">
      <formula>WEEKDAY($A36)=1</formula>
    </cfRule>
  </conditionalFormatting>
  <conditionalFormatting sqref="FL36">
    <cfRule type="expression" dxfId="1511" priority="1799" stopIfTrue="1">
      <formula>WEEKDAY($A36)=1</formula>
    </cfRule>
  </conditionalFormatting>
  <conditionalFormatting sqref="FL36">
    <cfRule type="expression" dxfId="1510" priority="1797" stopIfTrue="1">
      <formula>WEEKDAY($A36)=1</formula>
    </cfRule>
  </conditionalFormatting>
  <conditionalFormatting sqref="FL36">
    <cfRule type="expression" dxfId="1509" priority="1796" stopIfTrue="1">
      <formula>WEEKDAY($A36)=1</formula>
    </cfRule>
  </conditionalFormatting>
  <conditionalFormatting sqref="FL36">
    <cfRule type="expression" dxfId="1508" priority="1795" stopIfTrue="1">
      <formula>WEEKDAY($A36)=1</formula>
    </cfRule>
  </conditionalFormatting>
  <conditionalFormatting sqref="FL36">
    <cfRule type="expression" dxfId="1507" priority="1794" stopIfTrue="1">
      <formula>WEEKDAY($A36)=1</formula>
    </cfRule>
  </conditionalFormatting>
  <conditionalFormatting sqref="FL36">
    <cfRule type="expression" dxfId="1506" priority="1747" stopIfTrue="1">
      <formula>WEEKDAY($A36)=1</formula>
    </cfRule>
  </conditionalFormatting>
  <conditionalFormatting sqref="FL36">
    <cfRule type="expression" dxfId="1505" priority="1793" stopIfTrue="1">
      <formula>WEEKDAY($A36)=1</formula>
    </cfRule>
  </conditionalFormatting>
  <conditionalFormatting sqref="FL36">
    <cfRule type="expression" dxfId="1504" priority="1792" stopIfTrue="1">
      <formula>WEEKDAY($A36)=1</formula>
    </cfRule>
  </conditionalFormatting>
  <conditionalFormatting sqref="FL36">
    <cfRule type="expression" dxfId="1503" priority="1791" stopIfTrue="1">
      <formula>WEEKDAY($A36)=1</formula>
    </cfRule>
  </conditionalFormatting>
  <conditionalFormatting sqref="FL36">
    <cfRule type="expression" dxfId="1502" priority="1790" stopIfTrue="1">
      <formula>WEEKDAY($A36)=1</formula>
    </cfRule>
  </conditionalFormatting>
  <conditionalFormatting sqref="FL36">
    <cfRule type="expression" dxfId="1501" priority="1789" stopIfTrue="1">
      <formula>WEEKDAY($A36)=1</formula>
    </cfRule>
  </conditionalFormatting>
  <conditionalFormatting sqref="FL36">
    <cfRule type="expression" dxfId="1500" priority="1788" stopIfTrue="1">
      <formula>WEEKDAY($A36)=1</formula>
    </cfRule>
  </conditionalFormatting>
  <conditionalFormatting sqref="FL36">
    <cfRule type="expression" dxfId="1499" priority="1787" stopIfTrue="1">
      <formula>WEEKDAY($A36)=1</formula>
    </cfRule>
  </conditionalFormatting>
  <conditionalFormatting sqref="FL36">
    <cfRule type="expression" dxfId="1498" priority="1786" stopIfTrue="1">
      <formula>WEEKDAY($A36)=1</formula>
    </cfRule>
  </conditionalFormatting>
  <conditionalFormatting sqref="FL36">
    <cfRule type="expression" dxfId="1497" priority="1785" stopIfTrue="1">
      <formula>WEEKDAY($A36)=1</formula>
    </cfRule>
  </conditionalFormatting>
  <conditionalFormatting sqref="FL36">
    <cfRule type="expression" dxfId="1496" priority="1784" stopIfTrue="1">
      <formula>WEEKDAY($A36)=1</formula>
    </cfRule>
  </conditionalFormatting>
  <conditionalFormatting sqref="FL36">
    <cfRule type="expression" dxfId="1495" priority="1783" stopIfTrue="1">
      <formula>WEEKDAY($A36)=1</formula>
    </cfRule>
  </conditionalFormatting>
  <conditionalFormatting sqref="FL36">
    <cfRule type="expression" dxfId="1494" priority="1782" stopIfTrue="1">
      <formula>WEEKDAY($A36)=1</formula>
    </cfRule>
  </conditionalFormatting>
  <conditionalFormatting sqref="FL36">
    <cfRule type="expression" dxfId="1493" priority="1781" stopIfTrue="1">
      <formula>WEEKDAY($A36)=1</formula>
    </cfRule>
  </conditionalFormatting>
  <conditionalFormatting sqref="FL36">
    <cfRule type="expression" dxfId="1492" priority="1780" stopIfTrue="1">
      <formula>WEEKDAY($A36)=1</formula>
    </cfRule>
  </conditionalFormatting>
  <conditionalFormatting sqref="FL36">
    <cfRule type="expression" dxfId="1491" priority="1779" stopIfTrue="1">
      <formula>WEEKDAY($A36)=1</formula>
    </cfRule>
  </conditionalFormatting>
  <conditionalFormatting sqref="FL36">
    <cfRule type="expression" dxfId="1490" priority="1778" stopIfTrue="1">
      <formula>WEEKDAY($A36)=1</formula>
    </cfRule>
  </conditionalFormatting>
  <conditionalFormatting sqref="FL36">
    <cfRule type="expression" dxfId="1489" priority="1777" stopIfTrue="1">
      <formula>WEEKDAY($A36)=1</formula>
    </cfRule>
  </conditionalFormatting>
  <conditionalFormatting sqref="FL36">
    <cfRule type="expression" dxfId="1488" priority="1776" stopIfTrue="1">
      <formula>WEEKDAY($A36)=1</formula>
    </cfRule>
  </conditionalFormatting>
  <conditionalFormatting sqref="FL36">
    <cfRule type="expression" dxfId="1487" priority="1775" stopIfTrue="1">
      <formula>WEEKDAY($A36)=1</formula>
    </cfRule>
  </conditionalFormatting>
  <conditionalFormatting sqref="FL36">
    <cfRule type="expression" dxfId="1486" priority="1774" stopIfTrue="1">
      <formula>WEEKDAY($A36)=1</formula>
    </cfRule>
  </conditionalFormatting>
  <conditionalFormatting sqref="FL36">
    <cfRule type="expression" dxfId="1485" priority="1773" stopIfTrue="1">
      <formula>WEEKDAY($A36)=1</formula>
    </cfRule>
  </conditionalFormatting>
  <conditionalFormatting sqref="FL36">
    <cfRule type="expression" dxfId="1484" priority="1772" stopIfTrue="1">
      <formula>WEEKDAY($A36)=1</formula>
    </cfRule>
  </conditionalFormatting>
  <conditionalFormatting sqref="FL36">
    <cfRule type="expression" dxfId="1483" priority="1771" stopIfTrue="1">
      <formula>WEEKDAY($A36)=1</formula>
    </cfRule>
  </conditionalFormatting>
  <conditionalFormatting sqref="FL36">
    <cfRule type="expression" dxfId="1482" priority="1770" stopIfTrue="1">
      <formula>WEEKDAY($A36)=1</formula>
    </cfRule>
  </conditionalFormatting>
  <conditionalFormatting sqref="FL36">
    <cfRule type="expression" dxfId="1481" priority="1769" stopIfTrue="1">
      <formula>WEEKDAY($A36)=1</formula>
    </cfRule>
  </conditionalFormatting>
  <conditionalFormatting sqref="FL36">
    <cfRule type="expression" dxfId="1480" priority="1768" stopIfTrue="1">
      <formula>WEEKDAY($A36)=1</formula>
    </cfRule>
  </conditionalFormatting>
  <conditionalFormatting sqref="FL36">
    <cfRule type="expression" dxfId="1479" priority="1767" stopIfTrue="1">
      <formula>WEEKDAY($A36)=1</formula>
    </cfRule>
  </conditionalFormatting>
  <conditionalFormatting sqref="FL36">
    <cfRule type="expression" dxfId="1478" priority="1766" stopIfTrue="1">
      <formula>WEEKDAY($A36)=1</formula>
    </cfRule>
  </conditionalFormatting>
  <conditionalFormatting sqref="FL36">
    <cfRule type="expression" dxfId="1477" priority="1765" stopIfTrue="1">
      <formula>WEEKDAY($A36)=1</formula>
    </cfRule>
  </conditionalFormatting>
  <conditionalFormatting sqref="FL36">
    <cfRule type="expression" dxfId="1476" priority="1764" stopIfTrue="1">
      <formula>WEEKDAY($A36)=1</formula>
    </cfRule>
  </conditionalFormatting>
  <conditionalFormatting sqref="FL36">
    <cfRule type="expression" dxfId="1475" priority="1763" stopIfTrue="1">
      <formula>WEEKDAY($A36)=1</formula>
    </cfRule>
  </conditionalFormatting>
  <conditionalFormatting sqref="FL36">
    <cfRule type="expression" dxfId="1474" priority="1762" stopIfTrue="1">
      <formula>WEEKDAY($A36)=1</formula>
    </cfRule>
  </conditionalFormatting>
  <conditionalFormatting sqref="FL36">
    <cfRule type="expression" dxfId="1473" priority="1761" stopIfTrue="1">
      <formula>WEEKDAY($A36)=1</formula>
    </cfRule>
  </conditionalFormatting>
  <conditionalFormatting sqref="FL36">
    <cfRule type="expression" dxfId="1472" priority="1760" stopIfTrue="1">
      <formula>WEEKDAY($A36)=1</formula>
    </cfRule>
  </conditionalFormatting>
  <conditionalFormatting sqref="FL36">
    <cfRule type="expression" dxfId="1471" priority="1759" stopIfTrue="1">
      <formula>WEEKDAY($A36)=1</formula>
    </cfRule>
  </conditionalFormatting>
  <conditionalFormatting sqref="FL36">
    <cfRule type="expression" dxfId="1470" priority="1758" stopIfTrue="1">
      <formula>WEEKDAY($A36)=1</formula>
    </cfRule>
  </conditionalFormatting>
  <conditionalFormatting sqref="FL36">
    <cfRule type="expression" dxfId="1469" priority="1757" stopIfTrue="1">
      <formula>WEEKDAY($A36)=1</formula>
    </cfRule>
  </conditionalFormatting>
  <conditionalFormatting sqref="FL36">
    <cfRule type="expression" dxfId="1468" priority="1756" stopIfTrue="1">
      <formula>WEEKDAY($A36)=1</formula>
    </cfRule>
  </conditionalFormatting>
  <conditionalFormatting sqref="FL36">
    <cfRule type="expression" dxfId="1467" priority="1755" stopIfTrue="1">
      <formula>WEEKDAY($A36)=1</formula>
    </cfRule>
  </conditionalFormatting>
  <conditionalFormatting sqref="FL36">
    <cfRule type="expression" dxfId="1466" priority="1754" stopIfTrue="1">
      <formula>WEEKDAY($A36)=1</formula>
    </cfRule>
  </conditionalFormatting>
  <conditionalFormatting sqref="FL36">
    <cfRule type="expression" dxfId="1465" priority="1753" stopIfTrue="1">
      <formula>WEEKDAY($A36)=1</formula>
    </cfRule>
  </conditionalFormatting>
  <conditionalFormatting sqref="FL36">
    <cfRule type="expression" dxfId="1464" priority="1752" stopIfTrue="1">
      <formula>WEEKDAY($A36)=1</formula>
    </cfRule>
  </conditionalFormatting>
  <conditionalFormatting sqref="FL36">
    <cfRule type="expression" dxfId="1463" priority="1751" stopIfTrue="1">
      <formula>WEEKDAY($A36)=1</formula>
    </cfRule>
  </conditionalFormatting>
  <conditionalFormatting sqref="FL36">
    <cfRule type="expression" dxfId="1462" priority="1750" stopIfTrue="1">
      <formula>WEEKDAY($A36)=1</formula>
    </cfRule>
  </conditionalFormatting>
  <conditionalFormatting sqref="FL36">
    <cfRule type="expression" dxfId="1461" priority="1749" stopIfTrue="1">
      <formula>WEEKDAY($A36)=1</formula>
    </cfRule>
  </conditionalFormatting>
  <conditionalFormatting sqref="FL36">
    <cfRule type="expression" dxfId="1460" priority="1748" stopIfTrue="1">
      <formula>WEEKDAY($A36)=1</formula>
    </cfRule>
  </conditionalFormatting>
  <conditionalFormatting sqref="EE36:EF36 FG36:FJ36 FC36:FD36 ES36:ET36 DY36:DZ36">
    <cfRule type="expression" dxfId="1459" priority="1746" stopIfTrue="1">
      <formula>WEEKDAY($A36)=1</formula>
    </cfRule>
  </conditionalFormatting>
  <conditionalFormatting sqref="EW36:EX36">
    <cfRule type="expression" dxfId="1458" priority="1744" stopIfTrue="1">
      <formula>WEEKDAY($A36)=1</formula>
    </cfRule>
  </conditionalFormatting>
  <conditionalFormatting sqref="EM36:EP36 ES36:ET36">
    <cfRule type="expression" dxfId="1457" priority="1743" stopIfTrue="1">
      <formula>WEEKDAY($A36)=1</formula>
    </cfRule>
  </conditionalFormatting>
  <conditionalFormatting sqref="EE36:EF36">
    <cfRule type="expression" dxfId="1456" priority="1742" stopIfTrue="1">
      <formula>WEEKDAY($A36)=1</formula>
    </cfRule>
  </conditionalFormatting>
  <conditionalFormatting sqref="EA36:EB36">
    <cfRule type="expression" dxfId="1455" priority="1741" stopIfTrue="1">
      <formula>WEEKDAY($A36)=1</formula>
    </cfRule>
  </conditionalFormatting>
  <conditionalFormatting sqref="EI36:EL36">
    <cfRule type="expression" dxfId="1454" priority="1740" stopIfTrue="1">
      <formula>WEEKDAY($A36)=1</formula>
    </cfRule>
  </conditionalFormatting>
  <conditionalFormatting sqref="EI36:EL36">
    <cfRule type="expression" dxfId="1453" priority="1739" stopIfTrue="1">
      <formula>WEEKDAY($A36)=1</formula>
    </cfRule>
  </conditionalFormatting>
  <conditionalFormatting sqref="FE36:FF36">
    <cfRule type="expression" dxfId="1452" priority="1738" stopIfTrue="1">
      <formula>WEEKDAY($A36)=1</formula>
    </cfRule>
  </conditionalFormatting>
  <conditionalFormatting sqref="FE36:FF36">
    <cfRule type="expression" dxfId="1451" priority="1737" stopIfTrue="1">
      <formula>WEEKDAY($A36)=1</formula>
    </cfRule>
  </conditionalFormatting>
  <conditionalFormatting sqref="EG36:EH36">
    <cfRule type="expression" dxfId="1450" priority="1736" stopIfTrue="1">
      <formula>WEEKDAY($A36)=1</formula>
    </cfRule>
  </conditionalFormatting>
  <conditionalFormatting sqref="EG36:EH36">
    <cfRule type="expression" dxfId="1449" priority="1735" stopIfTrue="1">
      <formula>WEEKDAY($A36)=1</formula>
    </cfRule>
  </conditionalFormatting>
  <conditionalFormatting sqref="EC36">
    <cfRule type="expression" dxfId="1448" priority="1734" stopIfTrue="1">
      <formula>WEEKDAY($A36)=1</formula>
    </cfRule>
  </conditionalFormatting>
  <conditionalFormatting sqref="ED36">
    <cfRule type="expression" dxfId="1447" priority="1733" stopIfTrue="1">
      <formula>WEEKDAY($A36)=1</formula>
    </cfRule>
  </conditionalFormatting>
  <conditionalFormatting sqref="FA36:FB36">
    <cfRule type="expression" dxfId="1446" priority="1729" stopIfTrue="1">
      <formula>WEEKDAY($A36)=1</formula>
    </cfRule>
  </conditionalFormatting>
  <conditionalFormatting sqref="FA36:FB36">
    <cfRule type="expression" dxfId="1445" priority="1728" stopIfTrue="1">
      <formula>WEEKDAY($A36)=1</formula>
    </cfRule>
  </conditionalFormatting>
  <conditionalFormatting sqref="EQ36:ER36">
    <cfRule type="expression" dxfId="1444" priority="1727" stopIfTrue="1">
      <formula>WEEKDAY($A36)=1</formula>
    </cfRule>
  </conditionalFormatting>
  <conditionalFormatting sqref="EQ36:ER36">
    <cfRule type="expression" dxfId="1443" priority="1726" stopIfTrue="1">
      <formula>WEEKDAY($A36)=1</formula>
    </cfRule>
  </conditionalFormatting>
  <conditionalFormatting sqref="EV36">
    <cfRule type="expression" dxfId="1442" priority="1725" stopIfTrue="1">
      <formula>WEEKDAY($A36)=1</formula>
    </cfRule>
  </conditionalFormatting>
  <conditionalFormatting sqref="EU36">
    <cfRule type="expression" dxfId="1441" priority="1724" stopIfTrue="1">
      <formula>WEEKDAY($A36)=1</formula>
    </cfRule>
  </conditionalFormatting>
  <conditionalFormatting sqref="EY36:EZ36">
    <cfRule type="expression" dxfId="1440" priority="1723" stopIfTrue="1">
      <formula>WEEKDAY($A36)=1</formula>
    </cfRule>
  </conditionalFormatting>
  <conditionalFormatting sqref="EQ9">
    <cfRule type="expression" dxfId="1439" priority="1708" stopIfTrue="1">
      <formula>WEEKDAY($A9)=1</formula>
    </cfRule>
  </conditionalFormatting>
  <conditionalFormatting sqref="ER9">
    <cfRule type="expression" dxfId="1438" priority="1702" stopIfTrue="1">
      <formula>WEEKDAY($A9)=1</formula>
    </cfRule>
  </conditionalFormatting>
  <conditionalFormatting sqref="FE10">
    <cfRule type="expression" dxfId="1437" priority="1696" stopIfTrue="1">
      <formula>WEEKDAY($A10)=1</formula>
    </cfRule>
  </conditionalFormatting>
  <conditionalFormatting sqref="FE10">
    <cfRule type="expression" dxfId="1436" priority="1695" stopIfTrue="1">
      <formula>WEEKDAY($A10)=1</formula>
    </cfRule>
  </conditionalFormatting>
  <conditionalFormatting sqref="DY12">
    <cfRule type="expression" dxfId="1435" priority="1694" stopIfTrue="1">
      <formula>WEEKDAY($A12)=1</formula>
    </cfRule>
  </conditionalFormatting>
  <conditionalFormatting sqref="DZ12">
    <cfRule type="expression" dxfId="1434" priority="1693" stopIfTrue="1">
      <formula>WEEKDAY($A12)=1</formula>
    </cfRule>
  </conditionalFormatting>
  <conditionalFormatting sqref="EQ12">
    <cfRule type="expression" dxfId="1433" priority="1691" stopIfTrue="1">
      <formula>WEEKDAY($A12)=1</formula>
    </cfRule>
  </conditionalFormatting>
  <conditionalFormatting sqref="EQ12">
    <cfRule type="expression" dxfId="1432" priority="1690" stopIfTrue="1">
      <formula>WEEKDAY($A12)=1</formula>
    </cfRule>
  </conditionalFormatting>
  <conditionalFormatting sqref="ER12">
    <cfRule type="expression" dxfId="1431" priority="1688" stopIfTrue="1">
      <formula>WEEKDAY($A12)=1</formula>
    </cfRule>
  </conditionalFormatting>
  <conditionalFormatting sqref="EV15">
    <cfRule type="expression" dxfId="1430" priority="1652" stopIfTrue="1">
      <formula>WEEKDAY($A15)=1</formula>
    </cfRule>
  </conditionalFormatting>
  <conditionalFormatting sqref="EU15">
    <cfRule type="expression" dxfId="1429" priority="1651" stopIfTrue="1">
      <formula>WEEKDAY($A15)=1</formula>
    </cfRule>
  </conditionalFormatting>
  <conditionalFormatting sqref="EV16">
    <cfRule type="expression" dxfId="1428" priority="1637" stopIfTrue="1">
      <formula>WEEKDAY($A16)=1</formula>
    </cfRule>
  </conditionalFormatting>
  <conditionalFormatting sqref="EU16">
    <cfRule type="expression" dxfId="1427" priority="1636" stopIfTrue="1">
      <formula>WEEKDAY($A16)=1</formula>
    </cfRule>
  </conditionalFormatting>
  <conditionalFormatting sqref="EC17 EE17:EF17">
    <cfRule type="expression" dxfId="1426" priority="1626" stopIfTrue="1">
      <formula>WEEKDAY($A17)=1</formula>
    </cfRule>
  </conditionalFormatting>
  <conditionalFormatting sqref="ED17">
    <cfRule type="expression" dxfId="1425" priority="1620" stopIfTrue="1">
      <formula>WEEKDAY($A17)=1</formula>
    </cfRule>
  </conditionalFormatting>
  <conditionalFormatting sqref="EV17">
    <cfRule type="expression" dxfId="1424" priority="1617" stopIfTrue="1">
      <formula>WEEKDAY($A17)=1</formula>
    </cfRule>
  </conditionalFormatting>
  <conditionalFormatting sqref="EU17">
    <cfRule type="expression" dxfId="1423" priority="1616" stopIfTrue="1">
      <formula>WEEKDAY($A17)=1</formula>
    </cfRule>
  </conditionalFormatting>
  <conditionalFormatting sqref="EC19:EC22">
    <cfRule type="expression" dxfId="1422" priority="1583" stopIfTrue="1">
      <formula>WEEKDAY($A19)=1</formula>
    </cfRule>
  </conditionalFormatting>
  <conditionalFormatting sqref="ED19:ED22">
    <cfRule type="expression" dxfId="1421" priority="1582" stopIfTrue="1">
      <formula>WEEKDAY($A19)=1</formula>
    </cfRule>
  </conditionalFormatting>
  <conditionalFormatting sqref="EV19:EV22">
    <cfRule type="expression" dxfId="1420" priority="1581" stopIfTrue="1">
      <formula>WEEKDAY($A19)=1</formula>
    </cfRule>
  </conditionalFormatting>
  <conditionalFormatting sqref="EU19:EU22">
    <cfRule type="expression" dxfId="1419" priority="1580" stopIfTrue="1">
      <formula>WEEKDAY($A19)=1</formula>
    </cfRule>
  </conditionalFormatting>
  <conditionalFormatting sqref="EQ19:EQ22">
    <cfRule type="expression" dxfId="1418" priority="1576" stopIfTrue="1">
      <formula>WEEKDAY($A19)=1</formula>
    </cfRule>
  </conditionalFormatting>
  <conditionalFormatting sqref="EM23:EP23 ES23:ET23 DY23:DZ23 FC23:FD23 EE23:EF23 FG23:FJ23">
    <cfRule type="expression" dxfId="1417" priority="1539" stopIfTrue="1">
      <formula>WEEKDAY($A23)=1</formula>
    </cfRule>
  </conditionalFormatting>
  <conditionalFormatting sqref="EW23:EX23">
    <cfRule type="expression" dxfId="1416" priority="1538" stopIfTrue="1">
      <formula>WEEKDAY($A23)=1</formula>
    </cfRule>
  </conditionalFormatting>
  <conditionalFormatting sqref="EE23:EF23">
    <cfRule type="expression" dxfId="1415" priority="1537" stopIfTrue="1">
      <formula>WEEKDAY($A23)=1</formula>
    </cfRule>
  </conditionalFormatting>
  <conditionalFormatting sqref="EA23:EB23">
    <cfRule type="expression" dxfId="1414" priority="1536" stopIfTrue="1">
      <formula>WEEKDAY($A23)=1</formula>
    </cfRule>
  </conditionalFormatting>
  <conditionalFormatting sqref="EI23:EL23">
    <cfRule type="expression" dxfId="1413" priority="1535" stopIfTrue="1">
      <formula>WEEKDAY($A23)=1</formula>
    </cfRule>
  </conditionalFormatting>
  <conditionalFormatting sqref="EI23:EL23">
    <cfRule type="expression" dxfId="1412" priority="1534" stopIfTrue="1">
      <formula>WEEKDAY($A23)=1</formula>
    </cfRule>
  </conditionalFormatting>
  <conditionalFormatting sqref="FE23:FF23">
    <cfRule type="expression" dxfId="1411" priority="1533" stopIfTrue="1">
      <formula>WEEKDAY($A23)=1</formula>
    </cfRule>
  </conditionalFormatting>
  <conditionalFormatting sqref="FE23:FF23">
    <cfRule type="expression" dxfId="1410" priority="1532" stopIfTrue="1">
      <formula>WEEKDAY($A23)=1</formula>
    </cfRule>
  </conditionalFormatting>
  <conditionalFormatting sqref="EG23:EH23">
    <cfRule type="expression" dxfId="1409" priority="1531" stopIfTrue="1">
      <formula>WEEKDAY($A23)=1</formula>
    </cfRule>
  </conditionalFormatting>
  <conditionalFormatting sqref="EG23:EH23">
    <cfRule type="expression" dxfId="1408" priority="1530" stopIfTrue="1">
      <formula>WEEKDAY($A23)=1</formula>
    </cfRule>
  </conditionalFormatting>
  <conditionalFormatting sqref="EC23">
    <cfRule type="expression" dxfId="1407" priority="1529" stopIfTrue="1">
      <formula>WEEKDAY($A23)=1</formula>
    </cfRule>
  </conditionalFormatting>
  <conditionalFormatting sqref="ED23">
    <cfRule type="expression" dxfId="1406" priority="1528" stopIfTrue="1">
      <formula>WEEKDAY($A23)=1</formula>
    </cfRule>
  </conditionalFormatting>
  <conditionalFormatting sqref="EY23:EZ23">
    <cfRule type="expression" dxfId="1405" priority="1527" stopIfTrue="1">
      <formula>WEEKDAY($A23)=1</formula>
    </cfRule>
  </conditionalFormatting>
  <conditionalFormatting sqref="FA23:FB23">
    <cfRule type="expression" dxfId="1404" priority="1526" stopIfTrue="1">
      <formula>WEEKDAY($A23)=1</formula>
    </cfRule>
  </conditionalFormatting>
  <conditionalFormatting sqref="FA23:FB23">
    <cfRule type="expression" dxfId="1403" priority="1525" stopIfTrue="1">
      <formula>WEEKDAY($A23)=1</formula>
    </cfRule>
  </conditionalFormatting>
  <conditionalFormatting sqref="ER23">
    <cfRule type="expression" dxfId="1402" priority="1524" stopIfTrue="1">
      <formula>WEEKDAY($A23)=1</formula>
    </cfRule>
  </conditionalFormatting>
  <conditionalFormatting sqref="EQ23">
    <cfRule type="expression" dxfId="1401" priority="1523" stopIfTrue="1">
      <formula>WEEKDAY($A23)=1</formula>
    </cfRule>
  </conditionalFormatting>
  <conditionalFormatting sqref="EV23">
    <cfRule type="expression" dxfId="1400" priority="1522" stopIfTrue="1">
      <formula>WEEKDAY($A23)=1</formula>
    </cfRule>
  </conditionalFormatting>
  <conditionalFormatting sqref="EU23">
    <cfRule type="expression" dxfId="1399" priority="1521" stopIfTrue="1">
      <formula>WEEKDAY($A23)=1</formula>
    </cfRule>
  </conditionalFormatting>
  <conditionalFormatting sqref="FK24">
    <cfRule type="expression" dxfId="1398" priority="1515" stopIfTrue="1">
      <formula>WEEKDAY($A24)=1</formula>
    </cfRule>
  </conditionalFormatting>
  <conditionalFormatting sqref="FK24">
    <cfRule type="expression" dxfId="1397" priority="1514" stopIfTrue="1">
      <formula>WEEKDAY($A24)=1</formula>
    </cfRule>
  </conditionalFormatting>
  <conditionalFormatting sqref="FK24">
    <cfRule type="expression" dxfId="1396" priority="1510" stopIfTrue="1">
      <formula>WEEKDAY($A24)=1</formula>
    </cfRule>
  </conditionalFormatting>
  <conditionalFormatting sqref="FK24">
    <cfRule type="expression" dxfId="1395" priority="1513" stopIfTrue="1">
      <formula>WEEKDAY($A24)=1</formula>
    </cfRule>
  </conditionalFormatting>
  <conditionalFormatting sqref="FK24">
    <cfRule type="expression" dxfId="1394" priority="1512" stopIfTrue="1">
      <formula>WEEKDAY($A24)=1</formula>
    </cfRule>
  </conditionalFormatting>
  <conditionalFormatting sqref="FK24">
    <cfRule type="expression" dxfId="1393" priority="1511" stopIfTrue="1">
      <formula>WEEKDAY($A24)=1</formula>
    </cfRule>
  </conditionalFormatting>
  <conditionalFormatting sqref="FK24">
    <cfRule type="expression" dxfId="1392" priority="1509" stopIfTrue="1">
      <formula>WEEKDAY($A24)=1</formula>
    </cfRule>
  </conditionalFormatting>
  <conditionalFormatting sqref="FK24">
    <cfRule type="expression" dxfId="1391" priority="1508" stopIfTrue="1">
      <formula>WEEKDAY($A24)=1</formula>
    </cfRule>
  </conditionalFormatting>
  <conditionalFormatting sqref="FK24">
    <cfRule type="expression" dxfId="1390" priority="1507" stopIfTrue="1">
      <formula>WEEKDAY($A24)=1</formula>
    </cfRule>
  </conditionalFormatting>
  <conditionalFormatting sqref="FK24">
    <cfRule type="expression" dxfId="1389" priority="1506" stopIfTrue="1">
      <formula>WEEKDAY($A24)=1</formula>
    </cfRule>
  </conditionalFormatting>
  <conditionalFormatting sqref="FK24">
    <cfRule type="expression" dxfId="1388" priority="1459" stopIfTrue="1">
      <formula>WEEKDAY($A24)=1</formula>
    </cfRule>
  </conditionalFormatting>
  <conditionalFormatting sqref="FK24">
    <cfRule type="expression" dxfId="1387" priority="1505" stopIfTrue="1">
      <formula>WEEKDAY($A24)=1</formula>
    </cfRule>
  </conditionalFormatting>
  <conditionalFormatting sqref="FK24">
    <cfRule type="expression" dxfId="1386" priority="1504" stopIfTrue="1">
      <formula>WEEKDAY($A24)=1</formula>
    </cfRule>
  </conditionalFormatting>
  <conditionalFormatting sqref="FK24">
    <cfRule type="expression" dxfId="1385" priority="1503" stopIfTrue="1">
      <formula>WEEKDAY($A24)=1</formula>
    </cfRule>
  </conditionalFormatting>
  <conditionalFormatting sqref="FK24">
    <cfRule type="expression" dxfId="1384" priority="1502" stopIfTrue="1">
      <formula>WEEKDAY($A24)=1</formula>
    </cfRule>
  </conditionalFormatting>
  <conditionalFormatting sqref="FK24">
    <cfRule type="expression" dxfId="1383" priority="1501" stopIfTrue="1">
      <formula>WEEKDAY($A24)=1</formula>
    </cfRule>
  </conditionalFormatting>
  <conditionalFormatting sqref="FK24">
    <cfRule type="expression" dxfId="1382" priority="1500" stopIfTrue="1">
      <formula>WEEKDAY($A24)=1</formula>
    </cfRule>
  </conditionalFormatting>
  <conditionalFormatting sqref="FK24">
    <cfRule type="expression" dxfId="1381" priority="1499" stopIfTrue="1">
      <formula>WEEKDAY($A24)=1</formula>
    </cfRule>
  </conditionalFormatting>
  <conditionalFormatting sqref="FK24">
    <cfRule type="expression" dxfId="1380" priority="1498" stopIfTrue="1">
      <formula>WEEKDAY($A24)=1</formula>
    </cfRule>
  </conditionalFormatting>
  <conditionalFormatting sqref="FK24">
    <cfRule type="expression" dxfId="1379" priority="1497" stopIfTrue="1">
      <formula>WEEKDAY($A24)=1</formula>
    </cfRule>
  </conditionalFormatting>
  <conditionalFormatting sqref="FK24">
    <cfRule type="expression" dxfId="1378" priority="1496" stopIfTrue="1">
      <formula>WEEKDAY($A24)=1</formula>
    </cfRule>
  </conditionalFormatting>
  <conditionalFormatting sqref="FK24">
    <cfRule type="expression" dxfId="1377" priority="1495" stopIfTrue="1">
      <formula>WEEKDAY($A24)=1</formula>
    </cfRule>
  </conditionalFormatting>
  <conditionalFormatting sqref="FK24">
    <cfRule type="expression" dxfId="1376" priority="1494" stopIfTrue="1">
      <formula>WEEKDAY($A24)=1</formula>
    </cfRule>
  </conditionalFormatting>
  <conditionalFormatting sqref="FK24">
    <cfRule type="expression" dxfId="1375" priority="1493" stopIfTrue="1">
      <formula>WEEKDAY($A24)=1</formula>
    </cfRule>
  </conditionalFormatting>
  <conditionalFormatting sqref="FK24">
    <cfRule type="expression" dxfId="1374" priority="1492" stopIfTrue="1">
      <formula>WEEKDAY($A24)=1</formula>
    </cfRule>
  </conditionalFormatting>
  <conditionalFormatting sqref="FK24">
    <cfRule type="expression" dxfId="1373" priority="1491" stopIfTrue="1">
      <formula>WEEKDAY($A24)=1</formula>
    </cfRule>
  </conditionalFormatting>
  <conditionalFormatting sqref="FK24">
    <cfRule type="expression" dxfId="1372" priority="1490" stopIfTrue="1">
      <formula>WEEKDAY($A24)=1</formula>
    </cfRule>
  </conditionalFormatting>
  <conditionalFormatting sqref="FK24">
    <cfRule type="expression" dxfId="1371" priority="1489" stopIfTrue="1">
      <formula>WEEKDAY($A24)=1</formula>
    </cfRule>
  </conditionalFormatting>
  <conditionalFormatting sqref="FK24">
    <cfRule type="expression" dxfId="1370" priority="1488" stopIfTrue="1">
      <formula>WEEKDAY($A24)=1</formula>
    </cfRule>
  </conditionalFormatting>
  <conditionalFormatting sqref="FK24">
    <cfRule type="expression" dxfId="1369" priority="1487" stopIfTrue="1">
      <formula>WEEKDAY($A24)=1</formula>
    </cfRule>
  </conditionalFormatting>
  <conditionalFormatting sqref="FK24">
    <cfRule type="expression" dxfId="1368" priority="1486" stopIfTrue="1">
      <formula>WEEKDAY($A24)=1</formula>
    </cfRule>
  </conditionalFormatting>
  <conditionalFormatting sqref="FK24">
    <cfRule type="expression" dxfId="1367" priority="1485" stopIfTrue="1">
      <formula>WEEKDAY($A24)=1</formula>
    </cfRule>
  </conditionalFormatting>
  <conditionalFormatting sqref="FK24">
    <cfRule type="expression" dxfId="1366" priority="1484" stopIfTrue="1">
      <formula>WEEKDAY($A24)=1</formula>
    </cfRule>
  </conditionalFormatting>
  <conditionalFormatting sqref="FK24">
    <cfRule type="expression" dxfId="1365" priority="1483" stopIfTrue="1">
      <formula>WEEKDAY($A24)=1</formula>
    </cfRule>
  </conditionalFormatting>
  <conditionalFormatting sqref="FK24">
    <cfRule type="expression" dxfId="1364" priority="1482" stopIfTrue="1">
      <formula>WEEKDAY($A24)=1</formula>
    </cfRule>
  </conditionalFormatting>
  <conditionalFormatting sqref="FK24">
    <cfRule type="expression" dxfId="1363" priority="1481" stopIfTrue="1">
      <formula>WEEKDAY($A24)=1</formula>
    </cfRule>
  </conditionalFormatting>
  <conditionalFormatting sqref="FK24">
    <cfRule type="expression" dxfId="1362" priority="1480" stopIfTrue="1">
      <formula>WEEKDAY($A24)=1</formula>
    </cfRule>
  </conditionalFormatting>
  <conditionalFormatting sqref="FK24">
    <cfRule type="expression" dxfId="1361" priority="1479" stopIfTrue="1">
      <formula>WEEKDAY($A24)=1</formula>
    </cfRule>
  </conditionalFormatting>
  <conditionalFormatting sqref="FK24">
    <cfRule type="expression" dxfId="1360" priority="1478" stopIfTrue="1">
      <formula>WEEKDAY($A24)=1</formula>
    </cfRule>
  </conditionalFormatting>
  <conditionalFormatting sqref="FK24">
    <cfRule type="expression" dxfId="1359" priority="1477" stopIfTrue="1">
      <formula>WEEKDAY($A24)=1</formula>
    </cfRule>
  </conditionalFormatting>
  <conditionalFormatting sqref="FK24">
    <cfRule type="expression" dxfId="1358" priority="1476" stopIfTrue="1">
      <formula>WEEKDAY($A24)=1</formula>
    </cfRule>
  </conditionalFormatting>
  <conditionalFormatting sqref="FK24">
    <cfRule type="expression" dxfId="1357" priority="1475" stopIfTrue="1">
      <formula>WEEKDAY($A24)=1</formula>
    </cfRule>
  </conditionalFormatting>
  <conditionalFormatting sqref="FK24">
    <cfRule type="expression" dxfId="1356" priority="1474" stopIfTrue="1">
      <formula>WEEKDAY($A24)=1</formula>
    </cfRule>
  </conditionalFormatting>
  <conditionalFormatting sqref="FK24">
    <cfRule type="expression" dxfId="1355" priority="1473" stopIfTrue="1">
      <formula>WEEKDAY($A24)=1</formula>
    </cfRule>
  </conditionalFormatting>
  <conditionalFormatting sqref="FK24">
    <cfRule type="expression" dxfId="1354" priority="1472" stopIfTrue="1">
      <formula>WEEKDAY($A24)=1</formula>
    </cfRule>
  </conditionalFormatting>
  <conditionalFormatting sqref="FK24">
    <cfRule type="expression" dxfId="1353" priority="1471" stopIfTrue="1">
      <formula>WEEKDAY($A24)=1</formula>
    </cfRule>
  </conditionalFormatting>
  <conditionalFormatting sqref="FK24">
    <cfRule type="expression" dxfId="1352" priority="1470" stopIfTrue="1">
      <formula>WEEKDAY($A24)=1</formula>
    </cfRule>
  </conditionalFormatting>
  <conditionalFormatting sqref="FK24">
    <cfRule type="expression" dxfId="1351" priority="1469" stopIfTrue="1">
      <formula>WEEKDAY($A24)=1</formula>
    </cfRule>
  </conditionalFormatting>
  <conditionalFormatting sqref="FK24">
    <cfRule type="expression" dxfId="1350" priority="1468" stopIfTrue="1">
      <formula>WEEKDAY($A24)=1</formula>
    </cfRule>
  </conditionalFormatting>
  <conditionalFormatting sqref="FK24">
    <cfRule type="expression" dxfId="1349" priority="1467" stopIfTrue="1">
      <formula>WEEKDAY($A24)=1</formula>
    </cfRule>
  </conditionalFormatting>
  <conditionalFormatting sqref="FK24">
    <cfRule type="expression" dxfId="1348" priority="1466" stopIfTrue="1">
      <formula>WEEKDAY($A24)=1</formula>
    </cfRule>
  </conditionalFormatting>
  <conditionalFormatting sqref="FK24">
    <cfRule type="expression" dxfId="1347" priority="1465" stopIfTrue="1">
      <formula>WEEKDAY($A24)=1</formula>
    </cfRule>
  </conditionalFormatting>
  <conditionalFormatting sqref="FK24">
    <cfRule type="expression" dxfId="1346" priority="1464" stopIfTrue="1">
      <formula>WEEKDAY($A24)=1</formula>
    </cfRule>
  </conditionalFormatting>
  <conditionalFormatting sqref="FK24">
    <cfRule type="expression" dxfId="1345" priority="1463" stopIfTrue="1">
      <formula>WEEKDAY($A24)=1</formula>
    </cfRule>
  </conditionalFormatting>
  <conditionalFormatting sqref="FK24">
    <cfRule type="expression" dxfId="1344" priority="1462" stopIfTrue="1">
      <formula>WEEKDAY($A24)=1</formula>
    </cfRule>
  </conditionalFormatting>
  <conditionalFormatting sqref="FK24">
    <cfRule type="expression" dxfId="1343" priority="1461" stopIfTrue="1">
      <formula>WEEKDAY($A24)=1</formula>
    </cfRule>
  </conditionalFormatting>
  <conditionalFormatting sqref="FK24">
    <cfRule type="expression" dxfId="1342" priority="1460" stopIfTrue="1">
      <formula>WEEKDAY($A24)=1</formula>
    </cfRule>
  </conditionalFormatting>
  <conditionalFormatting sqref="FK24">
    <cfRule type="expression" dxfId="1341" priority="1458" stopIfTrue="1">
      <formula>WEEKDAY($A24)=1</formula>
    </cfRule>
  </conditionalFormatting>
  <conditionalFormatting sqref="FK24">
    <cfRule type="expression" dxfId="1340" priority="1457" stopIfTrue="1">
      <formula>WEEKDAY($A24)=1</formula>
    </cfRule>
  </conditionalFormatting>
  <conditionalFormatting sqref="FK24">
    <cfRule type="expression" dxfId="1339" priority="1456" stopIfTrue="1">
      <formula>WEEKDAY($A24)=1</formula>
    </cfRule>
  </conditionalFormatting>
  <conditionalFormatting sqref="FK24">
    <cfRule type="expression" dxfId="1338" priority="1455" stopIfTrue="1">
      <formula>WEEKDAY($A24)=1</formula>
    </cfRule>
  </conditionalFormatting>
  <conditionalFormatting sqref="FK24">
    <cfRule type="expression" dxfId="1337" priority="1454" stopIfTrue="1">
      <formula>WEEKDAY($A24)=1</formula>
    </cfRule>
  </conditionalFormatting>
  <conditionalFormatting sqref="FK24">
    <cfRule type="expression" dxfId="1336" priority="1453" stopIfTrue="1">
      <formula>WEEKDAY($A24)=1</formula>
    </cfRule>
  </conditionalFormatting>
  <conditionalFormatting sqref="FK24">
    <cfRule type="expression" dxfId="1335" priority="1452" stopIfTrue="1">
      <formula>WEEKDAY($A24)=1</formula>
    </cfRule>
  </conditionalFormatting>
  <conditionalFormatting sqref="FK24">
    <cfRule type="expression" dxfId="1334" priority="1451" stopIfTrue="1">
      <formula>WEEKDAY($A24)=1</formula>
    </cfRule>
  </conditionalFormatting>
  <conditionalFormatting sqref="FK24">
    <cfRule type="expression" dxfId="1333" priority="1450" stopIfTrue="1">
      <formula>WEEKDAY($A24)=1</formula>
    </cfRule>
  </conditionalFormatting>
  <conditionalFormatting sqref="FK24">
    <cfRule type="expression" dxfId="1332" priority="1449" stopIfTrue="1">
      <formula>WEEKDAY($A24)=1</formula>
    </cfRule>
  </conditionalFormatting>
  <conditionalFormatting sqref="FK24">
    <cfRule type="expression" dxfId="1331" priority="1448" stopIfTrue="1">
      <formula>WEEKDAY($A24)=1</formula>
    </cfRule>
  </conditionalFormatting>
  <conditionalFormatting sqref="FK24">
    <cfRule type="expression" dxfId="1330" priority="1447" stopIfTrue="1">
      <formula>WEEKDAY($A24)=1</formula>
    </cfRule>
  </conditionalFormatting>
  <conditionalFormatting sqref="FK24">
    <cfRule type="expression" dxfId="1329" priority="1446" stopIfTrue="1">
      <formula>WEEKDAY($A24)=1</formula>
    </cfRule>
  </conditionalFormatting>
  <conditionalFormatting sqref="FK24">
    <cfRule type="expression" dxfId="1328" priority="1445" stopIfTrue="1">
      <formula>WEEKDAY($A24)=1</formula>
    </cfRule>
  </conditionalFormatting>
  <conditionalFormatting sqref="FK24">
    <cfRule type="expression" dxfId="1327" priority="1444" stopIfTrue="1">
      <formula>WEEKDAY($A24)=1</formula>
    </cfRule>
  </conditionalFormatting>
  <conditionalFormatting sqref="FK24">
    <cfRule type="expression" dxfId="1326" priority="1443" stopIfTrue="1">
      <formula>WEEKDAY($A24)=1</formula>
    </cfRule>
  </conditionalFormatting>
  <conditionalFormatting sqref="FK24">
    <cfRule type="expression" dxfId="1325" priority="1442" stopIfTrue="1">
      <formula>WEEKDAY($A24)=1</formula>
    </cfRule>
  </conditionalFormatting>
  <conditionalFormatting sqref="FK24">
    <cfRule type="expression" dxfId="1324" priority="1441" stopIfTrue="1">
      <formula>WEEKDAY($A24)=1</formula>
    </cfRule>
  </conditionalFormatting>
  <conditionalFormatting sqref="FK24">
    <cfRule type="expression" dxfId="1323" priority="1440" stopIfTrue="1">
      <formula>WEEKDAY($A24)=1</formula>
    </cfRule>
  </conditionalFormatting>
  <conditionalFormatting sqref="FK24">
    <cfRule type="expression" dxfId="1322" priority="1439" stopIfTrue="1">
      <formula>WEEKDAY($A24)=1</formula>
    </cfRule>
  </conditionalFormatting>
  <conditionalFormatting sqref="FK24">
    <cfRule type="expression" dxfId="1321" priority="1438" stopIfTrue="1">
      <formula>WEEKDAY($A24)=1</formula>
    </cfRule>
  </conditionalFormatting>
  <conditionalFormatting sqref="FK24">
    <cfRule type="expression" dxfId="1320" priority="1437" stopIfTrue="1">
      <formula>WEEKDAY($A24)=1</formula>
    </cfRule>
  </conditionalFormatting>
  <conditionalFormatting sqref="FK24">
    <cfRule type="expression" dxfId="1319" priority="1436" stopIfTrue="1">
      <formula>WEEKDAY($A24)=1</formula>
    </cfRule>
  </conditionalFormatting>
  <conditionalFormatting sqref="FK24">
    <cfRule type="expression" dxfId="1318" priority="1435" stopIfTrue="1">
      <formula>WEEKDAY($A24)=1</formula>
    </cfRule>
  </conditionalFormatting>
  <conditionalFormatting sqref="FK24">
    <cfRule type="expression" dxfId="1317" priority="1434" stopIfTrue="1">
      <formula>WEEKDAY($A24)=1</formula>
    </cfRule>
  </conditionalFormatting>
  <conditionalFormatting sqref="FK24">
    <cfRule type="expression" dxfId="1316" priority="1433" stopIfTrue="1">
      <formula>WEEKDAY($A24)=1</formula>
    </cfRule>
  </conditionalFormatting>
  <conditionalFormatting sqref="FK24">
    <cfRule type="expression" dxfId="1315" priority="1432" stopIfTrue="1">
      <formula>WEEKDAY($A24)=1</formula>
    </cfRule>
  </conditionalFormatting>
  <conditionalFormatting sqref="FK24">
    <cfRule type="expression" dxfId="1314" priority="1431" stopIfTrue="1">
      <formula>WEEKDAY($A24)=1</formula>
    </cfRule>
  </conditionalFormatting>
  <conditionalFormatting sqref="FK24">
    <cfRule type="expression" dxfId="1313" priority="1430" stopIfTrue="1">
      <formula>WEEKDAY($A24)=1</formula>
    </cfRule>
  </conditionalFormatting>
  <conditionalFormatting sqref="FK24">
    <cfRule type="expression" dxfId="1312" priority="1429" stopIfTrue="1">
      <formula>WEEKDAY($A24)=1</formula>
    </cfRule>
  </conditionalFormatting>
  <conditionalFormatting sqref="FK24">
    <cfRule type="expression" dxfId="1311" priority="1428" stopIfTrue="1">
      <formula>WEEKDAY($A24)=1</formula>
    </cfRule>
  </conditionalFormatting>
  <conditionalFormatting sqref="FK24">
    <cfRule type="expression" dxfId="1310" priority="1427" stopIfTrue="1">
      <formula>WEEKDAY($A24)=1</formula>
    </cfRule>
  </conditionalFormatting>
  <conditionalFormatting sqref="FK24">
    <cfRule type="expression" dxfId="1309" priority="1426" stopIfTrue="1">
      <formula>WEEKDAY($A24)=1</formula>
    </cfRule>
  </conditionalFormatting>
  <conditionalFormatting sqref="FK24">
    <cfRule type="expression" dxfId="1308" priority="1425" stopIfTrue="1">
      <formula>WEEKDAY($A24)=1</formula>
    </cfRule>
  </conditionalFormatting>
  <conditionalFormatting sqref="FK24">
    <cfRule type="expression" dxfId="1307" priority="1421" stopIfTrue="1">
      <formula>WEEKDAY($A24)=1</formula>
    </cfRule>
  </conditionalFormatting>
  <conditionalFormatting sqref="FK24">
    <cfRule type="expression" dxfId="1306" priority="1424" stopIfTrue="1">
      <formula>WEEKDAY($A24)=1</formula>
    </cfRule>
  </conditionalFormatting>
  <conditionalFormatting sqref="FK24">
    <cfRule type="expression" dxfId="1305" priority="1423" stopIfTrue="1">
      <formula>WEEKDAY($A24)=1</formula>
    </cfRule>
  </conditionalFormatting>
  <conditionalFormatting sqref="FK24">
    <cfRule type="expression" dxfId="1304" priority="1422" stopIfTrue="1">
      <formula>WEEKDAY($A24)=1</formula>
    </cfRule>
  </conditionalFormatting>
  <conditionalFormatting sqref="FK24">
    <cfRule type="expression" dxfId="1303" priority="1420" stopIfTrue="1">
      <formula>WEEKDAY($A24)=1</formula>
    </cfRule>
  </conditionalFormatting>
  <conditionalFormatting sqref="FK24">
    <cfRule type="expression" dxfId="1302" priority="1419" stopIfTrue="1">
      <formula>WEEKDAY($A24)=1</formula>
    </cfRule>
  </conditionalFormatting>
  <conditionalFormatting sqref="FK24">
    <cfRule type="expression" dxfId="1301" priority="1418" stopIfTrue="1">
      <formula>WEEKDAY($A24)=1</formula>
    </cfRule>
  </conditionalFormatting>
  <conditionalFormatting sqref="FK24">
    <cfRule type="expression" dxfId="1300" priority="1417" stopIfTrue="1">
      <formula>WEEKDAY($A24)=1</formula>
    </cfRule>
  </conditionalFormatting>
  <conditionalFormatting sqref="FK24">
    <cfRule type="expression" dxfId="1299" priority="1370" stopIfTrue="1">
      <formula>WEEKDAY($A24)=1</formula>
    </cfRule>
  </conditionalFormatting>
  <conditionalFormatting sqref="FK24">
    <cfRule type="expression" dxfId="1298" priority="1416" stopIfTrue="1">
      <formula>WEEKDAY($A24)=1</formula>
    </cfRule>
  </conditionalFormatting>
  <conditionalFormatting sqref="FK24">
    <cfRule type="expression" dxfId="1297" priority="1415" stopIfTrue="1">
      <formula>WEEKDAY($A24)=1</formula>
    </cfRule>
  </conditionalFormatting>
  <conditionalFormatting sqref="FK24">
    <cfRule type="expression" dxfId="1296" priority="1414" stopIfTrue="1">
      <formula>WEEKDAY($A24)=1</formula>
    </cfRule>
  </conditionalFormatting>
  <conditionalFormatting sqref="FK24">
    <cfRule type="expression" dxfId="1295" priority="1413" stopIfTrue="1">
      <formula>WEEKDAY($A24)=1</formula>
    </cfRule>
  </conditionalFormatting>
  <conditionalFormatting sqref="FK24">
    <cfRule type="expression" dxfId="1294" priority="1412" stopIfTrue="1">
      <formula>WEEKDAY($A24)=1</formula>
    </cfRule>
  </conditionalFormatting>
  <conditionalFormatting sqref="FK24">
    <cfRule type="expression" dxfId="1293" priority="1411" stopIfTrue="1">
      <formula>WEEKDAY($A24)=1</formula>
    </cfRule>
  </conditionalFormatting>
  <conditionalFormatting sqref="FK24">
    <cfRule type="expression" dxfId="1292" priority="1410" stopIfTrue="1">
      <formula>WEEKDAY($A24)=1</formula>
    </cfRule>
  </conditionalFormatting>
  <conditionalFormatting sqref="FK24">
    <cfRule type="expression" dxfId="1291" priority="1409" stopIfTrue="1">
      <formula>WEEKDAY($A24)=1</formula>
    </cfRule>
  </conditionalFormatting>
  <conditionalFormatting sqref="FK24">
    <cfRule type="expression" dxfId="1290" priority="1408" stopIfTrue="1">
      <formula>WEEKDAY($A24)=1</formula>
    </cfRule>
  </conditionalFormatting>
  <conditionalFormatting sqref="FK24">
    <cfRule type="expression" dxfId="1289" priority="1407" stopIfTrue="1">
      <formula>WEEKDAY($A24)=1</formula>
    </cfRule>
  </conditionalFormatting>
  <conditionalFormatting sqref="FK24">
    <cfRule type="expression" dxfId="1288" priority="1406" stopIfTrue="1">
      <formula>WEEKDAY($A24)=1</formula>
    </cfRule>
  </conditionalFormatting>
  <conditionalFormatting sqref="FK24">
    <cfRule type="expression" dxfId="1287" priority="1405" stopIfTrue="1">
      <formula>WEEKDAY($A24)=1</formula>
    </cfRule>
  </conditionalFormatting>
  <conditionalFormatting sqref="FK24">
    <cfRule type="expression" dxfId="1286" priority="1404" stopIfTrue="1">
      <formula>WEEKDAY($A24)=1</formula>
    </cfRule>
  </conditionalFormatting>
  <conditionalFormatting sqref="FK24">
    <cfRule type="expression" dxfId="1285" priority="1403" stopIfTrue="1">
      <formula>WEEKDAY($A24)=1</formula>
    </cfRule>
  </conditionalFormatting>
  <conditionalFormatting sqref="FK24">
    <cfRule type="expression" dxfId="1284" priority="1402" stopIfTrue="1">
      <formula>WEEKDAY($A24)=1</formula>
    </cfRule>
  </conditionalFormatting>
  <conditionalFormatting sqref="FK24">
    <cfRule type="expression" dxfId="1283" priority="1401" stopIfTrue="1">
      <formula>WEEKDAY($A24)=1</formula>
    </cfRule>
  </conditionalFormatting>
  <conditionalFormatting sqref="FK24">
    <cfRule type="expression" dxfId="1282" priority="1400" stopIfTrue="1">
      <formula>WEEKDAY($A24)=1</formula>
    </cfRule>
  </conditionalFormatting>
  <conditionalFormatting sqref="FK24">
    <cfRule type="expression" dxfId="1281" priority="1399" stopIfTrue="1">
      <formula>WEEKDAY($A24)=1</formula>
    </cfRule>
  </conditionalFormatting>
  <conditionalFormatting sqref="FK24">
    <cfRule type="expression" dxfId="1280" priority="1398" stopIfTrue="1">
      <formula>WEEKDAY($A24)=1</formula>
    </cfRule>
  </conditionalFormatting>
  <conditionalFormatting sqref="FK24">
    <cfRule type="expression" dxfId="1279" priority="1397" stopIfTrue="1">
      <formula>WEEKDAY($A24)=1</formula>
    </cfRule>
  </conditionalFormatting>
  <conditionalFormatting sqref="FK24">
    <cfRule type="expression" dxfId="1278" priority="1396" stopIfTrue="1">
      <formula>WEEKDAY($A24)=1</formula>
    </cfRule>
  </conditionalFormatting>
  <conditionalFormatting sqref="FK24">
    <cfRule type="expression" dxfId="1277" priority="1395" stopIfTrue="1">
      <formula>WEEKDAY($A24)=1</formula>
    </cfRule>
  </conditionalFormatting>
  <conditionalFormatting sqref="FK24">
    <cfRule type="expression" dxfId="1276" priority="1394" stopIfTrue="1">
      <formula>WEEKDAY($A24)=1</formula>
    </cfRule>
  </conditionalFormatting>
  <conditionalFormatting sqref="FK24">
    <cfRule type="expression" dxfId="1275" priority="1393" stopIfTrue="1">
      <formula>WEEKDAY($A24)=1</formula>
    </cfRule>
  </conditionalFormatting>
  <conditionalFormatting sqref="FK24">
    <cfRule type="expression" dxfId="1274" priority="1392" stopIfTrue="1">
      <formula>WEEKDAY($A24)=1</formula>
    </cfRule>
  </conditionalFormatting>
  <conditionalFormatting sqref="FK24">
    <cfRule type="expression" dxfId="1273" priority="1391" stopIfTrue="1">
      <formula>WEEKDAY($A24)=1</formula>
    </cfRule>
  </conditionalFormatting>
  <conditionalFormatting sqref="FK24">
    <cfRule type="expression" dxfId="1272" priority="1390" stopIfTrue="1">
      <formula>WEEKDAY($A24)=1</formula>
    </cfRule>
  </conditionalFormatting>
  <conditionalFormatting sqref="FK24">
    <cfRule type="expression" dxfId="1271" priority="1389" stopIfTrue="1">
      <formula>WEEKDAY($A24)=1</formula>
    </cfRule>
  </conditionalFormatting>
  <conditionalFormatting sqref="FK24">
    <cfRule type="expression" dxfId="1270" priority="1388" stopIfTrue="1">
      <formula>WEEKDAY($A24)=1</formula>
    </cfRule>
  </conditionalFormatting>
  <conditionalFormatting sqref="FK24">
    <cfRule type="expression" dxfId="1269" priority="1387" stopIfTrue="1">
      <formula>WEEKDAY($A24)=1</formula>
    </cfRule>
  </conditionalFormatting>
  <conditionalFormatting sqref="FK24">
    <cfRule type="expression" dxfId="1268" priority="1386" stopIfTrue="1">
      <formula>WEEKDAY($A24)=1</formula>
    </cfRule>
  </conditionalFormatting>
  <conditionalFormatting sqref="FK24">
    <cfRule type="expression" dxfId="1267" priority="1385" stopIfTrue="1">
      <formula>WEEKDAY($A24)=1</formula>
    </cfRule>
  </conditionalFormatting>
  <conditionalFormatting sqref="FK24">
    <cfRule type="expression" dxfId="1266" priority="1384" stopIfTrue="1">
      <formula>WEEKDAY($A24)=1</formula>
    </cfRule>
  </conditionalFormatting>
  <conditionalFormatting sqref="FK24">
    <cfRule type="expression" dxfId="1265" priority="1383" stopIfTrue="1">
      <formula>WEEKDAY($A24)=1</formula>
    </cfRule>
  </conditionalFormatting>
  <conditionalFormatting sqref="FK24">
    <cfRule type="expression" dxfId="1264" priority="1382" stopIfTrue="1">
      <formula>WEEKDAY($A24)=1</formula>
    </cfRule>
  </conditionalFormatting>
  <conditionalFormatting sqref="FK24">
    <cfRule type="expression" dxfId="1263" priority="1381" stopIfTrue="1">
      <formula>WEEKDAY($A24)=1</formula>
    </cfRule>
  </conditionalFormatting>
  <conditionalFormatting sqref="FK24">
    <cfRule type="expression" dxfId="1262" priority="1380" stopIfTrue="1">
      <formula>WEEKDAY($A24)=1</formula>
    </cfRule>
  </conditionalFormatting>
  <conditionalFormatting sqref="FK24">
    <cfRule type="expression" dxfId="1261" priority="1379" stopIfTrue="1">
      <formula>WEEKDAY($A24)=1</formula>
    </cfRule>
  </conditionalFormatting>
  <conditionalFormatting sqref="FK24">
    <cfRule type="expression" dxfId="1260" priority="1378" stopIfTrue="1">
      <formula>WEEKDAY($A24)=1</formula>
    </cfRule>
  </conditionalFormatting>
  <conditionalFormatting sqref="FK24">
    <cfRule type="expression" dxfId="1259" priority="1377" stopIfTrue="1">
      <formula>WEEKDAY($A24)=1</formula>
    </cfRule>
  </conditionalFormatting>
  <conditionalFormatting sqref="FK24">
    <cfRule type="expression" dxfId="1258" priority="1376" stopIfTrue="1">
      <formula>WEEKDAY($A24)=1</formula>
    </cfRule>
  </conditionalFormatting>
  <conditionalFormatting sqref="FK24">
    <cfRule type="expression" dxfId="1257" priority="1375" stopIfTrue="1">
      <formula>WEEKDAY($A24)=1</formula>
    </cfRule>
  </conditionalFormatting>
  <conditionalFormatting sqref="FK24">
    <cfRule type="expression" dxfId="1256" priority="1374" stopIfTrue="1">
      <formula>WEEKDAY($A24)=1</formula>
    </cfRule>
  </conditionalFormatting>
  <conditionalFormatting sqref="FK24">
    <cfRule type="expression" dxfId="1255" priority="1373" stopIfTrue="1">
      <formula>WEEKDAY($A24)=1</formula>
    </cfRule>
  </conditionalFormatting>
  <conditionalFormatting sqref="FK24">
    <cfRule type="expression" dxfId="1254" priority="1372" stopIfTrue="1">
      <formula>WEEKDAY($A24)=1</formula>
    </cfRule>
  </conditionalFormatting>
  <conditionalFormatting sqref="FK24">
    <cfRule type="expression" dxfId="1253" priority="1371" stopIfTrue="1">
      <formula>WEEKDAY($A24)=1</formula>
    </cfRule>
  </conditionalFormatting>
  <conditionalFormatting sqref="FK24">
    <cfRule type="expression" dxfId="1252" priority="1369" stopIfTrue="1">
      <formula>WEEKDAY($A24)=1</formula>
    </cfRule>
  </conditionalFormatting>
  <conditionalFormatting sqref="FK24">
    <cfRule type="expression" dxfId="1251" priority="1368" stopIfTrue="1">
      <formula>WEEKDAY($A24)=1</formula>
    </cfRule>
  </conditionalFormatting>
  <conditionalFormatting sqref="FK24">
    <cfRule type="expression" dxfId="1250" priority="1367" stopIfTrue="1">
      <formula>WEEKDAY($A24)=1</formula>
    </cfRule>
  </conditionalFormatting>
  <conditionalFormatting sqref="FK24">
    <cfRule type="expression" dxfId="1249" priority="1366" stopIfTrue="1">
      <formula>WEEKDAY($A24)=1</formula>
    </cfRule>
  </conditionalFormatting>
  <conditionalFormatting sqref="FK24">
    <cfRule type="expression" dxfId="1248" priority="1365" stopIfTrue="1">
      <formula>WEEKDAY($A24)=1</formula>
    </cfRule>
  </conditionalFormatting>
  <conditionalFormatting sqref="FK24">
    <cfRule type="expression" dxfId="1247" priority="1364" stopIfTrue="1">
      <formula>WEEKDAY($A24)=1</formula>
    </cfRule>
  </conditionalFormatting>
  <conditionalFormatting sqref="FK24">
    <cfRule type="expression" dxfId="1246" priority="1363" stopIfTrue="1">
      <formula>WEEKDAY($A24)=1</formula>
    </cfRule>
  </conditionalFormatting>
  <conditionalFormatting sqref="FK24">
    <cfRule type="expression" dxfId="1245" priority="1362" stopIfTrue="1">
      <formula>WEEKDAY($A24)=1</formula>
    </cfRule>
  </conditionalFormatting>
  <conditionalFormatting sqref="FK24">
    <cfRule type="expression" dxfId="1244" priority="1361" stopIfTrue="1">
      <formula>WEEKDAY($A24)=1</formula>
    </cfRule>
  </conditionalFormatting>
  <conditionalFormatting sqref="FK24">
    <cfRule type="expression" dxfId="1243" priority="1360" stopIfTrue="1">
      <formula>WEEKDAY($A24)=1</formula>
    </cfRule>
  </conditionalFormatting>
  <conditionalFormatting sqref="FK24">
    <cfRule type="expression" dxfId="1242" priority="1359" stopIfTrue="1">
      <formula>WEEKDAY($A24)=1</formula>
    </cfRule>
  </conditionalFormatting>
  <conditionalFormatting sqref="FK24">
    <cfRule type="expression" dxfId="1241" priority="1358" stopIfTrue="1">
      <formula>WEEKDAY($A24)=1</formula>
    </cfRule>
  </conditionalFormatting>
  <conditionalFormatting sqref="FK24">
    <cfRule type="expression" dxfId="1240" priority="1357" stopIfTrue="1">
      <formula>WEEKDAY($A24)=1</formula>
    </cfRule>
  </conditionalFormatting>
  <conditionalFormatting sqref="FK24">
    <cfRule type="expression" dxfId="1239" priority="1356" stopIfTrue="1">
      <formula>WEEKDAY($A24)=1</formula>
    </cfRule>
  </conditionalFormatting>
  <conditionalFormatting sqref="FK24">
    <cfRule type="expression" dxfId="1238" priority="1355" stopIfTrue="1">
      <formula>WEEKDAY($A24)=1</formula>
    </cfRule>
  </conditionalFormatting>
  <conditionalFormatting sqref="FK24">
    <cfRule type="expression" dxfId="1237" priority="1354" stopIfTrue="1">
      <formula>WEEKDAY($A24)=1</formula>
    </cfRule>
  </conditionalFormatting>
  <conditionalFormatting sqref="FK24">
    <cfRule type="expression" dxfId="1236" priority="1353" stopIfTrue="1">
      <formula>WEEKDAY($A24)=1</formula>
    </cfRule>
  </conditionalFormatting>
  <conditionalFormatting sqref="FK24">
    <cfRule type="expression" dxfId="1235" priority="1352" stopIfTrue="1">
      <formula>WEEKDAY($A24)=1</formula>
    </cfRule>
  </conditionalFormatting>
  <conditionalFormatting sqref="FK24">
    <cfRule type="expression" dxfId="1234" priority="1351" stopIfTrue="1">
      <formula>WEEKDAY($A24)=1</formula>
    </cfRule>
  </conditionalFormatting>
  <conditionalFormatting sqref="FK24">
    <cfRule type="expression" dxfId="1233" priority="1350" stopIfTrue="1">
      <formula>WEEKDAY($A24)=1</formula>
    </cfRule>
  </conditionalFormatting>
  <conditionalFormatting sqref="FK24">
    <cfRule type="expression" dxfId="1232" priority="1349" stopIfTrue="1">
      <formula>WEEKDAY($A24)=1</formula>
    </cfRule>
  </conditionalFormatting>
  <conditionalFormatting sqref="FK24">
    <cfRule type="expression" dxfId="1231" priority="1348" stopIfTrue="1">
      <formula>WEEKDAY($A24)=1</formula>
    </cfRule>
  </conditionalFormatting>
  <conditionalFormatting sqref="FK24">
    <cfRule type="expression" dxfId="1230" priority="1347" stopIfTrue="1">
      <formula>WEEKDAY($A24)=1</formula>
    </cfRule>
  </conditionalFormatting>
  <conditionalFormatting sqref="FK24">
    <cfRule type="expression" dxfId="1229" priority="1346" stopIfTrue="1">
      <formula>WEEKDAY($A24)=1</formula>
    </cfRule>
  </conditionalFormatting>
  <conditionalFormatting sqref="FK24">
    <cfRule type="expression" dxfId="1228" priority="1345" stopIfTrue="1">
      <formula>WEEKDAY($A24)=1</formula>
    </cfRule>
  </conditionalFormatting>
  <conditionalFormatting sqref="FK24">
    <cfRule type="expression" dxfId="1227" priority="1344" stopIfTrue="1">
      <formula>WEEKDAY($A24)=1</formula>
    </cfRule>
  </conditionalFormatting>
  <conditionalFormatting sqref="FK24">
    <cfRule type="expression" dxfId="1226" priority="1343" stopIfTrue="1">
      <formula>WEEKDAY($A24)=1</formula>
    </cfRule>
  </conditionalFormatting>
  <conditionalFormatting sqref="FK24">
    <cfRule type="expression" dxfId="1225" priority="1342" stopIfTrue="1">
      <formula>WEEKDAY($A24)=1</formula>
    </cfRule>
  </conditionalFormatting>
  <conditionalFormatting sqref="FK24">
    <cfRule type="expression" dxfId="1224" priority="1341" stopIfTrue="1">
      <formula>WEEKDAY($A24)=1</formula>
    </cfRule>
  </conditionalFormatting>
  <conditionalFormatting sqref="FK24">
    <cfRule type="expression" dxfId="1223" priority="1340" stopIfTrue="1">
      <formula>WEEKDAY($A24)=1</formula>
    </cfRule>
  </conditionalFormatting>
  <conditionalFormatting sqref="FK24">
    <cfRule type="expression" dxfId="1222" priority="1339" stopIfTrue="1">
      <formula>WEEKDAY($A24)=1</formula>
    </cfRule>
  </conditionalFormatting>
  <conditionalFormatting sqref="FK24">
    <cfRule type="expression" dxfId="1221" priority="1338" stopIfTrue="1">
      <formula>WEEKDAY($A24)=1</formula>
    </cfRule>
  </conditionalFormatting>
  <conditionalFormatting sqref="FK24">
    <cfRule type="expression" dxfId="1220" priority="1337" stopIfTrue="1">
      <formula>WEEKDAY($A24)=1</formula>
    </cfRule>
  </conditionalFormatting>
  <conditionalFormatting sqref="FK24">
    <cfRule type="expression" dxfId="1219" priority="1336" stopIfTrue="1">
      <formula>WEEKDAY($A24)=1</formula>
    </cfRule>
  </conditionalFormatting>
  <conditionalFormatting sqref="FK24">
    <cfRule type="expression" dxfId="1218" priority="1332" stopIfTrue="1">
      <formula>WEEKDAY($A24)=1</formula>
    </cfRule>
  </conditionalFormatting>
  <conditionalFormatting sqref="FK24">
    <cfRule type="expression" dxfId="1217" priority="1335" stopIfTrue="1">
      <formula>WEEKDAY($A24)=1</formula>
    </cfRule>
  </conditionalFormatting>
  <conditionalFormatting sqref="FK24">
    <cfRule type="expression" dxfId="1216" priority="1334" stopIfTrue="1">
      <formula>WEEKDAY($A24)=1</formula>
    </cfRule>
  </conditionalFormatting>
  <conditionalFormatting sqref="FK24">
    <cfRule type="expression" dxfId="1215" priority="1333" stopIfTrue="1">
      <formula>WEEKDAY($A24)=1</formula>
    </cfRule>
  </conditionalFormatting>
  <conditionalFormatting sqref="FK24">
    <cfRule type="expression" dxfId="1214" priority="1331" stopIfTrue="1">
      <formula>WEEKDAY($A24)=1</formula>
    </cfRule>
  </conditionalFormatting>
  <conditionalFormatting sqref="FK24">
    <cfRule type="expression" dxfId="1213" priority="1330" stopIfTrue="1">
      <formula>WEEKDAY($A24)=1</formula>
    </cfRule>
  </conditionalFormatting>
  <conditionalFormatting sqref="FK24">
    <cfRule type="expression" dxfId="1212" priority="1329" stopIfTrue="1">
      <formula>WEEKDAY($A24)=1</formula>
    </cfRule>
  </conditionalFormatting>
  <conditionalFormatting sqref="FK24">
    <cfRule type="expression" dxfId="1211" priority="1328" stopIfTrue="1">
      <formula>WEEKDAY($A24)=1</formula>
    </cfRule>
  </conditionalFormatting>
  <conditionalFormatting sqref="FK24">
    <cfRule type="expression" dxfId="1210" priority="1281" stopIfTrue="1">
      <formula>WEEKDAY($A24)=1</formula>
    </cfRule>
  </conditionalFormatting>
  <conditionalFormatting sqref="FK24">
    <cfRule type="expression" dxfId="1209" priority="1327" stopIfTrue="1">
      <formula>WEEKDAY($A24)=1</formula>
    </cfRule>
  </conditionalFormatting>
  <conditionalFormatting sqref="FK24">
    <cfRule type="expression" dxfId="1208" priority="1326" stopIfTrue="1">
      <formula>WEEKDAY($A24)=1</formula>
    </cfRule>
  </conditionalFormatting>
  <conditionalFormatting sqref="FK24">
    <cfRule type="expression" dxfId="1207" priority="1325" stopIfTrue="1">
      <formula>WEEKDAY($A24)=1</formula>
    </cfRule>
  </conditionalFormatting>
  <conditionalFormatting sqref="FK24">
    <cfRule type="expression" dxfId="1206" priority="1324" stopIfTrue="1">
      <formula>WEEKDAY($A24)=1</formula>
    </cfRule>
  </conditionalFormatting>
  <conditionalFormatting sqref="FK24">
    <cfRule type="expression" dxfId="1205" priority="1323" stopIfTrue="1">
      <formula>WEEKDAY($A24)=1</formula>
    </cfRule>
  </conditionalFormatting>
  <conditionalFormatting sqref="FK24">
    <cfRule type="expression" dxfId="1204" priority="1322" stopIfTrue="1">
      <formula>WEEKDAY($A24)=1</formula>
    </cfRule>
  </conditionalFormatting>
  <conditionalFormatting sqref="FK24">
    <cfRule type="expression" dxfId="1203" priority="1321" stopIfTrue="1">
      <formula>WEEKDAY($A24)=1</formula>
    </cfRule>
  </conditionalFormatting>
  <conditionalFormatting sqref="FK24">
    <cfRule type="expression" dxfId="1202" priority="1320" stopIfTrue="1">
      <formula>WEEKDAY($A24)=1</formula>
    </cfRule>
  </conditionalFormatting>
  <conditionalFormatting sqref="FK24">
    <cfRule type="expression" dxfId="1201" priority="1319" stopIfTrue="1">
      <formula>WEEKDAY($A24)=1</formula>
    </cfRule>
  </conditionalFormatting>
  <conditionalFormatting sqref="FK24">
    <cfRule type="expression" dxfId="1200" priority="1318" stopIfTrue="1">
      <formula>WEEKDAY($A24)=1</formula>
    </cfRule>
  </conditionalFormatting>
  <conditionalFormatting sqref="FK24">
    <cfRule type="expression" dxfId="1199" priority="1317" stopIfTrue="1">
      <formula>WEEKDAY($A24)=1</formula>
    </cfRule>
  </conditionalFormatting>
  <conditionalFormatting sqref="FK24">
    <cfRule type="expression" dxfId="1198" priority="1316" stopIfTrue="1">
      <formula>WEEKDAY($A24)=1</formula>
    </cfRule>
  </conditionalFormatting>
  <conditionalFormatting sqref="FK24">
    <cfRule type="expression" dxfId="1197" priority="1315" stopIfTrue="1">
      <formula>WEEKDAY($A24)=1</formula>
    </cfRule>
  </conditionalFormatting>
  <conditionalFormatting sqref="FK24">
    <cfRule type="expression" dxfId="1196" priority="1314" stopIfTrue="1">
      <formula>WEEKDAY($A24)=1</formula>
    </cfRule>
  </conditionalFormatting>
  <conditionalFormatting sqref="FK24">
    <cfRule type="expression" dxfId="1195" priority="1313" stopIfTrue="1">
      <formula>WEEKDAY($A24)=1</formula>
    </cfRule>
  </conditionalFormatting>
  <conditionalFormatting sqref="FK24">
    <cfRule type="expression" dxfId="1194" priority="1312" stopIfTrue="1">
      <formula>WEEKDAY($A24)=1</formula>
    </cfRule>
  </conditionalFormatting>
  <conditionalFormatting sqref="FK24">
    <cfRule type="expression" dxfId="1193" priority="1311" stopIfTrue="1">
      <formula>WEEKDAY($A24)=1</formula>
    </cfRule>
  </conditionalFormatting>
  <conditionalFormatting sqref="FK24">
    <cfRule type="expression" dxfId="1192" priority="1310" stopIfTrue="1">
      <formula>WEEKDAY($A24)=1</formula>
    </cfRule>
  </conditionalFormatting>
  <conditionalFormatting sqref="FK24">
    <cfRule type="expression" dxfId="1191" priority="1309" stopIfTrue="1">
      <formula>WEEKDAY($A24)=1</formula>
    </cfRule>
  </conditionalFormatting>
  <conditionalFormatting sqref="FK24">
    <cfRule type="expression" dxfId="1190" priority="1308" stopIfTrue="1">
      <formula>WEEKDAY($A24)=1</formula>
    </cfRule>
  </conditionalFormatting>
  <conditionalFormatting sqref="FK24">
    <cfRule type="expression" dxfId="1189" priority="1307" stopIfTrue="1">
      <formula>WEEKDAY($A24)=1</formula>
    </cfRule>
  </conditionalFormatting>
  <conditionalFormatting sqref="FK24">
    <cfRule type="expression" dxfId="1188" priority="1306" stopIfTrue="1">
      <formula>WEEKDAY($A24)=1</formula>
    </cfRule>
  </conditionalFormatting>
  <conditionalFormatting sqref="FK24">
    <cfRule type="expression" dxfId="1187" priority="1305" stopIfTrue="1">
      <formula>WEEKDAY($A24)=1</formula>
    </cfRule>
  </conditionalFormatting>
  <conditionalFormatting sqref="FK24">
    <cfRule type="expression" dxfId="1186" priority="1304" stopIfTrue="1">
      <formula>WEEKDAY($A24)=1</formula>
    </cfRule>
  </conditionalFormatting>
  <conditionalFormatting sqref="FK24">
    <cfRule type="expression" dxfId="1185" priority="1303" stopIfTrue="1">
      <formula>WEEKDAY($A24)=1</formula>
    </cfRule>
  </conditionalFormatting>
  <conditionalFormatting sqref="FK24">
    <cfRule type="expression" dxfId="1184" priority="1302" stopIfTrue="1">
      <formula>WEEKDAY($A24)=1</formula>
    </cfRule>
  </conditionalFormatting>
  <conditionalFormatting sqref="FK24">
    <cfRule type="expression" dxfId="1183" priority="1301" stopIfTrue="1">
      <formula>WEEKDAY($A24)=1</formula>
    </cfRule>
  </conditionalFormatting>
  <conditionalFormatting sqref="FK24">
    <cfRule type="expression" dxfId="1182" priority="1300" stopIfTrue="1">
      <formula>WEEKDAY($A24)=1</formula>
    </cfRule>
  </conditionalFormatting>
  <conditionalFormatting sqref="FK24">
    <cfRule type="expression" dxfId="1181" priority="1299" stopIfTrue="1">
      <formula>WEEKDAY($A24)=1</formula>
    </cfRule>
  </conditionalFormatting>
  <conditionalFormatting sqref="FK24">
    <cfRule type="expression" dxfId="1180" priority="1298" stopIfTrue="1">
      <formula>WEEKDAY($A24)=1</formula>
    </cfRule>
  </conditionalFormatting>
  <conditionalFormatting sqref="FK24">
    <cfRule type="expression" dxfId="1179" priority="1297" stopIfTrue="1">
      <formula>WEEKDAY($A24)=1</formula>
    </cfRule>
  </conditionalFormatting>
  <conditionalFormatting sqref="FK24">
    <cfRule type="expression" dxfId="1178" priority="1296" stopIfTrue="1">
      <formula>WEEKDAY($A24)=1</formula>
    </cfRule>
  </conditionalFormatting>
  <conditionalFormatting sqref="FK24">
    <cfRule type="expression" dxfId="1177" priority="1295" stopIfTrue="1">
      <formula>WEEKDAY($A24)=1</formula>
    </cfRule>
  </conditionalFormatting>
  <conditionalFormatting sqref="FK24">
    <cfRule type="expression" dxfId="1176" priority="1294" stopIfTrue="1">
      <formula>WEEKDAY($A24)=1</formula>
    </cfRule>
  </conditionalFormatting>
  <conditionalFormatting sqref="FK24">
    <cfRule type="expression" dxfId="1175" priority="1293" stopIfTrue="1">
      <formula>WEEKDAY($A24)=1</formula>
    </cfRule>
  </conditionalFormatting>
  <conditionalFormatting sqref="FK24">
    <cfRule type="expression" dxfId="1174" priority="1292" stopIfTrue="1">
      <formula>WEEKDAY($A24)=1</formula>
    </cfRule>
  </conditionalFormatting>
  <conditionalFormatting sqref="FK24">
    <cfRule type="expression" dxfId="1173" priority="1291" stopIfTrue="1">
      <formula>WEEKDAY($A24)=1</formula>
    </cfRule>
  </conditionalFormatting>
  <conditionalFormatting sqref="FK24">
    <cfRule type="expression" dxfId="1172" priority="1290" stopIfTrue="1">
      <formula>WEEKDAY($A24)=1</formula>
    </cfRule>
  </conditionalFormatting>
  <conditionalFormatting sqref="FK24">
    <cfRule type="expression" dxfId="1171" priority="1289" stopIfTrue="1">
      <formula>WEEKDAY($A24)=1</formula>
    </cfRule>
  </conditionalFormatting>
  <conditionalFormatting sqref="FK24">
    <cfRule type="expression" dxfId="1170" priority="1288" stopIfTrue="1">
      <formula>WEEKDAY($A24)=1</formula>
    </cfRule>
  </conditionalFormatting>
  <conditionalFormatting sqref="FK24">
    <cfRule type="expression" dxfId="1169" priority="1287" stopIfTrue="1">
      <formula>WEEKDAY($A24)=1</formula>
    </cfRule>
  </conditionalFormatting>
  <conditionalFormatting sqref="FK24">
    <cfRule type="expression" dxfId="1168" priority="1286" stopIfTrue="1">
      <formula>WEEKDAY($A24)=1</formula>
    </cfRule>
  </conditionalFormatting>
  <conditionalFormatting sqref="FK24">
    <cfRule type="expression" dxfId="1167" priority="1285" stopIfTrue="1">
      <formula>WEEKDAY($A24)=1</formula>
    </cfRule>
  </conditionalFormatting>
  <conditionalFormatting sqref="FK24">
    <cfRule type="expression" dxfId="1166" priority="1284" stopIfTrue="1">
      <formula>WEEKDAY($A24)=1</formula>
    </cfRule>
  </conditionalFormatting>
  <conditionalFormatting sqref="FK24">
    <cfRule type="expression" dxfId="1165" priority="1283" stopIfTrue="1">
      <formula>WEEKDAY($A24)=1</formula>
    </cfRule>
  </conditionalFormatting>
  <conditionalFormatting sqref="FK24">
    <cfRule type="expression" dxfId="1164" priority="1282" stopIfTrue="1">
      <formula>WEEKDAY($A24)=1</formula>
    </cfRule>
  </conditionalFormatting>
  <conditionalFormatting sqref="FK24">
    <cfRule type="expression" dxfId="1163" priority="1277" stopIfTrue="1">
      <formula>WEEKDAY($A24)=1</formula>
    </cfRule>
  </conditionalFormatting>
  <conditionalFormatting sqref="FK24">
    <cfRule type="expression" dxfId="1162" priority="1280" stopIfTrue="1">
      <formula>WEEKDAY($A24)=1</formula>
    </cfRule>
  </conditionalFormatting>
  <conditionalFormatting sqref="FK24">
    <cfRule type="expression" dxfId="1161" priority="1279" stopIfTrue="1">
      <formula>WEEKDAY($A24)=1</formula>
    </cfRule>
  </conditionalFormatting>
  <conditionalFormatting sqref="FK24">
    <cfRule type="expression" dxfId="1160" priority="1278" stopIfTrue="1">
      <formula>WEEKDAY($A24)=1</formula>
    </cfRule>
  </conditionalFormatting>
  <conditionalFormatting sqref="FK24">
    <cfRule type="expression" dxfId="1159" priority="1276" stopIfTrue="1">
      <formula>WEEKDAY($A24)=1</formula>
    </cfRule>
  </conditionalFormatting>
  <conditionalFormatting sqref="FK24">
    <cfRule type="expression" dxfId="1158" priority="1275" stopIfTrue="1">
      <formula>WEEKDAY($A24)=1</formula>
    </cfRule>
  </conditionalFormatting>
  <conditionalFormatting sqref="FK24">
    <cfRule type="expression" dxfId="1157" priority="1274" stopIfTrue="1">
      <formula>WEEKDAY($A24)=1</formula>
    </cfRule>
  </conditionalFormatting>
  <conditionalFormatting sqref="FK24">
    <cfRule type="expression" dxfId="1156" priority="1273" stopIfTrue="1">
      <formula>WEEKDAY($A24)=1</formula>
    </cfRule>
  </conditionalFormatting>
  <conditionalFormatting sqref="FK24">
    <cfRule type="expression" dxfId="1155" priority="1226" stopIfTrue="1">
      <formula>WEEKDAY($A24)=1</formula>
    </cfRule>
  </conditionalFormatting>
  <conditionalFormatting sqref="FK24">
    <cfRule type="expression" dxfId="1154" priority="1272" stopIfTrue="1">
      <formula>WEEKDAY($A24)=1</formula>
    </cfRule>
  </conditionalFormatting>
  <conditionalFormatting sqref="FK24">
    <cfRule type="expression" dxfId="1153" priority="1271" stopIfTrue="1">
      <formula>WEEKDAY($A24)=1</formula>
    </cfRule>
  </conditionalFormatting>
  <conditionalFormatting sqref="FK24">
    <cfRule type="expression" dxfId="1152" priority="1270" stopIfTrue="1">
      <formula>WEEKDAY($A24)=1</formula>
    </cfRule>
  </conditionalFormatting>
  <conditionalFormatting sqref="FK24">
    <cfRule type="expression" dxfId="1151" priority="1269" stopIfTrue="1">
      <formula>WEEKDAY($A24)=1</formula>
    </cfRule>
  </conditionalFormatting>
  <conditionalFormatting sqref="FK24">
    <cfRule type="expression" dxfId="1150" priority="1268" stopIfTrue="1">
      <formula>WEEKDAY($A24)=1</formula>
    </cfRule>
  </conditionalFormatting>
  <conditionalFormatting sqref="FK24">
    <cfRule type="expression" dxfId="1149" priority="1267" stopIfTrue="1">
      <formula>WEEKDAY($A24)=1</formula>
    </cfRule>
  </conditionalFormatting>
  <conditionalFormatting sqref="FK24">
    <cfRule type="expression" dxfId="1148" priority="1266" stopIfTrue="1">
      <formula>WEEKDAY($A24)=1</formula>
    </cfRule>
  </conditionalFormatting>
  <conditionalFormatting sqref="FK24">
    <cfRule type="expression" dxfId="1147" priority="1265" stopIfTrue="1">
      <formula>WEEKDAY($A24)=1</formula>
    </cfRule>
  </conditionalFormatting>
  <conditionalFormatting sqref="FK24">
    <cfRule type="expression" dxfId="1146" priority="1264" stopIfTrue="1">
      <formula>WEEKDAY($A24)=1</formula>
    </cfRule>
  </conditionalFormatting>
  <conditionalFormatting sqref="FK24">
    <cfRule type="expression" dxfId="1145" priority="1263" stopIfTrue="1">
      <formula>WEEKDAY($A24)=1</formula>
    </cfRule>
  </conditionalFormatting>
  <conditionalFormatting sqref="FK24">
    <cfRule type="expression" dxfId="1144" priority="1262" stopIfTrue="1">
      <formula>WEEKDAY($A24)=1</formula>
    </cfRule>
  </conditionalFormatting>
  <conditionalFormatting sqref="FK24">
    <cfRule type="expression" dxfId="1143" priority="1261" stopIfTrue="1">
      <formula>WEEKDAY($A24)=1</formula>
    </cfRule>
  </conditionalFormatting>
  <conditionalFormatting sqref="FK24">
    <cfRule type="expression" dxfId="1142" priority="1260" stopIfTrue="1">
      <formula>WEEKDAY($A24)=1</formula>
    </cfRule>
  </conditionalFormatting>
  <conditionalFormatting sqref="FK24">
    <cfRule type="expression" dxfId="1141" priority="1259" stopIfTrue="1">
      <formula>WEEKDAY($A24)=1</formula>
    </cfRule>
  </conditionalFormatting>
  <conditionalFormatting sqref="FK24">
    <cfRule type="expression" dxfId="1140" priority="1258" stopIfTrue="1">
      <formula>WEEKDAY($A24)=1</formula>
    </cfRule>
  </conditionalFormatting>
  <conditionalFormatting sqref="FK24">
    <cfRule type="expression" dxfId="1139" priority="1257" stopIfTrue="1">
      <formula>WEEKDAY($A24)=1</formula>
    </cfRule>
  </conditionalFormatting>
  <conditionalFormatting sqref="FK24">
    <cfRule type="expression" dxfId="1138" priority="1256" stopIfTrue="1">
      <formula>WEEKDAY($A24)=1</formula>
    </cfRule>
  </conditionalFormatting>
  <conditionalFormatting sqref="FK24">
    <cfRule type="expression" dxfId="1137" priority="1255" stopIfTrue="1">
      <formula>WEEKDAY($A24)=1</formula>
    </cfRule>
  </conditionalFormatting>
  <conditionalFormatting sqref="FK24">
    <cfRule type="expression" dxfId="1136" priority="1254" stopIfTrue="1">
      <formula>WEEKDAY($A24)=1</formula>
    </cfRule>
  </conditionalFormatting>
  <conditionalFormatting sqref="FK24">
    <cfRule type="expression" dxfId="1135" priority="1253" stopIfTrue="1">
      <formula>WEEKDAY($A24)=1</formula>
    </cfRule>
  </conditionalFormatting>
  <conditionalFormatting sqref="FK24">
    <cfRule type="expression" dxfId="1134" priority="1252" stopIfTrue="1">
      <formula>WEEKDAY($A24)=1</formula>
    </cfRule>
  </conditionalFormatting>
  <conditionalFormatting sqref="FK24">
    <cfRule type="expression" dxfId="1133" priority="1251" stopIfTrue="1">
      <formula>WEEKDAY($A24)=1</formula>
    </cfRule>
  </conditionalFormatting>
  <conditionalFormatting sqref="FK24">
    <cfRule type="expression" dxfId="1132" priority="1250" stopIfTrue="1">
      <formula>WEEKDAY($A24)=1</formula>
    </cfRule>
  </conditionalFormatting>
  <conditionalFormatting sqref="FK24">
    <cfRule type="expression" dxfId="1131" priority="1249" stopIfTrue="1">
      <formula>WEEKDAY($A24)=1</formula>
    </cfRule>
  </conditionalFormatting>
  <conditionalFormatting sqref="FK24">
    <cfRule type="expression" dxfId="1130" priority="1248" stopIfTrue="1">
      <formula>WEEKDAY($A24)=1</formula>
    </cfRule>
  </conditionalFormatting>
  <conditionalFormatting sqref="FK24">
    <cfRule type="expression" dxfId="1129" priority="1247" stopIfTrue="1">
      <formula>WEEKDAY($A24)=1</formula>
    </cfRule>
  </conditionalFormatting>
  <conditionalFormatting sqref="FK24">
    <cfRule type="expression" dxfId="1128" priority="1246" stopIfTrue="1">
      <formula>WEEKDAY($A24)=1</formula>
    </cfRule>
  </conditionalFormatting>
  <conditionalFormatting sqref="FK24">
    <cfRule type="expression" dxfId="1127" priority="1245" stopIfTrue="1">
      <formula>WEEKDAY($A24)=1</formula>
    </cfRule>
  </conditionalFormatting>
  <conditionalFormatting sqref="FK24">
    <cfRule type="expression" dxfId="1126" priority="1244" stopIfTrue="1">
      <formula>WEEKDAY($A24)=1</formula>
    </cfRule>
  </conditionalFormatting>
  <conditionalFormatting sqref="FK24">
    <cfRule type="expression" dxfId="1125" priority="1243" stopIfTrue="1">
      <formula>WEEKDAY($A24)=1</formula>
    </cfRule>
  </conditionalFormatting>
  <conditionalFormatting sqref="FK24">
    <cfRule type="expression" dxfId="1124" priority="1242" stopIfTrue="1">
      <formula>WEEKDAY($A24)=1</formula>
    </cfRule>
  </conditionalFormatting>
  <conditionalFormatting sqref="FK24">
    <cfRule type="expression" dxfId="1123" priority="1241" stopIfTrue="1">
      <formula>WEEKDAY($A24)=1</formula>
    </cfRule>
  </conditionalFormatting>
  <conditionalFormatting sqref="FK24">
    <cfRule type="expression" dxfId="1122" priority="1240" stopIfTrue="1">
      <formula>WEEKDAY($A24)=1</formula>
    </cfRule>
  </conditionalFormatting>
  <conditionalFormatting sqref="FK24">
    <cfRule type="expression" dxfId="1121" priority="1239" stopIfTrue="1">
      <formula>WEEKDAY($A24)=1</formula>
    </cfRule>
  </conditionalFormatting>
  <conditionalFormatting sqref="FK24">
    <cfRule type="expression" dxfId="1120" priority="1238" stopIfTrue="1">
      <formula>WEEKDAY($A24)=1</formula>
    </cfRule>
  </conditionalFormatting>
  <conditionalFormatting sqref="FK24">
    <cfRule type="expression" dxfId="1119" priority="1237" stopIfTrue="1">
      <formula>WEEKDAY($A24)=1</formula>
    </cfRule>
  </conditionalFormatting>
  <conditionalFormatting sqref="FK24">
    <cfRule type="expression" dxfId="1118" priority="1236" stopIfTrue="1">
      <formula>WEEKDAY($A24)=1</formula>
    </cfRule>
  </conditionalFormatting>
  <conditionalFormatting sqref="FK24">
    <cfRule type="expression" dxfId="1117" priority="1235" stopIfTrue="1">
      <formula>WEEKDAY($A24)=1</formula>
    </cfRule>
  </conditionalFormatting>
  <conditionalFormatting sqref="FK24">
    <cfRule type="expression" dxfId="1116" priority="1234" stopIfTrue="1">
      <formula>WEEKDAY($A24)=1</formula>
    </cfRule>
  </conditionalFormatting>
  <conditionalFormatting sqref="FK24">
    <cfRule type="expression" dxfId="1115" priority="1233" stopIfTrue="1">
      <formula>WEEKDAY($A24)=1</formula>
    </cfRule>
  </conditionalFormatting>
  <conditionalFormatting sqref="FK24">
    <cfRule type="expression" dxfId="1114" priority="1232" stopIfTrue="1">
      <formula>WEEKDAY($A24)=1</formula>
    </cfRule>
  </conditionalFormatting>
  <conditionalFormatting sqref="FK24">
    <cfRule type="expression" dxfId="1113" priority="1231" stopIfTrue="1">
      <formula>WEEKDAY($A24)=1</formula>
    </cfRule>
  </conditionalFormatting>
  <conditionalFormatting sqref="FK24">
    <cfRule type="expression" dxfId="1112" priority="1230" stopIfTrue="1">
      <formula>WEEKDAY($A24)=1</formula>
    </cfRule>
  </conditionalFormatting>
  <conditionalFormatting sqref="FK24">
    <cfRule type="expression" dxfId="1111" priority="1229" stopIfTrue="1">
      <formula>WEEKDAY($A24)=1</formula>
    </cfRule>
  </conditionalFormatting>
  <conditionalFormatting sqref="FK24">
    <cfRule type="expression" dxfId="1110" priority="1228" stopIfTrue="1">
      <formula>WEEKDAY($A24)=1</formula>
    </cfRule>
  </conditionalFormatting>
  <conditionalFormatting sqref="FK24">
    <cfRule type="expression" dxfId="1109" priority="1227" stopIfTrue="1">
      <formula>WEEKDAY($A24)=1</formula>
    </cfRule>
  </conditionalFormatting>
  <conditionalFormatting sqref="FK24">
    <cfRule type="expression" dxfId="1108" priority="1225" stopIfTrue="1">
      <formula>WEEKDAY($A24)=1</formula>
    </cfRule>
  </conditionalFormatting>
  <conditionalFormatting sqref="FK24">
    <cfRule type="expression" dxfId="1107" priority="1224" stopIfTrue="1">
      <formula>WEEKDAY($A24)=1</formula>
    </cfRule>
  </conditionalFormatting>
  <conditionalFormatting sqref="FK24">
    <cfRule type="expression" dxfId="1106" priority="1223" stopIfTrue="1">
      <formula>WEEKDAY($A24)=1</formula>
    </cfRule>
  </conditionalFormatting>
  <conditionalFormatting sqref="FK24">
    <cfRule type="expression" dxfId="1105" priority="1222" stopIfTrue="1">
      <formula>WEEKDAY($A24)=1</formula>
    </cfRule>
  </conditionalFormatting>
  <conditionalFormatting sqref="FK24">
    <cfRule type="expression" dxfId="1104" priority="1221" stopIfTrue="1">
      <formula>WEEKDAY($A24)=1</formula>
    </cfRule>
  </conditionalFormatting>
  <conditionalFormatting sqref="FK24">
    <cfRule type="expression" dxfId="1103" priority="1220" stopIfTrue="1">
      <formula>WEEKDAY($A24)=1</formula>
    </cfRule>
  </conditionalFormatting>
  <conditionalFormatting sqref="FK24">
    <cfRule type="expression" dxfId="1102" priority="1219" stopIfTrue="1">
      <formula>WEEKDAY($A24)=1</formula>
    </cfRule>
  </conditionalFormatting>
  <conditionalFormatting sqref="FK24">
    <cfRule type="expression" dxfId="1101" priority="1218" stopIfTrue="1">
      <formula>WEEKDAY($A24)=1</formula>
    </cfRule>
  </conditionalFormatting>
  <conditionalFormatting sqref="FK24">
    <cfRule type="expression" dxfId="1100" priority="1217" stopIfTrue="1">
      <formula>WEEKDAY($A24)=1</formula>
    </cfRule>
  </conditionalFormatting>
  <conditionalFormatting sqref="FK24">
    <cfRule type="expression" dxfId="1099" priority="1216" stopIfTrue="1">
      <formula>WEEKDAY($A24)=1</formula>
    </cfRule>
  </conditionalFormatting>
  <conditionalFormatting sqref="FK24">
    <cfRule type="expression" dxfId="1098" priority="1215" stopIfTrue="1">
      <formula>WEEKDAY($A24)=1</formula>
    </cfRule>
  </conditionalFormatting>
  <conditionalFormatting sqref="FK24">
    <cfRule type="expression" dxfId="1097" priority="1214" stopIfTrue="1">
      <formula>WEEKDAY($A24)=1</formula>
    </cfRule>
  </conditionalFormatting>
  <conditionalFormatting sqref="FK24">
    <cfRule type="expression" dxfId="1096" priority="1213" stopIfTrue="1">
      <formula>WEEKDAY($A24)=1</formula>
    </cfRule>
  </conditionalFormatting>
  <conditionalFormatting sqref="FK24">
    <cfRule type="expression" dxfId="1095" priority="1212" stopIfTrue="1">
      <formula>WEEKDAY($A24)=1</formula>
    </cfRule>
  </conditionalFormatting>
  <conditionalFormatting sqref="FK24">
    <cfRule type="expression" dxfId="1094" priority="1211" stopIfTrue="1">
      <formula>WEEKDAY($A24)=1</formula>
    </cfRule>
  </conditionalFormatting>
  <conditionalFormatting sqref="FK24">
    <cfRule type="expression" dxfId="1093" priority="1210" stopIfTrue="1">
      <formula>WEEKDAY($A24)=1</formula>
    </cfRule>
  </conditionalFormatting>
  <conditionalFormatting sqref="FK24">
    <cfRule type="expression" dxfId="1092" priority="1209" stopIfTrue="1">
      <formula>WEEKDAY($A24)=1</formula>
    </cfRule>
  </conditionalFormatting>
  <conditionalFormatting sqref="FK24">
    <cfRule type="expression" dxfId="1091" priority="1208" stopIfTrue="1">
      <formula>WEEKDAY($A24)=1</formula>
    </cfRule>
  </conditionalFormatting>
  <conditionalFormatting sqref="FK24">
    <cfRule type="expression" dxfId="1090" priority="1207" stopIfTrue="1">
      <formula>WEEKDAY($A24)=1</formula>
    </cfRule>
  </conditionalFormatting>
  <conditionalFormatting sqref="FK24">
    <cfRule type="expression" dxfId="1089" priority="1206" stopIfTrue="1">
      <formula>WEEKDAY($A24)=1</formula>
    </cfRule>
  </conditionalFormatting>
  <conditionalFormatting sqref="FK24">
    <cfRule type="expression" dxfId="1088" priority="1205" stopIfTrue="1">
      <formula>WEEKDAY($A24)=1</formula>
    </cfRule>
  </conditionalFormatting>
  <conditionalFormatting sqref="FK24">
    <cfRule type="expression" dxfId="1087" priority="1204" stopIfTrue="1">
      <formula>WEEKDAY($A24)=1</formula>
    </cfRule>
  </conditionalFormatting>
  <conditionalFormatting sqref="FK24">
    <cfRule type="expression" dxfId="1086" priority="1203" stopIfTrue="1">
      <formula>WEEKDAY($A24)=1</formula>
    </cfRule>
  </conditionalFormatting>
  <conditionalFormatting sqref="FK24">
    <cfRule type="expression" dxfId="1085" priority="1202" stopIfTrue="1">
      <formula>WEEKDAY($A24)=1</formula>
    </cfRule>
  </conditionalFormatting>
  <conditionalFormatting sqref="FK24">
    <cfRule type="expression" dxfId="1084" priority="1201" stopIfTrue="1">
      <formula>WEEKDAY($A24)=1</formula>
    </cfRule>
  </conditionalFormatting>
  <conditionalFormatting sqref="FK24">
    <cfRule type="expression" dxfId="1083" priority="1200" stopIfTrue="1">
      <formula>WEEKDAY($A24)=1</formula>
    </cfRule>
  </conditionalFormatting>
  <conditionalFormatting sqref="FK24">
    <cfRule type="expression" dxfId="1082" priority="1199" stopIfTrue="1">
      <formula>WEEKDAY($A24)=1</formula>
    </cfRule>
  </conditionalFormatting>
  <conditionalFormatting sqref="FK24">
    <cfRule type="expression" dxfId="1081" priority="1198" stopIfTrue="1">
      <formula>WEEKDAY($A24)=1</formula>
    </cfRule>
  </conditionalFormatting>
  <conditionalFormatting sqref="FK24">
    <cfRule type="expression" dxfId="1080" priority="1197" stopIfTrue="1">
      <formula>WEEKDAY($A24)=1</formula>
    </cfRule>
  </conditionalFormatting>
  <conditionalFormatting sqref="FK24">
    <cfRule type="expression" dxfId="1079" priority="1196" stopIfTrue="1">
      <formula>WEEKDAY($A24)=1</formula>
    </cfRule>
  </conditionalFormatting>
  <conditionalFormatting sqref="FK24">
    <cfRule type="expression" dxfId="1078" priority="1195" stopIfTrue="1">
      <formula>WEEKDAY($A24)=1</formula>
    </cfRule>
  </conditionalFormatting>
  <conditionalFormatting sqref="FK24">
    <cfRule type="expression" dxfId="1077" priority="1194" stopIfTrue="1">
      <formula>WEEKDAY($A24)=1</formula>
    </cfRule>
  </conditionalFormatting>
  <conditionalFormatting sqref="FK24">
    <cfRule type="expression" dxfId="1076" priority="1193" stopIfTrue="1">
      <formula>WEEKDAY($A24)=1</formula>
    </cfRule>
  </conditionalFormatting>
  <conditionalFormatting sqref="FK24">
    <cfRule type="expression" dxfId="1075" priority="1192" stopIfTrue="1">
      <formula>WEEKDAY($A24)=1</formula>
    </cfRule>
  </conditionalFormatting>
  <conditionalFormatting sqref="FK24">
    <cfRule type="expression" dxfId="1074" priority="1188" stopIfTrue="1">
      <formula>WEEKDAY($A24)=1</formula>
    </cfRule>
  </conditionalFormatting>
  <conditionalFormatting sqref="FK24">
    <cfRule type="expression" dxfId="1073" priority="1191" stopIfTrue="1">
      <formula>WEEKDAY($A24)=1</formula>
    </cfRule>
  </conditionalFormatting>
  <conditionalFormatting sqref="FK24">
    <cfRule type="expression" dxfId="1072" priority="1190" stopIfTrue="1">
      <formula>WEEKDAY($A24)=1</formula>
    </cfRule>
  </conditionalFormatting>
  <conditionalFormatting sqref="FK24">
    <cfRule type="expression" dxfId="1071" priority="1189" stopIfTrue="1">
      <formula>WEEKDAY($A24)=1</formula>
    </cfRule>
  </conditionalFormatting>
  <conditionalFormatting sqref="FK24">
    <cfRule type="expression" dxfId="1070" priority="1187" stopIfTrue="1">
      <formula>WEEKDAY($A24)=1</formula>
    </cfRule>
  </conditionalFormatting>
  <conditionalFormatting sqref="FK24">
    <cfRule type="expression" dxfId="1069" priority="1186" stopIfTrue="1">
      <formula>WEEKDAY($A24)=1</formula>
    </cfRule>
  </conditionalFormatting>
  <conditionalFormatting sqref="FK24">
    <cfRule type="expression" dxfId="1068" priority="1185" stopIfTrue="1">
      <formula>WEEKDAY($A24)=1</formula>
    </cfRule>
  </conditionalFormatting>
  <conditionalFormatting sqref="FK24">
    <cfRule type="expression" dxfId="1067" priority="1184" stopIfTrue="1">
      <formula>WEEKDAY($A24)=1</formula>
    </cfRule>
  </conditionalFormatting>
  <conditionalFormatting sqref="FK24">
    <cfRule type="expression" dxfId="1066" priority="1137" stopIfTrue="1">
      <formula>WEEKDAY($A24)=1</formula>
    </cfRule>
  </conditionalFormatting>
  <conditionalFormatting sqref="FK24">
    <cfRule type="expression" dxfId="1065" priority="1183" stopIfTrue="1">
      <formula>WEEKDAY($A24)=1</formula>
    </cfRule>
  </conditionalFormatting>
  <conditionalFormatting sqref="FK24">
    <cfRule type="expression" dxfId="1064" priority="1182" stopIfTrue="1">
      <formula>WEEKDAY($A24)=1</formula>
    </cfRule>
  </conditionalFormatting>
  <conditionalFormatting sqref="FK24">
    <cfRule type="expression" dxfId="1063" priority="1181" stopIfTrue="1">
      <formula>WEEKDAY($A24)=1</formula>
    </cfRule>
  </conditionalFormatting>
  <conditionalFormatting sqref="FK24">
    <cfRule type="expression" dxfId="1062" priority="1180" stopIfTrue="1">
      <formula>WEEKDAY($A24)=1</formula>
    </cfRule>
  </conditionalFormatting>
  <conditionalFormatting sqref="FK24">
    <cfRule type="expression" dxfId="1061" priority="1179" stopIfTrue="1">
      <formula>WEEKDAY($A24)=1</formula>
    </cfRule>
  </conditionalFormatting>
  <conditionalFormatting sqref="FK24">
    <cfRule type="expression" dxfId="1060" priority="1178" stopIfTrue="1">
      <formula>WEEKDAY($A24)=1</formula>
    </cfRule>
  </conditionalFormatting>
  <conditionalFormatting sqref="FK24">
    <cfRule type="expression" dxfId="1059" priority="1177" stopIfTrue="1">
      <formula>WEEKDAY($A24)=1</formula>
    </cfRule>
  </conditionalFormatting>
  <conditionalFormatting sqref="FK24">
    <cfRule type="expression" dxfId="1058" priority="1176" stopIfTrue="1">
      <formula>WEEKDAY($A24)=1</formula>
    </cfRule>
  </conditionalFormatting>
  <conditionalFormatting sqref="FK24">
    <cfRule type="expression" dxfId="1057" priority="1175" stopIfTrue="1">
      <formula>WEEKDAY($A24)=1</formula>
    </cfRule>
  </conditionalFormatting>
  <conditionalFormatting sqref="FK24">
    <cfRule type="expression" dxfId="1056" priority="1174" stopIfTrue="1">
      <formula>WEEKDAY($A24)=1</formula>
    </cfRule>
  </conditionalFormatting>
  <conditionalFormatting sqref="FK24">
    <cfRule type="expression" dxfId="1055" priority="1173" stopIfTrue="1">
      <formula>WEEKDAY($A24)=1</formula>
    </cfRule>
  </conditionalFormatting>
  <conditionalFormatting sqref="FK24">
    <cfRule type="expression" dxfId="1054" priority="1172" stopIfTrue="1">
      <formula>WEEKDAY($A24)=1</formula>
    </cfRule>
  </conditionalFormatting>
  <conditionalFormatting sqref="FK24">
    <cfRule type="expression" dxfId="1053" priority="1171" stopIfTrue="1">
      <formula>WEEKDAY($A24)=1</formula>
    </cfRule>
  </conditionalFormatting>
  <conditionalFormatting sqref="FK24">
    <cfRule type="expression" dxfId="1052" priority="1170" stopIfTrue="1">
      <formula>WEEKDAY($A24)=1</formula>
    </cfRule>
  </conditionalFormatting>
  <conditionalFormatting sqref="FK24">
    <cfRule type="expression" dxfId="1051" priority="1169" stopIfTrue="1">
      <formula>WEEKDAY($A24)=1</formula>
    </cfRule>
  </conditionalFormatting>
  <conditionalFormatting sqref="FK24">
    <cfRule type="expression" dxfId="1050" priority="1168" stopIfTrue="1">
      <formula>WEEKDAY($A24)=1</formula>
    </cfRule>
  </conditionalFormatting>
  <conditionalFormatting sqref="FK24">
    <cfRule type="expression" dxfId="1049" priority="1167" stopIfTrue="1">
      <formula>WEEKDAY($A24)=1</formula>
    </cfRule>
  </conditionalFormatting>
  <conditionalFormatting sqref="FK24">
    <cfRule type="expression" dxfId="1048" priority="1166" stopIfTrue="1">
      <formula>WEEKDAY($A24)=1</formula>
    </cfRule>
  </conditionalFormatting>
  <conditionalFormatting sqref="FK24">
    <cfRule type="expression" dxfId="1047" priority="1165" stopIfTrue="1">
      <formula>WEEKDAY($A24)=1</formula>
    </cfRule>
  </conditionalFormatting>
  <conditionalFormatting sqref="FK24">
    <cfRule type="expression" dxfId="1046" priority="1164" stopIfTrue="1">
      <formula>WEEKDAY($A24)=1</formula>
    </cfRule>
  </conditionalFormatting>
  <conditionalFormatting sqref="FK24">
    <cfRule type="expression" dxfId="1045" priority="1163" stopIfTrue="1">
      <formula>WEEKDAY($A24)=1</formula>
    </cfRule>
  </conditionalFormatting>
  <conditionalFormatting sqref="FK24">
    <cfRule type="expression" dxfId="1044" priority="1162" stopIfTrue="1">
      <formula>WEEKDAY($A24)=1</formula>
    </cfRule>
  </conditionalFormatting>
  <conditionalFormatting sqref="FK24">
    <cfRule type="expression" dxfId="1043" priority="1161" stopIfTrue="1">
      <formula>WEEKDAY($A24)=1</formula>
    </cfRule>
  </conditionalFormatting>
  <conditionalFormatting sqref="FK24">
    <cfRule type="expression" dxfId="1042" priority="1160" stopIfTrue="1">
      <formula>WEEKDAY($A24)=1</formula>
    </cfRule>
  </conditionalFormatting>
  <conditionalFormatting sqref="FK24">
    <cfRule type="expression" dxfId="1041" priority="1159" stopIfTrue="1">
      <formula>WEEKDAY($A24)=1</formula>
    </cfRule>
  </conditionalFormatting>
  <conditionalFormatting sqref="FK24">
    <cfRule type="expression" dxfId="1040" priority="1158" stopIfTrue="1">
      <formula>WEEKDAY($A24)=1</formula>
    </cfRule>
  </conditionalFormatting>
  <conditionalFormatting sqref="FK24">
    <cfRule type="expression" dxfId="1039" priority="1157" stopIfTrue="1">
      <formula>WEEKDAY($A24)=1</formula>
    </cfRule>
  </conditionalFormatting>
  <conditionalFormatting sqref="FK24">
    <cfRule type="expression" dxfId="1038" priority="1156" stopIfTrue="1">
      <formula>WEEKDAY($A24)=1</formula>
    </cfRule>
  </conditionalFormatting>
  <conditionalFormatting sqref="FK24">
    <cfRule type="expression" dxfId="1037" priority="1155" stopIfTrue="1">
      <formula>WEEKDAY($A24)=1</formula>
    </cfRule>
  </conditionalFormatting>
  <conditionalFormatting sqref="FK24">
    <cfRule type="expression" dxfId="1036" priority="1154" stopIfTrue="1">
      <formula>WEEKDAY($A24)=1</formula>
    </cfRule>
  </conditionalFormatting>
  <conditionalFormatting sqref="FK24">
    <cfRule type="expression" dxfId="1035" priority="1153" stopIfTrue="1">
      <formula>WEEKDAY($A24)=1</formula>
    </cfRule>
  </conditionalFormatting>
  <conditionalFormatting sqref="FK24">
    <cfRule type="expression" dxfId="1034" priority="1152" stopIfTrue="1">
      <formula>WEEKDAY($A24)=1</formula>
    </cfRule>
  </conditionalFormatting>
  <conditionalFormatting sqref="FK24">
    <cfRule type="expression" dxfId="1033" priority="1151" stopIfTrue="1">
      <formula>WEEKDAY($A24)=1</formula>
    </cfRule>
  </conditionalFormatting>
  <conditionalFormatting sqref="FK24">
    <cfRule type="expression" dxfId="1032" priority="1150" stopIfTrue="1">
      <formula>WEEKDAY($A24)=1</formula>
    </cfRule>
  </conditionalFormatting>
  <conditionalFormatting sqref="FK24">
    <cfRule type="expression" dxfId="1031" priority="1149" stopIfTrue="1">
      <formula>WEEKDAY($A24)=1</formula>
    </cfRule>
  </conditionalFormatting>
  <conditionalFormatting sqref="FK24">
    <cfRule type="expression" dxfId="1030" priority="1148" stopIfTrue="1">
      <formula>WEEKDAY($A24)=1</formula>
    </cfRule>
  </conditionalFormatting>
  <conditionalFormatting sqref="FK24">
    <cfRule type="expression" dxfId="1029" priority="1147" stopIfTrue="1">
      <formula>WEEKDAY($A24)=1</formula>
    </cfRule>
  </conditionalFormatting>
  <conditionalFormatting sqref="FK24">
    <cfRule type="expression" dxfId="1028" priority="1146" stopIfTrue="1">
      <formula>WEEKDAY($A24)=1</formula>
    </cfRule>
  </conditionalFormatting>
  <conditionalFormatting sqref="FK24">
    <cfRule type="expression" dxfId="1027" priority="1145" stopIfTrue="1">
      <formula>WEEKDAY($A24)=1</formula>
    </cfRule>
  </conditionalFormatting>
  <conditionalFormatting sqref="FK24">
    <cfRule type="expression" dxfId="1026" priority="1144" stopIfTrue="1">
      <formula>WEEKDAY($A24)=1</formula>
    </cfRule>
  </conditionalFormatting>
  <conditionalFormatting sqref="FK24">
    <cfRule type="expression" dxfId="1025" priority="1143" stopIfTrue="1">
      <formula>WEEKDAY($A24)=1</formula>
    </cfRule>
  </conditionalFormatting>
  <conditionalFormatting sqref="FK24">
    <cfRule type="expression" dxfId="1024" priority="1142" stopIfTrue="1">
      <formula>WEEKDAY($A24)=1</formula>
    </cfRule>
  </conditionalFormatting>
  <conditionalFormatting sqref="FK24">
    <cfRule type="expression" dxfId="1023" priority="1141" stopIfTrue="1">
      <formula>WEEKDAY($A24)=1</formula>
    </cfRule>
  </conditionalFormatting>
  <conditionalFormatting sqref="FK24">
    <cfRule type="expression" dxfId="1022" priority="1140" stopIfTrue="1">
      <formula>WEEKDAY($A24)=1</formula>
    </cfRule>
  </conditionalFormatting>
  <conditionalFormatting sqref="FK24">
    <cfRule type="expression" dxfId="1021" priority="1139" stopIfTrue="1">
      <formula>WEEKDAY($A24)=1</formula>
    </cfRule>
  </conditionalFormatting>
  <conditionalFormatting sqref="FK24">
    <cfRule type="expression" dxfId="1020" priority="1138" stopIfTrue="1">
      <formula>WEEKDAY($A24)=1</formula>
    </cfRule>
  </conditionalFormatting>
  <conditionalFormatting sqref="FK24">
    <cfRule type="expression" dxfId="1019" priority="1136" stopIfTrue="1">
      <formula>WEEKDAY($A24)=1</formula>
    </cfRule>
  </conditionalFormatting>
  <conditionalFormatting sqref="FK24">
    <cfRule type="expression" dxfId="1018" priority="1135" stopIfTrue="1">
      <formula>WEEKDAY($A24)=1</formula>
    </cfRule>
  </conditionalFormatting>
  <conditionalFormatting sqref="FK24">
    <cfRule type="expression" dxfId="1017" priority="1134" stopIfTrue="1">
      <formula>WEEKDAY($A24)=1</formula>
    </cfRule>
  </conditionalFormatting>
  <conditionalFormatting sqref="FK24">
    <cfRule type="expression" dxfId="1016" priority="1133" stopIfTrue="1">
      <formula>WEEKDAY($A24)=1</formula>
    </cfRule>
  </conditionalFormatting>
  <conditionalFormatting sqref="FK24">
    <cfRule type="expression" dxfId="1015" priority="1132" stopIfTrue="1">
      <formula>WEEKDAY($A24)=1</formula>
    </cfRule>
  </conditionalFormatting>
  <conditionalFormatting sqref="FK24">
    <cfRule type="expression" dxfId="1014" priority="1131" stopIfTrue="1">
      <formula>WEEKDAY($A24)=1</formula>
    </cfRule>
  </conditionalFormatting>
  <conditionalFormatting sqref="FK24">
    <cfRule type="expression" dxfId="1013" priority="1130" stopIfTrue="1">
      <formula>WEEKDAY($A24)=1</formula>
    </cfRule>
  </conditionalFormatting>
  <conditionalFormatting sqref="FK24">
    <cfRule type="expression" dxfId="1012" priority="1129" stopIfTrue="1">
      <formula>WEEKDAY($A24)=1</formula>
    </cfRule>
  </conditionalFormatting>
  <conditionalFormatting sqref="FK24">
    <cfRule type="expression" dxfId="1011" priority="1128" stopIfTrue="1">
      <formula>WEEKDAY($A24)=1</formula>
    </cfRule>
  </conditionalFormatting>
  <conditionalFormatting sqref="FK24">
    <cfRule type="expression" dxfId="1010" priority="1127" stopIfTrue="1">
      <formula>WEEKDAY($A24)=1</formula>
    </cfRule>
  </conditionalFormatting>
  <conditionalFormatting sqref="FK24">
    <cfRule type="expression" dxfId="1009" priority="1126" stopIfTrue="1">
      <formula>WEEKDAY($A24)=1</formula>
    </cfRule>
  </conditionalFormatting>
  <conditionalFormatting sqref="FK24">
    <cfRule type="expression" dxfId="1008" priority="1125" stopIfTrue="1">
      <formula>WEEKDAY($A24)=1</formula>
    </cfRule>
  </conditionalFormatting>
  <conditionalFormatting sqref="FK24">
    <cfRule type="expression" dxfId="1007" priority="1124" stopIfTrue="1">
      <formula>WEEKDAY($A24)=1</formula>
    </cfRule>
  </conditionalFormatting>
  <conditionalFormatting sqref="FK24">
    <cfRule type="expression" dxfId="1006" priority="1123" stopIfTrue="1">
      <formula>WEEKDAY($A24)=1</formula>
    </cfRule>
  </conditionalFormatting>
  <conditionalFormatting sqref="FK24">
    <cfRule type="expression" dxfId="1005" priority="1122" stopIfTrue="1">
      <formula>WEEKDAY($A24)=1</formula>
    </cfRule>
  </conditionalFormatting>
  <conditionalFormatting sqref="FK24">
    <cfRule type="expression" dxfId="1004" priority="1121" stopIfTrue="1">
      <formula>WEEKDAY($A24)=1</formula>
    </cfRule>
  </conditionalFormatting>
  <conditionalFormatting sqref="FK24">
    <cfRule type="expression" dxfId="1003" priority="1120" stopIfTrue="1">
      <formula>WEEKDAY($A24)=1</formula>
    </cfRule>
  </conditionalFormatting>
  <conditionalFormatting sqref="FK24">
    <cfRule type="expression" dxfId="1002" priority="1119" stopIfTrue="1">
      <formula>WEEKDAY($A24)=1</formula>
    </cfRule>
  </conditionalFormatting>
  <conditionalFormatting sqref="FK24">
    <cfRule type="expression" dxfId="1001" priority="1118" stopIfTrue="1">
      <formula>WEEKDAY($A24)=1</formula>
    </cfRule>
  </conditionalFormatting>
  <conditionalFormatting sqref="FK24">
    <cfRule type="expression" dxfId="1000" priority="1117" stopIfTrue="1">
      <formula>WEEKDAY($A24)=1</formula>
    </cfRule>
  </conditionalFormatting>
  <conditionalFormatting sqref="FK24">
    <cfRule type="expression" dxfId="999" priority="1116" stopIfTrue="1">
      <formula>WEEKDAY($A24)=1</formula>
    </cfRule>
  </conditionalFormatting>
  <conditionalFormatting sqref="FK24">
    <cfRule type="expression" dxfId="998" priority="1115" stopIfTrue="1">
      <formula>WEEKDAY($A24)=1</formula>
    </cfRule>
  </conditionalFormatting>
  <conditionalFormatting sqref="FK24">
    <cfRule type="expression" dxfId="997" priority="1114" stopIfTrue="1">
      <formula>WEEKDAY($A24)=1</formula>
    </cfRule>
  </conditionalFormatting>
  <conditionalFormatting sqref="FK24">
    <cfRule type="expression" dxfId="996" priority="1113" stopIfTrue="1">
      <formula>WEEKDAY($A24)=1</formula>
    </cfRule>
  </conditionalFormatting>
  <conditionalFormatting sqref="FK24">
    <cfRule type="expression" dxfId="995" priority="1112" stopIfTrue="1">
      <formula>WEEKDAY($A24)=1</formula>
    </cfRule>
  </conditionalFormatting>
  <conditionalFormatting sqref="FK24">
    <cfRule type="expression" dxfId="994" priority="1111" stopIfTrue="1">
      <formula>WEEKDAY($A24)=1</formula>
    </cfRule>
  </conditionalFormatting>
  <conditionalFormatting sqref="FK24">
    <cfRule type="expression" dxfId="993" priority="1110" stopIfTrue="1">
      <formula>WEEKDAY($A24)=1</formula>
    </cfRule>
  </conditionalFormatting>
  <conditionalFormatting sqref="FK24">
    <cfRule type="expression" dxfId="992" priority="1109" stopIfTrue="1">
      <formula>WEEKDAY($A24)=1</formula>
    </cfRule>
  </conditionalFormatting>
  <conditionalFormatting sqref="FK24">
    <cfRule type="expression" dxfId="991" priority="1108" stopIfTrue="1">
      <formula>WEEKDAY($A24)=1</formula>
    </cfRule>
  </conditionalFormatting>
  <conditionalFormatting sqref="FK24">
    <cfRule type="expression" dxfId="990" priority="1107" stopIfTrue="1">
      <formula>WEEKDAY($A24)=1</formula>
    </cfRule>
  </conditionalFormatting>
  <conditionalFormatting sqref="FK24">
    <cfRule type="expression" dxfId="989" priority="1106" stopIfTrue="1">
      <formula>WEEKDAY($A24)=1</formula>
    </cfRule>
  </conditionalFormatting>
  <conditionalFormatting sqref="FK24">
    <cfRule type="expression" dxfId="988" priority="1105" stopIfTrue="1">
      <formula>WEEKDAY($A24)=1</formula>
    </cfRule>
  </conditionalFormatting>
  <conditionalFormatting sqref="FK24">
    <cfRule type="expression" dxfId="987" priority="1104" stopIfTrue="1">
      <formula>WEEKDAY($A24)=1</formula>
    </cfRule>
  </conditionalFormatting>
  <conditionalFormatting sqref="FK24">
    <cfRule type="expression" dxfId="986" priority="1103" stopIfTrue="1">
      <formula>WEEKDAY($A24)=1</formula>
    </cfRule>
  </conditionalFormatting>
  <conditionalFormatting sqref="FK24">
    <cfRule type="expression" dxfId="985" priority="1099" stopIfTrue="1">
      <formula>WEEKDAY($A24)=1</formula>
    </cfRule>
  </conditionalFormatting>
  <conditionalFormatting sqref="FK24">
    <cfRule type="expression" dxfId="984" priority="1102" stopIfTrue="1">
      <formula>WEEKDAY($A24)=1</formula>
    </cfRule>
  </conditionalFormatting>
  <conditionalFormatting sqref="FK24">
    <cfRule type="expression" dxfId="983" priority="1101" stopIfTrue="1">
      <formula>WEEKDAY($A24)=1</formula>
    </cfRule>
  </conditionalFormatting>
  <conditionalFormatting sqref="FK24">
    <cfRule type="expression" dxfId="982" priority="1100" stopIfTrue="1">
      <formula>WEEKDAY($A24)=1</formula>
    </cfRule>
  </conditionalFormatting>
  <conditionalFormatting sqref="FK24">
    <cfRule type="expression" dxfId="981" priority="1098" stopIfTrue="1">
      <formula>WEEKDAY($A24)=1</formula>
    </cfRule>
  </conditionalFormatting>
  <conditionalFormatting sqref="FK24">
    <cfRule type="expression" dxfId="980" priority="1097" stopIfTrue="1">
      <formula>WEEKDAY($A24)=1</formula>
    </cfRule>
  </conditionalFormatting>
  <conditionalFormatting sqref="FK24">
    <cfRule type="expression" dxfId="979" priority="1096" stopIfTrue="1">
      <formula>WEEKDAY($A24)=1</formula>
    </cfRule>
  </conditionalFormatting>
  <conditionalFormatting sqref="FK24">
    <cfRule type="expression" dxfId="978" priority="1095" stopIfTrue="1">
      <formula>WEEKDAY($A24)=1</formula>
    </cfRule>
  </conditionalFormatting>
  <conditionalFormatting sqref="FK24">
    <cfRule type="expression" dxfId="977" priority="1048" stopIfTrue="1">
      <formula>WEEKDAY($A24)=1</formula>
    </cfRule>
  </conditionalFormatting>
  <conditionalFormatting sqref="FK24">
    <cfRule type="expression" dxfId="976" priority="1094" stopIfTrue="1">
      <formula>WEEKDAY($A24)=1</formula>
    </cfRule>
  </conditionalFormatting>
  <conditionalFormatting sqref="FK24">
    <cfRule type="expression" dxfId="975" priority="1093" stopIfTrue="1">
      <formula>WEEKDAY($A24)=1</formula>
    </cfRule>
  </conditionalFormatting>
  <conditionalFormatting sqref="FK24">
    <cfRule type="expression" dxfId="974" priority="1092" stopIfTrue="1">
      <formula>WEEKDAY($A24)=1</formula>
    </cfRule>
  </conditionalFormatting>
  <conditionalFormatting sqref="FK24">
    <cfRule type="expression" dxfId="973" priority="1091" stopIfTrue="1">
      <formula>WEEKDAY($A24)=1</formula>
    </cfRule>
  </conditionalFormatting>
  <conditionalFormatting sqref="FK24">
    <cfRule type="expression" dxfId="972" priority="1090" stopIfTrue="1">
      <formula>WEEKDAY($A24)=1</formula>
    </cfRule>
  </conditionalFormatting>
  <conditionalFormatting sqref="FK24">
    <cfRule type="expression" dxfId="971" priority="1089" stopIfTrue="1">
      <formula>WEEKDAY($A24)=1</formula>
    </cfRule>
  </conditionalFormatting>
  <conditionalFormatting sqref="FK24">
    <cfRule type="expression" dxfId="970" priority="1088" stopIfTrue="1">
      <formula>WEEKDAY($A24)=1</formula>
    </cfRule>
  </conditionalFormatting>
  <conditionalFormatting sqref="FK24">
    <cfRule type="expression" dxfId="969" priority="1087" stopIfTrue="1">
      <formula>WEEKDAY($A24)=1</formula>
    </cfRule>
  </conditionalFormatting>
  <conditionalFormatting sqref="FK24">
    <cfRule type="expression" dxfId="968" priority="1086" stopIfTrue="1">
      <formula>WEEKDAY($A24)=1</formula>
    </cfRule>
  </conditionalFormatting>
  <conditionalFormatting sqref="FK24">
    <cfRule type="expression" dxfId="967" priority="1085" stopIfTrue="1">
      <formula>WEEKDAY($A24)=1</formula>
    </cfRule>
  </conditionalFormatting>
  <conditionalFormatting sqref="FK24">
    <cfRule type="expression" dxfId="966" priority="1084" stopIfTrue="1">
      <formula>WEEKDAY($A24)=1</formula>
    </cfRule>
  </conditionalFormatting>
  <conditionalFormatting sqref="FK24">
    <cfRule type="expression" dxfId="965" priority="1083" stopIfTrue="1">
      <formula>WEEKDAY($A24)=1</formula>
    </cfRule>
  </conditionalFormatting>
  <conditionalFormatting sqref="FK24">
    <cfRule type="expression" dxfId="964" priority="1082" stopIfTrue="1">
      <formula>WEEKDAY($A24)=1</formula>
    </cfRule>
  </conditionalFormatting>
  <conditionalFormatting sqref="FK24">
    <cfRule type="expression" dxfId="963" priority="1081" stopIfTrue="1">
      <formula>WEEKDAY($A24)=1</formula>
    </cfRule>
  </conditionalFormatting>
  <conditionalFormatting sqref="FK24">
    <cfRule type="expression" dxfId="962" priority="1080" stopIfTrue="1">
      <formula>WEEKDAY($A24)=1</formula>
    </cfRule>
  </conditionalFormatting>
  <conditionalFormatting sqref="FK24">
    <cfRule type="expression" dxfId="961" priority="1079" stopIfTrue="1">
      <formula>WEEKDAY($A24)=1</formula>
    </cfRule>
  </conditionalFormatting>
  <conditionalFormatting sqref="FK24">
    <cfRule type="expression" dxfId="960" priority="1078" stopIfTrue="1">
      <formula>WEEKDAY($A24)=1</formula>
    </cfRule>
  </conditionalFormatting>
  <conditionalFormatting sqref="FK24">
    <cfRule type="expression" dxfId="959" priority="1077" stopIfTrue="1">
      <formula>WEEKDAY($A24)=1</formula>
    </cfRule>
  </conditionalFormatting>
  <conditionalFormatting sqref="FK24">
    <cfRule type="expression" dxfId="958" priority="1076" stopIfTrue="1">
      <formula>WEEKDAY($A24)=1</formula>
    </cfRule>
  </conditionalFormatting>
  <conditionalFormatting sqref="FK24">
    <cfRule type="expression" dxfId="957" priority="1075" stopIfTrue="1">
      <formula>WEEKDAY($A24)=1</formula>
    </cfRule>
  </conditionalFormatting>
  <conditionalFormatting sqref="FK24">
    <cfRule type="expression" dxfId="956" priority="1074" stopIfTrue="1">
      <formula>WEEKDAY($A24)=1</formula>
    </cfRule>
  </conditionalFormatting>
  <conditionalFormatting sqref="FK24">
    <cfRule type="expression" dxfId="955" priority="1073" stopIfTrue="1">
      <formula>WEEKDAY($A24)=1</formula>
    </cfRule>
  </conditionalFormatting>
  <conditionalFormatting sqref="FK24">
    <cfRule type="expression" dxfId="954" priority="1072" stopIfTrue="1">
      <formula>WEEKDAY($A24)=1</formula>
    </cfRule>
  </conditionalFormatting>
  <conditionalFormatting sqref="FK24">
    <cfRule type="expression" dxfId="953" priority="1071" stopIfTrue="1">
      <formula>WEEKDAY($A24)=1</formula>
    </cfRule>
  </conditionalFormatting>
  <conditionalFormatting sqref="FK24">
    <cfRule type="expression" dxfId="952" priority="1070" stopIfTrue="1">
      <formula>WEEKDAY($A24)=1</formula>
    </cfRule>
  </conditionalFormatting>
  <conditionalFormatting sqref="FK24">
    <cfRule type="expression" dxfId="951" priority="1069" stopIfTrue="1">
      <formula>WEEKDAY($A24)=1</formula>
    </cfRule>
  </conditionalFormatting>
  <conditionalFormatting sqref="FK24">
    <cfRule type="expression" dxfId="950" priority="1068" stopIfTrue="1">
      <formula>WEEKDAY($A24)=1</formula>
    </cfRule>
  </conditionalFormatting>
  <conditionalFormatting sqref="FK24">
    <cfRule type="expression" dxfId="949" priority="1067" stopIfTrue="1">
      <formula>WEEKDAY($A24)=1</formula>
    </cfRule>
  </conditionalFormatting>
  <conditionalFormatting sqref="FK24">
    <cfRule type="expression" dxfId="948" priority="1066" stopIfTrue="1">
      <formula>WEEKDAY($A24)=1</formula>
    </cfRule>
  </conditionalFormatting>
  <conditionalFormatting sqref="FK24">
    <cfRule type="expression" dxfId="947" priority="1065" stopIfTrue="1">
      <formula>WEEKDAY($A24)=1</formula>
    </cfRule>
  </conditionalFormatting>
  <conditionalFormatting sqref="FK24">
    <cfRule type="expression" dxfId="946" priority="1064" stopIfTrue="1">
      <formula>WEEKDAY($A24)=1</formula>
    </cfRule>
  </conditionalFormatting>
  <conditionalFormatting sqref="FK24">
    <cfRule type="expression" dxfId="945" priority="1063" stopIfTrue="1">
      <formula>WEEKDAY($A24)=1</formula>
    </cfRule>
  </conditionalFormatting>
  <conditionalFormatting sqref="FK24">
    <cfRule type="expression" dxfId="944" priority="1062" stopIfTrue="1">
      <formula>WEEKDAY($A24)=1</formula>
    </cfRule>
  </conditionalFormatting>
  <conditionalFormatting sqref="FK24">
    <cfRule type="expression" dxfId="943" priority="1061" stopIfTrue="1">
      <formula>WEEKDAY($A24)=1</formula>
    </cfRule>
  </conditionalFormatting>
  <conditionalFormatting sqref="FK24">
    <cfRule type="expression" dxfId="942" priority="1060" stopIfTrue="1">
      <formula>WEEKDAY($A24)=1</formula>
    </cfRule>
  </conditionalFormatting>
  <conditionalFormatting sqref="FK24">
    <cfRule type="expression" dxfId="941" priority="1059" stopIfTrue="1">
      <formula>WEEKDAY($A24)=1</formula>
    </cfRule>
  </conditionalFormatting>
  <conditionalFormatting sqref="FK24">
    <cfRule type="expression" dxfId="940" priority="1058" stopIfTrue="1">
      <formula>WEEKDAY($A24)=1</formula>
    </cfRule>
  </conditionalFormatting>
  <conditionalFormatting sqref="FK24">
    <cfRule type="expression" dxfId="939" priority="1057" stopIfTrue="1">
      <formula>WEEKDAY($A24)=1</formula>
    </cfRule>
  </conditionalFormatting>
  <conditionalFormatting sqref="FK24">
    <cfRule type="expression" dxfId="938" priority="1056" stopIfTrue="1">
      <formula>WEEKDAY($A24)=1</formula>
    </cfRule>
  </conditionalFormatting>
  <conditionalFormatting sqref="FK24">
    <cfRule type="expression" dxfId="937" priority="1055" stopIfTrue="1">
      <formula>WEEKDAY($A24)=1</formula>
    </cfRule>
  </conditionalFormatting>
  <conditionalFormatting sqref="FK24">
    <cfRule type="expression" dxfId="936" priority="1054" stopIfTrue="1">
      <formula>WEEKDAY($A24)=1</formula>
    </cfRule>
  </conditionalFormatting>
  <conditionalFormatting sqref="FK24">
    <cfRule type="expression" dxfId="935" priority="1053" stopIfTrue="1">
      <formula>WEEKDAY($A24)=1</formula>
    </cfRule>
  </conditionalFormatting>
  <conditionalFormatting sqref="FK24">
    <cfRule type="expression" dxfId="934" priority="1052" stopIfTrue="1">
      <formula>WEEKDAY($A24)=1</formula>
    </cfRule>
  </conditionalFormatting>
  <conditionalFormatting sqref="FK24">
    <cfRule type="expression" dxfId="933" priority="1051" stopIfTrue="1">
      <formula>WEEKDAY($A24)=1</formula>
    </cfRule>
  </conditionalFormatting>
  <conditionalFormatting sqref="FK24">
    <cfRule type="expression" dxfId="932" priority="1050" stopIfTrue="1">
      <formula>WEEKDAY($A24)=1</formula>
    </cfRule>
  </conditionalFormatting>
  <conditionalFormatting sqref="FK24">
    <cfRule type="expression" dxfId="931" priority="1049" stopIfTrue="1">
      <formula>WEEKDAY($A24)=1</formula>
    </cfRule>
  </conditionalFormatting>
  <conditionalFormatting sqref="FK24">
    <cfRule type="expression" dxfId="930" priority="1044" stopIfTrue="1">
      <formula>WEEKDAY($A24)=1</formula>
    </cfRule>
  </conditionalFormatting>
  <conditionalFormatting sqref="FK24">
    <cfRule type="expression" dxfId="929" priority="1047" stopIfTrue="1">
      <formula>WEEKDAY($A24)=1</formula>
    </cfRule>
  </conditionalFormatting>
  <conditionalFormatting sqref="FK24">
    <cfRule type="expression" dxfId="928" priority="1046" stopIfTrue="1">
      <formula>WEEKDAY($A24)=1</formula>
    </cfRule>
  </conditionalFormatting>
  <conditionalFormatting sqref="FK24">
    <cfRule type="expression" dxfId="927" priority="1045" stopIfTrue="1">
      <formula>WEEKDAY($A24)=1</formula>
    </cfRule>
  </conditionalFormatting>
  <conditionalFormatting sqref="FK24">
    <cfRule type="expression" dxfId="926" priority="1043" stopIfTrue="1">
      <formula>WEEKDAY($A24)=1</formula>
    </cfRule>
  </conditionalFormatting>
  <conditionalFormatting sqref="FK24">
    <cfRule type="expression" dxfId="925" priority="1042" stopIfTrue="1">
      <formula>WEEKDAY($A24)=1</formula>
    </cfRule>
  </conditionalFormatting>
  <conditionalFormatting sqref="FK24">
    <cfRule type="expression" dxfId="924" priority="1041" stopIfTrue="1">
      <formula>WEEKDAY($A24)=1</formula>
    </cfRule>
  </conditionalFormatting>
  <conditionalFormatting sqref="FK24">
    <cfRule type="expression" dxfId="923" priority="1040" stopIfTrue="1">
      <formula>WEEKDAY($A24)=1</formula>
    </cfRule>
  </conditionalFormatting>
  <conditionalFormatting sqref="FK24">
    <cfRule type="expression" dxfId="922" priority="993" stopIfTrue="1">
      <formula>WEEKDAY($A24)=1</formula>
    </cfRule>
  </conditionalFormatting>
  <conditionalFormatting sqref="FK24">
    <cfRule type="expression" dxfId="921" priority="1039" stopIfTrue="1">
      <formula>WEEKDAY($A24)=1</formula>
    </cfRule>
  </conditionalFormatting>
  <conditionalFormatting sqref="FK24">
    <cfRule type="expression" dxfId="920" priority="1038" stopIfTrue="1">
      <formula>WEEKDAY($A24)=1</formula>
    </cfRule>
  </conditionalFormatting>
  <conditionalFormatting sqref="FK24">
    <cfRule type="expression" dxfId="919" priority="1037" stopIfTrue="1">
      <formula>WEEKDAY($A24)=1</formula>
    </cfRule>
  </conditionalFormatting>
  <conditionalFormatting sqref="FK24">
    <cfRule type="expression" dxfId="918" priority="1036" stopIfTrue="1">
      <formula>WEEKDAY($A24)=1</formula>
    </cfRule>
  </conditionalFormatting>
  <conditionalFormatting sqref="FK24">
    <cfRule type="expression" dxfId="917" priority="1035" stopIfTrue="1">
      <formula>WEEKDAY($A24)=1</formula>
    </cfRule>
  </conditionalFormatting>
  <conditionalFormatting sqref="FK24">
    <cfRule type="expression" dxfId="916" priority="1034" stopIfTrue="1">
      <formula>WEEKDAY($A24)=1</formula>
    </cfRule>
  </conditionalFormatting>
  <conditionalFormatting sqref="FK24">
    <cfRule type="expression" dxfId="915" priority="1033" stopIfTrue="1">
      <formula>WEEKDAY($A24)=1</formula>
    </cfRule>
  </conditionalFormatting>
  <conditionalFormatting sqref="FK24">
    <cfRule type="expression" dxfId="914" priority="1032" stopIfTrue="1">
      <formula>WEEKDAY($A24)=1</formula>
    </cfRule>
  </conditionalFormatting>
  <conditionalFormatting sqref="FK24">
    <cfRule type="expression" dxfId="913" priority="1031" stopIfTrue="1">
      <formula>WEEKDAY($A24)=1</formula>
    </cfRule>
  </conditionalFormatting>
  <conditionalFormatting sqref="FK24">
    <cfRule type="expression" dxfId="912" priority="1030" stopIfTrue="1">
      <formula>WEEKDAY($A24)=1</formula>
    </cfRule>
  </conditionalFormatting>
  <conditionalFormatting sqref="FK24">
    <cfRule type="expression" dxfId="911" priority="1029" stopIfTrue="1">
      <formula>WEEKDAY($A24)=1</formula>
    </cfRule>
  </conditionalFormatting>
  <conditionalFormatting sqref="FK24">
    <cfRule type="expression" dxfId="910" priority="1028" stopIfTrue="1">
      <formula>WEEKDAY($A24)=1</formula>
    </cfRule>
  </conditionalFormatting>
  <conditionalFormatting sqref="FK24">
    <cfRule type="expression" dxfId="909" priority="1027" stopIfTrue="1">
      <formula>WEEKDAY($A24)=1</formula>
    </cfRule>
  </conditionalFormatting>
  <conditionalFormatting sqref="FK24">
    <cfRule type="expression" dxfId="908" priority="1026" stopIfTrue="1">
      <formula>WEEKDAY($A24)=1</formula>
    </cfRule>
  </conditionalFormatting>
  <conditionalFormatting sqref="FK24">
    <cfRule type="expression" dxfId="907" priority="1025" stopIfTrue="1">
      <formula>WEEKDAY($A24)=1</formula>
    </cfRule>
  </conditionalFormatting>
  <conditionalFormatting sqref="FK24">
    <cfRule type="expression" dxfId="906" priority="1024" stopIfTrue="1">
      <formula>WEEKDAY($A24)=1</formula>
    </cfRule>
  </conditionalFormatting>
  <conditionalFormatting sqref="FK24">
    <cfRule type="expression" dxfId="905" priority="1023" stopIfTrue="1">
      <formula>WEEKDAY($A24)=1</formula>
    </cfRule>
  </conditionalFormatting>
  <conditionalFormatting sqref="FK24">
    <cfRule type="expression" dxfId="904" priority="1022" stopIfTrue="1">
      <formula>WEEKDAY($A24)=1</formula>
    </cfRule>
  </conditionalFormatting>
  <conditionalFormatting sqref="FK24">
    <cfRule type="expression" dxfId="903" priority="1021" stopIfTrue="1">
      <formula>WEEKDAY($A24)=1</formula>
    </cfRule>
  </conditionalFormatting>
  <conditionalFormatting sqref="FK24">
    <cfRule type="expression" dxfId="902" priority="1020" stopIfTrue="1">
      <formula>WEEKDAY($A24)=1</formula>
    </cfRule>
  </conditionalFormatting>
  <conditionalFormatting sqref="FK24">
    <cfRule type="expression" dxfId="901" priority="1019" stopIfTrue="1">
      <formula>WEEKDAY($A24)=1</formula>
    </cfRule>
  </conditionalFormatting>
  <conditionalFormatting sqref="FK24">
    <cfRule type="expression" dxfId="900" priority="1018" stopIfTrue="1">
      <formula>WEEKDAY($A24)=1</formula>
    </cfRule>
  </conditionalFormatting>
  <conditionalFormatting sqref="FK24">
    <cfRule type="expression" dxfId="899" priority="1017" stopIfTrue="1">
      <formula>WEEKDAY($A24)=1</formula>
    </cfRule>
  </conditionalFormatting>
  <conditionalFormatting sqref="FK24">
    <cfRule type="expression" dxfId="898" priority="1016" stopIfTrue="1">
      <formula>WEEKDAY($A24)=1</formula>
    </cfRule>
  </conditionalFormatting>
  <conditionalFormatting sqref="FK24">
    <cfRule type="expression" dxfId="897" priority="1015" stopIfTrue="1">
      <formula>WEEKDAY($A24)=1</formula>
    </cfRule>
  </conditionalFormatting>
  <conditionalFormatting sqref="FK24">
    <cfRule type="expression" dxfId="896" priority="1014" stopIfTrue="1">
      <formula>WEEKDAY($A24)=1</formula>
    </cfRule>
  </conditionalFormatting>
  <conditionalFormatting sqref="FK24">
    <cfRule type="expression" dxfId="895" priority="1013" stopIfTrue="1">
      <formula>WEEKDAY($A24)=1</formula>
    </cfRule>
  </conditionalFormatting>
  <conditionalFormatting sqref="FK24">
    <cfRule type="expression" dxfId="894" priority="1012" stopIfTrue="1">
      <formula>WEEKDAY($A24)=1</formula>
    </cfRule>
  </conditionalFormatting>
  <conditionalFormatting sqref="FK24">
    <cfRule type="expression" dxfId="893" priority="1011" stopIfTrue="1">
      <formula>WEEKDAY($A24)=1</formula>
    </cfRule>
  </conditionalFormatting>
  <conditionalFormatting sqref="FK24">
    <cfRule type="expression" dxfId="892" priority="1010" stopIfTrue="1">
      <formula>WEEKDAY($A24)=1</formula>
    </cfRule>
  </conditionalFormatting>
  <conditionalFormatting sqref="FK24">
    <cfRule type="expression" dxfId="891" priority="1009" stopIfTrue="1">
      <formula>WEEKDAY($A24)=1</formula>
    </cfRule>
  </conditionalFormatting>
  <conditionalFormatting sqref="FK24">
    <cfRule type="expression" dxfId="890" priority="1008" stopIfTrue="1">
      <formula>WEEKDAY($A24)=1</formula>
    </cfRule>
  </conditionalFormatting>
  <conditionalFormatting sqref="FK24">
    <cfRule type="expression" dxfId="889" priority="1007" stopIfTrue="1">
      <formula>WEEKDAY($A24)=1</formula>
    </cfRule>
  </conditionalFormatting>
  <conditionalFormatting sqref="FK24">
    <cfRule type="expression" dxfId="888" priority="1006" stopIfTrue="1">
      <formula>WEEKDAY($A24)=1</formula>
    </cfRule>
  </conditionalFormatting>
  <conditionalFormatting sqref="FK24">
    <cfRule type="expression" dxfId="887" priority="1005" stopIfTrue="1">
      <formula>WEEKDAY($A24)=1</formula>
    </cfRule>
  </conditionalFormatting>
  <conditionalFormatting sqref="FK24">
    <cfRule type="expression" dxfId="886" priority="1004" stopIfTrue="1">
      <formula>WEEKDAY($A24)=1</formula>
    </cfRule>
  </conditionalFormatting>
  <conditionalFormatting sqref="FK24">
    <cfRule type="expression" dxfId="885" priority="1003" stopIfTrue="1">
      <formula>WEEKDAY($A24)=1</formula>
    </cfRule>
  </conditionalFormatting>
  <conditionalFormatting sqref="FK24">
    <cfRule type="expression" dxfId="884" priority="1002" stopIfTrue="1">
      <formula>WEEKDAY($A24)=1</formula>
    </cfRule>
  </conditionalFormatting>
  <conditionalFormatting sqref="FK24">
    <cfRule type="expression" dxfId="883" priority="1001" stopIfTrue="1">
      <formula>WEEKDAY($A24)=1</formula>
    </cfRule>
  </conditionalFormatting>
  <conditionalFormatting sqref="FK24">
    <cfRule type="expression" dxfId="882" priority="1000" stopIfTrue="1">
      <formula>WEEKDAY($A24)=1</formula>
    </cfRule>
  </conditionalFormatting>
  <conditionalFormatting sqref="FK24">
    <cfRule type="expression" dxfId="881" priority="999" stopIfTrue="1">
      <formula>WEEKDAY($A24)=1</formula>
    </cfRule>
  </conditionalFormatting>
  <conditionalFormatting sqref="FK24">
    <cfRule type="expression" dxfId="880" priority="998" stopIfTrue="1">
      <formula>WEEKDAY($A24)=1</formula>
    </cfRule>
  </conditionalFormatting>
  <conditionalFormatting sqref="FK24">
    <cfRule type="expression" dxfId="879" priority="997" stopIfTrue="1">
      <formula>WEEKDAY($A24)=1</formula>
    </cfRule>
  </conditionalFormatting>
  <conditionalFormatting sqref="FK24">
    <cfRule type="expression" dxfId="878" priority="996" stopIfTrue="1">
      <formula>WEEKDAY($A24)=1</formula>
    </cfRule>
  </conditionalFormatting>
  <conditionalFormatting sqref="FK24">
    <cfRule type="expression" dxfId="877" priority="995" stopIfTrue="1">
      <formula>WEEKDAY($A24)=1</formula>
    </cfRule>
  </conditionalFormatting>
  <conditionalFormatting sqref="FK24">
    <cfRule type="expression" dxfId="876" priority="994" stopIfTrue="1">
      <formula>WEEKDAY($A24)=1</formula>
    </cfRule>
  </conditionalFormatting>
  <conditionalFormatting sqref="FK24">
    <cfRule type="expression" dxfId="875" priority="992" stopIfTrue="1">
      <formula>WEEKDAY($A24)=1</formula>
    </cfRule>
  </conditionalFormatting>
  <conditionalFormatting sqref="FK24">
    <cfRule type="expression" dxfId="874" priority="991" stopIfTrue="1">
      <formula>WEEKDAY($A24)=1</formula>
    </cfRule>
  </conditionalFormatting>
  <conditionalFormatting sqref="FK24">
    <cfRule type="expression" dxfId="873" priority="990" stopIfTrue="1">
      <formula>WEEKDAY($A24)=1</formula>
    </cfRule>
  </conditionalFormatting>
  <conditionalFormatting sqref="FK24">
    <cfRule type="expression" dxfId="872" priority="989" stopIfTrue="1">
      <formula>WEEKDAY($A24)=1</formula>
    </cfRule>
  </conditionalFormatting>
  <conditionalFormatting sqref="FK24">
    <cfRule type="expression" dxfId="871" priority="988" stopIfTrue="1">
      <formula>WEEKDAY($A24)=1</formula>
    </cfRule>
  </conditionalFormatting>
  <conditionalFormatting sqref="FK24">
    <cfRule type="expression" dxfId="870" priority="987" stopIfTrue="1">
      <formula>WEEKDAY($A24)=1</formula>
    </cfRule>
  </conditionalFormatting>
  <conditionalFormatting sqref="FK24">
    <cfRule type="expression" dxfId="869" priority="986" stopIfTrue="1">
      <formula>WEEKDAY($A24)=1</formula>
    </cfRule>
  </conditionalFormatting>
  <conditionalFormatting sqref="FK24">
    <cfRule type="expression" dxfId="868" priority="985" stopIfTrue="1">
      <formula>WEEKDAY($A24)=1</formula>
    </cfRule>
  </conditionalFormatting>
  <conditionalFormatting sqref="FK24">
    <cfRule type="expression" dxfId="867" priority="984" stopIfTrue="1">
      <formula>WEEKDAY($A24)=1</formula>
    </cfRule>
  </conditionalFormatting>
  <conditionalFormatting sqref="FK24">
    <cfRule type="expression" dxfId="866" priority="983" stopIfTrue="1">
      <formula>WEEKDAY($A24)=1</formula>
    </cfRule>
  </conditionalFormatting>
  <conditionalFormatting sqref="FK24">
    <cfRule type="expression" dxfId="865" priority="982" stopIfTrue="1">
      <formula>WEEKDAY($A24)=1</formula>
    </cfRule>
  </conditionalFormatting>
  <conditionalFormatting sqref="FK24">
    <cfRule type="expression" dxfId="864" priority="981" stopIfTrue="1">
      <formula>WEEKDAY($A24)=1</formula>
    </cfRule>
  </conditionalFormatting>
  <conditionalFormatting sqref="FK24">
    <cfRule type="expression" dxfId="863" priority="980" stopIfTrue="1">
      <formula>WEEKDAY($A24)=1</formula>
    </cfRule>
  </conditionalFormatting>
  <conditionalFormatting sqref="FK24">
    <cfRule type="expression" dxfId="862" priority="979" stopIfTrue="1">
      <formula>WEEKDAY($A24)=1</formula>
    </cfRule>
  </conditionalFormatting>
  <conditionalFormatting sqref="FK24">
    <cfRule type="expression" dxfId="861" priority="978" stopIfTrue="1">
      <formula>WEEKDAY($A24)=1</formula>
    </cfRule>
  </conditionalFormatting>
  <conditionalFormatting sqref="FK24">
    <cfRule type="expression" dxfId="860" priority="977" stopIfTrue="1">
      <formula>WEEKDAY($A24)=1</formula>
    </cfRule>
  </conditionalFormatting>
  <conditionalFormatting sqref="FK24">
    <cfRule type="expression" dxfId="859" priority="976" stopIfTrue="1">
      <formula>WEEKDAY($A24)=1</formula>
    </cfRule>
  </conditionalFormatting>
  <conditionalFormatting sqref="FK24">
    <cfRule type="expression" dxfId="858" priority="975" stopIfTrue="1">
      <formula>WEEKDAY($A24)=1</formula>
    </cfRule>
  </conditionalFormatting>
  <conditionalFormatting sqref="FK24">
    <cfRule type="expression" dxfId="857" priority="974" stopIfTrue="1">
      <formula>WEEKDAY($A24)=1</formula>
    </cfRule>
  </conditionalFormatting>
  <conditionalFormatting sqref="FK24">
    <cfRule type="expression" dxfId="856" priority="973" stopIfTrue="1">
      <formula>WEEKDAY($A24)=1</formula>
    </cfRule>
  </conditionalFormatting>
  <conditionalFormatting sqref="FK24">
    <cfRule type="expression" dxfId="855" priority="972" stopIfTrue="1">
      <formula>WEEKDAY($A24)=1</formula>
    </cfRule>
  </conditionalFormatting>
  <conditionalFormatting sqref="FK24">
    <cfRule type="expression" dxfId="854" priority="971" stopIfTrue="1">
      <formula>WEEKDAY($A24)=1</formula>
    </cfRule>
  </conditionalFormatting>
  <conditionalFormatting sqref="FK24">
    <cfRule type="expression" dxfId="853" priority="970" stopIfTrue="1">
      <formula>WEEKDAY($A24)=1</formula>
    </cfRule>
  </conditionalFormatting>
  <conditionalFormatting sqref="FK24">
    <cfRule type="expression" dxfId="852" priority="969" stopIfTrue="1">
      <formula>WEEKDAY($A24)=1</formula>
    </cfRule>
  </conditionalFormatting>
  <conditionalFormatting sqref="FK24">
    <cfRule type="expression" dxfId="851" priority="968" stopIfTrue="1">
      <formula>WEEKDAY($A24)=1</formula>
    </cfRule>
  </conditionalFormatting>
  <conditionalFormatting sqref="FK24">
    <cfRule type="expression" dxfId="850" priority="967" stopIfTrue="1">
      <formula>WEEKDAY($A24)=1</formula>
    </cfRule>
  </conditionalFormatting>
  <conditionalFormatting sqref="FK24">
    <cfRule type="expression" dxfId="849" priority="966" stopIfTrue="1">
      <formula>WEEKDAY($A24)=1</formula>
    </cfRule>
  </conditionalFormatting>
  <conditionalFormatting sqref="FK24">
    <cfRule type="expression" dxfId="848" priority="965" stopIfTrue="1">
      <formula>WEEKDAY($A24)=1</formula>
    </cfRule>
  </conditionalFormatting>
  <conditionalFormatting sqref="FK24">
    <cfRule type="expression" dxfId="847" priority="964" stopIfTrue="1">
      <formula>WEEKDAY($A24)=1</formula>
    </cfRule>
  </conditionalFormatting>
  <conditionalFormatting sqref="FK24">
    <cfRule type="expression" dxfId="846" priority="963" stopIfTrue="1">
      <formula>WEEKDAY($A24)=1</formula>
    </cfRule>
  </conditionalFormatting>
  <conditionalFormatting sqref="FK24">
    <cfRule type="expression" dxfId="845" priority="962" stopIfTrue="1">
      <formula>WEEKDAY($A24)=1</formula>
    </cfRule>
  </conditionalFormatting>
  <conditionalFormatting sqref="FK24">
    <cfRule type="expression" dxfId="844" priority="961" stopIfTrue="1">
      <formula>WEEKDAY($A24)=1</formula>
    </cfRule>
  </conditionalFormatting>
  <conditionalFormatting sqref="FK24">
    <cfRule type="expression" dxfId="843" priority="960" stopIfTrue="1">
      <formula>WEEKDAY($A24)=1</formula>
    </cfRule>
  </conditionalFormatting>
  <conditionalFormatting sqref="FK24">
    <cfRule type="expression" dxfId="842" priority="959" stopIfTrue="1">
      <formula>WEEKDAY($A24)=1</formula>
    </cfRule>
  </conditionalFormatting>
  <conditionalFormatting sqref="FK24">
    <cfRule type="expression" dxfId="841" priority="955" stopIfTrue="1">
      <formula>WEEKDAY($A24)=1</formula>
    </cfRule>
  </conditionalFormatting>
  <conditionalFormatting sqref="FK24">
    <cfRule type="expression" dxfId="840" priority="958" stopIfTrue="1">
      <formula>WEEKDAY($A24)=1</formula>
    </cfRule>
  </conditionalFormatting>
  <conditionalFormatting sqref="FK24">
    <cfRule type="expression" dxfId="839" priority="957" stopIfTrue="1">
      <formula>WEEKDAY($A24)=1</formula>
    </cfRule>
  </conditionalFormatting>
  <conditionalFormatting sqref="FK24">
    <cfRule type="expression" dxfId="838" priority="956" stopIfTrue="1">
      <formula>WEEKDAY($A24)=1</formula>
    </cfRule>
  </conditionalFormatting>
  <conditionalFormatting sqref="FK24">
    <cfRule type="expression" dxfId="837" priority="954" stopIfTrue="1">
      <formula>WEEKDAY($A24)=1</formula>
    </cfRule>
  </conditionalFormatting>
  <conditionalFormatting sqref="FK24">
    <cfRule type="expression" dxfId="836" priority="953" stopIfTrue="1">
      <formula>WEEKDAY($A24)=1</formula>
    </cfRule>
  </conditionalFormatting>
  <conditionalFormatting sqref="FK24">
    <cfRule type="expression" dxfId="835" priority="952" stopIfTrue="1">
      <formula>WEEKDAY($A24)=1</formula>
    </cfRule>
  </conditionalFormatting>
  <conditionalFormatting sqref="FK24">
    <cfRule type="expression" dxfId="834" priority="951" stopIfTrue="1">
      <formula>WEEKDAY($A24)=1</formula>
    </cfRule>
  </conditionalFormatting>
  <conditionalFormatting sqref="FK24">
    <cfRule type="expression" dxfId="833" priority="904" stopIfTrue="1">
      <formula>WEEKDAY($A24)=1</formula>
    </cfRule>
  </conditionalFormatting>
  <conditionalFormatting sqref="FK24">
    <cfRule type="expression" dxfId="832" priority="950" stopIfTrue="1">
      <formula>WEEKDAY($A24)=1</formula>
    </cfRule>
  </conditionalFormatting>
  <conditionalFormatting sqref="FK24">
    <cfRule type="expression" dxfId="831" priority="949" stopIfTrue="1">
      <formula>WEEKDAY($A24)=1</formula>
    </cfRule>
  </conditionalFormatting>
  <conditionalFormatting sqref="FK24">
    <cfRule type="expression" dxfId="830" priority="948" stopIfTrue="1">
      <formula>WEEKDAY($A24)=1</formula>
    </cfRule>
  </conditionalFormatting>
  <conditionalFormatting sqref="FK24">
    <cfRule type="expression" dxfId="829" priority="947" stopIfTrue="1">
      <formula>WEEKDAY($A24)=1</formula>
    </cfRule>
  </conditionalFormatting>
  <conditionalFormatting sqref="FK24">
    <cfRule type="expression" dxfId="828" priority="946" stopIfTrue="1">
      <formula>WEEKDAY($A24)=1</formula>
    </cfRule>
  </conditionalFormatting>
  <conditionalFormatting sqref="FK24">
    <cfRule type="expression" dxfId="827" priority="945" stopIfTrue="1">
      <formula>WEEKDAY($A24)=1</formula>
    </cfRule>
  </conditionalFormatting>
  <conditionalFormatting sqref="FK24">
    <cfRule type="expression" dxfId="826" priority="944" stopIfTrue="1">
      <formula>WEEKDAY($A24)=1</formula>
    </cfRule>
  </conditionalFormatting>
  <conditionalFormatting sqref="FK24">
    <cfRule type="expression" dxfId="825" priority="943" stopIfTrue="1">
      <formula>WEEKDAY($A24)=1</formula>
    </cfRule>
  </conditionalFormatting>
  <conditionalFormatting sqref="FK24">
    <cfRule type="expression" dxfId="824" priority="942" stopIfTrue="1">
      <formula>WEEKDAY($A24)=1</formula>
    </cfRule>
  </conditionalFormatting>
  <conditionalFormatting sqref="FK24">
    <cfRule type="expression" dxfId="823" priority="941" stopIfTrue="1">
      <formula>WEEKDAY($A24)=1</formula>
    </cfRule>
  </conditionalFormatting>
  <conditionalFormatting sqref="FK24">
    <cfRule type="expression" dxfId="822" priority="940" stopIfTrue="1">
      <formula>WEEKDAY($A24)=1</formula>
    </cfRule>
  </conditionalFormatting>
  <conditionalFormatting sqref="FK24">
    <cfRule type="expression" dxfId="821" priority="939" stopIfTrue="1">
      <formula>WEEKDAY($A24)=1</formula>
    </cfRule>
  </conditionalFormatting>
  <conditionalFormatting sqref="FK24">
    <cfRule type="expression" dxfId="820" priority="938" stopIfTrue="1">
      <formula>WEEKDAY($A24)=1</formula>
    </cfRule>
  </conditionalFormatting>
  <conditionalFormatting sqref="FK24">
    <cfRule type="expression" dxfId="819" priority="937" stopIfTrue="1">
      <formula>WEEKDAY($A24)=1</formula>
    </cfRule>
  </conditionalFormatting>
  <conditionalFormatting sqref="FK24">
    <cfRule type="expression" dxfId="818" priority="936" stopIfTrue="1">
      <formula>WEEKDAY($A24)=1</formula>
    </cfRule>
  </conditionalFormatting>
  <conditionalFormatting sqref="FK24">
    <cfRule type="expression" dxfId="817" priority="935" stopIfTrue="1">
      <formula>WEEKDAY($A24)=1</formula>
    </cfRule>
  </conditionalFormatting>
  <conditionalFormatting sqref="FK24">
    <cfRule type="expression" dxfId="816" priority="934" stopIfTrue="1">
      <formula>WEEKDAY($A24)=1</formula>
    </cfRule>
  </conditionalFormatting>
  <conditionalFormatting sqref="FK24">
    <cfRule type="expression" dxfId="815" priority="933" stopIfTrue="1">
      <formula>WEEKDAY($A24)=1</formula>
    </cfRule>
  </conditionalFormatting>
  <conditionalFormatting sqref="FK24">
    <cfRule type="expression" dxfId="814" priority="932" stopIfTrue="1">
      <formula>WEEKDAY($A24)=1</formula>
    </cfRule>
  </conditionalFormatting>
  <conditionalFormatting sqref="FK24">
    <cfRule type="expression" dxfId="813" priority="931" stopIfTrue="1">
      <formula>WEEKDAY($A24)=1</formula>
    </cfRule>
  </conditionalFormatting>
  <conditionalFormatting sqref="FK24">
    <cfRule type="expression" dxfId="812" priority="930" stopIfTrue="1">
      <formula>WEEKDAY($A24)=1</formula>
    </cfRule>
  </conditionalFormatting>
  <conditionalFormatting sqref="FK24">
    <cfRule type="expression" dxfId="811" priority="929" stopIfTrue="1">
      <formula>WEEKDAY($A24)=1</formula>
    </cfRule>
  </conditionalFormatting>
  <conditionalFormatting sqref="FK24">
    <cfRule type="expression" dxfId="810" priority="928" stopIfTrue="1">
      <formula>WEEKDAY($A24)=1</formula>
    </cfRule>
  </conditionalFormatting>
  <conditionalFormatting sqref="FK24">
    <cfRule type="expression" dxfId="809" priority="927" stopIfTrue="1">
      <formula>WEEKDAY($A24)=1</formula>
    </cfRule>
  </conditionalFormatting>
  <conditionalFormatting sqref="FK24">
    <cfRule type="expression" dxfId="808" priority="926" stopIfTrue="1">
      <formula>WEEKDAY($A24)=1</formula>
    </cfRule>
  </conditionalFormatting>
  <conditionalFormatting sqref="FK24">
    <cfRule type="expression" dxfId="807" priority="925" stopIfTrue="1">
      <formula>WEEKDAY($A24)=1</formula>
    </cfRule>
  </conditionalFormatting>
  <conditionalFormatting sqref="FK24">
    <cfRule type="expression" dxfId="806" priority="924" stopIfTrue="1">
      <formula>WEEKDAY($A24)=1</formula>
    </cfRule>
  </conditionalFormatting>
  <conditionalFormatting sqref="FK24">
    <cfRule type="expression" dxfId="805" priority="923" stopIfTrue="1">
      <formula>WEEKDAY($A24)=1</formula>
    </cfRule>
  </conditionalFormatting>
  <conditionalFormatting sqref="FK24">
    <cfRule type="expression" dxfId="804" priority="922" stopIfTrue="1">
      <formula>WEEKDAY($A24)=1</formula>
    </cfRule>
  </conditionalFormatting>
  <conditionalFormatting sqref="FK24">
    <cfRule type="expression" dxfId="803" priority="921" stopIfTrue="1">
      <formula>WEEKDAY($A24)=1</formula>
    </cfRule>
  </conditionalFormatting>
  <conditionalFormatting sqref="FK24">
    <cfRule type="expression" dxfId="802" priority="920" stopIfTrue="1">
      <formula>WEEKDAY($A24)=1</formula>
    </cfRule>
  </conditionalFormatting>
  <conditionalFormatting sqref="FK24">
    <cfRule type="expression" dxfId="801" priority="919" stopIfTrue="1">
      <formula>WEEKDAY($A24)=1</formula>
    </cfRule>
  </conditionalFormatting>
  <conditionalFormatting sqref="FK24">
    <cfRule type="expression" dxfId="800" priority="918" stopIfTrue="1">
      <formula>WEEKDAY($A24)=1</formula>
    </cfRule>
  </conditionalFormatting>
  <conditionalFormatting sqref="FK24">
    <cfRule type="expression" dxfId="799" priority="917" stopIfTrue="1">
      <formula>WEEKDAY($A24)=1</formula>
    </cfRule>
  </conditionalFormatting>
  <conditionalFormatting sqref="FK24">
    <cfRule type="expression" dxfId="798" priority="916" stopIfTrue="1">
      <formula>WEEKDAY($A24)=1</formula>
    </cfRule>
  </conditionalFormatting>
  <conditionalFormatting sqref="FK24">
    <cfRule type="expression" dxfId="797" priority="915" stopIfTrue="1">
      <formula>WEEKDAY($A24)=1</formula>
    </cfRule>
  </conditionalFormatting>
  <conditionalFormatting sqref="FK24">
    <cfRule type="expression" dxfId="796" priority="914" stopIfTrue="1">
      <formula>WEEKDAY($A24)=1</formula>
    </cfRule>
  </conditionalFormatting>
  <conditionalFormatting sqref="FK24">
    <cfRule type="expression" dxfId="795" priority="913" stopIfTrue="1">
      <formula>WEEKDAY($A24)=1</formula>
    </cfRule>
  </conditionalFormatting>
  <conditionalFormatting sqref="FK24">
    <cfRule type="expression" dxfId="794" priority="912" stopIfTrue="1">
      <formula>WEEKDAY($A24)=1</formula>
    </cfRule>
  </conditionalFormatting>
  <conditionalFormatting sqref="FK24">
    <cfRule type="expression" dxfId="793" priority="911" stopIfTrue="1">
      <formula>WEEKDAY($A24)=1</formula>
    </cfRule>
  </conditionalFormatting>
  <conditionalFormatting sqref="FK24">
    <cfRule type="expression" dxfId="792" priority="910" stopIfTrue="1">
      <formula>WEEKDAY($A24)=1</formula>
    </cfRule>
  </conditionalFormatting>
  <conditionalFormatting sqref="FK24">
    <cfRule type="expression" dxfId="791" priority="909" stopIfTrue="1">
      <formula>WEEKDAY($A24)=1</formula>
    </cfRule>
  </conditionalFormatting>
  <conditionalFormatting sqref="FK24">
    <cfRule type="expression" dxfId="790" priority="908" stopIfTrue="1">
      <formula>WEEKDAY($A24)=1</formula>
    </cfRule>
  </conditionalFormatting>
  <conditionalFormatting sqref="FK24">
    <cfRule type="expression" dxfId="789" priority="907" stopIfTrue="1">
      <formula>WEEKDAY($A24)=1</formula>
    </cfRule>
  </conditionalFormatting>
  <conditionalFormatting sqref="FK24">
    <cfRule type="expression" dxfId="788" priority="906" stopIfTrue="1">
      <formula>WEEKDAY($A24)=1</formula>
    </cfRule>
  </conditionalFormatting>
  <conditionalFormatting sqref="FK24">
    <cfRule type="expression" dxfId="787" priority="905" stopIfTrue="1">
      <formula>WEEKDAY($A24)=1</formula>
    </cfRule>
  </conditionalFormatting>
  <conditionalFormatting sqref="FK24">
    <cfRule type="expression" dxfId="786" priority="900" stopIfTrue="1">
      <formula>WEEKDAY($A24)=1</formula>
    </cfRule>
  </conditionalFormatting>
  <conditionalFormatting sqref="FK24">
    <cfRule type="expression" dxfId="785" priority="903" stopIfTrue="1">
      <formula>WEEKDAY($A24)=1</formula>
    </cfRule>
  </conditionalFormatting>
  <conditionalFormatting sqref="FK24">
    <cfRule type="expression" dxfId="784" priority="902" stopIfTrue="1">
      <formula>WEEKDAY($A24)=1</formula>
    </cfRule>
  </conditionalFormatting>
  <conditionalFormatting sqref="FK24">
    <cfRule type="expression" dxfId="783" priority="901" stopIfTrue="1">
      <formula>WEEKDAY($A24)=1</formula>
    </cfRule>
  </conditionalFormatting>
  <conditionalFormatting sqref="FK24">
    <cfRule type="expression" dxfId="782" priority="899" stopIfTrue="1">
      <formula>WEEKDAY($A24)=1</formula>
    </cfRule>
  </conditionalFormatting>
  <conditionalFormatting sqref="FK24">
    <cfRule type="expression" dxfId="781" priority="898" stopIfTrue="1">
      <formula>WEEKDAY($A24)=1</formula>
    </cfRule>
  </conditionalFormatting>
  <conditionalFormatting sqref="FK24">
    <cfRule type="expression" dxfId="780" priority="897" stopIfTrue="1">
      <formula>WEEKDAY($A24)=1</formula>
    </cfRule>
  </conditionalFormatting>
  <conditionalFormatting sqref="FK24">
    <cfRule type="expression" dxfId="779" priority="896" stopIfTrue="1">
      <formula>WEEKDAY($A24)=1</formula>
    </cfRule>
  </conditionalFormatting>
  <conditionalFormatting sqref="FK24">
    <cfRule type="expression" dxfId="778" priority="849" stopIfTrue="1">
      <formula>WEEKDAY($A24)=1</formula>
    </cfRule>
  </conditionalFormatting>
  <conditionalFormatting sqref="FK24">
    <cfRule type="expression" dxfId="777" priority="895" stopIfTrue="1">
      <formula>WEEKDAY($A24)=1</formula>
    </cfRule>
  </conditionalFormatting>
  <conditionalFormatting sqref="FK24">
    <cfRule type="expression" dxfId="776" priority="894" stopIfTrue="1">
      <formula>WEEKDAY($A24)=1</formula>
    </cfRule>
  </conditionalFormatting>
  <conditionalFormatting sqref="FK24">
    <cfRule type="expression" dxfId="775" priority="893" stopIfTrue="1">
      <formula>WEEKDAY($A24)=1</formula>
    </cfRule>
  </conditionalFormatting>
  <conditionalFormatting sqref="FK24">
    <cfRule type="expression" dxfId="774" priority="892" stopIfTrue="1">
      <formula>WEEKDAY($A24)=1</formula>
    </cfRule>
  </conditionalFormatting>
  <conditionalFormatting sqref="FK24">
    <cfRule type="expression" dxfId="773" priority="891" stopIfTrue="1">
      <formula>WEEKDAY($A24)=1</formula>
    </cfRule>
  </conditionalFormatting>
  <conditionalFormatting sqref="FK24">
    <cfRule type="expression" dxfId="772" priority="890" stopIfTrue="1">
      <formula>WEEKDAY($A24)=1</formula>
    </cfRule>
  </conditionalFormatting>
  <conditionalFormatting sqref="FK24">
    <cfRule type="expression" dxfId="771" priority="889" stopIfTrue="1">
      <formula>WEEKDAY($A24)=1</formula>
    </cfRule>
  </conditionalFormatting>
  <conditionalFormatting sqref="FK24">
    <cfRule type="expression" dxfId="770" priority="888" stopIfTrue="1">
      <formula>WEEKDAY($A24)=1</formula>
    </cfRule>
  </conditionalFormatting>
  <conditionalFormatting sqref="FK24">
    <cfRule type="expression" dxfId="769" priority="887" stopIfTrue="1">
      <formula>WEEKDAY($A24)=1</formula>
    </cfRule>
  </conditionalFormatting>
  <conditionalFormatting sqref="FK24">
    <cfRule type="expression" dxfId="768" priority="886" stopIfTrue="1">
      <formula>WEEKDAY($A24)=1</formula>
    </cfRule>
  </conditionalFormatting>
  <conditionalFormatting sqref="FK24">
    <cfRule type="expression" dxfId="767" priority="885" stopIfTrue="1">
      <formula>WEEKDAY($A24)=1</formula>
    </cfRule>
  </conditionalFormatting>
  <conditionalFormatting sqref="FK24">
    <cfRule type="expression" dxfId="766" priority="884" stopIfTrue="1">
      <formula>WEEKDAY($A24)=1</formula>
    </cfRule>
  </conditionalFormatting>
  <conditionalFormatting sqref="FK24">
    <cfRule type="expression" dxfId="765" priority="883" stopIfTrue="1">
      <formula>WEEKDAY($A24)=1</formula>
    </cfRule>
  </conditionalFormatting>
  <conditionalFormatting sqref="FK24">
    <cfRule type="expression" dxfId="764" priority="882" stopIfTrue="1">
      <formula>WEEKDAY($A24)=1</formula>
    </cfRule>
  </conditionalFormatting>
  <conditionalFormatting sqref="FK24">
    <cfRule type="expression" dxfId="763" priority="881" stopIfTrue="1">
      <formula>WEEKDAY($A24)=1</formula>
    </cfRule>
  </conditionalFormatting>
  <conditionalFormatting sqref="FK24">
    <cfRule type="expression" dxfId="762" priority="880" stopIfTrue="1">
      <formula>WEEKDAY($A24)=1</formula>
    </cfRule>
  </conditionalFormatting>
  <conditionalFormatting sqref="FK24">
    <cfRule type="expression" dxfId="761" priority="879" stopIfTrue="1">
      <formula>WEEKDAY($A24)=1</formula>
    </cfRule>
  </conditionalFormatting>
  <conditionalFormatting sqref="FK24">
    <cfRule type="expression" dxfId="760" priority="878" stopIfTrue="1">
      <formula>WEEKDAY($A24)=1</formula>
    </cfRule>
  </conditionalFormatting>
  <conditionalFormatting sqref="FK24">
    <cfRule type="expression" dxfId="759" priority="877" stopIfTrue="1">
      <formula>WEEKDAY($A24)=1</formula>
    </cfRule>
  </conditionalFormatting>
  <conditionalFormatting sqref="FK24">
    <cfRule type="expression" dxfId="758" priority="876" stopIfTrue="1">
      <formula>WEEKDAY($A24)=1</formula>
    </cfRule>
  </conditionalFormatting>
  <conditionalFormatting sqref="FK24">
    <cfRule type="expression" dxfId="757" priority="875" stopIfTrue="1">
      <formula>WEEKDAY($A24)=1</formula>
    </cfRule>
  </conditionalFormatting>
  <conditionalFormatting sqref="FK24">
    <cfRule type="expression" dxfId="756" priority="874" stopIfTrue="1">
      <formula>WEEKDAY($A24)=1</formula>
    </cfRule>
  </conditionalFormatting>
  <conditionalFormatting sqref="FK24">
    <cfRule type="expression" dxfId="755" priority="873" stopIfTrue="1">
      <formula>WEEKDAY($A24)=1</formula>
    </cfRule>
  </conditionalFormatting>
  <conditionalFormatting sqref="FK24">
    <cfRule type="expression" dxfId="754" priority="872" stopIfTrue="1">
      <formula>WEEKDAY($A24)=1</formula>
    </cfRule>
  </conditionalFormatting>
  <conditionalFormatting sqref="FK24">
    <cfRule type="expression" dxfId="753" priority="871" stopIfTrue="1">
      <formula>WEEKDAY($A24)=1</formula>
    </cfRule>
  </conditionalFormatting>
  <conditionalFormatting sqref="FK24">
    <cfRule type="expression" dxfId="752" priority="870" stopIfTrue="1">
      <formula>WEEKDAY($A24)=1</formula>
    </cfRule>
  </conditionalFormatting>
  <conditionalFormatting sqref="FK24">
    <cfRule type="expression" dxfId="751" priority="869" stopIfTrue="1">
      <formula>WEEKDAY($A24)=1</formula>
    </cfRule>
  </conditionalFormatting>
  <conditionalFormatting sqref="FK24">
    <cfRule type="expression" dxfId="750" priority="868" stopIfTrue="1">
      <formula>WEEKDAY($A24)=1</formula>
    </cfRule>
  </conditionalFormatting>
  <conditionalFormatting sqref="FK24">
    <cfRule type="expression" dxfId="749" priority="867" stopIfTrue="1">
      <formula>WEEKDAY($A24)=1</formula>
    </cfRule>
  </conditionalFormatting>
  <conditionalFormatting sqref="FK24">
    <cfRule type="expression" dxfId="748" priority="866" stopIfTrue="1">
      <formula>WEEKDAY($A24)=1</formula>
    </cfRule>
  </conditionalFormatting>
  <conditionalFormatting sqref="FK24">
    <cfRule type="expression" dxfId="747" priority="865" stopIfTrue="1">
      <formula>WEEKDAY($A24)=1</formula>
    </cfRule>
  </conditionalFormatting>
  <conditionalFormatting sqref="FK24">
    <cfRule type="expression" dxfId="746" priority="864" stopIfTrue="1">
      <formula>WEEKDAY($A24)=1</formula>
    </cfRule>
  </conditionalFormatting>
  <conditionalFormatting sqref="FK24">
    <cfRule type="expression" dxfId="745" priority="863" stopIfTrue="1">
      <formula>WEEKDAY($A24)=1</formula>
    </cfRule>
  </conditionalFormatting>
  <conditionalFormatting sqref="FK24">
    <cfRule type="expression" dxfId="744" priority="862" stopIfTrue="1">
      <formula>WEEKDAY($A24)=1</formula>
    </cfRule>
  </conditionalFormatting>
  <conditionalFormatting sqref="FK24">
    <cfRule type="expression" dxfId="743" priority="861" stopIfTrue="1">
      <formula>WEEKDAY($A24)=1</formula>
    </cfRule>
  </conditionalFormatting>
  <conditionalFormatting sqref="FK24">
    <cfRule type="expression" dxfId="742" priority="860" stopIfTrue="1">
      <formula>WEEKDAY($A24)=1</formula>
    </cfRule>
  </conditionalFormatting>
  <conditionalFormatting sqref="FK24">
    <cfRule type="expression" dxfId="741" priority="859" stopIfTrue="1">
      <formula>WEEKDAY($A24)=1</formula>
    </cfRule>
  </conditionalFormatting>
  <conditionalFormatting sqref="FK24">
    <cfRule type="expression" dxfId="740" priority="858" stopIfTrue="1">
      <formula>WEEKDAY($A24)=1</formula>
    </cfRule>
  </conditionalFormatting>
  <conditionalFormatting sqref="FK24">
    <cfRule type="expression" dxfId="739" priority="857" stopIfTrue="1">
      <formula>WEEKDAY($A24)=1</formula>
    </cfRule>
  </conditionalFormatting>
  <conditionalFormatting sqref="FK24">
    <cfRule type="expression" dxfId="738" priority="856" stopIfTrue="1">
      <formula>WEEKDAY($A24)=1</formula>
    </cfRule>
  </conditionalFormatting>
  <conditionalFormatting sqref="FK24">
    <cfRule type="expression" dxfId="737" priority="855" stopIfTrue="1">
      <formula>WEEKDAY($A24)=1</formula>
    </cfRule>
  </conditionalFormatting>
  <conditionalFormatting sqref="FK24">
    <cfRule type="expression" dxfId="736" priority="854" stopIfTrue="1">
      <formula>WEEKDAY($A24)=1</formula>
    </cfRule>
  </conditionalFormatting>
  <conditionalFormatting sqref="FK24">
    <cfRule type="expression" dxfId="735" priority="853" stopIfTrue="1">
      <formula>WEEKDAY($A24)=1</formula>
    </cfRule>
  </conditionalFormatting>
  <conditionalFormatting sqref="FK24">
    <cfRule type="expression" dxfId="734" priority="852" stopIfTrue="1">
      <formula>WEEKDAY($A24)=1</formula>
    </cfRule>
  </conditionalFormatting>
  <conditionalFormatting sqref="FK24">
    <cfRule type="expression" dxfId="733" priority="851" stopIfTrue="1">
      <formula>WEEKDAY($A24)=1</formula>
    </cfRule>
  </conditionalFormatting>
  <conditionalFormatting sqref="FK24">
    <cfRule type="expression" dxfId="732" priority="850" stopIfTrue="1">
      <formula>WEEKDAY($A24)=1</formula>
    </cfRule>
  </conditionalFormatting>
  <conditionalFormatting sqref="FK24">
    <cfRule type="expression" dxfId="731" priority="848" stopIfTrue="1">
      <formula>WEEKDAY($A24)=1</formula>
    </cfRule>
  </conditionalFormatting>
  <conditionalFormatting sqref="FK24">
    <cfRule type="expression" dxfId="730" priority="847" stopIfTrue="1">
      <formula>WEEKDAY($A24)=1</formula>
    </cfRule>
  </conditionalFormatting>
  <conditionalFormatting sqref="FK24">
    <cfRule type="expression" dxfId="729" priority="846" stopIfTrue="1">
      <formula>WEEKDAY($A24)=1</formula>
    </cfRule>
  </conditionalFormatting>
  <conditionalFormatting sqref="FK24">
    <cfRule type="expression" dxfId="728" priority="845" stopIfTrue="1">
      <formula>WEEKDAY($A24)=1</formula>
    </cfRule>
  </conditionalFormatting>
  <conditionalFormatting sqref="FK24">
    <cfRule type="expression" dxfId="727" priority="844" stopIfTrue="1">
      <formula>WEEKDAY($A24)=1</formula>
    </cfRule>
  </conditionalFormatting>
  <conditionalFormatting sqref="FK24">
    <cfRule type="expression" dxfId="726" priority="843" stopIfTrue="1">
      <formula>WEEKDAY($A24)=1</formula>
    </cfRule>
  </conditionalFormatting>
  <conditionalFormatting sqref="FK24">
    <cfRule type="expression" dxfId="725" priority="842" stopIfTrue="1">
      <formula>WEEKDAY($A24)=1</formula>
    </cfRule>
  </conditionalFormatting>
  <conditionalFormatting sqref="FK24">
    <cfRule type="expression" dxfId="724" priority="841" stopIfTrue="1">
      <formula>WEEKDAY($A24)=1</formula>
    </cfRule>
  </conditionalFormatting>
  <conditionalFormatting sqref="FK24">
    <cfRule type="expression" dxfId="723" priority="840" stopIfTrue="1">
      <formula>WEEKDAY($A24)=1</formula>
    </cfRule>
  </conditionalFormatting>
  <conditionalFormatting sqref="FK24">
    <cfRule type="expression" dxfId="722" priority="839" stopIfTrue="1">
      <formula>WEEKDAY($A24)=1</formula>
    </cfRule>
  </conditionalFormatting>
  <conditionalFormatting sqref="FK24">
    <cfRule type="expression" dxfId="721" priority="838" stopIfTrue="1">
      <formula>WEEKDAY($A24)=1</formula>
    </cfRule>
  </conditionalFormatting>
  <conditionalFormatting sqref="FK24">
    <cfRule type="expression" dxfId="720" priority="837" stopIfTrue="1">
      <formula>WEEKDAY($A24)=1</formula>
    </cfRule>
  </conditionalFormatting>
  <conditionalFormatting sqref="FK24">
    <cfRule type="expression" dxfId="719" priority="836" stopIfTrue="1">
      <formula>WEEKDAY($A24)=1</formula>
    </cfRule>
  </conditionalFormatting>
  <conditionalFormatting sqref="FK24">
    <cfRule type="expression" dxfId="718" priority="835" stopIfTrue="1">
      <formula>WEEKDAY($A24)=1</formula>
    </cfRule>
  </conditionalFormatting>
  <conditionalFormatting sqref="FK24">
    <cfRule type="expression" dxfId="717" priority="834" stopIfTrue="1">
      <formula>WEEKDAY($A24)=1</formula>
    </cfRule>
  </conditionalFormatting>
  <conditionalFormatting sqref="FK24">
    <cfRule type="expression" dxfId="716" priority="833" stopIfTrue="1">
      <formula>WEEKDAY($A24)=1</formula>
    </cfRule>
  </conditionalFormatting>
  <conditionalFormatting sqref="FK24">
    <cfRule type="expression" dxfId="715" priority="832" stopIfTrue="1">
      <formula>WEEKDAY($A24)=1</formula>
    </cfRule>
  </conditionalFormatting>
  <conditionalFormatting sqref="FK24">
    <cfRule type="expression" dxfId="714" priority="831" stopIfTrue="1">
      <formula>WEEKDAY($A24)=1</formula>
    </cfRule>
  </conditionalFormatting>
  <conditionalFormatting sqref="FK24">
    <cfRule type="expression" dxfId="713" priority="830" stopIfTrue="1">
      <formula>WEEKDAY($A24)=1</formula>
    </cfRule>
  </conditionalFormatting>
  <conditionalFormatting sqref="FK24">
    <cfRule type="expression" dxfId="712" priority="829" stopIfTrue="1">
      <formula>WEEKDAY($A24)=1</formula>
    </cfRule>
  </conditionalFormatting>
  <conditionalFormatting sqref="FK24">
    <cfRule type="expression" dxfId="711" priority="828" stopIfTrue="1">
      <formula>WEEKDAY($A24)=1</formula>
    </cfRule>
  </conditionalFormatting>
  <conditionalFormatting sqref="FK24">
    <cfRule type="expression" dxfId="710" priority="827" stopIfTrue="1">
      <formula>WEEKDAY($A24)=1</formula>
    </cfRule>
  </conditionalFormatting>
  <conditionalFormatting sqref="FK24">
    <cfRule type="expression" dxfId="709" priority="826" stopIfTrue="1">
      <formula>WEEKDAY($A24)=1</formula>
    </cfRule>
  </conditionalFormatting>
  <conditionalFormatting sqref="FK24">
    <cfRule type="expression" dxfId="708" priority="825" stopIfTrue="1">
      <formula>WEEKDAY($A24)=1</formula>
    </cfRule>
  </conditionalFormatting>
  <conditionalFormatting sqref="FK24">
    <cfRule type="expression" dxfId="707" priority="824" stopIfTrue="1">
      <formula>WEEKDAY($A24)=1</formula>
    </cfRule>
  </conditionalFormatting>
  <conditionalFormatting sqref="FK24">
    <cfRule type="expression" dxfId="706" priority="823" stopIfTrue="1">
      <formula>WEEKDAY($A24)=1</formula>
    </cfRule>
  </conditionalFormatting>
  <conditionalFormatting sqref="FK24">
    <cfRule type="expression" dxfId="705" priority="822" stopIfTrue="1">
      <formula>WEEKDAY($A24)=1</formula>
    </cfRule>
  </conditionalFormatting>
  <conditionalFormatting sqref="FK24">
    <cfRule type="expression" dxfId="704" priority="821" stopIfTrue="1">
      <formula>WEEKDAY($A24)=1</formula>
    </cfRule>
  </conditionalFormatting>
  <conditionalFormatting sqref="FK24">
    <cfRule type="expression" dxfId="703" priority="820" stopIfTrue="1">
      <formula>WEEKDAY($A24)=1</formula>
    </cfRule>
  </conditionalFormatting>
  <conditionalFormatting sqref="FK24">
    <cfRule type="expression" dxfId="702" priority="819" stopIfTrue="1">
      <formula>WEEKDAY($A24)=1</formula>
    </cfRule>
  </conditionalFormatting>
  <conditionalFormatting sqref="FK24">
    <cfRule type="expression" dxfId="701" priority="818" stopIfTrue="1">
      <formula>WEEKDAY($A24)=1</formula>
    </cfRule>
  </conditionalFormatting>
  <conditionalFormatting sqref="FK24">
    <cfRule type="expression" dxfId="700" priority="817" stopIfTrue="1">
      <formula>WEEKDAY($A24)=1</formula>
    </cfRule>
  </conditionalFormatting>
  <conditionalFormatting sqref="FK24">
    <cfRule type="expression" dxfId="699" priority="816" stopIfTrue="1">
      <formula>WEEKDAY($A24)=1</formula>
    </cfRule>
  </conditionalFormatting>
  <conditionalFormatting sqref="FK24">
    <cfRule type="expression" dxfId="698" priority="815" stopIfTrue="1">
      <formula>WEEKDAY($A24)=1</formula>
    </cfRule>
  </conditionalFormatting>
  <conditionalFormatting sqref="FK24">
    <cfRule type="expression" dxfId="697" priority="811" stopIfTrue="1">
      <formula>WEEKDAY($A24)=1</formula>
    </cfRule>
  </conditionalFormatting>
  <conditionalFormatting sqref="FK24">
    <cfRule type="expression" dxfId="696" priority="814" stopIfTrue="1">
      <formula>WEEKDAY($A24)=1</formula>
    </cfRule>
  </conditionalFormatting>
  <conditionalFormatting sqref="FK24">
    <cfRule type="expression" dxfId="695" priority="813" stopIfTrue="1">
      <formula>WEEKDAY($A24)=1</formula>
    </cfRule>
  </conditionalFormatting>
  <conditionalFormatting sqref="FK24">
    <cfRule type="expression" dxfId="694" priority="812" stopIfTrue="1">
      <formula>WEEKDAY($A24)=1</formula>
    </cfRule>
  </conditionalFormatting>
  <conditionalFormatting sqref="FK24">
    <cfRule type="expression" dxfId="693" priority="810" stopIfTrue="1">
      <formula>WEEKDAY($A24)=1</formula>
    </cfRule>
  </conditionalFormatting>
  <conditionalFormatting sqref="FK24">
    <cfRule type="expression" dxfId="692" priority="809" stopIfTrue="1">
      <formula>WEEKDAY($A24)=1</formula>
    </cfRule>
  </conditionalFormatting>
  <conditionalFormatting sqref="FK24">
    <cfRule type="expression" dxfId="691" priority="808" stopIfTrue="1">
      <formula>WEEKDAY($A24)=1</formula>
    </cfRule>
  </conditionalFormatting>
  <conditionalFormatting sqref="FK24">
    <cfRule type="expression" dxfId="690" priority="807" stopIfTrue="1">
      <formula>WEEKDAY($A24)=1</formula>
    </cfRule>
  </conditionalFormatting>
  <conditionalFormatting sqref="FK24">
    <cfRule type="expression" dxfId="689" priority="760" stopIfTrue="1">
      <formula>WEEKDAY($A24)=1</formula>
    </cfRule>
  </conditionalFormatting>
  <conditionalFormatting sqref="FK24">
    <cfRule type="expression" dxfId="688" priority="806" stopIfTrue="1">
      <formula>WEEKDAY($A24)=1</formula>
    </cfRule>
  </conditionalFormatting>
  <conditionalFormatting sqref="FK24">
    <cfRule type="expression" dxfId="687" priority="805" stopIfTrue="1">
      <formula>WEEKDAY($A24)=1</formula>
    </cfRule>
  </conditionalFormatting>
  <conditionalFormatting sqref="FK24">
    <cfRule type="expression" dxfId="686" priority="804" stopIfTrue="1">
      <formula>WEEKDAY($A24)=1</formula>
    </cfRule>
  </conditionalFormatting>
  <conditionalFormatting sqref="FK24">
    <cfRule type="expression" dxfId="685" priority="803" stopIfTrue="1">
      <formula>WEEKDAY($A24)=1</formula>
    </cfRule>
  </conditionalFormatting>
  <conditionalFormatting sqref="FK24">
    <cfRule type="expression" dxfId="684" priority="802" stopIfTrue="1">
      <formula>WEEKDAY($A24)=1</formula>
    </cfRule>
  </conditionalFormatting>
  <conditionalFormatting sqref="FK24">
    <cfRule type="expression" dxfId="683" priority="801" stopIfTrue="1">
      <formula>WEEKDAY($A24)=1</formula>
    </cfRule>
  </conditionalFormatting>
  <conditionalFormatting sqref="FK24">
    <cfRule type="expression" dxfId="682" priority="800" stopIfTrue="1">
      <formula>WEEKDAY($A24)=1</formula>
    </cfRule>
  </conditionalFormatting>
  <conditionalFormatting sqref="FK24">
    <cfRule type="expression" dxfId="681" priority="799" stopIfTrue="1">
      <formula>WEEKDAY($A24)=1</formula>
    </cfRule>
  </conditionalFormatting>
  <conditionalFormatting sqref="FK24">
    <cfRule type="expression" dxfId="680" priority="798" stopIfTrue="1">
      <formula>WEEKDAY($A24)=1</formula>
    </cfRule>
  </conditionalFormatting>
  <conditionalFormatting sqref="FK24">
    <cfRule type="expression" dxfId="679" priority="797" stopIfTrue="1">
      <formula>WEEKDAY($A24)=1</formula>
    </cfRule>
  </conditionalFormatting>
  <conditionalFormatting sqref="FK24">
    <cfRule type="expression" dxfId="678" priority="796" stopIfTrue="1">
      <formula>WEEKDAY($A24)=1</formula>
    </cfRule>
  </conditionalFormatting>
  <conditionalFormatting sqref="FK24">
    <cfRule type="expression" dxfId="677" priority="795" stopIfTrue="1">
      <formula>WEEKDAY($A24)=1</formula>
    </cfRule>
  </conditionalFormatting>
  <conditionalFormatting sqref="FK24">
    <cfRule type="expression" dxfId="676" priority="794" stopIfTrue="1">
      <formula>WEEKDAY($A24)=1</formula>
    </cfRule>
  </conditionalFormatting>
  <conditionalFormatting sqref="FK24">
    <cfRule type="expression" dxfId="675" priority="793" stopIfTrue="1">
      <formula>WEEKDAY($A24)=1</formula>
    </cfRule>
  </conditionalFormatting>
  <conditionalFormatting sqref="FK24">
    <cfRule type="expression" dxfId="674" priority="792" stopIfTrue="1">
      <formula>WEEKDAY($A24)=1</formula>
    </cfRule>
  </conditionalFormatting>
  <conditionalFormatting sqref="FK24">
    <cfRule type="expression" dxfId="673" priority="791" stopIfTrue="1">
      <formula>WEEKDAY($A24)=1</formula>
    </cfRule>
  </conditionalFormatting>
  <conditionalFormatting sqref="FK24">
    <cfRule type="expression" dxfId="672" priority="790" stopIfTrue="1">
      <formula>WEEKDAY($A24)=1</formula>
    </cfRule>
  </conditionalFormatting>
  <conditionalFormatting sqref="FK24">
    <cfRule type="expression" dxfId="671" priority="789" stopIfTrue="1">
      <formula>WEEKDAY($A24)=1</formula>
    </cfRule>
  </conditionalFormatting>
  <conditionalFormatting sqref="FK24">
    <cfRule type="expression" dxfId="670" priority="788" stopIfTrue="1">
      <formula>WEEKDAY($A24)=1</formula>
    </cfRule>
  </conditionalFormatting>
  <conditionalFormatting sqref="FK24">
    <cfRule type="expression" dxfId="669" priority="787" stopIfTrue="1">
      <formula>WEEKDAY($A24)=1</formula>
    </cfRule>
  </conditionalFormatting>
  <conditionalFormatting sqref="FK24">
    <cfRule type="expression" dxfId="668" priority="786" stopIfTrue="1">
      <formula>WEEKDAY($A24)=1</formula>
    </cfRule>
  </conditionalFormatting>
  <conditionalFormatting sqref="FK24">
    <cfRule type="expression" dxfId="667" priority="785" stopIfTrue="1">
      <formula>WEEKDAY($A24)=1</formula>
    </cfRule>
  </conditionalFormatting>
  <conditionalFormatting sqref="FK24">
    <cfRule type="expression" dxfId="666" priority="784" stopIfTrue="1">
      <formula>WEEKDAY($A24)=1</formula>
    </cfRule>
  </conditionalFormatting>
  <conditionalFormatting sqref="FK24">
    <cfRule type="expression" dxfId="665" priority="783" stopIfTrue="1">
      <formula>WEEKDAY($A24)=1</formula>
    </cfRule>
  </conditionalFormatting>
  <conditionalFormatting sqref="FK24">
    <cfRule type="expression" dxfId="664" priority="782" stopIfTrue="1">
      <formula>WEEKDAY($A24)=1</formula>
    </cfRule>
  </conditionalFormatting>
  <conditionalFormatting sqref="FK24">
    <cfRule type="expression" dxfId="663" priority="781" stopIfTrue="1">
      <formula>WEEKDAY($A24)=1</formula>
    </cfRule>
  </conditionalFormatting>
  <conditionalFormatting sqref="FK24">
    <cfRule type="expression" dxfId="662" priority="780" stopIfTrue="1">
      <formula>WEEKDAY($A24)=1</formula>
    </cfRule>
  </conditionalFormatting>
  <conditionalFormatting sqref="FK24">
    <cfRule type="expression" dxfId="661" priority="779" stopIfTrue="1">
      <formula>WEEKDAY($A24)=1</formula>
    </cfRule>
  </conditionalFormatting>
  <conditionalFormatting sqref="FK24">
    <cfRule type="expression" dxfId="660" priority="778" stopIfTrue="1">
      <formula>WEEKDAY($A24)=1</formula>
    </cfRule>
  </conditionalFormatting>
  <conditionalFormatting sqref="FK24">
    <cfRule type="expression" dxfId="659" priority="777" stopIfTrue="1">
      <formula>WEEKDAY($A24)=1</formula>
    </cfRule>
  </conditionalFormatting>
  <conditionalFormatting sqref="FK24">
    <cfRule type="expression" dxfId="658" priority="776" stopIfTrue="1">
      <formula>WEEKDAY($A24)=1</formula>
    </cfRule>
  </conditionalFormatting>
  <conditionalFormatting sqref="FK24">
    <cfRule type="expression" dxfId="657" priority="775" stopIfTrue="1">
      <formula>WEEKDAY($A24)=1</formula>
    </cfRule>
  </conditionalFormatting>
  <conditionalFormatting sqref="FK24">
    <cfRule type="expression" dxfId="656" priority="774" stopIfTrue="1">
      <formula>WEEKDAY($A24)=1</formula>
    </cfRule>
  </conditionalFormatting>
  <conditionalFormatting sqref="FK24">
    <cfRule type="expression" dxfId="655" priority="773" stopIfTrue="1">
      <formula>WEEKDAY($A24)=1</formula>
    </cfRule>
  </conditionalFormatting>
  <conditionalFormatting sqref="FK24">
    <cfRule type="expression" dxfId="654" priority="772" stopIfTrue="1">
      <formula>WEEKDAY($A24)=1</formula>
    </cfRule>
  </conditionalFormatting>
  <conditionalFormatting sqref="FK24">
    <cfRule type="expression" dxfId="653" priority="771" stopIfTrue="1">
      <formula>WEEKDAY($A24)=1</formula>
    </cfRule>
  </conditionalFormatting>
  <conditionalFormatting sqref="FK24">
    <cfRule type="expression" dxfId="652" priority="770" stopIfTrue="1">
      <formula>WEEKDAY($A24)=1</formula>
    </cfRule>
  </conditionalFormatting>
  <conditionalFormatting sqref="FK24">
    <cfRule type="expression" dxfId="651" priority="769" stopIfTrue="1">
      <formula>WEEKDAY($A24)=1</formula>
    </cfRule>
  </conditionalFormatting>
  <conditionalFormatting sqref="FK24">
    <cfRule type="expression" dxfId="650" priority="768" stopIfTrue="1">
      <formula>WEEKDAY($A24)=1</formula>
    </cfRule>
  </conditionalFormatting>
  <conditionalFormatting sqref="FK24">
    <cfRule type="expression" dxfId="649" priority="767" stopIfTrue="1">
      <formula>WEEKDAY($A24)=1</formula>
    </cfRule>
  </conditionalFormatting>
  <conditionalFormatting sqref="FK24">
    <cfRule type="expression" dxfId="648" priority="766" stopIfTrue="1">
      <formula>WEEKDAY($A24)=1</formula>
    </cfRule>
  </conditionalFormatting>
  <conditionalFormatting sqref="FK24">
    <cfRule type="expression" dxfId="647" priority="765" stopIfTrue="1">
      <formula>WEEKDAY($A24)=1</formula>
    </cfRule>
  </conditionalFormatting>
  <conditionalFormatting sqref="FK24">
    <cfRule type="expression" dxfId="646" priority="764" stopIfTrue="1">
      <formula>WEEKDAY($A24)=1</formula>
    </cfRule>
  </conditionalFormatting>
  <conditionalFormatting sqref="FK24">
    <cfRule type="expression" dxfId="645" priority="763" stopIfTrue="1">
      <formula>WEEKDAY($A24)=1</formula>
    </cfRule>
  </conditionalFormatting>
  <conditionalFormatting sqref="FK24">
    <cfRule type="expression" dxfId="644" priority="762" stopIfTrue="1">
      <formula>WEEKDAY($A24)=1</formula>
    </cfRule>
  </conditionalFormatting>
  <conditionalFormatting sqref="FK24">
    <cfRule type="expression" dxfId="643" priority="761" stopIfTrue="1">
      <formula>WEEKDAY($A24)=1</formula>
    </cfRule>
  </conditionalFormatting>
  <conditionalFormatting sqref="FK24">
    <cfRule type="expression" dxfId="642" priority="759" stopIfTrue="1">
      <formula>WEEKDAY($A24)=1</formula>
    </cfRule>
  </conditionalFormatting>
  <conditionalFormatting sqref="FK24">
    <cfRule type="expression" dxfId="641" priority="758" stopIfTrue="1">
      <formula>WEEKDAY($A24)=1</formula>
    </cfRule>
  </conditionalFormatting>
  <conditionalFormatting sqref="FK24">
    <cfRule type="expression" dxfId="640" priority="757" stopIfTrue="1">
      <formula>WEEKDAY($A24)=1</formula>
    </cfRule>
  </conditionalFormatting>
  <conditionalFormatting sqref="FK24">
    <cfRule type="expression" dxfId="639" priority="756" stopIfTrue="1">
      <formula>WEEKDAY($A24)=1</formula>
    </cfRule>
  </conditionalFormatting>
  <conditionalFormatting sqref="FK24">
    <cfRule type="expression" dxfId="638" priority="755" stopIfTrue="1">
      <formula>WEEKDAY($A24)=1</formula>
    </cfRule>
  </conditionalFormatting>
  <conditionalFormatting sqref="FK24">
    <cfRule type="expression" dxfId="637" priority="754" stopIfTrue="1">
      <formula>WEEKDAY($A24)=1</formula>
    </cfRule>
  </conditionalFormatting>
  <conditionalFormatting sqref="FK24">
    <cfRule type="expression" dxfId="636" priority="753" stopIfTrue="1">
      <formula>WEEKDAY($A24)=1</formula>
    </cfRule>
  </conditionalFormatting>
  <conditionalFormatting sqref="FK24">
    <cfRule type="expression" dxfId="635" priority="752" stopIfTrue="1">
      <formula>WEEKDAY($A24)=1</formula>
    </cfRule>
  </conditionalFormatting>
  <conditionalFormatting sqref="FK24">
    <cfRule type="expression" dxfId="634" priority="751" stopIfTrue="1">
      <formula>WEEKDAY($A24)=1</formula>
    </cfRule>
  </conditionalFormatting>
  <conditionalFormatting sqref="FK24">
    <cfRule type="expression" dxfId="633" priority="750" stopIfTrue="1">
      <formula>WEEKDAY($A24)=1</formula>
    </cfRule>
  </conditionalFormatting>
  <conditionalFormatting sqref="FK24">
    <cfRule type="expression" dxfId="632" priority="749" stopIfTrue="1">
      <formula>WEEKDAY($A24)=1</formula>
    </cfRule>
  </conditionalFormatting>
  <conditionalFormatting sqref="FK24">
    <cfRule type="expression" dxfId="631" priority="748" stopIfTrue="1">
      <formula>WEEKDAY($A24)=1</formula>
    </cfRule>
  </conditionalFormatting>
  <conditionalFormatting sqref="FK24">
    <cfRule type="expression" dxfId="630" priority="747" stopIfTrue="1">
      <formula>WEEKDAY($A24)=1</formula>
    </cfRule>
  </conditionalFormatting>
  <conditionalFormatting sqref="FK24">
    <cfRule type="expression" dxfId="629" priority="746" stopIfTrue="1">
      <formula>WEEKDAY($A24)=1</formula>
    </cfRule>
  </conditionalFormatting>
  <conditionalFormatting sqref="FK24">
    <cfRule type="expression" dxfId="628" priority="745" stopIfTrue="1">
      <formula>WEEKDAY($A24)=1</formula>
    </cfRule>
  </conditionalFormatting>
  <conditionalFormatting sqref="FK24">
    <cfRule type="expression" dxfId="627" priority="744" stopIfTrue="1">
      <formula>WEEKDAY($A24)=1</formula>
    </cfRule>
  </conditionalFormatting>
  <conditionalFormatting sqref="FK24">
    <cfRule type="expression" dxfId="626" priority="743" stopIfTrue="1">
      <formula>WEEKDAY($A24)=1</formula>
    </cfRule>
  </conditionalFormatting>
  <conditionalFormatting sqref="FK24">
    <cfRule type="expression" dxfId="625" priority="742" stopIfTrue="1">
      <formula>WEEKDAY($A24)=1</formula>
    </cfRule>
  </conditionalFormatting>
  <conditionalFormatting sqref="FK24">
    <cfRule type="expression" dxfId="624" priority="741" stopIfTrue="1">
      <formula>WEEKDAY($A24)=1</formula>
    </cfRule>
  </conditionalFormatting>
  <conditionalFormatting sqref="FK24">
    <cfRule type="expression" dxfId="623" priority="740" stopIfTrue="1">
      <formula>WEEKDAY($A24)=1</formula>
    </cfRule>
  </conditionalFormatting>
  <conditionalFormatting sqref="FK24">
    <cfRule type="expression" dxfId="622" priority="739" stopIfTrue="1">
      <formula>WEEKDAY($A24)=1</formula>
    </cfRule>
  </conditionalFormatting>
  <conditionalFormatting sqref="FK24">
    <cfRule type="expression" dxfId="621" priority="738" stopIfTrue="1">
      <formula>WEEKDAY($A24)=1</formula>
    </cfRule>
  </conditionalFormatting>
  <conditionalFormatting sqref="FK24">
    <cfRule type="expression" dxfId="620" priority="737" stopIfTrue="1">
      <formula>WEEKDAY($A24)=1</formula>
    </cfRule>
  </conditionalFormatting>
  <conditionalFormatting sqref="FK24">
    <cfRule type="expression" dxfId="619" priority="736" stopIfTrue="1">
      <formula>WEEKDAY($A24)=1</formula>
    </cfRule>
  </conditionalFormatting>
  <conditionalFormatting sqref="FK24">
    <cfRule type="expression" dxfId="618" priority="735" stopIfTrue="1">
      <formula>WEEKDAY($A24)=1</formula>
    </cfRule>
  </conditionalFormatting>
  <conditionalFormatting sqref="FK24">
    <cfRule type="expression" dxfId="617" priority="734" stopIfTrue="1">
      <formula>WEEKDAY($A24)=1</formula>
    </cfRule>
  </conditionalFormatting>
  <conditionalFormatting sqref="FK24">
    <cfRule type="expression" dxfId="616" priority="733" stopIfTrue="1">
      <formula>WEEKDAY($A24)=1</formula>
    </cfRule>
  </conditionalFormatting>
  <conditionalFormatting sqref="FK24">
    <cfRule type="expression" dxfId="615" priority="732" stopIfTrue="1">
      <formula>WEEKDAY($A24)=1</formula>
    </cfRule>
  </conditionalFormatting>
  <conditionalFormatting sqref="FK24">
    <cfRule type="expression" dxfId="614" priority="731" stopIfTrue="1">
      <formula>WEEKDAY($A24)=1</formula>
    </cfRule>
  </conditionalFormatting>
  <conditionalFormatting sqref="FK24">
    <cfRule type="expression" dxfId="613" priority="730" stopIfTrue="1">
      <formula>WEEKDAY($A24)=1</formula>
    </cfRule>
  </conditionalFormatting>
  <conditionalFormatting sqref="FK24">
    <cfRule type="expression" dxfId="612" priority="729" stopIfTrue="1">
      <formula>WEEKDAY($A24)=1</formula>
    </cfRule>
  </conditionalFormatting>
  <conditionalFormatting sqref="FK24">
    <cfRule type="expression" dxfId="611" priority="728" stopIfTrue="1">
      <formula>WEEKDAY($A24)=1</formula>
    </cfRule>
  </conditionalFormatting>
  <conditionalFormatting sqref="FK24">
    <cfRule type="expression" dxfId="610" priority="727" stopIfTrue="1">
      <formula>WEEKDAY($A24)=1</formula>
    </cfRule>
  </conditionalFormatting>
  <conditionalFormatting sqref="FK24">
    <cfRule type="expression" dxfId="609" priority="726" stopIfTrue="1">
      <formula>WEEKDAY($A24)=1</formula>
    </cfRule>
  </conditionalFormatting>
  <conditionalFormatting sqref="FK24">
    <cfRule type="expression" dxfId="608" priority="722" stopIfTrue="1">
      <formula>WEEKDAY($A24)=1</formula>
    </cfRule>
  </conditionalFormatting>
  <conditionalFormatting sqref="FK24">
    <cfRule type="expression" dxfId="607" priority="725" stopIfTrue="1">
      <formula>WEEKDAY($A24)=1</formula>
    </cfRule>
  </conditionalFormatting>
  <conditionalFormatting sqref="FK24">
    <cfRule type="expression" dxfId="606" priority="724" stopIfTrue="1">
      <formula>WEEKDAY($A24)=1</formula>
    </cfRule>
  </conditionalFormatting>
  <conditionalFormatting sqref="FK24">
    <cfRule type="expression" dxfId="605" priority="723" stopIfTrue="1">
      <formula>WEEKDAY($A24)=1</formula>
    </cfRule>
  </conditionalFormatting>
  <conditionalFormatting sqref="FK24">
    <cfRule type="expression" dxfId="604" priority="721" stopIfTrue="1">
      <formula>WEEKDAY($A24)=1</formula>
    </cfRule>
  </conditionalFormatting>
  <conditionalFormatting sqref="FK24">
    <cfRule type="expression" dxfId="603" priority="720" stopIfTrue="1">
      <formula>WEEKDAY($A24)=1</formula>
    </cfRule>
  </conditionalFormatting>
  <conditionalFormatting sqref="FK24">
    <cfRule type="expression" dxfId="602" priority="719" stopIfTrue="1">
      <formula>WEEKDAY($A24)=1</formula>
    </cfRule>
  </conditionalFormatting>
  <conditionalFormatting sqref="FK24">
    <cfRule type="expression" dxfId="601" priority="718" stopIfTrue="1">
      <formula>WEEKDAY($A24)=1</formula>
    </cfRule>
  </conditionalFormatting>
  <conditionalFormatting sqref="FK24">
    <cfRule type="expression" dxfId="600" priority="671" stopIfTrue="1">
      <formula>WEEKDAY($A24)=1</formula>
    </cfRule>
  </conditionalFormatting>
  <conditionalFormatting sqref="FK24">
    <cfRule type="expression" dxfId="599" priority="717" stopIfTrue="1">
      <formula>WEEKDAY($A24)=1</formula>
    </cfRule>
  </conditionalFormatting>
  <conditionalFormatting sqref="FK24">
    <cfRule type="expression" dxfId="598" priority="716" stopIfTrue="1">
      <formula>WEEKDAY($A24)=1</formula>
    </cfRule>
  </conditionalFormatting>
  <conditionalFormatting sqref="FK24">
    <cfRule type="expression" dxfId="597" priority="715" stopIfTrue="1">
      <formula>WEEKDAY($A24)=1</formula>
    </cfRule>
  </conditionalFormatting>
  <conditionalFormatting sqref="FK24">
    <cfRule type="expression" dxfId="596" priority="714" stopIfTrue="1">
      <formula>WEEKDAY($A24)=1</formula>
    </cfRule>
  </conditionalFormatting>
  <conditionalFormatting sqref="FK24">
    <cfRule type="expression" dxfId="595" priority="713" stopIfTrue="1">
      <formula>WEEKDAY($A24)=1</formula>
    </cfRule>
  </conditionalFormatting>
  <conditionalFormatting sqref="FK24">
    <cfRule type="expression" dxfId="594" priority="712" stopIfTrue="1">
      <formula>WEEKDAY($A24)=1</formula>
    </cfRule>
  </conditionalFormatting>
  <conditionalFormatting sqref="FK24">
    <cfRule type="expression" dxfId="593" priority="711" stopIfTrue="1">
      <formula>WEEKDAY($A24)=1</formula>
    </cfRule>
  </conditionalFormatting>
  <conditionalFormatting sqref="FK24">
    <cfRule type="expression" dxfId="592" priority="710" stopIfTrue="1">
      <formula>WEEKDAY($A24)=1</formula>
    </cfRule>
  </conditionalFormatting>
  <conditionalFormatting sqref="FK24">
    <cfRule type="expression" dxfId="591" priority="709" stopIfTrue="1">
      <formula>WEEKDAY($A24)=1</formula>
    </cfRule>
  </conditionalFormatting>
  <conditionalFormatting sqref="FK24">
    <cfRule type="expression" dxfId="590" priority="708" stopIfTrue="1">
      <formula>WEEKDAY($A24)=1</formula>
    </cfRule>
  </conditionalFormatting>
  <conditionalFormatting sqref="FK24">
    <cfRule type="expression" dxfId="589" priority="707" stopIfTrue="1">
      <formula>WEEKDAY($A24)=1</formula>
    </cfRule>
  </conditionalFormatting>
  <conditionalFormatting sqref="FK24">
    <cfRule type="expression" dxfId="588" priority="706" stopIfTrue="1">
      <formula>WEEKDAY($A24)=1</formula>
    </cfRule>
  </conditionalFormatting>
  <conditionalFormatting sqref="FK24">
    <cfRule type="expression" dxfId="587" priority="705" stopIfTrue="1">
      <formula>WEEKDAY($A24)=1</formula>
    </cfRule>
  </conditionalFormatting>
  <conditionalFormatting sqref="FK24">
    <cfRule type="expression" dxfId="586" priority="704" stopIfTrue="1">
      <formula>WEEKDAY($A24)=1</formula>
    </cfRule>
  </conditionalFormatting>
  <conditionalFormatting sqref="FK24">
    <cfRule type="expression" dxfId="585" priority="703" stopIfTrue="1">
      <formula>WEEKDAY($A24)=1</formula>
    </cfRule>
  </conditionalFormatting>
  <conditionalFormatting sqref="FK24">
    <cfRule type="expression" dxfId="584" priority="702" stopIfTrue="1">
      <formula>WEEKDAY($A24)=1</formula>
    </cfRule>
  </conditionalFormatting>
  <conditionalFormatting sqref="FK24">
    <cfRule type="expression" dxfId="583" priority="701" stopIfTrue="1">
      <formula>WEEKDAY($A24)=1</formula>
    </cfRule>
  </conditionalFormatting>
  <conditionalFormatting sqref="FK24">
    <cfRule type="expression" dxfId="582" priority="700" stopIfTrue="1">
      <formula>WEEKDAY($A24)=1</formula>
    </cfRule>
  </conditionalFormatting>
  <conditionalFormatting sqref="FK24">
    <cfRule type="expression" dxfId="581" priority="699" stopIfTrue="1">
      <formula>WEEKDAY($A24)=1</formula>
    </cfRule>
  </conditionalFormatting>
  <conditionalFormatting sqref="FK24">
    <cfRule type="expression" dxfId="580" priority="698" stopIfTrue="1">
      <formula>WEEKDAY($A24)=1</formula>
    </cfRule>
  </conditionalFormatting>
  <conditionalFormatting sqref="FK24">
    <cfRule type="expression" dxfId="579" priority="697" stopIfTrue="1">
      <formula>WEEKDAY($A24)=1</formula>
    </cfRule>
  </conditionalFormatting>
  <conditionalFormatting sqref="FK24">
    <cfRule type="expression" dxfId="578" priority="696" stopIfTrue="1">
      <formula>WEEKDAY($A24)=1</formula>
    </cfRule>
  </conditionalFormatting>
  <conditionalFormatting sqref="FK24">
    <cfRule type="expression" dxfId="577" priority="695" stopIfTrue="1">
      <formula>WEEKDAY($A24)=1</formula>
    </cfRule>
  </conditionalFormatting>
  <conditionalFormatting sqref="FK24">
    <cfRule type="expression" dxfId="576" priority="694" stopIfTrue="1">
      <formula>WEEKDAY($A24)=1</formula>
    </cfRule>
  </conditionalFormatting>
  <conditionalFormatting sqref="FK24">
    <cfRule type="expression" dxfId="575" priority="693" stopIfTrue="1">
      <formula>WEEKDAY($A24)=1</formula>
    </cfRule>
  </conditionalFormatting>
  <conditionalFormatting sqref="FK24">
    <cfRule type="expression" dxfId="574" priority="692" stopIfTrue="1">
      <formula>WEEKDAY($A24)=1</formula>
    </cfRule>
  </conditionalFormatting>
  <conditionalFormatting sqref="FK24">
    <cfRule type="expression" dxfId="573" priority="691" stopIfTrue="1">
      <formula>WEEKDAY($A24)=1</formula>
    </cfRule>
  </conditionalFormatting>
  <conditionalFormatting sqref="FK24">
    <cfRule type="expression" dxfId="572" priority="690" stopIfTrue="1">
      <formula>WEEKDAY($A24)=1</formula>
    </cfRule>
  </conditionalFormatting>
  <conditionalFormatting sqref="FK24">
    <cfRule type="expression" dxfId="571" priority="689" stopIfTrue="1">
      <formula>WEEKDAY($A24)=1</formula>
    </cfRule>
  </conditionalFormatting>
  <conditionalFormatting sqref="FK24">
    <cfRule type="expression" dxfId="570" priority="688" stopIfTrue="1">
      <formula>WEEKDAY($A24)=1</formula>
    </cfRule>
  </conditionalFormatting>
  <conditionalFormatting sqref="FK24">
    <cfRule type="expression" dxfId="569" priority="687" stopIfTrue="1">
      <formula>WEEKDAY($A24)=1</formula>
    </cfRule>
  </conditionalFormatting>
  <conditionalFormatting sqref="FK24">
    <cfRule type="expression" dxfId="568" priority="686" stopIfTrue="1">
      <formula>WEEKDAY($A24)=1</formula>
    </cfRule>
  </conditionalFormatting>
  <conditionalFormatting sqref="FK24">
    <cfRule type="expression" dxfId="567" priority="685" stopIfTrue="1">
      <formula>WEEKDAY($A24)=1</formula>
    </cfRule>
  </conditionalFormatting>
  <conditionalFormatting sqref="FK24">
    <cfRule type="expression" dxfId="566" priority="684" stopIfTrue="1">
      <formula>WEEKDAY($A24)=1</formula>
    </cfRule>
  </conditionalFormatting>
  <conditionalFormatting sqref="FK24">
    <cfRule type="expression" dxfId="565" priority="683" stopIfTrue="1">
      <formula>WEEKDAY($A24)=1</formula>
    </cfRule>
  </conditionalFormatting>
  <conditionalFormatting sqref="FK24">
    <cfRule type="expression" dxfId="564" priority="682" stopIfTrue="1">
      <formula>WEEKDAY($A24)=1</formula>
    </cfRule>
  </conditionalFormatting>
  <conditionalFormatting sqref="FK24">
    <cfRule type="expression" dxfId="563" priority="681" stopIfTrue="1">
      <formula>WEEKDAY($A24)=1</formula>
    </cfRule>
  </conditionalFormatting>
  <conditionalFormatting sqref="FK24">
    <cfRule type="expression" dxfId="562" priority="680" stopIfTrue="1">
      <formula>WEEKDAY($A24)=1</formula>
    </cfRule>
  </conditionalFormatting>
  <conditionalFormatting sqref="FK24">
    <cfRule type="expression" dxfId="561" priority="679" stopIfTrue="1">
      <formula>WEEKDAY($A24)=1</formula>
    </cfRule>
  </conditionalFormatting>
  <conditionalFormatting sqref="FK24">
    <cfRule type="expression" dxfId="560" priority="678" stopIfTrue="1">
      <formula>WEEKDAY($A24)=1</formula>
    </cfRule>
  </conditionalFormatting>
  <conditionalFormatting sqref="FK24">
    <cfRule type="expression" dxfId="559" priority="677" stopIfTrue="1">
      <formula>WEEKDAY($A24)=1</formula>
    </cfRule>
  </conditionalFormatting>
  <conditionalFormatting sqref="FK24">
    <cfRule type="expression" dxfId="558" priority="676" stopIfTrue="1">
      <formula>WEEKDAY($A24)=1</formula>
    </cfRule>
  </conditionalFormatting>
  <conditionalFormatting sqref="FK24">
    <cfRule type="expression" dxfId="557" priority="675" stopIfTrue="1">
      <formula>WEEKDAY($A24)=1</formula>
    </cfRule>
  </conditionalFormatting>
  <conditionalFormatting sqref="FK24">
    <cfRule type="expression" dxfId="556" priority="674" stopIfTrue="1">
      <formula>WEEKDAY($A24)=1</formula>
    </cfRule>
  </conditionalFormatting>
  <conditionalFormatting sqref="FK24">
    <cfRule type="expression" dxfId="555" priority="673" stopIfTrue="1">
      <formula>WEEKDAY($A24)=1</formula>
    </cfRule>
  </conditionalFormatting>
  <conditionalFormatting sqref="FK24">
    <cfRule type="expression" dxfId="554" priority="672" stopIfTrue="1">
      <formula>WEEKDAY($A24)=1</formula>
    </cfRule>
  </conditionalFormatting>
  <conditionalFormatting sqref="FK24">
    <cfRule type="expression" dxfId="553" priority="667" stopIfTrue="1">
      <formula>WEEKDAY($A24)=1</formula>
    </cfRule>
  </conditionalFormatting>
  <conditionalFormatting sqref="FK24">
    <cfRule type="expression" dxfId="552" priority="670" stopIfTrue="1">
      <formula>WEEKDAY($A24)=1</formula>
    </cfRule>
  </conditionalFormatting>
  <conditionalFormatting sqref="FK24">
    <cfRule type="expression" dxfId="551" priority="669" stopIfTrue="1">
      <formula>WEEKDAY($A24)=1</formula>
    </cfRule>
  </conditionalFormatting>
  <conditionalFormatting sqref="FK24">
    <cfRule type="expression" dxfId="550" priority="668" stopIfTrue="1">
      <formula>WEEKDAY($A24)=1</formula>
    </cfRule>
  </conditionalFormatting>
  <conditionalFormatting sqref="FK24">
    <cfRule type="expression" dxfId="549" priority="666" stopIfTrue="1">
      <formula>WEEKDAY($A24)=1</formula>
    </cfRule>
  </conditionalFormatting>
  <conditionalFormatting sqref="FK24">
    <cfRule type="expression" dxfId="548" priority="665" stopIfTrue="1">
      <formula>WEEKDAY($A24)=1</formula>
    </cfRule>
  </conditionalFormatting>
  <conditionalFormatting sqref="FK24">
    <cfRule type="expression" dxfId="547" priority="664" stopIfTrue="1">
      <formula>WEEKDAY($A24)=1</formula>
    </cfRule>
  </conditionalFormatting>
  <conditionalFormatting sqref="FK24">
    <cfRule type="expression" dxfId="546" priority="663" stopIfTrue="1">
      <formula>WEEKDAY($A24)=1</formula>
    </cfRule>
  </conditionalFormatting>
  <conditionalFormatting sqref="FK24">
    <cfRule type="expression" dxfId="545" priority="616" stopIfTrue="1">
      <formula>WEEKDAY($A24)=1</formula>
    </cfRule>
  </conditionalFormatting>
  <conditionalFormatting sqref="FK24">
    <cfRule type="expression" dxfId="544" priority="662" stopIfTrue="1">
      <formula>WEEKDAY($A24)=1</formula>
    </cfRule>
  </conditionalFormatting>
  <conditionalFormatting sqref="FK24">
    <cfRule type="expression" dxfId="543" priority="661" stopIfTrue="1">
      <formula>WEEKDAY($A24)=1</formula>
    </cfRule>
  </conditionalFormatting>
  <conditionalFormatting sqref="FK24">
    <cfRule type="expression" dxfId="542" priority="660" stopIfTrue="1">
      <formula>WEEKDAY($A24)=1</formula>
    </cfRule>
  </conditionalFormatting>
  <conditionalFormatting sqref="FK24">
    <cfRule type="expression" dxfId="541" priority="659" stopIfTrue="1">
      <formula>WEEKDAY($A24)=1</formula>
    </cfRule>
  </conditionalFormatting>
  <conditionalFormatting sqref="FK24">
    <cfRule type="expression" dxfId="540" priority="658" stopIfTrue="1">
      <formula>WEEKDAY($A24)=1</formula>
    </cfRule>
  </conditionalFormatting>
  <conditionalFormatting sqref="FK24">
    <cfRule type="expression" dxfId="539" priority="657" stopIfTrue="1">
      <formula>WEEKDAY($A24)=1</formula>
    </cfRule>
  </conditionalFormatting>
  <conditionalFormatting sqref="FK24">
    <cfRule type="expression" dxfId="538" priority="656" stopIfTrue="1">
      <formula>WEEKDAY($A24)=1</formula>
    </cfRule>
  </conditionalFormatting>
  <conditionalFormatting sqref="FK24">
    <cfRule type="expression" dxfId="537" priority="655" stopIfTrue="1">
      <formula>WEEKDAY($A24)=1</formula>
    </cfRule>
  </conditionalFormatting>
  <conditionalFormatting sqref="FK24">
    <cfRule type="expression" dxfId="536" priority="654" stopIfTrue="1">
      <formula>WEEKDAY($A24)=1</formula>
    </cfRule>
  </conditionalFormatting>
  <conditionalFormatting sqref="FK24">
    <cfRule type="expression" dxfId="535" priority="653" stopIfTrue="1">
      <formula>WEEKDAY($A24)=1</formula>
    </cfRule>
  </conditionalFormatting>
  <conditionalFormatting sqref="FK24">
    <cfRule type="expression" dxfId="534" priority="652" stopIfTrue="1">
      <formula>WEEKDAY($A24)=1</formula>
    </cfRule>
  </conditionalFormatting>
  <conditionalFormatting sqref="FK24">
    <cfRule type="expression" dxfId="533" priority="651" stopIfTrue="1">
      <formula>WEEKDAY($A24)=1</formula>
    </cfRule>
  </conditionalFormatting>
  <conditionalFormatting sqref="FK24">
    <cfRule type="expression" dxfId="532" priority="650" stopIfTrue="1">
      <formula>WEEKDAY($A24)=1</formula>
    </cfRule>
  </conditionalFormatting>
  <conditionalFormatting sqref="FK24">
    <cfRule type="expression" dxfId="531" priority="649" stopIfTrue="1">
      <formula>WEEKDAY($A24)=1</formula>
    </cfRule>
  </conditionalFormatting>
  <conditionalFormatting sqref="FK24">
    <cfRule type="expression" dxfId="530" priority="648" stopIfTrue="1">
      <formula>WEEKDAY($A24)=1</formula>
    </cfRule>
  </conditionalFormatting>
  <conditionalFormatting sqref="FK24">
    <cfRule type="expression" dxfId="529" priority="647" stopIfTrue="1">
      <formula>WEEKDAY($A24)=1</formula>
    </cfRule>
  </conditionalFormatting>
  <conditionalFormatting sqref="FK24">
    <cfRule type="expression" dxfId="528" priority="646" stopIfTrue="1">
      <formula>WEEKDAY($A24)=1</formula>
    </cfRule>
  </conditionalFormatting>
  <conditionalFormatting sqref="FK24">
    <cfRule type="expression" dxfId="527" priority="645" stopIfTrue="1">
      <formula>WEEKDAY($A24)=1</formula>
    </cfRule>
  </conditionalFormatting>
  <conditionalFormatting sqref="FK24">
    <cfRule type="expression" dxfId="526" priority="644" stopIfTrue="1">
      <formula>WEEKDAY($A24)=1</formula>
    </cfRule>
  </conditionalFormatting>
  <conditionalFormatting sqref="FK24">
    <cfRule type="expression" dxfId="525" priority="643" stopIfTrue="1">
      <formula>WEEKDAY($A24)=1</formula>
    </cfRule>
  </conditionalFormatting>
  <conditionalFormatting sqref="FK24">
    <cfRule type="expression" dxfId="524" priority="642" stopIfTrue="1">
      <formula>WEEKDAY($A24)=1</formula>
    </cfRule>
  </conditionalFormatting>
  <conditionalFormatting sqref="FK24">
    <cfRule type="expression" dxfId="523" priority="641" stopIfTrue="1">
      <formula>WEEKDAY($A24)=1</formula>
    </cfRule>
  </conditionalFormatting>
  <conditionalFormatting sqref="FK24">
    <cfRule type="expression" dxfId="522" priority="640" stopIfTrue="1">
      <formula>WEEKDAY($A24)=1</formula>
    </cfRule>
  </conditionalFormatting>
  <conditionalFormatting sqref="FK24">
    <cfRule type="expression" dxfId="521" priority="639" stopIfTrue="1">
      <formula>WEEKDAY($A24)=1</formula>
    </cfRule>
  </conditionalFormatting>
  <conditionalFormatting sqref="FK24">
    <cfRule type="expression" dxfId="520" priority="638" stopIfTrue="1">
      <formula>WEEKDAY($A24)=1</formula>
    </cfRule>
  </conditionalFormatting>
  <conditionalFormatting sqref="FK24">
    <cfRule type="expression" dxfId="519" priority="637" stopIfTrue="1">
      <formula>WEEKDAY($A24)=1</formula>
    </cfRule>
  </conditionalFormatting>
  <conditionalFormatting sqref="FK24">
    <cfRule type="expression" dxfId="518" priority="636" stopIfTrue="1">
      <formula>WEEKDAY($A24)=1</formula>
    </cfRule>
  </conditionalFormatting>
  <conditionalFormatting sqref="FK24">
    <cfRule type="expression" dxfId="517" priority="635" stopIfTrue="1">
      <formula>WEEKDAY($A24)=1</formula>
    </cfRule>
  </conditionalFormatting>
  <conditionalFormatting sqref="FK24">
    <cfRule type="expression" dxfId="516" priority="634" stopIfTrue="1">
      <formula>WEEKDAY($A24)=1</formula>
    </cfRule>
  </conditionalFormatting>
  <conditionalFormatting sqref="FK24">
    <cfRule type="expression" dxfId="515" priority="633" stopIfTrue="1">
      <formula>WEEKDAY($A24)=1</formula>
    </cfRule>
  </conditionalFormatting>
  <conditionalFormatting sqref="FK24">
    <cfRule type="expression" dxfId="514" priority="632" stopIfTrue="1">
      <formula>WEEKDAY($A24)=1</formula>
    </cfRule>
  </conditionalFormatting>
  <conditionalFormatting sqref="FK24">
    <cfRule type="expression" dxfId="513" priority="631" stopIfTrue="1">
      <formula>WEEKDAY($A24)=1</formula>
    </cfRule>
  </conditionalFormatting>
  <conditionalFormatting sqref="FK24">
    <cfRule type="expression" dxfId="512" priority="630" stopIfTrue="1">
      <formula>WEEKDAY($A24)=1</formula>
    </cfRule>
  </conditionalFormatting>
  <conditionalFormatting sqref="FK24">
    <cfRule type="expression" dxfId="511" priority="629" stopIfTrue="1">
      <formula>WEEKDAY($A24)=1</formula>
    </cfRule>
  </conditionalFormatting>
  <conditionalFormatting sqref="FK24">
    <cfRule type="expression" dxfId="510" priority="628" stopIfTrue="1">
      <formula>WEEKDAY($A24)=1</formula>
    </cfRule>
  </conditionalFormatting>
  <conditionalFormatting sqref="FK24">
    <cfRule type="expression" dxfId="509" priority="627" stopIfTrue="1">
      <formula>WEEKDAY($A24)=1</formula>
    </cfRule>
  </conditionalFormatting>
  <conditionalFormatting sqref="FK24">
    <cfRule type="expression" dxfId="508" priority="626" stopIfTrue="1">
      <formula>WEEKDAY($A24)=1</formula>
    </cfRule>
  </conditionalFormatting>
  <conditionalFormatting sqref="FK24">
    <cfRule type="expression" dxfId="507" priority="625" stopIfTrue="1">
      <formula>WEEKDAY($A24)=1</formula>
    </cfRule>
  </conditionalFormatting>
  <conditionalFormatting sqref="FK24">
    <cfRule type="expression" dxfId="506" priority="624" stopIfTrue="1">
      <formula>WEEKDAY($A24)=1</formula>
    </cfRule>
  </conditionalFormatting>
  <conditionalFormatting sqref="FK24">
    <cfRule type="expression" dxfId="505" priority="623" stopIfTrue="1">
      <formula>WEEKDAY($A24)=1</formula>
    </cfRule>
  </conditionalFormatting>
  <conditionalFormatting sqref="FK24">
    <cfRule type="expression" dxfId="504" priority="622" stopIfTrue="1">
      <formula>WEEKDAY($A24)=1</formula>
    </cfRule>
  </conditionalFormatting>
  <conditionalFormatting sqref="FK24">
    <cfRule type="expression" dxfId="503" priority="621" stopIfTrue="1">
      <formula>WEEKDAY($A24)=1</formula>
    </cfRule>
  </conditionalFormatting>
  <conditionalFormatting sqref="FK24">
    <cfRule type="expression" dxfId="502" priority="620" stopIfTrue="1">
      <formula>WEEKDAY($A24)=1</formula>
    </cfRule>
  </conditionalFormatting>
  <conditionalFormatting sqref="FK24">
    <cfRule type="expression" dxfId="501" priority="619" stopIfTrue="1">
      <formula>WEEKDAY($A24)=1</formula>
    </cfRule>
  </conditionalFormatting>
  <conditionalFormatting sqref="FK24">
    <cfRule type="expression" dxfId="500" priority="618" stopIfTrue="1">
      <formula>WEEKDAY($A24)=1</formula>
    </cfRule>
  </conditionalFormatting>
  <conditionalFormatting sqref="FK24">
    <cfRule type="expression" dxfId="499" priority="617" stopIfTrue="1">
      <formula>WEEKDAY($A24)=1</formula>
    </cfRule>
  </conditionalFormatting>
  <conditionalFormatting sqref="FK24">
    <cfRule type="expression" dxfId="498" priority="615" stopIfTrue="1">
      <formula>WEEKDAY($A24)=1</formula>
    </cfRule>
  </conditionalFormatting>
  <conditionalFormatting sqref="FK24">
    <cfRule type="expression" dxfId="497" priority="614" stopIfTrue="1">
      <formula>WEEKDAY($A24)=1</formula>
    </cfRule>
  </conditionalFormatting>
  <conditionalFormatting sqref="FK24">
    <cfRule type="expression" dxfId="496" priority="613" stopIfTrue="1">
      <formula>WEEKDAY($A24)=1</formula>
    </cfRule>
  </conditionalFormatting>
  <conditionalFormatting sqref="FK24">
    <cfRule type="expression" dxfId="495" priority="612" stopIfTrue="1">
      <formula>WEEKDAY($A24)=1</formula>
    </cfRule>
  </conditionalFormatting>
  <conditionalFormatting sqref="FK24">
    <cfRule type="expression" dxfId="494" priority="611" stopIfTrue="1">
      <formula>WEEKDAY($A24)=1</formula>
    </cfRule>
  </conditionalFormatting>
  <conditionalFormatting sqref="FK24">
    <cfRule type="expression" dxfId="493" priority="610" stopIfTrue="1">
      <formula>WEEKDAY($A24)=1</formula>
    </cfRule>
  </conditionalFormatting>
  <conditionalFormatting sqref="FK24">
    <cfRule type="expression" dxfId="492" priority="609" stopIfTrue="1">
      <formula>WEEKDAY($A24)=1</formula>
    </cfRule>
  </conditionalFormatting>
  <conditionalFormatting sqref="FK24">
    <cfRule type="expression" dxfId="491" priority="608" stopIfTrue="1">
      <formula>WEEKDAY($A24)=1</formula>
    </cfRule>
  </conditionalFormatting>
  <conditionalFormatting sqref="FK24">
    <cfRule type="expression" dxfId="490" priority="607" stopIfTrue="1">
      <formula>WEEKDAY($A24)=1</formula>
    </cfRule>
  </conditionalFormatting>
  <conditionalFormatting sqref="FK24">
    <cfRule type="expression" dxfId="489" priority="606" stopIfTrue="1">
      <formula>WEEKDAY($A24)=1</formula>
    </cfRule>
  </conditionalFormatting>
  <conditionalFormatting sqref="FK24">
    <cfRule type="expression" dxfId="488" priority="605" stopIfTrue="1">
      <formula>WEEKDAY($A24)=1</formula>
    </cfRule>
  </conditionalFormatting>
  <conditionalFormatting sqref="FK24">
    <cfRule type="expression" dxfId="487" priority="604" stopIfTrue="1">
      <formula>WEEKDAY($A24)=1</formula>
    </cfRule>
  </conditionalFormatting>
  <conditionalFormatting sqref="FK24">
    <cfRule type="expression" dxfId="486" priority="603" stopIfTrue="1">
      <formula>WEEKDAY($A24)=1</formula>
    </cfRule>
  </conditionalFormatting>
  <conditionalFormatting sqref="FK24">
    <cfRule type="expression" dxfId="485" priority="602" stopIfTrue="1">
      <formula>WEEKDAY($A24)=1</formula>
    </cfRule>
  </conditionalFormatting>
  <conditionalFormatting sqref="FK24">
    <cfRule type="expression" dxfId="484" priority="601" stopIfTrue="1">
      <formula>WEEKDAY($A24)=1</formula>
    </cfRule>
  </conditionalFormatting>
  <conditionalFormatting sqref="FK24">
    <cfRule type="expression" dxfId="483" priority="600" stopIfTrue="1">
      <formula>WEEKDAY($A24)=1</formula>
    </cfRule>
  </conditionalFormatting>
  <conditionalFormatting sqref="FK24">
    <cfRule type="expression" dxfId="482" priority="599" stopIfTrue="1">
      <formula>WEEKDAY($A24)=1</formula>
    </cfRule>
  </conditionalFormatting>
  <conditionalFormatting sqref="FK24">
    <cfRule type="expression" dxfId="481" priority="598" stopIfTrue="1">
      <formula>WEEKDAY($A24)=1</formula>
    </cfRule>
  </conditionalFormatting>
  <conditionalFormatting sqref="FK24">
    <cfRule type="expression" dxfId="480" priority="597" stopIfTrue="1">
      <formula>WEEKDAY($A24)=1</formula>
    </cfRule>
  </conditionalFormatting>
  <conditionalFormatting sqref="FK24">
    <cfRule type="expression" dxfId="479" priority="596" stopIfTrue="1">
      <formula>WEEKDAY($A24)=1</formula>
    </cfRule>
  </conditionalFormatting>
  <conditionalFormatting sqref="FK24">
    <cfRule type="expression" dxfId="478" priority="595" stopIfTrue="1">
      <formula>WEEKDAY($A24)=1</formula>
    </cfRule>
  </conditionalFormatting>
  <conditionalFormatting sqref="FK24">
    <cfRule type="expression" dxfId="477" priority="594" stopIfTrue="1">
      <formula>WEEKDAY($A24)=1</formula>
    </cfRule>
  </conditionalFormatting>
  <conditionalFormatting sqref="FK24">
    <cfRule type="expression" dxfId="476" priority="593" stopIfTrue="1">
      <formula>WEEKDAY($A24)=1</formula>
    </cfRule>
  </conditionalFormatting>
  <conditionalFormatting sqref="FK24">
    <cfRule type="expression" dxfId="475" priority="592" stopIfTrue="1">
      <formula>WEEKDAY($A24)=1</formula>
    </cfRule>
  </conditionalFormatting>
  <conditionalFormatting sqref="FK24">
    <cfRule type="expression" dxfId="474" priority="591" stopIfTrue="1">
      <formula>WEEKDAY($A24)=1</formula>
    </cfRule>
  </conditionalFormatting>
  <conditionalFormatting sqref="FK24">
    <cfRule type="expression" dxfId="473" priority="590" stopIfTrue="1">
      <formula>WEEKDAY($A24)=1</formula>
    </cfRule>
  </conditionalFormatting>
  <conditionalFormatting sqref="FK24">
    <cfRule type="expression" dxfId="472" priority="589" stopIfTrue="1">
      <formula>WEEKDAY($A24)=1</formula>
    </cfRule>
  </conditionalFormatting>
  <conditionalFormatting sqref="FK24">
    <cfRule type="expression" dxfId="471" priority="588" stopIfTrue="1">
      <formula>WEEKDAY($A24)=1</formula>
    </cfRule>
  </conditionalFormatting>
  <conditionalFormatting sqref="FK24">
    <cfRule type="expression" dxfId="470" priority="587" stopIfTrue="1">
      <formula>WEEKDAY($A24)=1</formula>
    </cfRule>
  </conditionalFormatting>
  <conditionalFormatting sqref="FK24">
    <cfRule type="expression" dxfId="469" priority="586" stopIfTrue="1">
      <formula>WEEKDAY($A24)=1</formula>
    </cfRule>
  </conditionalFormatting>
  <conditionalFormatting sqref="FK24">
    <cfRule type="expression" dxfId="468" priority="585" stopIfTrue="1">
      <formula>WEEKDAY($A24)=1</formula>
    </cfRule>
  </conditionalFormatting>
  <conditionalFormatting sqref="FK24">
    <cfRule type="expression" dxfId="467" priority="584" stopIfTrue="1">
      <formula>WEEKDAY($A24)=1</formula>
    </cfRule>
  </conditionalFormatting>
  <conditionalFormatting sqref="FK24">
    <cfRule type="expression" dxfId="466" priority="583" stopIfTrue="1">
      <formula>WEEKDAY($A24)=1</formula>
    </cfRule>
  </conditionalFormatting>
  <conditionalFormatting sqref="FK24">
    <cfRule type="expression" dxfId="465" priority="582" stopIfTrue="1">
      <formula>WEEKDAY($A24)=1</formula>
    </cfRule>
  </conditionalFormatting>
  <conditionalFormatting sqref="FK24">
    <cfRule type="expression" dxfId="464" priority="578" stopIfTrue="1">
      <formula>WEEKDAY($A24)=1</formula>
    </cfRule>
  </conditionalFormatting>
  <conditionalFormatting sqref="FK24">
    <cfRule type="expression" dxfId="463" priority="581" stopIfTrue="1">
      <formula>WEEKDAY($A24)=1</formula>
    </cfRule>
  </conditionalFormatting>
  <conditionalFormatting sqref="FK24">
    <cfRule type="expression" dxfId="462" priority="580" stopIfTrue="1">
      <formula>WEEKDAY($A24)=1</formula>
    </cfRule>
  </conditionalFormatting>
  <conditionalFormatting sqref="FK24">
    <cfRule type="expression" dxfId="461" priority="579" stopIfTrue="1">
      <formula>WEEKDAY($A24)=1</formula>
    </cfRule>
  </conditionalFormatting>
  <conditionalFormatting sqref="FK24">
    <cfRule type="expression" dxfId="460" priority="577" stopIfTrue="1">
      <formula>WEEKDAY($A24)=1</formula>
    </cfRule>
  </conditionalFormatting>
  <conditionalFormatting sqref="FK24">
    <cfRule type="expression" dxfId="459" priority="576" stopIfTrue="1">
      <formula>WEEKDAY($A24)=1</formula>
    </cfRule>
  </conditionalFormatting>
  <conditionalFormatting sqref="FK24">
    <cfRule type="expression" dxfId="458" priority="575" stopIfTrue="1">
      <formula>WEEKDAY($A24)=1</formula>
    </cfRule>
  </conditionalFormatting>
  <conditionalFormatting sqref="FK24">
    <cfRule type="expression" dxfId="457" priority="574" stopIfTrue="1">
      <formula>WEEKDAY($A24)=1</formula>
    </cfRule>
  </conditionalFormatting>
  <conditionalFormatting sqref="FK24">
    <cfRule type="expression" dxfId="456" priority="527" stopIfTrue="1">
      <formula>WEEKDAY($A24)=1</formula>
    </cfRule>
  </conditionalFormatting>
  <conditionalFormatting sqref="FK24">
    <cfRule type="expression" dxfId="455" priority="573" stopIfTrue="1">
      <formula>WEEKDAY($A24)=1</formula>
    </cfRule>
  </conditionalFormatting>
  <conditionalFormatting sqref="FK24">
    <cfRule type="expression" dxfId="454" priority="572" stopIfTrue="1">
      <formula>WEEKDAY($A24)=1</formula>
    </cfRule>
  </conditionalFormatting>
  <conditionalFormatting sqref="FK24">
    <cfRule type="expression" dxfId="453" priority="571" stopIfTrue="1">
      <formula>WEEKDAY($A24)=1</formula>
    </cfRule>
  </conditionalFormatting>
  <conditionalFormatting sqref="FK24">
    <cfRule type="expression" dxfId="452" priority="570" stopIfTrue="1">
      <formula>WEEKDAY($A24)=1</formula>
    </cfRule>
  </conditionalFormatting>
  <conditionalFormatting sqref="FK24">
    <cfRule type="expression" dxfId="451" priority="569" stopIfTrue="1">
      <formula>WEEKDAY($A24)=1</formula>
    </cfRule>
  </conditionalFormatting>
  <conditionalFormatting sqref="FK24">
    <cfRule type="expression" dxfId="450" priority="568" stopIfTrue="1">
      <formula>WEEKDAY($A24)=1</formula>
    </cfRule>
  </conditionalFormatting>
  <conditionalFormatting sqref="FK24">
    <cfRule type="expression" dxfId="449" priority="567" stopIfTrue="1">
      <formula>WEEKDAY($A24)=1</formula>
    </cfRule>
  </conditionalFormatting>
  <conditionalFormatting sqref="FK24">
    <cfRule type="expression" dxfId="448" priority="566" stopIfTrue="1">
      <formula>WEEKDAY($A24)=1</formula>
    </cfRule>
  </conditionalFormatting>
  <conditionalFormatting sqref="FK24">
    <cfRule type="expression" dxfId="447" priority="565" stopIfTrue="1">
      <formula>WEEKDAY($A24)=1</formula>
    </cfRule>
  </conditionalFormatting>
  <conditionalFormatting sqref="FK24">
    <cfRule type="expression" dxfId="446" priority="564" stopIfTrue="1">
      <formula>WEEKDAY($A24)=1</formula>
    </cfRule>
  </conditionalFormatting>
  <conditionalFormatting sqref="FK24">
    <cfRule type="expression" dxfId="445" priority="563" stopIfTrue="1">
      <formula>WEEKDAY($A24)=1</formula>
    </cfRule>
  </conditionalFormatting>
  <conditionalFormatting sqref="FK24">
    <cfRule type="expression" dxfId="444" priority="562" stopIfTrue="1">
      <formula>WEEKDAY($A24)=1</formula>
    </cfRule>
  </conditionalFormatting>
  <conditionalFormatting sqref="FK24">
    <cfRule type="expression" dxfId="443" priority="561" stopIfTrue="1">
      <formula>WEEKDAY($A24)=1</formula>
    </cfRule>
  </conditionalFormatting>
  <conditionalFormatting sqref="FK24">
    <cfRule type="expression" dxfId="442" priority="560" stopIfTrue="1">
      <formula>WEEKDAY($A24)=1</formula>
    </cfRule>
  </conditionalFormatting>
  <conditionalFormatting sqref="FK24">
    <cfRule type="expression" dxfId="441" priority="559" stopIfTrue="1">
      <formula>WEEKDAY($A24)=1</formula>
    </cfRule>
  </conditionalFormatting>
  <conditionalFormatting sqref="FK24">
    <cfRule type="expression" dxfId="440" priority="558" stopIfTrue="1">
      <formula>WEEKDAY($A24)=1</formula>
    </cfRule>
  </conditionalFormatting>
  <conditionalFormatting sqref="FK24">
    <cfRule type="expression" dxfId="439" priority="557" stopIfTrue="1">
      <formula>WEEKDAY($A24)=1</formula>
    </cfRule>
  </conditionalFormatting>
  <conditionalFormatting sqref="FK24">
    <cfRule type="expression" dxfId="438" priority="556" stopIfTrue="1">
      <formula>WEEKDAY($A24)=1</formula>
    </cfRule>
  </conditionalFormatting>
  <conditionalFormatting sqref="FK24">
    <cfRule type="expression" dxfId="437" priority="555" stopIfTrue="1">
      <formula>WEEKDAY($A24)=1</formula>
    </cfRule>
  </conditionalFormatting>
  <conditionalFormatting sqref="FK24">
    <cfRule type="expression" dxfId="436" priority="554" stopIfTrue="1">
      <formula>WEEKDAY($A24)=1</formula>
    </cfRule>
  </conditionalFormatting>
  <conditionalFormatting sqref="FK24">
    <cfRule type="expression" dxfId="435" priority="553" stopIfTrue="1">
      <formula>WEEKDAY($A24)=1</formula>
    </cfRule>
  </conditionalFormatting>
  <conditionalFormatting sqref="FK24">
    <cfRule type="expression" dxfId="434" priority="552" stopIfTrue="1">
      <formula>WEEKDAY($A24)=1</formula>
    </cfRule>
  </conditionalFormatting>
  <conditionalFormatting sqref="FK24">
    <cfRule type="expression" dxfId="433" priority="551" stopIfTrue="1">
      <formula>WEEKDAY($A24)=1</formula>
    </cfRule>
  </conditionalFormatting>
  <conditionalFormatting sqref="FK24">
    <cfRule type="expression" dxfId="432" priority="550" stopIfTrue="1">
      <formula>WEEKDAY($A24)=1</formula>
    </cfRule>
  </conditionalFormatting>
  <conditionalFormatting sqref="FK24">
    <cfRule type="expression" dxfId="431" priority="549" stopIfTrue="1">
      <formula>WEEKDAY($A24)=1</formula>
    </cfRule>
  </conditionalFormatting>
  <conditionalFormatting sqref="FK24">
    <cfRule type="expression" dxfId="430" priority="548" stopIfTrue="1">
      <formula>WEEKDAY($A24)=1</formula>
    </cfRule>
  </conditionalFormatting>
  <conditionalFormatting sqref="FK24">
    <cfRule type="expression" dxfId="429" priority="547" stopIfTrue="1">
      <formula>WEEKDAY($A24)=1</formula>
    </cfRule>
  </conditionalFormatting>
  <conditionalFormatting sqref="FK24">
    <cfRule type="expression" dxfId="428" priority="546" stopIfTrue="1">
      <formula>WEEKDAY($A24)=1</formula>
    </cfRule>
  </conditionalFormatting>
  <conditionalFormatting sqref="FK24">
    <cfRule type="expression" dxfId="427" priority="545" stopIfTrue="1">
      <formula>WEEKDAY($A24)=1</formula>
    </cfRule>
  </conditionalFormatting>
  <conditionalFormatting sqref="FK24">
    <cfRule type="expression" dxfId="426" priority="544" stopIfTrue="1">
      <formula>WEEKDAY($A24)=1</formula>
    </cfRule>
  </conditionalFormatting>
  <conditionalFormatting sqref="FK24">
    <cfRule type="expression" dxfId="425" priority="543" stopIfTrue="1">
      <formula>WEEKDAY($A24)=1</formula>
    </cfRule>
  </conditionalFormatting>
  <conditionalFormatting sqref="FK24">
    <cfRule type="expression" dxfId="424" priority="542" stopIfTrue="1">
      <formula>WEEKDAY($A24)=1</formula>
    </cfRule>
  </conditionalFormatting>
  <conditionalFormatting sqref="FK24">
    <cfRule type="expression" dxfId="423" priority="541" stopIfTrue="1">
      <formula>WEEKDAY($A24)=1</formula>
    </cfRule>
  </conditionalFormatting>
  <conditionalFormatting sqref="FK24">
    <cfRule type="expression" dxfId="422" priority="540" stopIfTrue="1">
      <formula>WEEKDAY($A24)=1</formula>
    </cfRule>
  </conditionalFormatting>
  <conditionalFormatting sqref="FK24">
    <cfRule type="expression" dxfId="421" priority="539" stopIfTrue="1">
      <formula>WEEKDAY($A24)=1</formula>
    </cfRule>
  </conditionalFormatting>
  <conditionalFormatting sqref="FK24">
    <cfRule type="expression" dxfId="420" priority="538" stopIfTrue="1">
      <formula>WEEKDAY($A24)=1</formula>
    </cfRule>
  </conditionalFormatting>
  <conditionalFormatting sqref="FK24">
    <cfRule type="expression" dxfId="419" priority="537" stopIfTrue="1">
      <formula>WEEKDAY($A24)=1</formula>
    </cfRule>
  </conditionalFormatting>
  <conditionalFormatting sqref="FK24">
    <cfRule type="expression" dxfId="418" priority="536" stopIfTrue="1">
      <formula>WEEKDAY($A24)=1</formula>
    </cfRule>
  </conditionalFormatting>
  <conditionalFormatting sqref="FK24">
    <cfRule type="expression" dxfId="417" priority="535" stopIfTrue="1">
      <formula>WEEKDAY($A24)=1</formula>
    </cfRule>
  </conditionalFormatting>
  <conditionalFormatting sqref="FK24">
    <cfRule type="expression" dxfId="416" priority="534" stopIfTrue="1">
      <formula>WEEKDAY($A24)=1</formula>
    </cfRule>
  </conditionalFormatting>
  <conditionalFormatting sqref="FK24">
    <cfRule type="expression" dxfId="415" priority="533" stopIfTrue="1">
      <formula>WEEKDAY($A24)=1</formula>
    </cfRule>
  </conditionalFormatting>
  <conditionalFormatting sqref="FK24">
    <cfRule type="expression" dxfId="414" priority="532" stopIfTrue="1">
      <formula>WEEKDAY($A24)=1</formula>
    </cfRule>
  </conditionalFormatting>
  <conditionalFormatting sqref="FK24">
    <cfRule type="expression" dxfId="413" priority="531" stopIfTrue="1">
      <formula>WEEKDAY($A24)=1</formula>
    </cfRule>
  </conditionalFormatting>
  <conditionalFormatting sqref="FK24">
    <cfRule type="expression" dxfId="412" priority="530" stopIfTrue="1">
      <formula>WEEKDAY($A24)=1</formula>
    </cfRule>
  </conditionalFormatting>
  <conditionalFormatting sqref="FK24">
    <cfRule type="expression" dxfId="411" priority="529" stopIfTrue="1">
      <formula>WEEKDAY($A24)=1</formula>
    </cfRule>
  </conditionalFormatting>
  <conditionalFormatting sqref="FK24">
    <cfRule type="expression" dxfId="410" priority="528" stopIfTrue="1">
      <formula>WEEKDAY($A24)=1</formula>
    </cfRule>
  </conditionalFormatting>
  <conditionalFormatting sqref="CN7:CN37">
    <cfRule type="expression" dxfId="409" priority="507" stopIfTrue="1">
      <formula>WEEKDAY($A7)=1</formula>
    </cfRule>
  </conditionalFormatting>
  <conditionalFormatting sqref="FG26:FJ26 EE26:EF26 EM26:ET26 FC26:FD26 DY26:DZ26">
    <cfRule type="expression" dxfId="408" priority="491" stopIfTrue="1">
      <formula>WEEKDAY($A26)=1</formula>
    </cfRule>
  </conditionalFormatting>
  <conditionalFormatting sqref="FI26:FJ26">
    <cfRule type="expression" dxfId="407" priority="490" stopIfTrue="1">
      <formula>WEEKDAY($A26)=1</formula>
    </cfRule>
  </conditionalFormatting>
  <conditionalFormatting sqref="EW26:EX26">
    <cfRule type="expression" dxfId="406" priority="489" stopIfTrue="1">
      <formula>WEEKDAY($A26)=1</formula>
    </cfRule>
  </conditionalFormatting>
  <conditionalFormatting sqref="EE26:EF26">
    <cfRule type="expression" dxfId="405" priority="488" stopIfTrue="1">
      <formula>WEEKDAY($A26)=1</formula>
    </cfRule>
  </conditionalFormatting>
  <conditionalFormatting sqref="EA26:EB26">
    <cfRule type="expression" dxfId="404" priority="487" stopIfTrue="1">
      <formula>WEEKDAY($A26)=1</formula>
    </cfRule>
  </conditionalFormatting>
  <conditionalFormatting sqref="EI26:EL26">
    <cfRule type="expression" dxfId="403" priority="486" stopIfTrue="1">
      <formula>WEEKDAY($A26)=1</formula>
    </cfRule>
  </conditionalFormatting>
  <conditionalFormatting sqref="EI26:EL26">
    <cfRule type="expression" dxfId="402" priority="485" stopIfTrue="1">
      <formula>WEEKDAY($A26)=1</formula>
    </cfRule>
  </conditionalFormatting>
  <conditionalFormatting sqref="FE26:FF26">
    <cfRule type="expression" dxfId="401" priority="484" stopIfTrue="1">
      <formula>WEEKDAY($A26)=1</formula>
    </cfRule>
  </conditionalFormatting>
  <conditionalFormatting sqref="FE26:FF26">
    <cfRule type="expression" dxfId="400" priority="483" stopIfTrue="1">
      <formula>WEEKDAY($A26)=1</formula>
    </cfRule>
  </conditionalFormatting>
  <conditionalFormatting sqref="EG26:EH26">
    <cfRule type="expression" dxfId="399" priority="482" stopIfTrue="1">
      <formula>WEEKDAY($A26)=1</formula>
    </cfRule>
  </conditionalFormatting>
  <conditionalFormatting sqref="EG26:EH26">
    <cfRule type="expression" dxfId="398" priority="481" stopIfTrue="1">
      <formula>WEEKDAY($A26)=1</formula>
    </cfRule>
  </conditionalFormatting>
  <conditionalFormatting sqref="EC26">
    <cfRule type="expression" dxfId="397" priority="480" stopIfTrue="1">
      <formula>WEEKDAY($A26)=1</formula>
    </cfRule>
  </conditionalFormatting>
  <conditionalFormatting sqref="ED26">
    <cfRule type="expression" dxfId="396" priority="479" stopIfTrue="1">
      <formula>WEEKDAY($A26)=1</formula>
    </cfRule>
  </conditionalFormatting>
  <conditionalFormatting sqref="EV26">
    <cfRule type="expression" dxfId="395" priority="478" stopIfTrue="1">
      <formula>WEEKDAY($A26)=1</formula>
    </cfRule>
  </conditionalFormatting>
  <conditionalFormatting sqref="EU26">
    <cfRule type="expression" dxfId="394" priority="477" stopIfTrue="1">
      <formula>WEEKDAY($A26)=1</formula>
    </cfRule>
  </conditionalFormatting>
  <conditionalFormatting sqref="EY26:EZ26">
    <cfRule type="expression" dxfId="393" priority="476" stopIfTrue="1">
      <formula>WEEKDAY($A26)=1</formula>
    </cfRule>
  </conditionalFormatting>
  <conditionalFormatting sqref="FA26:FB26">
    <cfRule type="expression" dxfId="392" priority="475" stopIfTrue="1">
      <formula>WEEKDAY($A26)=1</formula>
    </cfRule>
  </conditionalFormatting>
  <conditionalFormatting sqref="FA26:FB26">
    <cfRule type="expression" dxfId="391" priority="474" stopIfTrue="1">
      <formula>WEEKDAY($A26)=1</formula>
    </cfRule>
  </conditionalFormatting>
  <conditionalFormatting sqref="FG27:FJ27 EE27:EF27 EM27:ET27 FC27:FD27 DY27:DZ27">
    <cfRule type="expression" dxfId="390" priority="471" stopIfTrue="1">
      <formula>WEEKDAY($A27)=1</formula>
    </cfRule>
  </conditionalFormatting>
  <conditionalFormatting sqref="FI27:FJ27">
    <cfRule type="expression" dxfId="389" priority="470" stopIfTrue="1">
      <formula>WEEKDAY($A27)=1</formula>
    </cfRule>
  </conditionalFormatting>
  <conditionalFormatting sqref="EW27:EX27">
    <cfRule type="expression" dxfId="388" priority="469" stopIfTrue="1">
      <formula>WEEKDAY($A27)=1</formula>
    </cfRule>
  </conditionalFormatting>
  <conditionalFormatting sqref="EE27:EF27">
    <cfRule type="expression" dxfId="387" priority="468" stopIfTrue="1">
      <formula>WEEKDAY($A27)=1</formula>
    </cfRule>
  </conditionalFormatting>
  <conditionalFormatting sqref="EA27:EB27">
    <cfRule type="expression" dxfId="386" priority="467" stopIfTrue="1">
      <formula>WEEKDAY($A27)=1</formula>
    </cfRule>
  </conditionalFormatting>
  <conditionalFormatting sqref="EI27:EL27">
    <cfRule type="expression" dxfId="385" priority="466" stopIfTrue="1">
      <formula>WEEKDAY($A27)=1</formula>
    </cfRule>
  </conditionalFormatting>
  <conditionalFormatting sqref="EI27:EL27">
    <cfRule type="expression" dxfId="384" priority="465" stopIfTrue="1">
      <formula>WEEKDAY($A27)=1</formula>
    </cfRule>
  </conditionalFormatting>
  <conditionalFormatting sqref="FE27:FF27">
    <cfRule type="expression" dxfId="383" priority="464" stopIfTrue="1">
      <formula>WEEKDAY($A27)=1</formula>
    </cfRule>
  </conditionalFormatting>
  <conditionalFormatting sqref="FE27:FF27">
    <cfRule type="expression" dxfId="382" priority="463" stopIfTrue="1">
      <formula>WEEKDAY($A27)=1</formula>
    </cfRule>
  </conditionalFormatting>
  <conditionalFormatting sqref="EG27:EH27">
    <cfRule type="expression" dxfId="381" priority="462" stopIfTrue="1">
      <formula>WEEKDAY($A27)=1</formula>
    </cfRule>
  </conditionalFormatting>
  <conditionalFormatting sqref="EG27:EH27">
    <cfRule type="expression" dxfId="380" priority="461" stopIfTrue="1">
      <formula>WEEKDAY($A27)=1</formula>
    </cfRule>
  </conditionalFormatting>
  <conditionalFormatting sqref="EY27:EZ27">
    <cfRule type="expression" dxfId="379" priority="460" stopIfTrue="1">
      <formula>WEEKDAY($A27)=1</formula>
    </cfRule>
  </conditionalFormatting>
  <conditionalFormatting sqref="FA27:FB27">
    <cfRule type="expression" dxfId="378" priority="459" stopIfTrue="1">
      <formula>WEEKDAY($A27)=1</formula>
    </cfRule>
  </conditionalFormatting>
  <conditionalFormatting sqref="FA27:FB27">
    <cfRule type="expression" dxfId="377" priority="458" stopIfTrue="1">
      <formula>WEEKDAY($A27)=1</formula>
    </cfRule>
  </conditionalFormatting>
  <conditionalFormatting sqref="EC7">
    <cfRule type="expression" dxfId="376" priority="427" stopIfTrue="1">
      <formula>WEEKDAY($A7)=1</formula>
    </cfRule>
  </conditionalFormatting>
  <conditionalFormatting sqref="ED7">
    <cfRule type="expression" dxfId="375" priority="426" stopIfTrue="1">
      <formula>WEEKDAY($A7)=1</formula>
    </cfRule>
  </conditionalFormatting>
  <conditionalFormatting sqref="EV7">
    <cfRule type="expression" dxfId="374" priority="425" stopIfTrue="1">
      <formula>WEEKDAY($A7)=1</formula>
    </cfRule>
  </conditionalFormatting>
  <conditionalFormatting sqref="EU7">
    <cfRule type="expression" dxfId="373" priority="424" stopIfTrue="1">
      <formula>WEEKDAY($A7)=1</formula>
    </cfRule>
  </conditionalFormatting>
  <conditionalFormatting sqref="EM7:ET7 EE7:EF7 FG7:FJ7 FC7:FD7">
    <cfRule type="expression" dxfId="372" priority="423" stopIfTrue="1">
      <formula>WEEKDAY($A7)=1</formula>
    </cfRule>
  </conditionalFormatting>
  <conditionalFormatting sqref="EE7:EF7">
    <cfRule type="expression" dxfId="371" priority="422" stopIfTrue="1">
      <formula>WEEKDAY($A7)=1</formula>
    </cfRule>
  </conditionalFormatting>
  <conditionalFormatting sqref="EI7:EL7">
    <cfRule type="expression" dxfId="370" priority="421" stopIfTrue="1">
      <formula>WEEKDAY($A7)=1</formula>
    </cfRule>
  </conditionalFormatting>
  <conditionalFormatting sqref="EI7:EL7">
    <cfRule type="expression" dxfId="369" priority="420" stopIfTrue="1">
      <formula>WEEKDAY($A7)=1</formula>
    </cfRule>
  </conditionalFormatting>
  <conditionalFormatting sqref="FE7:FF7">
    <cfRule type="expression" dxfId="368" priority="419" stopIfTrue="1">
      <formula>WEEKDAY($A7)=1</formula>
    </cfRule>
  </conditionalFormatting>
  <conditionalFormatting sqref="FE7:FF7">
    <cfRule type="expression" dxfId="367" priority="418" stopIfTrue="1">
      <formula>WEEKDAY($A7)=1</formula>
    </cfRule>
  </conditionalFormatting>
  <conditionalFormatting sqref="EG7:EH7">
    <cfRule type="expression" dxfId="366" priority="417" stopIfTrue="1">
      <formula>WEEKDAY($A7)=1</formula>
    </cfRule>
  </conditionalFormatting>
  <conditionalFormatting sqref="EG7:EH7">
    <cfRule type="expression" dxfId="365" priority="416" stopIfTrue="1">
      <formula>WEEKDAY($A7)=1</formula>
    </cfRule>
  </conditionalFormatting>
  <conditionalFormatting sqref="DY7:DZ7">
    <cfRule type="expression" dxfId="364" priority="415" stopIfTrue="1">
      <formula>WEEKDAY($A7)=1</formula>
    </cfRule>
  </conditionalFormatting>
  <conditionalFormatting sqref="EA7:EB7">
    <cfRule type="expression" dxfId="363" priority="414" stopIfTrue="1">
      <formula>WEEKDAY($A7)=1</formula>
    </cfRule>
  </conditionalFormatting>
  <conditionalFormatting sqref="EW7:EX7">
    <cfRule type="expression" dxfId="362" priority="413" stopIfTrue="1">
      <formula>WEEKDAY($A7)=1</formula>
    </cfRule>
  </conditionalFormatting>
  <conditionalFormatting sqref="EY7:EZ7">
    <cfRule type="expression" dxfId="361" priority="412" stopIfTrue="1">
      <formula>WEEKDAY($A7)=1</formula>
    </cfRule>
  </conditionalFormatting>
  <conditionalFormatting sqref="FA7:FB7">
    <cfRule type="expression" dxfId="360" priority="411" stopIfTrue="1">
      <formula>WEEKDAY($A7)=1</formula>
    </cfRule>
  </conditionalFormatting>
  <conditionalFormatting sqref="FA7:FB7">
    <cfRule type="expression" dxfId="359" priority="410" stopIfTrue="1">
      <formula>WEEKDAY($A7)=1</formula>
    </cfRule>
  </conditionalFormatting>
  <conditionalFormatting sqref="DY32:DZ32">
    <cfRule type="expression" dxfId="358" priority="379" stopIfTrue="1">
      <formula>WEEKDAY($A32)=1</formula>
    </cfRule>
  </conditionalFormatting>
  <conditionalFormatting sqref="EQ32:ER32">
    <cfRule type="expression" dxfId="357" priority="378" stopIfTrue="1">
      <formula>WEEKDAY($A32)=1</formula>
    </cfRule>
  </conditionalFormatting>
  <conditionalFormatting sqref="EW32:EX32">
    <cfRule type="expression" dxfId="356" priority="377" stopIfTrue="1">
      <formula>WEEKDAY($A32)=1</formula>
    </cfRule>
  </conditionalFormatting>
  <conditionalFormatting sqref="EM32:ET32">
    <cfRule type="expression" dxfId="355" priority="376" stopIfTrue="1">
      <formula>WEEKDAY($A32)=1</formula>
    </cfRule>
  </conditionalFormatting>
  <conditionalFormatting sqref="EF32">
    <cfRule type="expression" dxfId="354" priority="375" stopIfTrue="1">
      <formula>WEEKDAY($A32)=1</formula>
    </cfRule>
  </conditionalFormatting>
  <conditionalFormatting sqref="EI32:EL32">
    <cfRule type="expression" dxfId="353" priority="373" stopIfTrue="1">
      <formula>WEEKDAY($A32)=1</formula>
    </cfRule>
  </conditionalFormatting>
  <conditionalFormatting sqref="FE32:FF32">
    <cfRule type="expression" dxfId="352" priority="372" stopIfTrue="1">
      <formula>WEEKDAY($A32)=1</formula>
    </cfRule>
  </conditionalFormatting>
  <conditionalFormatting sqref="FE32:FF32">
    <cfRule type="expression" dxfId="351" priority="371" stopIfTrue="1">
      <formula>WEEKDAY($A32)=1</formula>
    </cfRule>
  </conditionalFormatting>
  <conditionalFormatting sqref="EE33:EF33 FG33:FJ33 FC33:FD33 ES33:ET33 DY33:DZ33">
    <cfRule type="expression" dxfId="350" priority="370" stopIfTrue="1">
      <formula>WEEKDAY($A33)=1</formula>
    </cfRule>
  </conditionalFormatting>
  <conditionalFormatting sqref="EQ33:ER33">
    <cfRule type="expression" dxfId="349" priority="369" stopIfTrue="1">
      <formula>WEEKDAY($A33)=1</formula>
    </cfRule>
  </conditionalFormatting>
  <conditionalFormatting sqref="EW33:EX33">
    <cfRule type="expression" dxfId="348" priority="368" stopIfTrue="1">
      <formula>WEEKDAY($A33)=1</formula>
    </cfRule>
  </conditionalFormatting>
  <conditionalFormatting sqref="EM33:ET33">
    <cfRule type="expression" dxfId="347" priority="367" stopIfTrue="1">
      <formula>WEEKDAY($A33)=1</formula>
    </cfRule>
  </conditionalFormatting>
  <conditionalFormatting sqref="EE33:EF33">
    <cfRule type="expression" dxfId="346" priority="366" stopIfTrue="1">
      <formula>WEEKDAY($A33)=1</formula>
    </cfRule>
  </conditionalFormatting>
  <conditionalFormatting sqref="EA33:EB33">
    <cfRule type="expression" dxfId="345" priority="365" stopIfTrue="1">
      <formula>WEEKDAY($A33)=1</formula>
    </cfRule>
  </conditionalFormatting>
  <conditionalFormatting sqref="EI33:EL33">
    <cfRule type="expression" dxfId="344" priority="364" stopIfTrue="1">
      <formula>WEEKDAY($A33)=1</formula>
    </cfRule>
  </conditionalFormatting>
  <conditionalFormatting sqref="EI33:EL33">
    <cfRule type="expression" dxfId="343" priority="363" stopIfTrue="1">
      <formula>WEEKDAY($A33)=1</formula>
    </cfRule>
  </conditionalFormatting>
  <conditionalFormatting sqref="FE33:FF33">
    <cfRule type="expression" dxfId="342" priority="362" stopIfTrue="1">
      <formula>WEEKDAY($A33)=1</formula>
    </cfRule>
  </conditionalFormatting>
  <conditionalFormatting sqref="FE33:FF33">
    <cfRule type="expression" dxfId="341" priority="361" stopIfTrue="1">
      <formula>WEEKDAY($A33)=1</formula>
    </cfRule>
  </conditionalFormatting>
  <conditionalFormatting sqref="EG33:EH33">
    <cfRule type="expression" dxfId="340" priority="360" stopIfTrue="1">
      <formula>WEEKDAY($A33)=1</formula>
    </cfRule>
  </conditionalFormatting>
  <conditionalFormatting sqref="EG33:EH33">
    <cfRule type="expression" dxfId="339" priority="359" stopIfTrue="1">
      <formula>WEEKDAY($A33)=1</formula>
    </cfRule>
  </conditionalFormatting>
  <conditionalFormatting sqref="EY33:EZ33">
    <cfRule type="expression" dxfId="338" priority="358" stopIfTrue="1">
      <formula>WEEKDAY($A33)=1</formula>
    </cfRule>
  </conditionalFormatting>
  <conditionalFormatting sqref="FA33:FB33">
    <cfRule type="expression" dxfId="337" priority="357" stopIfTrue="1">
      <formula>WEEKDAY($A33)=1</formula>
    </cfRule>
  </conditionalFormatting>
  <conditionalFormatting sqref="FA33:FB33">
    <cfRule type="expression" dxfId="336" priority="356" stopIfTrue="1">
      <formula>WEEKDAY($A33)=1</formula>
    </cfRule>
  </conditionalFormatting>
  <conditionalFormatting sqref="DY8:DZ8">
    <cfRule type="expression" dxfId="335" priority="337" stopIfTrue="1">
      <formula>WEEKDAY($A8)=1</formula>
    </cfRule>
  </conditionalFormatting>
  <conditionalFormatting sqref="FE8:FF8">
    <cfRule type="expression" dxfId="334" priority="336" stopIfTrue="1">
      <formula>WEEKDAY($A8)=1</formula>
    </cfRule>
  </conditionalFormatting>
  <conditionalFormatting sqref="FE8:FF8">
    <cfRule type="expression" dxfId="333" priority="335" stopIfTrue="1">
      <formula>WEEKDAY($A8)=1</formula>
    </cfRule>
  </conditionalFormatting>
  <conditionalFormatting sqref="FA8:FB8">
    <cfRule type="expression" dxfId="332" priority="334" stopIfTrue="1">
      <formula>WEEKDAY($A8)=1</formula>
    </cfRule>
  </conditionalFormatting>
  <conditionalFormatting sqref="FA8:FB8">
    <cfRule type="expression" dxfId="331" priority="333" stopIfTrue="1">
      <formula>WEEKDAY($A8)=1</formula>
    </cfRule>
  </conditionalFormatting>
  <conditionalFormatting sqref="EE8:EH8">
    <cfRule type="expression" dxfId="330" priority="332" stopIfTrue="1">
      <formula>WEEKDAY($A8)=1</formula>
    </cfRule>
  </conditionalFormatting>
  <conditionalFormatting sqref="EQ8">
    <cfRule type="expression" dxfId="329" priority="331" stopIfTrue="1">
      <formula>WEEKDAY($A8)=1</formula>
    </cfRule>
  </conditionalFormatting>
  <conditionalFormatting sqref="EM8:EQ8">
    <cfRule type="expression" dxfId="328" priority="330" stopIfTrue="1">
      <formula>WEEKDAY($A8)=1</formula>
    </cfRule>
  </conditionalFormatting>
  <conditionalFormatting sqref="EC8:EH8">
    <cfRule type="expression" dxfId="327" priority="329" stopIfTrue="1">
      <formula>WEEKDAY($A8)=1</formula>
    </cfRule>
  </conditionalFormatting>
  <conditionalFormatting sqref="EI8:EL8">
    <cfRule type="expression" dxfId="326" priority="328" stopIfTrue="1">
      <formula>WEEKDAY($A8)=1</formula>
    </cfRule>
  </conditionalFormatting>
  <conditionalFormatting sqref="EI8:EL8">
    <cfRule type="expression" dxfId="325" priority="327" stopIfTrue="1">
      <formula>WEEKDAY($A8)=1</formula>
    </cfRule>
  </conditionalFormatting>
  <conditionalFormatting sqref="ES8:ET8">
    <cfRule type="expression" dxfId="324" priority="326" stopIfTrue="1">
      <formula>WEEKDAY($A8)=1</formula>
    </cfRule>
  </conditionalFormatting>
  <conditionalFormatting sqref="ER8">
    <cfRule type="expression" dxfId="323" priority="325" stopIfTrue="1">
      <formula>WEEKDAY($A8)=1</formula>
    </cfRule>
  </conditionalFormatting>
  <conditionalFormatting sqref="ER8:ET8">
    <cfRule type="expression" dxfId="322" priority="324" stopIfTrue="1">
      <formula>WEEKDAY($A8)=1</formula>
    </cfRule>
  </conditionalFormatting>
  <conditionalFormatting sqref="EA8:EB8">
    <cfRule type="expression" dxfId="321" priority="323" stopIfTrue="1">
      <formula>WEEKDAY($A8)=1</formula>
    </cfRule>
  </conditionalFormatting>
  <conditionalFormatting sqref="EY8:EZ8">
    <cfRule type="expression" dxfId="320" priority="322" stopIfTrue="1">
      <formula>WEEKDAY($A8)=1</formula>
    </cfRule>
  </conditionalFormatting>
  <conditionalFormatting sqref="EW8:EX8">
    <cfRule type="expression" dxfId="319" priority="321" stopIfTrue="1">
      <formula>WEEKDAY($A8)=1</formula>
    </cfRule>
  </conditionalFormatting>
  <conditionalFormatting sqref="EU8:EV8">
    <cfRule type="expression" dxfId="318" priority="320" stopIfTrue="1">
      <formula>WEEKDAY($A8)=1</formula>
    </cfRule>
  </conditionalFormatting>
  <conditionalFormatting sqref="FE9:FF9">
    <cfRule type="expression" dxfId="317" priority="319" stopIfTrue="1">
      <formula>WEEKDAY($A9)=1</formula>
    </cfRule>
  </conditionalFormatting>
  <conditionalFormatting sqref="FE9:FF9">
    <cfRule type="expression" dxfId="316" priority="318" stopIfTrue="1">
      <formula>WEEKDAY($A9)=1</formula>
    </cfRule>
  </conditionalFormatting>
  <conditionalFormatting sqref="FA9:FB9">
    <cfRule type="expression" dxfId="315" priority="317" stopIfTrue="1">
      <formula>WEEKDAY($A9)=1</formula>
    </cfRule>
  </conditionalFormatting>
  <conditionalFormatting sqref="FA9:FB9">
    <cfRule type="expression" dxfId="314" priority="316" stopIfTrue="1">
      <formula>WEEKDAY($A9)=1</formula>
    </cfRule>
  </conditionalFormatting>
  <conditionalFormatting sqref="EE9:EH9">
    <cfRule type="expression" dxfId="313" priority="315" stopIfTrue="1">
      <formula>WEEKDAY($A9)=1</formula>
    </cfRule>
  </conditionalFormatting>
  <conditionalFormatting sqref="EM9:EQ9">
    <cfRule type="expression" dxfId="312" priority="314" stopIfTrue="1">
      <formula>WEEKDAY($A9)=1</formula>
    </cfRule>
  </conditionalFormatting>
  <conditionalFormatting sqref="EC9:EH9">
    <cfRule type="expression" dxfId="311" priority="313" stopIfTrue="1">
      <formula>WEEKDAY($A9)=1</formula>
    </cfRule>
  </conditionalFormatting>
  <conditionalFormatting sqref="EI9:EL9">
    <cfRule type="expression" dxfId="310" priority="312" stopIfTrue="1">
      <formula>WEEKDAY($A9)=1</formula>
    </cfRule>
  </conditionalFormatting>
  <conditionalFormatting sqref="EI9:EL9">
    <cfRule type="expression" dxfId="309" priority="311" stopIfTrue="1">
      <formula>WEEKDAY($A9)=1</formula>
    </cfRule>
  </conditionalFormatting>
  <conditionalFormatting sqref="ES9:ET9">
    <cfRule type="expression" dxfId="308" priority="310" stopIfTrue="1">
      <formula>WEEKDAY($A9)=1</formula>
    </cfRule>
  </conditionalFormatting>
  <conditionalFormatting sqref="ER9:ET9">
    <cfRule type="expression" dxfId="307" priority="309" stopIfTrue="1">
      <formula>WEEKDAY($A9)=1</formula>
    </cfRule>
  </conditionalFormatting>
  <conditionalFormatting sqref="EA9:EB9">
    <cfRule type="expression" dxfId="306" priority="308" stopIfTrue="1">
      <formula>WEEKDAY($A9)=1</formula>
    </cfRule>
  </conditionalFormatting>
  <conditionalFormatting sqref="EY9:EZ9">
    <cfRule type="expression" dxfId="305" priority="307" stopIfTrue="1">
      <formula>WEEKDAY($A9)=1</formula>
    </cfRule>
  </conditionalFormatting>
  <conditionalFormatting sqref="EW9:EX9">
    <cfRule type="expression" dxfId="304" priority="306" stopIfTrue="1">
      <formula>WEEKDAY($A9)=1</formula>
    </cfRule>
  </conditionalFormatting>
  <conditionalFormatting sqref="EU9:EV9">
    <cfRule type="expression" dxfId="303" priority="305" stopIfTrue="1">
      <formula>WEEKDAY($A9)=1</formula>
    </cfRule>
  </conditionalFormatting>
  <conditionalFormatting sqref="EM10:EQ10">
    <cfRule type="expression" dxfId="302" priority="304" stopIfTrue="1">
      <formula>WEEKDAY($A10)=1</formula>
    </cfRule>
  </conditionalFormatting>
  <conditionalFormatting sqref="EC10:EH10">
    <cfRule type="expression" dxfId="301" priority="303" stopIfTrue="1">
      <formula>WEEKDAY($A10)=1</formula>
    </cfRule>
  </conditionalFormatting>
  <conditionalFormatting sqref="EI10:EL10">
    <cfRule type="expression" dxfId="300" priority="302" stopIfTrue="1">
      <formula>WEEKDAY($A10)=1</formula>
    </cfRule>
  </conditionalFormatting>
  <conditionalFormatting sqref="EI10:EL10">
    <cfRule type="expression" dxfId="299" priority="301" stopIfTrue="1">
      <formula>WEEKDAY($A10)=1</formula>
    </cfRule>
  </conditionalFormatting>
  <conditionalFormatting sqref="ES10:ET10">
    <cfRule type="expression" dxfId="298" priority="300" stopIfTrue="1">
      <formula>WEEKDAY($A10)=1</formula>
    </cfRule>
  </conditionalFormatting>
  <conditionalFormatting sqref="ER10:ET10">
    <cfRule type="expression" dxfId="297" priority="299" stopIfTrue="1">
      <formula>WEEKDAY($A10)=1</formula>
    </cfRule>
  </conditionalFormatting>
  <conditionalFormatting sqref="EA10:EB10">
    <cfRule type="expression" dxfId="296" priority="298" stopIfTrue="1">
      <formula>WEEKDAY($A10)=1</formula>
    </cfRule>
  </conditionalFormatting>
  <conditionalFormatting sqref="FG10:FJ10 EY10:EZ10 FC10:FD10">
    <cfRule type="expression" dxfId="295" priority="297" stopIfTrue="1">
      <formula>WEEKDAY($A10)=1</formula>
    </cfRule>
  </conditionalFormatting>
  <conditionalFormatting sqref="EW10:EX10">
    <cfRule type="expression" dxfId="294" priority="296" stopIfTrue="1">
      <formula>WEEKDAY($A10)=1</formula>
    </cfRule>
  </conditionalFormatting>
  <conditionalFormatting sqref="EU10:EV10">
    <cfRule type="expression" dxfId="293" priority="295" stopIfTrue="1">
      <formula>WEEKDAY($A10)=1</formula>
    </cfRule>
  </conditionalFormatting>
  <conditionalFormatting sqref="FA10:FB10">
    <cfRule type="expression" dxfId="292" priority="294" stopIfTrue="1">
      <formula>WEEKDAY($A10)=1</formula>
    </cfRule>
  </conditionalFormatting>
  <conditionalFormatting sqref="FA10:FB10">
    <cfRule type="expression" dxfId="291" priority="293" stopIfTrue="1">
      <formula>WEEKDAY($A10)=1</formula>
    </cfRule>
  </conditionalFormatting>
  <conditionalFormatting sqref="EP11:EQ11">
    <cfRule type="expression" dxfId="290" priority="292" stopIfTrue="1">
      <formula>WEEKDAY($A11)=1</formula>
    </cfRule>
  </conditionalFormatting>
  <conditionalFormatting sqref="EE12:EH12">
    <cfRule type="expression" dxfId="289" priority="291" stopIfTrue="1">
      <formula>WEEKDAY($A12)=1</formula>
    </cfRule>
  </conditionalFormatting>
  <conditionalFormatting sqref="EM12:EP12">
    <cfRule type="expression" dxfId="288" priority="290" stopIfTrue="1">
      <formula>WEEKDAY($A12)=1</formula>
    </cfRule>
  </conditionalFormatting>
  <conditionalFormatting sqref="EC12:EH12">
    <cfRule type="expression" dxfId="287" priority="289" stopIfTrue="1">
      <formula>WEEKDAY($A12)=1</formula>
    </cfRule>
  </conditionalFormatting>
  <conditionalFormatting sqref="EI12:EL12">
    <cfRule type="expression" dxfId="286" priority="288" stopIfTrue="1">
      <formula>WEEKDAY($A12)=1</formula>
    </cfRule>
  </conditionalFormatting>
  <conditionalFormatting sqref="EI12:EL12">
    <cfRule type="expression" dxfId="285" priority="287" stopIfTrue="1">
      <formula>WEEKDAY($A12)=1</formula>
    </cfRule>
  </conditionalFormatting>
  <conditionalFormatting sqref="EA12:EB12">
    <cfRule type="expression" dxfId="284" priority="286" stopIfTrue="1">
      <formula>WEEKDAY($A12)=1</formula>
    </cfRule>
  </conditionalFormatting>
  <conditionalFormatting sqref="ES12:ET12">
    <cfRule type="expression" dxfId="283" priority="285" stopIfTrue="1">
      <formula>WEEKDAY($A12)=1</formula>
    </cfRule>
  </conditionalFormatting>
  <conditionalFormatting sqref="ER12:ET12">
    <cfRule type="expression" dxfId="282" priority="284" stopIfTrue="1">
      <formula>WEEKDAY($A12)=1</formula>
    </cfRule>
  </conditionalFormatting>
  <conditionalFormatting sqref="FC12:FD12 EY12:EZ12 FG12:FJ12">
    <cfRule type="expression" dxfId="281" priority="283" stopIfTrue="1">
      <formula>WEEKDAY($A12)=1</formula>
    </cfRule>
  </conditionalFormatting>
  <conditionalFormatting sqref="EW12:EX12">
    <cfRule type="expression" dxfId="280" priority="282" stopIfTrue="1">
      <formula>WEEKDAY($A12)=1</formula>
    </cfRule>
  </conditionalFormatting>
  <conditionalFormatting sqref="EU12:EV12">
    <cfRule type="expression" dxfId="279" priority="281" stopIfTrue="1">
      <formula>WEEKDAY($A12)=1</formula>
    </cfRule>
  </conditionalFormatting>
  <conditionalFormatting sqref="FE12:FF12">
    <cfRule type="expression" dxfId="278" priority="280" stopIfTrue="1">
      <formula>WEEKDAY($A12)=1</formula>
    </cfRule>
  </conditionalFormatting>
  <conditionalFormatting sqref="FE12:FF12">
    <cfRule type="expression" dxfId="277" priority="279" stopIfTrue="1">
      <formula>WEEKDAY($A12)=1</formula>
    </cfRule>
  </conditionalFormatting>
  <conditionalFormatting sqref="FA12:FB12">
    <cfRule type="expression" dxfId="276" priority="278" stopIfTrue="1">
      <formula>WEEKDAY($A12)=1</formula>
    </cfRule>
  </conditionalFormatting>
  <conditionalFormatting sqref="FA12:FB12">
    <cfRule type="expression" dxfId="275" priority="277" stopIfTrue="1">
      <formula>WEEKDAY($A12)=1</formula>
    </cfRule>
  </conditionalFormatting>
  <conditionalFormatting sqref="DY13">
    <cfRule type="expression" dxfId="274" priority="276" stopIfTrue="1">
      <formula>WEEKDAY($A13)=1</formula>
    </cfRule>
  </conditionalFormatting>
  <conditionalFormatting sqref="DZ13 EE13:EH13">
    <cfRule type="expression" dxfId="273" priority="275" stopIfTrue="1">
      <formula>WEEKDAY($A13)=1</formula>
    </cfRule>
  </conditionalFormatting>
  <conditionalFormatting sqref="EQ13">
    <cfRule type="expression" dxfId="272" priority="274" stopIfTrue="1">
      <formula>WEEKDAY($A13)=1</formula>
    </cfRule>
  </conditionalFormatting>
  <conditionalFormatting sqref="EM13:EQ13">
    <cfRule type="expression" dxfId="271" priority="273" stopIfTrue="1">
      <formula>WEEKDAY($A13)=1</formula>
    </cfRule>
  </conditionalFormatting>
  <conditionalFormatting sqref="EC13:EH13">
    <cfRule type="expression" dxfId="270" priority="272" stopIfTrue="1">
      <formula>WEEKDAY($A13)=1</formula>
    </cfRule>
  </conditionalFormatting>
  <conditionalFormatting sqref="EI13:EL13">
    <cfRule type="expression" dxfId="269" priority="271" stopIfTrue="1">
      <formula>WEEKDAY($A13)=1</formula>
    </cfRule>
  </conditionalFormatting>
  <conditionalFormatting sqref="EI13:EL13">
    <cfRule type="expression" dxfId="268" priority="270" stopIfTrue="1">
      <formula>WEEKDAY($A13)=1</formula>
    </cfRule>
  </conditionalFormatting>
  <conditionalFormatting sqref="ES13:ET13">
    <cfRule type="expression" dxfId="267" priority="269" stopIfTrue="1">
      <formula>WEEKDAY($A13)=1</formula>
    </cfRule>
  </conditionalFormatting>
  <conditionalFormatting sqref="ER13">
    <cfRule type="expression" dxfId="266" priority="268" stopIfTrue="1">
      <formula>WEEKDAY($A13)=1</formula>
    </cfRule>
  </conditionalFormatting>
  <conditionalFormatting sqref="ER13:ET13">
    <cfRule type="expression" dxfId="265" priority="267" stopIfTrue="1">
      <formula>WEEKDAY($A13)=1</formula>
    </cfRule>
  </conditionalFormatting>
  <conditionalFormatting sqref="EA13:EB13">
    <cfRule type="expression" dxfId="264" priority="266" stopIfTrue="1">
      <formula>WEEKDAY($A13)=1</formula>
    </cfRule>
  </conditionalFormatting>
  <conditionalFormatting sqref="FC13:FD13 EY13:EZ13 FG13:FJ13">
    <cfRule type="expression" dxfId="263" priority="265" stopIfTrue="1">
      <formula>WEEKDAY($A13)=1</formula>
    </cfRule>
  </conditionalFormatting>
  <conditionalFormatting sqref="EW13:EX13">
    <cfRule type="expression" dxfId="262" priority="264" stopIfTrue="1">
      <formula>WEEKDAY($A13)=1</formula>
    </cfRule>
  </conditionalFormatting>
  <conditionalFormatting sqref="EU13:EV13">
    <cfRule type="expression" dxfId="261" priority="263" stopIfTrue="1">
      <formula>WEEKDAY($A13)=1</formula>
    </cfRule>
  </conditionalFormatting>
  <conditionalFormatting sqref="FE13:FF13">
    <cfRule type="expression" dxfId="260" priority="262" stopIfTrue="1">
      <formula>WEEKDAY($A13)=1</formula>
    </cfRule>
  </conditionalFormatting>
  <conditionalFormatting sqref="FE13:FF13">
    <cfRule type="expression" dxfId="259" priority="261" stopIfTrue="1">
      <formula>WEEKDAY($A13)=1</formula>
    </cfRule>
  </conditionalFormatting>
  <conditionalFormatting sqref="FA13:FB13">
    <cfRule type="expression" dxfId="258" priority="260" stopIfTrue="1">
      <formula>WEEKDAY($A13)=1</formula>
    </cfRule>
  </conditionalFormatting>
  <conditionalFormatting sqref="FA13:FB13">
    <cfRule type="expression" dxfId="257" priority="259" stopIfTrue="1">
      <formula>WEEKDAY($A13)=1</formula>
    </cfRule>
  </conditionalFormatting>
  <conditionalFormatting sqref="EM14:EQ14">
    <cfRule type="expression" dxfId="256" priority="258" stopIfTrue="1">
      <formula>WEEKDAY($A14)=1</formula>
    </cfRule>
  </conditionalFormatting>
  <conditionalFormatting sqref="EC14:EH14">
    <cfRule type="expression" dxfId="255" priority="257" stopIfTrue="1">
      <formula>WEEKDAY($A14)=1</formula>
    </cfRule>
  </conditionalFormatting>
  <conditionalFormatting sqref="EI14:EL14">
    <cfRule type="expression" dxfId="254" priority="256" stopIfTrue="1">
      <formula>WEEKDAY($A14)=1</formula>
    </cfRule>
  </conditionalFormatting>
  <conditionalFormatting sqref="EI14:EL14">
    <cfRule type="expression" dxfId="253" priority="255" stopIfTrue="1">
      <formula>WEEKDAY($A14)=1</formula>
    </cfRule>
  </conditionalFormatting>
  <conditionalFormatting sqref="ES14:ET14">
    <cfRule type="expression" dxfId="252" priority="254" stopIfTrue="1">
      <formula>WEEKDAY($A14)=1</formula>
    </cfRule>
  </conditionalFormatting>
  <conditionalFormatting sqref="ER14:ET14">
    <cfRule type="expression" dxfId="251" priority="253" stopIfTrue="1">
      <formula>WEEKDAY($A14)=1</formula>
    </cfRule>
  </conditionalFormatting>
  <conditionalFormatting sqref="EA14:EB14">
    <cfRule type="expression" dxfId="250" priority="252" stopIfTrue="1">
      <formula>WEEKDAY($A14)=1</formula>
    </cfRule>
  </conditionalFormatting>
  <conditionalFormatting sqref="FC14:FD14 EY14:EZ14 FG14:FJ14">
    <cfRule type="expression" dxfId="249" priority="251" stopIfTrue="1">
      <formula>WEEKDAY($A14)=1</formula>
    </cfRule>
  </conditionalFormatting>
  <conditionalFormatting sqref="EW14:EX14">
    <cfRule type="expression" dxfId="248" priority="250" stopIfTrue="1">
      <formula>WEEKDAY($A14)=1</formula>
    </cfRule>
  </conditionalFormatting>
  <conditionalFormatting sqref="EU14:EV14">
    <cfRule type="expression" dxfId="247" priority="249" stopIfTrue="1">
      <formula>WEEKDAY($A14)=1</formula>
    </cfRule>
  </conditionalFormatting>
  <conditionalFormatting sqref="FE14:FF14">
    <cfRule type="expression" dxfId="246" priority="248" stopIfTrue="1">
      <formula>WEEKDAY($A14)=1</formula>
    </cfRule>
  </conditionalFormatting>
  <conditionalFormatting sqref="FE14:FF14">
    <cfRule type="expression" dxfId="245" priority="247" stopIfTrue="1">
      <formula>WEEKDAY($A14)=1</formula>
    </cfRule>
  </conditionalFormatting>
  <conditionalFormatting sqref="FA14:FB14">
    <cfRule type="expression" dxfId="244" priority="246" stopIfTrue="1">
      <formula>WEEKDAY($A14)=1</formula>
    </cfRule>
  </conditionalFormatting>
  <conditionalFormatting sqref="FA14:FB14">
    <cfRule type="expression" dxfId="243" priority="245" stopIfTrue="1">
      <formula>WEEKDAY($A14)=1</formula>
    </cfRule>
  </conditionalFormatting>
  <conditionalFormatting sqref="ES15:ET15 FC15:FD15 EE15:EH15 FG15:FJ15 DY15:DZ15">
    <cfRule type="expression" dxfId="242" priority="244" stopIfTrue="1">
      <formula>WEEKDAY($A15)=1</formula>
    </cfRule>
  </conditionalFormatting>
  <conditionalFormatting sqref="EQ15:ER15">
    <cfRule type="expression" dxfId="241" priority="243" stopIfTrue="1">
      <formula>WEEKDAY($A15)=1</formula>
    </cfRule>
  </conditionalFormatting>
  <conditionalFormatting sqref="EW15:EX15">
    <cfRule type="expression" dxfId="240" priority="242" stopIfTrue="1">
      <formula>WEEKDAY($A15)=1</formula>
    </cfRule>
  </conditionalFormatting>
  <conditionalFormatting sqref="EM15:ET15">
    <cfRule type="expression" dxfId="239" priority="241" stopIfTrue="1">
      <formula>WEEKDAY($A15)=1</formula>
    </cfRule>
  </conditionalFormatting>
  <conditionalFormatting sqref="EC15:EH15">
    <cfRule type="expression" dxfId="238" priority="240" stopIfTrue="1">
      <formula>WEEKDAY($A15)=1</formula>
    </cfRule>
  </conditionalFormatting>
  <conditionalFormatting sqref="EI15:EL15">
    <cfRule type="expression" dxfId="237" priority="239" stopIfTrue="1">
      <formula>WEEKDAY($A15)=1</formula>
    </cfRule>
  </conditionalFormatting>
  <conditionalFormatting sqref="EI15:EL15">
    <cfRule type="expression" dxfId="236" priority="238" stopIfTrue="1">
      <formula>WEEKDAY($A15)=1</formula>
    </cfRule>
  </conditionalFormatting>
  <conditionalFormatting sqref="FE15:FF15">
    <cfRule type="expression" dxfId="235" priority="237" stopIfTrue="1">
      <formula>WEEKDAY($A15)=1</formula>
    </cfRule>
  </conditionalFormatting>
  <conditionalFormatting sqref="FE15:FF15">
    <cfRule type="expression" dxfId="234" priority="236" stopIfTrue="1">
      <formula>WEEKDAY($A15)=1</formula>
    </cfRule>
  </conditionalFormatting>
  <conditionalFormatting sqref="EY15:EZ15">
    <cfRule type="expression" dxfId="233" priority="235" stopIfTrue="1">
      <formula>WEEKDAY($A15)=1</formula>
    </cfRule>
  </conditionalFormatting>
  <conditionalFormatting sqref="FA15:FB15">
    <cfRule type="expression" dxfId="232" priority="234" stopIfTrue="1">
      <formula>WEEKDAY($A15)=1</formula>
    </cfRule>
  </conditionalFormatting>
  <conditionalFormatting sqref="FA15:FB15">
    <cfRule type="expression" dxfId="231" priority="233" stopIfTrue="1">
      <formula>WEEKDAY($A15)=1</formula>
    </cfRule>
  </conditionalFormatting>
  <conditionalFormatting sqref="EA15:EB15">
    <cfRule type="expression" dxfId="230" priority="232" stopIfTrue="1">
      <formula>WEEKDAY($A15)=1</formula>
    </cfRule>
  </conditionalFormatting>
  <conditionalFormatting sqref="ES16:ET16 FC16:FD16 EE16:EH16 FG16:FJ16 DY16:DZ16">
    <cfRule type="expression" dxfId="229" priority="231" stopIfTrue="1">
      <formula>WEEKDAY($A16)=1</formula>
    </cfRule>
  </conditionalFormatting>
  <conditionalFormatting sqref="EQ16:ER16">
    <cfRule type="expression" dxfId="228" priority="230" stopIfTrue="1">
      <formula>WEEKDAY($A16)=1</formula>
    </cfRule>
  </conditionalFormatting>
  <conditionalFormatting sqref="EW16:EX16">
    <cfRule type="expression" dxfId="227" priority="229" stopIfTrue="1">
      <formula>WEEKDAY($A16)=1</formula>
    </cfRule>
  </conditionalFormatting>
  <conditionalFormatting sqref="EM16:ET16">
    <cfRule type="expression" dxfId="226" priority="228" stopIfTrue="1">
      <formula>WEEKDAY($A16)=1</formula>
    </cfRule>
  </conditionalFormatting>
  <conditionalFormatting sqref="EC16:EH16">
    <cfRule type="expression" dxfId="225" priority="227" stopIfTrue="1">
      <formula>WEEKDAY($A16)=1</formula>
    </cfRule>
  </conditionalFormatting>
  <conditionalFormatting sqref="EI16:EL16">
    <cfRule type="expression" dxfId="224" priority="226" stopIfTrue="1">
      <formula>WEEKDAY($A16)=1</formula>
    </cfRule>
  </conditionalFormatting>
  <conditionalFormatting sqref="EI16:EL16">
    <cfRule type="expression" dxfId="223" priority="225" stopIfTrue="1">
      <formula>WEEKDAY($A16)=1</formula>
    </cfRule>
  </conditionalFormatting>
  <conditionalFormatting sqref="FE16:FF16">
    <cfRule type="expression" dxfId="222" priority="224" stopIfTrue="1">
      <formula>WEEKDAY($A16)=1</formula>
    </cfRule>
  </conditionalFormatting>
  <conditionalFormatting sqref="FE16:FF16">
    <cfRule type="expression" dxfId="221" priority="223" stopIfTrue="1">
      <formula>WEEKDAY($A16)=1</formula>
    </cfRule>
  </conditionalFormatting>
  <conditionalFormatting sqref="EY16:EZ16">
    <cfRule type="expression" dxfId="220" priority="222" stopIfTrue="1">
      <formula>WEEKDAY($A16)=1</formula>
    </cfRule>
  </conditionalFormatting>
  <conditionalFormatting sqref="FA16:FB16">
    <cfRule type="expression" dxfId="219" priority="221" stopIfTrue="1">
      <formula>WEEKDAY($A16)=1</formula>
    </cfRule>
  </conditionalFormatting>
  <conditionalFormatting sqref="FA16:FB16">
    <cfRule type="expression" dxfId="218" priority="220" stopIfTrue="1">
      <formula>WEEKDAY($A16)=1</formula>
    </cfRule>
  </conditionalFormatting>
  <conditionalFormatting sqref="EA16:EB16">
    <cfRule type="expression" dxfId="217" priority="219" stopIfTrue="1">
      <formula>WEEKDAY($A16)=1</formula>
    </cfRule>
  </conditionalFormatting>
  <conditionalFormatting sqref="DY17:DZ17">
    <cfRule type="expression" dxfId="216" priority="218" stopIfTrue="1">
      <formula>WEEKDAY($A17)=1</formula>
    </cfRule>
  </conditionalFormatting>
  <conditionalFormatting sqref="ES17:ET17 EE17:EF17 FC17:FD17 FG17:FJ17">
    <cfRule type="expression" dxfId="215" priority="217" stopIfTrue="1">
      <formula>WEEKDAY($A17)=1</formula>
    </cfRule>
  </conditionalFormatting>
  <conditionalFormatting sqref="EQ17:ER17">
    <cfRule type="expression" dxfId="214" priority="216" stopIfTrue="1">
      <formula>WEEKDAY($A17)=1</formula>
    </cfRule>
  </conditionalFormatting>
  <conditionalFormatting sqref="EW17:EX17">
    <cfRule type="expression" dxfId="213" priority="215" stopIfTrue="1">
      <formula>WEEKDAY($A17)=1</formula>
    </cfRule>
  </conditionalFormatting>
  <conditionalFormatting sqref="EM17:ET17">
    <cfRule type="expression" dxfId="212" priority="214" stopIfTrue="1">
      <formula>WEEKDAY($A17)=1</formula>
    </cfRule>
  </conditionalFormatting>
  <conditionalFormatting sqref="EA17:EB17">
    <cfRule type="expression" dxfId="211" priority="213" stopIfTrue="1">
      <formula>WEEKDAY($A17)=1</formula>
    </cfRule>
  </conditionalFormatting>
  <conditionalFormatting sqref="EI17:EL17">
    <cfRule type="expression" dxfId="210" priority="212" stopIfTrue="1">
      <formula>WEEKDAY($A17)=1</formula>
    </cfRule>
  </conditionalFormatting>
  <conditionalFormatting sqref="EI17:EL17">
    <cfRule type="expression" dxfId="209" priority="211" stopIfTrue="1">
      <formula>WEEKDAY($A17)=1</formula>
    </cfRule>
  </conditionalFormatting>
  <conditionalFormatting sqref="FE17:FF17">
    <cfRule type="expression" dxfId="208" priority="210" stopIfTrue="1">
      <formula>WEEKDAY($A17)=1</formula>
    </cfRule>
  </conditionalFormatting>
  <conditionalFormatting sqref="FE17:FF17">
    <cfRule type="expression" dxfId="207" priority="209" stopIfTrue="1">
      <formula>WEEKDAY($A17)=1</formula>
    </cfRule>
  </conditionalFormatting>
  <conditionalFormatting sqref="EG17:EH17">
    <cfRule type="expression" dxfId="206" priority="208" stopIfTrue="1">
      <formula>WEEKDAY($A17)=1</formula>
    </cfRule>
  </conditionalFormatting>
  <conditionalFormatting sqref="EG17:EH17">
    <cfRule type="expression" dxfId="205" priority="207" stopIfTrue="1">
      <formula>WEEKDAY($A17)=1</formula>
    </cfRule>
  </conditionalFormatting>
  <conditionalFormatting sqref="EY17:EZ17">
    <cfRule type="expression" dxfId="204" priority="206" stopIfTrue="1">
      <formula>WEEKDAY($A17)=1</formula>
    </cfRule>
  </conditionalFormatting>
  <conditionalFormatting sqref="FA17:FB17">
    <cfRule type="expression" dxfId="203" priority="205" stopIfTrue="1">
      <formula>WEEKDAY($A17)=1</formula>
    </cfRule>
  </conditionalFormatting>
  <conditionalFormatting sqref="FA17:FB17">
    <cfRule type="expression" dxfId="202" priority="204" stopIfTrue="1">
      <formula>WEEKDAY($A17)=1</formula>
    </cfRule>
  </conditionalFormatting>
  <conditionalFormatting sqref="EM18:EP18 ER18:ET18 DY18:DZ18 EE18:EF18 FC18:FD18 FG18:FJ18">
    <cfRule type="expression" dxfId="201" priority="203" stopIfTrue="1">
      <formula>WEEKDAY($A18)=1</formula>
    </cfRule>
  </conditionalFormatting>
  <conditionalFormatting sqref="EW18:EX18">
    <cfRule type="expression" dxfId="200" priority="202" stopIfTrue="1">
      <formula>WEEKDAY($A18)=1</formula>
    </cfRule>
  </conditionalFormatting>
  <conditionalFormatting sqref="EE18:EF18">
    <cfRule type="expression" dxfId="199" priority="201" stopIfTrue="1">
      <formula>WEEKDAY($A18)=1</formula>
    </cfRule>
  </conditionalFormatting>
  <conditionalFormatting sqref="EA18:EB18">
    <cfRule type="expression" dxfId="198" priority="200" stopIfTrue="1">
      <formula>WEEKDAY($A18)=1</formula>
    </cfRule>
  </conditionalFormatting>
  <conditionalFormatting sqref="EI18:EL18">
    <cfRule type="expression" dxfId="197" priority="199" stopIfTrue="1">
      <formula>WEEKDAY($A18)=1</formula>
    </cfRule>
  </conditionalFormatting>
  <conditionalFormatting sqref="EI18:EL18">
    <cfRule type="expression" dxfId="196" priority="198" stopIfTrue="1">
      <formula>WEEKDAY($A18)=1</formula>
    </cfRule>
  </conditionalFormatting>
  <conditionalFormatting sqref="FE18:FF18">
    <cfRule type="expression" dxfId="195" priority="197" stopIfTrue="1">
      <formula>WEEKDAY($A18)=1</formula>
    </cfRule>
  </conditionalFormatting>
  <conditionalFormatting sqref="FE18:FF18">
    <cfRule type="expression" dxfId="194" priority="196" stopIfTrue="1">
      <formula>WEEKDAY($A18)=1</formula>
    </cfRule>
  </conditionalFormatting>
  <conditionalFormatting sqref="EG18:EH18">
    <cfRule type="expression" dxfId="193" priority="195" stopIfTrue="1">
      <formula>WEEKDAY($A18)=1</formula>
    </cfRule>
  </conditionalFormatting>
  <conditionalFormatting sqref="EG18:EH18">
    <cfRule type="expression" dxfId="192" priority="194" stopIfTrue="1">
      <formula>WEEKDAY($A18)=1</formula>
    </cfRule>
  </conditionalFormatting>
  <conditionalFormatting sqref="EC18">
    <cfRule type="expression" dxfId="191" priority="193" stopIfTrue="1">
      <formula>WEEKDAY($A18)=1</formula>
    </cfRule>
  </conditionalFormatting>
  <conditionalFormatting sqref="ED18">
    <cfRule type="expression" dxfId="190" priority="192" stopIfTrue="1">
      <formula>WEEKDAY($A18)=1</formula>
    </cfRule>
  </conditionalFormatting>
  <conditionalFormatting sqref="EV18">
    <cfRule type="expression" dxfId="189" priority="191" stopIfTrue="1">
      <formula>WEEKDAY($A18)=1</formula>
    </cfRule>
  </conditionalFormatting>
  <conditionalFormatting sqref="EU18">
    <cfRule type="expression" dxfId="188" priority="190" stopIfTrue="1">
      <formula>WEEKDAY($A18)=1</formula>
    </cfRule>
  </conditionalFormatting>
  <conditionalFormatting sqref="EY18:EZ18">
    <cfRule type="expression" dxfId="187" priority="189" stopIfTrue="1">
      <formula>WEEKDAY($A18)=1</formula>
    </cfRule>
  </conditionalFormatting>
  <conditionalFormatting sqref="FA18:FB18">
    <cfRule type="expression" dxfId="186" priority="188" stopIfTrue="1">
      <formula>WEEKDAY($A18)=1</formula>
    </cfRule>
  </conditionalFormatting>
  <conditionalFormatting sqref="FA18:FB18">
    <cfRule type="expression" dxfId="185" priority="187" stopIfTrue="1">
      <formula>WEEKDAY($A18)=1</formula>
    </cfRule>
  </conditionalFormatting>
  <conditionalFormatting sqref="EQ18">
    <cfRule type="expression" dxfId="184" priority="186" stopIfTrue="1">
      <formula>WEEKDAY($A18)=1</formula>
    </cfRule>
  </conditionalFormatting>
  <conditionalFormatting sqref="EM19:EP19 ER19:ET19 DY19:DZ19 EE19:EF19 FC19:FD19 FG19:FJ19">
    <cfRule type="expression" dxfId="183" priority="185" stopIfTrue="1">
      <formula>WEEKDAY($A19)=1</formula>
    </cfRule>
  </conditionalFormatting>
  <conditionalFormatting sqref="EW19:EX19">
    <cfRule type="expression" dxfId="182" priority="184" stopIfTrue="1">
      <formula>WEEKDAY($A19)=1</formula>
    </cfRule>
  </conditionalFormatting>
  <conditionalFormatting sqref="EE19:EF19">
    <cfRule type="expression" dxfId="181" priority="183" stopIfTrue="1">
      <formula>WEEKDAY($A19)=1</formula>
    </cfRule>
  </conditionalFormatting>
  <conditionalFormatting sqref="EA19:EB19">
    <cfRule type="expression" dxfId="180" priority="182" stopIfTrue="1">
      <formula>WEEKDAY($A19)=1</formula>
    </cfRule>
  </conditionalFormatting>
  <conditionalFormatting sqref="EI19:EL19">
    <cfRule type="expression" dxfId="179" priority="181" stopIfTrue="1">
      <formula>WEEKDAY($A19)=1</formula>
    </cfRule>
  </conditionalFormatting>
  <conditionalFormatting sqref="EI19:EL19">
    <cfRule type="expression" dxfId="178" priority="180" stopIfTrue="1">
      <formula>WEEKDAY($A19)=1</formula>
    </cfRule>
  </conditionalFormatting>
  <conditionalFormatting sqref="FE19:FF19">
    <cfRule type="expression" dxfId="177" priority="179" stopIfTrue="1">
      <formula>WEEKDAY($A19)=1</formula>
    </cfRule>
  </conditionalFormatting>
  <conditionalFormatting sqref="FE19:FF19">
    <cfRule type="expression" dxfId="176" priority="178" stopIfTrue="1">
      <formula>WEEKDAY($A19)=1</formula>
    </cfRule>
  </conditionalFormatting>
  <conditionalFormatting sqref="EG19:EH19">
    <cfRule type="expression" dxfId="175" priority="177" stopIfTrue="1">
      <formula>WEEKDAY($A19)=1</formula>
    </cfRule>
  </conditionalFormatting>
  <conditionalFormatting sqref="EG19:EH19">
    <cfRule type="expression" dxfId="174" priority="176" stopIfTrue="1">
      <formula>WEEKDAY($A19)=1</formula>
    </cfRule>
  </conditionalFormatting>
  <conditionalFormatting sqref="EY19:EZ19">
    <cfRule type="expression" dxfId="173" priority="175" stopIfTrue="1">
      <formula>WEEKDAY($A19)=1</formula>
    </cfRule>
  </conditionalFormatting>
  <conditionalFormatting sqref="FA19:FB19">
    <cfRule type="expression" dxfId="172" priority="174" stopIfTrue="1">
      <formula>WEEKDAY($A19)=1</formula>
    </cfRule>
  </conditionalFormatting>
  <conditionalFormatting sqref="FA19:FB19">
    <cfRule type="expression" dxfId="171" priority="173" stopIfTrue="1">
      <formula>WEEKDAY($A19)=1</formula>
    </cfRule>
  </conditionalFormatting>
  <conditionalFormatting sqref="EM20:EP20 ER20:ET20 DY20:DZ20 EE20:EF20 FC20:FD20 FG20:FJ20">
    <cfRule type="expression" dxfId="170" priority="172" stopIfTrue="1">
      <formula>WEEKDAY($A20)=1</formula>
    </cfRule>
  </conditionalFormatting>
  <conditionalFormatting sqref="EW20:EX20">
    <cfRule type="expression" dxfId="169" priority="171" stopIfTrue="1">
      <formula>WEEKDAY($A20)=1</formula>
    </cfRule>
  </conditionalFormatting>
  <conditionalFormatting sqref="EE20:EF20">
    <cfRule type="expression" dxfId="168" priority="170" stopIfTrue="1">
      <formula>WEEKDAY($A20)=1</formula>
    </cfRule>
  </conditionalFormatting>
  <conditionalFormatting sqref="EA20:EB20">
    <cfRule type="expression" dxfId="167" priority="169" stopIfTrue="1">
      <formula>WEEKDAY($A20)=1</formula>
    </cfRule>
  </conditionalFormatting>
  <conditionalFormatting sqref="EI20:EL20">
    <cfRule type="expression" dxfId="166" priority="168" stopIfTrue="1">
      <formula>WEEKDAY($A20)=1</formula>
    </cfRule>
  </conditionalFormatting>
  <conditionalFormatting sqref="EI20:EL20">
    <cfRule type="expression" dxfId="165" priority="167" stopIfTrue="1">
      <formula>WEEKDAY($A20)=1</formula>
    </cfRule>
  </conditionalFormatting>
  <conditionalFormatting sqref="FE20:FF20">
    <cfRule type="expression" dxfId="164" priority="166" stopIfTrue="1">
      <formula>WEEKDAY($A20)=1</formula>
    </cfRule>
  </conditionalFormatting>
  <conditionalFormatting sqref="FE20:FF20">
    <cfRule type="expression" dxfId="163" priority="165" stopIfTrue="1">
      <formula>WEEKDAY($A20)=1</formula>
    </cfRule>
  </conditionalFormatting>
  <conditionalFormatting sqref="EG20:EH20">
    <cfRule type="expression" dxfId="162" priority="164" stopIfTrue="1">
      <formula>WEEKDAY($A20)=1</formula>
    </cfRule>
  </conditionalFormatting>
  <conditionalFormatting sqref="EG20:EH20">
    <cfRule type="expression" dxfId="161" priority="163" stopIfTrue="1">
      <formula>WEEKDAY($A20)=1</formula>
    </cfRule>
  </conditionalFormatting>
  <conditionalFormatting sqref="EY20:EZ20">
    <cfRule type="expression" dxfId="160" priority="162" stopIfTrue="1">
      <formula>WEEKDAY($A20)=1</formula>
    </cfRule>
  </conditionalFormatting>
  <conditionalFormatting sqref="FA20:FB20">
    <cfRule type="expression" dxfId="159" priority="161" stopIfTrue="1">
      <formula>WEEKDAY($A20)=1</formula>
    </cfRule>
  </conditionalFormatting>
  <conditionalFormatting sqref="FA20:FB20">
    <cfRule type="expression" dxfId="158" priority="160" stopIfTrue="1">
      <formula>WEEKDAY($A20)=1</formula>
    </cfRule>
  </conditionalFormatting>
  <conditionalFormatting sqref="EM21:EP21 ER21:ET21 DY21:DZ21 EE21:EF21 FC21:FD21 FG21:FJ21">
    <cfRule type="expression" dxfId="157" priority="159" stopIfTrue="1">
      <formula>WEEKDAY($A21)=1</formula>
    </cfRule>
  </conditionalFormatting>
  <conditionalFormatting sqref="EW21:EX21">
    <cfRule type="expression" dxfId="156" priority="158" stopIfTrue="1">
      <formula>WEEKDAY($A21)=1</formula>
    </cfRule>
  </conditionalFormatting>
  <conditionalFormatting sqref="EE21:EF21">
    <cfRule type="expression" dxfId="155" priority="157" stopIfTrue="1">
      <formula>WEEKDAY($A21)=1</formula>
    </cfRule>
  </conditionalFormatting>
  <conditionalFormatting sqref="EA21:EB21">
    <cfRule type="expression" dxfId="154" priority="156" stopIfTrue="1">
      <formula>WEEKDAY($A21)=1</formula>
    </cfRule>
  </conditionalFormatting>
  <conditionalFormatting sqref="EI21:EL21">
    <cfRule type="expression" dxfId="153" priority="155" stopIfTrue="1">
      <formula>WEEKDAY($A21)=1</formula>
    </cfRule>
  </conditionalFormatting>
  <conditionalFormatting sqref="EI21:EL21">
    <cfRule type="expression" dxfId="152" priority="154" stopIfTrue="1">
      <formula>WEEKDAY($A21)=1</formula>
    </cfRule>
  </conditionalFormatting>
  <conditionalFormatting sqref="FE21:FF21">
    <cfRule type="expression" dxfId="151" priority="153" stopIfTrue="1">
      <formula>WEEKDAY($A21)=1</formula>
    </cfRule>
  </conditionalFormatting>
  <conditionalFormatting sqref="FE21:FF21">
    <cfRule type="expression" dxfId="150" priority="152" stopIfTrue="1">
      <formula>WEEKDAY($A21)=1</formula>
    </cfRule>
  </conditionalFormatting>
  <conditionalFormatting sqref="EG21:EH21">
    <cfRule type="expression" dxfId="149" priority="151" stopIfTrue="1">
      <formula>WEEKDAY($A21)=1</formula>
    </cfRule>
  </conditionalFormatting>
  <conditionalFormatting sqref="EG21:EH21">
    <cfRule type="expression" dxfId="148" priority="150" stopIfTrue="1">
      <formula>WEEKDAY($A21)=1</formula>
    </cfRule>
  </conditionalFormatting>
  <conditionalFormatting sqref="EY21:EZ21">
    <cfRule type="expression" dxfId="147" priority="149" stopIfTrue="1">
      <formula>WEEKDAY($A21)=1</formula>
    </cfRule>
  </conditionalFormatting>
  <conditionalFormatting sqref="FA21:FB21">
    <cfRule type="expression" dxfId="146" priority="148" stopIfTrue="1">
      <formula>WEEKDAY($A21)=1</formula>
    </cfRule>
  </conditionalFormatting>
  <conditionalFormatting sqref="FA21:FB21">
    <cfRule type="expression" dxfId="145" priority="147" stopIfTrue="1">
      <formula>WEEKDAY($A21)=1</formula>
    </cfRule>
  </conditionalFormatting>
  <conditionalFormatting sqref="EM22:EP22 ER22:ET22 DY22:DZ22 EE22:EF22 FC22:FD22 FG22:FJ22">
    <cfRule type="expression" dxfId="144" priority="146" stopIfTrue="1">
      <formula>WEEKDAY($A22)=1</formula>
    </cfRule>
  </conditionalFormatting>
  <conditionalFormatting sqref="EW22:EX22">
    <cfRule type="expression" dxfId="143" priority="145" stopIfTrue="1">
      <formula>WEEKDAY($A22)=1</formula>
    </cfRule>
  </conditionalFormatting>
  <conditionalFormatting sqref="EE22:EF22">
    <cfRule type="expression" dxfId="142" priority="144" stopIfTrue="1">
      <formula>WEEKDAY($A22)=1</formula>
    </cfRule>
  </conditionalFormatting>
  <conditionalFormatting sqref="EA22:EB22">
    <cfRule type="expression" dxfId="141" priority="143" stopIfTrue="1">
      <formula>WEEKDAY($A22)=1</formula>
    </cfRule>
  </conditionalFormatting>
  <conditionalFormatting sqref="EI22:EL22">
    <cfRule type="expression" dxfId="140" priority="142" stopIfTrue="1">
      <formula>WEEKDAY($A22)=1</formula>
    </cfRule>
  </conditionalFormatting>
  <conditionalFormatting sqref="EI22:EL22">
    <cfRule type="expression" dxfId="139" priority="141" stopIfTrue="1">
      <formula>WEEKDAY($A22)=1</formula>
    </cfRule>
  </conditionalFormatting>
  <conditionalFormatting sqref="FE22:FF22">
    <cfRule type="expression" dxfId="138" priority="140" stopIfTrue="1">
      <formula>WEEKDAY($A22)=1</formula>
    </cfRule>
  </conditionalFormatting>
  <conditionalFormatting sqref="FE22:FF22">
    <cfRule type="expression" dxfId="137" priority="139" stopIfTrue="1">
      <formula>WEEKDAY($A22)=1</formula>
    </cfRule>
  </conditionalFormatting>
  <conditionalFormatting sqref="EG22:EH22">
    <cfRule type="expression" dxfId="136" priority="138" stopIfTrue="1">
      <formula>WEEKDAY($A22)=1</formula>
    </cfRule>
  </conditionalFormatting>
  <conditionalFormatting sqref="EG22:EH22">
    <cfRule type="expression" dxfId="135" priority="137" stopIfTrue="1">
      <formula>WEEKDAY($A22)=1</formula>
    </cfRule>
  </conditionalFormatting>
  <conditionalFormatting sqref="EY22:EZ22">
    <cfRule type="expression" dxfId="134" priority="136" stopIfTrue="1">
      <formula>WEEKDAY($A22)=1</formula>
    </cfRule>
  </conditionalFormatting>
  <conditionalFormatting sqref="FA22:FB22">
    <cfRule type="expression" dxfId="133" priority="135" stopIfTrue="1">
      <formula>WEEKDAY($A22)=1</formula>
    </cfRule>
  </conditionalFormatting>
  <conditionalFormatting sqref="FA22:FB22">
    <cfRule type="expression" dxfId="132" priority="134" stopIfTrue="1">
      <formula>WEEKDAY($A22)=1</formula>
    </cfRule>
  </conditionalFormatting>
  <conditionalFormatting sqref="EC24">
    <cfRule type="expression" dxfId="131" priority="133" stopIfTrue="1">
      <formula>WEEKDAY($A24)=1</formula>
    </cfRule>
  </conditionalFormatting>
  <conditionalFormatting sqref="ED24">
    <cfRule type="expression" dxfId="130" priority="132" stopIfTrue="1">
      <formula>WEEKDAY($A24)=1</formula>
    </cfRule>
  </conditionalFormatting>
  <conditionalFormatting sqref="EV24">
    <cfRule type="expression" dxfId="129" priority="131" stopIfTrue="1">
      <formula>WEEKDAY($A24)=1</formula>
    </cfRule>
  </conditionalFormatting>
  <conditionalFormatting sqref="EU24">
    <cfRule type="expression" dxfId="128" priority="130" stopIfTrue="1">
      <formula>WEEKDAY($A24)=1</formula>
    </cfRule>
  </conditionalFormatting>
  <conditionalFormatting sqref="EQ24">
    <cfRule type="expression" dxfId="127" priority="129" stopIfTrue="1">
      <formula>WEEKDAY($A24)=1</formula>
    </cfRule>
  </conditionalFormatting>
  <conditionalFormatting sqref="EM24:EP24 ER24:ET24 DY24:DZ24 EE24:EF24 FC24:FD24 FG24:FJ24">
    <cfRule type="expression" dxfId="126" priority="128" stopIfTrue="1">
      <formula>WEEKDAY($A24)=1</formula>
    </cfRule>
  </conditionalFormatting>
  <conditionalFormatting sqref="EW24:EX24">
    <cfRule type="expression" dxfId="125" priority="127" stopIfTrue="1">
      <formula>WEEKDAY($A24)=1</formula>
    </cfRule>
  </conditionalFormatting>
  <conditionalFormatting sqref="EE24:EF24">
    <cfRule type="expression" dxfId="124" priority="126" stopIfTrue="1">
      <formula>WEEKDAY($A24)=1</formula>
    </cfRule>
  </conditionalFormatting>
  <conditionalFormatting sqref="EA24:EB24">
    <cfRule type="expression" dxfId="123" priority="125" stopIfTrue="1">
      <formula>WEEKDAY($A24)=1</formula>
    </cfRule>
  </conditionalFormatting>
  <conditionalFormatting sqref="EI24:EL24">
    <cfRule type="expression" dxfId="122" priority="124" stopIfTrue="1">
      <formula>WEEKDAY($A24)=1</formula>
    </cfRule>
  </conditionalFormatting>
  <conditionalFormatting sqref="EI24:EL24">
    <cfRule type="expression" dxfId="121" priority="123" stopIfTrue="1">
      <formula>WEEKDAY($A24)=1</formula>
    </cfRule>
  </conditionalFormatting>
  <conditionalFormatting sqref="FE24:FF24">
    <cfRule type="expression" dxfId="120" priority="122" stopIfTrue="1">
      <formula>WEEKDAY($A24)=1</formula>
    </cfRule>
  </conditionalFormatting>
  <conditionalFormatting sqref="FE24:FF24">
    <cfRule type="expression" dxfId="119" priority="121" stopIfTrue="1">
      <formula>WEEKDAY($A24)=1</formula>
    </cfRule>
  </conditionalFormatting>
  <conditionalFormatting sqref="EG24:EH24">
    <cfRule type="expression" dxfId="118" priority="120" stopIfTrue="1">
      <formula>WEEKDAY($A24)=1</formula>
    </cfRule>
  </conditionalFormatting>
  <conditionalFormatting sqref="EG24:EH24">
    <cfRule type="expression" dxfId="117" priority="119" stopIfTrue="1">
      <formula>WEEKDAY($A24)=1</formula>
    </cfRule>
  </conditionalFormatting>
  <conditionalFormatting sqref="EY24:EZ24">
    <cfRule type="expression" dxfId="116" priority="118" stopIfTrue="1">
      <formula>WEEKDAY($A24)=1</formula>
    </cfRule>
  </conditionalFormatting>
  <conditionalFormatting sqref="FA24">
    <cfRule type="expression" dxfId="115" priority="117" stopIfTrue="1">
      <formula>WEEKDAY($A24)=1</formula>
    </cfRule>
  </conditionalFormatting>
  <conditionalFormatting sqref="FA24">
    <cfRule type="expression" dxfId="114" priority="116" stopIfTrue="1">
      <formula>WEEKDAY($A24)=1</formula>
    </cfRule>
  </conditionalFormatting>
  <conditionalFormatting sqref="FB24">
    <cfRule type="expression" dxfId="113" priority="115" stopIfTrue="1">
      <formula>WEEKDAY($A24)=1</formula>
    </cfRule>
  </conditionalFormatting>
  <conditionalFormatting sqref="FB24">
    <cfRule type="expression" dxfId="112" priority="114" stopIfTrue="1">
      <formula>WEEKDAY($A24)=1</formula>
    </cfRule>
  </conditionalFormatting>
  <conditionalFormatting sqref="EM25:EP25 ES25:ET25 DY25:DZ25 FC25:FD25 EE25:EF25 FG25:FJ25">
    <cfRule type="expression" dxfId="111" priority="113" stopIfTrue="1">
      <formula>WEEKDAY($A25)=1</formula>
    </cfRule>
  </conditionalFormatting>
  <conditionalFormatting sqref="EW25:EX25">
    <cfRule type="expression" dxfId="110" priority="112" stopIfTrue="1">
      <formula>WEEKDAY($A25)=1</formula>
    </cfRule>
  </conditionalFormatting>
  <conditionalFormatting sqref="EE25:EF25">
    <cfRule type="expression" dxfId="109" priority="111" stopIfTrue="1">
      <formula>WEEKDAY($A25)=1</formula>
    </cfRule>
  </conditionalFormatting>
  <conditionalFormatting sqref="EA25:EB25">
    <cfRule type="expression" dxfId="108" priority="110" stopIfTrue="1">
      <formula>WEEKDAY($A25)=1</formula>
    </cfRule>
  </conditionalFormatting>
  <conditionalFormatting sqref="EI25:EL25">
    <cfRule type="expression" dxfId="107" priority="109" stopIfTrue="1">
      <formula>WEEKDAY($A25)=1</formula>
    </cfRule>
  </conditionalFormatting>
  <conditionalFormatting sqref="EI25:EL25">
    <cfRule type="expression" dxfId="106" priority="108" stopIfTrue="1">
      <formula>WEEKDAY($A25)=1</formula>
    </cfRule>
  </conditionalFormatting>
  <conditionalFormatting sqref="FE25:FF25">
    <cfRule type="expression" dxfId="105" priority="107" stopIfTrue="1">
      <formula>WEEKDAY($A25)=1</formula>
    </cfRule>
  </conditionalFormatting>
  <conditionalFormatting sqref="FE25:FF25">
    <cfRule type="expression" dxfId="104" priority="106" stopIfTrue="1">
      <formula>WEEKDAY($A25)=1</formula>
    </cfRule>
  </conditionalFormatting>
  <conditionalFormatting sqref="EG25:EH25">
    <cfRule type="expression" dxfId="103" priority="105" stopIfTrue="1">
      <formula>WEEKDAY($A25)=1</formula>
    </cfRule>
  </conditionalFormatting>
  <conditionalFormatting sqref="EG25:EH25">
    <cfRule type="expression" dxfId="102" priority="104" stopIfTrue="1">
      <formula>WEEKDAY($A25)=1</formula>
    </cfRule>
  </conditionalFormatting>
  <conditionalFormatting sqref="EC25">
    <cfRule type="expression" dxfId="101" priority="103" stopIfTrue="1">
      <formula>WEEKDAY($A25)=1</formula>
    </cfRule>
  </conditionalFormatting>
  <conditionalFormatting sqref="ED25">
    <cfRule type="expression" dxfId="100" priority="102" stopIfTrue="1">
      <formula>WEEKDAY($A25)=1</formula>
    </cfRule>
  </conditionalFormatting>
  <conditionalFormatting sqref="EY25:EZ25">
    <cfRule type="expression" dxfId="99" priority="101" stopIfTrue="1">
      <formula>WEEKDAY($A25)=1</formula>
    </cfRule>
  </conditionalFormatting>
  <conditionalFormatting sqref="FA25:FB25">
    <cfRule type="expression" dxfId="98" priority="100" stopIfTrue="1">
      <formula>WEEKDAY($A25)=1</formula>
    </cfRule>
  </conditionalFormatting>
  <conditionalFormatting sqref="FA25:FB25">
    <cfRule type="expression" dxfId="97" priority="99" stopIfTrue="1">
      <formula>WEEKDAY($A25)=1</formula>
    </cfRule>
  </conditionalFormatting>
  <conditionalFormatting sqref="ER25">
    <cfRule type="expression" dxfId="96" priority="98" stopIfTrue="1">
      <formula>WEEKDAY($A25)=1</formula>
    </cfRule>
  </conditionalFormatting>
  <conditionalFormatting sqref="EQ25">
    <cfRule type="expression" dxfId="95" priority="97" stopIfTrue="1">
      <formula>WEEKDAY($A25)=1</formula>
    </cfRule>
  </conditionalFormatting>
  <conditionalFormatting sqref="EV25">
    <cfRule type="expression" dxfId="94" priority="96" stopIfTrue="1">
      <formula>WEEKDAY($A25)=1</formula>
    </cfRule>
  </conditionalFormatting>
  <conditionalFormatting sqref="EU25">
    <cfRule type="expression" dxfId="93" priority="95" stopIfTrue="1">
      <formula>WEEKDAY($A25)=1</formula>
    </cfRule>
  </conditionalFormatting>
  <conditionalFormatting sqref="EC28">
    <cfRule type="expression" dxfId="92" priority="94" stopIfTrue="1">
      <formula>WEEKDAY($A28)=1</formula>
    </cfRule>
  </conditionalFormatting>
  <conditionalFormatting sqref="ED28">
    <cfRule type="expression" dxfId="91" priority="93" stopIfTrue="1">
      <formula>WEEKDAY($A28)=1</formula>
    </cfRule>
  </conditionalFormatting>
  <conditionalFormatting sqref="EV28">
    <cfRule type="expression" dxfId="90" priority="92" stopIfTrue="1">
      <formula>WEEKDAY($A28)=1</formula>
    </cfRule>
  </conditionalFormatting>
  <conditionalFormatting sqref="EU28">
    <cfRule type="expression" dxfId="89" priority="91" stopIfTrue="1">
      <formula>WEEKDAY($A28)=1</formula>
    </cfRule>
  </conditionalFormatting>
  <conditionalFormatting sqref="EE28:EF28 FG28:FJ28 FC28:FD28 ES28:ET28">
    <cfRule type="expression" dxfId="88" priority="90" stopIfTrue="1">
      <formula>WEEKDAY($A28)=1</formula>
    </cfRule>
  </conditionalFormatting>
  <conditionalFormatting sqref="DY28:DZ28">
    <cfRule type="expression" dxfId="87" priority="89" stopIfTrue="1">
      <formula>WEEKDAY($A28)=1</formula>
    </cfRule>
  </conditionalFormatting>
  <conditionalFormatting sqref="EQ28:ER28">
    <cfRule type="expression" dxfId="86" priority="88" stopIfTrue="1">
      <formula>WEEKDAY($A28)=1</formula>
    </cfRule>
  </conditionalFormatting>
  <conditionalFormatting sqref="EW28:EX28">
    <cfRule type="expression" dxfId="85" priority="87" stopIfTrue="1">
      <formula>WEEKDAY($A28)=1</formula>
    </cfRule>
  </conditionalFormatting>
  <conditionalFormatting sqref="EM28:ET28">
    <cfRule type="expression" dxfId="84" priority="86" stopIfTrue="1">
      <formula>WEEKDAY($A28)=1</formula>
    </cfRule>
  </conditionalFormatting>
  <conditionalFormatting sqref="EE28:EF28">
    <cfRule type="expression" dxfId="83" priority="85" stopIfTrue="1">
      <formula>WEEKDAY($A28)=1</formula>
    </cfRule>
  </conditionalFormatting>
  <conditionalFormatting sqref="EA28:EB28">
    <cfRule type="expression" dxfId="82" priority="84" stopIfTrue="1">
      <formula>WEEKDAY($A28)=1</formula>
    </cfRule>
  </conditionalFormatting>
  <conditionalFormatting sqref="EI28:EL28">
    <cfRule type="expression" dxfId="81" priority="83" stopIfTrue="1">
      <formula>WEEKDAY($A28)=1</formula>
    </cfRule>
  </conditionalFormatting>
  <conditionalFormatting sqref="EI28:EL28">
    <cfRule type="expression" dxfId="80" priority="82" stopIfTrue="1">
      <formula>WEEKDAY($A28)=1</formula>
    </cfRule>
  </conditionalFormatting>
  <conditionalFormatting sqref="FE28:FF28">
    <cfRule type="expression" dxfId="79" priority="81" stopIfTrue="1">
      <formula>WEEKDAY($A28)=1</formula>
    </cfRule>
  </conditionalFormatting>
  <conditionalFormatting sqref="FE28:FF28">
    <cfRule type="expression" dxfId="78" priority="80" stopIfTrue="1">
      <formula>WEEKDAY($A28)=1</formula>
    </cfRule>
  </conditionalFormatting>
  <conditionalFormatting sqref="EG28:EH28">
    <cfRule type="expression" dxfId="77" priority="79" stopIfTrue="1">
      <formula>WEEKDAY($A28)=1</formula>
    </cfRule>
  </conditionalFormatting>
  <conditionalFormatting sqref="EG28:EH28">
    <cfRule type="expression" dxfId="76" priority="78" stopIfTrue="1">
      <formula>WEEKDAY($A28)=1</formula>
    </cfRule>
  </conditionalFormatting>
  <conditionalFormatting sqref="EY28:EZ28">
    <cfRule type="expression" dxfId="75" priority="77" stopIfTrue="1">
      <formula>WEEKDAY($A28)=1</formula>
    </cfRule>
  </conditionalFormatting>
  <conditionalFormatting sqref="FA28:FB28">
    <cfRule type="expression" dxfId="74" priority="76" stopIfTrue="1">
      <formula>WEEKDAY($A28)=1</formula>
    </cfRule>
  </conditionalFormatting>
  <conditionalFormatting sqref="FA28:FB28">
    <cfRule type="expression" dxfId="73" priority="75" stopIfTrue="1">
      <formula>WEEKDAY($A28)=1</formula>
    </cfRule>
  </conditionalFormatting>
  <conditionalFormatting sqref="EE29:EF29 FG29:FJ29 FC29:FD29 ES29:ET29">
    <cfRule type="expression" dxfId="72" priority="74" stopIfTrue="1">
      <formula>WEEKDAY($A29)=1</formula>
    </cfRule>
  </conditionalFormatting>
  <conditionalFormatting sqref="DY29:DZ29">
    <cfRule type="expression" dxfId="71" priority="73" stopIfTrue="1">
      <formula>WEEKDAY($A29)=1</formula>
    </cfRule>
  </conditionalFormatting>
  <conditionalFormatting sqref="EQ29:ER29">
    <cfRule type="expression" dxfId="70" priority="72" stopIfTrue="1">
      <formula>WEEKDAY($A29)=1</formula>
    </cfRule>
  </conditionalFormatting>
  <conditionalFormatting sqref="EW29:EX29">
    <cfRule type="expression" dxfId="69" priority="71" stopIfTrue="1">
      <formula>WEEKDAY($A29)=1</formula>
    </cfRule>
  </conditionalFormatting>
  <conditionalFormatting sqref="EM29:ET29">
    <cfRule type="expression" dxfId="68" priority="70" stopIfTrue="1">
      <formula>WEEKDAY($A29)=1</formula>
    </cfRule>
  </conditionalFormatting>
  <conditionalFormatting sqref="EE29:EF29">
    <cfRule type="expression" dxfId="67" priority="69" stopIfTrue="1">
      <formula>WEEKDAY($A29)=1</formula>
    </cfRule>
  </conditionalFormatting>
  <conditionalFormatting sqref="EA29:EB29">
    <cfRule type="expression" dxfId="66" priority="68" stopIfTrue="1">
      <formula>WEEKDAY($A29)=1</formula>
    </cfRule>
  </conditionalFormatting>
  <conditionalFormatting sqref="EI29:EL29">
    <cfRule type="expression" dxfId="65" priority="67" stopIfTrue="1">
      <formula>WEEKDAY($A29)=1</formula>
    </cfRule>
  </conditionalFormatting>
  <conditionalFormatting sqref="EI29:EL29">
    <cfRule type="expression" dxfId="64" priority="66" stopIfTrue="1">
      <formula>WEEKDAY($A29)=1</formula>
    </cfRule>
  </conditionalFormatting>
  <conditionalFormatting sqref="FE29:FF29">
    <cfRule type="expression" dxfId="63" priority="65" stopIfTrue="1">
      <formula>WEEKDAY($A29)=1</formula>
    </cfRule>
  </conditionalFormatting>
  <conditionalFormatting sqref="FE29:FF29">
    <cfRule type="expression" dxfId="62" priority="64" stopIfTrue="1">
      <formula>WEEKDAY($A29)=1</formula>
    </cfRule>
  </conditionalFormatting>
  <conditionalFormatting sqref="EG29:EH29">
    <cfRule type="expression" dxfId="61" priority="63" stopIfTrue="1">
      <formula>WEEKDAY($A29)=1</formula>
    </cfRule>
  </conditionalFormatting>
  <conditionalFormatting sqref="EG29:EH29">
    <cfRule type="expression" dxfId="60" priority="62" stopIfTrue="1">
      <formula>WEEKDAY($A29)=1</formula>
    </cfRule>
  </conditionalFormatting>
  <conditionalFormatting sqref="EY29:EZ29">
    <cfRule type="expression" dxfId="59" priority="61" stopIfTrue="1">
      <formula>WEEKDAY($A29)=1</formula>
    </cfRule>
  </conditionalFormatting>
  <conditionalFormatting sqref="FA29:FB29">
    <cfRule type="expression" dxfId="58" priority="60" stopIfTrue="1">
      <formula>WEEKDAY($A29)=1</formula>
    </cfRule>
  </conditionalFormatting>
  <conditionalFormatting sqref="FA29:FB29">
    <cfRule type="expression" dxfId="57" priority="59" stopIfTrue="1">
      <formula>WEEKDAY($A29)=1</formula>
    </cfRule>
  </conditionalFormatting>
  <conditionalFormatting sqref="EM30:ET30 EE30:EF30 DY30:DZ30 FG30:FJ30 FC30:FD30">
    <cfRule type="expression" dxfId="56" priority="58" stopIfTrue="1">
      <formula>WEEKDAY($A30)=1</formula>
    </cfRule>
  </conditionalFormatting>
  <conditionalFormatting sqref="EW30:EX30">
    <cfRule type="expression" dxfId="55" priority="57" stopIfTrue="1">
      <formula>WEEKDAY($A30)=1</formula>
    </cfRule>
  </conditionalFormatting>
  <conditionalFormatting sqref="EE30:EF30">
    <cfRule type="expression" dxfId="54" priority="56" stopIfTrue="1">
      <formula>WEEKDAY($A30)=1</formula>
    </cfRule>
  </conditionalFormatting>
  <conditionalFormatting sqref="EA30:EB30">
    <cfRule type="expression" dxfId="53" priority="55" stopIfTrue="1">
      <formula>WEEKDAY($A30)=1</formula>
    </cfRule>
  </conditionalFormatting>
  <conditionalFormatting sqref="EI30:EL30">
    <cfRule type="expression" dxfId="52" priority="54" stopIfTrue="1">
      <formula>WEEKDAY($A30)=1</formula>
    </cfRule>
  </conditionalFormatting>
  <conditionalFormatting sqref="EI30:EL30">
    <cfRule type="expression" dxfId="51" priority="53" stopIfTrue="1">
      <formula>WEEKDAY($A30)=1</formula>
    </cfRule>
  </conditionalFormatting>
  <conditionalFormatting sqref="FE30:FF30">
    <cfRule type="expression" dxfId="50" priority="52" stopIfTrue="1">
      <formula>WEEKDAY($A30)=1</formula>
    </cfRule>
  </conditionalFormatting>
  <conditionalFormatting sqref="FE30:FF30">
    <cfRule type="expression" dxfId="49" priority="51" stopIfTrue="1">
      <formula>WEEKDAY($A30)=1</formula>
    </cfRule>
  </conditionalFormatting>
  <conditionalFormatting sqref="EG30:EH30">
    <cfRule type="expression" dxfId="48" priority="50" stopIfTrue="1">
      <formula>WEEKDAY($A30)=1</formula>
    </cfRule>
  </conditionalFormatting>
  <conditionalFormatting sqref="EG30:EH30">
    <cfRule type="expression" dxfId="47" priority="49" stopIfTrue="1">
      <formula>WEEKDAY($A30)=1</formula>
    </cfRule>
  </conditionalFormatting>
  <conditionalFormatting sqref="EY30:EZ30">
    <cfRule type="expression" dxfId="46" priority="48" stopIfTrue="1">
      <formula>WEEKDAY($A30)=1</formula>
    </cfRule>
  </conditionalFormatting>
  <conditionalFormatting sqref="FA30:FB30">
    <cfRule type="expression" dxfId="45" priority="47" stopIfTrue="1">
      <formula>WEEKDAY($A30)=1</formula>
    </cfRule>
  </conditionalFormatting>
  <conditionalFormatting sqref="FA30:FB30">
    <cfRule type="expression" dxfId="44" priority="46" stopIfTrue="1">
      <formula>WEEKDAY($A30)=1</formula>
    </cfRule>
  </conditionalFormatting>
  <conditionalFormatting sqref="ES30:ET30">
    <cfRule type="expression" dxfId="43" priority="45" stopIfTrue="1">
      <formula>WEEKDAY($A30)=1</formula>
    </cfRule>
  </conditionalFormatting>
  <conditionalFormatting sqref="EE31:EF31 FG31:FJ31 FC31:FD31 ES31:ET31">
    <cfRule type="expression" dxfId="42" priority="44" stopIfTrue="1">
      <formula>WEEKDAY($A31)=1</formula>
    </cfRule>
  </conditionalFormatting>
  <conditionalFormatting sqref="EI31:EL31">
    <cfRule type="expression" dxfId="41" priority="43" stopIfTrue="1">
      <formula>WEEKDAY($A31)=1</formula>
    </cfRule>
  </conditionalFormatting>
  <conditionalFormatting sqref="EG31:EH31">
    <cfRule type="expression" dxfId="40" priority="42" stopIfTrue="1">
      <formula>WEEKDAY($A31)=1</formula>
    </cfRule>
  </conditionalFormatting>
  <conditionalFormatting sqref="EG31:EH31">
    <cfRule type="expression" dxfId="39" priority="41" stopIfTrue="1">
      <formula>WEEKDAY($A31)=1</formula>
    </cfRule>
  </conditionalFormatting>
  <conditionalFormatting sqref="EY31:EZ31">
    <cfRule type="expression" dxfId="38" priority="40" stopIfTrue="1">
      <formula>WEEKDAY($A31)=1</formula>
    </cfRule>
  </conditionalFormatting>
  <conditionalFormatting sqref="FA31:FB31">
    <cfRule type="expression" dxfId="37" priority="39" stopIfTrue="1">
      <formula>WEEKDAY($A31)=1</formula>
    </cfRule>
  </conditionalFormatting>
  <conditionalFormatting sqref="FA31:FB31">
    <cfRule type="expression" dxfId="36" priority="38" stopIfTrue="1">
      <formula>WEEKDAY($A31)=1</formula>
    </cfRule>
  </conditionalFormatting>
  <conditionalFormatting sqref="DY31:DZ31">
    <cfRule type="expression" dxfId="35" priority="37" stopIfTrue="1">
      <formula>WEEKDAY($A31)=1</formula>
    </cfRule>
  </conditionalFormatting>
  <conditionalFormatting sqref="EQ31:ER31">
    <cfRule type="expression" dxfId="34" priority="36" stopIfTrue="1">
      <formula>WEEKDAY($A31)=1</formula>
    </cfRule>
  </conditionalFormatting>
  <conditionalFormatting sqref="EW31:EX31">
    <cfRule type="expression" dxfId="33" priority="35" stopIfTrue="1">
      <formula>WEEKDAY($A31)=1</formula>
    </cfRule>
  </conditionalFormatting>
  <conditionalFormatting sqref="EM31:ET31">
    <cfRule type="expression" dxfId="32" priority="34" stopIfTrue="1">
      <formula>WEEKDAY($A31)=1</formula>
    </cfRule>
  </conditionalFormatting>
  <conditionalFormatting sqref="EE31:EF31">
    <cfRule type="expression" dxfId="31" priority="33" stopIfTrue="1">
      <formula>WEEKDAY($A31)=1</formula>
    </cfRule>
  </conditionalFormatting>
  <conditionalFormatting sqref="EA31:EB31">
    <cfRule type="expression" dxfId="30" priority="32" stopIfTrue="1">
      <formula>WEEKDAY($A31)=1</formula>
    </cfRule>
  </conditionalFormatting>
  <conditionalFormatting sqref="EI31:EL31">
    <cfRule type="expression" dxfId="29" priority="31" stopIfTrue="1">
      <formula>WEEKDAY($A31)=1</formula>
    </cfRule>
  </conditionalFormatting>
  <conditionalFormatting sqref="FE31:FF31">
    <cfRule type="expression" dxfId="28" priority="30" stopIfTrue="1">
      <formula>WEEKDAY($A31)=1</formula>
    </cfRule>
  </conditionalFormatting>
  <conditionalFormatting sqref="FE31:FF31">
    <cfRule type="expression" dxfId="27" priority="29" stopIfTrue="1">
      <formula>WEEKDAY($A31)=1</formula>
    </cfRule>
  </conditionalFormatting>
  <conditionalFormatting sqref="EE32">
    <cfRule type="expression" dxfId="26" priority="23" stopIfTrue="1">
      <formula>WEEKDAY($A32)=1</formula>
    </cfRule>
  </conditionalFormatting>
  <conditionalFormatting sqref="EE32">
    <cfRule type="expression" dxfId="25" priority="22" stopIfTrue="1">
      <formula>WEEKDAY($A32)=1</formula>
    </cfRule>
  </conditionalFormatting>
  <conditionalFormatting sqref="EA32:EB32">
    <cfRule type="expression" dxfId="24" priority="21" stopIfTrue="1">
      <formula>WEEKDAY($A32)=1</formula>
    </cfRule>
  </conditionalFormatting>
  <conditionalFormatting sqref="EE34:EF34 FG34:FJ34 FC34:FD34 ES34:ET34 DY34:DZ34">
    <cfRule type="expression" dxfId="23" priority="20" stopIfTrue="1">
      <formula>WEEKDAY($A34)=1</formula>
    </cfRule>
  </conditionalFormatting>
  <conditionalFormatting sqref="EW34:EX34">
    <cfRule type="expression" dxfId="22" priority="19" stopIfTrue="1">
      <formula>WEEKDAY($A34)=1</formula>
    </cfRule>
  </conditionalFormatting>
  <conditionalFormatting sqref="EM34:EP34 ES34:ET34">
    <cfRule type="expression" dxfId="21" priority="18" stopIfTrue="1">
      <formula>WEEKDAY($A34)=1</formula>
    </cfRule>
  </conditionalFormatting>
  <conditionalFormatting sqref="EE34:EF34">
    <cfRule type="expression" dxfId="20" priority="17" stopIfTrue="1">
      <formula>WEEKDAY($A34)=1</formula>
    </cfRule>
  </conditionalFormatting>
  <conditionalFormatting sqref="EA34:EB34">
    <cfRule type="expression" dxfId="19" priority="16" stopIfTrue="1">
      <formula>WEEKDAY($A34)=1</formula>
    </cfRule>
  </conditionalFormatting>
  <conditionalFormatting sqref="EI34:EL34">
    <cfRule type="expression" dxfId="18" priority="15" stopIfTrue="1">
      <formula>WEEKDAY($A34)=1</formula>
    </cfRule>
  </conditionalFormatting>
  <conditionalFormatting sqref="EI34:EL34">
    <cfRule type="expression" dxfId="17" priority="14" stopIfTrue="1">
      <formula>WEEKDAY($A34)=1</formula>
    </cfRule>
  </conditionalFormatting>
  <conditionalFormatting sqref="FE34:FF34">
    <cfRule type="expression" dxfId="16" priority="13" stopIfTrue="1">
      <formula>WEEKDAY($A34)=1</formula>
    </cfRule>
  </conditionalFormatting>
  <conditionalFormatting sqref="FE34:FF34">
    <cfRule type="expression" dxfId="15" priority="12" stopIfTrue="1">
      <formula>WEEKDAY($A34)=1</formula>
    </cfRule>
  </conditionalFormatting>
  <conditionalFormatting sqref="EG34:EH34">
    <cfRule type="expression" dxfId="14" priority="11" stopIfTrue="1">
      <formula>WEEKDAY($A34)=1</formula>
    </cfRule>
  </conditionalFormatting>
  <conditionalFormatting sqref="EG34:EH34">
    <cfRule type="expression" dxfId="13" priority="10" stopIfTrue="1">
      <formula>WEEKDAY($A34)=1</formula>
    </cfRule>
  </conditionalFormatting>
  <conditionalFormatting sqref="EC34">
    <cfRule type="expression" dxfId="12" priority="9" stopIfTrue="1">
      <formula>WEEKDAY($A34)=1</formula>
    </cfRule>
  </conditionalFormatting>
  <conditionalFormatting sqref="ED34">
    <cfRule type="expression" dxfId="11" priority="8" stopIfTrue="1">
      <formula>WEEKDAY($A34)=1</formula>
    </cfRule>
  </conditionalFormatting>
  <conditionalFormatting sqref="FA34:FB34">
    <cfRule type="expression" dxfId="10" priority="7" stopIfTrue="1">
      <formula>WEEKDAY($A34)=1</formula>
    </cfRule>
  </conditionalFormatting>
  <conditionalFormatting sqref="FA34:FB34">
    <cfRule type="expression" dxfId="9" priority="6" stopIfTrue="1">
      <formula>WEEKDAY($A34)=1</formula>
    </cfRule>
  </conditionalFormatting>
  <conditionalFormatting sqref="EQ34:ER34">
    <cfRule type="expression" dxfId="8" priority="5" stopIfTrue="1">
      <formula>WEEKDAY($A34)=1</formula>
    </cfRule>
  </conditionalFormatting>
  <conditionalFormatting sqref="EQ34:ER34">
    <cfRule type="expression" dxfId="7" priority="4" stopIfTrue="1">
      <formula>WEEKDAY($A34)=1</formula>
    </cfRule>
  </conditionalFormatting>
  <conditionalFormatting sqref="EV34">
    <cfRule type="expression" dxfId="6" priority="3" stopIfTrue="1">
      <formula>WEEKDAY($A34)=1</formula>
    </cfRule>
  </conditionalFormatting>
  <conditionalFormatting sqref="EU34">
    <cfRule type="expression" dxfId="5" priority="2" stopIfTrue="1">
      <formula>WEEKDAY($A34)=1</formula>
    </cfRule>
  </conditionalFormatting>
  <conditionalFormatting sqref="EY34:EZ34">
    <cfRule type="expression" dxfId="4" priority="1" stopIfTrue="1">
      <formula>WEEKDAY($A34)=1</formula>
    </cfRule>
  </conditionalFormatting>
  <hyperlinks>
    <hyperlink ref="A40" location="coal!GM7" display="back" xr:uid="{00000000-0004-0000-0000-000000000000}"/>
    <hyperlink ref="FI6:FJ6" location="ssb!A1" display="NBI" xr:uid="{00000000-0004-0000-0000-000002000000}"/>
    <hyperlink ref="FC6:FD6" location="pm!DS8" display="E/F" xr:uid="{00000000-0004-0000-0000-000004000000}"/>
    <hyperlink ref="EU6:EV6" location="sims!A1" display="SMA.35" xr:uid="{00000000-0004-0000-0000-000005000000}"/>
    <hyperlink ref="EG6:EH6" location="pm.40!GF1" display="G.40" xr:uid="{00000000-0004-0000-0000-000006000000}"/>
    <hyperlink ref="EW6:EX6" location="'pm-sm'!A1" display="SM C" xr:uid="{00000000-0004-0000-0000-000007000000}"/>
    <hyperlink ref="EM6:EN6" location="kau!A1" display="ROM CD.35" xr:uid="{00000000-0004-0000-0000-000008000000}"/>
    <hyperlink ref="FE6:FF6" location="'pm-m'!A1" display="M.35" xr:uid="{00000000-0004-0000-0000-000009000000}"/>
    <hyperlink ref="FG6:FH6" location="'pm-m'!A1" display="M.40" xr:uid="{00000000-0004-0000-0000-00000A000000}"/>
    <hyperlink ref="EY6:EZ6" location="'b,d'!A1" display="SMD1.35" xr:uid="{00000000-0004-0000-0000-00000B000000}"/>
    <hyperlink ref="EA6:EB6" location="pm!A1" display="CD.35" xr:uid="{00000000-0004-0000-0000-00000C000000}"/>
    <hyperlink ref="EQ6:ER6" location="kau!BU1" display="SMW.35" xr:uid="{00000000-0004-0000-0000-00000D000000}"/>
    <hyperlink ref="ES6:ET6" location="'pm-sm'!A1" display="SMA.#68" xr:uid="{00000000-0004-0000-0000-00000E000000}"/>
    <hyperlink ref="FI4" location="waste!A1" display="waste" xr:uid="{00000000-0004-0000-0000-00000F000000}"/>
    <hyperlink ref="FA6:FB6" location="'b,d'!A1" display="SMB.35" xr:uid="{00000000-0004-0000-0000-000010000000}"/>
    <hyperlink ref="EE6:EF6" location="pm!HG2" display="G.35" xr:uid="{B9CBF062-F380-4E37-A7BD-301F06D2FF63}"/>
    <hyperlink ref="DY6:DZ6" location="coal!J7" display="North" xr:uid="{CB8C4E32-0ABD-4593-9862-B73819B3B54D}"/>
    <hyperlink ref="DD4:DU4" location="ssb!A1" display="SSB" xr:uid="{7970EEF8-C357-47EB-970D-3C5246F1AAB1}"/>
    <hyperlink ref="CN4:CU4" location="'pm-m'!A1" display="PIT.M" xr:uid="{A8C39919-DB14-4FAF-995B-384AE205179E}"/>
    <hyperlink ref="DY4" r:id="rId1" xr:uid="{21D18EDC-A9E6-41B2-9D32-266AAF32D299}"/>
    <hyperlink ref="EC6:ED6" location="pm.40!A1" display="CD.40" xr:uid="{00000000-0004-0000-0000-000003000000}"/>
  </hyperlinks>
  <printOptions horizontalCentered="1"/>
  <pageMargins left="0" right="0" top="0" bottom="0" header="0" footer="0"/>
  <pageSetup paperSize="8" scale="33" orientation="landscape" r:id="rId2"/>
  <headerFooter alignWithMargins="0"/>
  <rowBreaks count="1" manualBreakCount="1">
    <brk id="39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transitionEvaluation="1" transitionEntry="1" codeName="Sheet5">
    <tabColor indexed="10"/>
    <pageSetUpPr autoPageBreaks="0"/>
  </sheetPr>
  <dimension ref="A5:EU45"/>
  <sheetViews>
    <sheetView showGridLines="0" showZeros="0" topLeftCell="A5" zoomScale="85" workbookViewId="0">
      <pane xSplit="1" ySplit="4" topLeftCell="B9" activePane="bottomRight" state="frozen"/>
      <selection activeCell="AX11" sqref="AX11"/>
      <selection pane="topRight" activeCell="AX11" sqref="AX11"/>
      <selection pane="bottomLeft" activeCell="AX11" sqref="AX11"/>
      <selection pane="bottomRight" activeCell="B11" sqref="B11"/>
    </sheetView>
  </sheetViews>
  <sheetFormatPr defaultColWidth="9.1796875" defaultRowHeight="12" customHeight="1"/>
  <cols>
    <col min="1" max="1" width="8.1796875" style="233" bestFit="1" customWidth="1"/>
    <col min="2" max="2" width="5.1796875" style="233" bestFit="1" customWidth="1"/>
    <col min="3" max="7" width="5.1796875" style="233" customWidth="1"/>
    <col min="8" max="8" width="5.1796875" style="233" bestFit="1" customWidth="1"/>
    <col min="9" max="9" width="6.1796875" style="233" bestFit="1" customWidth="1"/>
    <col min="10" max="14" width="6.1796875" style="233" customWidth="1"/>
    <col min="15" max="15" width="7.54296875" style="233" customWidth="1"/>
    <col min="16" max="22" width="5.1796875" style="233" customWidth="1"/>
    <col min="23" max="30" width="6.1796875" style="233" customWidth="1"/>
    <col min="31" max="31" width="7.54296875" style="233" customWidth="1"/>
    <col min="32" max="37" width="5.1796875" style="233" customWidth="1"/>
    <col min="38" max="38" width="6.1796875" style="233" bestFit="1" customWidth="1"/>
    <col min="39" max="45" width="6.1796875" style="233" customWidth="1"/>
    <col min="46" max="46" width="7.54296875" style="233" customWidth="1"/>
    <col min="47" max="53" width="5.1796875" style="233" customWidth="1"/>
    <col min="54" max="54" width="5.1796875" style="233" bestFit="1" customWidth="1"/>
    <col min="55" max="60" width="6.1796875" style="233" customWidth="1"/>
    <col min="61" max="61" width="7.54296875" style="233" customWidth="1"/>
    <col min="62" max="68" width="5.1796875" style="233" customWidth="1"/>
    <col min="69" max="70" width="6.1796875" style="233" customWidth="1"/>
    <col min="71" max="71" width="6.1796875" style="233" bestFit="1" customWidth="1"/>
    <col min="72" max="72" width="6.1796875" style="233" customWidth="1"/>
    <col min="73" max="73" width="7.54296875" style="233" customWidth="1"/>
    <col min="74" max="80" width="5.1796875" style="233" bestFit="1" customWidth="1"/>
    <col min="81" max="83" width="6.1796875" style="233" bestFit="1" customWidth="1"/>
    <col min="84" max="84" width="7.1796875" style="233" bestFit="1" customWidth="1"/>
    <col min="85" max="89" width="6.1796875" style="233" bestFit="1" customWidth="1"/>
    <col min="90" max="90" width="7.54296875" style="233" customWidth="1"/>
    <col min="91" max="91" width="5.1796875" style="233" customWidth="1"/>
    <col min="92" max="96" width="5.1796875" style="233" bestFit="1" customWidth="1"/>
    <col min="97" max="97" width="5.1796875" style="233" customWidth="1"/>
    <col min="98" max="98" width="6.1796875" style="233" bestFit="1" customWidth="1"/>
    <col min="99" max="99" width="6.1796875" style="233" customWidth="1"/>
    <col min="100" max="100" width="6.1796875" style="233" bestFit="1" customWidth="1"/>
    <col min="101" max="101" width="7.1796875" style="233" bestFit="1" customWidth="1"/>
    <col min="102" max="104" width="6.1796875" style="233" bestFit="1" customWidth="1"/>
    <col min="105" max="105" width="7.54296875" style="233" customWidth="1"/>
    <col min="106" max="107" width="8.54296875" style="233" customWidth="1"/>
    <col min="108" max="108" width="5" style="288" customWidth="1"/>
    <col min="109" max="110" width="5.1796875" style="288" bestFit="1" customWidth="1"/>
    <col min="111" max="111" width="5.1796875" style="288" customWidth="1"/>
    <col min="112" max="115" width="5.1796875" style="233" bestFit="1" customWidth="1"/>
    <col min="116" max="117" width="5.1796875" style="233" customWidth="1"/>
    <col min="118" max="118" width="6.1796875" style="233" bestFit="1" customWidth="1"/>
    <col min="119" max="119" width="6.1796875" style="233" customWidth="1"/>
    <col min="120" max="121" width="6.1796875" style="233" bestFit="1" customWidth="1"/>
    <col min="122" max="122" width="6.1796875" style="233" customWidth="1"/>
    <col min="123" max="125" width="6.1796875" style="233" bestFit="1" customWidth="1"/>
    <col min="126" max="128" width="6.1796875" style="233" customWidth="1"/>
    <col min="129" max="129" width="4.54296875" style="233" bestFit="1" customWidth="1"/>
    <col min="130" max="130" width="9.1796875" style="233"/>
    <col min="131" max="133" width="5.1796875" style="233" bestFit="1" customWidth="1"/>
    <col min="134" max="134" width="5.1796875" style="233" customWidth="1"/>
    <col min="135" max="135" width="5.1796875" style="233" bestFit="1" customWidth="1"/>
    <col min="136" max="136" width="5.1796875" style="233" customWidth="1"/>
    <col min="137" max="139" width="5.1796875" style="233" bestFit="1" customWidth="1"/>
    <col min="140" max="140" width="6.1796875" style="233" customWidth="1"/>
    <col min="141" max="141" width="6.1796875" style="233" bestFit="1" customWidth="1"/>
    <col min="142" max="142" width="6.1796875" style="233" customWidth="1"/>
    <col min="143" max="143" width="7.1796875" style="233" bestFit="1" customWidth="1"/>
    <col min="144" max="150" width="6.1796875" style="233" bestFit="1" customWidth="1"/>
    <col min="151" max="151" width="4.54296875" style="233" bestFit="1" customWidth="1"/>
    <col min="152" max="16384" width="9.1796875" style="233"/>
  </cols>
  <sheetData>
    <row r="5" spans="1:151" ht="12" customHeight="1">
      <c r="A5" s="775" t="s">
        <v>2</v>
      </c>
      <c r="B5" s="778" t="s">
        <v>6</v>
      </c>
      <c r="C5" s="779"/>
      <c r="D5" s="779"/>
      <c r="E5" s="779"/>
      <c r="F5" s="779"/>
      <c r="G5" s="779"/>
      <c r="H5" s="779"/>
      <c r="I5" s="779"/>
      <c r="J5" s="779"/>
      <c r="K5" s="779"/>
      <c r="L5" s="779"/>
      <c r="M5" s="779"/>
      <c r="N5" s="779"/>
      <c r="O5" s="779"/>
      <c r="P5" s="779"/>
      <c r="Q5" s="779"/>
      <c r="R5" s="779"/>
      <c r="S5" s="779"/>
      <c r="T5" s="779"/>
      <c r="U5" s="779"/>
      <c r="V5" s="779"/>
      <c r="W5" s="779"/>
      <c r="X5" s="779"/>
      <c r="Y5" s="779"/>
      <c r="Z5" s="779"/>
      <c r="AA5" s="779"/>
      <c r="AB5" s="779"/>
      <c r="AC5" s="779"/>
      <c r="AD5" s="779"/>
      <c r="AE5" s="779"/>
      <c r="AF5" s="779"/>
      <c r="AG5" s="779"/>
      <c r="AH5" s="779"/>
      <c r="AI5" s="779"/>
      <c r="AJ5" s="779"/>
      <c r="AK5" s="779"/>
      <c r="AL5" s="779"/>
      <c r="AM5" s="779"/>
      <c r="AN5" s="779"/>
      <c r="AO5" s="779"/>
      <c r="AP5" s="779"/>
      <c r="AQ5" s="779"/>
      <c r="AR5" s="779"/>
      <c r="AS5" s="779"/>
      <c r="AT5" s="779"/>
      <c r="AU5" s="779"/>
      <c r="AV5" s="779"/>
      <c r="AW5" s="779"/>
      <c r="AX5" s="779"/>
      <c r="AY5" s="779"/>
      <c r="AZ5" s="779"/>
      <c r="BA5" s="779"/>
      <c r="BB5" s="779"/>
      <c r="BC5" s="779"/>
      <c r="BD5" s="779"/>
      <c r="BE5" s="779"/>
      <c r="BF5" s="779"/>
      <c r="BG5" s="779"/>
      <c r="BH5" s="779"/>
      <c r="BI5" s="779"/>
      <c r="BJ5" s="779"/>
      <c r="BK5" s="779"/>
      <c r="BL5" s="779"/>
      <c r="BM5" s="779"/>
      <c r="BN5" s="779"/>
      <c r="BO5" s="779"/>
      <c r="BP5" s="779"/>
      <c r="BQ5" s="779"/>
      <c r="BR5" s="779"/>
      <c r="BS5" s="779"/>
      <c r="BT5" s="780"/>
      <c r="BU5" s="775" t="s">
        <v>93</v>
      </c>
      <c r="BV5" s="781" t="s">
        <v>94</v>
      </c>
      <c r="BW5" s="781"/>
      <c r="BX5" s="781"/>
      <c r="BY5" s="781"/>
      <c r="BZ5" s="781"/>
      <c r="CA5" s="781"/>
      <c r="CB5" s="781"/>
      <c r="CC5" s="781"/>
      <c r="CD5" s="781"/>
      <c r="CE5" s="781"/>
      <c r="CF5" s="781"/>
      <c r="CG5" s="781"/>
      <c r="CH5" s="781"/>
      <c r="CI5" s="781"/>
      <c r="CJ5" s="781"/>
      <c r="CK5" s="781"/>
      <c r="CL5" s="781"/>
      <c r="CM5" s="781"/>
      <c r="CN5" s="781"/>
      <c r="CO5" s="781"/>
      <c r="CP5" s="781"/>
      <c r="CQ5" s="781"/>
      <c r="CR5" s="781"/>
      <c r="CS5" s="781"/>
      <c r="CT5" s="781"/>
      <c r="CU5" s="781"/>
      <c r="CV5" s="781"/>
      <c r="CW5" s="781"/>
      <c r="CX5" s="781"/>
      <c r="CY5" s="781"/>
      <c r="CZ5" s="781"/>
      <c r="DA5" s="781"/>
      <c r="DB5" s="775" t="s">
        <v>95</v>
      </c>
      <c r="DC5" s="788" t="s">
        <v>56</v>
      </c>
      <c r="DD5" s="248"/>
      <c r="DE5" s="249"/>
      <c r="DF5" s="249"/>
      <c r="DG5" s="249"/>
      <c r="DH5" s="250"/>
      <c r="DI5" s="250"/>
      <c r="DJ5" s="250"/>
      <c r="DK5" s="250"/>
      <c r="DL5" s="250"/>
      <c r="DM5" s="250"/>
      <c r="DN5" s="250"/>
      <c r="DO5" s="250"/>
      <c r="DP5" s="250"/>
      <c r="DQ5" s="250"/>
      <c r="DR5" s="250"/>
      <c r="DS5" s="250"/>
      <c r="DT5" s="250"/>
      <c r="DU5" s="250"/>
      <c r="DV5" s="250"/>
      <c r="DW5" s="250"/>
      <c r="DX5" s="250"/>
      <c r="DY5" s="250"/>
    </row>
    <row r="6" spans="1:151" ht="12" customHeight="1" thickBot="1">
      <c r="A6" s="776"/>
      <c r="B6" s="778" t="s">
        <v>59</v>
      </c>
      <c r="C6" s="779"/>
      <c r="D6" s="779"/>
      <c r="E6" s="779"/>
      <c r="F6" s="779"/>
      <c r="G6" s="779"/>
      <c r="H6" s="779"/>
      <c r="I6" s="779"/>
      <c r="J6" s="779"/>
      <c r="K6" s="779"/>
      <c r="L6" s="779"/>
      <c r="M6" s="779"/>
      <c r="N6" s="780"/>
      <c r="O6" s="781" t="s">
        <v>96</v>
      </c>
      <c r="P6" s="778" t="s">
        <v>60</v>
      </c>
      <c r="Q6" s="779"/>
      <c r="R6" s="779"/>
      <c r="S6" s="779"/>
      <c r="T6" s="779"/>
      <c r="U6" s="779"/>
      <c r="V6" s="779"/>
      <c r="W6" s="779"/>
      <c r="X6" s="779"/>
      <c r="Y6" s="779"/>
      <c r="Z6" s="779"/>
      <c r="AA6" s="779"/>
      <c r="AB6" s="779"/>
      <c r="AC6" s="779"/>
      <c r="AD6" s="780"/>
      <c r="AE6" s="781" t="s">
        <v>96</v>
      </c>
      <c r="AF6" s="778" t="s">
        <v>62</v>
      </c>
      <c r="AG6" s="779"/>
      <c r="AH6" s="779"/>
      <c r="AI6" s="779"/>
      <c r="AJ6" s="779"/>
      <c r="AK6" s="779"/>
      <c r="AL6" s="779"/>
      <c r="AM6" s="779"/>
      <c r="AN6" s="779"/>
      <c r="AO6" s="779"/>
      <c r="AP6" s="779"/>
      <c r="AQ6" s="779"/>
      <c r="AR6" s="779"/>
      <c r="AS6" s="780"/>
      <c r="AT6" s="781" t="s">
        <v>96</v>
      </c>
      <c r="AU6" s="778" t="s">
        <v>61</v>
      </c>
      <c r="AV6" s="779"/>
      <c r="AW6" s="779"/>
      <c r="AX6" s="779"/>
      <c r="AY6" s="779"/>
      <c r="AZ6" s="779"/>
      <c r="BA6" s="779"/>
      <c r="BB6" s="779"/>
      <c r="BC6" s="779"/>
      <c r="BD6" s="779"/>
      <c r="BE6" s="779"/>
      <c r="BF6" s="779"/>
      <c r="BG6" s="779"/>
      <c r="BH6" s="780"/>
      <c r="BI6" s="781" t="s">
        <v>96</v>
      </c>
      <c r="BJ6" s="778" t="s">
        <v>63</v>
      </c>
      <c r="BK6" s="779"/>
      <c r="BL6" s="779"/>
      <c r="BM6" s="779"/>
      <c r="BN6" s="779"/>
      <c r="BO6" s="779"/>
      <c r="BP6" s="779"/>
      <c r="BQ6" s="779"/>
      <c r="BR6" s="779"/>
      <c r="BS6" s="780"/>
      <c r="BT6" s="781" t="s">
        <v>96</v>
      </c>
      <c r="BU6" s="776"/>
      <c r="BV6" s="778" t="s">
        <v>64</v>
      </c>
      <c r="BW6" s="779"/>
      <c r="BX6" s="779"/>
      <c r="BY6" s="779"/>
      <c r="BZ6" s="779"/>
      <c r="CA6" s="779"/>
      <c r="CB6" s="779"/>
      <c r="CC6" s="779"/>
      <c r="CD6" s="779"/>
      <c r="CE6" s="779"/>
      <c r="CF6" s="779"/>
      <c r="CG6" s="779"/>
      <c r="CH6" s="779"/>
      <c r="CI6" s="779"/>
      <c r="CJ6" s="779"/>
      <c r="CK6" s="780"/>
      <c r="CL6" s="781" t="s">
        <v>96</v>
      </c>
      <c r="CM6" s="778" t="s">
        <v>65</v>
      </c>
      <c r="CN6" s="779"/>
      <c r="CO6" s="779"/>
      <c r="CP6" s="779"/>
      <c r="CQ6" s="779"/>
      <c r="CR6" s="779"/>
      <c r="CS6" s="779"/>
      <c r="CT6" s="779"/>
      <c r="CU6" s="779"/>
      <c r="CV6" s="779"/>
      <c r="CW6" s="779"/>
      <c r="CX6" s="779"/>
      <c r="CY6" s="779"/>
      <c r="CZ6" s="780"/>
      <c r="DA6" s="781" t="s">
        <v>96</v>
      </c>
      <c r="DB6" s="776"/>
      <c r="DC6" s="788"/>
      <c r="DD6" s="248"/>
      <c r="DE6" s="785" t="s">
        <v>237</v>
      </c>
      <c r="DF6" s="786"/>
      <c r="DG6" s="786"/>
      <c r="DH6" s="786"/>
      <c r="DI6" s="786"/>
      <c r="DJ6" s="786"/>
      <c r="DK6" s="786"/>
      <c r="DL6" s="786"/>
      <c r="DM6" s="786"/>
      <c r="DN6" s="786"/>
      <c r="DO6" s="786"/>
      <c r="DP6" s="786"/>
      <c r="DQ6" s="786"/>
      <c r="DR6" s="786"/>
      <c r="DS6" s="786"/>
      <c r="DT6" s="786"/>
      <c r="DU6" s="786"/>
      <c r="DV6" s="786"/>
      <c r="DW6" s="786"/>
      <c r="DX6" s="786"/>
      <c r="DY6" s="787"/>
      <c r="EA6" s="782" t="s">
        <v>190</v>
      </c>
      <c r="EB6" s="783"/>
      <c r="EC6" s="783"/>
      <c r="ED6" s="783"/>
      <c r="EE6" s="783"/>
      <c r="EF6" s="783"/>
      <c r="EG6" s="783"/>
      <c r="EH6" s="783"/>
      <c r="EI6" s="783"/>
      <c r="EJ6" s="783"/>
      <c r="EK6" s="783"/>
      <c r="EL6" s="783"/>
      <c r="EM6" s="783"/>
      <c r="EN6" s="783"/>
      <c r="EO6" s="783"/>
      <c r="EP6" s="783"/>
      <c r="EQ6" s="783"/>
      <c r="ER6" s="783"/>
      <c r="ES6" s="783"/>
      <c r="ET6" s="783"/>
      <c r="EU6" s="784"/>
    </row>
    <row r="7" spans="1:151" ht="12" customHeight="1" thickBot="1">
      <c r="A7" s="776"/>
      <c r="B7" s="343" t="s">
        <v>20</v>
      </c>
      <c r="C7" s="344" t="s">
        <v>22</v>
      </c>
      <c r="D7" s="345" t="s">
        <v>24</v>
      </c>
      <c r="E7" s="345" t="s">
        <v>25</v>
      </c>
      <c r="F7" s="344" t="s">
        <v>31</v>
      </c>
      <c r="G7" s="345" t="s">
        <v>32</v>
      </c>
      <c r="H7" s="345" t="s">
        <v>27</v>
      </c>
      <c r="I7" s="345" t="s">
        <v>33</v>
      </c>
      <c r="J7" s="345" t="s">
        <v>35</v>
      </c>
      <c r="K7" s="345" t="s">
        <v>37</v>
      </c>
      <c r="L7" s="345" t="s">
        <v>38</v>
      </c>
      <c r="M7" s="345" t="s">
        <v>42</v>
      </c>
      <c r="N7" s="346" t="s">
        <v>39</v>
      </c>
      <c r="O7" s="781"/>
      <c r="P7" s="345" t="s">
        <v>20</v>
      </c>
      <c r="Q7" s="344" t="s">
        <v>22</v>
      </c>
      <c r="R7" s="344" t="s">
        <v>24</v>
      </c>
      <c r="S7" s="345" t="s">
        <v>25</v>
      </c>
      <c r="T7" s="345" t="s">
        <v>31</v>
      </c>
      <c r="U7" s="345" t="s">
        <v>32</v>
      </c>
      <c r="V7" s="345" t="s">
        <v>27</v>
      </c>
      <c r="W7" s="345" t="s">
        <v>34</v>
      </c>
      <c r="X7" s="345" t="s">
        <v>33</v>
      </c>
      <c r="Y7" s="345" t="s">
        <v>35</v>
      </c>
      <c r="Z7" s="345" t="s">
        <v>36</v>
      </c>
      <c r="AA7" s="345" t="s">
        <v>37</v>
      </c>
      <c r="AB7" s="345" t="s">
        <v>38</v>
      </c>
      <c r="AC7" s="345" t="s">
        <v>42</v>
      </c>
      <c r="AD7" s="346" t="s">
        <v>39</v>
      </c>
      <c r="AE7" s="781"/>
      <c r="AF7" s="345" t="s">
        <v>20</v>
      </c>
      <c r="AG7" s="345" t="s">
        <v>22</v>
      </c>
      <c r="AH7" s="345" t="s">
        <v>24</v>
      </c>
      <c r="AI7" s="345" t="s">
        <v>32</v>
      </c>
      <c r="AJ7" s="345" t="s">
        <v>27</v>
      </c>
      <c r="AK7" s="345" t="s">
        <v>28</v>
      </c>
      <c r="AL7" s="345" t="s">
        <v>33</v>
      </c>
      <c r="AM7" s="345" t="s">
        <v>34</v>
      </c>
      <c r="AN7" s="345" t="s">
        <v>35</v>
      </c>
      <c r="AO7" s="345" t="s">
        <v>36</v>
      </c>
      <c r="AP7" s="345" t="s">
        <v>37</v>
      </c>
      <c r="AQ7" s="345" t="s">
        <v>38</v>
      </c>
      <c r="AR7" s="345" t="s">
        <v>42</v>
      </c>
      <c r="AS7" s="346" t="s">
        <v>39</v>
      </c>
      <c r="AT7" s="781"/>
      <c r="AU7" s="345" t="s">
        <v>20</v>
      </c>
      <c r="AV7" s="345" t="s">
        <v>22</v>
      </c>
      <c r="AW7" s="345" t="s">
        <v>24</v>
      </c>
      <c r="AX7" s="345" t="s">
        <v>25</v>
      </c>
      <c r="AY7" s="345" t="s">
        <v>31</v>
      </c>
      <c r="AZ7" s="345" t="s">
        <v>32</v>
      </c>
      <c r="BA7" s="345" t="s">
        <v>27</v>
      </c>
      <c r="BB7" s="345" t="s">
        <v>28</v>
      </c>
      <c r="BC7" s="345" t="s">
        <v>35</v>
      </c>
      <c r="BD7" s="345" t="s">
        <v>33</v>
      </c>
      <c r="BE7" s="345" t="s">
        <v>36</v>
      </c>
      <c r="BF7" s="345" t="s">
        <v>41</v>
      </c>
      <c r="BG7" s="345" t="s">
        <v>38</v>
      </c>
      <c r="BH7" s="346" t="s">
        <v>37</v>
      </c>
      <c r="BI7" s="781"/>
      <c r="BJ7" s="251" t="s">
        <v>24</v>
      </c>
      <c r="BK7" s="251" t="s">
        <v>25</v>
      </c>
      <c r="BL7" s="251" t="s">
        <v>31</v>
      </c>
      <c r="BM7" s="252" t="s">
        <v>32</v>
      </c>
      <c r="BN7" s="251" t="s">
        <v>27</v>
      </c>
      <c r="BO7" s="252" t="s">
        <v>28</v>
      </c>
      <c r="BP7" s="252" t="s">
        <v>29</v>
      </c>
      <c r="BQ7" s="252" t="s">
        <v>33</v>
      </c>
      <c r="BR7" s="252" t="s">
        <v>35</v>
      </c>
      <c r="BS7" s="251" t="s">
        <v>36</v>
      </c>
      <c r="BT7" s="781"/>
      <c r="BU7" s="776"/>
      <c r="BV7" s="343" t="s">
        <v>20</v>
      </c>
      <c r="BW7" s="345" t="s">
        <v>22</v>
      </c>
      <c r="BX7" s="345" t="s">
        <v>24</v>
      </c>
      <c r="BY7" s="345" t="s">
        <v>25</v>
      </c>
      <c r="BZ7" s="345" t="s">
        <v>31</v>
      </c>
      <c r="CA7" s="345" t="s">
        <v>32</v>
      </c>
      <c r="CB7" s="345" t="s">
        <v>28</v>
      </c>
      <c r="CC7" s="345" t="s">
        <v>33</v>
      </c>
      <c r="CD7" s="345" t="s">
        <v>35</v>
      </c>
      <c r="CE7" s="345" t="s">
        <v>36</v>
      </c>
      <c r="CF7" s="345" t="s">
        <v>73</v>
      </c>
      <c r="CG7" s="345" t="s">
        <v>41</v>
      </c>
      <c r="CH7" s="345" t="s">
        <v>37</v>
      </c>
      <c r="CI7" s="345" t="s">
        <v>38</v>
      </c>
      <c r="CJ7" s="345" t="s">
        <v>42</v>
      </c>
      <c r="CK7" s="346" t="s">
        <v>39</v>
      </c>
      <c r="CL7" s="781"/>
      <c r="CM7" s="251" t="s">
        <v>20</v>
      </c>
      <c r="CN7" s="251" t="s">
        <v>22</v>
      </c>
      <c r="CO7" s="251" t="s">
        <v>24</v>
      </c>
      <c r="CP7" s="251" t="s">
        <v>25</v>
      </c>
      <c r="CQ7" s="251" t="s">
        <v>31</v>
      </c>
      <c r="CR7" s="251" t="s">
        <v>32</v>
      </c>
      <c r="CS7" s="251" t="s">
        <v>28</v>
      </c>
      <c r="CT7" s="251" t="s">
        <v>33</v>
      </c>
      <c r="CU7" s="251" t="s">
        <v>35</v>
      </c>
      <c r="CV7" s="251" t="s">
        <v>36</v>
      </c>
      <c r="CW7" s="251" t="s">
        <v>37</v>
      </c>
      <c r="CX7" s="251" t="s">
        <v>38</v>
      </c>
      <c r="CY7" s="251" t="s">
        <v>42</v>
      </c>
      <c r="CZ7" s="251" t="s">
        <v>39</v>
      </c>
      <c r="DA7" s="781"/>
      <c r="DB7" s="776"/>
      <c r="DC7" s="788"/>
      <c r="DD7" s="248"/>
      <c r="DE7" s="253" t="s">
        <v>20</v>
      </c>
      <c r="DF7" s="254" t="s">
        <v>22</v>
      </c>
      <c r="DG7" s="255" t="s">
        <v>24</v>
      </c>
      <c r="DH7" s="255" t="s">
        <v>25</v>
      </c>
      <c r="DI7" s="255" t="s">
        <v>31</v>
      </c>
      <c r="DJ7" s="255" t="s">
        <v>32</v>
      </c>
      <c r="DK7" s="255" t="s">
        <v>27</v>
      </c>
      <c r="DL7" s="255" t="s">
        <v>28</v>
      </c>
      <c r="DM7" s="255" t="s">
        <v>29</v>
      </c>
      <c r="DN7" s="255" t="s">
        <v>33</v>
      </c>
      <c r="DO7" s="255" t="s">
        <v>34</v>
      </c>
      <c r="DP7" s="255" t="s">
        <v>35</v>
      </c>
      <c r="DQ7" s="255" t="s">
        <v>36</v>
      </c>
      <c r="DR7" s="255" t="s">
        <v>41</v>
      </c>
      <c r="DS7" s="255" t="s">
        <v>37</v>
      </c>
      <c r="DT7" s="255" t="s">
        <v>38</v>
      </c>
      <c r="DU7" s="256" t="s">
        <v>42</v>
      </c>
      <c r="DV7" s="255" t="s">
        <v>39</v>
      </c>
      <c r="DW7" s="255" t="s">
        <v>40</v>
      </c>
      <c r="DX7" s="255" t="s">
        <v>219</v>
      </c>
      <c r="DY7" s="257" t="s">
        <v>7</v>
      </c>
      <c r="EA7" s="308" t="s">
        <v>20</v>
      </c>
      <c r="EB7" s="309" t="s">
        <v>22</v>
      </c>
      <c r="EC7" s="310" t="s">
        <v>24</v>
      </c>
      <c r="ED7" s="310" t="s">
        <v>25</v>
      </c>
      <c r="EE7" s="310" t="s">
        <v>31</v>
      </c>
      <c r="EF7" s="310" t="s">
        <v>32</v>
      </c>
      <c r="EG7" s="310" t="s">
        <v>27</v>
      </c>
      <c r="EH7" s="310" t="s">
        <v>28</v>
      </c>
      <c r="EI7" s="310" t="s">
        <v>29</v>
      </c>
      <c r="EJ7" s="310" t="s">
        <v>33</v>
      </c>
      <c r="EK7" s="310" t="s">
        <v>34</v>
      </c>
      <c r="EL7" s="310" t="s">
        <v>36</v>
      </c>
      <c r="EM7" s="310" t="s">
        <v>70</v>
      </c>
      <c r="EN7" s="310" t="s">
        <v>41</v>
      </c>
      <c r="EO7" s="310" t="s">
        <v>37</v>
      </c>
      <c r="EP7" s="310" t="s">
        <v>38</v>
      </c>
      <c r="EQ7" s="310" t="s">
        <v>42</v>
      </c>
      <c r="ER7" s="310" t="s">
        <v>39</v>
      </c>
      <c r="ES7" s="310" t="s">
        <v>40</v>
      </c>
      <c r="ET7" s="317" t="s">
        <v>219</v>
      </c>
      <c r="EU7" s="312" t="s">
        <v>7</v>
      </c>
    </row>
    <row r="8" spans="1:151" s="265" customFormat="1" ht="12" hidden="1" customHeight="1" thickBot="1">
      <c r="A8" s="777"/>
      <c r="B8" s="347" t="s">
        <v>97</v>
      </c>
      <c r="C8" s="348" t="s">
        <v>97</v>
      </c>
      <c r="D8" s="348" t="s">
        <v>97</v>
      </c>
      <c r="E8" s="348" t="s">
        <v>97</v>
      </c>
      <c r="F8" s="348" t="s">
        <v>97</v>
      </c>
      <c r="G8" s="348" t="s">
        <v>97</v>
      </c>
      <c r="H8" s="348"/>
      <c r="I8" s="348" t="s">
        <v>98</v>
      </c>
      <c r="J8" s="348" t="s">
        <v>98</v>
      </c>
      <c r="K8" s="348" t="s">
        <v>97</v>
      </c>
      <c r="L8" s="348" t="s">
        <v>97</v>
      </c>
      <c r="M8" s="348"/>
      <c r="N8" s="349"/>
      <c r="O8" s="781"/>
      <c r="P8" s="348" t="s">
        <v>97</v>
      </c>
      <c r="Q8" s="348"/>
      <c r="R8" s="348"/>
      <c r="S8" s="348"/>
      <c r="T8" s="348" t="s">
        <v>97</v>
      </c>
      <c r="U8" s="348" t="s">
        <v>97</v>
      </c>
      <c r="V8" s="348" t="s">
        <v>97</v>
      </c>
      <c r="W8" s="348" t="s">
        <v>97</v>
      </c>
      <c r="X8" s="348" t="s">
        <v>98</v>
      </c>
      <c r="Y8" s="348" t="s">
        <v>97</v>
      </c>
      <c r="Z8" s="348" t="s">
        <v>97</v>
      </c>
      <c r="AA8" s="348"/>
      <c r="AB8" s="348"/>
      <c r="AC8" s="348" t="s">
        <v>97</v>
      </c>
      <c r="AD8" s="349" t="s">
        <v>97</v>
      </c>
      <c r="AE8" s="781"/>
      <c r="AF8" s="348" t="s">
        <v>99</v>
      </c>
      <c r="AG8" s="348" t="s">
        <v>100</v>
      </c>
      <c r="AH8" s="348" t="s">
        <v>100</v>
      </c>
      <c r="AI8" s="348" t="s">
        <v>100</v>
      </c>
      <c r="AJ8" s="348" t="s">
        <v>99</v>
      </c>
      <c r="AK8" s="348" t="s">
        <v>99</v>
      </c>
      <c r="AL8" s="348" t="s">
        <v>101</v>
      </c>
      <c r="AM8" s="348" t="s">
        <v>100</v>
      </c>
      <c r="AN8" s="348" t="s">
        <v>102</v>
      </c>
      <c r="AO8" s="348" t="s">
        <v>98</v>
      </c>
      <c r="AP8" s="348" t="s">
        <v>103</v>
      </c>
      <c r="AQ8" s="348"/>
      <c r="AR8" s="348"/>
      <c r="AS8" s="349"/>
      <c r="AT8" s="781"/>
      <c r="AU8" s="348" t="s">
        <v>99</v>
      </c>
      <c r="AV8" s="348" t="s">
        <v>99</v>
      </c>
      <c r="AW8" s="348" t="s">
        <v>99</v>
      </c>
      <c r="AX8" s="348" t="s">
        <v>99</v>
      </c>
      <c r="AY8" s="348" t="s">
        <v>99</v>
      </c>
      <c r="AZ8" s="348"/>
      <c r="BA8" s="348" t="s">
        <v>101</v>
      </c>
      <c r="BB8" s="348"/>
      <c r="BC8" s="348" t="s">
        <v>102</v>
      </c>
      <c r="BD8" s="348" t="s">
        <v>98</v>
      </c>
      <c r="BE8" s="348"/>
      <c r="BF8" s="348"/>
      <c r="BG8" s="348"/>
      <c r="BH8" s="349"/>
      <c r="BI8" s="781"/>
      <c r="BJ8" s="258" t="s">
        <v>104</v>
      </c>
      <c r="BK8" s="258"/>
      <c r="BL8" s="258" t="s">
        <v>104</v>
      </c>
      <c r="BM8" s="258" t="s">
        <v>105</v>
      </c>
      <c r="BN8" s="258" t="s">
        <v>104</v>
      </c>
      <c r="BO8" s="258" t="s">
        <v>105</v>
      </c>
      <c r="BP8" s="258" t="s">
        <v>105</v>
      </c>
      <c r="BQ8" s="258" t="s">
        <v>101</v>
      </c>
      <c r="BR8" s="258" t="s">
        <v>104</v>
      </c>
      <c r="BS8" s="258" t="s">
        <v>104</v>
      </c>
      <c r="BT8" s="781"/>
      <c r="BU8" s="777"/>
      <c r="BV8" s="347"/>
      <c r="BW8" s="348" t="s">
        <v>99</v>
      </c>
      <c r="BX8" s="348" t="s">
        <v>98</v>
      </c>
      <c r="BY8" s="348"/>
      <c r="BZ8" s="348"/>
      <c r="CA8" s="348" t="s">
        <v>97</v>
      </c>
      <c r="CB8" s="348" t="s">
        <v>98</v>
      </c>
      <c r="CC8" s="348" t="s">
        <v>97</v>
      </c>
      <c r="CD8" s="348"/>
      <c r="CE8" s="348"/>
      <c r="CF8" s="348" t="s">
        <v>97</v>
      </c>
      <c r="CG8" s="348"/>
      <c r="CH8" s="348"/>
      <c r="CI8" s="348"/>
      <c r="CJ8" s="348" t="s">
        <v>97</v>
      </c>
      <c r="CK8" s="349" t="s">
        <v>99</v>
      </c>
      <c r="CL8" s="781"/>
      <c r="CM8" s="258"/>
      <c r="CN8" s="258" t="s">
        <v>100</v>
      </c>
      <c r="CO8" s="258" t="s">
        <v>100</v>
      </c>
      <c r="CP8" s="258" t="s">
        <v>106</v>
      </c>
      <c r="CQ8" s="258" t="s">
        <v>106</v>
      </c>
      <c r="CR8" s="258" t="s">
        <v>97</v>
      </c>
      <c r="CS8" s="258"/>
      <c r="CT8" s="258" t="s">
        <v>97</v>
      </c>
      <c r="CU8" s="258" t="s">
        <v>105</v>
      </c>
      <c r="CV8" s="258" t="s">
        <v>103</v>
      </c>
      <c r="CW8" s="258" t="s">
        <v>106</v>
      </c>
      <c r="CX8" s="258" t="s">
        <v>97</v>
      </c>
      <c r="CY8" s="258" t="s">
        <v>97</v>
      </c>
      <c r="CZ8" s="258" t="s">
        <v>97</v>
      </c>
      <c r="DA8" s="781"/>
      <c r="DB8" s="777"/>
      <c r="DC8" s="788"/>
      <c r="DD8" s="259"/>
      <c r="DE8" s="260"/>
      <c r="DF8" s="261"/>
      <c r="DG8" s="261"/>
      <c r="DH8" s="262"/>
      <c r="DI8" s="262"/>
      <c r="DJ8" s="262"/>
      <c r="DK8" s="262"/>
      <c r="DL8" s="262"/>
      <c r="DM8" s="262"/>
      <c r="DN8" s="262"/>
      <c r="DO8" s="262"/>
      <c r="DP8" s="262"/>
      <c r="DQ8" s="262"/>
      <c r="DR8" s="262"/>
      <c r="DS8" s="262"/>
      <c r="DT8" s="262"/>
      <c r="DU8" s="262"/>
      <c r="DV8" s="262"/>
      <c r="DW8" s="262"/>
      <c r="DX8" s="263"/>
      <c r="DY8" s="264"/>
      <c r="EA8" s="290"/>
      <c r="EB8" s="291"/>
      <c r="EC8" s="291"/>
      <c r="ED8" s="292"/>
      <c r="EE8" s="292"/>
      <c r="EF8" s="292"/>
      <c r="EG8" s="292"/>
      <c r="EH8" s="292"/>
      <c r="EI8" s="292"/>
      <c r="EJ8" s="292"/>
      <c r="EK8" s="292"/>
      <c r="EL8" s="292"/>
      <c r="EM8" s="292"/>
      <c r="EN8" s="292"/>
      <c r="EO8" s="292"/>
      <c r="EP8" s="292"/>
      <c r="EQ8" s="292"/>
      <c r="ER8" s="292"/>
      <c r="ES8" s="292"/>
      <c r="ET8" s="318"/>
      <c r="EU8" s="313"/>
    </row>
    <row r="9" spans="1:151" s="272" customFormat="1" ht="12" customHeight="1" thickTop="1">
      <c r="A9" s="266">
        <f>coal!A7</f>
        <v>45139</v>
      </c>
      <c r="B9" s="350">
        <f>SUMIF(pm.35!$C$7:$M$7,B$7,pm.35!$C8:$M8)+SUMIF(pm!$C$7:$M$7,B$7,pm!$C8:$M8)+SUMIF(kau!$M$7:$Q$7,B$7,kau!$M8:$Q8)</f>
        <v>0</v>
      </c>
      <c r="C9" s="351">
        <f>SUMIF(pm.35!$C$7:$M$7,C$7,pm.35!$C8:$M8)+SUMIF(pm!$C$7:$M$7,C$7,pm!$C8:$M8)+SUMIF(kau!$M$7:$Q$7,C$7,kau!$M8:$Q8)</f>
        <v>0</v>
      </c>
      <c r="D9" s="351">
        <f>SUMIF(pm.35!$C$7:$M$7,D$7,pm.35!$C8:$M8)+SUMIF(pm!$C$7:$M$7,D$7,pm!$C8:$M8)+SUMIF(kau!$M$7:$Q$7,D$7,kau!$M8:$Q8)</f>
        <v>0</v>
      </c>
      <c r="E9" s="351">
        <f>SUMIF(pm.35!$C$7:$M$7,E$7,pm.35!$C8:$M8)+SUMIF(pm!$C$7:$M$7,E$7,pm!$C8:$M8)+SUMIF(kau!$M$7:$Q$7,E$7,kau!$M8:$Q8)</f>
        <v>0</v>
      </c>
      <c r="F9" s="351">
        <f>SUMIF(pm.35!$C$7:$M$7,F$7,pm.35!$C8:$M8)+SUMIF(pm!$C$7:$M$7,F$7,pm!$C8:$M8)+SUMIF(kau!$M$7:$Q$7,F$7,kau!$M8:$Q8)</f>
        <v>0</v>
      </c>
      <c r="G9" s="351">
        <f>SUMIF(pm.35!$C$7:$M$7,G$7,pm.35!$C8:$M8)+SUMIF(pm!$C$7:$M$7,G$7,pm!$C8:$M8)+SUMIF(kau!$M$7:$Q$7,G$7,kau!$M8:$Q8)</f>
        <v>0</v>
      </c>
      <c r="H9" s="351">
        <f>SUMIF(pm.35!$C$7:$M$7,H$7,pm.35!$C8:$M8)+SUMIF(pm!$C$7:$M$7,H$7,pm!$C8:$M8)+SUMIF(kau!$M$7:$Q$7,H$7,kau!$M8:$Q8)</f>
        <v>0</v>
      </c>
      <c r="I9" s="351">
        <f>SUMIF(pm.35!$C$7:$M$7,I$7,pm.35!$C8:$M8)+SUMIF(pm!$C$7:$M$7,I$7,pm!$C8:$M8)+SUMIF(kau!$M$7:$Q$7,I$7,kau!$M8:$Q8)</f>
        <v>0</v>
      </c>
      <c r="J9" s="351">
        <f>SUMIF(pm.35!$C$7:$M$7,J$7,pm.35!$C8:$M8)+SUMIF(pm!$C$7:$M$7,J$7,pm!$C8:$M8)+SUMIF(kau!$M$7:$Q$7,J$7,kau!$M8:$Q8)</f>
        <v>0</v>
      </c>
      <c r="K9" s="351">
        <f>SUMIF(pm.35!$C$7:$M$7,K$7,pm.35!$C8:$M8)+SUMIF(pm!$C$7:$M$7,K$7,pm!$C8:$M8)+SUMIF(kau!$M$7:$Q$7,K$7,kau!$M8:$Q8)</f>
        <v>0</v>
      </c>
      <c r="L9" s="351">
        <f>SUMIF(pm.35!$C$7:$M$7,L$7,pm.35!$C8:$M8)+SUMIF(pm!$C$7:$M$7,L$7,pm!$C8:$M8)+SUMIF(kau!$M$7:$Q$7,L$7,kau!$M8:$Q8)</f>
        <v>0</v>
      </c>
      <c r="M9" s="351">
        <f>SUMIF(pm.35!$C$7:$M$7,M$7,pm.35!$C8:$M8)+SUMIF(pm!$C$7:$M$7,M$7,pm!$C8:$M8)+SUMIF(kau!$M$7:$Q$7,M$7,kau!$M8:$Q8)</f>
        <v>0</v>
      </c>
      <c r="N9" s="352">
        <f>SUMIF(pm.35!$C$7:$M$7,N$7,pm.35!$C8:$M8)+SUMIF(pm!$C$7:$M$7,N$7,pm!$C8:$M8)+SUMIF(kau!$M$7:$Q$7,N$7,kau!$M8:$Q8)</f>
        <v>0</v>
      </c>
      <c r="O9" s="267">
        <f t="shared" ref="O9:O39" si="0">SUM(B9:N9)</f>
        <v>0</v>
      </c>
      <c r="P9" s="351">
        <f>SUMIF(pm!$O$7:$Z$7,P$7,pm!$O8:$Z8)+SUMIF(pm.35!$O$7:$Z$7,P$7,pm.35!$O8:$Z8)+SUMIF(kau!$S$7:$AG$7,P$7,kau!$S8:$AG8)</f>
        <v>0</v>
      </c>
      <c r="Q9" s="351">
        <f>SUMIF(pm!$O$7:$Z$7,Q$7,pm!$O8:$Z8)+SUMIF(pm.35!$O$7:$Z$7,Q$7,pm.35!$O8:$Z8)+SUMIF(kau!$S$7:$AG$7,Q$7,kau!$S8:$AG8)</f>
        <v>0</v>
      </c>
      <c r="R9" s="351">
        <f>SUMIF(pm!$O$7:$Z$7,R$7,pm!$O8:$Z8)+SUMIF(pm.35!$O$7:$Z$7,R$7,pm.35!$O8:$Z8)+SUMIF(kau!$S$7:$AG$7,R$7,kau!$S8:$AG8)</f>
        <v>0</v>
      </c>
      <c r="S9" s="351">
        <f>SUMIF(pm!$O$7:$Z$7,S$7,pm!$O8:$Z8)+SUMIF(pm.35!$O$7:$Z$7,S$7,pm.35!$O8:$Z8)+SUMIF(kau!$S$7:$AG$7,S$7,kau!$S8:$AG8)</f>
        <v>0</v>
      </c>
      <c r="T9" s="351">
        <f>SUMIF(pm!$O$7:$Z$7,T$7,pm!$O8:$Z8)+SUMIF(pm.35!$O$7:$Z$7,T$7,pm.35!$O8:$Z8)+SUMIF(kau!$S$7:$AG$7,T$7,kau!$S8:$AG8)</f>
        <v>0</v>
      </c>
      <c r="U9" s="351">
        <f>SUMIF(pm!$O$7:$Z$7,U$7,pm!$O8:$Z8)+SUMIF(pm.35!$O$7:$Z$7,U$7,pm.35!$O8:$Z8)+SUMIF(kau!$S$7:$AG$7,U$7,kau!$S8:$AG8)</f>
        <v>0</v>
      </c>
      <c r="V9" s="351">
        <f>SUMIF(pm!$O$7:$Z$7,V$7,pm!$O8:$Z8)+SUMIF(pm.35!$O$7:$Z$7,V$7,pm.35!$O8:$Z8)+SUMIF(kau!$S$7:$AG$7,V$7,kau!$S8:$AG8)</f>
        <v>0</v>
      </c>
      <c r="W9" s="351">
        <f>SUMIF(pm!$O$7:$Z$7,W$7,pm!$O8:$Z8)+SUMIF(pm.35!$O$7:$Z$7,W$7,pm.35!$O8:$Z8)+SUMIF(kau!$S$7:$AG$7,W$7,kau!$S8:$AG8)</f>
        <v>0</v>
      </c>
      <c r="X9" s="351">
        <f>SUMIF(pm!$O$7:$Z$7,X$7,pm!$O8:$Z8)+SUMIF(pm.35!$O$7:$Z$7,X$7,pm.35!$O8:$Z8)+SUMIF(kau!$S$7:$AG$7,X$7,kau!$S8:$AG8)</f>
        <v>0</v>
      </c>
      <c r="Y9" s="351">
        <f>SUMIF(pm!$O$7:$Z$7,Y$7,pm!$O8:$Z8)+SUMIF(pm.35!$O$7:$Z$7,Y$7,pm.35!$O8:$Z8)+SUMIF(kau!$S$7:$AG$7,Y$7,kau!$S8:$AG8)</f>
        <v>0</v>
      </c>
      <c r="Z9" s="351">
        <f>SUMIF(pm!$O$7:$Z$7,Z$7,pm!$O8:$Z8)+SUMIF(pm.35!$O$7:$Z$7,Z$7,pm.35!$O8:$Z8)+SUMIF(kau!$S$7:$AG$7,Z$7,kau!$S8:$AG8)</f>
        <v>0</v>
      </c>
      <c r="AA9" s="351">
        <f>SUMIF(pm!$O$7:$Z$7,AA$7,pm!$O8:$Z8)+SUMIF(pm.35!$O$7:$Z$7,AA$7,pm.35!$O8:$Z8)+SUMIF(kau!$S$7:$AG$7,AA$7,kau!$S8:$AG8)</f>
        <v>0</v>
      </c>
      <c r="AB9" s="351">
        <f>SUMIF(pm!$O$7:$Z$7,AB$7,pm!$O8:$Z8)+SUMIF(pm.35!$O$7:$Z$7,AB$7,pm.35!$O8:$Z8)+SUMIF(kau!$S$7:$AG$7,AB$7,kau!$S8:$AG8)</f>
        <v>0</v>
      </c>
      <c r="AC9" s="351">
        <f>SUMIF(pm!$O$7:$Z$7,AC$7,pm!$O8:$Z8)+SUMIF(pm.35!$O$7:$Z$7,AC$7,pm.35!$O8:$Z8)+SUMIF(kau!$S$7:$AG$7,AC$7,kau!$S8:$AG8)</f>
        <v>0</v>
      </c>
      <c r="AD9" s="352">
        <f>SUMIF(pm!$O$7:$Z$7,AD$7,pm!$O8:$Z8)+SUMIF(pm.35!$O$7:$Z$7,AD$7,pm.35!$O8:$Z8)+SUMIF(kau!$S$7:$AG$7,AD$7,kau!$S8:$AG8)</f>
        <v>0</v>
      </c>
      <c r="AE9" s="267">
        <f>SUM(P9:AD9)</f>
        <v>0</v>
      </c>
      <c r="AF9" s="351">
        <f>SUMIF(pm!$AB$7:$AM$7,AF$7,pm!$AB8:$AM8)+SUMIF(pm.35!$AB$7:$AM$7,AF$7,pm.35!$AB8:$AM8)</f>
        <v>582.1</v>
      </c>
      <c r="AG9" s="351">
        <f>SUMIF(pm!$AB$7:$AM$7,AG$7,pm!$AB8:$AM8)+SUMIF(pm.35!$AB$7:$AM$7,AG$7,pm.35!$AB8:$AM8)</f>
        <v>664.6</v>
      </c>
      <c r="AH9" s="351">
        <f>SUMIF(pm!$AB$7:$AM$7,AH$7,pm!$AB8:$AM8)+SUMIF(pm.35!$AB$7:$AM$7,AH$7,pm.35!$AB8:$AM8)</f>
        <v>0</v>
      </c>
      <c r="AI9" s="351">
        <f>SUMIF(pm!$AB$7:$AM$7,AI$7,pm!$AB8:$AM8)+SUMIF(pm.35!$AB$7:$AM$7,AI$7,pm.35!$AB8:$AM8)</f>
        <v>901.2</v>
      </c>
      <c r="AJ9" s="351">
        <f>SUMIF(pm!$AB$7:$AM$7,AJ$7,pm!$AB8:$AM8)+SUMIF(pm.35!$AB$7:$AM$7,AJ$7,pm.35!$AB8:$AM8)</f>
        <v>211.9</v>
      </c>
      <c r="AK9" s="351">
        <f>SUMIF(pm!$AB$7:$AM$7,AK$7,pm!$AB8:$AM8)+SUMIF(pm.35!$AB$7:$AM$7,AK$7,pm.35!$AB8:$AM8)</f>
        <v>0</v>
      </c>
      <c r="AL9" s="351">
        <f>SUMIF(pm!$AB$7:$AM$7,AL$7,pm!$AB8:$AM8)+SUMIF(pm.35!$AB$7:$AM$7,AL$7,pm.35!$AB8:$AM8)</f>
        <v>2065</v>
      </c>
      <c r="AM9" s="351">
        <f>SUMIF(pm!$AB$7:$AM$7,AM$7,pm!$AB8:$AM8)+SUMIF(pm.35!$AB$7:$AM$7,AM$7,pm.35!$AB8:$AM8)</f>
        <v>0</v>
      </c>
      <c r="AN9" s="351">
        <f>SUMIF(pm!$AB$7:$AM$7,AN$7,pm!$AB8:$AM8)+SUMIF(pm.35!$AB$7:$AM$7,AN$7,pm.35!$AB8:$AM8)</f>
        <v>4056.3</v>
      </c>
      <c r="AO9" s="351">
        <f>SUMIF(pm!$AB$7:$AM$7,AO$7,pm!$AB8:$AM8)+SUMIF(pm.35!$AB$7:$AM$7,AO$7,pm.35!$AB8:$AM8)</f>
        <v>0</v>
      </c>
      <c r="AP9" s="351">
        <f>SUMIF(pm!$AB$7:$AM$7,AP$7,pm!$AB8:$AM8)+SUMIF(pm.35!$AB$7:$AM$7,AP$7,pm.35!$AB8:$AM8)</f>
        <v>0</v>
      </c>
      <c r="AQ9" s="351">
        <f>SUMIF(pm!$AB$7:$AM$7,AQ$7,pm!$AB8:$AM8)+SUMIF(pm.35!$AB$7:$AM$7,AQ$7,pm.35!$AB8:$AM8)</f>
        <v>0</v>
      </c>
      <c r="AR9" s="351">
        <f>SUMIF(pm!$AB$7:$AM$7,AR$7,pm!$AB8:$AM8)+SUMIF(pm.35!$AB$7:$AM$7,AR$7,pm.35!$AB8:$AM8)</f>
        <v>0</v>
      </c>
      <c r="AS9" s="352">
        <f>SUMIF(pm.35!$AB$7:$AM$7,AS$7,pm.35!$AB8:$AM8)</f>
        <v>0</v>
      </c>
      <c r="AT9" s="267">
        <f t="shared" ref="AT9:AT39" si="1">SUM(AF9:AS9)</f>
        <v>8481.1</v>
      </c>
      <c r="AU9" s="351">
        <f>SUMIF(pm!$AO$7:$BB$7,AU$7,pm!$AO8:$BB8)+SUMIF(pm.35!$AO$7:$BB$7,AU$7,pm.35!$AO8:$BB8)</f>
        <v>0</v>
      </c>
      <c r="AV9" s="351">
        <f>SUMIF(pm!$AO$7:$BB$7,AV$7,pm!$AO8:$BB8)+SUMIF(pm.35!$AO$7:$BB$7,AV$7,pm.35!$AO8:$BB8)</f>
        <v>0</v>
      </c>
      <c r="AW9" s="351">
        <f>SUMIF(pm!$AO$7:$BB$7,AW$7,pm!$AO8:$BB8)+SUMIF(pm.35!$AO$7:$BB$7,AW$7,pm.35!$AO8:$BB8)</f>
        <v>0</v>
      </c>
      <c r="AX9" s="351">
        <f>SUMIF(pm!$AO$7:$BB$7,AX$7,pm!$AO8:$BB8)+SUMIF(pm.35!$AO$7:$BB$7,AX$7,pm.35!$AO8:$BB8)</f>
        <v>0</v>
      </c>
      <c r="AY9" s="351">
        <f>SUMIF(pm!$AO$7:$BB$7,AY$7,pm!$AO8:$BB8)+SUMIF(pm.35!$AO$7:$BB$7,AY$7,pm.35!$AO8:$BB8)</f>
        <v>0</v>
      </c>
      <c r="AZ9" s="351">
        <f>SUMIF(pm!$AO$7:$BB$7,AZ$7,pm!$AO8:$BB8)+SUMIF(pm.35!$AO$7:$BB$7,AZ$7,pm.35!$AO8:$BB8)</f>
        <v>0</v>
      </c>
      <c r="BA9" s="351">
        <f>SUMIF(pm!$AO$7:$BB$7,BA$7,pm!$AO8:$BB8)+SUMIF(pm.35!$AO$7:$BB$7,BA$7,pm.35!$AO8:$BB8)</f>
        <v>0</v>
      </c>
      <c r="BB9" s="351">
        <f>SUMIF(pm!$AO$7:$BB$7,BB$7,pm!$AO8:$BB8)+SUMIF(pm.35!$AO$7:$BB$7,BB$7,pm.35!$AO8:$BB8)</f>
        <v>0</v>
      </c>
      <c r="BC9" s="351">
        <f>SUMIF(pm!$AO$7:$BB$7,BC$7,pm!$AO8:$BB8)+SUMIF(pm.35!$AO$7:$BB$7,BC$7,pm.35!$AO8:$BB8)</f>
        <v>0</v>
      </c>
      <c r="BD9" s="351">
        <f>SUMIF(pm!$AO$7:$BB$7,BD$7,pm!$AO8:$BB8)+SUMIF(pm.35!$AO$7:$BB$7,BD$7,pm.35!$AO8:$BB8)</f>
        <v>0</v>
      </c>
      <c r="BE9" s="351">
        <f>SUMIF(pm!$AO$7:$BB$7,BE$7,pm!$AO8:$BB8)+SUMIF(pm.35!$AO$7:$BB$7,BE$7,pm.35!$AO8:$BB8)</f>
        <v>0</v>
      </c>
      <c r="BF9" s="351">
        <f>SUMIF(pm!$AO$7:$BB$7,BF$7,pm!$AO8:$BB8)+SUMIF(pm.35!$AO$7:$BB$7,BF$7,pm.35!$AO8:$BB8)</f>
        <v>0</v>
      </c>
      <c r="BG9" s="351">
        <f>SUMIF(pm!$AO$7:$BB$7,BG$7,pm!$AO8:$BB8)+SUMIF(pm.35!$AO$7:$BB$7,BG$7,pm.35!$AO8:$BB8)</f>
        <v>0</v>
      </c>
      <c r="BH9" s="352">
        <f>SUMIF(pm!$AO$7:$BB$7,BH$7,pm!$AO8:$BB8)+SUMIF(pm.35!$AO$7:$BB$7,BH$7,pm.35!$AO8:$BB8)</f>
        <v>0</v>
      </c>
      <c r="BI9" s="267">
        <f>SUM(AU9:BH9)</f>
        <v>0</v>
      </c>
      <c r="BJ9" s="267">
        <f>SUMIF(pm!$BD$7:$BM$7,BJ$7,pm!$BD8:$BM8)+SUMIF(pm.35!$BD$7:$BM$7,BJ$7,pm.35!$BD8:$BM8)</f>
        <v>0</v>
      </c>
      <c r="BK9" s="267">
        <f>SUMIF(pm!$BD$7:$BM$7,BK$7,pm!$BD8:$BM8)+SUMIF(pm.35!$BD$7:$BM$7,BK$7,pm.35!$BD8:$BM8)</f>
        <v>0</v>
      </c>
      <c r="BL9" s="267">
        <f>SUMIF(pm!$BD$7:$BM$7,BL$7,pm!$BD8:$BM8)+SUMIF(pm.35!$BD$7:$BM$7,BL$7,pm.35!$BD8:$BM8)</f>
        <v>0</v>
      </c>
      <c r="BM9" s="267">
        <f>SUMIF(pm!$BD$7:$BM$7,BM$7,pm!$BD8:$BM8)+SUMIF(pm.35!$BD$7:$BM$7,BM$7,pm.35!$BD8:$BM8)</f>
        <v>0</v>
      </c>
      <c r="BN9" s="267">
        <f>SUMIF(pm!$BD$7:$BM$7,BN$7,pm!$BD8:$BM8)+SUMIF(pm.35!$BD$7:$BM$7,BN$7,pm.35!$BD8:$BM8)</f>
        <v>0</v>
      </c>
      <c r="BO9" s="267">
        <f>SUMIF(pm!$BD$7:$BM$7,BO$7,pm!$BD8:$BM8)+SUMIF(pm.35!$BD$7:$BM$7,BO$7,pm.35!$BD8:$BM8)</f>
        <v>0</v>
      </c>
      <c r="BP9" s="267">
        <f>SUMIF(pm!$BD$7:$BM$7,BP$7,pm!$BD8:$BM8)+SUMIF(pm.35!$BD$7:$BM$7,BP$7,pm.35!$BD8:$BM8)</f>
        <v>0</v>
      </c>
      <c r="BQ9" s="267">
        <f>SUMIF(pm!$BD$7:$BM$7,BQ$7,pm!$BD8:$BM8)+SUMIF(pm.35!$BD$7:$BM$7,BQ$7,pm.35!$BD8:$BM8)</f>
        <v>0</v>
      </c>
      <c r="BR9" s="267">
        <f>SUMIF(pm!$BD$7:$BM$7,BR$7,pm!$BD8:$BM8)+SUMIF(pm.35!$BD$7:$BM$7,BR$7,pm.35!$BD8:$BM8)</f>
        <v>0</v>
      </c>
      <c r="BS9" s="267">
        <f>SUMIF(pm!$BD$7:$BM$7,BS$7,pm!$BD8:$BM8)+SUMIF(pm.35!$BD$7:$BM$7,BS$7,pm.35!$BD8:$BM8)</f>
        <v>0</v>
      </c>
      <c r="BT9" s="267">
        <f>SUM(BJ9:BS9)</f>
        <v>0</v>
      </c>
      <c r="BU9" s="267">
        <f t="shared" ref="BU9:BU40" si="2">BT9+BI9+AT9+AE9+O9</f>
        <v>8481.1</v>
      </c>
      <c r="BV9" s="350">
        <f>SUMIF(pm!$BO$7:$CB$7,BV$7,pm!$BO8:$CB8)+SUMIF(pm.35!$BO$7:$CB$7,BV$7,pm.35!$BO8:$CB8)</f>
        <v>0</v>
      </c>
      <c r="BW9" s="351">
        <f>SUMIF(pm!$BO$7:$CB$7,BW$7,pm!$BO8:$CB8)+SUMIF(pm.35!$BO$7:$CB$7,BW$7,pm.35!$BO8:$CB8)</f>
        <v>0</v>
      </c>
      <c r="BX9" s="351">
        <f>SUMIF(pm!$BO$7:$CB$7,BX$7,pm!$BO8:$CB8)+SUMIF(pm.35!$BO$7:$CB$7,BX$7,pm.35!$BO8:$CB8)</f>
        <v>0</v>
      </c>
      <c r="BY9" s="351">
        <f>SUMIF(pm!$BO$7:$CB$7,BY$7,pm!$BO8:$CB8)+SUMIF(pm.35!$BO$7:$CB$7,BY$7,pm.35!$BO8:$CB8)</f>
        <v>0</v>
      </c>
      <c r="BZ9" s="351">
        <f>SUMIF(pm!$BO$7:$CB$7,BZ$7,pm!$BO8:$CB8)+SUMIF(pm.35!$BO$7:$CB$7,BZ$7,pm.35!$BO8:$CB8)</f>
        <v>0</v>
      </c>
      <c r="CA9" s="351">
        <f>SUMIF(pm!$BO$7:$CB$7,CA$7,pm!$BO8:$CB8)+SUMIF(pm.35!$BO$7:$CB$7,CA$7,pm.35!$BO8:$CB8)</f>
        <v>0</v>
      </c>
      <c r="CB9" s="351">
        <f>SUMIF(pm!$BO$7:$CB$7,CB$7,pm!$BO8:$CB8)+SUMIF(pm.35!$BO$7:$CB$7,CB$7,pm.35!$BO8:$CB8)</f>
        <v>0</v>
      </c>
      <c r="CC9" s="351">
        <f>SUMIF(pm!$BO$7:$CB$7,CC$7,pm!$BO8:$CB8)+SUMIF(pm.35!$BO$7:$CB$7,CC$7,pm.35!$BO8:$CB8)</f>
        <v>0</v>
      </c>
      <c r="CD9" s="351">
        <f>SUMIF(pm!$BO$7:$CB$7,CD$7,pm!$BO8:$CB8)+SUMIF(pm.35!$BO$7:$CB$7,CD$7,pm.35!$BO8:$CB8)</f>
        <v>0</v>
      </c>
      <c r="CE9" s="351">
        <f>SUMIF(pm!$BO$7:$CB$7,CE$7,pm!$BO8:$CB8)+SUMIF(pm.35!$BO$7:$CB$7,CE$7,pm.35!$BO8:$CB8)</f>
        <v>0</v>
      </c>
      <c r="CF9" s="351">
        <f>SUMIF(pm!$BO$7:$CB$7,CF$7,pm!$BO8:$CB8)+SUMIF(pm.35!$BO$7:$CB$7,CF$7,pm.35!$BO8:$CB8)</f>
        <v>0</v>
      </c>
      <c r="CG9" s="351">
        <f>SUMIF(pm!$BO$7:$CB$7,CG$7,pm!$BO8:$CB8)+SUMIF(pm.35!$BO$7:$CB$7,CG$7,pm.35!$BO8:$CB8)</f>
        <v>0</v>
      </c>
      <c r="CH9" s="351">
        <f>SUMIF(pm!$BO$7:$CB$7,CH$7,pm!$BO8:$CB8)+SUMIF(pm.35!$BO$7:$CB$7,CH$7,pm.35!$BO8:$CB8)</f>
        <v>0</v>
      </c>
      <c r="CI9" s="351">
        <f>SUMIF(pm!$BO$7:$CB$7,CI$7,pm!$BO8:$CB8)+SUMIF(pm.35!$BO$7:$CB$7,CI$7,pm.35!$BO8:$CB8)</f>
        <v>0</v>
      </c>
      <c r="CJ9" s="351">
        <f>SUMIF(pm!$BO$7:$CB$7,CJ$7,pm!$BO8:$CB8)+SUMIF(pm.35!$BO$7:$CB$7,CJ$7,pm.35!$BO8:$CB8)</f>
        <v>0</v>
      </c>
      <c r="CK9" s="352">
        <f>SUMIF(pm!$BO$7:$CB$7,CK$7,pm!$BO8:$CB8)+SUMIF(pm.35!$BO$7:$CB$7,CK$7,pm.35!$BO8:$CB8)</f>
        <v>0</v>
      </c>
      <c r="CL9" s="267">
        <f>SUM(BV9:CK9)</f>
        <v>0</v>
      </c>
      <c r="CM9" s="267">
        <f>SUMIF(pm!$CD$7:$CO$7,CM$7,pm!$CD8:$CO8)+SUMIF(pm.35!$CD$7:$CO$7,CM$7,pm.35!$CD8:$CO8)</f>
        <v>0</v>
      </c>
      <c r="CN9" s="267">
        <f>SUMIF(pm!$CD$7:$CO$7,CN$7,pm!$CD8:$CO8)+SUMIF(pm.35!$CD$7:$CO$7,CN$7,pm.35!$CD8:$CO8)</f>
        <v>0</v>
      </c>
      <c r="CO9" s="267">
        <f>SUMIF(pm!$CD$7:$CO$7,CO$7,pm!$CD8:$CO8)+SUMIF(pm.35!$CD$7:$CO$7,CO$7,pm.35!$CD8:$CO8)</f>
        <v>0</v>
      </c>
      <c r="CP9" s="267">
        <f>SUMIF(pm!$CD$7:$CO$7,CP$7,pm!$CD8:$CO8)+SUMIF(pm.35!$CD$7:$CO$7,CP$7,pm.35!$CD8:$CO8)</f>
        <v>0</v>
      </c>
      <c r="CQ9" s="267">
        <f>SUMIF(pm!$CD$7:$CO$7,CQ$7,pm!$CD8:$CO8)+SUMIF(pm.35!$CD$7:$CO$7,CQ$7,pm.35!$CD8:$CO8)</f>
        <v>0</v>
      </c>
      <c r="CR9" s="267">
        <f>SUMIF(pm!$CD$7:$CO$7,CR$7,pm!$CD8:$CO8)+SUMIF(pm.35!$CD$7:$CO$7,CR$7,pm.35!$CD8:$CO8)</f>
        <v>0</v>
      </c>
      <c r="CS9" s="267">
        <f>SUMIF(pm!$CD$7:$CO$7,CS$7,pm!$CD8:$CO8)+SUMIF(pm.35!$CD$7:$CO$7,CS$7,pm.35!$CD8:$CO8)</f>
        <v>0</v>
      </c>
      <c r="CT9" s="267">
        <f>SUMIF(pm!$CD$7:$CO$7,CT$7,pm!$CD8:$CO8)+SUMIF(pm.35!$CD$7:$CO$7,CT$7,pm.35!$CD8:$CO8)</f>
        <v>0</v>
      </c>
      <c r="CU9" s="267">
        <f>SUMIF(pm!$CD$7:$CO$7,CU$7,pm!$CD8:$CO8)+SUMIF(pm.35!$CD$7:$CO$7,CU$7,pm.35!$CD8:$CO8)</f>
        <v>0</v>
      </c>
      <c r="CV9" s="267">
        <f>SUMIF(pm!$CD$7:$CO$7,CV$7,pm!$CD8:$CO8)+SUMIF(pm.35!$CD$7:$CO$7,CV$7,pm.35!$CD8:$CO8)</f>
        <v>0</v>
      </c>
      <c r="CW9" s="267">
        <f>SUMIF(pm!$CD$7:$CO$7,CW$7,pm!$CD8:$CO8)+SUMIF(pm.35!$CD$7:$CO$7,CW$7,pm.35!$CD8:$CO8)</f>
        <v>0</v>
      </c>
      <c r="CX9" s="267">
        <f>SUMIF(pm!$CD$7:$CO$7,CX$7,pm!$CD8:$CO8)+SUMIF(pm.35!$CD$7:$CO$7,CX$7,pm.35!$CD8:$CO8)</f>
        <v>0</v>
      </c>
      <c r="CY9" s="267">
        <f>SUMIF(pm!$CD$7:$CO$7,CY$7,pm!$CD8:$CO8)+SUMIF(pm.35!$CD$7:$CO$7,CY$7,pm.35!$CD8:$CO8)</f>
        <v>0</v>
      </c>
      <c r="CZ9" s="267">
        <f>SUMIF(pm!$CD$7:$CO$7,CZ$7,pm!$CD8:$CO8)+SUMIF(pm.35!$CD$7:$CO$7,CZ$7,pm.35!$CD8:$CO8)</f>
        <v>0</v>
      </c>
      <c r="DA9" s="267">
        <f>SUM(CM9:CZ9)</f>
        <v>0</v>
      </c>
      <c r="DB9" s="267">
        <f>DA9+CL9</f>
        <v>0</v>
      </c>
      <c r="DC9" s="267">
        <f>DB9+BU9</f>
        <v>8481.1</v>
      </c>
      <c r="DD9" s="248">
        <f>DC9-coal!AS7</f>
        <v>0</v>
      </c>
      <c r="DE9" s="268">
        <f t="shared" ref="DE9:DN18" si="3">SUMIF($B$7:$CZ$7,DE$7,$B9:$CZ9)</f>
        <v>582.1</v>
      </c>
      <c r="DF9" s="269">
        <f t="shared" si="3"/>
        <v>664.6</v>
      </c>
      <c r="DG9" s="269">
        <f t="shared" si="3"/>
        <v>0</v>
      </c>
      <c r="DH9" s="269">
        <f t="shared" si="3"/>
        <v>0</v>
      </c>
      <c r="DI9" s="269">
        <f t="shared" si="3"/>
        <v>0</v>
      </c>
      <c r="DJ9" s="269">
        <f t="shared" si="3"/>
        <v>901.2</v>
      </c>
      <c r="DK9" s="269">
        <f t="shared" si="3"/>
        <v>211.9</v>
      </c>
      <c r="DL9" s="269">
        <f t="shared" si="3"/>
        <v>0</v>
      </c>
      <c r="DM9" s="269">
        <f t="shared" si="3"/>
        <v>0</v>
      </c>
      <c r="DN9" s="269">
        <f t="shared" si="3"/>
        <v>2065</v>
      </c>
      <c r="DO9" s="269">
        <f t="shared" ref="DO9:DX18" si="4">SUMIF($B$7:$CZ$7,DO$7,$B9:$CZ9)</f>
        <v>0</v>
      </c>
      <c r="DP9" s="269">
        <f t="shared" si="4"/>
        <v>4056.3</v>
      </c>
      <c r="DQ9" s="269">
        <f t="shared" si="4"/>
        <v>0</v>
      </c>
      <c r="DR9" s="269">
        <f t="shared" si="4"/>
        <v>0</v>
      </c>
      <c r="DS9" s="269">
        <f t="shared" si="4"/>
        <v>0</v>
      </c>
      <c r="DT9" s="269">
        <f t="shared" si="4"/>
        <v>0</v>
      </c>
      <c r="DU9" s="269">
        <f t="shared" si="4"/>
        <v>0</v>
      </c>
      <c r="DV9" s="269">
        <f t="shared" si="4"/>
        <v>0</v>
      </c>
      <c r="DW9" s="269">
        <f t="shared" si="4"/>
        <v>0</v>
      </c>
      <c r="DX9" s="270">
        <f t="shared" si="4"/>
        <v>0</v>
      </c>
      <c r="DY9" s="271">
        <f t="shared" ref="DY9:DY40" si="5">SUM(DE9:DX9)</f>
        <v>8481.1</v>
      </c>
      <c r="EA9" s="293">
        <f>SUMIF(kau!$AI$7:$BD$7,EA$7,kau!$AI8:$BD8)+SUMIF(pm.35!$GF$7:$GW$7,EA$7,pm.35!$GF8:$GW8)+SUMIF(pm!$GF$7:$GW$7,EA$7,pm!$GF8:$GW8)</f>
        <v>0</v>
      </c>
      <c r="EB9" s="294">
        <f>SUMIF(kau!$AI$7:$BD$7,EB$7,kau!$AI8:$BD8)+SUMIF(pm.35!$GF$7:$GW$7,EB$7,pm.35!$GF8:$GW8)+SUMIF(pm!$GF$7:$GW$7,EB$7,pm!$GF8:$GW8)</f>
        <v>0</v>
      </c>
      <c r="EC9" s="294">
        <f>SUMIF(kau!$AI$7:$BD$7,EC$7,kau!$AI8:$BD8)+SUMIF(pm.35!$GF$7:$GW$7,EC$7,pm.35!$GF8:$GW8)+SUMIF(pm!$GF$7:$GW$7,EC$7,pm!$GF8:$GW8)</f>
        <v>0</v>
      </c>
      <c r="ED9" s="294">
        <f>SUMIF(kau!$AI$7:$BD$7,ED$7,kau!$AI8:$BD8)+SUMIF(pm.35!$GF$7:$GW$7,ED$7,pm.35!$GF8:$GW8)+SUMIF(pm!$GF$7:$GW$7,ED$7,pm!$GF8:$GW8)</f>
        <v>0</v>
      </c>
      <c r="EE9" s="294">
        <f>SUMIF(kau!$AI$7:$BD$7,EE$7,kau!$AI8:$BD8)+SUMIF(pm.35!$GF$7:$GW$7,EE$7,pm.35!$GF8:$GW8)+SUMIF(pm!$GF$7:$GW$7,EE$7,pm!$GF8:$GW8)</f>
        <v>0</v>
      </c>
      <c r="EF9" s="294">
        <f>SUMIF(kau!$AI$7:$BD$7,EF$7,kau!$AI8:$BD8)+SUMIF(pm.35!$GF$7:$GW$7,EF$7,pm.35!$GF8:$GW8)+SUMIF(pm!$GF$7:$GW$7,EF$7,pm!$GF8:$GW8)</f>
        <v>0</v>
      </c>
      <c r="EG9" s="294">
        <f>SUMIF(kau!$AI$7:$BD$7,EG$7,kau!$AI8:$BD8)+SUMIF(pm.35!$GF$7:$GW$7,EG$7,pm.35!$GF8:$GW8)+SUMIF(pm!$GF$7:$GW$7,EG$7,pm!$GF8:$GW8)</f>
        <v>0</v>
      </c>
      <c r="EH9" s="294">
        <f>SUMIF(kau!$AI$7:$BD$7,EH$7,kau!$AI8:$BD8)+SUMIF(pm.35!$GF$7:$GW$7,EH$7,pm.35!$GF8:$GW8)+SUMIF(pm!$GF$7:$GW$7,EH$7,pm!$GF8:$GW8)</f>
        <v>0</v>
      </c>
      <c r="EI9" s="294">
        <f>SUMIF(kau!$AI$7:$BD$7,EI$7,kau!$AI8:$BD8)+SUMIF(pm.35!$GF$7:$GW$7,EI$7,pm.35!$GF8:$GW8)+SUMIF(pm!$GF$7:$GW$7,EI$7,pm!$GF8:$GW8)</f>
        <v>0</v>
      </c>
      <c r="EJ9" s="294">
        <f>SUMIF(kau!$AI$7:$BD$7,EJ$7,kau!$AI8:$BD8)+SUMIF(pm.35!$GF$7:$GW$7,EJ$7,pm.35!$GF8:$GW8)+SUMIF(pm!$GF$7:$GW$7,EJ$7,pm!$GF8:$GW8)</f>
        <v>1218.5</v>
      </c>
      <c r="EK9" s="294">
        <f>SUMIF(kau!$AI$7:$BD$7,EK$7,kau!$AI8:$BD8)+SUMIF(pm.35!$GF$7:$GW$7,EK$7,pm.35!$GF8:$GW8)+SUMIF(pm!$GF$7:$GW$7,EK$7,pm!$GF8:$GW8)</f>
        <v>0</v>
      </c>
      <c r="EL9" s="294">
        <f>SUMIF(kau!$AI$7:$BD$7,EL$7,kau!$AI8:$BD8)+SUMIF(pm.35!$GF$7:$GW$7,EL$7,pm.35!$GF8:$GW8)+SUMIF(pm!$GF$7:$GW$7,EL$7,pm!$GF8:$GW8)</f>
        <v>1165.8</v>
      </c>
      <c r="EM9" s="294">
        <f>SUMIF(kau!$AI$7:$BD$7,EM$7,kau!$AI8:$BD8)+SUMIF(pm.35!$GF$7:$GW$7,EM$7,pm.35!$GF8:$GW8)+SUMIF(pm!$GF$7:$GW$7,EM$7,pm!$GF8:$GW8)</f>
        <v>1034.2</v>
      </c>
      <c r="EN9" s="294">
        <f>SUMIF(kau!$AI$7:$BD$7,EN$7,kau!$AI8:$BD8)+SUMIF(pm.35!$GF$7:$GW$7,EN$7,pm.35!$GF8:$GW8)+SUMIF(pm!$GF$7:$GW$7,EN$7,pm!$GF8:$GW8)</f>
        <v>0</v>
      </c>
      <c r="EO9" s="294">
        <f>SUMIF(kau!$AI$7:$BD$7,EO$7,kau!$AI8:$BD8)+SUMIF(pm.35!$GF$7:$GW$7,EO$7,pm.35!$GF8:$GW8)+SUMIF(pm!$GF$7:$GW$7,EO$7,pm!$GF8:$GW8)</f>
        <v>0</v>
      </c>
      <c r="EP9" s="294">
        <f>SUMIF(kau!$AI$7:$BD$7,EP$7,kau!$AI8:$BD8)+SUMIF(pm.35!$GF$7:$GW$7,EP$7,pm.35!$GF8:$GW8)+SUMIF(pm!$GF$7:$GW$7,EP$7,pm!$GF8:$GW8)</f>
        <v>1219.0999999999999</v>
      </c>
      <c r="EQ9" s="294">
        <f>SUMIF(kau!$AI$7:$BD$7,EQ$7,kau!$AI8:$BD8)+SUMIF(pm.35!$GF$7:$GW$7,EQ$7,pm.35!$GF8:$GW8)+SUMIF(pm!$GF$7:$GW$7,EQ$7,pm!$GF8:$GW8)</f>
        <v>0</v>
      </c>
      <c r="ER9" s="294">
        <f>SUMIF(kau!$AI$7:$BD$7,ER$7,kau!$AI8:$BD8)+SUMIF(pm.35!$GF$7:$GW$7,ER$7,pm.35!$GF8:$GW8)+SUMIF(pm!$GF$7:$GW$7,ER$7,pm!$GF8:$GW8)</f>
        <v>0</v>
      </c>
      <c r="ES9" s="294">
        <f>SUMIF(kau!$AI$7:$BD$7,ES$7,kau!$AI8:$BD8)+SUMIF(pm.35!$GF$7:$GW$7,ES$7,pm.35!$GF8:$GW8)+SUMIF(pm!$GF$7:$GW$7,ES$7,pm!$GF8:$GW8)</f>
        <v>0</v>
      </c>
      <c r="ET9" s="311">
        <f>SUMIF(kau!$AI$7:$BD$7,ET$7,kau!$AI8:$BD8)+SUMIF(pm.35!$GF$7:$GW$7,ET$7,pm.35!$GF8:$GW8)+SUMIF(pm!$GF$7:$GW$7,ET$7,pm!$GF8:$GW8)</f>
        <v>0</v>
      </c>
      <c r="EU9" s="314">
        <f t="shared" ref="EU9:EU40" si="6">SUM(EA9:ET9)</f>
        <v>4637.6000000000004</v>
      </c>
    </row>
    <row r="10" spans="1:151" ht="12" customHeight="1">
      <c r="A10" s="273">
        <f t="shared" ref="A10:A39" si="7">A9+1</f>
        <v>45140</v>
      </c>
      <c r="B10" s="350">
        <f>SUMIF(pm.35!$C$7:$M$7,B$7,pm.35!$C9:$M9)+SUMIF(pm!$C$7:$M$7,B$7,pm!$C9:$M9)+SUMIF(kau!$M$7:$Q$7,B$7,kau!$M9:$Q9)</f>
        <v>0</v>
      </c>
      <c r="C10" s="351">
        <f>SUMIF(pm.35!$C$7:$M$7,C$7,pm.35!$C9:$M9)+SUMIF(pm!$C$7:$M$7,C$7,pm!$C9:$M9)+SUMIF(kau!$M$7:$Q$7,C$7,kau!$M9:$Q9)</f>
        <v>0</v>
      </c>
      <c r="D10" s="351">
        <f>SUMIF(pm.35!$C$7:$M$7,D$7,pm.35!$C9:$M9)+SUMIF(pm!$C$7:$M$7,D$7,pm!$C9:$M9)+SUMIF(kau!$M$7:$Q$7,D$7,kau!$M9:$Q9)</f>
        <v>0</v>
      </c>
      <c r="E10" s="351">
        <f>SUMIF(pm.35!$C$7:$M$7,E$7,pm.35!$C9:$M9)+SUMIF(pm!$C$7:$M$7,E$7,pm!$C9:$M9)+SUMIF(kau!$M$7:$Q$7,E$7,kau!$M9:$Q9)</f>
        <v>0</v>
      </c>
      <c r="F10" s="351">
        <f>SUMIF(pm.35!$C$7:$M$7,F$7,pm.35!$C9:$M9)+SUMIF(pm!$C$7:$M$7,F$7,pm!$C9:$M9)+SUMIF(kau!$M$7:$Q$7,F$7,kau!$M9:$Q9)</f>
        <v>0</v>
      </c>
      <c r="G10" s="351">
        <f>SUMIF(pm.35!$C$7:$M$7,G$7,pm.35!$C9:$M9)+SUMIF(pm!$C$7:$M$7,G$7,pm!$C9:$M9)+SUMIF(kau!$M$7:$Q$7,G$7,kau!$M9:$Q9)</f>
        <v>0</v>
      </c>
      <c r="H10" s="351">
        <f>SUMIF(pm.35!$C$7:$M$7,H$7,pm.35!$C9:$M9)+SUMIF(pm!$C$7:$M$7,H$7,pm!$C9:$M9)+SUMIF(kau!$M$7:$Q$7,H$7,kau!$M9:$Q9)</f>
        <v>0</v>
      </c>
      <c r="I10" s="351">
        <f>SUMIF(pm.35!$C$7:$M$7,I$7,pm.35!$C9:$M9)+SUMIF(pm!$C$7:$M$7,I$7,pm!$C9:$M9)+SUMIF(kau!$M$7:$Q$7,I$7,kau!$M9:$Q9)</f>
        <v>0</v>
      </c>
      <c r="J10" s="351">
        <f>SUMIF(pm.35!$C$7:$M$7,J$7,pm.35!$C9:$M9)+SUMIF(pm!$C$7:$M$7,J$7,pm!$C9:$M9)+SUMIF(kau!$M$7:$Q$7,J$7,kau!$M9:$Q9)</f>
        <v>0</v>
      </c>
      <c r="K10" s="351">
        <f>SUMIF(pm.35!$C$7:$M$7,K$7,pm.35!$C9:$M9)+SUMIF(pm!$C$7:$M$7,K$7,pm!$C9:$M9)+SUMIF(kau!$M$7:$Q$7,K$7,kau!$M9:$Q9)</f>
        <v>0</v>
      </c>
      <c r="L10" s="351">
        <f>SUMIF(pm.35!$C$7:$M$7,L$7,pm.35!$C9:$M9)+SUMIF(pm!$C$7:$M$7,L$7,pm!$C9:$M9)+SUMIF(kau!$M$7:$Q$7,L$7,kau!$M9:$Q9)</f>
        <v>0</v>
      </c>
      <c r="M10" s="351">
        <f>SUMIF(pm.35!$C$7:$M$7,M$7,pm.35!$C9:$M9)+SUMIF(pm!$C$7:$M$7,M$7,pm!$C9:$M9)+SUMIF(kau!$M$7:$Q$7,M$7,kau!$M9:$Q9)</f>
        <v>0</v>
      </c>
      <c r="N10" s="352">
        <f>SUMIF(pm.35!$C$7:$M$7,N$7,pm.35!$C9:$M9)+SUMIF(pm!$C$7:$M$7,N$7,pm!$C9:$M9)+SUMIF(kau!$M$7:$Q$7,N$7,kau!$M9:$Q9)</f>
        <v>0</v>
      </c>
      <c r="O10" s="267">
        <f t="shared" si="0"/>
        <v>0</v>
      </c>
      <c r="P10" s="351">
        <f>SUMIF(pm!$O$7:$Z$7,P$7,pm!$O9:$Z9)+SUMIF(pm.35!$O$7:$Z$7,P$7,pm.35!$O9:$Z9)+SUMIF(kau!$S$7:$AG$7,P$7,kau!$S9:$AG9)</f>
        <v>0</v>
      </c>
      <c r="Q10" s="351">
        <f>SUMIF(pm!$O$7:$Z$7,Q$7,pm!$O9:$Z9)+SUMIF(pm.35!$O$7:$Z$7,Q$7,pm.35!$O9:$Z9)+SUMIF(kau!$S$7:$AG$7,Q$7,kau!$S9:$AG9)</f>
        <v>0</v>
      </c>
      <c r="R10" s="351">
        <f>SUMIF(pm!$O$7:$Z$7,R$7,pm!$O9:$Z9)+SUMIF(pm.35!$O$7:$Z$7,R$7,pm.35!$O9:$Z9)+SUMIF(kau!$S$7:$AG$7,R$7,kau!$S9:$AG9)</f>
        <v>0</v>
      </c>
      <c r="S10" s="351">
        <f>SUMIF(pm!$O$7:$Z$7,S$7,pm!$O9:$Z9)+SUMIF(pm.35!$O$7:$Z$7,S$7,pm.35!$O9:$Z9)+SUMIF(kau!$S$7:$AG$7,S$7,kau!$S9:$AG9)</f>
        <v>0</v>
      </c>
      <c r="T10" s="351">
        <f>SUMIF(pm!$O$7:$Z$7,T$7,pm!$O9:$Z9)+SUMIF(pm.35!$O$7:$Z$7,T$7,pm.35!$O9:$Z9)+SUMIF(kau!$S$7:$AG$7,T$7,kau!$S9:$AG9)</f>
        <v>1323.8</v>
      </c>
      <c r="U10" s="351">
        <f>SUMIF(pm!$O$7:$Z$7,U$7,pm!$O9:$Z9)+SUMIF(pm.35!$O$7:$Z$7,U$7,pm.35!$O9:$Z9)+SUMIF(kau!$S$7:$AG$7,U$7,kau!$S9:$AG9)</f>
        <v>0</v>
      </c>
      <c r="V10" s="351">
        <f>SUMIF(pm!$O$7:$Z$7,V$7,pm!$O9:$Z9)+SUMIF(pm.35!$O$7:$Z$7,V$7,pm.35!$O9:$Z9)+SUMIF(kau!$S$7:$AG$7,V$7,kau!$S9:$AG9)</f>
        <v>0</v>
      </c>
      <c r="W10" s="351">
        <f>SUMIF(pm!$O$7:$Z$7,W$7,pm!$O9:$Z9)+SUMIF(pm.35!$O$7:$Z$7,W$7,pm.35!$O9:$Z9)+SUMIF(kau!$S$7:$AG$7,W$7,kau!$S9:$AG9)</f>
        <v>0</v>
      </c>
      <c r="X10" s="351">
        <f>SUMIF(pm!$O$7:$Z$7,X$7,pm!$O9:$Z9)+SUMIF(pm.35!$O$7:$Z$7,X$7,pm.35!$O9:$Z9)+SUMIF(kau!$S$7:$AG$7,X$7,kau!$S9:$AG9)</f>
        <v>0</v>
      </c>
      <c r="Y10" s="351">
        <f>SUMIF(pm!$O$7:$Z$7,Y$7,pm!$O9:$Z9)+SUMIF(pm.35!$O$7:$Z$7,Y$7,pm.35!$O9:$Z9)+SUMIF(kau!$S$7:$AG$7,Y$7,kau!$S9:$AG9)</f>
        <v>0</v>
      </c>
      <c r="Z10" s="351">
        <f>SUMIF(pm!$O$7:$Z$7,Z$7,pm!$O9:$Z9)+SUMIF(pm.35!$O$7:$Z$7,Z$7,pm.35!$O9:$Z9)+SUMIF(kau!$S$7:$AG$7,Z$7,kau!$S9:$AG9)</f>
        <v>0</v>
      </c>
      <c r="AA10" s="351">
        <f>SUMIF(pm!$O$7:$Z$7,AA$7,pm!$O9:$Z9)+SUMIF(pm.35!$O$7:$Z$7,AA$7,pm.35!$O9:$Z9)+SUMIF(kau!$S$7:$AG$7,AA$7,kau!$S9:$AG9)</f>
        <v>0</v>
      </c>
      <c r="AB10" s="351">
        <f>SUMIF(pm!$O$7:$Z$7,AB$7,pm!$O9:$Z9)+SUMIF(pm.35!$O$7:$Z$7,AB$7,pm.35!$O9:$Z9)+SUMIF(kau!$S$7:$AG$7,AB$7,kau!$S9:$AG9)</f>
        <v>0</v>
      </c>
      <c r="AC10" s="351">
        <f>SUMIF(pm!$O$7:$Z$7,AC$7,pm!$O9:$Z9)+SUMIF(pm.35!$O$7:$Z$7,AC$7,pm.35!$O9:$Z9)+SUMIF(kau!$S$7:$AG$7,AC$7,kau!$S9:$AG9)</f>
        <v>0</v>
      </c>
      <c r="AD10" s="352">
        <f>SUMIF(pm!$O$7:$Z$7,AD$7,pm!$O9:$Z9)+SUMIF(pm.35!$O$7:$Z$7,AD$7,pm.35!$O9:$Z9)+SUMIF(kau!$S$7:$AG$7,AD$7,kau!$S9:$AG9)</f>
        <v>0</v>
      </c>
      <c r="AE10" s="267">
        <f t="shared" ref="AE10:AE39" si="8">SUM(P10:AD10)</f>
        <v>1323.8</v>
      </c>
      <c r="AF10" s="351">
        <f>SUMIF(pm!$AB$7:$AM$7,AF$7,pm!$AB9:$AM9)+SUMIF(pm.35!$AB$7:$AM$7,AF$7,pm.35!$AB9:$AM9)</f>
        <v>238.5</v>
      </c>
      <c r="AG10" s="351">
        <f>SUMIF(pm!$AB$7:$AM$7,AG$7,pm!$AB9:$AM9)+SUMIF(pm.35!$AB$7:$AM$7,AG$7,pm.35!$AB9:$AM9)</f>
        <v>0</v>
      </c>
      <c r="AH10" s="351">
        <f>SUMIF(pm!$AB$7:$AM$7,AH$7,pm!$AB9:$AM9)+SUMIF(pm.35!$AB$7:$AM$7,AH$7,pm.35!$AB9:$AM9)</f>
        <v>0</v>
      </c>
      <c r="AI10" s="351">
        <f>SUMIF(pm!$AB$7:$AM$7,AI$7,pm!$AB9:$AM9)+SUMIF(pm.35!$AB$7:$AM$7,AI$7,pm.35!$AB9:$AM9)</f>
        <v>0</v>
      </c>
      <c r="AJ10" s="351">
        <f>SUMIF(pm!$AB$7:$AM$7,AJ$7,pm!$AB9:$AM9)+SUMIF(pm.35!$AB$7:$AM$7,AJ$7,pm.35!$AB9:$AM9)</f>
        <v>0</v>
      </c>
      <c r="AK10" s="351">
        <f>SUMIF(pm!$AB$7:$AM$7,AK$7,pm!$AB9:$AM9)+SUMIF(pm.35!$AB$7:$AM$7,AK$7,pm.35!$AB9:$AM9)</f>
        <v>0</v>
      </c>
      <c r="AL10" s="351">
        <f>SUMIF(pm!$AB$7:$AM$7,AL$7,pm!$AB9:$AM9)+SUMIF(pm.35!$AB$7:$AM$7,AL$7,pm.35!$AB9:$AM9)</f>
        <v>3710.3</v>
      </c>
      <c r="AM10" s="351">
        <f>SUMIF(pm!$AB$7:$AM$7,AM$7,pm!$AB9:$AM9)+SUMIF(pm.35!$AB$7:$AM$7,AM$7,pm.35!$AB9:$AM9)</f>
        <v>0</v>
      </c>
      <c r="AN10" s="351">
        <f>SUMIF(pm!$AB$7:$AM$7,AN$7,pm!$AB9:$AM9)+SUMIF(pm.35!$AB$7:$AM$7,AN$7,pm.35!$AB9:$AM9)</f>
        <v>3604</v>
      </c>
      <c r="AO10" s="351">
        <f>SUMIF(pm!$AB$7:$AM$7,AO$7,pm!$AB9:$AM9)+SUMIF(pm.35!$AB$7:$AM$7,AO$7,pm.35!$AB9:$AM9)</f>
        <v>0</v>
      </c>
      <c r="AP10" s="351">
        <f>SUMIF(pm!$AB$7:$AM$7,AP$7,pm!$AB9:$AM9)+SUMIF(pm.35!$AB$7:$AM$7,AP$7,pm.35!$AB9:$AM9)</f>
        <v>0</v>
      </c>
      <c r="AQ10" s="351">
        <f>SUMIF(pm!$AB$7:$AM$7,AQ$7,pm!$AB9:$AM9)+SUMIF(pm.35!$AB$7:$AM$7,AQ$7,pm.35!$AB9:$AM9)</f>
        <v>0</v>
      </c>
      <c r="AR10" s="351">
        <f>SUMIF(pm!$AB$7:$AM$7,AR$7,pm!$AB9:$AM9)+SUMIF(pm.35!$AB$7:$AM$7,AR$7,pm.35!$AB9:$AM9)</f>
        <v>0</v>
      </c>
      <c r="AS10" s="352">
        <f>SUMIF(pm!$AB$7:$AM$7,AS$7,pm!$AB9:$AM9)+SUMIF(pm.35!$AB$7:$AM$7,AS$7,pm.35!$AB9:$AM9)</f>
        <v>0</v>
      </c>
      <c r="AT10" s="267">
        <f t="shared" si="1"/>
        <v>7552.8</v>
      </c>
      <c r="AU10" s="351">
        <f>SUMIF(pm!$AO$7:$BB$7,AU$7,pm!$AO9:$BB9)+SUMIF(pm.35!$AO$7:$BB$7,AU$7,pm.35!$AO9:$BB9)</f>
        <v>0</v>
      </c>
      <c r="AV10" s="351">
        <f>SUMIF(pm!$AO$7:$BB$7,AV$7,pm!$AO9:$BB9)+SUMIF(pm.35!$AO$7:$BB$7,AV$7,pm.35!$AO9:$BB9)</f>
        <v>0</v>
      </c>
      <c r="AW10" s="351">
        <f>SUMIF(pm!$AO$7:$BB$7,AW$7,pm!$AO9:$BB9)+SUMIF(pm.35!$AO$7:$BB$7,AW$7,pm.35!$AO9:$BB9)</f>
        <v>0</v>
      </c>
      <c r="AX10" s="351">
        <f>SUMIF(pm!$AO$7:$BB$7,AX$7,pm!$AO9:$BB9)+SUMIF(pm.35!$AO$7:$BB$7,AX$7,pm.35!$AO9:$BB9)</f>
        <v>0</v>
      </c>
      <c r="AY10" s="351">
        <f>SUMIF(pm!$AO$7:$BB$7,AY$7,pm!$AO9:$BB9)+SUMIF(pm.35!$AO$7:$BB$7,AY$7,pm.35!$AO9:$BB9)</f>
        <v>0</v>
      </c>
      <c r="AZ10" s="351">
        <f>SUMIF(pm!$AO$7:$BB$7,AZ$7,pm!$AO9:$BB9)+SUMIF(pm.35!$AO$7:$BB$7,AZ$7,pm.35!$AO9:$BB9)</f>
        <v>0</v>
      </c>
      <c r="BA10" s="351">
        <f>SUMIF(pm!$AO$7:$BB$7,BA$7,pm!$AO9:$BB9)+SUMIF(pm.35!$AO$7:$BB$7,BA$7,pm.35!$AO9:$BB9)</f>
        <v>0</v>
      </c>
      <c r="BB10" s="351">
        <f>SUMIF(pm!$AO$7:$BB$7,BB$7,pm!$AO9:$BB9)+SUMIF(pm.35!$AO$7:$BB$7,BB$7,pm.35!$AO9:$BB9)</f>
        <v>0</v>
      </c>
      <c r="BC10" s="351">
        <f>SUMIF(pm!$AO$7:$BB$7,BC$7,pm!$AO9:$BB9)+SUMIF(pm.35!$AO$7:$BB$7,BC$7,pm.35!$AO9:$BB9)</f>
        <v>0</v>
      </c>
      <c r="BD10" s="351">
        <f>SUMIF(pm!$AO$7:$BB$7,BD$7,pm!$AO9:$BB9)+SUMIF(pm.35!$AO$7:$BB$7,BD$7,pm.35!$AO9:$BB9)</f>
        <v>0</v>
      </c>
      <c r="BE10" s="351">
        <f>SUMIF(pm!$AO$7:$BB$7,BE$7,pm!$AO9:$BB9)+SUMIF(pm.35!$AO$7:$BB$7,BE$7,pm.35!$AO9:$BB9)</f>
        <v>0</v>
      </c>
      <c r="BF10" s="351">
        <f>SUMIF(pm!$AO$7:$BB$7,BF$7,pm!$AO9:$BB9)+SUMIF(pm.35!$AO$7:$BB$7,BF$7,pm.35!$AO9:$BB9)</f>
        <v>0</v>
      </c>
      <c r="BG10" s="351">
        <f>SUMIF(pm!$AO$7:$BB$7,BG$7,pm!$AO9:$BB9)+SUMIF(pm.35!$AO$7:$BB$7,BG$7,pm.35!$AO9:$BB9)</f>
        <v>0</v>
      </c>
      <c r="BH10" s="352">
        <f>SUMIF(pm!$AO$7:$BB$7,BH$7,pm!$AO9:$BB9)+SUMIF(pm.35!$AO$7:$BB$7,BH$7,pm.35!$AO9:$BB9)</f>
        <v>0</v>
      </c>
      <c r="BI10" s="267">
        <f t="shared" ref="BI10:BI39" si="9">SUM(AU10:BH10)</f>
        <v>0</v>
      </c>
      <c r="BJ10" s="267">
        <f>SUMIF(pm!$BD$7:$BM$7,BJ$7,pm!$BD9:$BM9)+SUMIF(pm.35!$BD$7:$BM$7,BJ$7,pm.35!$BD9:$BM9)</f>
        <v>0</v>
      </c>
      <c r="BK10" s="267">
        <f>SUMIF(pm!$BD$7:$BM$7,BK$7,pm!$BD9:$BM9)+SUMIF(pm.35!$BD$7:$BM$7,BK$7,pm.35!$BD9:$BM9)</f>
        <v>0</v>
      </c>
      <c r="BL10" s="267">
        <f>SUMIF(pm!$BD$7:$BM$7,BL$7,pm!$BD9:$BM9)+SUMIF(pm.35!$BD$7:$BM$7,BL$7,pm.35!$BD9:$BM9)</f>
        <v>0</v>
      </c>
      <c r="BM10" s="267">
        <f>SUMIF(pm!$BD$7:$BM$7,BM$7,pm!$BD9:$BM9)+SUMIF(pm.35!$BD$7:$BM$7,BM$7,pm.35!$BD9:$BM9)</f>
        <v>0</v>
      </c>
      <c r="BN10" s="267">
        <f>SUMIF(pm!$BD$7:$BM$7,BN$7,pm!$BD9:$BM9)+SUMIF(pm.35!$BD$7:$BM$7,BN$7,pm.35!$BD9:$BM9)</f>
        <v>0</v>
      </c>
      <c r="BO10" s="267">
        <f>SUMIF(pm!$BD$7:$BM$7,BO$7,pm!$BD9:$BM9)+SUMIF(pm.35!$BD$7:$BM$7,BO$7,pm.35!$BD9:$BM9)</f>
        <v>0</v>
      </c>
      <c r="BP10" s="267">
        <f>SUMIF(pm!$BD$7:$BM$7,BP$7,pm!$BD9:$BM9)+SUMIF(pm.35!$BD$7:$BM$7,BP$7,pm.35!$BD9:$BM9)</f>
        <v>0</v>
      </c>
      <c r="BQ10" s="267">
        <f>SUMIF(pm!$BD$7:$BM$7,BQ$7,pm!$BD9:$BM9)+SUMIF(pm.35!$BD$7:$BM$7,BQ$7,pm.35!$BD9:$BM9)</f>
        <v>0</v>
      </c>
      <c r="BR10" s="267">
        <f>SUMIF(pm!$BD$7:$BM$7,BR$7,pm!$BD9:$BM9)+SUMIF(pm.35!$BD$7:$BM$7,BR$7,pm.35!$BD9:$BM9)</f>
        <v>0</v>
      </c>
      <c r="BS10" s="267">
        <f>SUMIF(pm!$BD$7:$BM$7,BS$7,pm!$BD9:$BM9)+SUMIF(pm.35!$BD$7:$BM$7,BS$7,pm.35!$BD9:$BM9)</f>
        <v>0</v>
      </c>
      <c r="BT10" s="267">
        <f t="shared" ref="BT10:BT39" si="10">SUM(BJ10:BS10)</f>
        <v>0</v>
      </c>
      <c r="BU10" s="267">
        <f t="shared" si="2"/>
        <v>8876.6</v>
      </c>
      <c r="BV10" s="350">
        <f>SUMIF(pm!$BO$7:$CB$7,BV$7,pm!$BO9:$CB9)+SUMIF(pm.35!$BO$7:$CB$7,BV$7,pm.35!$BO9:$CB9)</f>
        <v>0</v>
      </c>
      <c r="BW10" s="351">
        <f>SUMIF(pm!$BO$7:$CB$7,BW$7,pm!$BO9:$CB9)+SUMIF(pm.35!$BO$7:$CB$7,BW$7,pm.35!$BO9:$CB9)</f>
        <v>0</v>
      </c>
      <c r="BX10" s="351">
        <f>SUMIF(pm!$BO$7:$CB$7,BX$7,pm!$BO9:$CB9)+SUMIF(pm.35!$BO$7:$CB$7,BX$7,pm.35!$BO9:$CB9)</f>
        <v>0</v>
      </c>
      <c r="BY10" s="351">
        <f>SUMIF(pm!$BO$7:$CB$7,BY$7,pm!$BO9:$CB9)+SUMIF(pm.35!$BO$7:$CB$7,BY$7,pm.35!$BO9:$CB9)</f>
        <v>0</v>
      </c>
      <c r="BZ10" s="351">
        <f>SUMIF(pm!$BO$7:$CB$7,BZ$7,pm!$BO9:$CB9)+SUMIF(pm.35!$BO$7:$CB$7,BZ$7,pm.35!$BO9:$CB9)</f>
        <v>0</v>
      </c>
      <c r="CA10" s="351">
        <f>SUMIF(pm!$BO$7:$CB$7,CA$7,pm!$BO9:$CB9)+SUMIF(pm.35!$BO$7:$CB$7,CA$7,pm.35!$BO9:$CB9)</f>
        <v>0</v>
      </c>
      <c r="CB10" s="351">
        <f>SUMIF(pm!$BO$7:$CB$7,CB$7,pm!$BO9:$CB9)+SUMIF(pm.35!$BO$7:$CB$7,CB$7,pm.35!$BO9:$CB9)</f>
        <v>0</v>
      </c>
      <c r="CC10" s="351">
        <f>SUMIF(pm!$BO$7:$CB$7,CC$7,pm!$BO9:$CB9)+SUMIF(pm.35!$BO$7:$CB$7,CC$7,pm.35!$BO9:$CB9)</f>
        <v>0</v>
      </c>
      <c r="CD10" s="351">
        <f>SUMIF(pm!$BO$7:$CB$7,CD$7,pm!$BO9:$CB9)+SUMIF(pm.35!$BO$7:$CB$7,CD$7,pm.35!$BO9:$CB9)</f>
        <v>0</v>
      </c>
      <c r="CE10" s="351">
        <f>SUMIF(pm!$BO$7:$CB$7,CE$7,pm!$BO9:$CB9)+SUMIF(pm.35!$BO$7:$CB$7,CE$7,pm.35!$BO9:$CB9)</f>
        <v>0</v>
      </c>
      <c r="CF10" s="351">
        <f>SUMIF(pm!$BO$7:$CB$7,CF$7,pm!$BO9:$CB9)+SUMIF(pm.35!$BO$7:$CB$7,CF$7,pm.35!$BO9:$CB9)</f>
        <v>0</v>
      </c>
      <c r="CG10" s="351">
        <f>SUMIF(pm!$BO$7:$CB$7,CG$7,pm!$BO9:$CB9)+SUMIF(pm.35!$BO$7:$CB$7,CG$7,pm.35!$BO9:$CB9)</f>
        <v>0</v>
      </c>
      <c r="CH10" s="351">
        <f>SUMIF(pm!$BO$7:$CB$7,CH$7,pm!$BO9:$CB9)+SUMIF(pm.35!$BO$7:$CB$7,CH$7,pm.35!$BO9:$CB9)</f>
        <v>0</v>
      </c>
      <c r="CI10" s="351">
        <f>SUMIF(pm!$BO$7:$CB$7,CI$7,pm!$BO9:$CB9)+SUMIF(pm.35!$BO$7:$CB$7,CI$7,pm.35!$BO9:$CB9)</f>
        <v>0</v>
      </c>
      <c r="CJ10" s="351">
        <f>SUMIF(pm!$BO$7:$CB$7,CJ$7,pm!$BO9:$CB9)+SUMIF(pm.35!$BO$7:$CB$7,CJ$7,pm.35!$BO9:$CB9)</f>
        <v>0</v>
      </c>
      <c r="CK10" s="352">
        <f>SUMIF(pm!$BO$7:$CB$7,CK$7,pm!$BO9:$CB9)+SUMIF(pm.35!$BO$7:$CB$7,CK$7,pm.35!$BO9:$CB9)</f>
        <v>0</v>
      </c>
      <c r="CL10" s="267">
        <f t="shared" ref="CL10:CL39" si="11">SUM(BV10:CK10)</f>
        <v>0</v>
      </c>
      <c r="CM10" s="267">
        <f>SUMIF(pm!$CD$7:$CO$7,CM$7,pm!$CD9:$CO9)+SUMIF(pm.35!$CD$7:$CO$7,CM$7,pm.35!$CD9:$CO9)</f>
        <v>0</v>
      </c>
      <c r="CN10" s="267">
        <f>SUMIF(pm!$CD$7:$CO$7,CN$7,pm!$CD9:$CO9)+SUMIF(pm.35!$CD$7:$CO$7,CN$7,pm.35!$CD9:$CO9)</f>
        <v>0</v>
      </c>
      <c r="CO10" s="267">
        <f>SUMIF(pm!$CD$7:$CO$7,CO$7,pm!$CD9:$CO9)+SUMIF(pm.35!$CD$7:$CO$7,CO$7,pm.35!$CD9:$CO9)</f>
        <v>0</v>
      </c>
      <c r="CP10" s="267">
        <f>SUMIF(pm!$CD$7:$CO$7,CP$7,pm!$CD9:$CO9)+SUMIF(pm.35!$CD$7:$CO$7,CP$7,pm.35!$CD9:$CO9)</f>
        <v>0</v>
      </c>
      <c r="CQ10" s="267">
        <f>SUMIF(pm!$CD$7:$CO$7,CQ$7,pm!$CD9:$CO9)+SUMIF(pm.35!$CD$7:$CO$7,CQ$7,pm.35!$CD9:$CO9)</f>
        <v>0</v>
      </c>
      <c r="CR10" s="267">
        <f>SUMIF(pm!$CD$7:$CO$7,CR$7,pm!$CD9:$CO9)+SUMIF(pm.35!$CD$7:$CO$7,CR$7,pm.35!$CD9:$CO9)</f>
        <v>0</v>
      </c>
      <c r="CS10" s="267">
        <f>SUMIF(pm!$CD$7:$CO$7,CS$7,pm!$CD9:$CO9)+SUMIF(pm.35!$CD$7:$CO$7,CS$7,pm.35!$CD9:$CO9)</f>
        <v>0</v>
      </c>
      <c r="CT10" s="267">
        <f>SUMIF(pm!$CD$7:$CO$7,CT$7,pm!$CD9:$CO9)+SUMIF(pm.35!$CD$7:$CO$7,CT$7,pm.35!$CD9:$CO9)</f>
        <v>0</v>
      </c>
      <c r="CU10" s="267">
        <f>SUMIF(pm!$CD$7:$CO$7,CU$7,pm!$CD9:$CO9)+SUMIF(pm.35!$CD$7:$CO$7,CU$7,pm.35!$CD9:$CO9)</f>
        <v>0</v>
      </c>
      <c r="CV10" s="267">
        <f>SUMIF(pm!$CD$7:$CO$7,CV$7,pm!$CD9:$CO9)+SUMIF(pm.35!$CD$7:$CO$7,CV$7,pm.35!$CD9:$CO9)</f>
        <v>0</v>
      </c>
      <c r="CW10" s="267">
        <f>SUMIF(pm!$CD$7:$CO$7,CW$7,pm!$CD9:$CO9)+SUMIF(pm.35!$CD$7:$CO$7,CW$7,pm.35!$CD9:$CO9)</f>
        <v>0</v>
      </c>
      <c r="CX10" s="267">
        <f>SUMIF(pm!$CD$7:$CO$7,CX$7,pm!$CD9:$CO9)+SUMIF(pm.35!$CD$7:$CO$7,CX$7,pm.35!$CD9:$CO9)</f>
        <v>0</v>
      </c>
      <c r="CY10" s="267">
        <f>SUMIF(pm!$CD$7:$CO$7,CY$7,pm!$CD9:$CO9)+SUMIF(pm.35!$CD$7:$CO$7,CY$7,pm.35!$CD9:$CO9)</f>
        <v>0</v>
      </c>
      <c r="CZ10" s="267">
        <f>SUMIF(pm!$CD$7:$CO$7,CZ$7,pm!$CD9:$CO9)+SUMIF(pm.35!$CD$7:$CO$7,CZ$7,pm.35!$CD9:$CO9)</f>
        <v>0</v>
      </c>
      <c r="DA10" s="267">
        <f t="shared" ref="DA10:DA39" si="12">SUM(CM10:CZ10)</f>
        <v>0</v>
      </c>
      <c r="DB10" s="267">
        <f t="shared" ref="DB10:DB39" si="13">DA10+CL10</f>
        <v>0</v>
      </c>
      <c r="DC10" s="267">
        <f t="shared" ref="DC10:DC39" si="14">DB10+BU10</f>
        <v>8876.6</v>
      </c>
      <c r="DD10" s="248">
        <f>DC10-coal!AS8</f>
        <v>0</v>
      </c>
      <c r="DE10" s="268">
        <f t="shared" si="3"/>
        <v>238.5</v>
      </c>
      <c r="DF10" s="269">
        <f t="shared" si="3"/>
        <v>0</v>
      </c>
      <c r="DG10" s="269">
        <f t="shared" si="3"/>
        <v>0</v>
      </c>
      <c r="DH10" s="269">
        <f t="shared" si="3"/>
        <v>0</v>
      </c>
      <c r="DI10" s="269">
        <f t="shared" si="3"/>
        <v>1323.8</v>
      </c>
      <c r="DJ10" s="269">
        <f t="shared" si="3"/>
        <v>0</v>
      </c>
      <c r="DK10" s="269">
        <f t="shared" si="3"/>
        <v>0</v>
      </c>
      <c r="DL10" s="269">
        <f t="shared" si="3"/>
        <v>0</v>
      </c>
      <c r="DM10" s="269">
        <f t="shared" si="3"/>
        <v>0</v>
      </c>
      <c r="DN10" s="269">
        <f t="shared" si="3"/>
        <v>3710.3</v>
      </c>
      <c r="DO10" s="269">
        <f t="shared" si="4"/>
        <v>0</v>
      </c>
      <c r="DP10" s="269">
        <f t="shared" si="4"/>
        <v>3604</v>
      </c>
      <c r="DQ10" s="269">
        <f t="shared" si="4"/>
        <v>0</v>
      </c>
      <c r="DR10" s="269">
        <f t="shared" si="4"/>
        <v>0</v>
      </c>
      <c r="DS10" s="269">
        <f t="shared" si="4"/>
        <v>0</v>
      </c>
      <c r="DT10" s="269">
        <f t="shared" si="4"/>
        <v>0</v>
      </c>
      <c r="DU10" s="269">
        <f t="shared" si="4"/>
        <v>0</v>
      </c>
      <c r="DV10" s="269">
        <f t="shared" si="4"/>
        <v>0</v>
      </c>
      <c r="DW10" s="269">
        <f t="shared" si="4"/>
        <v>0</v>
      </c>
      <c r="DX10" s="270">
        <f t="shared" si="4"/>
        <v>0</v>
      </c>
      <c r="DY10" s="271">
        <f t="shared" si="5"/>
        <v>8876.6</v>
      </c>
      <c r="EA10" s="293">
        <f>SUMIF(kau!$AI$7:$BD$7,EA$7,kau!$AI9:$BD9)+SUMIF(pm.35!$GF$7:$GW$7,EA$7,pm.35!$GF9:$GW9)+SUMIF(pm!$GF$7:$GW$7,EA$7,pm!$GF9:$GW9)</f>
        <v>0</v>
      </c>
      <c r="EB10" s="294">
        <f>SUMIF(kau!$AI$7:$BD$7,EB$7,kau!$AI9:$BD9)+SUMIF(pm.35!$GF$7:$GW$7,EB$7,pm.35!$GF9:$GW9)+SUMIF(pm!$GF$7:$GW$7,EB$7,pm!$GF9:$GW9)</f>
        <v>0</v>
      </c>
      <c r="EC10" s="294">
        <f>SUMIF(kau!$AI$7:$BD$7,EC$7,kau!$AI9:$BD9)+SUMIF(pm.35!$GF$7:$GW$7,EC$7,pm.35!$GF9:$GW9)+SUMIF(pm!$GF$7:$GW$7,EC$7,pm!$GF9:$GW9)</f>
        <v>0</v>
      </c>
      <c r="ED10" s="294">
        <f>SUMIF(kau!$AI$7:$BD$7,ED$7,kau!$AI9:$BD9)+SUMIF(pm.35!$GF$7:$GW$7,ED$7,pm.35!$GF9:$GW9)+SUMIF(pm!$GF$7:$GW$7,ED$7,pm!$GF9:$GW9)</f>
        <v>0</v>
      </c>
      <c r="EE10" s="294">
        <f>SUMIF(kau!$AI$7:$BD$7,EE$7,kau!$AI9:$BD9)+SUMIF(pm.35!$GF$7:$GW$7,EE$7,pm.35!$GF9:$GW9)+SUMIF(pm!$GF$7:$GW$7,EE$7,pm!$GF9:$GW9)</f>
        <v>0</v>
      </c>
      <c r="EF10" s="294">
        <f>SUMIF(kau!$AI$7:$BD$7,EF$7,kau!$AI9:$BD9)+SUMIF(pm.35!$GF$7:$GW$7,EF$7,pm.35!$GF9:$GW9)+SUMIF(pm!$GF$7:$GW$7,EF$7,pm!$GF9:$GW9)</f>
        <v>0</v>
      </c>
      <c r="EG10" s="294">
        <f>SUMIF(kau!$AI$7:$BD$7,EG$7,kau!$AI9:$BD9)+SUMIF(pm.35!$GF$7:$GW$7,EG$7,pm.35!$GF9:$GW9)+SUMIF(pm!$GF$7:$GW$7,EG$7,pm!$GF9:$GW9)</f>
        <v>0</v>
      </c>
      <c r="EH10" s="294">
        <f>SUMIF(kau!$AI$7:$BD$7,EH$7,kau!$AI9:$BD9)+SUMIF(pm.35!$GF$7:$GW$7,EH$7,pm.35!$GF9:$GW9)+SUMIF(pm!$GF$7:$GW$7,EH$7,pm!$GF9:$GW9)</f>
        <v>0</v>
      </c>
      <c r="EI10" s="294">
        <f>SUMIF(kau!$AI$7:$BD$7,EI$7,kau!$AI9:$BD9)+SUMIF(pm.35!$GF$7:$GW$7,EI$7,pm.35!$GF9:$GW9)+SUMIF(pm!$GF$7:$GW$7,EI$7,pm!$GF9:$GW9)</f>
        <v>0</v>
      </c>
      <c r="EJ10" s="294">
        <f>SUMIF(kau!$AI$7:$BD$7,EJ$7,kau!$AI9:$BD9)+SUMIF(pm.35!$GF$7:$GW$7,EJ$7,pm.35!$GF9:$GW9)+SUMIF(pm!$GF$7:$GW$7,EJ$7,pm!$GF9:$GW9)</f>
        <v>925.9</v>
      </c>
      <c r="EK10" s="294">
        <f>SUMIF(kau!$AI$7:$BD$7,EK$7,kau!$AI9:$BD9)+SUMIF(pm.35!$GF$7:$GW$7,EK$7,pm.35!$GF9:$GW9)+SUMIF(pm!$GF$7:$GW$7,EK$7,pm!$GF9:$GW9)</f>
        <v>0</v>
      </c>
      <c r="EL10" s="294">
        <f>SUMIF(kau!$AI$7:$BD$7,EL$7,kau!$AI9:$BD9)+SUMIF(pm.35!$GF$7:$GW$7,EL$7,pm.35!$GF9:$GW9)+SUMIF(pm!$GF$7:$GW$7,EL$7,pm!$GF9:$GW9)</f>
        <v>2389.1999999999998</v>
      </c>
      <c r="EM10" s="294">
        <f>SUMIF(kau!$AI$7:$BD$7,EM$7,kau!$AI9:$BD9)+SUMIF(pm.35!$GF$7:$GW$7,EM$7,pm.35!$GF9:$GW9)+SUMIF(pm!$GF$7:$GW$7,EM$7,pm!$GF9:$GW9)</f>
        <v>0</v>
      </c>
      <c r="EN10" s="294">
        <f>SUMIF(kau!$AI$7:$BD$7,EN$7,kau!$AI9:$BD9)+SUMIF(pm.35!$GF$7:$GW$7,EN$7,pm.35!$GF9:$GW9)+SUMIF(pm!$GF$7:$GW$7,EN$7,pm!$GF9:$GW9)</f>
        <v>0</v>
      </c>
      <c r="EO10" s="294">
        <f>SUMIF(kau!$AI$7:$BD$7,EO$7,kau!$AI9:$BD9)+SUMIF(pm.35!$GF$7:$GW$7,EO$7,pm.35!$GF9:$GW9)+SUMIF(pm!$GF$7:$GW$7,EO$7,pm!$GF9:$GW9)</f>
        <v>0</v>
      </c>
      <c r="EP10" s="294">
        <f>SUMIF(kau!$AI$7:$BD$7,EP$7,kau!$AI9:$BD9)+SUMIF(pm.35!$GF$7:$GW$7,EP$7,pm.35!$GF9:$GW9)+SUMIF(pm!$GF$7:$GW$7,EP$7,pm!$GF9:$GW9)</f>
        <v>0</v>
      </c>
      <c r="EQ10" s="294">
        <f>SUMIF(kau!$AI$7:$BD$7,EQ$7,kau!$AI9:$BD9)+SUMIF(pm.35!$GF$7:$GW$7,EQ$7,pm.35!$GF9:$GW9)+SUMIF(pm!$GF$7:$GW$7,EQ$7,pm!$GF9:$GW9)</f>
        <v>0</v>
      </c>
      <c r="ER10" s="294">
        <f>SUMIF(kau!$AI$7:$BD$7,ER$7,kau!$AI9:$BD9)+SUMIF(pm.35!$GF$7:$GW$7,ER$7,pm.35!$GF9:$GW9)+SUMIF(pm!$GF$7:$GW$7,ER$7,pm!$GF9:$GW9)</f>
        <v>0</v>
      </c>
      <c r="ES10" s="294">
        <f>SUMIF(kau!$AI$7:$BD$7,ES$7,kau!$AI9:$BD9)+SUMIF(pm.35!$GF$7:$GW$7,ES$7,pm.35!$GF9:$GW9)+SUMIF(pm!$GF$7:$GW$7,ES$7,pm!$GF9:$GW9)</f>
        <v>0</v>
      </c>
      <c r="ET10" s="311">
        <f>SUMIF(kau!$AI$7:$BD$7,ET$7,kau!$AI9:$BD9)+SUMIF(pm.35!$GF$7:$GW$7,ET$7,pm.35!$GF9:$GW9)+SUMIF(pm!$GF$7:$GW$7,ET$7,pm!$GF9:$GW9)</f>
        <v>0</v>
      </c>
      <c r="EU10" s="314">
        <f t="shared" si="6"/>
        <v>3315.1</v>
      </c>
    </row>
    <row r="11" spans="1:151" ht="12" customHeight="1">
      <c r="A11" s="273">
        <f t="shared" si="7"/>
        <v>45141</v>
      </c>
      <c r="B11" s="350">
        <f>SUMIF(pm.35!$C$7:$M$7,B$7,pm.35!$C10:$M10)+SUMIF(pm!$C$7:$M$7,B$7,pm!$C10:$M10)+SUMIF(kau!$M$7:$Q$7,B$7,kau!$M10:$Q10)</f>
        <v>186.1</v>
      </c>
      <c r="C11" s="351">
        <f>SUMIF(pm.35!$C$7:$M$7,C$7,pm.35!$C10:$M10)+SUMIF(pm!$C$7:$M$7,C$7,pm!$C10:$M10)+SUMIF(kau!$M$7:$Q$7,C$7,kau!$M10:$Q10)</f>
        <v>0</v>
      </c>
      <c r="D11" s="351">
        <f>SUMIF(pm.35!$C$7:$M$7,D$7,pm.35!$C10:$M10)+SUMIF(pm!$C$7:$M$7,D$7,pm!$C10:$M10)+SUMIF(kau!$M$7:$Q$7,D$7,kau!$M10:$Q10)</f>
        <v>0</v>
      </c>
      <c r="E11" s="351">
        <f>SUMIF(pm.35!$C$7:$M$7,E$7,pm.35!$C10:$M10)+SUMIF(pm!$C$7:$M$7,E$7,pm!$C10:$M10)+SUMIF(kau!$M$7:$Q$7,E$7,kau!$M10:$Q10)</f>
        <v>0</v>
      </c>
      <c r="F11" s="351">
        <f>SUMIF(pm.35!$C$7:$M$7,F$7,pm.35!$C10:$M10)+SUMIF(pm!$C$7:$M$7,F$7,pm!$C10:$M10)+SUMIF(kau!$M$7:$Q$7,F$7,kau!$M10:$Q10)</f>
        <v>0</v>
      </c>
      <c r="G11" s="351">
        <f>SUMIF(pm.35!$C$7:$M$7,G$7,pm.35!$C10:$M10)+SUMIF(pm!$C$7:$M$7,G$7,pm!$C10:$M10)+SUMIF(kau!$M$7:$Q$7,G$7,kau!$M10:$Q10)</f>
        <v>0</v>
      </c>
      <c r="H11" s="351">
        <f>SUMIF(pm.35!$C$7:$M$7,H$7,pm.35!$C10:$M10)+SUMIF(pm!$C$7:$M$7,H$7,pm!$C10:$M10)+SUMIF(kau!$M$7:$Q$7,H$7,kau!$M10:$Q10)</f>
        <v>0</v>
      </c>
      <c r="I11" s="351">
        <f>SUMIF(pm.35!$C$7:$M$7,I$7,pm.35!$C10:$M10)+SUMIF(pm!$C$7:$M$7,I$7,pm!$C10:$M10)+SUMIF(kau!$M$7:$Q$7,I$7,kau!$M10:$Q10)</f>
        <v>0</v>
      </c>
      <c r="J11" s="351">
        <f>SUMIF(pm.35!$C$7:$M$7,J$7,pm.35!$C10:$M10)+SUMIF(pm!$C$7:$M$7,J$7,pm!$C10:$M10)+SUMIF(kau!$M$7:$Q$7,J$7,kau!$M10:$Q10)</f>
        <v>0</v>
      </c>
      <c r="K11" s="351">
        <f>SUMIF(pm.35!$C$7:$M$7,K$7,pm.35!$C10:$M10)+SUMIF(pm!$C$7:$M$7,K$7,pm!$C10:$M10)+SUMIF(kau!$M$7:$Q$7,K$7,kau!$M10:$Q10)</f>
        <v>0</v>
      </c>
      <c r="L11" s="351">
        <f>SUMIF(pm.35!$C$7:$M$7,L$7,pm.35!$C10:$M10)+SUMIF(pm!$C$7:$M$7,L$7,pm!$C10:$M10)+SUMIF(kau!$M$7:$Q$7,L$7,kau!$M10:$Q10)</f>
        <v>0</v>
      </c>
      <c r="M11" s="351">
        <f>SUMIF(pm.35!$C$7:$M$7,M$7,pm.35!$C10:$M10)+SUMIF(pm!$C$7:$M$7,M$7,pm!$C10:$M10)+SUMIF(kau!$M$7:$Q$7,M$7,kau!$M10:$Q10)</f>
        <v>0</v>
      </c>
      <c r="N11" s="352">
        <f>SUMIF(pm.35!$C$7:$M$7,N$7,pm.35!$C10:$M10)+SUMIF(pm!$C$7:$M$7,N$7,pm!$C10:$M10)+SUMIF(kau!$M$7:$Q$7,N$7,kau!$M10:$Q10)</f>
        <v>0</v>
      </c>
      <c r="O11" s="267">
        <f t="shared" si="0"/>
        <v>186.1</v>
      </c>
      <c r="P11" s="351">
        <f>SUMIF(pm!$O$7:$Z$7,P$7,pm!$O10:$Z10)+SUMIF(pm.35!$O$7:$Z$7,P$7,pm.35!$O10:$Z10)+SUMIF(kau!$S$7:$AG$7,P$7,kau!$S10:$AG10)</f>
        <v>159</v>
      </c>
      <c r="Q11" s="351">
        <f>SUMIF(pm!$O$7:$Z$7,Q$7,pm!$O10:$Z10)+SUMIF(pm.35!$O$7:$Z$7,Q$7,pm.35!$O10:$Z10)+SUMIF(kau!$S$7:$AG$7,Q$7,kau!$S10:$AG10)</f>
        <v>0</v>
      </c>
      <c r="R11" s="351">
        <f>SUMIF(pm!$O$7:$Z$7,R$7,pm!$O10:$Z10)+SUMIF(pm.35!$O$7:$Z$7,R$7,pm.35!$O10:$Z10)+SUMIF(kau!$S$7:$AG$7,R$7,kau!$S10:$AG10)</f>
        <v>0</v>
      </c>
      <c r="S11" s="351">
        <f>SUMIF(pm!$O$7:$Z$7,S$7,pm!$O10:$Z10)+SUMIF(pm.35!$O$7:$Z$7,S$7,pm.35!$O10:$Z10)+SUMIF(kau!$S$7:$AG$7,S$7,kau!$S10:$AG10)</f>
        <v>0</v>
      </c>
      <c r="T11" s="351">
        <f>SUMIF(pm!$O$7:$Z$7,T$7,pm!$O10:$Z10)+SUMIF(pm.35!$O$7:$Z$7,T$7,pm.35!$O10:$Z10)+SUMIF(kau!$S$7:$AG$7,T$7,kau!$S10:$AG10)</f>
        <v>0</v>
      </c>
      <c r="U11" s="351">
        <f>SUMIF(pm!$O$7:$Z$7,U$7,pm!$O10:$Z10)+SUMIF(pm.35!$O$7:$Z$7,U$7,pm.35!$O10:$Z10)+SUMIF(kau!$S$7:$AG$7,U$7,kau!$S10:$AG10)</f>
        <v>0</v>
      </c>
      <c r="V11" s="351">
        <f>SUMIF(pm!$O$7:$Z$7,V$7,pm!$O10:$Z10)+SUMIF(pm.35!$O$7:$Z$7,V$7,pm.35!$O10:$Z10)+SUMIF(kau!$S$7:$AG$7,V$7,kau!$S10:$AG10)</f>
        <v>0</v>
      </c>
      <c r="W11" s="351">
        <f>SUMIF(pm!$O$7:$Z$7,W$7,pm!$O10:$Z10)+SUMIF(pm.35!$O$7:$Z$7,W$7,pm.35!$O10:$Z10)+SUMIF(kau!$S$7:$AG$7,W$7,kau!$S10:$AG10)</f>
        <v>0</v>
      </c>
      <c r="X11" s="351">
        <f>SUMIF(pm!$O$7:$Z$7,X$7,pm!$O10:$Z10)+SUMIF(pm.35!$O$7:$Z$7,X$7,pm.35!$O10:$Z10)+SUMIF(kau!$S$7:$AG$7,X$7,kau!$S10:$AG10)</f>
        <v>0</v>
      </c>
      <c r="Y11" s="351">
        <f>SUMIF(pm!$O$7:$Z$7,Y$7,pm!$O10:$Z10)+SUMIF(pm.35!$O$7:$Z$7,Y$7,pm.35!$O10:$Z10)+SUMIF(kau!$S$7:$AG$7,Y$7,kau!$S10:$AG10)</f>
        <v>0</v>
      </c>
      <c r="Z11" s="351">
        <f>SUMIF(pm!$O$7:$Z$7,Z$7,pm!$O10:$Z10)+SUMIF(pm.35!$O$7:$Z$7,Z$7,pm.35!$O10:$Z10)+SUMIF(kau!$S$7:$AG$7,Z$7,kau!$S10:$AG10)</f>
        <v>0</v>
      </c>
      <c r="AA11" s="351">
        <f>SUMIF(pm!$O$7:$Z$7,AA$7,pm!$O10:$Z10)+SUMIF(pm.35!$O$7:$Z$7,AA$7,pm.35!$O10:$Z10)+SUMIF(kau!$S$7:$AG$7,AA$7,kau!$S10:$AG10)</f>
        <v>0</v>
      </c>
      <c r="AB11" s="351">
        <f>SUMIF(pm!$O$7:$Z$7,AB$7,pm!$O10:$Z10)+SUMIF(pm.35!$O$7:$Z$7,AB$7,pm.35!$O10:$Z10)+SUMIF(kau!$S$7:$AG$7,AB$7,kau!$S10:$AG10)</f>
        <v>0</v>
      </c>
      <c r="AC11" s="351">
        <f>SUMIF(pm!$O$7:$Z$7,AC$7,pm!$O10:$Z10)+SUMIF(pm.35!$O$7:$Z$7,AC$7,pm.35!$O10:$Z10)+SUMIF(kau!$S$7:$AG$7,AC$7,kau!$S10:$AG10)</f>
        <v>0</v>
      </c>
      <c r="AD11" s="352">
        <f>SUMIF(pm!$O$7:$Z$7,AD$7,pm!$O10:$Z10)+SUMIF(pm.35!$O$7:$Z$7,AD$7,pm.35!$O10:$Z10)+SUMIF(kau!$S$7:$AG$7,AD$7,kau!$S10:$AG10)</f>
        <v>0</v>
      </c>
      <c r="AE11" s="267">
        <f t="shared" si="8"/>
        <v>159</v>
      </c>
      <c r="AF11" s="351">
        <f>SUMIF(pm!$AB$7:$AM$7,AF$7,pm!$AB10:$AM10)+SUMIF(pm.35!$AB$7:$AM$7,AF$7,pm.35!$AB10:$AM10)</f>
        <v>1140.3</v>
      </c>
      <c r="AG11" s="351">
        <f>SUMIF(pm!$AB$7:$AM$7,AG$7,pm!$AB10:$AM10)+SUMIF(pm.35!$AB$7:$AM$7,AG$7,pm.35!$AB10:$AM10)</f>
        <v>0</v>
      </c>
      <c r="AH11" s="351">
        <f>SUMIF(pm!$AB$7:$AM$7,AH$7,pm!$AB10:$AM10)+SUMIF(pm.35!$AB$7:$AM$7,AH$7,pm.35!$AB10:$AM10)</f>
        <v>0</v>
      </c>
      <c r="AI11" s="351">
        <f>SUMIF(pm!$AB$7:$AM$7,AI$7,pm!$AB10:$AM10)+SUMIF(pm.35!$AB$7:$AM$7,AI$7,pm.35!$AB10:$AM10)</f>
        <v>0</v>
      </c>
      <c r="AJ11" s="351">
        <f>SUMIF(pm!$AB$7:$AM$7,AJ$7,pm!$AB10:$AM10)+SUMIF(pm.35!$AB$7:$AM$7,AJ$7,pm.35!$AB10:$AM10)</f>
        <v>0</v>
      </c>
      <c r="AK11" s="351">
        <f>SUMIF(pm!$AB$7:$AM$7,AK$7,pm!$AB10:$AM10)+SUMIF(pm.35!$AB$7:$AM$7,AK$7,pm.35!$AB10:$AM10)</f>
        <v>0</v>
      </c>
      <c r="AL11" s="351">
        <f>SUMIF(pm!$AB$7:$AM$7,AL$7,pm!$AB10:$AM10)+SUMIF(pm.35!$AB$7:$AM$7,AL$7,pm.35!$AB10:$AM10)</f>
        <v>1643.2</v>
      </c>
      <c r="AM11" s="351">
        <f>SUMIF(pm!$AB$7:$AM$7,AM$7,pm!$AB10:$AM10)+SUMIF(pm.35!$AB$7:$AM$7,AM$7,pm.35!$AB10:$AM10)</f>
        <v>238.9</v>
      </c>
      <c r="AN11" s="351">
        <f>SUMIF(pm!$AB$7:$AM$7,AN$7,pm!$AB10:$AM10)+SUMIF(pm.35!$AB$7:$AM$7,AN$7,pm.35!$AB10:$AM10)</f>
        <v>3285</v>
      </c>
      <c r="AO11" s="351">
        <f>SUMIF(pm!$AB$7:$AM$7,AO$7,pm!$AB10:$AM10)+SUMIF(pm.35!$AB$7:$AM$7,AO$7,pm.35!$AB10:$AM10)</f>
        <v>0</v>
      </c>
      <c r="AP11" s="351">
        <f>SUMIF(pm!$AB$7:$AM$7,AP$7,pm!$AB10:$AM10)+SUMIF(pm.35!$AB$7:$AM$7,AP$7,pm.35!$AB10:$AM10)</f>
        <v>0</v>
      </c>
      <c r="AQ11" s="351">
        <f>SUMIF(pm!$AB$7:$AM$7,AQ$7,pm!$AB10:$AM10)+SUMIF(pm.35!$AB$7:$AM$7,AQ$7,pm.35!$AB10:$AM10)</f>
        <v>0</v>
      </c>
      <c r="AR11" s="351">
        <f>SUMIF(pm!$AB$7:$AM$7,AR$7,pm!$AB10:$AM10)+SUMIF(pm.35!$AB$7:$AM$7,AR$7,pm.35!$AB10:$AM10)</f>
        <v>0</v>
      </c>
      <c r="AS11" s="352">
        <f>SUMIF(pm!$AB$7:$AM$7,AS$7,pm!$AB10:$AM10)+SUMIF(pm.35!$AB$7:$AM$7,AS$7,pm.35!$AB10:$AM10)</f>
        <v>0</v>
      </c>
      <c r="AT11" s="267">
        <f t="shared" si="1"/>
        <v>6307.4</v>
      </c>
      <c r="AU11" s="351">
        <f>SUMIF(pm!$AO$7:$BB$7,AU$7,pm!$AO10:$BB10)+SUMIF(pm.35!$AO$7:$BB$7,AU$7,pm.35!$AO10:$BB10)</f>
        <v>0</v>
      </c>
      <c r="AV11" s="351">
        <f>SUMIF(pm!$AO$7:$BB$7,AV$7,pm!$AO10:$BB10)+SUMIF(pm.35!$AO$7:$BB$7,AV$7,pm.35!$AO10:$BB10)</f>
        <v>0</v>
      </c>
      <c r="AW11" s="351">
        <f>SUMIF(pm!$AO$7:$BB$7,AW$7,pm!$AO10:$BB10)+SUMIF(pm.35!$AO$7:$BB$7,AW$7,pm.35!$AO10:$BB10)</f>
        <v>0</v>
      </c>
      <c r="AX11" s="351">
        <f>SUMIF(pm!$AO$7:$BB$7,AX$7,pm!$AO10:$BB10)+SUMIF(pm.35!$AO$7:$BB$7,AX$7,pm.35!$AO10:$BB10)</f>
        <v>0</v>
      </c>
      <c r="AY11" s="351">
        <f>SUMIF(pm!$AO$7:$BB$7,AY$7,pm!$AO10:$BB10)+SUMIF(pm.35!$AO$7:$BB$7,AY$7,pm.35!$AO10:$BB10)</f>
        <v>0</v>
      </c>
      <c r="AZ11" s="351">
        <f>SUMIF(pm!$AO$7:$BB$7,AZ$7,pm!$AO10:$BB10)+SUMIF(pm.35!$AO$7:$BB$7,AZ$7,pm.35!$AO10:$BB10)</f>
        <v>0</v>
      </c>
      <c r="BA11" s="351">
        <f>SUMIF(pm!$AO$7:$BB$7,BA$7,pm!$AO10:$BB10)+SUMIF(pm.35!$AO$7:$BB$7,BA$7,pm.35!$AO10:$BB10)</f>
        <v>0</v>
      </c>
      <c r="BB11" s="351">
        <f>SUMIF(pm!$AO$7:$BB$7,BB$7,pm!$AO10:$BB10)+SUMIF(pm.35!$AO$7:$BB$7,BB$7,pm.35!$AO10:$BB10)</f>
        <v>0</v>
      </c>
      <c r="BC11" s="351">
        <f>SUMIF(pm!$AO$7:$BB$7,BC$7,pm!$AO10:$BB10)+SUMIF(pm.35!$AO$7:$BB$7,BC$7,pm.35!$AO10:$BB10)</f>
        <v>0</v>
      </c>
      <c r="BD11" s="351">
        <f>SUMIF(pm!$AO$7:$BB$7,BD$7,pm!$AO10:$BB10)+SUMIF(pm.35!$AO$7:$BB$7,BD$7,pm.35!$AO10:$BB10)</f>
        <v>0</v>
      </c>
      <c r="BE11" s="351">
        <f>SUMIF(pm!$AO$7:$BB$7,BE$7,pm!$AO10:$BB10)+SUMIF(pm.35!$AO$7:$BB$7,BE$7,pm.35!$AO10:$BB10)</f>
        <v>0</v>
      </c>
      <c r="BF11" s="351">
        <f>SUMIF(pm!$AO$7:$BB$7,BF$7,pm!$AO10:$BB10)+SUMIF(pm.35!$AO$7:$BB$7,BF$7,pm.35!$AO10:$BB10)</f>
        <v>0</v>
      </c>
      <c r="BG11" s="351">
        <f>SUMIF(pm!$AO$7:$BB$7,BG$7,pm!$AO10:$BB10)+SUMIF(pm.35!$AO$7:$BB$7,BG$7,pm.35!$AO10:$BB10)</f>
        <v>0</v>
      </c>
      <c r="BH11" s="352">
        <f>SUMIF(pm!$AO$7:$BB$7,BH$7,pm!$AO10:$BB10)+SUMIF(pm.35!$AO$7:$BB$7,BH$7,pm.35!$AO10:$BB10)</f>
        <v>0</v>
      </c>
      <c r="BI11" s="267">
        <f t="shared" si="9"/>
        <v>0</v>
      </c>
      <c r="BJ11" s="267">
        <f>SUMIF(pm!$BD$7:$BM$7,BJ$7,pm!$BD10:$BM10)+SUMIF(pm.35!$BD$7:$BM$7,BJ$7,pm.35!$BD10:$BM10)</f>
        <v>0</v>
      </c>
      <c r="BK11" s="267">
        <f>SUMIF(pm!$BD$7:$BM$7,BK$7,pm!$BD10:$BM10)+SUMIF(pm.35!$BD$7:$BM$7,BK$7,pm.35!$BD10:$BM10)</f>
        <v>0</v>
      </c>
      <c r="BL11" s="267">
        <f>SUMIF(pm!$BD$7:$BM$7,BL$7,pm!$BD10:$BM10)+SUMIF(pm.35!$BD$7:$BM$7,BL$7,pm.35!$BD10:$BM10)</f>
        <v>0</v>
      </c>
      <c r="BM11" s="267">
        <f>SUMIF(pm!$BD$7:$BM$7,BM$7,pm!$BD10:$BM10)+SUMIF(pm.35!$BD$7:$BM$7,BM$7,pm.35!$BD10:$BM10)</f>
        <v>0</v>
      </c>
      <c r="BN11" s="267">
        <f>SUMIF(pm!$BD$7:$BM$7,BN$7,pm!$BD10:$BM10)+SUMIF(pm.35!$BD$7:$BM$7,BN$7,pm.35!$BD10:$BM10)</f>
        <v>0</v>
      </c>
      <c r="BO11" s="267">
        <f>SUMIF(pm!$BD$7:$BM$7,BO$7,pm!$BD10:$BM10)+SUMIF(pm.35!$BD$7:$BM$7,BO$7,pm.35!$BD10:$BM10)</f>
        <v>0</v>
      </c>
      <c r="BP11" s="267">
        <f>SUMIF(pm!$BD$7:$BM$7,BP$7,pm!$BD10:$BM10)+SUMIF(pm.35!$BD$7:$BM$7,BP$7,pm.35!$BD10:$BM10)</f>
        <v>0</v>
      </c>
      <c r="BQ11" s="267">
        <f>SUMIF(pm!$BD$7:$BM$7,BQ$7,pm!$BD10:$BM10)+SUMIF(pm.35!$BD$7:$BM$7,BQ$7,pm.35!$BD10:$BM10)</f>
        <v>0</v>
      </c>
      <c r="BR11" s="267">
        <f>SUMIF(pm!$BD$7:$BM$7,BR$7,pm!$BD10:$BM10)+SUMIF(pm.35!$BD$7:$BM$7,BR$7,pm.35!$BD10:$BM10)</f>
        <v>0</v>
      </c>
      <c r="BS11" s="267">
        <f>SUMIF(pm!$BD$7:$BM$7,BS$7,pm!$BD10:$BM10)+SUMIF(pm.35!$BD$7:$BM$7,BS$7,pm.35!$BD10:$BM10)</f>
        <v>0</v>
      </c>
      <c r="BT11" s="267">
        <f t="shared" si="10"/>
        <v>0</v>
      </c>
      <c r="BU11" s="267">
        <f t="shared" si="2"/>
        <v>6652.5</v>
      </c>
      <c r="BV11" s="350">
        <f>SUMIF(pm!$BO$7:$CB$7,BV$7,pm!$BO10:$CB10)+SUMIF(pm.35!$BO$7:$CB$7,BV$7,pm.35!$BO10:$CB10)</f>
        <v>0</v>
      </c>
      <c r="BW11" s="351">
        <f>SUMIF(pm!$BO$7:$CB$7,BW$7,pm!$BO10:$CB10)+SUMIF(pm.35!$BO$7:$CB$7,BW$7,pm.35!$BO10:$CB10)</f>
        <v>0</v>
      </c>
      <c r="BX11" s="351">
        <f>SUMIF(pm!$BO$7:$CB$7,BX$7,pm!$BO10:$CB10)+SUMIF(pm.35!$BO$7:$CB$7,BX$7,pm.35!$BO10:$CB10)</f>
        <v>0</v>
      </c>
      <c r="BY11" s="351">
        <f>SUMIF(pm!$BO$7:$CB$7,BY$7,pm!$BO10:$CB10)+SUMIF(pm.35!$BO$7:$CB$7,BY$7,pm.35!$BO10:$CB10)</f>
        <v>0</v>
      </c>
      <c r="BZ11" s="351">
        <f>SUMIF(pm!$BO$7:$CB$7,BZ$7,pm!$BO10:$CB10)+SUMIF(pm.35!$BO$7:$CB$7,BZ$7,pm.35!$BO10:$CB10)</f>
        <v>0</v>
      </c>
      <c r="CA11" s="351">
        <f>SUMIF(pm!$BO$7:$CB$7,CA$7,pm!$BO10:$CB10)+SUMIF(pm.35!$BO$7:$CB$7,CA$7,pm.35!$BO10:$CB10)</f>
        <v>0</v>
      </c>
      <c r="CB11" s="351">
        <f>SUMIF(pm!$BO$7:$CB$7,CB$7,pm!$BO10:$CB10)+SUMIF(pm.35!$BO$7:$CB$7,CB$7,pm.35!$BO10:$CB10)</f>
        <v>0</v>
      </c>
      <c r="CC11" s="351">
        <f>SUMIF(pm!$BO$7:$CB$7,CC$7,pm!$BO10:$CB10)+SUMIF(pm.35!$BO$7:$CB$7,CC$7,pm.35!$BO10:$CB10)</f>
        <v>0</v>
      </c>
      <c r="CD11" s="351">
        <f>SUMIF(pm!$BO$7:$CB$7,CD$7,pm!$BO10:$CB10)+SUMIF(pm.35!$BO$7:$CB$7,CD$7,pm.35!$BO10:$CB10)</f>
        <v>0</v>
      </c>
      <c r="CE11" s="351">
        <f>SUMIF(pm!$BO$7:$CB$7,CE$7,pm!$BO10:$CB10)+SUMIF(pm.35!$BO$7:$CB$7,CE$7,pm.35!$BO10:$CB10)</f>
        <v>0</v>
      </c>
      <c r="CF11" s="351">
        <f>SUMIF(pm!$BO$7:$CB$7,CF$7,pm!$BO10:$CB10)+SUMIF(pm.35!$BO$7:$CB$7,CF$7,pm.35!$BO10:$CB10)</f>
        <v>0</v>
      </c>
      <c r="CG11" s="351">
        <f>SUMIF(pm!$BO$7:$CB$7,CG$7,pm!$BO10:$CB10)+SUMIF(pm.35!$BO$7:$CB$7,CG$7,pm.35!$BO10:$CB10)</f>
        <v>0</v>
      </c>
      <c r="CH11" s="351">
        <f>SUMIF(pm!$BO$7:$CB$7,CH$7,pm!$BO10:$CB10)+SUMIF(pm.35!$BO$7:$CB$7,CH$7,pm.35!$BO10:$CB10)</f>
        <v>0</v>
      </c>
      <c r="CI11" s="351">
        <f>SUMIF(pm!$BO$7:$CB$7,CI$7,pm!$BO10:$CB10)+SUMIF(pm.35!$BO$7:$CB$7,CI$7,pm.35!$BO10:$CB10)</f>
        <v>0</v>
      </c>
      <c r="CJ11" s="351">
        <f>SUMIF(pm!$BO$7:$CB$7,CJ$7,pm!$BO10:$CB10)+SUMIF(pm.35!$BO$7:$CB$7,CJ$7,pm.35!$BO10:$CB10)</f>
        <v>0</v>
      </c>
      <c r="CK11" s="352">
        <f>SUMIF(pm!$BO$7:$CB$7,CK$7,pm!$BO10:$CB10)+SUMIF(pm.35!$BO$7:$CB$7,CK$7,pm.35!$BO10:$CB10)</f>
        <v>0</v>
      </c>
      <c r="CL11" s="267">
        <f t="shared" si="11"/>
        <v>0</v>
      </c>
      <c r="CM11" s="267">
        <f>SUMIF(pm!$CD$7:$CO$7,CM$7,pm!$CD10:$CO10)+SUMIF(pm.35!$CD$7:$CO$7,CM$7,pm.35!$CD10:$CO10)</f>
        <v>0</v>
      </c>
      <c r="CN11" s="267">
        <f>SUMIF(pm!$CD$7:$CO$7,CN$7,pm!$CD10:$CO10)+SUMIF(pm.35!$CD$7:$CO$7,CN$7,pm.35!$CD10:$CO10)</f>
        <v>0</v>
      </c>
      <c r="CO11" s="267">
        <f>SUMIF(pm!$CD$7:$CO$7,CO$7,pm!$CD10:$CO10)+SUMIF(pm.35!$CD$7:$CO$7,CO$7,pm.35!$CD10:$CO10)</f>
        <v>0</v>
      </c>
      <c r="CP11" s="267">
        <f>SUMIF(pm!$CD$7:$CO$7,CP$7,pm!$CD10:$CO10)+SUMIF(pm.35!$CD$7:$CO$7,CP$7,pm.35!$CD10:$CO10)</f>
        <v>0</v>
      </c>
      <c r="CQ11" s="267">
        <f>SUMIF(pm!$CD$7:$CO$7,CQ$7,pm!$CD10:$CO10)+SUMIF(pm.35!$CD$7:$CO$7,CQ$7,pm.35!$CD10:$CO10)</f>
        <v>0</v>
      </c>
      <c r="CR11" s="267">
        <f>SUMIF(pm!$CD$7:$CO$7,CR$7,pm!$CD10:$CO10)+SUMIF(pm.35!$CD$7:$CO$7,CR$7,pm.35!$CD10:$CO10)</f>
        <v>0</v>
      </c>
      <c r="CS11" s="267">
        <f>SUMIF(pm!$CD$7:$CO$7,CS$7,pm!$CD10:$CO10)+SUMIF(pm.35!$CD$7:$CO$7,CS$7,pm.35!$CD10:$CO10)</f>
        <v>0</v>
      </c>
      <c r="CT11" s="267">
        <f>SUMIF(pm!$CD$7:$CO$7,CT$7,pm!$CD10:$CO10)+SUMIF(pm.35!$CD$7:$CO$7,CT$7,pm.35!$CD10:$CO10)</f>
        <v>0</v>
      </c>
      <c r="CU11" s="267">
        <f>SUMIF(pm!$CD$7:$CO$7,CU$7,pm!$CD10:$CO10)+SUMIF(pm.35!$CD$7:$CO$7,CU$7,pm.35!$CD10:$CO10)</f>
        <v>0</v>
      </c>
      <c r="CV11" s="267">
        <f>SUMIF(pm!$CD$7:$CO$7,CV$7,pm!$CD10:$CO10)+SUMIF(pm.35!$CD$7:$CO$7,CV$7,pm.35!$CD10:$CO10)</f>
        <v>0</v>
      </c>
      <c r="CW11" s="267">
        <f>SUMIF(pm!$CD$7:$CO$7,CW$7,pm!$CD10:$CO10)+SUMIF(pm.35!$CD$7:$CO$7,CW$7,pm.35!$CD10:$CO10)</f>
        <v>0</v>
      </c>
      <c r="CX11" s="267">
        <f>SUMIF(pm!$CD$7:$CO$7,CX$7,pm!$CD10:$CO10)+SUMIF(pm.35!$CD$7:$CO$7,CX$7,pm.35!$CD10:$CO10)</f>
        <v>0</v>
      </c>
      <c r="CY11" s="267">
        <f>SUMIF(pm!$CD$7:$CO$7,CY$7,pm!$CD10:$CO10)+SUMIF(pm.35!$CD$7:$CO$7,CY$7,pm.35!$CD10:$CO10)</f>
        <v>0</v>
      </c>
      <c r="CZ11" s="267">
        <f>SUMIF(pm!$CD$7:$CO$7,CZ$7,pm!$CD10:$CO10)+SUMIF(pm.35!$CD$7:$CO$7,CZ$7,pm.35!$CD10:$CO10)</f>
        <v>0</v>
      </c>
      <c r="DA11" s="267">
        <f t="shared" si="12"/>
        <v>0</v>
      </c>
      <c r="DB11" s="267">
        <f t="shared" si="13"/>
        <v>0</v>
      </c>
      <c r="DC11" s="267">
        <f t="shared" si="14"/>
        <v>6652.5</v>
      </c>
      <c r="DD11" s="248">
        <f>DC11-coal!AS9</f>
        <v>0</v>
      </c>
      <c r="DE11" s="268">
        <f t="shared" si="3"/>
        <v>1485.4</v>
      </c>
      <c r="DF11" s="269">
        <f t="shared" si="3"/>
        <v>0</v>
      </c>
      <c r="DG11" s="269">
        <f t="shared" si="3"/>
        <v>0</v>
      </c>
      <c r="DH11" s="269">
        <f t="shared" si="3"/>
        <v>0</v>
      </c>
      <c r="DI11" s="269">
        <f t="shared" si="3"/>
        <v>0</v>
      </c>
      <c r="DJ11" s="269">
        <f t="shared" si="3"/>
        <v>0</v>
      </c>
      <c r="DK11" s="269">
        <f t="shared" si="3"/>
        <v>0</v>
      </c>
      <c r="DL11" s="269">
        <f t="shared" si="3"/>
        <v>0</v>
      </c>
      <c r="DM11" s="269">
        <f t="shared" si="3"/>
        <v>0</v>
      </c>
      <c r="DN11" s="269">
        <f t="shared" si="3"/>
        <v>1643.2</v>
      </c>
      <c r="DO11" s="269">
        <f t="shared" si="4"/>
        <v>238.9</v>
      </c>
      <c r="DP11" s="269">
        <f t="shared" si="4"/>
        <v>3285</v>
      </c>
      <c r="DQ11" s="269">
        <f t="shared" si="4"/>
        <v>0</v>
      </c>
      <c r="DR11" s="269">
        <f t="shared" si="4"/>
        <v>0</v>
      </c>
      <c r="DS11" s="269">
        <f t="shared" si="4"/>
        <v>0</v>
      </c>
      <c r="DT11" s="269">
        <f t="shared" si="4"/>
        <v>0</v>
      </c>
      <c r="DU11" s="269">
        <f t="shared" si="4"/>
        <v>0</v>
      </c>
      <c r="DV11" s="269">
        <f t="shared" si="4"/>
        <v>0</v>
      </c>
      <c r="DW11" s="269">
        <f t="shared" si="4"/>
        <v>0</v>
      </c>
      <c r="DX11" s="270">
        <f t="shared" si="4"/>
        <v>0</v>
      </c>
      <c r="DY11" s="271">
        <f t="shared" si="5"/>
        <v>6652.5</v>
      </c>
      <c r="EA11" s="293">
        <f>SUMIF(kau!$AI$7:$BD$7,EA$7,kau!$AI10:$BD10)+SUMIF(pm.35!$GF$7:$GW$7,EA$7,pm.35!$GF10:$GW10)+SUMIF(pm!$GF$7:$GW$7,EA$7,pm!$GF10:$GW10)</f>
        <v>0</v>
      </c>
      <c r="EB11" s="294">
        <f>SUMIF(kau!$AI$7:$BD$7,EB$7,kau!$AI10:$BD10)+SUMIF(pm.35!$GF$7:$GW$7,EB$7,pm.35!$GF10:$GW10)+SUMIF(pm!$GF$7:$GW$7,EB$7,pm!$GF10:$GW10)</f>
        <v>0</v>
      </c>
      <c r="EC11" s="294">
        <f>SUMIF(kau!$AI$7:$BD$7,EC$7,kau!$AI10:$BD10)+SUMIF(pm.35!$GF$7:$GW$7,EC$7,pm.35!$GF10:$GW10)+SUMIF(pm!$GF$7:$GW$7,EC$7,pm!$GF10:$GW10)</f>
        <v>0</v>
      </c>
      <c r="ED11" s="294">
        <f>SUMIF(kau!$AI$7:$BD$7,ED$7,kau!$AI10:$BD10)+SUMIF(pm.35!$GF$7:$GW$7,ED$7,pm.35!$GF10:$GW10)+SUMIF(pm!$GF$7:$GW$7,ED$7,pm!$GF10:$GW10)</f>
        <v>0</v>
      </c>
      <c r="EE11" s="294">
        <f>SUMIF(kau!$AI$7:$BD$7,EE$7,kau!$AI10:$BD10)+SUMIF(pm.35!$GF$7:$GW$7,EE$7,pm.35!$GF10:$GW10)+SUMIF(pm!$GF$7:$GW$7,EE$7,pm!$GF10:$GW10)</f>
        <v>0</v>
      </c>
      <c r="EF11" s="294">
        <f>SUMIF(kau!$AI$7:$BD$7,EF$7,kau!$AI10:$BD10)+SUMIF(pm.35!$GF$7:$GW$7,EF$7,pm.35!$GF10:$GW10)+SUMIF(pm!$GF$7:$GW$7,EF$7,pm!$GF10:$GW10)</f>
        <v>0</v>
      </c>
      <c r="EG11" s="294">
        <f>SUMIF(kau!$AI$7:$BD$7,EG$7,kau!$AI10:$BD10)+SUMIF(pm.35!$GF$7:$GW$7,EG$7,pm.35!$GF10:$GW10)+SUMIF(pm!$GF$7:$GW$7,EG$7,pm!$GF10:$GW10)</f>
        <v>0</v>
      </c>
      <c r="EH11" s="294">
        <f>SUMIF(kau!$AI$7:$BD$7,EH$7,kau!$AI10:$BD10)+SUMIF(pm.35!$GF$7:$GW$7,EH$7,pm.35!$GF10:$GW10)+SUMIF(pm!$GF$7:$GW$7,EH$7,pm!$GF10:$GW10)</f>
        <v>0</v>
      </c>
      <c r="EI11" s="294">
        <f>SUMIF(kau!$AI$7:$BD$7,EI$7,kau!$AI10:$BD10)+SUMIF(pm.35!$GF$7:$GW$7,EI$7,pm.35!$GF10:$GW10)+SUMIF(pm!$GF$7:$GW$7,EI$7,pm!$GF10:$GW10)</f>
        <v>0</v>
      </c>
      <c r="EJ11" s="294">
        <f>SUMIF(kau!$AI$7:$BD$7,EJ$7,kau!$AI10:$BD10)+SUMIF(pm.35!$GF$7:$GW$7,EJ$7,pm.35!$GF10:$GW10)+SUMIF(pm!$GF$7:$GW$7,EJ$7,pm!$GF10:$GW10)</f>
        <v>451.2</v>
      </c>
      <c r="EK11" s="294">
        <f>SUMIF(kau!$AI$7:$BD$7,EK$7,kau!$AI10:$BD10)+SUMIF(pm.35!$GF$7:$GW$7,EK$7,pm.35!$GF10:$GW10)+SUMIF(pm!$GF$7:$GW$7,EK$7,pm!$GF10:$GW10)</f>
        <v>0</v>
      </c>
      <c r="EL11" s="294">
        <f>SUMIF(kau!$AI$7:$BD$7,EL$7,kau!$AI10:$BD10)+SUMIF(pm.35!$GF$7:$GW$7,EL$7,pm.35!$GF10:$GW10)+SUMIF(pm!$GF$7:$GW$7,EL$7,pm!$GF10:$GW10)</f>
        <v>1111.9000000000001</v>
      </c>
      <c r="EM11" s="294">
        <f>SUMIF(kau!$AI$7:$BD$7,EM$7,kau!$AI10:$BD10)+SUMIF(pm.35!$GF$7:$GW$7,EM$7,pm.35!$GF10:$GW10)+SUMIF(pm!$GF$7:$GW$7,EM$7,pm!$GF10:$GW10)</f>
        <v>264.60000000000002</v>
      </c>
      <c r="EN11" s="294">
        <f>SUMIF(kau!$AI$7:$BD$7,EN$7,kau!$AI10:$BD10)+SUMIF(pm.35!$GF$7:$GW$7,EN$7,pm.35!$GF10:$GW10)+SUMIF(pm!$GF$7:$GW$7,EN$7,pm!$GF10:$GW10)</f>
        <v>0</v>
      </c>
      <c r="EO11" s="294">
        <f>SUMIF(kau!$AI$7:$BD$7,EO$7,kau!$AI10:$BD10)+SUMIF(pm.35!$GF$7:$GW$7,EO$7,pm.35!$GF10:$GW10)+SUMIF(pm!$GF$7:$GW$7,EO$7,pm!$GF10:$GW10)</f>
        <v>0</v>
      </c>
      <c r="EP11" s="294">
        <f>SUMIF(kau!$AI$7:$BD$7,EP$7,kau!$AI10:$BD10)+SUMIF(pm.35!$GF$7:$GW$7,EP$7,pm.35!$GF10:$GW10)+SUMIF(pm!$GF$7:$GW$7,EP$7,pm!$GF10:$GW10)</f>
        <v>1617.9</v>
      </c>
      <c r="EQ11" s="294">
        <f>SUMIF(kau!$AI$7:$BD$7,EQ$7,kau!$AI10:$BD10)+SUMIF(pm.35!$GF$7:$GW$7,EQ$7,pm.35!$GF10:$GW10)+SUMIF(pm!$GF$7:$GW$7,EQ$7,pm!$GF10:$GW10)</f>
        <v>0</v>
      </c>
      <c r="ER11" s="294">
        <f>SUMIF(kau!$AI$7:$BD$7,ER$7,kau!$AI10:$BD10)+SUMIF(pm.35!$GF$7:$GW$7,ER$7,pm.35!$GF10:$GW10)+SUMIF(pm!$GF$7:$GW$7,ER$7,pm!$GF10:$GW10)</f>
        <v>0</v>
      </c>
      <c r="ES11" s="294">
        <f>SUMIF(kau!$AI$7:$BD$7,ES$7,kau!$AI10:$BD10)+SUMIF(pm.35!$GF$7:$GW$7,ES$7,pm.35!$GF10:$GW10)+SUMIF(pm!$GF$7:$GW$7,ES$7,pm!$GF10:$GW10)</f>
        <v>0</v>
      </c>
      <c r="ET11" s="311">
        <f>SUMIF(kau!$AI$7:$BD$7,ET$7,kau!$AI10:$BD10)+SUMIF(pm.35!$GF$7:$GW$7,ET$7,pm.35!$GF10:$GW10)+SUMIF(pm!$GF$7:$GW$7,ET$7,pm!$GF10:$GW10)</f>
        <v>0</v>
      </c>
      <c r="EU11" s="314">
        <f t="shared" si="6"/>
        <v>3445.6000000000004</v>
      </c>
    </row>
    <row r="12" spans="1:151" ht="12" customHeight="1">
      <c r="A12" s="273">
        <f t="shared" si="7"/>
        <v>45142</v>
      </c>
      <c r="B12" s="350">
        <f>SUMIF(pm.35!$C$7:$M$7,B$7,pm.35!$C11:$M11)+SUMIF(pm!$C$7:$M$7,B$7,pm!$C11:$M11)+SUMIF(kau!$M$7:$Q$7,B$7,kau!$M11:$Q11)</f>
        <v>133.1</v>
      </c>
      <c r="C12" s="351">
        <f>SUMIF(pm.35!$C$7:$M$7,C$7,pm.35!$C11:$M11)+SUMIF(pm!$C$7:$M$7,C$7,pm!$C11:$M11)+SUMIF(kau!$M$7:$Q$7,C$7,kau!$M11:$Q11)</f>
        <v>0</v>
      </c>
      <c r="D12" s="351">
        <f>SUMIF(pm.35!$C$7:$M$7,D$7,pm.35!$C11:$M11)+SUMIF(pm!$C$7:$M$7,D$7,pm!$C11:$M11)+SUMIF(kau!$M$7:$Q$7,D$7,kau!$M11:$Q11)</f>
        <v>0</v>
      </c>
      <c r="E12" s="351">
        <f>SUMIF(pm.35!$C$7:$M$7,E$7,pm.35!$C11:$M11)+SUMIF(pm!$C$7:$M$7,E$7,pm!$C11:$M11)+SUMIF(kau!$M$7:$Q$7,E$7,kau!$M11:$Q11)</f>
        <v>0</v>
      </c>
      <c r="F12" s="351">
        <f>SUMIF(pm.35!$C$7:$M$7,F$7,pm.35!$C11:$M11)+SUMIF(pm!$C$7:$M$7,F$7,pm!$C11:$M11)+SUMIF(kau!$M$7:$Q$7,F$7,kau!$M11:$Q11)</f>
        <v>0</v>
      </c>
      <c r="G12" s="351">
        <f>SUMIF(pm.35!$C$7:$M$7,G$7,pm.35!$C11:$M11)+SUMIF(pm!$C$7:$M$7,G$7,pm!$C11:$M11)+SUMIF(kau!$M$7:$Q$7,G$7,kau!$M11:$Q11)</f>
        <v>0</v>
      </c>
      <c r="H12" s="351">
        <f>SUMIF(pm.35!$C$7:$M$7,H$7,pm.35!$C11:$M11)+SUMIF(pm!$C$7:$M$7,H$7,pm!$C11:$M11)+SUMIF(kau!$M$7:$Q$7,H$7,kau!$M11:$Q11)</f>
        <v>0</v>
      </c>
      <c r="I12" s="351">
        <f>SUMIF(pm.35!$C$7:$M$7,I$7,pm.35!$C11:$M11)+SUMIF(pm!$C$7:$M$7,I$7,pm!$C11:$M11)+SUMIF(kau!$M$7:$Q$7,I$7,kau!$M11:$Q11)</f>
        <v>0</v>
      </c>
      <c r="J12" s="351">
        <f>SUMIF(pm.35!$C$7:$M$7,J$7,pm.35!$C11:$M11)+SUMIF(pm!$C$7:$M$7,J$7,pm!$C11:$M11)+SUMIF(kau!$M$7:$Q$7,J$7,kau!$M11:$Q11)</f>
        <v>0</v>
      </c>
      <c r="K12" s="351">
        <f>SUMIF(pm.35!$C$7:$M$7,K$7,pm.35!$C11:$M11)+SUMIF(pm!$C$7:$M$7,K$7,pm!$C11:$M11)+SUMIF(kau!$M$7:$Q$7,K$7,kau!$M11:$Q11)</f>
        <v>0</v>
      </c>
      <c r="L12" s="351">
        <f>SUMIF(pm.35!$C$7:$M$7,L$7,pm.35!$C11:$M11)+SUMIF(pm!$C$7:$M$7,L$7,pm!$C11:$M11)+SUMIF(kau!$M$7:$Q$7,L$7,kau!$M11:$Q11)</f>
        <v>0</v>
      </c>
      <c r="M12" s="351">
        <f>SUMIF(pm.35!$C$7:$M$7,M$7,pm.35!$C11:$M11)+SUMIF(pm!$C$7:$M$7,M$7,pm!$C11:$M11)+SUMIF(kau!$M$7:$Q$7,M$7,kau!$M11:$Q11)</f>
        <v>0</v>
      </c>
      <c r="N12" s="352">
        <f>SUMIF(pm.35!$C$7:$M$7,N$7,pm.35!$C11:$M11)+SUMIF(pm!$C$7:$M$7,N$7,pm!$C11:$M11)+SUMIF(kau!$M$7:$Q$7,N$7,kau!$M11:$Q11)</f>
        <v>0</v>
      </c>
      <c r="O12" s="267">
        <f t="shared" si="0"/>
        <v>133.1</v>
      </c>
      <c r="P12" s="351">
        <f>SUMIF(pm!$O$7:$Z$7,P$7,pm!$O11:$Z11)+SUMIF(pm.35!$O$7:$Z$7,P$7,pm.35!$O11:$Z11)+SUMIF(kau!$S$7:$AG$7,P$7,kau!$S11:$AG11)</f>
        <v>558</v>
      </c>
      <c r="Q12" s="351">
        <f>SUMIF(pm!$O$7:$Z$7,Q$7,pm!$O11:$Z11)+SUMIF(pm.35!$O$7:$Z$7,Q$7,pm.35!$O11:$Z11)+SUMIF(kau!$S$7:$AG$7,Q$7,kau!$S11:$AG11)</f>
        <v>981.1</v>
      </c>
      <c r="R12" s="351">
        <f>SUMIF(pm!$O$7:$Z$7,R$7,pm!$O11:$Z11)+SUMIF(pm.35!$O$7:$Z$7,R$7,pm.35!$O11:$Z11)+SUMIF(kau!$S$7:$AG$7,R$7,kau!$S11:$AG11)</f>
        <v>0</v>
      </c>
      <c r="S12" s="351">
        <f>SUMIF(pm!$O$7:$Z$7,S$7,pm!$O11:$Z11)+SUMIF(pm.35!$O$7:$Z$7,S$7,pm.35!$O11:$Z11)+SUMIF(kau!$S$7:$AG$7,S$7,kau!$S11:$AG11)</f>
        <v>0</v>
      </c>
      <c r="T12" s="351">
        <f>SUMIF(pm!$O$7:$Z$7,T$7,pm!$O11:$Z11)+SUMIF(pm.35!$O$7:$Z$7,T$7,pm.35!$O11:$Z11)+SUMIF(kau!$S$7:$AG$7,T$7,kau!$S11:$AG11)</f>
        <v>0</v>
      </c>
      <c r="U12" s="351">
        <f>SUMIF(pm!$O$7:$Z$7,U$7,pm!$O11:$Z11)+SUMIF(pm.35!$O$7:$Z$7,U$7,pm.35!$O11:$Z11)+SUMIF(kau!$S$7:$AG$7,U$7,kau!$S11:$AG11)</f>
        <v>0</v>
      </c>
      <c r="V12" s="351">
        <f>SUMIF(pm!$O$7:$Z$7,V$7,pm!$O11:$Z11)+SUMIF(pm.35!$O$7:$Z$7,V$7,pm.35!$O11:$Z11)+SUMIF(kau!$S$7:$AG$7,V$7,kau!$S11:$AG11)</f>
        <v>0</v>
      </c>
      <c r="W12" s="351">
        <f>SUMIF(pm!$O$7:$Z$7,W$7,pm!$O11:$Z11)+SUMIF(pm.35!$O$7:$Z$7,W$7,pm.35!$O11:$Z11)+SUMIF(kau!$S$7:$AG$7,W$7,kau!$S11:$AG11)</f>
        <v>0</v>
      </c>
      <c r="X12" s="351">
        <f>SUMIF(pm!$O$7:$Z$7,X$7,pm!$O11:$Z11)+SUMIF(pm.35!$O$7:$Z$7,X$7,pm.35!$O11:$Z11)+SUMIF(kau!$S$7:$AG$7,X$7,kau!$S11:$AG11)</f>
        <v>0</v>
      </c>
      <c r="Y12" s="351">
        <f>SUMIF(pm!$O$7:$Z$7,Y$7,pm!$O11:$Z11)+SUMIF(pm.35!$O$7:$Z$7,Y$7,pm.35!$O11:$Z11)+SUMIF(kau!$S$7:$AG$7,Y$7,kau!$S11:$AG11)</f>
        <v>0</v>
      </c>
      <c r="Z12" s="351">
        <f>SUMIF(pm!$O$7:$Z$7,Z$7,pm!$O11:$Z11)+SUMIF(pm.35!$O$7:$Z$7,Z$7,pm.35!$O11:$Z11)+SUMIF(kau!$S$7:$AG$7,Z$7,kau!$S11:$AG11)</f>
        <v>0</v>
      </c>
      <c r="AA12" s="351">
        <f>SUMIF(pm!$O$7:$Z$7,AA$7,pm!$O11:$Z11)+SUMIF(pm.35!$O$7:$Z$7,AA$7,pm.35!$O11:$Z11)+SUMIF(kau!$S$7:$AG$7,AA$7,kau!$S11:$AG11)</f>
        <v>0</v>
      </c>
      <c r="AB12" s="351">
        <f>SUMIF(pm!$O$7:$Z$7,AB$7,pm!$O11:$Z11)+SUMIF(pm.35!$O$7:$Z$7,AB$7,pm.35!$O11:$Z11)+SUMIF(kau!$S$7:$AG$7,AB$7,kau!$S11:$AG11)</f>
        <v>0</v>
      </c>
      <c r="AC12" s="351">
        <f>SUMIF(pm!$O$7:$Z$7,AC$7,pm!$O11:$Z11)+SUMIF(pm.35!$O$7:$Z$7,AC$7,pm.35!$O11:$Z11)+SUMIF(kau!$S$7:$AG$7,AC$7,kau!$S11:$AG11)</f>
        <v>0</v>
      </c>
      <c r="AD12" s="352">
        <f>SUMIF(pm!$O$7:$Z$7,AD$7,pm!$O11:$Z11)+SUMIF(pm.35!$O$7:$Z$7,AD$7,pm.35!$O11:$Z11)+SUMIF(kau!$S$7:$AG$7,AD$7,kau!$S11:$AG11)</f>
        <v>0</v>
      </c>
      <c r="AE12" s="267">
        <f t="shared" si="8"/>
        <v>1539.1</v>
      </c>
      <c r="AF12" s="351">
        <f>SUMIF(pm!$AB$7:$AM$7,AF$7,pm!$AB11:$AM11)+SUMIF(pm.35!$AB$7:$AM$7,AF$7,pm.35!$AB11:$AM11)</f>
        <v>159.6</v>
      </c>
      <c r="AG12" s="351">
        <f>SUMIF(pm!$AB$7:$AM$7,AG$7,pm!$AB11:$AM11)+SUMIF(pm.35!$AB$7:$AM$7,AG$7,pm.35!$AB11:$AM11)</f>
        <v>0</v>
      </c>
      <c r="AH12" s="351">
        <f>SUMIF(pm!$AB$7:$AM$7,AH$7,pm!$AB11:$AM11)+SUMIF(pm.35!$AB$7:$AM$7,AH$7,pm.35!$AB11:$AM11)</f>
        <v>0</v>
      </c>
      <c r="AI12" s="351">
        <f>SUMIF(pm!$AB$7:$AM$7,AI$7,pm!$AB11:$AM11)+SUMIF(pm.35!$AB$7:$AM$7,AI$7,pm.35!$AB11:$AM11)</f>
        <v>0</v>
      </c>
      <c r="AJ12" s="351">
        <f>SUMIF(pm!$AB$7:$AM$7,AJ$7,pm!$AB11:$AM11)+SUMIF(pm.35!$AB$7:$AM$7,AJ$7,pm.35!$AB11:$AM11)</f>
        <v>0</v>
      </c>
      <c r="AK12" s="351">
        <f>SUMIF(pm!$AB$7:$AM$7,AK$7,pm!$AB11:$AM11)+SUMIF(pm.35!$AB$7:$AM$7,AK$7,pm.35!$AB11:$AM11)</f>
        <v>0</v>
      </c>
      <c r="AL12" s="351">
        <f>SUMIF(pm!$AB$7:$AM$7,AL$7,pm!$AB11:$AM11)+SUMIF(pm.35!$AB$7:$AM$7,AL$7,pm.35!$AB11:$AM11)</f>
        <v>955.1</v>
      </c>
      <c r="AM12" s="351">
        <f>SUMIF(pm!$AB$7:$AM$7,AM$7,pm!$AB11:$AM11)+SUMIF(pm.35!$AB$7:$AM$7,AM$7,pm.35!$AB11:$AM11)</f>
        <v>1141</v>
      </c>
      <c r="AN12" s="351">
        <f>SUMIF(pm!$AB$7:$AM$7,AN$7,pm!$AB11:$AM11)+SUMIF(pm.35!$AB$7:$AM$7,AN$7,pm.35!$AB11:$AM11)</f>
        <v>4343.7</v>
      </c>
      <c r="AO12" s="351">
        <f>SUMIF(pm!$AB$7:$AM$7,AO$7,pm!$AB11:$AM11)+SUMIF(pm.35!$AB$7:$AM$7,AO$7,pm.35!$AB11:$AM11)</f>
        <v>0</v>
      </c>
      <c r="AP12" s="351">
        <f>SUMIF(pm!$AB$7:$AM$7,AP$7,pm!$AB11:$AM11)+SUMIF(pm.35!$AB$7:$AM$7,AP$7,pm.35!$AB11:$AM11)</f>
        <v>0</v>
      </c>
      <c r="AQ12" s="351">
        <f>SUMIF(pm!$AB$7:$AM$7,AQ$7,pm!$AB11:$AM11)+SUMIF(pm.35!$AB$7:$AM$7,AQ$7,pm.35!$AB11:$AM11)</f>
        <v>0</v>
      </c>
      <c r="AR12" s="351">
        <f>SUMIF(pm!$AB$7:$AM$7,AR$7,pm!$AB11:$AM11)+SUMIF(pm.35!$AB$7:$AM$7,AR$7,pm.35!$AB11:$AM11)</f>
        <v>0</v>
      </c>
      <c r="AS12" s="352">
        <f>SUMIF(pm!$AB$7:$AM$7,AS$7,pm!$AB11:$AM11)+SUMIF(pm.35!$AB$7:$AM$7,AS$7,pm.35!$AB11:$AM11)</f>
        <v>0</v>
      </c>
      <c r="AT12" s="267">
        <f t="shared" si="1"/>
        <v>6599.4</v>
      </c>
      <c r="AU12" s="351">
        <f>SUMIF(pm!$AO$7:$BB$7,AU$7,pm!$AO11:$BB11)+SUMIF(pm.35!$AO$7:$BB$7,AU$7,pm.35!$AO11:$BB11)</f>
        <v>0</v>
      </c>
      <c r="AV12" s="351">
        <f>SUMIF(pm!$AO$7:$BB$7,AV$7,pm!$AO11:$BB11)+SUMIF(pm.35!$AO$7:$BB$7,AV$7,pm.35!$AO11:$BB11)</f>
        <v>0</v>
      </c>
      <c r="AW12" s="351">
        <f>SUMIF(pm!$AO$7:$BB$7,AW$7,pm!$AO11:$BB11)+SUMIF(pm.35!$AO$7:$BB$7,AW$7,pm.35!$AO11:$BB11)</f>
        <v>0</v>
      </c>
      <c r="AX12" s="351">
        <f>SUMIF(pm!$AO$7:$BB$7,AX$7,pm!$AO11:$BB11)+SUMIF(pm.35!$AO$7:$BB$7,AX$7,pm.35!$AO11:$BB11)</f>
        <v>0</v>
      </c>
      <c r="AY12" s="351">
        <f>SUMIF(pm!$AO$7:$BB$7,AY$7,pm!$AO11:$BB11)+SUMIF(pm.35!$AO$7:$BB$7,AY$7,pm.35!$AO11:$BB11)</f>
        <v>0</v>
      </c>
      <c r="AZ12" s="351">
        <f>SUMIF(pm!$AO$7:$BB$7,AZ$7,pm!$AO11:$BB11)+SUMIF(pm.35!$AO$7:$BB$7,AZ$7,pm.35!$AO11:$BB11)</f>
        <v>0</v>
      </c>
      <c r="BA12" s="351">
        <f>SUMIF(pm!$AO$7:$BB$7,BA$7,pm!$AO11:$BB11)+SUMIF(pm.35!$AO$7:$BB$7,BA$7,pm.35!$AO11:$BB11)</f>
        <v>0</v>
      </c>
      <c r="BB12" s="351">
        <f>SUMIF(pm!$AO$7:$BB$7,BB$7,pm!$AO11:$BB11)+SUMIF(pm.35!$AO$7:$BB$7,BB$7,pm.35!$AO11:$BB11)</f>
        <v>0</v>
      </c>
      <c r="BC12" s="351">
        <f>SUMIF(pm!$AO$7:$BB$7,BC$7,pm!$AO11:$BB11)+SUMIF(pm.35!$AO$7:$BB$7,BC$7,pm.35!$AO11:$BB11)</f>
        <v>0</v>
      </c>
      <c r="BD12" s="351">
        <f>SUMIF(pm!$AO$7:$BB$7,BD$7,pm!$AO11:$BB11)+SUMIF(pm.35!$AO$7:$BB$7,BD$7,pm.35!$AO11:$BB11)</f>
        <v>0</v>
      </c>
      <c r="BE12" s="351">
        <f>SUMIF(pm!$AO$7:$BB$7,BE$7,pm!$AO11:$BB11)+SUMIF(pm.35!$AO$7:$BB$7,BE$7,pm.35!$AO11:$BB11)</f>
        <v>0</v>
      </c>
      <c r="BF12" s="351">
        <f>SUMIF(pm!$AO$7:$BB$7,BF$7,pm!$AO11:$BB11)+SUMIF(pm.35!$AO$7:$BB$7,BF$7,pm.35!$AO11:$BB11)</f>
        <v>0</v>
      </c>
      <c r="BG12" s="351">
        <f>SUMIF(pm!$AO$7:$BB$7,BG$7,pm!$AO11:$BB11)+SUMIF(pm.35!$AO$7:$BB$7,BG$7,pm.35!$AO11:$BB11)</f>
        <v>0</v>
      </c>
      <c r="BH12" s="352">
        <f>SUMIF(pm!$AO$7:$BB$7,BH$7,pm!$AO11:$BB11)+SUMIF(pm.35!$AO$7:$BB$7,BH$7,pm.35!$AO11:$BB11)</f>
        <v>0</v>
      </c>
      <c r="BI12" s="267">
        <f t="shared" si="9"/>
        <v>0</v>
      </c>
      <c r="BJ12" s="267">
        <f>SUMIF(pm!$BD$7:$BM$7,BJ$7,pm!$BD11:$BM11)+SUMIF(pm.35!$BD$7:$BM$7,BJ$7,pm.35!$BD11:$BM11)</f>
        <v>0</v>
      </c>
      <c r="BK12" s="267">
        <f>SUMIF(pm!$BD$7:$BM$7,BK$7,pm!$BD11:$BM11)+SUMIF(pm.35!$BD$7:$BM$7,BK$7,pm.35!$BD11:$BM11)</f>
        <v>0</v>
      </c>
      <c r="BL12" s="267">
        <f>SUMIF(pm!$BD$7:$BM$7,BL$7,pm!$BD11:$BM11)+SUMIF(pm.35!$BD$7:$BM$7,BL$7,pm.35!$BD11:$BM11)</f>
        <v>0</v>
      </c>
      <c r="BM12" s="267">
        <f>SUMIF(pm!$BD$7:$BM$7,BM$7,pm!$BD11:$BM11)+SUMIF(pm.35!$BD$7:$BM$7,BM$7,pm.35!$BD11:$BM11)</f>
        <v>0</v>
      </c>
      <c r="BN12" s="267">
        <f>SUMIF(pm!$BD$7:$BM$7,BN$7,pm!$BD11:$BM11)+SUMIF(pm.35!$BD$7:$BM$7,BN$7,pm.35!$BD11:$BM11)</f>
        <v>0</v>
      </c>
      <c r="BO12" s="267">
        <f>SUMIF(pm!$BD$7:$BM$7,BO$7,pm!$BD11:$BM11)+SUMIF(pm.35!$BD$7:$BM$7,BO$7,pm.35!$BD11:$BM11)</f>
        <v>0</v>
      </c>
      <c r="BP12" s="267">
        <f>SUMIF(pm!$BD$7:$BM$7,BP$7,pm!$BD11:$BM11)+SUMIF(pm.35!$BD$7:$BM$7,BP$7,pm.35!$BD11:$BM11)</f>
        <v>0</v>
      </c>
      <c r="BQ12" s="267">
        <f>SUMIF(pm!$BD$7:$BM$7,BQ$7,pm!$BD11:$BM11)+SUMIF(pm.35!$BD$7:$BM$7,BQ$7,pm.35!$BD11:$BM11)</f>
        <v>0</v>
      </c>
      <c r="BR12" s="267">
        <f>SUMIF(pm!$BD$7:$BM$7,BR$7,pm!$BD11:$BM11)+SUMIF(pm.35!$BD$7:$BM$7,BR$7,pm.35!$BD11:$BM11)</f>
        <v>0</v>
      </c>
      <c r="BS12" s="267">
        <f>SUMIF(pm!$BD$7:$BM$7,BS$7,pm!$BD11:$BM11)+SUMIF(pm.35!$BD$7:$BM$7,BS$7,pm.35!$BD11:$BM11)</f>
        <v>0</v>
      </c>
      <c r="BT12" s="267">
        <f t="shared" si="10"/>
        <v>0</v>
      </c>
      <c r="BU12" s="267">
        <f t="shared" si="2"/>
        <v>8271.6</v>
      </c>
      <c r="BV12" s="350">
        <f>SUMIF(pm!$BO$7:$CB$7,BV$7,pm!$BO11:$CB11)+SUMIF(pm.35!$BO$7:$CB$7,BV$7,pm.35!$BO11:$CB11)</f>
        <v>0</v>
      </c>
      <c r="BW12" s="351">
        <f>SUMIF(pm!$BO$7:$CB$7,BW$7,pm!$BO11:$CB11)+SUMIF(pm.35!$BO$7:$CB$7,BW$7,pm.35!$BO11:$CB11)</f>
        <v>0</v>
      </c>
      <c r="BX12" s="351">
        <f>SUMIF(pm!$BO$7:$CB$7,BX$7,pm!$BO11:$CB11)+SUMIF(pm.35!$BO$7:$CB$7,BX$7,pm.35!$BO11:$CB11)</f>
        <v>0</v>
      </c>
      <c r="BY12" s="351">
        <f>SUMIF(pm!$BO$7:$CB$7,BY$7,pm!$BO11:$CB11)+SUMIF(pm.35!$BO$7:$CB$7,BY$7,pm.35!$BO11:$CB11)</f>
        <v>0</v>
      </c>
      <c r="BZ12" s="351">
        <f>SUMIF(pm!$BO$7:$CB$7,BZ$7,pm!$BO11:$CB11)+SUMIF(pm.35!$BO$7:$CB$7,BZ$7,pm.35!$BO11:$CB11)</f>
        <v>0</v>
      </c>
      <c r="CA12" s="351">
        <f>SUMIF(pm!$BO$7:$CB$7,CA$7,pm!$BO11:$CB11)+SUMIF(pm.35!$BO$7:$CB$7,CA$7,pm.35!$BO11:$CB11)</f>
        <v>0</v>
      </c>
      <c r="CB12" s="351">
        <f>SUMIF(pm!$BO$7:$CB$7,CB$7,pm!$BO11:$CB11)+SUMIF(pm.35!$BO$7:$CB$7,CB$7,pm.35!$BO11:$CB11)</f>
        <v>0</v>
      </c>
      <c r="CC12" s="351">
        <f>SUMIF(pm!$BO$7:$CB$7,CC$7,pm!$BO11:$CB11)+SUMIF(pm.35!$BO$7:$CB$7,CC$7,pm.35!$BO11:$CB11)</f>
        <v>0</v>
      </c>
      <c r="CD12" s="351">
        <f>SUMIF(pm!$BO$7:$CB$7,CD$7,pm!$BO11:$CB11)+SUMIF(pm.35!$BO$7:$CB$7,CD$7,pm.35!$BO11:$CB11)</f>
        <v>0</v>
      </c>
      <c r="CE12" s="351">
        <f>SUMIF(pm!$BO$7:$CB$7,CE$7,pm!$BO11:$CB11)+SUMIF(pm.35!$BO$7:$CB$7,CE$7,pm.35!$BO11:$CB11)</f>
        <v>0</v>
      </c>
      <c r="CF12" s="351">
        <f>SUMIF(pm!$BO$7:$CB$7,CF$7,pm!$BO11:$CB11)+SUMIF(pm.35!$BO$7:$CB$7,CF$7,pm.35!$BO11:$CB11)</f>
        <v>0</v>
      </c>
      <c r="CG12" s="351">
        <f>SUMIF(pm!$BO$7:$CB$7,CG$7,pm!$BO11:$CB11)+SUMIF(pm.35!$BO$7:$CB$7,CG$7,pm.35!$BO11:$CB11)</f>
        <v>0</v>
      </c>
      <c r="CH12" s="351">
        <f>SUMIF(pm!$BO$7:$CB$7,CH$7,pm!$BO11:$CB11)+SUMIF(pm.35!$BO$7:$CB$7,CH$7,pm.35!$BO11:$CB11)</f>
        <v>0</v>
      </c>
      <c r="CI12" s="351">
        <f>SUMIF(pm!$BO$7:$CB$7,CI$7,pm!$BO11:$CB11)+SUMIF(pm.35!$BO$7:$CB$7,CI$7,pm.35!$BO11:$CB11)</f>
        <v>0</v>
      </c>
      <c r="CJ12" s="351">
        <f>SUMIF(pm!$BO$7:$CB$7,CJ$7,pm!$BO11:$CB11)+SUMIF(pm.35!$BO$7:$CB$7,CJ$7,pm.35!$BO11:$CB11)</f>
        <v>0</v>
      </c>
      <c r="CK12" s="352">
        <f>SUMIF(pm!$BO$7:$CB$7,CK$7,pm!$BO11:$CB11)+SUMIF(pm.35!$BO$7:$CB$7,CK$7,pm.35!$BO11:$CB11)</f>
        <v>0</v>
      </c>
      <c r="CL12" s="267">
        <f t="shared" si="11"/>
        <v>0</v>
      </c>
      <c r="CM12" s="267">
        <f>SUMIF(pm!$CD$7:$CO$7,CM$7,pm!$CD11:$CO11)+SUMIF(pm.35!$CD$7:$CO$7,CM$7,pm.35!$CD11:$CO11)</f>
        <v>0</v>
      </c>
      <c r="CN12" s="267">
        <f>SUMIF(pm!$CD$7:$CO$7,CN$7,pm!$CD11:$CO11)+SUMIF(pm.35!$CD$7:$CO$7,CN$7,pm.35!$CD11:$CO11)</f>
        <v>0</v>
      </c>
      <c r="CO12" s="267">
        <f>SUMIF(pm!$CD$7:$CO$7,CO$7,pm!$CD11:$CO11)+SUMIF(pm.35!$CD$7:$CO$7,CO$7,pm.35!$CD11:$CO11)</f>
        <v>0</v>
      </c>
      <c r="CP12" s="267">
        <f>SUMIF(pm!$CD$7:$CO$7,CP$7,pm!$CD11:$CO11)+SUMIF(pm.35!$CD$7:$CO$7,CP$7,pm.35!$CD11:$CO11)</f>
        <v>0</v>
      </c>
      <c r="CQ12" s="267">
        <f>SUMIF(pm!$CD$7:$CO$7,CQ$7,pm!$CD11:$CO11)+SUMIF(pm.35!$CD$7:$CO$7,CQ$7,pm.35!$CD11:$CO11)</f>
        <v>0</v>
      </c>
      <c r="CR12" s="267">
        <f>SUMIF(pm!$CD$7:$CO$7,CR$7,pm!$CD11:$CO11)+SUMIF(pm.35!$CD$7:$CO$7,CR$7,pm.35!$CD11:$CO11)</f>
        <v>0</v>
      </c>
      <c r="CS12" s="267">
        <f>SUMIF(pm!$CD$7:$CO$7,CS$7,pm!$CD11:$CO11)+SUMIF(pm.35!$CD$7:$CO$7,CS$7,pm.35!$CD11:$CO11)</f>
        <v>0</v>
      </c>
      <c r="CT12" s="267">
        <f>SUMIF(pm!$CD$7:$CO$7,CT$7,pm!$CD11:$CO11)+SUMIF(pm.35!$CD$7:$CO$7,CT$7,pm.35!$CD11:$CO11)</f>
        <v>0</v>
      </c>
      <c r="CU12" s="267">
        <f>SUMIF(pm!$CD$7:$CO$7,CU$7,pm!$CD11:$CO11)+SUMIF(pm.35!$CD$7:$CO$7,CU$7,pm.35!$CD11:$CO11)</f>
        <v>0</v>
      </c>
      <c r="CV12" s="267">
        <f>SUMIF(pm!$CD$7:$CO$7,CV$7,pm!$CD11:$CO11)+SUMIF(pm.35!$CD$7:$CO$7,CV$7,pm.35!$CD11:$CO11)</f>
        <v>0</v>
      </c>
      <c r="CW12" s="267">
        <f>SUMIF(pm!$CD$7:$CO$7,CW$7,pm!$CD11:$CO11)+SUMIF(pm.35!$CD$7:$CO$7,CW$7,pm.35!$CD11:$CO11)</f>
        <v>0</v>
      </c>
      <c r="CX12" s="267">
        <f>SUMIF(pm!$CD$7:$CO$7,CX$7,pm!$CD11:$CO11)+SUMIF(pm.35!$CD$7:$CO$7,CX$7,pm.35!$CD11:$CO11)</f>
        <v>0</v>
      </c>
      <c r="CY12" s="267">
        <f>SUMIF(pm!$CD$7:$CO$7,CY$7,pm!$CD11:$CO11)+SUMIF(pm.35!$CD$7:$CO$7,CY$7,pm.35!$CD11:$CO11)</f>
        <v>0</v>
      </c>
      <c r="CZ12" s="267">
        <f>SUMIF(pm!$CD$7:$CO$7,CZ$7,pm!$CD11:$CO11)+SUMIF(pm.35!$CD$7:$CO$7,CZ$7,pm.35!$CD11:$CO11)</f>
        <v>0</v>
      </c>
      <c r="DA12" s="267">
        <f>SUM(CM12:CZ12)</f>
        <v>0</v>
      </c>
      <c r="DB12" s="267">
        <f t="shared" si="13"/>
        <v>0</v>
      </c>
      <c r="DC12" s="267">
        <f t="shared" si="14"/>
        <v>8271.6</v>
      </c>
      <c r="DD12" s="248">
        <f>DC12-coal!AS10</f>
        <v>0</v>
      </c>
      <c r="DE12" s="268">
        <f t="shared" si="3"/>
        <v>850.7</v>
      </c>
      <c r="DF12" s="269">
        <f t="shared" si="3"/>
        <v>981.1</v>
      </c>
      <c r="DG12" s="269">
        <f t="shared" si="3"/>
        <v>0</v>
      </c>
      <c r="DH12" s="269">
        <f t="shared" si="3"/>
        <v>0</v>
      </c>
      <c r="DI12" s="269">
        <f t="shared" si="3"/>
        <v>0</v>
      </c>
      <c r="DJ12" s="269">
        <f t="shared" si="3"/>
        <v>0</v>
      </c>
      <c r="DK12" s="269">
        <f t="shared" si="3"/>
        <v>0</v>
      </c>
      <c r="DL12" s="269">
        <f t="shared" si="3"/>
        <v>0</v>
      </c>
      <c r="DM12" s="269">
        <f t="shared" si="3"/>
        <v>0</v>
      </c>
      <c r="DN12" s="269">
        <f t="shared" si="3"/>
        <v>955.1</v>
      </c>
      <c r="DO12" s="269">
        <f t="shared" si="4"/>
        <v>1141</v>
      </c>
      <c r="DP12" s="269">
        <f t="shared" si="4"/>
        <v>4343.7</v>
      </c>
      <c r="DQ12" s="269">
        <f t="shared" si="4"/>
        <v>0</v>
      </c>
      <c r="DR12" s="269">
        <f t="shared" si="4"/>
        <v>0</v>
      </c>
      <c r="DS12" s="269">
        <f t="shared" si="4"/>
        <v>0</v>
      </c>
      <c r="DT12" s="269">
        <f t="shared" si="4"/>
        <v>0</v>
      </c>
      <c r="DU12" s="269">
        <f t="shared" si="4"/>
        <v>0</v>
      </c>
      <c r="DV12" s="269">
        <f t="shared" si="4"/>
        <v>0</v>
      </c>
      <c r="DW12" s="269">
        <f t="shared" si="4"/>
        <v>0</v>
      </c>
      <c r="DX12" s="270">
        <f t="shared" si="4"/>
        <v>0</v>
      </c>
      <c r="DY12" s="271">
        <f t="shared" si="5"/>
        <v>8271.6</v>
      </c>
      <c r="EA12" s="293">
        <f>SUMIF(kau!$AI$7:$BD$7,EA$7,kau!$AI11:$BD11)+SUMIF(pm.35!$GF$7:$GW$7,EA$7,pm.35!$GF11:$GW11)+SUMIF(pm!$GF$7:$GW$7,EA$7,pm!$GF11:$GW11)</f>
        <v>0</v>
      </c>
      <c r="EB12" s="294">
        <f>SUMIF(kau!$AI$7:$BD$7,EB$7,kau!$AI11:$BD11)+SUMIF(pm.35!$GF$7:$GW$7,EB$7,pm.35!$GF11:$GW11)+SUMIF(pm!$GF$7:$GW$7,EB$7,pm!$GF11:$GW11)</f>
        <v>0</v>
      </c>
      <c r="EC12" s="294">
        <f>SUMIF(kau!$AI$7:$BD$7,EC$7,kau!$AI11:$BD11)+SUMIF(pm.35!$GF$7:$GW$7,EC$7,pm.35!$GF11:$GW11)+SUMIF(pm!$GF$7:$GW$7,EC$7,pm!$GF11:$GW11)</f>
        <v>0</v>
      </c>
      <c r="ED12" s="294">
        <f>SUMIF(kau!$AI$7:$BD$7,ED$7,kau!$AI11:$BD11)+SUMIF(pm.35!$GF$7:$GW$7,ED$7,pm.35!$GF11:$GW11)+SUMIF(pm!$GF$7:$GW$7,ED$7,pm!$GF11:$GW11)</f>
        <v>0</v>
      </c>
      <c r="EE12" s="294">
        <f>SUMIF(kau!$AI$7:$BD$7,EE$7,kau!$AI11:$BD11)+SUMIF(pm.35!$GF$7:$GW$7,EE$7,pm.35!$GF11:$GW11)+SUMIF(pm!$GF$7:$GW$7,EE$7,pm!$GF11:$GW11)</f>
        <v>0</v>
      </c>
      <c r="EF12" s="294">
        <f>SUMIF(kau!$AI$7:$BD$7,EF$7,kau!$AI11:$BD11)+SUMIF(pm.35!$GF$7:$GW$7,EF$7,pm.35!$GF11:$GW11)+SUMIF(pm!$GF$7:$GW$7,EF$7,pm!$GF11:$GW11)</f>
        <v>0</v>
      </c>
      <c r="EG12" s="294">
        <f>SUMIF(kau!$AI$7:$BD$7,EG$7,kau!$AI11:$BD11)+SUMIF(pm.35!$GF$7:$GW$7,EG$7,pm.35!$GF11:$GW11)+SUMIF(pm!$GF$7:$GW$7,EG$7,pm!$GF11:$GW11)</f>
        <v>0</v>
      </c>
      <c r="EH12" s="294">
        <f>SUMIF(kau!$AI$7:$BD$7,EH$7,kau!$AI11:$BD11)+SUMIF(pm.35!$GF$7:$GW$7,EH$7,pm.35!$GF11:$GW11)+SUMIF(pm!$GF$7:$GW$7,EH$7,pm!$GF11:$GW11)</f>
        <v>0</v>
      </c>
      <c r="EI12" s="294">
        <f>SUMIF(kau!$AI$7:$BD$7,EI$7,kau!$AI11:$BD11)+SUMIF(pm.35!$GF$7:$GW$7,EI$7,pm.35!$GF11:$GW11)+SUMIF(pm!$GF$7:$GW$7,EI$7,pm!$GF11:$GW11)</f>
        <v>0</v>
      </c>
      <c r="EJ12" s="294">
        <f>SUMIF(kau!$AI$7:$BD$7,EJ$7,kau!$AI11:$BD11)+SUMIF(pm.35!$GF$7:$GW$7,EJ$7,pm.35!$GF11:$GW11)+SUMIF(pm!$GF$7:$GW$7,EJ$7,pm!$GF11:$GW11)</f>
        <v>0</v>
      </c>
      <c r="EK12" s="294">
        <f>SUMIF(kau!$AI$7:$BD$7,EK$7,kau!$AI11:$BD11)+SUMIF(pm.35!$GF$7:$GW$7,EK$7,pm.35!$GF11:$GW11)+SUMIF(pm!$GF$7:$GW$7,EK$7,pm!$GF11:$GW11)</f>
        <v>0</v>
      </c>
      <c r="EL12" s="294">
        <f>SUMIF(kau!$AI$7:$BD$7,EL$7,kau!$AI11:$BD11)+SUMIF(pm.35!$GF$7:$GW$7,EL$7,pm.35!$GF11:$GW11)+SUMIF(pm!$GF$7:$GW$7,EL$7,pm!$GF11:$GW11)</f>
        <v>0</v>
      </c>
      <c r="EM12" s="294">
        <f>SUMIF(kau!$AI$7:$BD$7,EM$7,kau!$AI11:$BD11)+SUMIF(pm.35!$GF$7:$GW$7,EM$7,pm.35!$GF11:$GW11)+SUMIF(pm!$GF$7:$GW$7,EM$7,pm!$GF11:$GW11)</f>
        <v>1907.2</v>
      </c>
      <c r="EN12" s="294">
        <f>SUMIF(kau!$AI$7:$BD$7,EN$7,kau!$AI11:$BD11)+SUMIF(pm.35!$GF$7:$GW$7,EN$7,pm.35!$GF11:$GW11)+SUMIF(pm!$GF$7:$GW$7,EN$7,pm!$GF11:$GW11)</f>
        <v>0</v>
      </c>
      <c r="EO12" s="294">
        <f>SUMIF(kau!$AI$7:$BD$7,EO$7,kau!$AI11:$BD11)+SUMIF(pm.35!$GF$7:$GW$7,EO$7,pm.35!$GF11:$GW11)+SUMIF(pm!$GF$7:$GW$7,EO$7,pm!$GF11:$GW11)</f>
        <v>0</v>
      </c>
      <c r="EP12" s="294">
        <f>SUMIF(kau!$AI$7:$BD$7,EP$7,kau!$AI11:$BD11)+SUMIF(pm.35!$GF$7:$GW$7,EP$7,pm.35!$GF11:$GW11)+SUMIF(pm!$GF$7:$GW$7,EP$7,pm!$GF11:$GW11)</f>
        <v>1326.1</v>
      </c>
      <c r="EQ12" s="294">
        <f>SUMIF(kau!$AI$7:$BD$7,EQ$7,kau!$AI11:$BD11)+SUMIF(pm.35!$GF$7:$GW$7,EQ$7,pm.35!$GF11:$GW11)+SUMIF(pm!$GF$7:$GW$7,EQ$7,pm!$GF11:$GW11)</f>
        <v>0</v>
      </c>
      <c r="ER12" s="294">
        <f>SUMIF(kau!$AI$7:$BD$7,ER$7,kau!$AI11:$BD11)+SUMIF(pm.35!$GF$7:$GW$7,ER$7,pm.35!$GF11:$GW11)+SUMIF(pm!$GF$7:$GW$7,ER$7,pm!$GF11:$GW11)</f>
        <v>0</v>
      </c>
      <c r="ES12" s="294">
        <f>SUMIF(kau!$AI$7:$BD$7,ES$7,kau!$AI11:$BD11)+SUMIF(pm.35!$GF$7:$GW$7,ES$7,pm.35!$GF11:$GW11)+SUMIF(pm!$GF$7:$GW$7,ES$7,pm!$GF11:$GW11)</f>
        <v>0</v>
      </c>
      <c r="ET12" s="311">
        <f>SUMIF(kau!$AI$7:$BD$7,ET$7,kau!$AI11:$BD11)+SUMIF(pm.35!$GF$7:$GW$7,ET$7,pm.35!$GF11:$GW11)+SUMIF(pm!$GF$7:$GW$7,ET$7,pm!$GF11:$GW11)</f>
        <v>0</v>
      </c>
      <c r="EU12" s="314">
        <f t="shared" si="6"/>
        <v>3233.3</v>
      </c>
    </row>
    <row r="13" spans="1:151" ht="12" customHeight="1">
      <c r="A13" s="273">
        <f t="shared" si="7"/>
        <v>45143</v>
      </c>
      <c r="B13" s="350">
        <f>SUMIF(pm.35!$C$7:$M$7,B$7,pm.35!$C12:$M12)+SUMIF(pm!$C$7:$M$7,B$7,pm!$C12:$M12)+SUMIF(kau!$M$7:$Q$7,B$7,kau!$M12:$Q12)</f>
        <v>718.6</v>
      </c>
      <c r="C13" s="351">
        <f>SUMIF(pm.35!$C$7:$M$7,C$7,pm.35!$C12:$M12)+SUMIF(pm!$C$7:$M$7,C$7,pm!$C12:$M12)+SUMIF(kau!$M$7:$Q$7,C$7,kau!$M12:$Q12)</f>
        <v>105.8</v>
      </c>
      <c r="D13" s="351">
        <f>SUMIF(pm.35!$C$7:$M$7,D$7,pm.35!$C12:$M12)+SUMIF(pm!$C$7:$M$7,D$7,pm!$C12:$M12)+SUMIF(kau!$M$7:$Q$7,D$7,kau!$M12:$Q12)</f>
        <v>0</v>
      </c>
      <c r="E13" s="351">
        <f>SUMIF(pm.35!$C$7:$M$7,E$7,pm.35!$C12:$M12)+SUMIF(pm!$C$7:$M$7,E$7,pm!$C12:$M12)+SUMIF(kau!$M$7:$Q$7,E$7,kau!$M12:$Q12)</f>
        <v>0</v>
      </c>
      <c r="F13" s="351">
        <f>SUMIF(pm.35!$C$7:$M$7,F$7,pm.35!$C12:$M12)+SUMIF(pm!$C$7:$M$7,F$7,pm!$C12:$M12)+SUMIF(kau!$M$7:$Q$7,F$7,kau!$M12:$Q12)</f>
        <v>0</v>
      </c>
      <c r="G13" s="351">
        <f>SUMIF(pm.35!$C$7:$M$7,G$7,pm.35!$C12:$M12)+SUMIF(pm!$C$7:$M$7,G$7,pm!$C12:$M12)+SUMIF(kau!$M$7:$Q$7,G$7,kau!$M12:$Q12)</f>
        <v>0</v>
      </c>
      <c r="H13" s="351">
        <f>SUMIF(pm.35!$C$7:$M$7,H$7,pm.35!$C12:$M12)+SUMIF(pm!$C$7:$M$7,H$7,pm!$C12:$M12)+SUMIF(kau!$M$7:$Q$7,H$7,kau!$M12:$Q12)</f>
        <v>0</v>
      </c>
      <c r="I13" s="351">
        <f>SUMIF(pm.35!$C$7:$M$7,I$7,pm.35!$C12:$M12)+SUMIF(pm!$C$7:$M$7,I$7,pm!$C12:$M12)+SUMIF(kau!$M$7:$Q$7,I$7,kau!$M12:$Q12)</f>
        <v>0</v>
      </c>
      <c r="J13" s="351">
        <f>SUMIF(pm.35!$C$7:$M$7,J$7,pm.35!$C12:$M12)+SUMIF(pm!$C$7:$M$7,J$7,pm!$C12:$M12)+SUMIF(kau!$M$7:$Q$7,J$7,kau!$M12:$Q12)</f>
        <v>0</v>
      </c>
      <c r="K13" s="351">
        <f>SUMIF(pm.35!$C$7:$M$7,K$7,pm.35!$C12:$M12)+SUMIF(pm!$C$7:$M$7,K$7,pm!$C12:$M12)+SUMIF(kau!$M$7:$Q$7,K$7,kau!$M12:$Q12)</f>
        <v>0</v>
      </c>
      <c r="L13" s="351">
        <f>SUMIF(pm.35!$C$7:$M$7,L$7,pm.35!$C12:$M12)+SUMIF(pm!$C$7:$M$7,L$7,pm!$C12:$M12)+SUMIF(kau!$M$7:$Q$7,L$7,kau!$M12:$Q12)</f>
        <v>0</v>
      </c>
      <c r="M13" s="351">
        <f>SUMIF(pm.35!$C$7:$M$7,M$7,pm.35!$C12:$M12)+SUMIF(pm!$C$7:$M$7,M$7,pm!$C12:$M12)+SUMIF(kau!$M$7:$Q$7,M$7,kau!$M12:$Q12)</f>
        <v>0</v>
      </c>
      <c r="N13" s="352">
        <f>SUMIF(pm.35!$C$7:$M$7,N$7,pm.35!$C12:$M12)+SUMIF(pm!$C$7:$M$7,N$7,pm!$C12:$M12)+SUMIF(kau!$M$7:$Q$7,N$7,kau!$M12:$Q12)</f>
        <v>0</v>
      </c>
      <c r="O13" s="267">
        <f t="shared" si="0"/>
        <v>824.4</v>
      </c>
      <c r="P13" s="351">
        <f>SUMIF(pm!$O$7:$Z$7,P$7,pm!$O12:$Z12)+SUMIF(pm.35!$O$7:$Z$7,P$7,pm.35!$O12:$Z12)+SUMIF(kau!$S$7:$AG$7,P$7,kau!$S12:$AG12)</f>
        <v>79.599999999999994</v>
      </c>
      <c r="Q13" s="351">
        <f>SUMIF(pm!$O$7:$Z$7,Q$7,pm!$O12:$Z12)+SUMIF(pm.35!$O$7:$Z$7,Q$7,pm.35!$O12:$Z12)+SUMIF(kau!$S$7:$AG$7,Q$7,kau!$S12:$AG12)</f>
        <v>318.60000000000002</v>
      </c>
      <c r="R13" s="351">
        <f>SUMIF(pm!$O$7:$Z$7,R$7,pm!$O12:$Z12)+SUMIF(pm.35!$O$7:$Z$7,R$7,pm.35!$O12:$Z12)+SUMIF(kau!$S$7:$AG$7,R$7,kau!$S12:$AG12)</f>
        <v>0</v>
      </c>
      <c r="S13" s="351">
        <f>SUMIF(pm!$O$7:$Z$7,S$7,pm!$O12:$Z12)+SUMIF(pm.35!$O$7:$Z$7,S$7,pm.35!$O12:$Z12)+SUMIF(kau!$S$7:$AG$7,S$7,kau!$S12:$AG12)</f>
        <v>0</v>
      </c>
      <c r="T13" s="351">
        <f>SUMIF(pm!$O$7:$Z$7,T$7,pm!$O12:$Z12)+SUMIF(pm.35!$O$7:$Z$7,T$7,pm.35!$O12:$Z12)+SUMIF(kau!$S$7:$AG$7,T$7,kau!$S12:$AG12)</f>
        <v>0</v>
      </c>
      <c r="U13" s="351">
        <f>SUMIF(pm!$O$7:$Z$7,U$7,pm!$O12:$Z12)+SUMIF(pm.35!$O$7:$Z$7,U$7,pm.35!$O12:$Z12)+SUMIF(kau!$S$7:$AG$7,U$7,kau!$S12:$AG12)</f>
        <v>0</v>
      </c>
      <c r="V13" s="351">
        <f>SUMIF(pm!$O$7:$Z$7,V$7,pm!$O12:$Z12)+SUMIF(pm.35!$O$7:$Z$7,V$7,pm.35!$O12:$Z12)+SUMIF(kau!$S$7:$AG$7,V$7,kau!$S12:$AG12)</f>
        <v>0</v>
      </c>
      <c r="W13" s="351">
        <f>SUMIF(pm!$O$7:$Z$7,W$7,pm!$O12:$Z12)+SUMIF(pm.35!$O$7:$Z$7,W$7,pm.35!$O12:$Z12)+SUMIF(kau!$S$7:$AG$7,W$7,kau!$S12:$AG12)</f>
        <v>0</v>
      </c>
      <c r="X13" s="351">
        <f>SUMIF(pm!$O$7:$Z$7,X$7,pm!$O12:$Z12)+SUMIF(pm.35!$O$7:$Z$7,X$7,pm.35!$O12:$Z12)+SUMIF(kau!$S$7:$AG$7,X$7,kau!$S12:$AG12)</f>
        <v>0</v>
      </c>
      <c r="Y13" s="351">
        <f>SUMIF(pm!$O$7:$Z$7,Y$7,pm!$O12:$Z12)+SUMIF(pm.35!$O$7:$Z$7,Y$7,pm.35!$O12:$Z12)+SUMIF(kau!$S$7:$AG$7,Y$7,kau!$S12:$AG12)</f>
        <v>0</v>
      </c>
      <c r="Z13" s="351">
        <f>SUMIF(pm!$O$7:$Z$7,Z$7,pm!$O12:$Z12)+SUMIF(pm.35!$O$7:$Z$7,Z$7,pm.35!$O12:$Z12)+SUMIF(kau!$S$7:$AG$7,Z$7,kau!$S12:$AG12)</f>
        <v>0</v>
      </c>
      <c r="AA13" s="351">
        <f>SUMIF(pm!$O$7:$Z$7,AA$7,pm!$O12:$Z12)+SUMIF(pm.35!$O$7:$Z$7,AA$7,pm.35!$O12:$Z12)+SUMIF(kau!$S$7:$AG$7,AA$7,kau!$S12:$AG12)</f>
        <v>0</v>
      </c>
      <c r="AB13" s="351">
        <f>SUMIF(pm!$O$7:$Z$7,AB$7,pm!$O12:$Z12)+SUMIF(pm.35!$O$7:$Z$7,AB$7,pm.35!$O12:$Z12)+SUMIF(kau!$S$7:$AG$7,AB$7,kau!$S12:$AG12)</f>
        <v>0</v>
      </c>
      <c r="AC13" s="351">
        <f>SUMIF(pm!$O$7:$Z$7,AC$7,pm!$O12:$Z12)+SUMIF(pm.35!$O$7:$Z$7,AC$7,pm.35!$O12:$Z12)+SUMIF(kau!$S$7:$AG$7,AC$7,kau!$S12:$AG12)</f>
        <v>0</v>
      </c>
      <c r="AD13" s="352">
        <f>SUMIF(pm!$O$7:$Z$7,AD$7,pm!$O12:$Z12)+SUMIF(pm.35!$O$7:$Z$7,AD$7,pm.35!$O12:$Z12)+SUMIF(kau!$S$7:$AG$7,AD$7,kau!$S12:$AG12)</f>
        <v>0</v>
      </c>
      <c r="AE13" s="267">
        <f t="shared" si="8"/>
        <v>398.20000000000005</v>
      </c>
      <c r="AF13" s="351">
        <f>SUMIF(pm!$AB$7:$AM$7,AF$7,pm!$AB12:$AM12)+SUMIF(pm.35!$AB$7:$AM$7,AF$7,pm.35!$AB12:$AM12)</f>
        <v>0</v>
      </c>
      <c r="AG13" s="351">
        <f>SUMIF(pm!$AB$7:$AM$7,AG$7,pm!$AB12:$AM12)+SUMIF(pm.35!$AB$7:$AM$7,AG$7,pm.35!$AB12:$AM12)</f>
        <v>0</v>
      </c>
      <c r="AH13" s="351">
        <f>SUMIF(pm!$AB$7:$AM$7,AH$7,pm!$AB12:$AM12)+SUMIF(pm.35!$AB$7:$AM$7,AH$7,pm.35!$AB12:$AM12)</f>
        <v>0</v>
      </c>
      <c r="AI13" s="351">
        <f>SUMIF(pm!$AB$7:$AM$7,AI$7,pm!$AB12:$AM12)+SUMIF(pm.35!$AB$7:$AM$7,AI$7,pm.35!$AB12:$AM12)</f>
        <v>557.20000000000005</v>
      </c>
      <c r="AJ13" s="351">
        <f>SUMIF(pm!$AB$7:$AM$7,AJ$7,pm!$AB12:$AM12)+SUMIF(pm.35!$AB$7:$AM$7,AJ$7,pm.35!$AB12:$AM12)</f>
        <v>0</v>
      </c>
      <c r="AK13" s="351">
        <f>SUMIF(pm!$AB$7:$AM$7,AK$7,pm!$AB12:$AM12)+SUMIF(pm.35!$AB$7:$AM$7,AK$7,pm.35!$AB12:$AM12)</f>
        <v>0</v>
      </c>
      <c r="AL13" s="351">
        <f>SUMIF(pm!$AB$7:$AM$7,AL$7,pm!$AB12:$AM12)+SUMIF(pm.35!$AB$7:$AM$7,AL$7,pm.35!$AB12:$AM12)</f>
        <v>0</v>
      </c>
      <c r="AM13" s="351">
        <f>SUMIF(pm!$AB$7:$AM$7,AM$7,pm!$AB12:$AM12)+SUMIF(pm.35!$AB$7:$AM$7,AM$7,pm.35!$AB12:$AM12)</f>
        <v>0</v>
      </c>
      <c r="AN13" s="351">
        <f>SUMIF(pm!$AB$7:$AM$7,AN$7,pm!$AB12:$AM12)+SUMIF(pm.35!$AB$7:$AM$7,AN$7,pm.35!$AB12:$AM12)</f>
        <v>7372.5</v>
      </c>
      <c r="AO13" s="351">
        <f>SUMIF(pm!$AB$7:$AM$7,AO$7,pm!$AB12:$AM12)+SUMIF(pm.35!$AB$7:$AM$7,AO$7,pm.35!$AB12:$AM12)</f>
        <v>0</v>
      </c>
      <c r="AP13" s="351">
        <f>SUMIF(pm!$AB$7:$AM$7,AP$7,pm!$AB12:$AM12)+SUMIF(pm.35!$AB$7:$AM$7,AP$7,pm.35!$AB12:$AM12)</f>
        <v>0</v>
      </c>
      <c r="AQ13" s="351">
        <f>SUMIF(pm!$AB$7:$AM$7,AQ$7,pm!$AB12:$AM12)+SUMIF(pm.35!$AB$7:$AM$7,AQ$7,pm.35!$AB12:$AM12)</f>
        <v>0</v>
      </c>
      <c r="AR13" s="351">
        <f>SUMIF(pm!$AB$7:$AM$7,AR$7,pm!$AB12:$AM12)+SUMIF(pm.35!$AB$7:$AM$7,AR$7,pm.35!$AB12:$AM12)</f>
        <v>0</v>
      </c>
      <c r="AS13" s="352">
        <f>SUMIF(pm!$AB$7:$AM$7,AS$7,pm!$AB12:$AM12)+SUMIF(pm.35!$AB$7:$AM$7,AS$7,pm.35!$AB12:$AM12)</f>
        <v>0</v>
      </c>
      <c r="AT13" s="267">
        <f t="shared" si="1"/>
        <v>7929.7</v>
      </c>
      <c r="AU13" s="351">
        <f>SUMIF(pm!$AO$7:$BB$7,AU$7,pm!$AO12:$BB12)+SUMIF(pm.35!$AO$7:$BB$7,AU$7,pm.35!$AO12:$BB12)</f>
        <v>0</v>
      </c>
      <c r="AV13" s="351">
        <f>SUMIF(pm!$AO$7:$BB$7,AV$7,pm!$AO12:$BB12)+SUMIF(pm.35!$AO$7:$BB$7,AV$7,pm.35!$AO12:$BB12)</f>
        <v>0</v>
      </c>
      <c r="AW13" s="351">
        <f>SUMIF(pm!$AO$7:$BB$7,AW$7,pm!$AO12:$BB12)+SUMIF(pm.35!$AO$7:$BB$7,AW$7,pm.35!$AO12:$BB12)</f>
        <v>0</v>
      </c>
      <c r="AX13" s="351">
        <f>SUMIF(pm!$AO$7:$BB$7,AX$7,pm!$AO12:$BB12)+SUMIF(pm.35!$AO$7:$BB$7,AX$7,pm.35!$AO12:$BB12)</f>
        <v>0</v>
      </c>
      <c r="AY13" s="351">
        <f>SUMIF(pm!$AO$7:$BB$7,AY$7,pm!$AO12:$BB12)+SUMIF(pm.35!$AO$7:$BB$7,AY$7,pm.35!$AO12:$BB12)</f>
        <v>0</v>
      </c>
      <c r="AZ13" s="351">
        <f>SUMIF(pm!$AO$7:$BB$7,AZ$7,pm!$AO12:$BB12)+SUMIF(pm.35!$AO$7:$BB$7,AZ$7,pm.35!$AO12:$BB12)</f>
        <v>0</v>
      </c>
      <c r="BA13" s="351">
        <f>SUMIF(pm!$AO$7:$BB$7,BA$7,pm!$AO12:$BB12)+SUMIF(pm.35!$AO$7:$BB$7,BA$7,pm.35!$AO12:$BB12)</f>
        <v>0</v>
      </c>
      <c r="BB13" s="351">
        <f>SUMIF(pm!$AO$7:$BB$7,BB$7,pm!$AO12:$BB12)+SUMIF(pm.35!$AO$7:$BB$7,BB$7,pm.35!$AO12:$BB12)</f>
        <v>0</v>
      </c>
      <c r="BC13" s="351">
        <f>SUMIF(pm!$AO$7:$BB$7,BC$7,pm!$AO12:$BB12)+SUMIF(pm.35!$AO$7:$BB$7,BC$7,pm.35!$AO12:$BB12)</f>
        <v>0</v>
      </c>
      <c r="BD13" s="351">
        <f>SUMIF(pm!$AO$7:$BB$7,BD$7,pm!$AO12:$BB12)+SUMIF(pm.35!$AO$7:$BB$7,BD$7,pm.35!$AO12:$BB12)</f>
        <v>0</v>
      </c>
      <c r="BE13" s="351">
        <f>SUMIF(pm!$AO$7:$BB$7,BE$7,pm!$AO12:$BB12)+SUMIF(pm.35!$AO$7:$BB$7,BE$7,pm.35!$AO12:$BB12)</f>
        <v>0</v>
      </c>
      <c r="BF13" s="351">
        <f>SUMIF(pm!$AO$7:$BB$7,BF$7,pm!$AO12:$BB12)+SUMIF(pm.35!$AO$7:$BB$7,BF$7,pm.35!$AO12:$BB12)</f>
        <v>0</v>
      </c>
      <c r="BG13" s="351">
        <f>SUMIF(pm!$AO$7:$BB$7,BG$7,pm!$AO12:$BB12)+SUMIF(pm.35!$AO$7:$BB$7,BG$7,pm.35!$AO12:$BB12)</f>
        <v>0</v>
      </c>
      <c r="BH13" s="352">
        <f>SUMIF(pm!$AO$7:$BB$7,BH$7,pm!$AO12:$BB12)+SUMIF(pm.35!$AO$7:$BB$7,BH$7,pm.35!$AO12:$BB12)</f>
        <v>0</v>
      </c>
      <c r="BI13" s="267">
        <f t="shared" si="9"/>
        <v>0</v>
      </c>
      <c r="BJ13" s="267">
        <f>SUMIF(pm!$BD$7:$BM$7,BJ$7,pm!$BD12:$BM12)+SUMIF(pm.35!$BD$7:$BM$7,BJ$7,pm.35!$BD12:$BM12)</f>
        <v>0</v>
      </c>
      <c r="BK13" s="267">
        <f>SUMIF(pm!$BD$7:$BM$7,BK$7,pm!$BD12:$BM12)+SUMIF(pm.35!$BD$7:$BM$7,BK$7,pm.35!$BD12:$BM12)</f>
        <v>0</v>
      </c>
      <c r="BL13" s="267">
        <f>SUMIF(pm!$BD$7:$BM$7,BL$7,pm!$BD12:$BM12)+SUMIF(pm.35!$BD$7:$BM$7,BL$7,pm.35!$BD12:$BM12)</f>
        <v>0</v>
      </c>
      <c r="BM13" s="267">
        <f>SUMIF(pm!$BD$7:$BM$7,BM$7,pm!$BD12:$BM12)+SUMIF(pm.35!$BD$7:$BM$7,BM$7,pm.35!$BD12:$BM12)</f>
        <v>0</v>
      </c>
      <c r="BN13" s="267">
        <f>SUMIF(pm!$BD$7:$BM$7,BN$7,pm!$BD12:$BM12)+SUMIF(pm.35!$BD$7:$BM$7,BN$7,pm.35!$BD12:$BM12)</f>
        <v>0</v>
      </c>
      <c r="BO13" s="267">
        <f>SUMIF(pm!$BD$7:$BM$7,BO$7,pm!$BD12:$BM12)+SUMIF(pm.35!$BD$7:$BM$7,BO$7,pm.35!$BD12:$BM12)</f>
        <v>0</v>
      </c>
      <c r="BP13" s="267">
        <f>SUMIF(pm!$BD$7:$BM$7,BP$7,pm!$BD12:$BM12)+SUMIF(pm.35!$BD$7:$BM$7,BP$7,pm.35!$BD12:$BM12)</f>
        <v>0</v>
      </c>
      <c r="BQ13" s="267">
        <f>SUMIF(pm!$BD$7:$BM$7,BQ$7,pm!$BD12:$BM12)+SUMIF(pm.35!$BD$7:$BM$7,BQ$7,pm.35!$BD12:$BM12)</f>
        <v>0</v>
      </c>
      <c r="BR13" s="267">
        <f>SUMIF(pm!$BD$7:$BM$7,BR$7,pm!$BD12:$BM12)+SUMIF(pm.35!$BD$7:$BM$7,BR$7,pm.35!$BD12:$BM12)</f>
        <v>0</v>
      </c>
      <c r="BS13" s="267">
        <f>SUMIF(pm!$BD$7:$BM$7,BS$7,pm!$BD12:$BM12)+SUMIF(pm.35!$BD$7:$BM$7,BS$7,pm.35!$BD12:$BM12)</f>
        <v>0</v>
      </c>
      <c r="BT13" s="267">
        <f t="shared" si="10"/>
        <v>0</v>
      </c>
      <c r="BU13" s="267">
        <f t="shared" si="2"/>
        <v>9152.2999999999993</v>
      </c>
      <c r="BV13" s="350">
        <f>SUMIF(pm!$BO$7:$CB$7,BV$7,pm!$BO12:$CB12)+SUMIF(pm.35!$BO$7:$CB$7,BV$7,pm.35!$BO12:$CB12)</f>
        <v>0</v>
      </c>
      <c r="BW13" s="351">
        <f>SUMIF(pm!$BO$7:$CB$7,BW$7,pm!$BO12:$CB12)+SUMIF(pm.35!$BO$7:$CB$7,BW$7,pm.35!$BO12:$CB12)</f>
        <v>0</v>
      </c>
      <c r="BX13" s="351">
        <f>SUMIF(pm!$BO$7:$CB$7,BX$7,pm!$BO12:$CB12)+SUMIF(pm.35!$BO$7:$CB$7,BX$7,pm.35!$BO12:$CB12)</f>
        <v>0</v>
      </c>
      <c r="BY13" s="351">
        <f>SUMIF(pm!$BO$7:$CB$7,BY$7,pm!$BO12:$CB12)+SUMIF(pm.35!$BO$7:$CB$7,BY$7,pm.35!$BO12:$CB12)</f>
        <v>0</v>
      </c>
      <c r="BZ13" s="351">
        <f>SUMIF(pm!$BO$7:$CB$7,BZ$7,pm!$BO12:$CB12)+SUMIF(pm.35!$BO$7:$CB$7,BZ$7,pm.35!$BO12:$CB12)</f>
        <v>0</v>
      </c>
      <c r="CA13" s="351">
        <f>SUMIF(pm!$BO$7:$CB$7,CA$7,pm!$BO12:$CB12)+SUMIF(pm.35!$BO$7:$CB$7,CA$7,pm.35!$BO12:$CB12)</f>
        <v>0</v>
      </c>
      <c r="CB13" s="351">
        <f>SUMIF(pm!$BO$7:$CB$7,CB$7,pm!$BO12:$CB12)+SUMIF(pm.35!$BO$7:$CB$7,CB$7,pm.35!$BO12:$CB12)</f>
        <v>0</v>
      </c>
      <c r="CC13" s="351">
        <f>SUMIF(pm!$BO$7:$CB$7,CC$7,pm!$BO12:$CB12)+SUMIF(pm.35!$BO$7:$CB$7,CC$7,pm.35!$BO12:$CB12)</f>
        <v>0</v>
      </c>
      <c r="CD13" s="351">
        <f>SUMIF(pm!$BO$7:$CB$7,CD$7,pm!$BO12:$CB12)+SUMIF(pm.35!$BO$7:$CB$7,CD$7,pm.35!$BO12:$CB12)</f>
        <v>0</v>
      </c>
      <c r="CE13" s="351">
        <f>SUMIF(pm!$BO$7:$CB$7,CE$7,pm!$BO12:$CB12)+SUMIF(pm.35!$BO$7:$CB$7,CE$7,pm.35!$BO12:$CB12)</f>
        <v>0</v>
      </c>
      <c r="CF13" s="351">
        <f>SUMIF(pm!$BO$7:$CB$7,CF$7,pm!$BO12:$CB12)+SUMIF(pm.35!$BO$7:$CB$7,CF$7,pm.35!$BO12:$CB12)</f>
        <v>0</v>
      </c>
      <c r="CG13" s="351">
        <f>SUMIF(pm!$BO$7:$CB$7,CG$7,pm!$BO12:$CB12)+SUMIF(pm.35!$BO$7:$CB$7,CG$7,pm.35!$BO12:$CB12)</f>
        <v>0</v>
      </c>
      <c r="CH13" s="351">
        <f>SUMIF(pm!$BO$7:$CB$7,CH$7,pm!$BO12:$CB12)+SUMIF(pm.35!$BO$7:$CB$7,CH$7,pm.35!$BO12:$CB12)</f>
        <v>0</v>
      </c>
      <c r="CI13" s="351">
        <f>SUMIF(pm!$BO$7:$CB$7,CI$7,pm!$BO12:$CB12)+SUMIF(pm.35!$BO$7:$CB$7,CI$7,pm.35!$BO12:$CB12)</f>
        <v>0</v>
      </c>
      <c r="CJ13" s="351">
        <f>SUMIF(pm!$BO$7:$CB$7,CJ$7,pm!$BO12:$CB12)+SUMIF(pm.35!$BO$7:$CB$7,CJ$7,pm.35!$BO12:$CB12)</f>
        <v>0</v>
      </c>
      <c r="CK13" s="352">
        <f>SUMIF(pm!$BO$7:$CB$7,CK$7,pm!$BO12:$CB12)+SUMIF(pm.35!$BO$7:$CB$7,CK$7,pm.35!$BO12:$CB12)</f>
        <v>0</v>
      </c>
      <c r="CL13" s="267">
        <f t="shared" si="11"/>
        <v>0</v>
      </c>
      <c r="CM13" s="267">
        <f>SUMIF(pm!$CD$7:$CO$7,CM$7,pm!$CD12:$CO12)+SUMIF(pm.35!$CD$7:$CO$7,CM$7,pm.35!$CD12:$CO12)</f>
        <v>0</v>
      </c>
      <c r="CN13" s="267">
        <f>SUMIF(pm!$CD$7:$CO$7,CN$7,pm!$CD12:$CO12)+SUMIF(pm.35!$CD$7:$CO$7,CN$7,pm.35!$CD12:$CO12)</f>
        <v>0</v>
      </c>
      <c r="CO13" s="267">
        <f>SUMIF(pm!$CD$7:$CO$7,CO$7,pm!$CD12:$CO12)+SUMIF(pm.35!$CD$7:$CO$7,CO$7,pm.35!$CD12:$CO12)</f>
        <v>0</v>
      </c>
      <c r="CP13" s="267">
        <f>SUMIF(pm!$CD$7:$CO$7,CP$7,pm!$CD12:$CO12)+SUMIF(pm.35!$CD$7:$CO$7,CP$7,pm.35!$CD12:$CO12)</f>
        <v>0</v>
      </c>
      <c r="CQ13" s="267">
        <f>SUMIF(pm!$CD$7:$CO$7,CQ$7,pm!$CD12:$CO12)+SUMIF(pm.35!$CD$7:$CO$7,CQ$7,pm.35!$CD12:$CO12)</f>
        <v>0</v>
      </c>
      <c r="CR13" s="267">
        <f>SUMIF(pm!$CD$7:$CO$7,CR$7,pm!$CD12:$CO12)+SUMIF(pm.35!$CD$7:$CO$7,CR$7,pm.35!$CD12:$CO12)</f>
        <v>0</v>
      </c>
      <c r="CS13" s="267">
        <f>SUMIF(pm!$CD$7:$CO$7,CS$7,pm!$CD12:$CO12)+SUMIF(pm.35!$CD$7:$CO$7,CS$7,pm.35!$CD12:$CO12)</f>
        <v>0</v>
      </c>
      <c r="CT13" s="267">
        <f>SUMIF(pm!$CD$7:$CO$7,CT$7,pm!$CD12:$CO12)+SUMIF(pm.35!$CD$7:$CO$7,CT$7,pm.35!$CD12:$CO12)</f>
        <v>0</v>
      </c>
      <c r="CU13" s="267">
        <f>SUMIF(pm!$CD$7:$CO$7,CU$7,pm!$CD12:$CO12)+SUMIF(pm.35!$CD$7:$CO$7,CU$7,pm.35!$CD12:$CO12)</f>
        <v>0</v>
      </c>
      <c r="CV13" s="267">
        <f>SUMIF(pm!$CD$7:$CO$7,CV$7,pm!$CD12:$CO12)+SUMIF(pm.35!$CD$7:$CO$7,CV$7,pm.35!$CD12:$CO12)</f>
        <v>0</v>
      </c>
      <c r="CW13" s="267">
        <f>SUMIF(pm!$CD$7:$CO$7,CW$7,pm!$CD12:$CO12)+SUMIF(pm.35!$CD$7:$CO$7,CW$7,pm.35!$CD12:$CO12)</f>
        <v>0</v>
      </c>
      <c r="CX13" s="267">
        <f>SUMIF(pm!$CD$7:$CO$7,CX$7,pm!$CD12:$CO12)+SUMIF(pm.35!$CD$7:$CO$7,CX$7,pm.35!$CD12:$CO12)</f>
        <v>0</v>
      </c>
      <c r="CY13" s="267">
        <f>SUMIF(pm!$CD$7:$CO$7,CY$7,pm!$CD12:$CO12)+SUMIF(pm.35!$CD$7:$CO$7,CY$7,pm.35!$CD12:$CO12)</f>
        <v>0</v>
      </c>
      <c r="CZ13" s="267">
        <f>SUMIF(pm!$CD$7:$CO$7,CZ$7,pm!$CD12:$CO12)+SUMIF(pm.35!$CD$7:$CO$7,CZ$7,pm.35!$CD12:$CO12)</f>
        <v>0</v>
      </c>
      <c r="DA13" s="267">
        <f t="shared" si="12"/>
        <v>0</v>
      </c>
      <c r="DB13" s="267">
        <f t="shared" si="13"/>
        <v>0</v>
      </c>
      <c r="DC13" s="267">
        <f t="shared" si="14"/>
        <v>9152.2999999999993</v>
      </c>
      <c r="DD13" s="248">
        <f>DC13-coal!AS11</f>
        <v>0</v>
      </c>
      <c r="DE13" s="268">
        <f t="shared" si="3"/>
        <v>798.2</v>
      </c>
      <c r="DF13" s="269">
        <f t="shared" si="3"/>
        <v>424.40000000000003</v>
      </c>
      <c r="DG13" s="269">
        <f t="shared" si="3"/>
        <v>0</v>
      </c>
      <c r="DH13" s="269">
        <f t="shared" si="3"/>
        <v>0</v>
      </c>
      <c r="DI13" s="269">
        <f t="shared" si="3"/>
        <v>0</v>
      </c>
      <c r="DJ13" s="269">
        <f t="shared" si="3"/>
        <v>557.20000000000005</v>
      </c>
      <c r="DK13" s="269">
        <f t="shared" si="3"/>
        <v>0</v>
      </c>
      <c r="DL13" s="269">
        <f t="shared" si="3"/>
        <v>0</v>
      </c>
      <c r="DM13" s="269">
        <f t="shared" si="3"/>
        <v>0</v>
      </c>
      <c r="DN13" s="269">
        <f t="shared" si="3"/>
        <v>0</v>
      </c>
      <c r="DO13" s="269">
        <f t="shared" si="4"/>
        <v>0</v>
      </c>
      <c r="DP13" s="269">
        <f t="shared" si="4"/>
        <v>7372.5</v>
      </c>
      <c r="DQ13" s="269">
        <f t="shared" si="4"/>
        <v>0</v>
      </c>
      <c r="DR13" s="269">
        <f t="shared" si="4"/>
        <v>0</v>
      </c>
      <c r="DS13" s="269">
        <f t="shared" si="4"/>
        <v>0</v>
      </c>
      <c r="DT13" s="269">
        <f t="shared" si="4"/>
        <v>0</v>
      </c>
      <c r="DU13" s="269">
        <f t="shared" si="4"/>
        <v>0</v>
      </c>
      <c r="DV13" s="269">
        <f t="shared" si="4"/>
        <v>0</v>
      </c>
      <c r="DW13" s="269">
        <f t="shared" si="4"/>
        <v>0</v>
      </c>
      <c r="DX13" s="270">
        <f t="shared" si="4"/>
        <v>0</v>
      </c>
      <c r="DY13" s="271">
        <f t="shared" si="5"/>
        <v>9152.2999999999993</v>
      </c>
      <c r="EA13" s="293">
        <f>SUMIF(kau!$AI$7:$BD$7,EA$7,kau!$AI12:$BD12)+SUMIF(pm.35!$GF$7:$GW$7,EA$7,pm.35!$GF12:$GW12)+SUMIF(pm!$GF$7:$GW$7,EA$7,pm!$GF12:$GW12)</f>
        <v>0</v>
      </c>
      <c r="EB13" s="294">
        <f>SUMIF(kau!$AI$7:$BD$7,EB$7,kau!$AI12:$BD12)+SUMIF(pm.35!$GF$7:$GW$7,EB$7,pm.35!$GF12:$GW12)+SUMIF(pm!$GF$7:$GW$7,EB$7,pm!$GF12:$GW12)</f>
        <v>0</v>
      </c>
      <c r="EC13" s="294">
        <f>SUMIF(kau!$AI$7:$BD$7,EC$7,kau!$AI12:$BD12)+SUMIF(pm.35!$GF$7:$GW$7,EC$7,pm.35!$GF12:$GW12)+SUMIF(pm!$GF$7:$GW$7,EC$7,pm!$GF12:$GW12)</f>
        <v>0</v>
      </c>
      <c r="ED13" s="294">
        <f>SUMIF(kau!$AI$7:$BD$7,ED$7,kau!$AI12:$BD12)+SUMIF(pm.35!$GF$7:$GW$7,ED$7,pm.35!$GF12:$GW12)+SUMIF(pm!$GF$7:$GW$7,ED$7,pm!$GF12:$GW12)</f>
        <v>0</v>
      </c>
      <c r="EE13" s="294">
        <f>SUMIF(kau!$AI$7:$BD$7,EE$7,kau!$AI12:$BD12)+SUMIF(pm.35!$GF$7:$GW$7,EE$7,pm.35!$GF12:$GW12)+SUMIF(pm!$GF$7:$GW$7,EE$7,pm!$GF12:$GW12)</f>
        <v>0</v>
      </c>
      <c r="EF13" s="294">
        <f>SUMIF(kau!$AI$7:$BD$7,EF$7,kau!$AI12:$BD12)+SUMIF(pm.35!$GF$7:$GW$7,EF$7,pm.35!$GF12:$GW12)+SUMIF(pm!$GF$7:$GW$7,EF$7,pm!$GF12:$GW12)</f>
        <v>0</v>
      </c>
      <c r="EG13" s="294">
        <f>SUMIF(kau!$AI$7:$BD$7,EG$7,kau!$AI12:$BD12)+SUMIF(pm.35!$GF$7:$GW$7,EG$7,pm.35!$GF12:$GW12)+SUMIF(pm!$GF$7:$GW$7,EG$7,pm!$GF12:$GW12)</f>
        <v>0</v>
      </c>
      <c r="EH13" s="294">
        <f>SUMIF(kau!$AI$7:$BD$7,EH$7,kau!$AI12:$BD12)+SUMIF(pm.35!$GF$7:$GW$7,EH$7,pm.35!$GF12:$GW12)+SUMIF(pm!$GF$7:$GW$7,EH$7,pm!$GF12:$GW12)</f>
        <v>0</v>
      </c>
      <c r="EI13" s="294">
        <f>SUMIF(kau!$AI$7:$BD$7,EI$7,kau!$AI12:$BD12)+SUMIF(pm.35!$GF$7:$GW$7,EI$7,pm.35!$GF12:$GW12)+SUMIF(pm!$GF$7:$GW$7,EI$7,pm!$GF12:$GW12)</f>
        <v>0</v>
      </c>
      <c r="EJ13" s="294">
        <f>SUMIF(kau!$AI$7:$BD$7,EJ$7,kau!$AI12:$BD12)+SUMIF(pm.35!$GF$7:$GW$7,EJ$7,pm.35!$GF12:$GW12)+SUMIF(pm!$GF$7:$GW$7,EJ$7,pm!$GF12:$GW12)</f>
        <v>0</v>
      </c>
      <c r="EK13" s="294">
        <f>SUMIF(kau!$AI$7:$BD$7,EK$7,kau!$AI12:$BD12)+SUMIF(pm.35!$GF$7:$GW$7,EK$7,pm.35!$GF12:$GW12)+SUMIF(pm!$GF$7:$GW$7,EK$7,pm!$GF12:$GW12)</f>
        <v>0</v>
      </c>
      <c r="EL13" s="294">
        <f>SUMIF(kau!$AI$7:$BD$7,EL$7,kau!$AI12:$BD12)+SUMIF(pm.35!$GF$7:$GW$7,EL$7,pm.35!$GF12:$GW12)+SUMIF(pm!$GF$7:$GW$7,EL$7,pm!$GF12:$GW12)</f>
        <v>0</v>
      </c>
      <c r="EM13" s="294">
        <f>SUMIF(kau!$AI$7:$BD$7,EM$7,kau!$AI12:$BD12)+SUMIF(pm.35!$GF$7:$GW$7,EM$7,pm.35!$GF12:$GW12)+SUMIF(pm!$GF$7:$GW$7,EM$7,pm!$GF12:$GW12)</f>
        <v>80.2</v>
      </c>
      <c r="EN13" s="294">
        <f>SUMIF(kau!$AI$7:$BD$7,EN$7,kau!$AI12:$BD12)+SUMIF(pm.35!$GF$7:$GW$7,EN$7,pm.35!$GF12:$GW12)+SUMIF(pm!$GF$7:$GW$7,EN$7,pm!$GF12:$GW12)</f>
        <v>0</v>
      </c>
      <c r="EO13" s="294">
        <f>SUMIF(kau!$AI$7:$BD$7,EO$7,kau!$AI12:$BD12)+SUMIF(pm.35!$GF$7:$GW$7,EO$7,pm.35!$GF12:$GW12)+SUMIF(pm!$GF$7:$GW$7,EO$7,pm!$GF12:$GW12)</f>
        <v>0</v>
      </c>
      <c r="EP13" s="294">
        <f>SUMIF(kau!$AI$7:$BD$7,EP$7,kau!$AI12:$BD12)+SUMIF(pm.35!$GF$7:$GW$7,EP$7,pm.35!$GF12:$GW12)+SUMIF(pm!$GF$7:$GW$7,EP$7,pm!$GF12:$GW12)</f>
        <v>1461.2</v>
      </c>
      <c r="EQ13" s="294">
        <f>SUMIF(kau!$AI$7:$BD$7,EQ$7,kau!$AI12:$BD12)+SUMIF(pm.35!$GF$7:$GW$7,EQ$7,pm.35!$GF12:$GW12)+SUMIF(pm!$GF$7:$GW$7,EQ$7,pm!$GF12:$GW12)</f>
        <v>0</v>
      </c>
      <c r="ER13" s="294">
        <f>SUMIF(kau!$AI$7:$BD$7,ER$7,kau!$AI12:$BD12)+SUMIF(pm.35!$GF$7:$GW$7,ER$7,pm.35!$GF12:$GW12)+SUMIF(pm!$GF$7:$GW$7,ER$7,pm!$GF12:$GW12)</f>
        <v>0</v>
      </c>
      <c r="ES13" s="294">
        <f>SUMIF(kau!$AI$7:$BD$7,ES$7,kau!$AI12:$BD12)+SUMIF(pm.35!$GF$7:$GW$7,ES$7,pm.35!$GF12:$GW12)+SUMIF(pm!$GF$7:$GW$7,ES$7,pm!$GF12:$GW12)</f>
        <v>0</v>
      </c>
      <c r="ET13" s="311">
        <f>SUMIF(kau!$AI$7:$BD$7,ET$7,kau!$AI12:$BD12)+SUMIF(pm.35!$GF$7:$GW$7,ET$7,pm.35!$GF12:$GW12)+SUMIF(pm!$GF$7:$GW$7,ET$7,pm!$GF12:$GW12)</f>
        <v>0</v>
      </c>
      <c r="EU13" s="314">
        <f t="shared" si="6"/>
        <v>1541.4</v>
      </c>
    </row>
    <row r="14" spans="1:151" ht="12" customHeight="1">
      <c r="A14" s="273">
        <f t="shared" si="7"/>
        <v>45144</v>
      </c>
      <c r="B14" s="350">
        <f>SUMIF(pm.35!$C$7:$M$7,B$7,pm.35!$C13:$M13)+SUMIF(pm!$C$7:$M$7,B$7,pm!$C13:$M13)+SUMIF(kau!$M$7:$Q$7,B$7,kau!$M13:$Q13)</f>
        <v>0</v>
      </c>
      <c r="C14" s="351">
        <f>SUMIF(pm.35!$C$7:$M$7,C$7,pm.35!$C13:$M13)+SUMIF(pm!$C$7:$M$7,C$7,pm!$C13:$M13)+SUMIF(kau!$M$7:$Q$7,C$7,kau!$M13:$Q13)</f>
        <v>372</v>
      </c>
      <c r="D14" s="351">
        <f>SUMIF(pm.35!$C$7:$M$7,D$7,pm.35!$C13:$M13)+SUMIF(pm!$C$7:$M$7,D$7,pm!$C13:$M13)+SUMIF(kau!$M$7:$Q$7,D$7,kau!$M13:$Q13)</f>
        <v>0</v>
      </c>
      <c r="E14" s="351">
        <f>SUMIF(pm.35!$C$7:$M$7,E$7,pm.35!$C13:$M13)+SUMIF(pm!$C$7:$M$7,E$7,pm!$C13:$M13)+SUMIF(kau!$M$7:$Q$7,E$7,kau!$M13:$Q13)</f>
        <v>0</v>
      </c>
      <c r="F14" s="351">
        <f>SUMIF(pm.35!$C$7:$M$7,F$7,pm.35!$C13:$M13)+SUMIF(pm!$C$7:$M$7,F$7,pm!$C13:$M13)+SUMIF(kau!$M$7:$Q$7,F$7,kau!$M13:$Q13)</f>
        <v>0</v>
      </c>
      <c r="G14" s="351">
        <f>SUMIF(pm.35!$C$7:$M$7,G$7,pm.35!$C13:$M13)+SUMIF(pm!$C$7:$M$7,G$7,pm!$C13:$M13)+SUMIF(kau!$M$7:$Q$7,G$7,kau!$M13:$Q13)</f>
        <v>0</v>
      </c>
      <c r="H14" s="351">
        <f>SUMIF(pm.35!$C$7:$M$7,H$7,pm.35!$C13:$M13)+SUMIF(pm!$C$7:$M$7,H$7,pm!$C13:$M13)+SUMIF(kau!$M$7:$Q$7,H$7,kau!$M13:$Q13)</f>
        <v>0</v>
      </c>
      <c r="I14" s="351">
        <f>SUMIF(pm.35!$C$7:$M$7,I$7,pm.35!$C13:$M13)+SUMIF(pm!$C$7:$M$7,I$7,pm!$C13:$M13)+SUMIF(kau!$M$7:$Q$7,I$7,kau!$M13:$Q13)</f>
        <v>0</v>
      </c>
      <c r="J14" s="351">
        <f>SUMIF(pm.35!$C$7:$M$7,J$7,pm.35!$C13:$M13)+SUMIF(pm!$C$7:$M$7,J$7,pm!$C13:$M13)+SUMIF(kau!$M$7:$Q$7,J$7,kau!$M13:$Q13)</f>
        <v>0</v>
      </c>
      <c r="K14" s="351">
        <f>SUMIF(pm.35!$C$7:$M$7,K$7,pm.35!$C13:$M13)+SUMIF(pm!$C$7:$M$7,K$7,pm!$C13:$M13)+SUMIF(kau!$M$7:$Q$7,K$7,kau!$M13:$Q13)</f>
        <v>0</v>
      </c>
      <c r="L14" s="351">
        <f>SUMIF(pm.35!$C$7:$M$7,L$7,pm.35!$C13:$M13)+SUMIF(pm!$C$7:$M$7,L$7,pm!$C13:$M13)+SUMIF(kau!$M$7:$Q$7,L$7,kau!$M13:$Q13)</f>
        <v>0</v>
      </c>
      <c r="M14" s="351">
        <f>SUMIF(pm.35!$C$7:$M$7,M$7,pm.35!$C13:$M13)+SUMIF(pm!$C$7:$M$7,M$7,pm!$C13:$M13)+SUMIF(kau!$M$7:$Q$7,M$7,kau!$M13:$Q13)</f>
        <v>0</v>
      </c>
      <c r="N14" s="352">
        <f>SUMIF(pm.35!$C$7:$M$7,N$7,pm.35!$C13:$M13)+SUMIF(pm!$C$7:$M$7,N$7,pm!$C13:$M13)+SUMIF(kau!$M$7:$Q$7,N$7,kau!$M13:$Q13)</f>
        <v>0</v>
      </c>
      <c r="O14" s="267">
        <f t="shared" si="0"/>
        <v>372</v>
      </c>
      <c r="P14" s="351">
        <f>SUMIF(pm!$O$7:$Z$7,P$7,pm!$O13:$Z13)+SUMIF(pm.35!$O$7:$Z$7,P$7,pm.35!$O13:$Z13)+SUMIF(kau!$S$7:$AG$7,P$7,kau!$S13:$AG13)</f>
        <v>982.6</v>
      </c>
      <c r="Q14" s="351">
        <f>SUMIF(pm!$O$7:$Z$7,Q$7,pm!$O13:$Z13)+SUMIF(pm.35!$O$7:$Z$7,Q$7,pm.35!$O13:$Z13)+SUMIF(kau!$S$7:$AG$7,Q$7,kau!$S13:$AG13)</f>
        <v>0</v>
      </c>
      <c r="R14" s="351">
        <f>SUMIF(pm!$O$7:$Z$7,R$7,pm!$O13:$Z13)+SUMIF(pm.35!$O$7:$Z$7,R$7,pm.35!$O13:$Z13)+SUMIF(kau!$S$7:$AG$7,R$7,kau!$S13:$AG13)</f>
        <v>0</v>
      </c>
      <c r="S14" s="351">
        <f>SUMIF(pm!$O$7:$Z$7,S$7,pm!$O13:$Z13)+SUMIF(pm.35!$O$7:$Z$7,S$7,pm.35!$O13:$Z13)+SUMIF(kau!$S$7:$AG$7,S$7,kau!$S13:$AG13)</f>
        <v>0</v>
      </c>
      <c r="T14" s="351">
        <f>SUMIF(pm!$O$7:$Z$7,T$7,pm!$O13:$Z13)+SUMIF(pm.35!$O$7:$Z$7,T$7,pm.35!$O13:$Z13)+SUMIF(kau!$S$7:$AG$7,T$7,kau!$S13:$AG13)</f>
        <v>0</v>
      </c>
      <c r="U14" s="351">
        <f>SUMIF(pm!$O$7:$Z$7,U$7,pm!$O13:$Z13)+SUMIF(pm.35!$O$7:$Z$7,U$7,pm.35!$O13:$Z13)+SUMIF(kau!$S$7:$AG$7,U$7,kau!$S13:$AG13)</f>
        <v>0</v>
      </c>
      <c r="V14" s="351">
        <f>SUMIF(pm!$O$7:$Z$7,V$7,pm!$O13:$Z13)+SUMIF(pm.35!$O$7:$Z$7,V$7,pm.35!$O13:$Z13)+SUMIF(kau!$S$7:$AG$7,V$7,kau!$S13:$AG13)</f>
        <v>0</v>
      </c>
      <c r="W14" s="351">
        <f>SUMIF(pm!$O$7:$Z$7,W$7,pm!$O13:$Z13)+SUMIF(pm.35!$O$7:$Z$7,W$7,pm.35!$O13:$Z13)+SUMIF(kau!$S$7:$AG$7,W$7,kau!$S13:$AG13)</f>
        <v>0</v>
      </c>
      <c r="X14" s="351">
        <f>SUMIF(pm!$O$7:$Z$7,X$7,pm!$O13:$Z13)+SUMIF(pm.35!$O$7:$Z$7,X$7,pm.35!$O13:$Z13)+SUMIF(kau!$S$7:$AG$7,X$7,kau!$S13:$AG13)</f>
        <v>0</v>
      </c>
      <c r="Y14" s="351">
        <f>SUMIF(pm!$O$7:$Z$7,Y$7,pm!$O13:$Z13)+SUMIF(pm.35!$O$7:$Z$7,Y$7,pm.35!$O13:$Z13)+SUMIF(kau!$S$7:$AG$7,Y$7,kau!$S13:$AG13)</f>
        <v>0</v>
      </c>
      <c r="Z14" s="351">
        <f>SUMIF(pm!$O$7:$Z$7,Z$7,pm!$O13:$Z13)+SUMIF(pm.35!$O$7:$Z$7,Z$7,pm.35!$O13:$Z13)+SUMIF(kau!$S$7:$AG$7,Z$7,kau!$S13:$AG13)</f>
        <v>0</v>
      </c>
      <c r="AA14" s="351">
        <f>SUMIF(pm!$O$7:$Z$7,AA$7,pm!$O13:$Z13)+SUMIF(pm.35!$O$7:$Z$7,AA$7,pm.35!$O13:$Z13)+SUMIF(kau!$S$7:$AG$7,AA$7,kau!$S13:$AG13)</f>
        <v>0</v>
      </c>
      <c r="AB14" s="351">
        <f>SUMIF(pm!$O$7:$Z$7,AB$7,pm!$O13:$Z13)+SUMIF(pm.35!$O$7:$Z$7,AB$7,pm.35!$O13:$Z13)+SUMIF(kau!$S$7:$AG$7,AB$7,kau!$S13:$AG13)</f>
        <v>0</v>
      </c>
      <c r="AC14" s="351">
        <f>SUMIF(pm!$O$7:$Z$7,AC$7,pm!$O13:$Z13)+SUMIF(pm.35!$O$7:$Z$7,AC$7,pm.35!$O13:$Z13)+SUMIF(kau!$S$7:$AG$7,AC$7,kau!$S13:$AG13)</f>
        <v>0</v>
      </c>
      <c r="AD14" s="352">
        <f>SUMIF(pm!$O$7:$Z$7,AD$7,pm!$O13:$Z13)+SUMIF(pm.35!$O$7:$Z$7,AD$7,pm.35!$O13:$Z13)+SUMIF(kau!$S$7:$AG$7,AD$7,kau!$S13:$AG13)</f>
        <v>0</v>
      </c>
      <c r="AE14" s="267">
        <f t="shared" si="8"/>
        <v>982.6</v>
      </c>
      <c r="AF14" s="351">
        <f>SUMIF(pm!$AB$7:$AM$7,AF$7,pm!$AB13:$AM13)+SUMIF(pm.35!$AB$7:$AM$7,AF$7,pm.35!$AB13:$AM13)</f>
        <v>0</v>
      </c>
      <c r="AG14" s="351">
        <f>SUMIF(pm!$AB$7:$AM$7,AG$7,pm!$AB13:$AM13)+SUMIF(pm.35!$AB$7:$AM$7,AG$7,pm.35!$AB13:$AM13)</f>
        <v>0</v>
      </c>
      <c r="AH14" s="351">
        <f>SUMIF(pm!$AB$7:$AM$7,AH$7,pm!$AB13:$AM13)+SUMIF(pm.35!$AB$7:$AM$7,AH$7,pm.35!$AB13:$AM13)</f>
        <v>0</v>
      </c>
      <c r="AI14" s="351">
        <f>SUMIF(pm!$AB$7:$AM$7,AI$7,pm!$AB13:$AM13)+SUMIF(pm.35!$AB$7:$AM$7,AI$7,pm.35!$AB13:$AM13)</f>
        <v>1248.0999999999999</v>
      </c>
      <c r="AJ14" s="351">
        <f>SUMIF(pm!$AB$7:$AM$7,AJ$7,pm!$AB13:$AM13)+SUMIF(pm.35!$AB$7:$AM$7,AJ$7,pm.35!$AB13:$AM13)</f>
        <v>0</v>
      </c>
      <c r="AK14" s="351">
        <f>SUMIF(pm!$AB$7:$AM$7,AK$7,pm!$AB13:$AM13)+SUMIF(pm.35!$AB$7:$AM$7,AK$7,pm.35!$AB13:$AM13)</f>
        <v>0</v>
      </c>
      <c r="AL14" s="351">
        <f>SUMIF(pm!$AB$7:$AM$7,AL$7,pm!$AB13:$AM13)+SUMIF(pm.35!$AB$7:$AM$7,AL$7,pm.35!$AB13:$AM13)</f>
        <v>611.5</v>
      </c>
      <c r="AM14" s="351">
        <f>SUMIF(pm!$AB$7:$AM$7,AM$7,pm!$AB13:$AM13)+SUMIF(pm.35!$AB$7:$AM$7,AM$7,pm.35!$AB13:$AM13)</f>
        <v>0</v>
      </c>
      <c r="AN14" s="351">
        <f>SUMIF(pm!$AB$7:$AM$7,AN$7,pm!$AB13:$AM13)+SUMIF(pm.35!$AB$7:$AM$7,AN$7,pm.35!$AB13:$AM13)</f>
        <v>2624.9</v>
      </c>
      <c r="AO14" s="351">
        <f>SUMIF(pm!$AB$7:$AM$7,AO$7,pm!$AB13:$AM13)+SUMIF(pm.35!$AB$7:$AM$7,AO$7,pm.35!$AB13:$AM13)</f>
        <v>0</v>
      </c>
      <c r="AP14" s="351">
        <f>SUMIF(pm!$AB$7:$AM$7,AP$7,pm!$AB13:$AM13)+SUMIF(pm.35!$AB$7:$AM$7,AP$7,pm.35!$AB13:$AM13)</f>
        <v>0</v>
      </c>
      <c r="AQ14" s="351">
        <f>SUMIF(pm!$AB$7:$AM$7,AQ$7,pm!$AB13:$AM13)+SUMIF(pm.35!$AB$7:$AM$7,AQ$7,pm.35!$AB13:$AM13)</f>
        <v>0</v>
      </c>
      <c r="AR14" s="351">
        <f>SUMIF(pm!$AB$7:$AM$7,AR$7,pm!$AB13:$AM13)+SUMIF(pm.35!$AB$7:$AM$7,AR$7,pm.35!$AB13:$AM13)</f>
        <v>0</v>
      </c>
      <c r="AS14" s="352">
        <f>SUMIF(pm!$AB$7:$AM$7,AS$7,pm!$AB13:$AM13)+SUMIF(pm.35!$AB$7:$AM$7,AS$7,pm.35!$AB13:$AM13)</f>
        <v>0</v>
      </c>
      <c r="AT14" s="267">
        <f t="shared" si="1"/>
        <v>4484.5</v>
      </c>
      <c r="AU14" s="351">
        <f>SUMIF(pm!$AO$7:$BB$7,AU$7,pm!$AO13:$BB13)+SUMIF(pm.35!$AO$7:$BB$7,AU$7,pm.35!$AO13:$BB13)</f>
        <v>0</v>
      </c>
      <c r="AV14" s="351">
        <f>SUMIF(pm!$AO$7:$BB$7,AV$7,pm!$AO13:$BB13)+SUMIF(pm.35!$AO$7:$BB$7,AV$7,pm.35!$AO13:$BB13)</f>
        <v>0</v>
      </c>
      <c r="AW14" s="351">
        <f>SUMIF(pm!$AO$7:$BB$7,AW$7,pm!$AO13:$BB13)+SUMIF(pm.35!$AO$7:$BB$7,AW$7,pm.35!$AO13:$BB13)</f>
        <v>0</v>
      </c>
      <c r="AX14" s="351">
        <f>SUMIF(pm!$AO$7:$BB$7,AX$7,pm!$AO13:$BB13)+SUMIF(pm.35!$AO$7:$BB$7,AX$7,pm.35!$AO13:$BB13)</f>
        <v>0</v>
      </c>
      <c r="AY14" s="351">
        <f>SUMIF(pm!$AO$7:$BB$7,AY$7,pm!$AO13:$BB13)+SUMIF(pm.35!$AO$7:$BB$7,AY$7,pm.35!$AO13:$BB13)</f>
        <v>0</v>
      </c>
      <c r="AZ14" s="351">
        <f>SUMIF(pm!$AO$7:$BB$7,AZ$7,pm!$AO13:$BB13)+SUMIF(pm.35!$AO$7:$BB$7,AZ$7,pm.35!$AO13:$BB13)</f>
        <v>0</v>
      </c>
      <c r="BA14" s="351">
        <f>SUMIF(pm!$AO$7:$BB$7,BA$7,pm!$AO13:$BB13)+SUMIF(pm.35!$AO$7:$BB$7,BA$7,pm.35!$AO13:$BB13)</f>
        <v>0</v>
      </c>
      <c r="BB14" s="351">
        <f>SUMIF(pm!$AO$7:$BB$7,BB$7,pm!$AO13:$BB13)+SUMIF(pm.35!$AO$7:$BB$7,BB$7,pm.35!$AO13:$BB13)</f>
        <v>0</v>
      </c>
      <c r="BC14" s="351">
        <f>SUMIF(pm!$AO$7:$BB$7,BC$7,pm!$AO13:$BB13)+SUMIF(pm.35!$AO$7:$BB$7,BC$7,pm.35!$AO13:$BB13)</f>
        <v>0</v>
      </c>
      <c r="BD14" s="351">
        <f>SUMIF(pm!$AO$7:$BB$7,BD$7,pm!$AO13:$BB13)+SUMIF(pm.35!$AO$7:$BB$7,BD$7,pm.35!$AO13:$BB13)</f>
        <v>0</v>
      </c>
      <c r="BE14" s="351">
        <f>SUMIF(pm!$AO$7:$BB$7,BE$7,pm!$AO13:$BB13)+SUMIF(pm.35!$AO$7:$BB$7,BE$7,pm.35!$AO13:$BB13)</f>
        <v>0</v>
      </c>
      <c r="BF14" s="351">
        <f>SUMIF(pm!$AO$7:$BB$7,BF$7,pm!$AO13:$BB13)+SUMIF(pm.35!$AO$7:$BB$7,BF$7,pm.35!$AO13:$BB13)</f>
        <v>0</v>
      </c>
      <c r="BG14" s="351">
        <f>SUMIF(pm!$AO$7:$BB$7,BG$7,pm!$AO13:$BB13)+SUMIF(pm.35!$AO$7:$BB$7,BG$7,pm.35!$AO13:$BB13)</f>
        <v>0</v>
      </c>
      <c r="BH14" s="352">
        <f>SUMIF(pm!$AO$7:$BB$7,BH$7,pm!$AO13:$BB13)+SUMIF(pm.35!$AO$7:$BB$7,BH$7,pm.35!$AO13:$BB13)</f>
        <v>0</v>
      </c>
      <c r="BI14" s="267">
        <f t="shared" si="9"/>
        <v>0</v>
      </c>
      <c r="BJ14" s="267">
        <f>SUMIF(pm!$BD$7:$BM$7,BJ$7,pm!$BD13:$BM13)+SUMIF(pm.35!$BD$7:$BM$7,BJ$7,pm.35!$BD13:$BM13)</f>
        <v>0</v>
      </c>
      <c r="BK14" s="267">
        <f>SUMIF(pm!$BD$7:$BM$7,BK$7,pm!$BD13:$BM13)+SUMIF(pm.35!$BD$7:$BM$7,BK$7,pm.35!$BD13:$BM13)</f>
        <v>0</v>
      </c>
      <c r="BL14" s="267">
        <f>SUMIF(pm!$BD$7:$BM$7,BL$7,pm!$BD13:$BM13)+SUMIF(pm.35!$BD$7:$BM$7,BL$7,pm.35!$BD13:$BM13)</f>
        <v>0</v>
      </c>
      <c r="BM14" s="267">
        <f>SUMIF(pm!$BD$7:$BM$7,BM$7,pm!$BD13:$BM13)+SUMIF(pm.35!$BD$7:$BM$7,BM$7,pm.35!$BD13:$BM13)</f>
        <v>0</v>
      </c>
      <c r="BN14" s="267">
        <f>SUMIF(pm!$BD$7:$BM$7,BN$7,pm!$BD13:$BM13)+SUMIF(pm.35!$BD$7:$BM$7,BN$7,pm.35!$BD13:$BM13)</f>
        <v>0</v>
      </c>
      <c r="BO14" s="267">
        <f>SUMIF(pm!$BD$7:$BM$7,BO$7,pm!$BD13:$BM13)+SUMIF(pm.35!$BD$7:$BM$7,BO$7,pm.35!$BD13:$BM13)</f>
        <v>0</v>
      </c>
      <c r="BP14" s="267">
        <f>SUMIF(pm!$BD$7:$BM$7,BP$7,pm!$BD13:$BM13)+SUMIF(pm.35!$BD$7:$BM$7,BP$7,pm.35!$BD13:$BM13)</f>
        <v>0</v>
      </c>
      <c r="BQ14" s="267">
        <f>SUMIF(pm!$BD$7:$BM$7,BQ$7,pm!$BD13:$BM13)+SUMIF(pm.35!$BD$7:$BM$7,BQ$7,pm.35!$BD13:$BM13)</f>
        <v>0</v>
      </c>
      <c r="BR14" s="267">
        <f>SUMIF(pm!$BD$7:$BM$7,BR$7,pm!$BD13:$BM13)+SUMIF(pm.35!$BD$7:$BM$7,BR$7,pm.35!$BD13:$BM13)</f>
        <v>0</v>
      </c>
      <c r="BS14" s="267">
        <f>SUMIF(pm!$BD$7:$BM$7,BS$7,pm!$BD13:$BM13)+SUMIF(pm.35!$BD$7:$BM$7,BS$7,pm.35!$BD13:$BM13)</f>
        <v>0</v>
      </c>
      <c r="BT14" s="267">
        <f t="shared" si="10"/>
        <v>0</v>
      </c>
      <c r="BU14" s="267">
        <f t="shared" si="2"/>
        <v>5839.1</v>
      </c>
      <c r="BV14" s="350">
        <f>SUMIF(pm!$BO$7:$CB$7,BV$7,pm!$BO13:$CB13)+SUMIF(pm.35!$BO$7:$CB$7,BV$7,pm.35!$BO13:$CB13)</f>
        <v>0</v>
      </c>
      <c r="BW14" s="351">
        <f>SUMIF(pm!$BO$7:$CB$7,BW$7,pm!$BO13:$CB13)+SUMIF(pm.35!$BO$7:$CB$7,BW$7,pm.35!$BO13:$CB13)</f>
        <v>0</v>
      </c>
      <c r="BX14" s="351">
        <f>SUMIF(pm!$BO$7:$CB$7,BX$7,pm!$BO13:$CB13)+SUMIF(pm.35!$BO$7:$CB$7,BX$7,pm.35!$BO13:$CB13)</f>
        <v>0</v>
      </c>
      <c r="BY14" s="351">
        <f>SUMIF(pm!$BO$7:$CB$7,BY$7,pm!$BO13:$CB13)+SUMIF(pm.35!$BO$7:$CB$7,BY$7,pm.35!$BO13:$CB13)</f>
        <v>0</v>
      </c>
      <c r="BZ14" s="351">
        <f>SUMIF(pm!$BO$7:$CB$7,BZ$7,pm!$BO13:$CB13)+SUMIF(pm.35!$BO$7:$CB$7,BZ$7,pm.35!$BO13:$CB13)</f>
        <v>0</v>
      </c>
      <c r="CA14" s="351">
        <f>SUMIF(pm!$BO$7:$CB$7,CA$7,pm!$BO13:$CB13)+SUMIF(pm.35!$BO$7:$CB$7,CA$7,pm.35!$BO13:$CB13)</f>
        <v>0</v>
      </c>
      <c r="CB14" s="351">
        <f>SUMIF(pm!$BO$7:$CB$7,CB$7,pm!$BO13:$CB13)+SUMIF(pm.35!$BO$7:$CB$7,CB$7,pm.35!$BO13:$CB13)</f>
        <v>0</v>
      </c>
      <c r="CC14" s="351">
        <f>SUMIF(pm!$BO$7:$CB$7,CC$7,pm!$BO13:$CB13)+SUMIF(pm.35!$BO$7:$CB$7,CC$7,pm.35!$BO13:$CB13)</f>
        <v>0</v>
      </c>
      <c r="CD14" s="351">
        <f>SUMIF(pm!$BO$7:$CB$7,CD$7,pm!$BO13:$CB13)+SUMIF(pm.35!$BO$7:$CB$7,CD$7,pm.35!$BO13:$CB13)</f>
        <v>0</v>
      </c>
      <c r="CE14" s="351">
        <f>SUMIF(pm!$BO$7:$CB$7,CE$7,pm!$BO13:$CB13)+SUMIF(pm.35!$BO$7:$CB$7,CE$7,pm.35!$BO13:$CB13)</f>
        <v>0</v>
      </c>
      <c r="CF14" s="351">
        <f>SUMIF(pm!$BO$7:$CB$7,CF$7,pm!$BO13:$CB13)+SUMIF(pm.35!$BO$7:$CB$7,CF$7,pm.35!$BO13:$CB13)</f>
        <v>0</v>
      </c>
      <c r="CG14" s="351">
        <f>SUMIF(pm!$BO$7:$CB$7,CG$7,pm!$BO13:$CB13)+SUMIF(pm.35!$BO$7:$CB$7,CG$7,pm.35!$BO13:$CB13)</f>
        <v>0</v>
      </c>
      <c r="CH14" s="351">
        <f>SUMIF(pm!$BO$7:$CB$7,CH$7,pm!$BO13:$CB13)+SUMIF(pm.35!$BO$7:$CB$7,CH$7,pm.35!$BO13:$CB13)</f>
        <v>0</v>
      </c>
      <c r="CI14" s="351">
        <f>SUMIF(pm!$BO$7:$CB$7,CI$7,pm!$BO13:$CB13)+SUMIF(pm.35!$BO$7:$CB$7,CI$7,pm.35!$BO13:$CB13)</f>
        <v>0</v>
      </c>
      <c r="CJ14" s="351">
        <f>SUMIF(pm!$BO$7:$CB$7,CJ$7,pm!$BO13:$CB13)+SUMIF(pm.35!$BO$7:$CB$7,CJ$7,pm.35!$BO13:$CB13)</f>
        <v>0</v>
      </c>
      <c r="CK14" s="352">
        <f>SUMIF(pm!$BO$7:$CB$7,CK$7,pm!$BO13:$CB13)+SUMIF(pm.35!$BO$7:$CB$7,CK$7,pm.35!$BO13:$CB13)</f>
        <v>0</v>
      </c>
      <c r="CL14" s="267">
        <f t="shared" si="11"/>
        <v>0</v>
      </c>
      <c r="CM14" s="267">
        <f>SUMIF(pm!$CD$7:$CO$7,CM$7,pm!$CD13:$CO13)+SUMIF(pm.35!$CD$7:$CO$7,CM$7,pm.35!$CD13:$CO13)</f>
        <v>0</v>
      </c>
      <c r="CN14" s="267">
        <f>SUMIF(pm!$CD$7:$CO$7,CN$7,pm!$CD13:$CO13)+SUMIF(pm.35!$CD$7:$CO$7,CN$7,pm.35!$CD13:$CO13)</f>
        <v>0</v>
      </c>
      <c r="CO14" s="267">
        <f>SUMIF(pm!$CD$7:$CO$7,CO$7,pm!$CD13:$CO13)+SUMIF(pm.35!$CD$7:$CO$7,CO$7,pm.35!$CD13:$CO13)</f>
        <v>0</v>
      </c>
      <c r="CP14" s="267">
        <f>SUMIF(pm!$CD$7:$CO$7,CP$7,pm!$CD13:$CO13)+SUMIF(pm.35!$CD$7:$CO$7,CP$7,pm.35!$CD13:$CO13)</f>
        <v>0</v>
      </c>
      <c r="CQ14" s="267">
        <f>SUMIF(pm!$CD$7:$CO$7,CQ$7,pm!$CD13:$CO13)+SUMIF(pm.35!$CD$7:$CO$7,CQ$7,pm.35!$CD13:$CO13)</f>
        <v>0</v>
      </c>
      <c r="CR14" s="267">
        <f>SUMIF(pm!$CD$7:$CO$7,CR$7,pm!$CD13:$CO13)+SUMIF(pm.35!$CD$7:$CO$7,CR$7,pm.35!$CD13:$CO13)</f>
        <v>0</v>
      </c>
      <c r="CS14" s="267">
        <f>SUMIF(pm!$CD$7:$CO$7,CS$7,pm!$CD13:$CO13)+SUMIF(pm.35!$CD$7:$CO$7,CS$7,pm.35!$CD13:$CO13)</f>
        <v>0</v>
      </c>
      <c r="CT14" s="267">
        <f>SUMIF(pm!$CD$7:$CO$7,CT$7,pm!$CD13:$CO13)+SUMIF(pm.35!$CD$7:$CO$7,CT$7,pm.35!$CD13:$CO13)</f>
        <v>0</v>
      </c>
      <c r="CU14" s="267">
        <f>SUMIF(pm!$CD$7:$CO$7,CU$7,pm!$CD13:$CO13)+SUMIF(pm.35!$CD$7:$CO$7,CU$7,pm.35!$CD13:$CO13)</f>
        <v>0</v>
      </c>
      <c r="CV14" s="267">
        <f>SUMIF(pm!$CD$7:$CO$7,CV$7,pm!$CD13:$CO13)+SUMIF(pm.35!$CD$7:$CO$7,CV$7,pm.35!$CD13:$CO13)</f>
        <v>0</v>
      </c>
      <c r="CW14" s="267">
        <f>SUMIF(pm!$CD$7:$CO$7,CW$7,pm!$CD13:$CO13)+SUMIF(pm.35!$CD$7:$CO$7,CW$7,pm.35!$CD13:$CO13)</f>
        <v>0</v>
      </c>
      <c r="CX14" s="267">
        <f>SUMIF(pm!$CD$7:$CO$7,CX$7,pm!$CD13:$CO13)+SUMIF(pm.35!$CD$7:$CO$7,CX$7,pm.35!$CD13:$CO13)</f>
        <v>0</v>
      </c>
      <c r="CY14" s="267">
        <f>SUMIF(pm!$CD$7:$CO$7,CY$7,pm!$CD13:$CO13)+SUMIF(pm.35!$CD$7:$CO$7,CY$7,pm.35!$CD13:$CO13)</f>
        <v>0</v>
      </c>
      <c r="CZ14" s="267">
        <f>SUMIF(pm!$CD$7:$CO$7,CZ$7,pm!$CD13:$CO13)+SUMIF(pm.35!$CD$7:$CO$7,CZ$7,pm.35!$CD13:$CO13)</f>
        <v>0</v>
      </c>
      <c r="DA14" s="267">
        <f t="shared" si="12"/>
        <v>0</v>
      </c>
      <c r="DB14" s="267">
        <f t="shared" si="13"/>
        <v>0</v>
      </c>
      <c r="DC14" s="267">
        <f t="shared" si="14"/>
        <v>5839.1</v>
      </c>
      <c r="DD14" s="248">
        <f>DC14-coal!AS12</f>
        <v>0</v>
      </c>
      <c r="DE14" s="268">
        <f t="shared" si="3"/>
        <v>982.6</v>
      </c>
      <c r="DF14" s="269">
        <f t="shared" si="3"/>
        <v>372</v>
      </c>
      <c r="DG14" s="269">
        <f t="shared" si="3"/>
        <v>0</v>
      </c>
      <c r="DH14" s="269">
        <f t="shared" si="3"/>
        <v>0</v>
      </c>
      <c r="DI14" s="269">
        <f t="shared" si="3"/>
        <v>0</v>
      </c>
      <c r="DJ14" s="269">
        <f t="shared" si="3"/>
        <v>1248.0999999999999</v>
      </c>
      <c r="DK14" s="269">
        <f t="shared" si="3"/>
        <v>0</v>
      </c>
      <c r="DL14" s="269">
        <f t="shared" si="3"/>
        <v>0</v>
      </c>
      <c r="DM14" s="269">
        <f t="shared" si="3"/>
        <v>0</v>
      </c>
      <c r="DN14" s="269">
        <f t="shared" si="3"/>
        <v>611.5</v>
      </c>
      <c r="DO14" s="269">
        <f t="shared" si="4"/>
        <v>0</v>
      </c>
      <c r="DP14" s="269">
        <f t="shared" si="4"/>
        <v>2624.9</v>
      </c>
      <c r="DQ14" s="269">
        <f t="shared" si="4"/>
        <v>0</v>
      </c>
      <c r="DR14" s="269">
        <f t="shared" si="4"/>
        <v>0</v>
      </c>
      <c r="DS14" s="269">
        <f t="shared" si="4"/>
        <v>0</v>
      </c>
      <c r="DT14" s="269">
        <f t="shared" si="4"/>
        <v>0</v>
      </c>
      <c r="DU14" s="269">
        <f t="shared" si="4"/>
        <v>0</v>
      </c>
      <c r="DV14" s="269">
        <f t="shared" si="4"/>
        <v>0</v>
      </c>
      <c r="DW14" s="269">
        <f t="shared" si="4"/>
        <v>0</v>
      </c>
      <c r="DX14" s="270">
        <f t="shared" si="4"/>
        <v>0</v>
      </c>
      <c r="DY14" s="271">
        <f t="shared" si="5"/>
        <v>5839.1</v>
      </c>
      <c r="EA14" s="293">
        <f>SUMIF(kau!$AI$7:$BD$7,EA$7,kau!$AI13:$BD13)+SUMIF(pm.35!$GF$7:$GW$7,EA$7,pm.35!$GF13:$GW13)+SUMIF(pm!$GF$7:$GW$7,EA$7,pm!$GF13:$GW13)</f>
        <v>0</v>
      </c>
      <c r="EB14" s="294">
        <f>SUMIF(kau!$AI$7:$BD$7,EB$7,kau!$AI13:$BD13)+SUMIF(pm.35!$GF$7:$GW$7,EB$7,pm.35!$GF13:$GW13)+SUMIF(pm!$GF$7:$GW$7,EB$7,pm!$GF13:$GW13)</f>
        <v>0</v>
      </c>
      <c r="EC14" s="294">
        <f>SUMIF(kau!$AI$7:$BD$7,EC$7,kau!$AI13:$BD13)+SUMIF(pm.35!$GF$7:$GW$7,EC$7,pm.35!$GF13:$GW13)+SUMIF(pm!$GF$7:$GW$7,EC$7,pm!$GF13:$GW13)</f>
        <v>0</v>
      </c>
      <c r="ED14" s="294">
        <f>SUMIF(kau!$AI$7:$BD$7,ED$7,kau!$AI13:$BD13)+SUMIF(pm.35!$GF$7:$GW$7,ED$7,pm.35!$GF13:$GW13)+SUMIF(pm!$GF$7:$GW$7,ED$7,pm!$GF13:$GW13)</f>
        <v>0</v>
      </c>
      <c r="EE14" s="294">
        <f>SUMIF(kau!$AI$7:$BD$7,EE$7,kau!$AI13:$BD13)+SUMIF(pm.35!$GF$7:$GW$7,EE$7,pm.35!$GF13:$GW13)+SUMIF(pm!$GF$7:$GW$7,EE$7,pm!$GF13:$GW13)</f>
        <v>0</v>
      </c>
      <c r="EF14" s="294">
        <f>SUMIF(kau!$AI$7:$BD$7,EF$7,kau!$AI13:$BD13)+SUMIF(pm.35!$GF$7:$GW$7,EF$7,pm.35!$GF13:$GW13)+SUMIF(pm!$GF$7:$GW$7,EF$7,pm!$GF13:$GW13)</f>
        <v>0</v>
      </c>
      <c r="EG14" s="294">
        <f>SUMIF(kau!$AI$7:$BD$7,EG$7,kau!$AI13:$BD13)+SUMIF(pm.35!$GF$7:$GW$7,EG$7,pm.35!$GF13:$GW13)+SUMIF(pm!$GF$7:$GW$7,EG$7,pm!$GF13:$GW13)</f>
        <v>0</v>
      </c>
      <c r="EH14" s="294">
        <f>SUMIF(kau!$AI$7:$BD$7,EH$7,kau!$AI13:$BD13)+SUMIF(pm.35!$GF$7:$GW$7,EH$7,pm.35!$GF13:$GW13)+SUMIF(pm!$GF$7:$GW$7,EH$7,pm!$GF13:$GW13)</f>
        <v>0</v>
      </c>
      <c r="EI14" s="294">
        <f>SUMIF(kau!$AI$7:$BD$7,EI$7,kau!$AI13:$BD13)+SUMIF(pm.35!$GF$7:$GW$7,EI$7,pm.35!$GF13:$GW13)+SUMIF(pm!$GF$7:$GW$7,EI$7,pm!$GF13:$GW13)</f>
        <v>0</v>
      </c>
      <c r="EJ14" s="294">
        <f>SUMIF(kau!$AI$7:$BD$7,EJ$7,kau!$AI13:$BD13)+SUMIF(pm.35!$GF$7:$GW$7,EJ$7,pm.35!$GF13:$GW13)+SUMIF(pm!$GF$7:$GW$7,EJ$7,pm!$GF13:$GW13)</f>
        <v>0</v>
      </c>
      <c r="EK14" s="294">
        <f>SUMIF(kau!$AI$7:$BD$7,EK$7,kau!$AI13:$BD13)+SUMIF(pm.35!$GF$7:$GW$7,EK$7,pm.35!$GF13:$GW13)+SUMIF(pm!$GF$7:$GW$7,EK$7,pm!$GF13:$GW13)</f>
        <v>0</v>
      </c>
      <c r="EL14" s="294">
        <f>SUMIF(kau!$AI$7:$BD$7,EL$7,kau!$AI13:$BD13)+SUMIF(pm.35!$GF$7:$GW$7,EL$7,pm.35!$GF13:$GW13)+SUMIF(pm!$GF$7:$GW$7,EL$7,pm!$GF13:$GW13)</f>
        <v>0</v>
      </c>
      <c r="EM14" s="294">
        <f>SUMIF(kau!$AI$7:$BD$7,EM$7,kau!$AI13:$BD13)+SUMIF(pm.35!$GF$7:$GW$7,EM$7,pm.35!$GF13:$GW13)+SUMIF(pm!$GF$7:$GW$7,EM$7,pm!$GF13:$GW13)</f>
        <v>3763.8</v>
      </c>
      <c r="EN14" s="294">
        <f>SUMIF(kau!$AI$7:$BD$7,EN$7,kau!$AI13:$BD13)+SUMIF(pm.35!$GF$7:$GW$7,EN$7,pm.35!$GF13:$GW13)+SUMIF(pm!$GF$7:$GW$7,EN$7,pm!$GF13:$GW13)</f>
        <v>0</v>
      </c>
      <c r="EO14" s="294">
        <f>SUMIF(kau!$AI$7:$BD$7,EO$7,kau!$AI13:$BD13)+SUMIF(pm.35!$GF$7:$GW$7,EO$7,pm.35!$GF13:$GW13)+SUMIF(pm!$GF$7:$GW$7,EO$7,pm!$GF13:$GW13)</f>
        <v>0</v>
      </c>
      <c r="EP14" s="294">
        <f>SUMIF(kau!$AI$7:$BD$7,EP$7,kau!$AI13:$BD13)+SUMIF(pm.35!$GF$7:$GW$7,EP$7,pm.35!$GF13:$GW13)+SUMIF(pm!$GF$7:$GW$7,EP$7,pm!$GF13:$GW13)</f>
        <v>2626.6</v>
      </c>
      <c r="EQ14" s="294">
        <f>SUMIF(kau!$AI$7:$BD$7,EQ$7,kau!$AI13:$BD13)+SUMIF(pm.35!$GF$7:$GW$7,EQ$7,pm.35!$GF13:$GW13)+SUMIF(pm!$GF$7:$GW$7,EQ$7,pm!$GF13:$GW13)</f>
        <v>0</v>
      </c>
      <c r="ER14" s="294">
        <f>SUMIF(kau!$AI$7:$BD$7,ER$7,kau!$AI13:$BD13)+SUMIF(pm.35!$GF$7:$GW$7,ER$7,pm.35!$GF13:$GW13)+SUMIF(pm!$GF$7:$GW$7,ER$7,pm!$GF13:$GW13)</f>
        <v>0</v>
      </c>
      <c r="ES14" s="294">
        <f>SUMIF(kau!$AI$7:$BD$7,ES$7,kau!$AI13:$BD13)+SUMIF(pm.35!$GF$7:$GW$7,ES$7,pm.35!$GF13:$GW13)+SUMIF(pm!$GF$7:$GW$7,ES$7,pm!$GF13:$GW13)</f>
        <v>0</v>
      </c>
      <c r="ET14" s="311">
        <f>SUMIF(kau!$AI$7:$BD$7,ET$7,kau!$AI13:$BD13)+SUMIF(pm.35!$GF$7:$GW$7,ET$7,pm.35!$GF13:$GW13)+SUMIF(pm!$GF$7:$GW$7,ET$7,pm!$GF13:$GW13)</f>
        <v>0</v>
      </c>
      <c r="EU14" s="314">
        <f t="shared" si="6"/>
        <v>6390.4</v>
      </c>
    </row>
    <row r="15" spans="1:151" ht="12" customHeight="1">
      <c r="A15" s="273">
        <f t="shared" si="7"/>
        <v>45145</v>
      </c>
      <c r="B15" s="350">
        <f>SUMIF(pm.35!$C$7:$M$7,B$7,pm.35!$C14:$M14)+SUMIF(pm!$C$7:$M$7,B$7,pm!$C14:$M14)+SUMIF(kau!$M$7:$Q$7,B$7,kau!$M14:$Q14)</f>
        <v>0</v>
      </c>
      <c r="C15" s="351">
        <f>SUMIF(pm.35!$C$7:$M$7,C$7,pm.35!$C14:$M14)+SUMIF(pm!$C$7:$M$7,C$7,pm!$C14:$M14)+SUMIF(kau!$M$7:$Q$7,C$7,kau!$M14:$Q14)</f>
        <v>612.9</v>
      </c>
      <c r="D15" s="351">
        <f>SUMIF(pm.35!$C$7:$M$7,D$7,pm.35!$C14:$M14)+SUMIF(pm!$C$7:$M$7,D$7,pm!$C14:$M14)+SUMIF(kau!$M$7:$Q$7,D$7,kau!$M14:$Q14)</f>
        <v>0</v>
      </c>
      <c r="E15" s="351">
        <f>SUMIF(pm.35!$C$7:$M$7,E$7,pm.35!$C14:$M14)+SUMIF(pm!$C$7:$M$7,E$7,pm!$C14:$M14)+SUMIF(kau!$M$7:$Q$7,E$7,kau!$M14:$Q14)</f>
        <v>0</v>
      </c>
      <c r="F15" s="351">
        <f>SUMIF(pm.35!$C$7:$M$7,F$7,pm.35!$C14:$M14)+SUMIF(pm!$C$7:$M$7,F$7,pm!$C14:$M14)+SUMIF(kau!$M$7:$Q$7,F$7,kau!$M14:$Q14)</f>
        <v>0</v>
      </c>
      <c r="G15" s="351">
        <f>SUMIF(pm.35!$C$7:$M$7,G$7,pm.35!$C14:$M14)+SUMIF(pm!$C$7:$M$7,G$7,pm!$C14:$M14)+SUMIF(kau!$M$7:$Q$7,G$7,kau!$M14:$Q14)</f>
        <v>0</v>
      </c>
      <c r="H15" s="351">
        <f>SUMIF(pm.35!$C$7:$M$7,H$7,pm.35!$C14:$M14)+SUMIF(pm!$C$7:$M$7,H$7,pm!$C14:$M14)+SUMIF(kau!$M$7:$Q$7,H$7,kau!$M14:$Q14)</f>
        <v>0</v>
      </c>
      <c r="I15" s="351">
        <f>SUMIF(pm.35!$C$7:$M$7,I$7,pm.35!$C14:$M14)+SUMIF(pm!$C$7:$M$7,I$7,pm!$C14:$M14)+SUMIF(kau!$M$7:$Q$7,I$7,kau!$M14:$Q14)</f>
        <v>0</v>
      </c>
      <c r="J15" s="351">
        <f>SUMIF(pm.35!$C$7:$M$7,J$7,pm.35!$C14:$M14)+SUMIF(pm!$C$7:$M$7,J$7,pm!$C14:$M14)+SUMIF(kau!$M$7:$Q$7,J$7,kau!$M14:$Q14)</f>
        <v>0</v>
      </c>
      <c r="K15" s="351">
        <f>SUMIF(pm.35!$C$7:$M$7,K$7,pm.35!$C14:$M14)+SUMIF(pm!$C$7:$M$7,K$7,pm!$C14:$M14)+SUMIF(kau!$M$7:$Q$7,K$7,kau!$M14:$Q14)</f>
        <v>1513.9</v>
      </c>
      <c r="L15" s="351">
        <f>SUMIF(pm.35!$C$7:$M$7,L$7,pm.35!$C14:$M14)+SUMIF(pm!$C$7:$M$7,L$7,pm!$C14:$M14)+SUMIF(kau!$M$7:$Q$7,L$7,kau!$M14:$Q14)</f>
        <v>0</v>
      </c>
      <c r="M15" s="351">
        <f>SUMIF(pm.35!$C$7:$M$7,M$7,pm.35!$C14:$M14)+SUMIF(pm!$C$7:$M$7,M$7,pm!$C14:$M14)+SUMIF(kau!$M$7:$Q$7,M$7,kau!$M14:$Q14)</f>
        <v>0</v>
      </c>
      <c r="N15" s="352">
        <f>SUMIF(pm.35!$C$7:$M$7,N$7,pm.35!$C14:$M14)+SUMIF(pm!$C$7:$M$7,N$7,pm!$C14:$M14)+SUMIF(kau!$M$7:$Q$7,N$7,kau!$M14:$Q14)</f>
        <v>0</v>
      </c>
      <c r="O15" s="267">
        <f t="shared" si="0"/>
        <v>2126.8000000000002</v>
      </c>
      <c r="P15" s="351">
        <f>SUMIF(pm!$O$7:$Z$7,P$7,pm!$O14:$Z14)+SUMIF(pm.35!$O$7:$Z$7,P$7,pm.35!$O14:$Z14)+SUMIF(kau!$S$7:$AG$7,P$7,kau!$S14:$AG14)</f>
        <v>506.3</v>
      </c>
      <c r="Q15" s="351">
        <f>SUMIF(pm!$O$7:$Z$7,Q$7,pm!$O14:$Z14)+SUMIF(pm.35!$O$7:$Z$7,Q$7,pm.35!$O14:$Z14)+SUMIF(kau!$S$7:$AG$7,Q$7,kau!$S14:$AG14)</f>
        <v>0</v>
      </c>
      <c r="R15" s="351">
        <f>SUMIF(pm!$O$7:$Z$7,R$7,pm!$O14:$Z14)+SUMIF(pm.35!$O$7:$Z$7,R$7,pm.35!$O14:$Z14)+SUMIF(kau!$S$7:$AG$7,R$7,kau!$S14:$AG14)</f>
        <v>0</v>
      </c>
      <c r="S15" s="351">
        <f>SUMIF(pm!$O$7:$Z$7,S$7,pm!$O14:$Z14)+SUMIF(pm.35!$O$7:$Z$7,S$7,pm.35!$O14:$Z14)+SUMIF(kau!$S$7:$AG$7,S$7,kau!$S14:$AG14)</f>
        <v>0</v>
      </c>
      <c r="T15" s="351">
        <f>SUMIF(pm!$O$7:$Z$7,T$7,pm!$O14:$Z14)+SUMIF(pm.35!$O$7:$Z$7,T$7,pm.35!$O14:$Z14)+SUMIF(kau!$S$7:$AG$7,T$7,kau!$S14:$AG14)</f>
        <v>0</v>
      </c>
      <c r="U15" s="351">
        <f>SUMIF(pm!$O$7:$Z$7,U$7,pm!$O14:$Z14)+SUMIF(pm.35!$O$7:$Z$7,U$7,pm.35!$O14:$Z14)+SUMIF(kau!$S$7:$AG$7,U$7,kau!$S14:$AG14)</f>
        <v>0</v>
      </c>
      <c r="V15" s="351">
        <f>SUMIF(pm!$O$7:$Z$7,V$7,pm!$O14:$Z14)+SUMIF(pm.35!$O$7:$Z$7,V$7,pm.35!$O14:$Z14)+SUMIF(kau!$S$7:$AG$7,V$7,kau!$S14:$AG14)</f>
        <v>0</v>
      </c>
      <c r="W15" s="351">
        <f>SUMIF(pm!$O$7:$Z$7,W$7,pm!$O14:$Z14)+SUMIF(pm.35!$O$7:$Z$7,W$7,pm.35!$O14:$Z14)+SUMIF(kau!$S$7:$AG$7,W$7,kau!$S14:$AG14)</f>
        <v>0</v>
      </c>
      <c r="X15" s="351">
        <f>SUMIF(pm!$O$7:$Z$7,X$7,pm!$O14:$Z14)+SUMIF(pm.35!$O$7:$Z$7,X$7,pm.35!$O14:$Z14)+SUMIF(kau!$S$7:$AG$7,X$7,kau!$S14:$AG14)</f>
        <v>0</v>
      </c>
      <c r="Y15" s="351">
        <f>SUMIF(pm!$O$7:$Z$7,Y$7,pm!$O14:$Z14)+SUMIF(pm.35!$O$7:$Z$7,Y$7,pm.35!$O14:$Z14)+SUMIF(kau!$S$7:$AG$7,Y$7,kau!$S14:$AG14)</f>
        <v>0</v>
      </c>
      <c r="Z15" s="351">
        <f>SUMIF(pm!$O$7:$Z$7,Z$7,pm!$O14:$Z14)+SUMIF(pm.35!$O$7:$Z$7,Z$7,pm.35!$O14:$Z14)+SUMIF(kau!$S$7:$AG$7,Z$7,kau!$S14:$AG14)</f>
        <v>0</v>
      </c>
      <c r="AA15" s="351">
        <f>SUMIF(pm!$O$7:$Z$7,AA$7,pm!$O14:$Z14)+SUMIF(pm.35!$O$7:$Z$7,AA$7,pm.35!$O14:$Z14)+SUMIF(kau!$S$7:$AG$7,AA$7,kau!$S14:$AG14)</f>
        <v>0</v>
      </c>
      <c r="AB15" s="351">
        <f>SUMIF(pm!$O$7:$Z$7,AB$7,pm!$O14:$Z14)+SUMIF(pm.35!$O$7:$Z$7,AB$7,pm.35!$O14:$Z14)+SUMIF(kau!$S$7:$AG$7,AB$7,kau!$S14:$AG14)</f>
        <v>0</v>
      </c>
      <c r="AC15" s="351">
        <f>SUMIF(pm!$O$7:$Z$7,AC$7,pm!$O14:$Z14)+SUMIF(pm.35!$O$7:$Z$7,AC$7,pm.35!$O14:$Z14)+SUMIF(kau!$S$7:$AG$7,AC$7,kau!$S14:$AG14)</f>
        <v>0</v>
      </c>
      <c r="AD15" s="352">
        <f>SUMIF(pm!$O$7:$Z$7,AD$7,pm!$O14:$Z14)+SUMIF(pm.35!$O$7:$Z$7,AD$7,pm.35!$O14:$Z14)+SUMIF(kau!$S$7:$AG$7,AD$7,kau!$S14:$AG14)</f>
        <v>0</v>
      </c>
      <c r="AE15" s="267">
        <f t="shared" si="8"/>
        <v>506.3</v>
      </c>
      <c r="AF15" s="351">
        <f>SUMIF(pm!$AB$7:$AM$7,AF$7,pm!$AB14:$AM14)+SUMIF(pm.35!$AB$7:$AM$7,AF$7,pm.35!$AB14:$AM14)</f>
        <v>0</v>
      </c>
      <c r="AG15" s="351">
        <f>SUMIF(pm!$AB$7:$AM$7,AG$7,pm!$AB14:$AM14)+SUMIF(pm.35!$AB$7:$AM$7,AG$7,pm.35!$AB14:$AM14)</f>
        <v>0</v>
      </c>
      <c r="AH15" s="351">
        <f>SUMIF(pm!$AB$7:$AM$7,AH$7,pm!$AB14:$AM14)+SUMIF(pm.35!$AB$7:$AM$7,AH$7,pm.35!$AB14:$AM14)</f>
        <v>0</v>
      </c>
      <c r="AI15" s="351">
        <f>SUMIF(pm!$AB$7:$AM$7,AI$7,pm!$AB14:$AM14)+SUMIF(pm.35!$AB$7:$AM$7,AI$7,pm.35!$AB14:$AM14)</f>
        <v>0</v>
      </c>
      <c r="AJ15" s="351">
        <f>SUMIF(pm!$AB$7:$AM$7,AJ$7,pm!$AB14:$AM14)+SUMIF(pm.35!$AB$7:$AM$7,AJ$7,pm.35!$AB14:$AM14)</f>
        <v>0</v>
      </c>
      <c r="AK15" s="351">
        <f>SUMIF(pm!$AB$7:$AM$7,AK$7,pm!$AB14:$AM14)+SUMIF(pm.35!$AB$7:$AM$7,AK$7,pm.35!$AB14:$AM14)</f>
        <v>0</v>
      </c>
      <c r="AL15" s="351">
        <f>SUMIF(pm!$AB$7:$AM$7,AL$7,pm!$AB14:$AM14)+SUMIF(pm.35!$AB$7:$AM$7,AL$7,pm.35!$AB14:$AM14)</f>
        <v>2147.1999999999998</v>
      </c>
      <c r="AM15" s="351">
        <f>SUMIF(pm!$AB$7:$AM$7,AM$7,pm!$AB14:$AM14)+SUMIF(pm.35!$AB$7:$AM$7,AM$7,pm.35!$AB14:$AM14)</f>
        <v>0</v>
      </c>
      <c r="AN15" s="351">
        <f>SUMIF(pm!$AB$7:$AM$7,AN$7,pm!$AB14:$AM14)+SUMIF(pm.35!$AB$7:$AM$7,AN$7,pm.35!$AB14:$AM14)</f>
        <v>4666.8999999999996</v>
      </c>
      <c r="AO15" s="351">
        <f>SUMIF(pm!$AB$7:$AM$7,AO$7,pm!$AB14:$AM14)+SUMIF(pm.35!$AB$7:$AM$7,AO$7,pm.35!$AB14:$AM14)</f>
        <v>0</v>
      </c>
      <c r="AP15" s="351">
        <f>SUMIF(pm!$AB$7:$AM$7,AP$7,pm!$AB14:$AM14)+SUMIF(pm.35!$AB$7:$AM$7,AP$7,pm.35!$AB14:$AM14)</f>
        <v>0</v>
      </c>
      <c r="AQ15" s="351">
        <f>SUMIF(pm!$AB$7:$AM$7,AQ$7,pm!$AB14:$AM14)+SUMIF(pm.35!$AB$7:$AM$7,AQ$7,pm.35!$AB14:$AM14)</f>
        <v>0</v>
      </c>
      <c r="AR15" s="351">
        <f>SUMIF(pm!$AB$7:$AM$7,AR$7,pm!$AB14:$AM14)+SUMIF(pm.35!$AB$7:$AM$7,AR$7,pm.35!$AB14:$AM14)</f>
        <v>0</v>
      </c>
      <c r="AS15" s="352">
        <f>SUMIF(pm!$AB$7:$AM$7,AS$7,pm!$AB14:$AM14)+SUMIF(pm.35!$AB$7:$AM$7,AS$7,pm.35!$AB14:$AM14)</f>
        <v>0</v>
      </c>
      <c r="AT15" s="267">
        <f t="shared" si="1"/>
        <v>6814.0999999999995</v>
      </c>
      <c r="AU15" s="351">
        <f>SUMIF(pm!$AO$7:$BB$7,AU$7,pm!$AO14:$BB14)+SUMIF(pm.35!$AO$7:$BB$7,AU$7,pm.35!$AO14:$BB14)</f>
        <v>0</v>
      </c>
      <c r="AV15" s="351">
        <f>SUMIF(pm!$AO$7:$BB$7,AV$7,pm!$AO14:$BB14)+SUMIF(pm.35!$AO$7:$BB$7,AV$7,pm.35!$AO14:$BB14)</f>
        <v>0</v>
      </c>
      <c r="AW15" s="351">
        <f>SUMIF(pm!$AO$7:$BB$7,AW$7,pm!$AO14:$BB14)+SUMIF(pm.35!$AO$7:$BB$7,AW$7,pm.35!$AO14:$BB14)</f>
        <v>0</v>
      </c>
      <c r="AX15" s="351">
        <f>SUMIF(pm!$AO$7:$BB$7,AX$7,pm!$AO14:$BB14)+SUMIF(pm.35!$AO$7:$BB$7,AX$7,pm.35!$AO14:$BB14)</f>
        <v>0</v>
      </c>
      <c r="AY15" s="351">
        <f>SUMIF(pm!$AO$7:$BB$7,AY$7,pm!$AO14:$BB14)+SUMIF(pm.35!$AO$7:$BB$7,AY$7,pm.35!$AO14:$BB14)</f>
        <v>0</v>
      </c>
      <c r="AZ15" s="351">
        <f>SUMIF(pm!$AO$7:$BB$7,AZ$7,pm!$AO14:$BB14)+SUMIF(pm.35!$AO$7:$BB$7,AZ$7,pm.35!$AO14:$BB14)</f>
        <v>0</v>
      </c>
      <c r="BA15" s="351">
        <f>SUMIF(pm!$AO$7:$BB$7,BA$7,pm!$AO14:$BB14)+SUMIF(pm.35!$AO$7:$BB$7,BA$7,pm.35!$AO14:$BB14)</f>
        <v>0</v>
      </c>
      <c r="BB15" s="351">
        <f>SUMIF(pm!$AO$7:$BB$7,BB$7,pm!$AO14:$BB14)+SUMIF(pm.35!$AO$7:$BB$7,BB$7,pm.35!$AO14:$BB14)</f>
        <v>0</v>
      </c>
      <c r="BC15" s="351">
        <f>SUMIF(pm!$AO$7:$BB$7,BC$7,pm!$AO14:$BB14)+SUMIF(pm.35!$AO$7:$BB$7,BC$7,pm.35!$AO14:$BB14)</f>
        <v>0</v>
      </c>
      <c r="BD15" s="351">
        <f>SUMIF(pm!$AO$7:$BB$7,BD$7,pm!$AO14:$BB14)+SUMIF(pm.35!$AO$7:$BB$7,BD$7,pm.35!$AO14:$BB14)</f>
        <v>0</v>
      </c>
      <c r="BE15" s="351">
        <f>SUMIF(pm!$AO$7:$BB$7,BE$7,pm!$AO14:$BB14)+SUMIF(pm.35!$AO$7:$BB$7,BE$7,pm.35!$AO14:$BB14)</f>
        <v>0</v>
      </c>
      <c r="BF15" s="351">
        <f>SUMIF(pm!$AO$7:$BB$7,BF$7,pm!$AO14:$BB14)+SUMIF(pm.35!$AO$7:$BB$7,BF$7,pm.35!$AO14:$BB14)</f>
        <v>0</v>
      </c>
      <c r="BG15" s="351">
        <f>SUMIF(pm!$AO$7:$BB$7,BG$7,pm!$AO14:$BB14)+SUMIF(pm.35!$AO$7:$BB$7,BG$7,pm.35!$AO14:$BB14)</f>
        <v>0</v>
      </c>
      <c r="BH15" s="352">
        <f>SUMIF(pm!$AO$7:$BB$7,BH$7,pm!$AO14:$BB14)+SUMIF(pm.35!$AO$7:$BB$7,BH$7,pm.35!$AO14:$BB14)</f>
        <v>0</v>
      </c>
      <c r="BI15" s="267">
        <f t="shared" si="9"/>
        <v>0</v>
      </c>
      <c r="BJ15" s="267">
        <f>SUMIF(pm!$BD$7:$BM$7,BJ$7,pm!$BD14:$BM14)+SUMIF(pm.35!$BD$7:$BM$7,BJ$7,pm.35!$BD14:$BM14)</f>
        <v>0</v>
      </c>
      <c r="BK15" s="267">
        <f>SUMIF(pm!$BD$7:$BM$7,BK$7,pm!$BD14:$BM14)+SUMIF(pm.35!$BD$7:$BM$7,BK$7,pm.35!$BD14:$BM14)</f>
        <v>0</v>
      </c>
      <c r="BL15" s="267">
        <f>SUMIF(pm!$BD$7:$BM$7,BL$7,pm!$BD14:$BM14)+SUMIF(pm.35!$BD$7:$BM$7,BL$7,pm.35!$BD14:$BM14)</f>
        <v>0</v>
      </c>
      <c r="BM15" s="267">
        <f>SUMIF(pm!$BD$7:$BM$7,BM$7,pm!$BD14:$BM14)+SUMIF(pm.35!$BD$7:$BM$7,BM$7,pm.35!$BD14:$BM14)</f>
        <v>0</v>
      </c>
      <c r="BN15" s="267">
        <f>SUMIF(pm!$BD$7:$BM$7,BN$7,pm!$BD14:$BM14)+SUMIF(pm.35!$BD$7:$BM$7,BN$7,pm.35!$BD14:$BM14)</f>
        <v>0</v>
      </c>
      <c r="BO15" s="267">
        <f>SUMIF(pm!$BD$7:$BM$7,BO$7,pm!$BD14:$BM14)+SUMIF(pm.35!$BD$7:$BM$7,BO$7,pm.35!$BD14:$BM14)</f>
        <v>0</v>
      </c>
      <c r="BP15" s="267">
        <f>SUMIF(pm!$BD$7:$BM$7,BP$7,pm!$BD14:$BM14)+SUMIF(pm.35!$BD$7:$BM$7,BP$7,pm.35!$BD14:$BM14)</f>
        <v>0</v>
      </c>
      <c r="BQ15" s="267">
        <f>SUMIF(pm!$BD$7:$BM$7,BQ$7,pm!$BD14:$BM14)+SUMIF(pm.35!$BD$7:$BM$7,BQ$7,pm.35!$BD14:$BM14)</f>
        <v>0</v>
      </c>
      <c r="BR15" s="267">
        <f>SUMIF(pm!$BD$7:$BM$7,BR$7,pm!$BD14:$BM14)+SUMIF(pm.35!$BD$7:$BM$7,BR$7,pm.35!$BD14:$BM14)</f>
        <v>0</v>
      </c>
      <c r="BS15" s="267">
        <f>SUMIF(pm!$BD$7:$BM$7,BS$7,pm!$BD14:$BM14)+SUMIF(pm.35!$BD$7:$BM$7,BS$7,pm.35!$BD14:$BM14)</f>
        <v>0</v>
      </c>
      <c r="BT15" s="267">
        <f t="shared" si="10"/>
        <v>0</v>
      </c>
      <c r="BU15" s="267">
        <f t="shared" si="2"/>
        <v>9447.2000000000007</v>
      </c>
      <c r="BV15" s="350">
        <f>SUMIF(pm!$BO$7:$CB$7,BV$7,pm!$BO14:$CB14)+SUMIF(pm.35!$BO$7:$CB$7,BV$7,pm.35!$BO14:$CB14)</f>
        <v>0</v>
      </c>
      <c r="BW15" s="351">
        <f>SUMIF(pm!$BO$7:$CB$7,BW$7,pm!$BO14:$CB14)+SUMIF(pm.35!$BO$7:$CB$7,BW$7,pm.35!$BO14:$CB14)</f>
        <v>0</v>
      </c>
      <c r="BX15" s="351">
        <f>SUMIF(pm!$BO$7:$CB$7,BX$7,pm!$BO14:$CB14)+SUMIF(pm.35!$BO$7:$CB$7,BX$7,pm.35!$BO14:$CB14)</f>
        <v>0</v>
      </c>
      <c r="BY15" s="351">
        <f>SUMIF(pm!$BO$7:$CB$7,BY$7,pm!$BO14:$CB14)+SUMIF(pm.35!$BO$7:$CB$7,BY$7,pm.35!$BO14:$CB14)</f>
        <v>0</v>
      </c>
      <c r="BZ15" s="351">
        <f>SUMIF(pm!$BO$7:$CB$7,BZ$7,pm!$BO14:$CB14)+SUMIF(pm.35!$BO$7:$CB$7,BZ$7,pm.35!$BO14:$CB14)</f>
        <v>0</v>
      </c>
      <c r="CA15" s="351">
        <f>SUMIF(pm!$BO$7:$CB$7,CA$7,pm!$BO14:$CB14)+SUMIF(pm.35!$BO$7:$CB$7,CA$7,pm.35!$BO14:$CB14)</f>
        <v>0</v>
      </c>
      <c r="CB15" s="351">
        <f>SUMIF(pm!$BO$7:$CB$7,CB$7,pm!$BO14:$CB14)+SUMIF(pm.35!$BO$7:$CB$7,CB$7,pm.35!$BO14:$CB14)</f>
        <v>0</v>
      </c>
      <c r="CC15" s="351">
        <f>SUMIF(pm!$BO$7:$CB$7,CC$7,pm!$BO14:$CB14)+SUMIF(pm.35!$BO$7:$CB$7,CC$7,pm.35!$BO14:$CB14)</f>
        <v>0</v>
      </c>
      <c r="CD15" s="351">
        <f>SUMIF(pm!$BO$7:$CB$7,CD$7,pm!$BO14:$CB14)+SUMIF(pm.35!$BO$7:$CB$7,CD$7,pm.35!$BO14:$CB14)</f>
        <v>0</v>
      </c>
      <c r="CE15" s="351">
        <f>SUMIF(pm!$BO$7:$CB$7,CE$7,pm!$BO14:$CB14)+SUMIF(pm.35!$BO$7:$CB$7,CE$7,pm.35!$BO14:$CB14)</f>
        <v>0</v>
      </c>
      <c r="CF15" s="351">
        <f>SUMIF(pm!$BO$7:$CB$7,CF$7,pm!$BO14:$CB14)+SUMIF(pm.35!$BO$7:$CB$7,CF$7,pm.35!$BO14:$CB14)</f>
        <v>0</v>
      </c>
      <c r="CG15" s="351">
        <f>SUMIF(pm!$BO$7:$CB$7,CG$7,pm!$BO14:$CB14)+SUMIF(pm.35!$BO$7:$CB$7,CG$7,pm.35!$BO14:$CB14)</f>
        <v>0</v>
      </c>
      <c r="CH15" s="351">
        <f>SUMIF(pm!$BO$7:$CB$7,CH$7,pm!$BO14:$CB14)+SUMIF(pm.35!$BO$7:$CB$7,CH$7,pm.35!$BO14:$CB14)</f>
        <v>0</v>
      </c>
      <c r="CI15" s="351">
        <f>SUMIF(pm!$BO$7:$CB$7,CI$7,pm!$BO14:$CB14)+SUMIF(pm.35!$BO$7:$CB$7,CI$7,pm.35!$BO14:$CB14)</f>
        <v>0</v>
      </c>
      <c r="CJ15" s="351">
        <f>SUMIF(pm!$BO$7:$CB$7,CJ$7,pm!$BO14:$CB14)+SUMIF(pm.35!$BO$7:$CB$7,CJ$7,pm.35!$BO14:$CB14)</f>
        <v>0</v>
      </c>
      <c r="CK15" s="352">
        <f>SUMIF(pm!$BO$7:$CB$7,CK$7,pm!$BO14:$CB14)+SUMIF(pm.35!$BO$7:$CB$7,CK$7,pm.35!$BO14:$CB14)</f>
        <v>0</v>
      </c>
      <c r="CL15" s="267">
        <f t="shared" si="11"/>
        <v>0</v>
      </c>
      <c r="CM15" s="267">
        <f>SUMIF(pm!$CD$7:$CO$7,CM$7,pm!$CD14:$CO14)+SUMIF(pm.35!$CD$7:$CO$7,CM$7,pm.35!$CD14:$CO14)</f>
        <v>0</v>
      </c>
      <c r="CN15" s="267">
        <f>SUMIF(pm!$CD$7:$CO$7,CN$7,pm!$CD14:$CO14)+SUMIF(pm.35!$CD$7:$CO$7,CN$7,pm.35!$CD14:$CO14)</f>
        <v>0</v>
      </c>
      <c r="CO15" s="267">
        <f>SUMIF(pm!$CD$7:$CO$7,CO$7,pm!$CD14:$CO14)+SUMIF(pm.35!$CD$7:$CO$7,CO$7,pm.35!$CD14:$CO14)</f>
        <v>0</v>
      </c>
      <c r="CP15" s="267">
        <f>SUMIF(pm!$CD$7:$CO$7,CP$7,pm!$CD14:$CO14)+SUMIF(pm.35!$CD$7:$CO$7,CP$7,pm.35!$CD14:$CO14)</f>
        <v>0</v>
      </c>
      <c r="CQ15" s="267">
        <f>SUMIF(pm!$CD$7:$CO$7,CQ$7,pm!$CD14:$CO14)+SUMIF(pm.35!$CD$7:$CO$7,CQ$7,pm.35!$CD14:$CO14)</f>
        <v>0</v>
      </c>
      <c r="CR15" s="267">
        <f>SUMIF(pm!$CD$7:$CO$7,CR$7,pm!$CD14:$CO14)+SUMIF(pm.35!$CD$7:$CO$7,CR$7,pm.35!$CD14:$CO14)</f>
        <v>0</v>
      </c>
      <c r="CS15" s="267">
        <f>SUMIF(pm!$CD$7:$CO$7,CS$7,pm!$CD14:$CO14)+SUMIF(pm.35!$CD$7:$CO$7,CS$7,pm.35!$CD14:$CO14)</f>
        <v>0</v>
      </c>
      <c r="CT15" s="267">
        <f>SUMIF(pm!$CD$7:$CO$7,CT$7,pm!$CD14:$CO14)+SUMIF(pm.35!$CD$7:$CO$7,CT$7,pm.35!$CD14:$CO14)</f>
        <v>0</v>
      </c>
      <c r="CU15" s="267">
        <f>SUMIF(pm!$CD$7:$CO$7,CU$7,pm!$CD14:$CO14)+SUMIF(pm.35!$CD$7:$CO$7,CU$7,pm.35!$CD14:$CO14)</f>
        <v>0</v>
      </c>
      <c r="CV15" s="267">
        <f>SUMIF(pm!$CD$7:$CO$7,CV$7,pm!$CD14:$CO14)+SUMIF(pm.35!$CD$7:$CO$7,CV$7,pm.35!$CD14:$CO14)</f>
        <v>0</v>
      </c>
      <c r="CW15" s="267">
        <f>SUMIF(pm!$CD$7:$CO$7,CW$7,pm!$CD14:$CO14)+SUMIF(pm.35!$CD$7:$CO$7,CW$7,pm.35!$CD14:$CO14)</f>
        <v>0</v>
      </c>
      <c r="CX15" s="267">
        <f>SUMIF(pm!$CD$7:$CO$7,CX$7,pm!$CD14:$CO14)+SUMIF(pm.35!$CD$7:$CO$7,CX$7,pm.35!$CD14:$CO14)</f>
        <v>0</v>
      </c>
      <c r="CY15" s="267">
        <f>SUMIF(pm!$CD$7:$CO$7,CY$7,pm!$CD14:$CO14)+SUMIF(pm.35!$CD$7:$CO$7,CY$7,pm.35!$CD14:$CO14)</f>
        <v>0</v>
      </c>
      <c r="CZ15" s="267">
        <f>SUMIF(pm!$CD$7:$CO$7,CZ$7,pm!$CD14:$CO14)+SUMIF(pm.35!$CD$7:$CO$7,CZ$7,pm.35!$CD14:$CO14)</f>
        <v>0</v>
      </c>
      <c r="DA15" s="267">
        <f t="shared" si="12"/>
        <v>0</v>
      </c>
      <c r="DB15" s="267">
        <f t="shared" si="13"/>
        <v>0</v>
      </c>
      <c r="DC15" s="267">
        <f t="shared" si="14"/>
        <v>9447.2000000000007</v>
      </c>
      <c r="DD15" s="248">
        <f>DC15-coal!AS13</f>
        <v>0</v>
      </c>
      <c r="DE15" s="268">
        <f t="shared" si="3"/>
        <v>506.3</v>
      </c>
      <c r="DF15" s="269">
        <f t="shared" si="3"/>
        <v>612.9</v>
      </c>
      <c r="DG15" s="269">
        <f t="shared" si="3"/>
        <v>0</v>
      </c>
      <c r="DH15" s="269">
        <f t="shared" si="3"/>
        <v>0</v>
      </c>
      <c r="DI15" s="269">
        <f t="shared" si="3"/>
        <v>0</v>
      </c>
      <c r="DJ15" s="269">
        <f t="shared" si="3"/>
        <v>0</v>
      </c>
      <c r="DK15" s="269">
        <f t="shared" si="3"/>
        <v>0</v>
      </c>
      <c r="DL15" s="269">
        <f t="shared" si="3"/>
        <v>0</v>
      </c>
      <c r="DM15" s="269">
        <f t="shared" si="3"/>
        <v>0</v>
      </c>
      <c r="DN15" s="269">
        <f t="shared" si="3"/>
        <v>2147.1999999999998</v>
      </c>
      <c r="DO15" s="269">
        <f t="shared" si="4"/>
        <v>0</v>
      </c>
      <c r="DP15" s="269">
        <f t="shared" si="4"/>
        <v>4666.8999999999996</v>
      </c>
      <c r="DQ15" s="269">
        <f t="shared" si="4"/>
        <v>0</v>
      </c>
      <c r="DR15" s="269">
        <f t="shared" si="4"/>
        <v>0</v>
      </c>
      <c r="DS15" s="269">
        <f t="shared" si="4"/>
        <v>1513.9</v>
      </c>
      <c r="DT15" s="269">
        <f t="shared" si="4"/>
        <v>0</v>
      </c>
      <c r="DU15" s="269">
        <f t="shared" si="4"/>
        <v>0</v>
      </c>
      <c r="DV15" s="269">
        <f t="shared" si="4"/>
        <v>0</v>
      </c>
      <c r="DW15" s="269">
        <f t="shared" si="4"/>
        <v>0</v>
      </c>
      <c r="DX15" s="270">
        <f t="shared" si="4"/>
        <v>0</v>
      </c>
      <c r="DY15" s="271">
        <f t="shared" si="5"/>
        <v>9447.1999999999989</v>
      </c>
      <c r="EA15" s="293">
        <f>SUMIF(kau!$AI$7:$BD$7,EA$7,kau!$AI14:$BD14)+SUMIF(pm.35!$GF$7:$GW$7,EA$7,pm.35!$GF14:$GW14)+SUMIF(pm!$GF$7:$GW$7,EA$7,pm!$GF14:$GW14)</f>
        <v>0</v>
      </c>
      <c r="EB15" s="294">
        <f>SUMIF(kau!$AI$7:$BD$7,EB$7,kau!$AI14:$BD14)+SUMIF(pm.35!$GF$7:$GW$7,EB$7,pm.35!$GF14:$GW14)+SUMIF(pm!$GF$7:$GW$7,EB$7,pm!$GF14:$GW14)</f>
        <v>0</v>
      </c>
      <c r="EC15" s="294">
        <f>SUMIF(kau!$AI$7:$BD$7,EC$7,kau!$AI14:$BD14)+SUMIF(pm.35!$GF$7:$GW$7,EC$7,pm.35!$GF14:$GW14)+SUMIF(pm!$GF$7:$GW$7,EC$7,pm!$GF14:$GW14)</f>
        <v>0</v>
      </c>
      <c r="ED15" s="294">
        <f>SUMIF(kau!$AI$7:$BD$7,ED$7,kau!$AI14:$BD14)+SUMIF(pm.35!$GF$7:$GW$7,ED$7,pm.35!$GF14:$GW14)+SUMIF(pm!$GF$7:$GW$7,ED$7,pm!$GF14:$GW14)</f>
        <v>0</v>
      </c>
      <c r="EE15" s="294">
        <f>SUMIF(kau!$AI$7:$BD$7,EE$7,kau!$AI14:$BD14)+SUMIF(pm.35!$GF$7:$GW$7,EE$7,pm.35!$GF14:$GW14)+SUMIF(pm!$GF$7:$GW$7,EE$7,pm!$GF14:$GW14)</f>
        <v>0</v>
      </c>
      <c r="EF15" s="294">
        <f>SUMIF(kau!$AI$7:$BD$7,EF$7,kau!$AI14:$BD14)+SUMIF(pm.35!$GF$7:$GW$7,EF$7,pm.35!$GF14:$GW14)+SUMIF(pm!$GF$7:$GW$7,EF$7,pm!$GF14:$GW14)</f>
        <v>0</v>
      </c>
      <c r="EG15" s="294">
        <f>SUMIF(kau!$AI$7:$BD$7,EG$7,kau!$AI14:$BD14)+SUMIF(pm.35!$GF$7:$GW$7,EG$7,pm.35!$GF14:$GW14)+SUMIF(pm!$GF$7:$GW$7,EG$7,pm!$GF14:$GW14)</f>
        <v>0</v>
      </c>
      <c r="EH15" s="294">
        <f>SUMIF(kau!$AI$7:$BD$7,EH$7,kau!$AI14:$BD14)+SUMIF(pm.35!$GF$7:$GW$7,EH$7,pm.35!$GF14:$GW14)+SUMIF(pm!$GF$7:$GW$7,EH$7,pm!$GF14:$GW14)</f>
        <v>0</v>
      </c>
      <c r="EI15" s="294">
        <f>SUMIF(kau!$AI$7:$BD$7,EI$7,kau!$AI14:$BD14)+SUMIF(pm.35!$GF$7:$GW$7,EI$7,pm.35!$GF14:$GW14)+SUMIF(pm!$GF$7:$GW$7,EI$7,pm!$GF14:$GW14)</f>
        <v>0</v>
      </c>
      <c r="EJ15" s="294">
        <f>SUMIF(kau!$AI$7:$BD$7,EJ$7,kau!$AI14:$BD14)+SUMIF(pm.35!$GF$7:$GW$7,EJ$7,pm.35!$GF14:$GW14)+SUMIF(pm!$GF$7:$GW$7,EJ$7,pm!$GF14:$GW14)</f>
        <v>0</v>
      </c>
      <c r="EK15" s="294">
        <f>SUMIF(kau!$AI$7:$BD$7,EK$7,kau!$AI14:$BD14)+SUMIF(pm.35!$GF$7:$GW$7,EK$7,pm.35!$GF14:$GW14)+SUMIF(pm!$GF$7:$GW$7,EK$7,pm!$GF14:$GW14)</f>
        <v>0</v>
      </c>
      <c r="EL15" s="294">
        <f>SUMIF(kau!$AI$7:$BD$7,EL$7,kau!$AI14:$BD14)+SUMIF(pm.35!$GF$7:$GW$7,EL$7,pm.35!$GF14:$GW14)+SUMIF(pm!$GF$7:$GW$7,EL$7,pm!$GF14:$GW14)</f>
        <v>0</v>
      </c>
      <c r="EM15" s="294">
        <f>SUMIF(kau!$AI$7:$BD$7,EM$7,kau!$AI14:$BD14)+SUMIF(pm.35!$GF$7:$GW$7,EM$7,pm.35!$GF14:$GW14)+SUMIF(pm!$GF$7:$GW$7,EM$7,pm!$GF14:$GW14)</f>
        <v>3099.4</v>
      </c>
      <c r="EN15" s="294">
        <f>SUMIF(kau!$AI$7:$BD$7,EN$7,kau!$AI14:$BD14)+SUMIF(pm.35!$GF$7:$GW$7,EN$7,pm.35!$GF14:$GW14)+SUMIF(pm!$GF$7:$GW$7,EN$7,pm!$GF14:$GW14)</f>
        <v>0</v>
      </c>
      <c r="EO15" s="294">
        <f>SUMIF(kau!$AI$7:$BD$7,EO$7,kau!$AI14:$BD14)+SUMIF(pm.35!$GF$7:$GW$7,EO$7,pm.35!$GF14:$GW14)+SUMIF(pm!$GF$7:$GW$7,EO$7,pm!$GF14:$GW14)</f>
        <v>0</v>
      </c>
      <c r="EP15" s="294">
        <f>SUMIF(kau!$AI$7:$BD$7,EP$7,kau!$AI14:$BD14)+SUMIF(pm.35!$GF$7:$GW$7,EP$7,pm.35!$GF14:$GW14)+SUMIF(pm!$GF$7:$GW$7,EP$7,pm!$GF14:$GW14)</f>
        <v>0</v>
      </c>
      <c r="EQ15" s="294">
        <f>SUMIF(kau!$AI$7:$BD$7,EQ$7,kau!$AI14:$BD14)+SUMIF(pm.35!$GF$7:$GW$7,EQ$7,pm.35!$GF14:$GW14)+SUMIF(pm!$GF$7:$GW$7,EQ$7,pm!$GF14:$GW14)</f>
        <v>0</v>
      </c>
      <c r="ER15" s="294">
        <f>SUMIF(kau!$AI$7:$BD$7,ER$7,kau!$AI14:$BD14)+SUMIF(pm.35!$GF$7:$GW$7,ER$7,pm.35!$GF14:$GW14)+SUMIF(pm!$GF$7:$GW$7,ER$7,pm!$GF14:$GW14)</f>
        <v>0</v>
      </c>
      <c r="ES15" s="294">
        <f>SUMIF(kau!$AI$7:$BD$7,ES$7,kau!$AI14:$BD14)+SUMIF(pm.35!$GF$7:$GW$7,ES$7,pm.35!$GF14:$GW14)+SUMIF(pm!$GF$7:$GW$7,ES$7,pm!$GF14:$GW14)</f>
        <v>0</v>
      </c>
      <c r="ET15" s="311">
        <f>SUMIF(kau!$AI$7:$BD$7,ET$7,kau!$AI14:$BD14)+SUMIF(pm.35!$GF$7:$GW$7,ET$7,pm.35!$GF14:$GW14)+SUMIF(pm!$GF$7:$GW$7,ET$7,pm!$GF14:$GW14)</f>
        <v>0</v>
      </c>
      <c r="EU15" s="314">
        <f t="shared" si="6"/>
        <v>3099.4</v>
      </c>
    </row>
    <row r="16" spans="1:151" ht="12" customHeight="1">
      <c r="A16" s="273">
        <f t="shared" si="7"/>
        <v>45146</v>
      </c>
      <c r="B16" s="350">
        <f>SUMIF(pm.35!$C$7:$M$7,B$7,pm.35!$C15:$M15)+SUMIF(pm!$C$7:$M$7,B$7,pm!$C15:$M15)+SUMIF(kau!$M$7:$Q$7,B$7,kau!$M15:$Q15)</f>
        <v>1111.2</v>
      </c>
      <c r="C16" s="351">
        <f>SUMIF(pm.35!$C$7:$M$7,C$7,pm.35!$C15:$M15)+SUMIF(pm!$C$7:$M$7,C$7,pm!$C15:$M15)+SUMIF(kau!$M$7:$Q$7,C$7,kau!$M15:$Q15)</f>
        <v>0</v>
      </c>
      <c r="D16" s="351">
        <f>SUMIF(pm.35!$C$7:$M$7,D$7,pm.35!$C15:$M15)+SUMIF(pm!$C$7:$M$7,D$7,pm!$C15:$M15)+SUMIF(kau!$M$7:$Q$7,D$7,kau!$M15:$Q15)</f>
        <v>0</v>
      </c>
      <c r="E16" s="351">
        <f>SUMIF(pm.35!$C$7:$M$7,E$7,pm.35!$C15:$M15)+SUMIF(pm!$C$7:$M$7,E$7,pm!$C15:$M15)+SUMIF(kau!$M$7:$Q$7,E$7,kau!$M15:$Q15)</f>
        <v>0</v>
      </c>
      <c r="F16" s="351">
        <f>SUMIF(pm.35!$C$7:$M$7,F$7,pm.35!$C15:$M15)+SUMIF(pm!$C$7:$M$7,F$7,pm!$C15:$M15)+SUMIF(kau!$M$7:$Q$7,F$7,kau!$M15:$Q15)</f>
        <v>0</v>
      </c>
      <c r="G16" s="351">
        <f>SUMIF(pm.35!$C$7:$M$7,G$7,pm.35!$C15:$M15)+SUMIF(pm!$C$7:$M$7,G$7,pm!$C15:$M15)+SUMIF(kau!$M$7:$Q$7,G$7,kau!$M15:$Q15)</f>
        <v>0</v>
      </c>
      <c r="H16" s="351">
        <f>SUMIF(pm.35!$C$7:$M$7,H$7,pm.35!$C15:$M15)+SUMIF(pm!$C$7:$M$7,H$7,pm!$C15:$M15)+SUMIF(kau!$M$7:$Q$7,H$7,kau!$M15:$Q15)</f>
        <v>0</v>
      </c>
      <c r="I16" s="351">
        <f>SUMIF(pm.35!$C$7:$M$7,I$7,pm.35!$C15:$M15)+SUMIF(pm!$C$7:$M$7,I$7,pm!$C15:$M15)+SUMIF(kau!$M$7:$Q$7,I$7,kau!$M15:$Q15)</f>
        <v>0</v>
      </c>
      <c r="J16" s="351">
        <f>SUMIF(pm.35!$C$7:$M$7,J$7,pm.35!$C15:$M15)+SUMIF(pm!$C$7:$M$7,J$7,pm!$C15:$M15)+SUMIF(kau!$M$7:$Q$7,J$7,kau!$M15:$Q15)</f>
        <v>0</v>
      </c>
      <c r="K16" s="351">
        <f>SUMIF(pm.35!$C$7:$M$7,K$7,pm.35!$C15:$M15)+SUMIF(pm!$C$7:$M$7,K$7,pm!$C15:$M15)+SUMIF(kau!$M$7:$Q$7,K$7,kau!$M15:$Q15)</f>
        <v>1116.5999999999999</v>
      </c>
      <c r="L16" s="351">
        <f>SUMIF(pm.35!$C$7:$M$7,L$7,pm.35!$C15:$M15)+SUMIF(pm!$C$7:$M$7,L$7,pm!$C15:$M15)+SUMIF(kau!$M$7:$Q$7,L$7,kau!$M15:$Q15)</f>
        <v>0</v>
      </c>
      <c r="M16" s="351">
        <f>SUMIF(pm.35!$C$7:$M$7,M$7,pm.35!$C15:$M15)+SUMIF(pm!$C$7:$M$7,M$7,pm!$C15:$M15)+SUMIF(kau!$M$7:$Q$7,M$7,kau!$M15:$Q15)</f>
        <v>0</v>
      </c>
      <c r="N16" s="352">
        <f>SUMIF(pm.35!$C$7:$M$7,N$7,pm.35!$C15:$M15)+SUMIF(pm!$C$7:$M$7,N$7,pm!$C15:$M15)+SUMIF(kau!$M$7:$Q$7,N$7,kau!$M15:$Q15)</f>
        <v>0</v>
      </c>
      <c r="O16" s="267">
        <f t="shared" si="0"/>
        <v>2227.8000000000002</v>
      </c>
      <c r="P16" s="351">
        <f>SUMIF(pm!$O$7:$Z$7,P$7,pm!$O15:$Z15)+SUMIF(pm.35!$O$7:$Z$7,P$7,pm.35!$O15:$Z15)+SUMIF(kau!$S$7:$AG$7,P$7,kau!$S15:$AG15)</f>
        <v>0</v>
      </c>
      <c r="Q16" s="351">
        <f>SUMIF(pm!$O$7:$Z$7,Q$7,pm!$O15:$Z15)+SUMIF(pm.35!$O$7:$Z$7,Q$7,pm.35!$O15:$Z15)+SUMIF(kau!$S$7:$AG$7,Q$7,kau!$S15:$AG15)</f>
        <v>503</v>
      </c>
      <c r="R16" s="351">
        <f>SUMIF(pm!$O$7:$Z$7,R$7,pm!$O15:$Z15)+SUMIF(pm.35!$O$7:$Z$7,R$7,pm.35!$O15:$Z15)+SUMIF(kau!$S$7:$AG$7,R$7,kau!$S15:$AG15)</f>
        <v>0</v>
      </c>
      <c r="S16" s="351">
        <f>SUMIF(pm!$O$7:$Z$7,S$7,pm!$O15:$Z15)+SUMIF(pm.35!$O$7:$Z$7,S$7,pm.35!$O15:$Z15)+SUMIF(kau!$S$7:$AG$7,S$7,kau!$S15:$AG15)</f>
        <v>0</v>
      </c>
      <c r="T16" s="351">
        <f>SUMIF(pm!$O$7:$Z$7,T$7,pm!$O15:$Z15)+SUMIF(pm.35!$O$7:$Z$7,T$7,pm.35!$O15:$Z15)+SUMIF(kau!$S$7:$AG$7,T$7,kau!$S15:$AG15)</f>
        <v>0</v>
      </c>
      <c r="U16" s="351">
        <f>SUMIF(pm!$O$7:$Z$7,U$7,pm!$O15:$Z15)+SUMIF(pm.35!$O$7:$Z$7,U$7,pm.35!$O15:$Z15)+SUMIF(kau!$S$7:$AG$7,U$7,kau!$S15:$AG15)</f>
        <v>0</v>
      </c>
      <c r="V16" s="351">
        <f>SUMIF(pm!$O$7:$Z$7,V$7,pm!$O15:$Z15)+SUMIF(pm.35!$O$7:$Z$7,V$7,pm.35!$O15:$Z15)+SUMIF(kau!$S$7:$AG$7,V$7,kau!$S15:$AG15)</f>
        <v>0</v>
      </c>
      <c r="W16" s="351">
        <f>SUMIF(pm!$O$7:$Z$7,W$7,pm!$O15:$Z15)+SUMIF(pm.35!$O$7:$Z$7,W$7,pm.35!$O15:$Z15)+SUMIF(kau!$S$7:$AG$7,W$7,kau!$S15:$AG15)</f>
        <v>0</v>
      </c>
      <c r="X16" s="351">
        <f>SUMIF(pm!$O$7:$Z$7,X$7,pm!$O15:$Z15)+SUMIF(pm.35!$O$7:$Z$7,X$7,pm.35!$O15:$Z15)+SUMIF(kau!$S$7:$AG$7,X$7,kau!$S15:$AG15)</f>
        <v>0</v>
      </c>
      <c r="Y16" s="351">
        <f>SUMIF(pm!$O$7:$Z$7,Y$7,pm!$O15:$Z15)+SUMIF(pm.35!$O$7:$Z$7,Y$7,pm.35!$O15:$Z15)+SUMIF(kau!$S$7:$AG$7,Y$7,kau!$S15:$AG15)</f>
        <v>0</v>
      </c>
      <c r="Z16" s="351">
        <f>SUMIF(pm!$O$7:$Z$7,Z$7,pm!$O15:$Z15)+SUMIF(pm.35!$O$7:$Z$7,Z$7,pm.35!$O15:$Z15)+SUMIF(kau!$S$7:$AG$7,Z$7,kau!$S15:$AG15)</f>
        <v>0</v>
      </c>
      <c r="AA16" s="351">
        <f>SUMIF(pm!$O$7:$Z$7,AA$7,pm!$O15:$Z15)+SUMIF(pm.35!$O$7:$Z$7,AA$7,pm.35!$O15:$Z15)+SUMIF(kau!$S$7:$AG$7,AA$7,kau!$S15:$AG15)</f>
        <v>0</v>
      </c>
      <c r="AB16" s="351">
        <f>SUMIF(pm!$O$7:$Z$7,AB$7,pm!$O15:$Z15)+SUMIF(pm.35!$O$7:$Z$7,AB$7,pm.35!$O15:$Z15)+SUMIF(kau!$S$7:$AG$7,AB$7,kau!$S15:$AG15)</f>
        <v>0</v>
      </c>
      <c r="AC16" s="351">
        <f>SUMIF(pm!$O$7:$Z$7,AC$7,pm!$O15:$Z15)+SUMIF(pm.35!$O$7:$Z$7,AC$7,pm.35!$O15:$Z15)+SUMIF(kau!$S$7:$AG$7,AC$7,kau!$S15:$AG15)</f>
        <v>0</v>
      </c>
      <c r="AD16" s="352">
        <f>SUMIF(pm!$O$7:$Z$7,AD$7,pm!$O15:$Z15)+SUMIF(pm.35!$O$7:$Z$7,AD$7,pm.35!$O15:$Z15)+SUMIF(kau!$S$7:$AG$7,AD$7,kau!$S15:$AG15)</f>
        <v>0</v>
      </c>
      <c r="AE16" s="267">
        <f t="shared" si="8"/>
        <v>503</v>
      </c>
      <c r="AF16" s="351">
        <f>SUMIF(pm!$AB$7:$AM$7,AF$7,pm!$AB15:$AM15)+SUMIF(pm.35!$AB$7:$AM$7,AF$7,pm.35!$AB15:$AM15)</f>
        <v>0</v>
      </c>
      <c r="AG16" s="351">
        <f>SUMIF(pm!$AB$7:$AM$7,AG$7,pm!$AB15:$AM15)+SUMIF(pm.35!$AB$7:$AM$7,AG$7,pm.35!$AB15:$AM15)</f>
        <v>264.89999999999998</v>
      </c>
      <c r="AH16" s="351">
        <f>SUMIF(pm!$AB$7:$AM$7,AH$7,pm!$AB15:$AM15)+SUMIF(pm.35!$AB$7:$AM$7,AH$7,pm.35!$AB15:$AM15)</f>
        <v>0</v>
      </c>
      <c r="AI16" s="351">
        <f>SUMIF(pm!$AB$7:$AM$7,AI$7,pm!$AB15:$AM15)+SUMIF(pm.35!$AB$7:$AM$7,AI$7,pm.35!$AB15:$AM15)</f>
        <v>0</v>
      </c>
      <c r="AJ16" s="351">
        <f>SUMIF(pm!$AB$7:$AM$7,AJ$7,pm!$AB15:$AM15)+SUMIF(pm.35!$AB$7:$AM$7,AJ$7,pm.35!$AB15:$AM15)</f>
        <v>0</v>
      </c>
      <c r="AK16" s="351">
        <f>SUMIF(pm!$AB$7:$AM$7,AK$7,pm!$AB15:$AM15)+SUMIF(pm.35!$AB$7:$AM$7,AK$7,pm.35!$AB15:$AM15)</f>
        <v>0</v>
      </c>
      <c r="AL16" s="351">
        <f>SUMIF(pm!$AB$7:$AM$7,AL$7,pm!$AB15:$AM15)+SUMIF(pm.35!$AB$7:$AM$7,AL$7,pm.35!$AB15:$AM15)</f>
        <v>1725.7</v>
      </c>
      <c r="AM16" s="351">
        <f>SUMIF(pm!$AB$7:$AM$7,AM$7,pm!$AB15:$AM15)+SUMIF(pm.35!$AB$7:$AM$7,AM$7,pm.35!$AB15:$AM15)</f>
        <v>0</v>
      </c>
      <c r="AN16" s="351">
        <f>SUMIF(pm!$AB$7:$AM$7,AN$7,pm!$AB15:$AM15)+SUMIF(pm.35!$AB$7:$AM$7,AN$7,pm.35!$AB15:$AM15)</f>
        <v>2466.1</v>
      </c>
      <c r="AO16" s="351">
        <f>SUMIF(pm!$AB$7:$AM$7,AO$7,pm!$AB15:$AM15)+SUMIF(pm.35!$AB$7:$AM$7,AO$7,pm.35!$AB15:$AM15)</f>
        <v>0</v>
      </c>
      <c r="AP16" s="351">
        <f>SUMIF(pm!$AB$7:$AM$7,AP$7,pm!$AB15:$AM15)+SUMIF(pm.35!$AB$7:$AM$7,AP$7,pm.35!$AB15:$AM15)</f>
        <v>0</v>
      </c>
      <c r="AQ16" s="351">
        <f>SUMIF(pm!$AB$7:$AM$7,AQ$7,pm!$AB15:$AM15)+SUMIF(pm.35!$AB$7:$AM$7,AQ$7,pm.35!$AB15:$AM15)</f>
        <v>0</v>
      </c>
      <c r="AR16" s="351">
        <f>SUMIF(pm!$AB$7:$AM$7,AR$7,pm!$AB15:$AM15)+SUMIF(pm.35!$AB$7:$AM$7,AR$7,pm.35!$AB15:$AM15)</f>
        <v>0</v>
      </c>
      <c r="AS16" s="352">
        <f>SUMIF(pm!$AB$7:$AM$7,AS$7,pm!$AB15:$AM15)+SUMIF(pm.35!$AB$7:$AM$7,AS$7,pm.35!$AB15:$AM15)</f>
        <v>0</v>
      </c>
      <c r="AT16" s="267">
        <f t="shared" si="1"/>
        <v>4456.7</v>
      </c>
      <c r="AU16" s="351">
        <f>SUMIF(pm!$AO$7:$BB$7,AU$7,pm!$AO15:$BB15)+SUMIF(pm.35!$AO$7:$BB$7,AU$7,pm.35!$AO15:$BB15)</f>
        <v>0</v>
      </c>
      <c r="AV16" s="351">
        <f>SUMIF(pm!$AO$7:$BB$7,AV$7,pm!$AO15:$BB15)+SUMIF(pm.35!$AO$7:$BB$7,AV$7,pm.35!$AO15:$BB15)</f>
        <v>0</v>
      </c>
      <c r="AW16" s="351">
        <f>SUMIF(pm!$AO$7:$BB$7,AW$7,pm!$AO15:$BB15)+SUMIF(pm.35!$AO$7:$BB$7,AW$7,pm.35!$AO15:$BB15)</f>
        <v>0</v>
      </c>
      <c r="AX16" s="351">
        <f>SUMIF(pm!$AO$7:$BB$7,AX$7,pm!$AO15:$BB15)+SUMIF(pm.35!$AO$7:$BB$7,AX$7,pm.35!$AO15:$BB15)</f>
        <v>0</v>
      </c>
      <c r="AY16" s="351">
        <f>SUMIF(pm!$AO$7:$BB$7,AY$7,pm!$AO15:$BB15)+SUMIF(pm.35!$AO$7:$BB$7,AY$7,pm.35!$AO15:$BB15)</f>
        <v>0</v>
      </c>
      <c r="AZ16" s="351">
        <f>SUMIF(pm!$AO$7:$BB$7,AZ$7,pm!$AO15:$BB15)+SUMIF(pm.35!$AO$7:$BB$7,AZ$7,pm.35!$AO15:$BB15)</f>
        <v>0</v>
      </c>
      <c r="BA16" s="351">
        <f>SUMIF(pm!$AO$7:$BB$7,BA$7,pm!$AO15:$BB15)+SUMIF(pm.35!$AO$7:$BB$7,BA$7,pm.35!$AO15:$BB15)</f>
        <v>0</v>
      </c>
      <c r="BB16" s="351">
        <f>SUMIF(pm!$AO$7:$BB$7,BB$7,pm!$AO15:$BB15)+SUMIF(pm.35!$AO$7:$BB$7,BB$7,pm.35!$AO15:$BB15)</f>
        <v>0</v>
      </c>
      <c r="BC16" s="351">
        <f>SUMIF(pm!$AO$7:$BB$7,BC$7,pm!$AO15:$BB15)+SUMIF(pm.35!$AO$7:$BB$7,BC$7,pm.35!$AO15:$BB15)</f>
        <v>0</v>
      </c>
      <c r="BD16" s="351">
        <f>SUMIF(pm!$AO$7:$BB$7,BD$7,pm!$AO15:$BB15)+SUMIF(pm.35!$AO$7:$BB$7,BD$7,pm.35!$AO15:$BB15)</f>
        <v>0</v>
      </c>
      <c r="BE16" s="351">
        <f>SUMIF(pm!$AO$7:$BB$7,BE$7,pm!$AO15:$BB15)+SUMIF(pm.35!$AO$7:$BB$7,BE$7,pm.35!$AO15:$BB15)</f>
        <v>0</v>
      </c>
      <c r="BF16" s="351">
        <f>SUMIF(pm!$AO$7:$BB$7,BF$7,pm!$AO15:$BB15)+SUMIF(pm.35!$AO$7:$BB$7,BF$7,pm.35!$AO15:$BB15)</f>
        <v>0</v>
      </c>
      <c r="BG16" s="351">
        <f>SUMIF(pm!$AO$7:$BB$7,BG$7,pm!$AO15:$BB15)+SUMIF(pm.35!$AO$7:$BB$7,BG$7,pm.35!$AO15:$BB15)</f>
        <v>0</v>
      </c>
      <c r="BH16" s="352">
        <f>SUMIF(pm!$AO$7:$BB$7,BH$7,pm!$AO15:$BB15)+SUMIF(pm.35!$AO$7:$BB$7,BH$7,pm.35!$AO15:$BB15)</f>
        <v>0</v>
      </c>
      <c r="BI16" s="267">
        <f t="shared" si="9"/>
        <v>0</v>
      </c>
      <c r="BJ16" s="267">
        <f>SUMIF(pm!$BD$7:$BM$7,BJ$7,pm!$BD15:$BM15)+SUMIF(pm.35!$BD$7:$BM$7,BJ$7,pm.35!$BD15:$BM15)</f>
        <v>0</v>
      </c>
      <c r="BK16" s="267">
        <f>SUMIF(pm!$BD$7:$BM$7,BK$7,pm!$BD15:$BM15)+SUMIF(pm.35!$BD$7:$BM$7,BK$7,pm.35!$BD15:$BM15)</f>
        <v>0</v>
      </c>
      <c r="BL16" s="267">
        <f>SUMIF(pm!$BD$7:$BM$7,BL$7,pm!$BD15:$BM15)+SUMIF(pm.35!$BD$7:$BM$7,BL$7,pm.35!$BD15:$BM15)</f>
        <v>0</v>
      </c>
      <c r="BM16" s="267">
        <f>SUMIF(pm!$BD$7:$BM$7,BM$7,pm!$BD15:$BM15)+SUMIF(pm.35!$BD$7:$BM$7,BM$7,pm.35!$BD15:$BM15)</f>
        <v>0</v>
      </c>
      <c r="BN16" s="267">
        <f>SUMIF(pm!$BD$7:$BM$7,BN$7,pm!$BD15:$BM15)+SUMIF(pm.35!$BD$7:$BM$7,BN$7,pm.35!$BD15:$BM15)</f>
        <v>0</v>
      </c>
      <c r="BO16" s="267">
        <f>SUMIF(pm!$BD$7:$BM$7,BO$7,pm!$BD15:$BM15)+SUMIF(pm.35!$BD$7:$BM$7,BO$7,pm.35!$BD15:$BM15)</f>
        <v>0</v>
      </c>
      <c r="BP16" s="267">
        <f>SUMIF(pm!$BD$7:$BM$7,BP$7,pm!$BD15:$BM15)+SUMIF(pm.35!$BD$7:$BM$7,BP$7,pm.35!$BD15:$BM15)</f>
        <v>0</v>
      </c>
      <c r="BQ16" s="267">
        <f>SUMIF(pm!$BD$7:$BM$7,BQ$7,pm!$BD15:$BM15)+SUMIF(pm.35!$BD$7:$BM$7,BQ$7,pm.35!$BD15:$BM15)</f>
        <v>0</v>
      </c>
      <c r="BR16" s="267">
        <f>SUMIF(pm!$BD$7:$BM$7,BR$7,pm!$BD15:$BM15)+SUMIF(pm.35!$BD$7:$BM$7,BR$7,pm.35!$BD15:$BM15)</f>
        <v>0</v>
      </c>
      <c r="BS16" s="267">
        <f>SUMIF(pm!$BD$7:$BM$7,BS$7,pm!$BD15:$BM15)+SUMIF(pm.35!$BD$7:$BM$7,BS$7,pm.35!$BD15:$BM15)</f>
        <v>0</v>
      </c>
      <c r="BT16" s="267">
        <f t="shared" si="10"/>
        <v>0</v>
      </c>
      <c r="BU16" s="267">
        <f t="shared" si="2"/>
        <v>7187.5</v>
      </c>
      <c r="BV16" s="350">
        <f>SUMIF(pm!$BO$7:$CB$7,BV$7,pm!$BO15:$CB15)+SUMIF(pm.35!$BO$7:$CB$7,BV$7,pm.35!$BO15:$CB15)</f>
        <v>0</v>
      </c>
      <c r="BW16" s="351">
        <f>SUMIF(pm!$BO$7:$CB$7,BW$7,pm!$BO15:$CB15)+SUMIF(pm.35!$BO$7:$CB$7,BW$7,pm.35!$BO15:$CB15)</f>
        <v>0</v>
      </c>
      <c r="BX16" s="351">
        <f>SUMIF(pm!$BO$7:$CB$7,BX$7,pm!$BO15:$CB15)+SUMIF(pm.35!$BO$7:$CB$7,BX$7,pm.35!$BO15:$CB15)</f>
        <v>0</v>
      </c>
      <c r="BY16" s="351">
        <f>SUMIF(pm!$BO$7:$CB$7,BY$7,pm!$BO15:$CB15)+SUMIF(pm.35!$BO$7:$CB$7,BY$7,pm.35!$BO15:$CB15)</f>
        <v>0</v>
      </c>
      <c r="BZ16" s="351">
        <f>SUMIF(pm!$BO$7:$CB$7,BZ$7,pm!$BO15:$CB15)+SUMIF(pm.35!$BO$7:$CB$7,BZ$7,pm.35!$BO15:$CB15)</f>
        <v>0</v>
      </c>
      <c r="CA16" s="351">
        <f>SUMIF(pm!$BO$7:$CB$7,CA$7,pm!$BO15:$CB15)+SUMIF(pm.35!$BO$7:$CB$7,CA$7,pm.35!$BO15:$CB15)</f>
        <v>0</v>
      </c>
      <c r="CB16" s="351">
        <f>SUMIF(pm!$BO$7:$CB$7,CB$7,pm!$BO15:$CB15)+SUMIF(pm.35!$BO$7:$CB$7,CB$7,pm.35!$BO15:$CB15)</f>
        <v>0</v>
      </c>
      <c r="CC16" s="351">
        <f>SUMIF(pm!$BO$7:$CB$7,CC$7,pm!$BO15:$CB15)+SUMIF(pm.35!$BO$7:$CB$7,CC$7,pm.35!$BO15:$CB15)</f>
        <v>0</v>
      </c>
      <c r="CD16" s="351">
        <f>SUMIF(pm!$BO$7:$CB$7,CD$7,pm!$BO15:$CB15)+SUMIF(pm.35!$BO$7:$CB$7,CD$7,pm.35!$BO15:$CB15)</f>
        <v>0</v>
      </c>
      <c r="CE16" s="351">
        <f>SUMIF(pm!$BO$7:$CB$7,CE$7,pm!$BO15:$CB15)+SUMIF(pm.35!$BO$7:$CB$7,CE$7,pm.35!$BO15:$CB15)</f>
        <v>0</v>
      </c>
      <c r="CF16" s="351">
        <f>SUMIF(pm!$BO$7:$CB$7,CF$7,pm!$BO15:$CB15)+SUMIF(pm.35!$BO$7:$CB$7,CF$7,pm.35!$BO15:$CB15)</f>
        <v>0</v>
      </c>
      <c r="CG16" s="351">
        <f>SUMIF(pm!$BO$7:$CB$7,CG$7,pm!$BO15:$CB15)+SUMIF(pm.35!$BO$7:$CB$7,CG$7,pm.35!$BO15:$CB15)</f>
        <v>0</v>
      </c>
      <c r="CH16" s="351">
        <f>SUMIF(pm!$BO$7:$CB$7,CH$7,pm!$BO15:$CB15)+SUMIF(pm.35!$BO$7:$CB$7,CH$7,pm.35!$BO15:$CB15)</f>
        <v>0</v>
      </c>
      <c r="CI16" s="351">
        <f>SUMIF(pm!$BO$7:$CB$7,CI$7,pm!$BO15:$CB15)+SUMIF(pm.35!$BO$7:$CB$7,CI$7,pm.35!$BO15:$CB15)</f>
        <v>422.9</v>
      </c>
      <c r="CJ16" s="351">
        <f>SUMIF(pm!$BO$7:$CB$7,CJ$7,pm!$BO15:$CB15)+SUMIF(pm.35!$BO$7:$CB$7,CJ$7,pm.35!$BO15:$CB15)</f>
        <v>0</v>
      </c>
      <c r="CK16" s="352">
        <f>SUMIF(pm!$BO$7:$CB$7,CK$7,pm!$BO15:$CB15)+SUMIF(pm.35!$BO$7:$CB$7,CK$7,pm.35!$BO15:$CB15)</f>
        <v>0</v>
      </c>
      <c r="CL16" s="267">
        <f t="shared" si="11"/>
        <v>422.9</v>
      </c>
      <c r="CM16" s="267">
        <f>SUMIF(pm!$CD$7:$CO$7,CM$7,pm!$CD15:$CO15)+SUMIF(pm.35!$CD$7:$CO$7,CM$7,pm.35!$CD15:$CO15)</f>
        <v>0</v>
      </c>
      <c r="CN16" s="267">
        <f>SUMIF(pm!$CD$7:$CO$7,CN$7,pm!$CD15:$CO15)+SUMIF(pm.35!$CD$7:$CO$7,CN$7,pm.35!$CD15:$CO15)</f>
        <v>0</v>
      </c>
      <c r="CO16" s="267">
        <f>SUMIF(pm!$CD$7:$CO$7,CO$7,pm!$CD15:$CO15)+SUMIF(pm.35!$CD$7:$CO$7,CO$7,pm.35!$CD15:$CO15)</f>
        <v>0</v>
      </c>
      <c r="CP16" s="267">
        <f>SUMIF(pm!$CD$7:$CO$7,CP$7,pm!$CD15:$CO15)+SUMIF(pm.35!$CD$7:$CO$7,CP$7,pm.35!$CD15:$CO15)</f>
        <v>0</v>
      </c>
      <c r="CQ16" s="267">
        <f>SUMIF(pm!$CD$7:$CO$7,CQ$7,pm!$CD15:$CO15)+SUMIF(pm.35!$CD$7:$CO$7,CQ$7,pm.35!$CD15:$CO15)</f>
        <v>0</v>
      </c>
      <c r="CR16" s="267">
        <f>SUMIF(pm!$CD$7:$CO$7,CR$7,pm!$CD15:$CO15)+SUMIF(pm.35!$CD$7:$CO$7,CR$7,pm.35!$CD15:$CO15)</f>
        <v>0</v>
      </c>
      <c r="CS16" s="267">
        <f>SUMIF(pm!$CD$7:$CO$7,CS$7,pm!$CD15:$CO15)+SUMIF(pm.35!$CD$7:$CO$7,CS$7,pm.35!$CD15:$CO15)</f>
        <v>0</v>
      </c>
      <c r="CT16" s="267">
        <f>SUMIF(pm!$CD$7:$CO$7,CT$7,pm!$CD15:$CO15)+SUMIF(pm.35!$CD$7:$CO$7,CT$7,pm.35!$CD15:$CO15)</f>
        <v>0</v>
      </c>
      <c r="CU16" s="267">
        <f>SUMIF(pm!$CD$7:$CO$7,CU$7,pm!$CD15:$CO15)+SUMIF(pm.35!$CD$7:$CO$7,CU$7,pm.35!$CD15:$CO15)</f>
        <v>0</v>
      </c>
      <c r="CV16" s="267">
        <f>SUMIF(pm!$CD$7:$CO$7,CV$7,pm!$CD15:$CO15)+SUMIF(pm.35!$CD$7:$CO$7,CV$7,pm.35!$CD15:$CO15)</f>
        <v>0</v>
      </c>
      <c r="CW16" s="267">
        <f>SUMIF(pm!$CD$7:$CO$7,CW$7,pm!$CD15:$CO15)+SUMIF(pm.35!$CD$7:$CO$7,CW$7,pm.35!$CD15:$CO15)</f>
        <v>0</v>
      </c>
      <c r="CX16" s="267">
        <f>SUMIF(pm!$CD$7:$CO$7,CX$7,pm!$CD15:$CO15)+SUMIF(pm.35!$CD$7:$CO$7,CX$7,pm.35!$CD15:$CO15)</f>
        <v>0</v>
      </c>
      <c r="CY16" s="267">
        <f>SUMIF(pm!$CD$7:$CO$7,CY$7,pm!$CD15:$CO15)+SUMIF(pm.35!$CD$7:$CO$7,CY$7,pm.35!$CD15:$CO15)</f>
        <v>0</v>
      </c>
      <c r="CZ16" s="267">
        <f>SUMIF(pm!$CD$7:$CO$7,CZ$7,pm!$CD15:$CO15)+SUMIF(pm.35!$CD$7:$CO$7,CZ$7,pm.35!$CD15:$CO15)</f>
        <v>0</v>
      </c>
      <c r="DA16" s="267">
        <f t="shared" si="12"/>
        <v>0</v>
      </c>
      <c r="DB16" s="267">
        <f t="shared" si="13"/>
        <v>422.9</v>
      </c>
      <c r="DC16" s="267">
        <f t="shared" si="14"/>
        <v>7610.4</v>
      </c>
      <c r="DD16" s="248">
        <f>DC16-coal!AS14</f>
        <v>0</v>
      </c>
      <c r="DE16" s="268">
        <f t="shared" si="3"/>
        <v>1111.2</v>
      </c>
      <c r="DF16" s="269">
        <f t="shared" si="3"/>
        <v>767.9</v>
      </c>
      <c r="DG16" s="269">
        <f t="shared" si="3"/>
        <v>0</v>
      </c>
      <c r="DH16" s="269">
        <f t="shared" si="3"/>
        <v>0</v>
      </c>
      <c r="DI16" s="269">
        <f t="shared" si="3"/>
        <v>0</v>
      </c>
      <c r="DJ16" s="269">
        <f t="shared" si="3"/>
        <v>0</v>
      </c>
      <c r="DK16" s="269">
        <f t="shared" si="3"/>
        <v>0</v>
      </c>
      <c r="DL16" s="269">
        <f t="shared" si="3"/>
        <v>0</v>
      </c>
      <c r="DM16" s="269">
        <f t="shared" si="3"/>
        <v>0</v>
      </c>
      <c r="DN16" s="269">
        <f t="shared" si="3"/>
        <v>1725.7</v>
      </c>
      <c r="DO16" s="269">
        <f t="shared" si="4"/>
        <v>0</v>
      </c>
      <c r="DP16" s="269">
        <f t="shared" si="4"/>
        <v>2466.1</v>
      </c>
      <c r="DQ16" s="269">
        <f t="shared" si="4"/>
        <v>0</v>
      </c>
      <c r="DR16" s="269">
        <f t="shared" si="4"/>
        <v>0</v>
      </c>
      <c r="DS16" s="269">
        <f t="shared" si="4"/>
        <v>1116.5999999999999</v>
      </c>
      <c r="DT16" s="269">
        <f t="shared" si="4"/>
        <v>422.9</v>
      </c>
      <c r="DU16" s="269">
        <f t="shared" si="4"/>
        <v>0</v>
      </c>
      <c r="DV16" s="269">
        <f t="shared" si="4"/>
        <v>0</v>
      </c>
      <c r="DW16" s="269">
        <f t="shared" si="4"/>
        <v>0</v>
      </c>
      <c r="DX16" s="270">
        <f t="shared" si="4"/>
        <v>0</v>
      </c>
      <c r="DY16" s="271">
        <f t="shared" si="5"/>
        <v>7610.4</v>
      </c>
      <c r="EA16" s="293">
        <f>SUMIF(kau!$AI$7:$BD$7,EA$7,kau!$AI15:$BD15)+SUMIF(pm.35!$GF$7:$GW$7,EA$7,pm.35!$GF15:$GW15)+SUMIF(pm!$GF$7:$GW$7,EA$7,pm!$GF15:$GW15)</f>
        <v>0</v>
      </c>
      <c r="EB16" s="294">
        <f>SUMIF(kau!$AI$7:$BD$7,EB$7,kau!$AI15:$BD15)+SUMIF(pm.35!$GF$7:$GW$7,EB$7,pm.35!$GF15:$GW15)+SUMIF(pm!$GF$7:$GW$7,EB$7,pm!$GF15:$GW15)</f>
        <v>0</v>
      </c>
      <c r="EC16" s="294">
        <f>SUMIF(kau!$AI$7:$BD$7,EC$7,kau!$AI15:$BD15)+SUMIF(pm.35!$GF$7:$GW$7,EC$7,pm.35!$GF15:$GW15)+SUMIF(pm!$GF$7:$GW$7,EC$7,pm!$GF15:$GW15)</f>
        <v>0</v>
      </c>
      <c r="ED16" s="294">
        <f>SUMIF(kau!$AI$7:$BD$7,ED$7,kau!$AI15:$BD15)+SUMIF(pm.35!$GF$7:$GW$7,ED$7,pm.35!$GF15:$GW15)+SUMIF(pm!$GF$7:$GW$7,ED$7,pm!$GF15:$GW15)</f>
        <v>0</v>
      </c>
      <c r="EE16" s="294">
        <f>SUMIF(kau!$AI$7:$BD$7,EE$7,kau!$AI15:$BD15)+SUMIF(pm.35!$GF$7:$GW$7,EE$7,pm.35!$GF15:$GW15)+SUMIF(pm!$GF$7:$GW$7,EE$7,pm!$GF15:$GW15)</f>
        <v>0</v>
      </c>
      <c r="EF16" s="294">
        <f>SUMIF(kau!$AI$7:$BD$7,EF$7,kau!$AI15:$BD15)+SUMIF(pm.35!$GF$7:$GW$7,EF$7,pm.35!$GF15:$GW15)+SUMIF(pm!$GF$7:$GW$7,EF$7,pm!$GF15:$GW15)</f>
        <v>0</v>
      </c>
      <c r="EG16" s="294">
        <f>SUMIF(kau!$AI$7:$BD$7,EG$7,kau!$AI15:$BD15)+SUMIF(pm.35!$GF$7:$GW$7,EG$7,pm.35!$GF15:$GW15)+SUMIF(pm!$GF$7:$GW$7,EG$7,pm!$GF15:$GW15)</f>
        <v>0</v>
      </c>
      <c r="EH16" s="294">
        <f>SUMIF(kau!$AI$7:$BD$7,EH$7,kau!$AI15:$BD15)+SUMIF(pm.35!$GF$7:$GW$7,EH$7,pm.35!$GF15:$GW15)+SUMIF(pm!$GF$7:$GW$7,EH$7,pm!$GF15:$GW15)</f>
        <v>0</v>
      </c>
      <c r="EI16" s="294">
        <f>SUMIF(kau!$AI$7:$BD$7,EI$7,kau!$AI15:$BD15)+SUMIF(pm.35!$GF$7:$GW$7,EI$7,pm.35!$GF15:$GW15)+SUMIF(pm!$GF$7:$GW$7,EI$7,pm!$GF15:$GW15)</f>
        <v>0</v>
      </c>
      <c r="EJ16" s="294">
        <f>SUMIF(kau!$AI$7:$BD$7,EJ$7,kau!$AI15:$BD15)+SUMIF(pm.35!$GF$7:$GW$7,EJ$7,pm.35!$GF15:$GW15)+SUMIF(pm!$GF$7:$GW$7,EJ$7,pm!$GF15:$GW15)</f>
        <v>0</v>
      </c>
      <c r="EK16" s="294">
        <f>SUMIF(kau!$AI$7:$BD$7,EK$7,kau!$AI15:$BD15)+SUMIF(pm.35!$GF$7:$GW$7,EK$7,pm.35!$GF15:$GW15)+SUMIF(pm!$GF$7:$GW$7,EK$7,pm!$GF15:$GW15)</f>
        <v>0</v>
      </c>
      <c r="EL16" s="294">
        <f>SUMIF(kau!$AI$7:$BD$7,EL$7,kau!$AI15:$BD15)+SUMIF(pm.35!$GF$7:$GW$7,EL$7,pm.35!$GF15:$GW15)+SUMIF(pm!$GF$7:$GW$7,EL$7,pm!$GF15:$GW15)</f>
        <v>0</v>
      </c>
      <c r="EM16" s="294">
        <f>SUMIF(kau!$AI$7:$BD$7,EM$7,kau!$AI15:$BD15)+SUMIF(pm.35!$GF$7:$GW$7,EM$7,pm.35!$GF15:$GW15)+SUMIF(pm!$GF$7:$GW$7,EM$7,pm!$GF15:$GW15)</f>
        <v>3849.7</v>
      </c>
      <c r="EN16" s="294">
        <f>SUMIF(kau!$AI$7:$BD$7,EN$7,kau!$AI15:$BD15)+SUMIF(pm.35!$GF$7:$GW$7,EN$7,pm.35!$GF15:$GW15)+SUMIF(pm!$GF$7:$GW$7,EN$7,pm!$GF15:$GW15)</f>
        <v>0</v>
      </c>
      <c r="EO16" s="294">
        <f>SUMIF(kau!$AI$7:$BD$7,EO$7,kau!$AI15:$BD15)+SUMIF(pm.35!$GF$7:$GW$7,EO$7,pm.35!$GF15:$GW15)+SUMIF(pm!$GF$7:$GW$7,EO$7,pm!$GF15:$GW15)</f>
        <v>0</v>
      </c>
      <c r="EP16" s="294">
        <f>SUMIF(kau!$AI$7:$BD$7,EP$7,kau!$AI15:$BD15)+SUMIF(pm.35!$GF$7:$GW$7,EP$7,pm.35!$GF15:$GW15)+SUMIF(pm!$GF$7:$GW$7,EP$7,pm!$GF15:$GW15)</f>
        <v>0</v>
      </c>
      <c r="EQ16" s="294">
        <f>SUMIF(kau!$AI$7:$BD$7,EQ$7,kau!$AI15:$BD15)+SUMIF(pm.35!$GF$7:$GW$7,EQ$7,pm.35!$GF15:$GW15)+SUMIF(pm!$GF$7:$GW$7,EQ$7,pm!$GF15:$GW15)</f>
        <v>0</v>
      </c>
      <c r="ER16" s="294">
        <f>SUMIF(kau!$AI$7:$BD$7,ER$7,kau!$AI15:$BD15)+SUMIF(pm.35!$GF$7:$GW$7,ER$7,pm.35!$GF15:$GW15)+SUMIF(pm!$GF$7:$GW$7,ER$7,pm!$GF15:$GW15)</f>
        <v>0</v>
      </c>
      <c r="ES16" s="294">
        <f>SUMIF(kau!$AI$7:$BD$7,ES$7,kau!$AI15:$BD15)+SUMIF(pm.35!$GF$7:$GW$7,ES$7,pm.35!$GF15:$GW15)+SUMIF(pm!$GF$7:$GW$7,ES$7,pm!$GF15:$GW15)</f>
        <v>0</v>
      </c>
      <c r="ET16" s="311">
        <f>SUMIF(kau!$AI$7:$BD$7,ET$7,kau!$AI15:$BD15)+SUMIF(pm.35!$GF$7:$GW$7,ET$7,pm.35!$GF15:$GW15)+SUMIF(pm!$GF$7:$GW$7,ET$7,pm!$GF15:$GW15)</f>
        <v>0</v>
      </c>
      <c r="EU16" s="314">
        <f t="shared" si="6"/>
        <v>3849.7</v>
      </c>
    </row>
    <row r="17" spans="1:151" ht="12" customHeight="1">
      <c r="A17" s="273">
        <f t="shared" si="7"/>
        <v>45147</v>
      </c>
      <c r="B17" s="350">
        <f>SUMIF(pm.35!$C$7:$M$7,B$7,pm.35!$C16:$M16)+SUMIF(pm!$C$7:$M$7,B$7,pm!$C16:$M16)+SUMIF(kau!$M$7:$Q$7,B$7,kau!$M16:$Q16)</f>
        <v>0</v>
      </c>
      <c r="C17" s="351">
        <f>SUMIF(pm.35!$C$7:$M$7,C$7,pm.35!$C16:$M16)+SUMIF(pm!$C$7:$M$7,C$7,pm!$C16:$M16)+SUMIF(kau!$M$7:$Q$7,C$7,kau!$M16:$Q16)</f>
        <v>0</v>
      </c>
      <c r="D17" s="351">
        <f>SUMIF(pm.35!$C$7:$M$7,D$7,pm.35!$C16:$M16)+SUMIF(pm!$C$7:$M$7,D$7,pm!$C16:$M16)+SUMIF(kau!$M$7:$Q$7,D$7,kau!$M16:$Q16)</f>
        <v>0</v>
      </c>
      <c r="E17" s="351">
        <f>SUMIF(pm.35!$C$7:$M$7,E$7,pm.35!$C16:$M16)+SUMIF(pm!$C$7:$M$7,E$7,pm!$C16:$M16)+SUMIF(kau!$M$7:$Q$7,E$7,kau!$M16:$Q16)</f>
        <v>0</v>
      </c>
      <c r="F17" s="351">
        <f>SUMIF(pm.35!$C$7:$M$7,F$7,pm.35!$C16:$M16)+SUMIF(pm!$C$7:$M$7,F$7,pm!$C16:$M16)+SUMIF(kau!$M$7:$Q$7,F$7,kau!$M16:$Q16)</f>
        <v>0</v>
      </c>
      <c r="G17" s="351">
        <f>SUMIF(pm.35!$C$7:$M$7,G$7,pm.35!$C16:$M16)+SUMIF(pm!$C$7:$M$7,G$7,pm!$C16:$M16)+SUMIF(kau!$M$7:$Q$7,G$7,kau!$M16:$Q16)</f>
        <v>0</v>
      </c>
      <c r="H17" s="351">
        <f>SUMIF(pm.35!$C$7:$M$7,H$7,pm.35!$C16:$M16)+SUMIF(pm!$C$7:$M$7,H$7,pm!$C16:$M16)+SUMIF(kau!$M$7:$Q$7,H$7,kau!$M16:$Q16)</f>
        <v>0</v>
      </c>
      <c r="I17" s="351">
        <f>SUMIF(pm.35!$C$7:$M$7,I$7,pm.35!$C16:$M16)+SUMIF(pm!$C$7:$M$7,I$7,pm!$C16:$M16)+SUMIF(kau!$M$7:$Q$7,I$7,kau!$M16:$Q16)</f>
        <v>0</v>
      </c>
      <c r="J17" s="351">
        <f>SUMIF(pm.35!$C$7:$M$7,J$7,pm.35!$C16:$M16)+SUMIF(pm!$C$7:$M$7,J$7,pm!$C16:$M16)+SUMIF(kau!$M$7:$Q$7,J$7,kau!$M16:$Q16)</f>
        <v>0</v>
      </c>
      <c r="K17" s="351">
        <f>SUMIF(pm.35!$C$7:$M$7,K$7,pm.35!$C16:$M16)+SUMIF(pm!$C$7:$M$7,K$7,pm!$C16:$M16)+SUMIF(kau!$M$7:$Q$7,K$7,kau!$M16:$Q16)</f>
        <v>0</v>
      </c>
      <c r="L17" s="351">
        <f>SUMIF(pm.35!$C$7:$M$7,L$7,pm.35!$C16:$M16)+SUMIF(pm!$C$7:$M$7,L$7,pm!$C16:$M16)+SUMIF(kau!$M$7:$Q$7,L$7,kau!$M16:$Q16)</f>
        <v>581.70000000000005</v>
      </c>
      <c r="M17" s="351">
        <f>SUMIF(pm.35!$C$7:$M$7,M$7,pm.35!$C16:$M16)+SUMIF(pm!$C$7:$M$7,M$7,pm!$C16:$M16)+SUMIF(kau!$M$7:$Q$7,M$7,kau!$M16:$Q16)</f>
        <v>0</v>
      </c>
      <c r="N17" s="352">
        <f>SUMIF(pm.35!$C$7:$M$7,N$7,pm.35!$C16:$M16)+SUMIF(pm!$C$7:$M$7,N$7,pm!$C16:$M16)+SUMIF(kau!$M$7:$Q$7,N$7,kau!$M16:$Q16)</f>
        <v>0</v>
      </c>
      <c r="O17" s="267">
        <f t="shared" si="0"/>
        <v>581.70000000000005</v>
      </c>
      <c r="P17" s="351">
        <f>SUMIF(pm!$O$7:$Z$7,P$7,pm!$O16:$Z16)+SUMIF(pm.35!$O$7:$Z$7,P$7,pm.35!$O16:$Z16)+SUMIF(kau!$S$7:$AG$7,P$7,kau!$S16:$AG16)</f>
        <v>396.5</v>
      </c>
      <c r="Q17" s="351">
        <f>SUMIF(pm!$O$7:$Z$7,Q$7,pm!$O16:$Z16)+SUMIF(pm.35!$O$7:$Z$7,Q$7,pm.35!$O16:$Z16)+SUMIF(kau!$S$7:$AG$7,Q$7,kau!$S16:$AG16)</f>
        <v>819.7</v>
      </c>
      <c r="R17" s="351">
        <f>SUMIF(pm!$O$7:$Z$7,R$7,pm!$O16:$Z16)+SUMIF(pm.35!$O$7:$Z$7,R$7,pm.35!$O16:$Z16)+SUMIF(kau!$S$7:$AG$7,R$7,kau!$S16:$AG16)</f>
        <v>0</v>
      </c>
      <c r="S17" s="351">
        <f>SUMIF(pm!$O$7:$Z$7,S$7,pm!$O16:$Z16)+SUMIF(pm.35!$O$7:$Z$7,S$7,pm.35!$O16:$Z16)+SUMIF(kau!$S$7:$AG$7,S$7,kau!$S16:$AG16)</f>
        <v>0</v>
      </c>
      <c r="T17" s="351">
        <f>SUMIF(pm!$O$7:$Z$7,T$7,pm!$O16:$Z16)+SUMIF(pm.35!$O$7:$Z$7,T$7,pm.35!$O16:$Z16)+SUMIF(kau!$S$7:$AG$7,T$7,kau!$S16:$AG16)</f>
        <v>0</v>
      </c>
      <c r="U17" s="351">
        <f>SUMIF(pm!$O$7:$Z$7,U$7,pm!$O16:$Z16)+SUMIF(pm.35!$O$7:$Z$7,U$7,pm.35!$O16:$Z16)+SUMIF(kau!$S$7:$AG$7,U$7,kau!$S16:$AG16)</f>
        <v>0</v>
      </c>
      <c r="V17" s="351">
        <f>SUMIF(pm!$O$7:$Z$7,V$7,pm!$O16:$Z16)+SUMIF(pm.35!$O$7:$Z$7,V$7,pm.35!$O16:$Z16)+SUMIF(kau!$S$7:$AG$7,V$7,kau!$S16:$AG16)</f>
        <v>0</v>
      </c>
      <c r="W17" s="351">
        <f>SUMIF(pm!$O$7:$Z$7,W$7,pm!$O16:$Z16)+SUMIF(pm.35!$O$7:$Z$7,W$7,pm.35!$O16:$Z16)+SUMIF(kau!$S$7:$AG$7,W$7,kau!$S16:$AG16)</f>
        <v>0</v>
      </c>
      <c r="X17" s="351">
        <f>SUMIF(pm!$O$7:$Z$7,X$7,pm!$O16:$Z16)+SUMIF(pm.35!$O$7:$Z$7,X$7,pm.35!$O16:$Z16)+SUMIF(kau!$S$7:$AG$7,X$7,kau!$S16:$AG16)</f>
        <v>0</v>
      </c>
      <c r="Y17" s="351">
        <f>SUMIF(pm!$O$7:$Z$7,Y$7,pm!$O16:$Z16)+SUMIF(pm.35!$O$7:$Z$7,Y$7,pm.35!$O16:$Z16)+SUMIF(kau!$S$7:$AG$7,Y$7,kau!$S16:$AG16)</f>
        <v>0</v>
      </c>
      <c r="Z17" s="351">
        <f>SUMIF(pm!$O$7:$Z$7,Z$7,pm!$O16:$Z16)+SUMIF(pm.35!$O$7:$Z$7,Z$7,pm.35!$O16:$Z16)+SUMIF(kau!$S$7:$AG$7,Z$7,kau!$S16:$AG16)</f>
        <v>0</v>
      </c>
      <c r="AA17" s="351">
        <f>SUMIF(pm!$O$7:$Z$7,AA$7,pm!$O16:$Z16)+SUMIF(pm.35!$O$7:$Z$7,AA$7,pm.35!$O16:$Z16)+SUMIF(kau!$S$7:$AG$7,AA$7,kau!$S16:$AG16)</f>
        <v>0</v>
      </c>
      <c r="AB17" s="351">
        <f>SUMIF(pm!$O$7:$Z$7,AB$7,pm!$O16:$Z16)+SUMIF(pm.35!$O$7:$Z$7,AB$7,pm.35!$O16:$Z16)+SUMIF(kau!$S$7:$AG$7,AB$7,kau!$S16:$AG16)</f>
        <v>0</v>
      </c>
      <c r="AC17" s="351">
        <f>SUMIF(pm!$O$7:$Z$7,AC$7,pm!$O16:$Z16)+SUMIF(pm.35!$O$7:$Z$7,AC$7,pm.35!$O16:$Z16)+SUMIF(kau!$S$7:$AG$7,AC$7,kau!$S16:$AG16)</f>
        <v>0</v>
      </c>
      <c r="AD17" s="352">
        <f>SUMIF(pm!$O$7:$Z$7,AD$7,pm!$O16:$Z16)+SUMIF(pm.35!$O$7:$Z$7,AD$7,pm.35!$O16:$Z16)+SUMIF(kau!$S$7:$AG$7,AD$7,kau!$S16:$AG16)</f>
        <v>0</v>
      </c>
      <c r="AE17" s="267">
        <f t="shared" si="8"/>
        <v>1216.2</v>
      </c>
      <c r="AF17" s="351">
        <f>SUMIF(pm!$AB$7:$AM$7,AF$7,pm!$AB16:$AM16)+SUMIF(pm.35!$AB$7:$AM$7,AF$7,pm.35!$AB16:$AM16)</f>
        <v>0</v>
      </c>
      <c r="AG17" s="351">
        <f>SUMIF(pm!$AB$7:$AM$7,AG$7,pm!$AB16:$AM16)+SUMIF(pm.35!$AB$7:$AM$7,AG$7,pm.35!$AB16:$AM16)</f>
        <v>0</v>
      </c>
      <c r="AH17" s="351">
        <f>SUMIF(pm!$AB$7:$AM$7,AH$7,pm!$AB16:$AM16)+SUMIF(pm.35!$AB$7:$AM$7,AH$7,pm.35!$AB16:$AM16)</f>
        <v>0</v>
      </c>
      <c r="AI17" s="351">
        <f>SUMIF(pm!$AB$7:$AM$7,AI$7,pm!$AB16:$AM16)+SUMIF(pm.35!$AB$7:$AM$7,AI$7,pm.35!$AB16:$AM16)</f>
        <v>0</v>
      </c>
      <c r="AJ17" s="351">
        <f>SUMIF(pm!$AB$7:$AM$7,AJ$7,pm!$AB16:$AM16)+SUMIF(pm.35!$AB$7:$AM$7,AJ$7,pm.35!$AB16:$AM16)</f>
        <v>0</v>
      </c>
      <c r="AK17" s="351">
        <f>SUMIF(pm!$AB$7:$AM$7,AK$7,pm!$AB16:$AM16)+SUMIF(pm.35!$AB$7:$AM$7,AK$7,pm.35!$AB16:$AM16)</f>
        <v>0</v>
      </c>
      <c r="AL17" s="351">
        <f>SUMIF(pm!$AB$7:$AM$7,AL$7,pm!$AB16:$AM16)+SUMIF(pm.35!$AB$7:$AM$7,AL$7,pm.35!$AB16:$AM16)</f>
        <v>0</v>
      </c>
      <c r="AM17" s="351">
        <f>SUMIF(pm!$AB$7:$AM$7,AM$7,pm!$AB16:$AM16)+SUMIF(pm.35!$AB$7:$AM$7,AM$7,pm.35!$AB16:$AM16)</f>
        <v>0</v>
      </c>
      <c r="AN17" s="351">
        <f>SUMIF(pm!$AB$7:$AM$7,AN$7,pm!$AB16:$AM16)+SUMIF(pm.35!$AB$7:$AM$7,AN$7,pm.35!$AB16:$AM16)</f>
        <v>3422</v>
      </c>
      <c r="AO17" s="351">
        <f>SUMIF(pm!$AB$7:$AM$7,AO$7,pm!$AB16:$AM16)+SUMIF(pm.35!$AB$7:$AM$7,AO$7,pm.35!$AB16:$AM16)</f>
        <v>0</v>
      </c>
      <c r="AP17" s="351">
        <f>SUMIF(pm!$AB$7:$AM$7,AP$7,pm!$AB16:$AM16)+SUMIF(pm.35!$AB$7:$AM$7,AP$7,pm.35!$AB16:$AM16)</f>
        <v>0</v>
      </c>
      <c r="AQ17" s="351">
        <f>SUMIF(pm!$AB$7:$AM$7,AQ$7,pm!$AB16:$AM16)+SUMIF(pm.35!$AB$7:$AM$7,AQ$7,pm.35!$AB16:$AM16)</f>
        <v>0</v>
      </c>
      <c r="AR17" s="351">
        <f>SUMIF(pm!$AB$7:$AM$7,AR$7,pm!$AB16:$AM16)+SUMIF(pm.35!$AB$7:$AM$7,AR$7,pm.35!$AB16:$AM16)</f>
        <v>0</v>
      </c>
      <c r="AS17" s="352">
        <f>SUMIF(pm!$AB$7:$AM$7,AS$7,pm!$AB16:$AM16)+SUMIF(pm.35!$AB$7:$AM$7,AS$7,pm.35!$AB16:$AM16)</f>
        <v>0</v>
      </c>
      <c r="AT17" s="267">
        <f t="shared" si="1"/>
        <v>3422</v>
      </c>
      <c r="AU17" s="351">
        <f>SUMIF(pm!$AO$7:$BB$7,AU$7,pm!$AO16:$BB16)+SUMIF(pm.35!$AO$7:$BB$7,AU$7,pm.35!$AO16:$BB16)</f>
        <v>0</v>
      </c>
      <c r="AV17" s="351">
        <f>SUMIF(pm!$AO$7:$BB$7,AV$7,pm!$AO16:$BB16)+SUMIF(pm.35!$AO$7:$BB$7,AV$7,pm.35!$AO16:$BB16)</f>
        <v>0</v>
      </c>
      <c r="AW17" s="351">
        <f>SUMIF(pm!$AO$7:$BB$7,AW$7,pm!$AO16:$BB16)+SUMIF(pm.35!$AO$7:$BB$7,AW$7,pm.35!$AO16:$BB16)</f>
        <v>0</v>
      </c>
      <c r="AX17" s="351">
        <f>SUMIF(pm!$AO$7:$BB$7,AX$7,pm!$AO16:$BB16)+SUMIF(pm.35!$AO$7:$BB$7,AX$7,pm.35!$AO16:$BB16)</f>
        <v>0</v>
      </c>
      <c r="AY17" s="351">
        <f>SUMIF(pm!$AO$7:$BB$7,AY$7,pm!$AO16:$BB16)+SUMIF(pm.35!$AO$7:$BB$7,AY$7,pm.35!$AO16:$BB16)</f>
        <v>0</v>
      </c>
      <c r="AZ17" s="351">
        <f>SUMIF(pm!$AO$7:$BB$7,AZ$7,pm!$AO16:$BB16)+SUMIF(pm.35!$AO$7:$BB$7,AZ$7,pm.35!$AO16:$BB16)</f>
        <v>0</v>
      </c>
      <c r="BA17" s="351">
        <f>SUMIF(pm!$AO$7:$BB$7,BA$7,pm!$AO16:$BB16)+SUMIF(pm.35!$AO$7:$BB$7,BA$7,pm.35!$AO16:$BB16)</f>
        <v>0</v>
      </c>
      <c r="BB17" s="351">
        <f>SUMIF(pm!$AO$7:$BB$7,BB$7,pm!$AO16:$BB16)+SUMIF(pm.35!$AO$7:$BB$7,BB$7,pm.35!$AO16:$BB16)</f>
        <v>0</v>
      </c>
      <c r="BC17" s="351">
        <f>SUMIF(pm!$AO$7:$BB$7,BC$7,pm!$AO16:$BB16)+SUMIF(pm.35!$AO$7:$BB$7,BC$7,pm.35!$AO16:$BB16)</f>
        <v>0</v>
      </c>
      <c r="BD17" s="351">
        <f>SUMIF(pm!$AO$7:$BB$7,BD$7,pm!$AO16:$BB16)+SUMIF(pm.35!$AO$7:$BB$7,BD$7,pm.35!$AO16:$BB16)</f>
        <v>0</v>
      </c>
      <c r="BE17" s="351">
        <f>SUMIF(pm!$AO$7:$BB$7,BE$7,pm!$AO16:$BB16)+SUMIF(pm.35!$AO$7:$BB$7,BE$7,pm.35!$AO16:$BB16)</f>
        <v>0</v>
      </c>
      <c r="BF17" s="351">
        <f>SUMIF(pm!$AO$7:$BB$7,BF$7,pm!$AO16:$BB16)+SUMIF(pm.35!$AO$7:$BB$7,BF$7,pm.35!$AO16:$BB16)</f>
        <v>0</v>
      </c>
      <c r="BG17" s="351">
        <f>SUMIF(pm!$AO$7:$BB$7,BG$7,pm!$AO16:$BB16)+SUMIF(pm.35!$AO$7:$BB$7,BG$7,pm.35!$AO16:$BB16)</f>
        <v>0</v>
      </c>
      <c r="BH17" s="352">
        <f>SUMIF(pm!$AO$7:$BB$7,BH$7,pm!$AO16:$BB16)+SUMIF(pm.35!$AO$7:$BB$7,BH$7,pm.35!$AO16:$BB16)</f>
        <v>0</v>
      </c>
      <c r="BI17" s="267">
        <f t="shared" si="9"/>
        <v>0</v>
      </c>
      <c r="BJ17" s="267">
        <f>SUMIF(pm!$BD$7:$BM$7,BJ$7,pm!$BD16:$BM16)+SUMIF(pm.35!$BD$7:$BM$7,BJ$7,pm.35!$BD16:$BM16)</f>
        <v>0</v>
      </c>
      <c r="BK17" s="267">
        <f>SUMIF(pm!$BD$7:$BM$7,BK$7,pm!$BD16:$BM16)+SUMIF(pm.35!$BD$7:$BM$7,BK$7,pm.35!$BD16:$BM16)</f>
        <v>0</v>
      </c>
      <c r="BL17" s="267">
        <f>SUMIF(pm!$BD$7:$BM$7,BL$7,pm!$BD16:$BM16)+SUMIF(pm.35!$BD$7:$BM$7,BL$7,pm.35!$BD16:$BM16)</f>
        <v>0</v>
      </c>
      <c r="BM17" s="267">
        <f>SUMIF(pm!$BD$7:$BM$7,BM$7,pm!$BD16:$BM16)+SUMIF(pm.35!$BD$7:$BM$7,BM$7,pm.35!$BD16:$BM16)</f>
        <v>0</v>
      </c>
      <c r="BN17" s="267">
        <f>SUMIF(pm!$BD$7:$BM$7,BN$7,pm!$BD16:$BM16)+SUMIF(pm.35!$BD$7:$BM$7,BN$7,pm.35!$BD16:$BM16)</f>
        <v>0</v>
      </c>
      <c r="BO17" s="267">
        <f>SUMIF(pm!$BD$7:$BM$7,BO$7,pm!$BD16:$BM16)+SUMIF(pm.35!$BD$7:$BM$7,BO$7,pm.35!$BD16:$BM16)</f>
        <v>0</v>
      </c>
      <c r="BP17" s="267">
        <f>SUMIF(pm!$BD$7:$BM$7,BP$7,pm!$BD16:$BM16)+SUMIF(pm.35!$BD$7:$BM$7,BP$7,pm.35!$BD16:$BM16)</f>
        <v>0</v>
      </c>
      <c r="BQ17" s="267">
        <f>SUMIF(pm!$BD$7:$BM$7,BQ$7,pm!$BD16:$BM16)+SUMIF(pm.35!$BD$7:$BM$7,BQ$7,pm.35!$BD16:$BM16)</f>
        <v>0</v>
      </c>
      <c r="BR17" s="267">
        <f>SUMIF(pm!$BD$7:$BM$7,BR$7,pm!$BD16:$BM16)+SUMIF(pm.35!$BD$7:$BM$7,BR$7,pm.35!$BD16:$BM16)</f>
        <v>0</v>
      </c>
      <c r="BS17" s="267">
        <f>SUMIF(pm!$BD$7:$BM$7,BS$7,pm!$BD16:$BM16)+SUMIF(pm.35!$BD$7:$BM$7,BS$7,pm.35!$BD16:$BM16)</f>
        <v>0</v>
      </c>
      <c r="BT17" s="267">
        <f t="shared" si="10"/>
        <v>0</v>
      </c>
      <c r="BU17" s="267">
        <f t="shared" si="2"/>
        <v>5219.8999999999996</v>
      </c>
      <c r="BV17" s="350">
        <f>SUMIF(pm!$BO$7:$CB$7,BV$7,pm!$BO16:$CB16)+SUMIF(pm.35!$BO$7:$CB$7,BV$7,pm.35!$BO16:$CB16)</f>
        <v>0</v>
      </c>
      <c r="BW17" s="351">
        <f>SUMIF(pm!$BO$7:$CB$7,BW$7,pm!$BO16:$CB16)+SUMIF(pm.35!$BO$7:$CB$7,BW$7,pm.35!$BO16:$CB16)</f>
        <v>0</v>
      </c>
      <c r="BX17" s="351">
        <f>SUMIF(pm!$BO$7:$CB$7,BX$7,pm!$BO16:$CB16)+SUMIF(pm.35!$BO$7:$CB$7,BX$7,pm.35!$BO16:$CB16)</f>
        <v>0</v>
      </c>
      <c r="BY17" s="351">
        <f>SUMIF(pm!$BO$7:$CB$7,BY$7,pm!$BO16:$CB16)+SUMIF(pm.35!$BO$7:$CB$7,BY$7,pm.35!$BO16:$CB16)</f>
        <v>0</v>
      </c>
      <c r="BZ17" s="351">
        <f>SUMIF(pm!$BO$7:$CB$7,BZ$7,pm!$BO16:$CB16)+SUMIF(pm.35!$BO$7:$CB$7,BZ$7,pm.35!$BO16:$CB16)</f>
        <v>0</v>
      </c>
      <c r="CA17" s="351">
        <f>SUMIF(pm!$BO$7:$CB$7,CA$7,pm!$BO16:$CB16)+SUMIF(pm.35!$BO$7:$CB$7,CA$7,pm.35!$BO16:$CB16)</f>
        <v>0</v>
      </c>
      <c r="CB17" s="351">
        <f>SUMIF(pm!$BO$7:$CB$7,CB$7,pm!$BO16:$CB16)+SUMIF(pm.35!$BO$7:$CB$7,CB$7,pm.35!$BO16:$CB16)</f>
        <v>0</v>
      </c>
      <c r="CC17" s="351">
        <f>SUMIF(pm!$BO$7:$CB$7,CC$7,pm!$BO16:$CB16)+SUMIF(pm.35!$BO$7:$CB$7,CC$7,pm.35!$BO16:$CB16)</f>
        <v>0</v>
      </c>
      <c r="CD17" s="351">
        <f>SUMIF(pm!$BO$7:$CB$7,CD$7,pm!$BO16:$CB16)+SUMIF(pm.35!$BO$7:$CB$7,CD$7,pm.35!$BO16:$CB16)</f>
        <v>0</v>
      </c>
      <c r="CE17" s="351">
        <f>SUMIF(pm!$BO$7:$CB$7,CE$7,pm!$BO16:$CB16)+SUMIF(pm.35!$BO$7:$CB$7,CE$7,pm.35!$BO16:$CB16)</f>
        <v>0</v>
      </c>
      <c r="CF17" s="351">
        <f>SUMIF(pm!$BO$7:$CB$7,CF$7,pm!$BO16:$CB16)+SUMIF(pm.35!$BO$7:$CB$7,CF$7,pm.35!$BO16:$CB16)</f>
        <v>0</v>
      </c>
      <c r="CG17" s="351">
        <f>SUMIF(pm!$BO$7:$CB$7,CG$7,pm!$BO16:$CB16)+SUMIF(pm.35!$BO$7:$CB$7,CG$7,pm.35!$BO16:$CB16)</f>
        <v>0</v>
      </c>
      <c r="CH17" s="351">
        <f>SUMIF(pm!$BO$7:$CB$7,CH$7,pm!$BO16:$CB16)+SUMIF(pm.35!$BO$7:$CB$7,CH$7,pm.35!$BO16:$CB16)</f>
        <v>0</v>
      </c>
      <c r="CI17" s="351">
        <f>SUMIF(pm!$BO$7:$CB$7,CI$7,pm!$BO16:$CB16)+SUMIF(pm.35!$BO$7:$CB$7,CI$7,pm.35!$BO16:$CB16)</f>
        <v>2274.4</v>
      </c>
      <c r="CJ17" s="351">
        <f>SUMIF(pm!$BO$7:$CB$7,CJ$7,pm!$BO16:$CB16)+SUMIF(pm.35!$BO$7:$CB$7,CJ$7,pm.35!$BO16:$CB16)</f>
        <v>0</v>
      </c>
      <c r="CK17" s="352">
        <f>SUMIF(pm!$BO$7:$CB$7,CK$7,pm!$BO16:$CB16)+SUMIF(pm.35!$BO$7:$CB$7,CK$7,pm.35!$BO16:$CB16)</f>
        <v>0</v>
      </c>
      <c r="CL17" s="267">
        <f t="shared" si="11"/>
        <v>2274.4</v>
      </c>
      <c r="CM17" s="267">
        <f>SUMIF(pm!$CD$7:$CO$7,CM$7,pm!$CD16:$CO16)+SUMIF(pm.35!$CD$7:$CO$7,CM$7,pm.35!$CD16:$CO16)</f>
        <v>0</v>
      </c>
      <c r="CN17" s="267">
        <f>SUMIF(pm!$CD$7:$CO$7,CN$7,pm!$CD16:$CO16)+SUMIF(pm.35!$CD$7:$CO$7,CN$7,pm.35!$CD16:$CO16)</f>
        <v>0</v>
      </c>
      <c r="CO17" s="267">
        <f>SUMIF(pm!$CD$7:$CO$7,CO$7,pm!$CD16:$CO16)+SUMIF(pm.35!$CD$7:$CO$7,CO$7,pm.35!$CD16:$CO16)</f>
        <v>0</v>
      </c>
      <c r="CP17" s="267">
        <f>SUMIF(pm!$CD$7:$CO$7,CP$7,pm!$CD16:$CO16)+SUMIF(pm.35!$CD$7:$CO$7,CP$7,pm.35!$CD16:$CO16)</f>
        <v>0</v>
      </c>
      <c r="CQ17" s="267">
        <f>SUMIF(pm!$CD$7:$CO$7,CQ$7,pm!$CD16:$CO16)+SUMIF(pm.35!$CD$7:$CO$7,CQ$7,pm.35!$CD16:$CO16)</f>
        <v>0</v>
      </c>
      <c r="CR17" s="267">
        <f>SUMIF(pm!$CD$7:$CO$7,CR$7,pm!$CD16:$CO16)+SUMIF(pm.35!$CD$7:$CO$7,CR$7,pm.35!$CD16:$CO16)</f>
        <v>0</v>
      </c>
      <c r="CS17" s="267">
        <f>SUMIF(pm!$CD$7:$CO$7,CS$7,pm!$CD16:$CO16)+SUMIF(pm.35!$CD$7:$CO$7,CS$7,pm.35!$CD16:$CO16)</f>
        <v>0</v>
      </c>
      <c r="CT17" s="267">
        <f>SUMIF(pm!$CD$7:$CO$7,CT$7,pm!$CD16:$CO16)+SUMIF(pm.35!$CD$7:$CO$7,CT$7,pm.35!$CD16:$CO16)</f>
        <v>0</v>
      </c>
      <c r="CU17" s="267">
        <f>SUMIF(pm!$CD$7:$CO$7,CU$7,pm!$CD16:$CO16)+SUMIF(pm.35!$CD$7:$CO$7,CU$7,pm.35!$CD16:$CO16)</f>
        <v>0</v>
      </c>
      <c r="CV17" s="267">
        <f>SUMIF(pm!$CD$7:$CO$7,CV$7,pm!$CD16:$CO16)+SUMIF(pm.35!$CD$7:$CO$7,CV$7,pm.35!$CD16:$CO16)</f>
        <v>0</v>
      </c>
      <c r="CW17" s="267">
        <f>SUMIF(pm!$CD$7:$CO$7,CW$7,pm!$CD16:$CO16)+SUMIF(pm.35!$CD$7:$CO$7,CW$7,pm.35!$CD16:$CO16)</f>
        <v>0</v>
      </c>
      <c r="CX17" s="267">
        <f>SUMIF(pm!$CD$7:$CO$7,CX$7,pm!$CD16:$CO16)+SUMIF(pm.35!$CD$7:$CO$7,CX$7,pm.35!$CD16:$CO16)</f>
        <v>0</v>
      </c>
      <c r="CY17" s="267">
        <f>SUMIF(pm!$CD$7:$CO$7,CY$7,pm!$CD16:$CO16)+SUMIF(pm.35!$CD$7:$CO$7,CY$7,pm.35!$CD16:$CO16)</f>
        <v>0</v>
      </c>
      <c r="CZ17" s="267">
        <f>SUMIF(pm!$CD$7:$CO$7,CZ$7,pm!$CD16:$CO16)+SUMIF(pm.35!$CD$7:$CO$7,CZ$7,pm.35!$CD16:$CO16)</f>
        <v>0</v>
      </c>
      <c r="DA17" s="267">
        <f t="shared" si="12"/>
        <v>0</v>
      </c>
      <c r="DB17" s="267">
        <f t="shared" si="13"/>
        <v>2274.4</v>
      </c>
      <c r="DC17" s="267">
        <f t="shared" si="14"/>
        <v>7494.2999999999993</v>
      </c>
      <c r="DD17" s="248">
        <f>DC17-coal!AS15</f>
        <v>0</v>
      </c>
      <c r="DE17" s="268">
        <f t="shared" si="3"/>
        <v>396.5</v>
      </c>
      <c r="DF17" s="269">
        <f t="shared" si="3"/>
        <v>819.7</v>
      </c>
      <c r="DG17" s="269">
        <f t="shared" si="3"/>
        <v>0</v>
      </c>
      <c r="DH17" s="269">
        <f t="shared" si="3"/>
        <v>0</v>
      </c>
      <c r="DI17" s="269">
        <f t="shared" si="3"/>
        <v>0</v>
      </c>
      <c r="DJ17" s="269">
        <f t="shared" si="3"/>
        <v>0</v>
      </c>
      <c r="DK17" s="269">
        <f t="shared" si="3"/>
        <v>0</v>
      </c>
      <c r="DL17" s="269">
        <f t="shared" si="3"/>
        <v>0</v>
      </c>
      <c r="DM17" s="269">
        <f t="shared" si="3"/>
        <v>0</v>
      </c>
      <c r="DN17" s="269">
        <f t="shared" si="3"/>
        <v>0</v>
      </c>
      <c r="DO17" s="269">
        <f t="shared" si="4"/>
        <v>0</v>
      </c>
      <c r="DP17" s="269">
        <f t="shared" si="4"/>
        <v>3422</v>
      </c>
      <c r="DQ17" s="269">
        <f t="shared" si="4"/>
        <v>0</v>
      </c>
      <c r="DR17" s="269">
        <f t="shared" si="4"/>
        <v>0</v>
      </c>
      <c r="DS17" s="269">
        <f t="shared" si="4"/>
        <v>0</v>
      </c>
      <c r="DT17" s="269">
        <f t="shared" si="4"/>
        <v>2856.1000000000004</v>
      </c>
      <c r="DU17" s="269">
        <f t="shared" si="4"/>
        <v>0</v>
      </c>
      <c r="DV17" s="269">
        <f t="shared" si="4"/>
        <v>0</v>
      </c>
      <c r="DW17" s="269">
        <f t="shared" si="4"/>
        <v>0</v>
      </c>
      <c r="DX17" s="270">
        <f t="shared" si="4"/>
        <v>0</v>
      </c>
      <c r="DY17" s="271">
        <f t="shared" si="5"/>
        <v>7494.3</v>
      </c>
      <c r="EA17" s="293">
        <f>SUMIF(kau!$AI$7:$BD$7,EA$7,kau!$AI16:$BD16)+SUMIF(pm.35!$GF$7:$GW$7,EA$7,pm.35!$GF16:$GW16)+SUMIF(pm!$GF$7:$GW$7,EA$7,pm!$GF16:$GW16)</f>
        <v>0</v>
      </c>
      <c r="EB17" s="294">
        <f>SUMIF(kau!$AI$7:$BD$7,EB$7,kau!$AI16:$BD16)+SUMIF(pm.35!$GF$7:$GW$7,EB$7,pm.35!$GF16:$GW16)+SUMIF(pm!$GF$7:$GW$7,EB$7,pm!$GF16:$GW16)</f>
        <v>0</v>
      </c>
      <c r="EC17" s="294">
        <f>SUMIF(kau!$AI$7:$BD$7,EC$7,kau!$AI16:$BD16)+SUMIF(pm.35!$GF$7:$GW$7,EC$7,pm.35!$GF16:$GW16)+SUMIF(pm!$GF$7:$GW$7,EC$7,pm!$GF16:$GW16)</f>
        <v>0</v>
      </c>
      <c r="ED17" s="294">
        <f>SUMIF(kau!$AI$7:$BD$7,ED$7,kau!$AI16:$BD16)+SUMIF(pm.35!$GF$7:$GW$7,ED$7,pm.35!$GF16:$GW16)+SUMIF(pm!$GF$7:$GW$7,ED$7,pm!$GF16:$GW16)</f>
        <v>0</v>
      </c>
      <c r="EE17" s="294">
        <f>SUMIF(kau!$AI$7:$BD$7,EE$7,kau!$AI16:$BD16)+SUMIF(pm.35!$GF$7:$GW$7,EE$7,pm.35!$GF16:$GW16)+SUMIF(pm!$GF$7:$GW$7,EE$7,pm!$GF16:$GW16)</f>
        <v>0</v>
      </c>
      <c r="EF17" s="294">
        <f>SUMIF(kau!$AI$7:$BD$7,EF$7,kau!$AI16:$BD16)+SUMIF(pm.35!$GF$7:$GW$7,EF$7,pm.35!$GF16:$GW16)+SUMIF(pm!$GF$7:$GW$7,EF$7,pm!$GF16:$GW16)</f>
        <v>0</v>
      </c>
      <c r="EG17" s="294">
        <f>SUMIF(kau!$AI$7:$BD$7,EG$7,kau!$AI16:$BD16)+SUMIF(pm.35!$GF$7:$GW$7,EG$7,pm.35!$GF16:$GW16)+SUMIF(pm!$GF$7:$GW$7,EG$7,pm!$GF16:$GW16)</f>
        <v>0</v>
      </c>
      <c r="EH17" s="294">
        <f>SUMIF(kau!$AI$7:$BD$7,EH$7,kau!$AI16:$BD16)+SUMIF(pm.35!$GF$7:$GW$7,EH$7,pm.35!$GF16:$GW16)+SUMIF(pm!$GF$7:$GW$7,EH$7,pm!$GF16:$GW16)</f>
        <v>0</v>
      </c>
      <c r="EI17" s="294">
        <f>SUMIF(kau!$AI$7:$BD$7,EI$7,kau!$AI16:$BD16)+SUMIF(pm.35!$GF$7:$GW$7,EI$7,pm.35!$GF16:$GW16)+SUMIF(pm!$GF$7:$GW$7,EI$7,pm!$GF16:$GW16)</f>
        <v>0</v>
      </c>
      <c r="EJ17" s="294">
        <f>SUMIF(kau!$AI$7:$BD$7,EJ$7,kau!$AI16:$BD16)+SUMIF(pm.35!$GF$7:$GW$7,EJ$7,pm.35!$GF16:$GW16)+SUMIF(pm!$GF$7:$GW$7,EJ$7,pm!$GF16:$GW16)</f>
        <v>159.19999999999999</v>
      </c>
      <c r="EK17" s="294">
        <f>SUMIF(kau!$AI$7:$BD$7,EK$7,kau!$AI16:$BD16)+SUMIF(pm.35!$GF$7:$GW$7,EK$7,pm.35!$GF16:$GW16)+SUMIF(pm!$GF$7:$GW$7,EK$7,pm!$GF16:$GW16)</f>
        <v>0</v>
      </c>
      <c r="EL17" s="294">
        <f>SUMIF(kau!$AI$7:$BD$7,EL$7,kau!$AI16:$BD16)+SUMIF(pm.35!$GF$7:$GW$7,EL$7,pm.35!$GF16:$GW16)+SUMIF(pm!$GF$7:$GW$7,EL$7,pm!$GF16:$GW16)</f>
        <v>0</v>
      </c>
      <c r="EM17" s="294">
        <f>SUMIF(kau!$AI$7:$BD$7,EM$7,kau!$AI16:$BD16)+SUMIF(pm.35!$GF$7:$GW$7,EM$7,pm.35!$GF16:$GW16)+SUMIF(pm!$GF$7:$GW$7,EM$7,pm!$GF16:$GW16)</f>
        <v>2680.5</v>
      </c>
      <c r="EN17" s="294">
        <f>SUMIF(kau!$AI$7:$BD$7,EN$7,kau!$AI16:$BD16)+SUMIF(pm.35!$GF$7:$GW$7,EN$7,pm.35!$GF16:$GW16)+SUMIF(pm!$GF$7:$GW$7,EN$7,pm!$GF16:$GW16)</f>
        <v>0</v>
      </c>
      <c r="EO17" s="294">
        <f>SUMIF(kau!$AI$7:$BD$7,EO$7,kau!$AI16:$BD16)+SUMIF(pm.35!$GF$7:$GW$7,EO$7,pm.35!$GF16:$GW16)+SUMIF(pm!$GF$7:$GW$7,EO$7,pm!$GF16:$GW16)</f>
        <v>0</v>
      </c>
      <c r="EP17" s="294">
        <f>SUMIF(kau!$AI$7:$BD$7,EP$7,kau!$AI16:$BD16)+SUMIF(pm.35!$GF$7:$GW$7,EP$7,pm.35!$GF16:$GW16)+SUMIF(pm!$GF$7:$GW$7,EP$7,pm!$GF16:$GW16)</f>
        <v>0</v>
      </c>
      <c r="EQ17" s="294">
        <f>SUMIF(kau!$AI$7:$BD$7,EQ$7,kau!$AI16:$BD16)+SUMIF(pm.35!$GF$7:$GW$7,EQ$7,pm.35!$GF16:$GW16)+SUMIF(pm!$GF$7:$GW$7,EQ$7,pm!$GF16:$GW16)</f>
        <v>0</v>
      </c>
      <c r="ER17" s="294">
        <f>SUMIF(kau!$AI$7:$BD$7,ER$7,kau!$AI16:$BD16)+SUMIF(pm.35!$GF$7:$GW$7,ER$7,pm.35!$GF16:$GW16)+SUMIF(pm!$GF$7:$GW$7,ER$7,pm!$GF16:$GW16)</f>
        <v>0</v>
      </c>
      <c r="ES17" s="294">
        <f>SUMIF(kau!$AI$7:$BD$7,ES$7,kau!$AI16:$BD16)+SUMIF(pm.35!$GF$7:$GW$7,ES$7,pm.35!$GF16:$GW16)+SUMIF(pm!$GF$7:$GW$7,ES$7,pm!$GF16:$GW16)</f>
        <v>0</v>
      </c>
      <c r="ET17" s="311">
        <f>SUMIF(kau!$AI$7:$BD$7,ET$7,kau!$AI16:$BD16)+SUMIF(pm.35!$GF$7:$GW$7,ET$7,pm.35!$GF16:$GW16)+SUMIF(pm!$GF$7:$GW$7,ET$7,pm!$GF16:$GW16)</f>
        <v>0</v>
      </c>
      <c r="EU17" s="314">
        <f t="shared" si="6"/>
        <v>2839.7</v>
      </c>
    </row>
    <row r="18" spans="1:151" ht="12" customHeight="1">
      <c r="A18" s="273">
        <f t="shared" si="7"/>
        <v>45148</v>
      </c>
      <c r="B18" s="350">
        <f>SUMIF(pm.35!$C$7:$M$7,B$7,pm.35!$C17:$M17)+SUMIF(pm!$C$7:$M$7,B$7,pm!$C17:$M17)+SUMIF(kau!$M$7:$Q$7,B$7,kau!$M17:$Q17)</f>
        <v>0</v>
      </c>
      <c r="C18" s="351">
        <f>SUMIF(pm.35!$C$7:$M$7,C$7,pm.35!$C17:$M17)+SUMIF(pm!$C$7:$M$7,C$7,pm!$C17:$M17)+SUMIF(kau!$M$7:$Q$7,C$7,kau!$M17:$Q17)</f>
        <v>0</v>
      </c>
      <c r="D18" s="351">
        <f>SUMIF(pm.35!$C$7:$M$7,D$7,pm.35!$C17:$M17)+SUMIF(pm!$C$7:$M$7,D$7,pm!$C17:$M17)+SUMIF(kau!$M$7:$Q$7,D$7,kau!$M17:$Q17)</f>
        <v>0</v>
      </c>
      <c r="E18" s="351">
        <f>SUMIF(pm.35!$C$7:$M$7,E$7,pm.35!$C17:$M17)+SUMIF(pm!$C$7:$M$7,E$7,pm!$C17:$M17)+SUMIF(kau!$M$7:$Q$7,E$7,kau!$M17:$Q17)</f>
        <v>0</v>
      </c>
      <c r="F18" s="351">
        <f>SUMIF(pm.35!$C$7:$M$7,F$7,pm.35!$C17:$M17)+SUMIF(pm!$C$7:$M$7,F$7,pm!$C17:$M17)+SUMIF(kau!$M$7:$Q$7,F$7,kau!$M17:$Q17)</f>
        <v>0</v>
      </c>
      <c r="G18" s="351">
        <f>SUMIF(pm.35!$C$7:$M$7,G$7,pm.35!$C17:$M17)+SUMIF(pm!$C$7:$M$7,G$7,pm!$C17:$M17)+SUMIF(kau!$M$7:$Q$7,G$7,kau!$M17:$Q17)</f>
        <v>0</v>
      </c>
      <c r="H18" s="351">
        <f>SUMIF(pm.35!$C$7:$M$7,H$7,pm.35!$C17:$M17)+SUMIF(pm!$C$7:$M$7,H$7,pm!$C17:$M17)+SUMIF(kau!$M$7:$Q$7,H$7,kau!$M17:$Q17)</f>
        <v>0</v>
      </c>
      <c r="I18" s="351">
        <f>SUMIF(pm.35!$C$7:$M$7,I$7,pm.35!$C17:$M17)+SUMIF(pm!$C$7:$M$7,I$7,pm!$C17:$M17)+SUMIF(kau!$M$7:$Q$7,I$7,kau!$M17:$Q17)</f>
        <v>0</v>
      </c>
      <c r="J18" s="351">
        <f>SUMIF(pm.35!$C$7:$M$7,J$7,pm.35!$C17:$M17)+SUMIF(pm!$C$7:$M$7,J$7,pm!$C17:$M17)+SUMIF(kau!$M$7:$Q$7,J$7,kau!$M17:$Q17)</f>
        <v>0</v>
      </c>
      <c r="K18" s="351">
        <f>SUMIF(pm.35!$C$7:$M$7,K$7,pm.35!$C17:$M17)+SUMIF(pm!$C$7:$M$7,K$7,pm!$C17:$M17)+SUMIF(kau!$M$7:$Q$7,K$7,kau!$M17:$Q17)</f>
        <v>1377.4</v>
      </c>
      <c r="L18" s="351">
        <f>SUMIF(pm.35!$C$7:$M$7,L$7,pm.35!$C17:$M17)+SUMIF(pm!$C$7:$M$7,L$7,pm!$C17:$M17)+SUMIF(kau!$M$7:$Q$7,L$7,kau!$M17:$Q17)</f>
        <v>1059.5</v>
      </c>
      <c r="M18" s="351">
        <f>SUMIF(pm.35!$C$7:$M$7,M$7,pm.35!$C17:$M17)+SUMIF(pm!$C$7:$M$7,M$7,pm!$C17:$M17)+SUMIF(kau!$M$7:$Q$7,M$7,kau!$M17:$Q17)</f>
        <v>0</v>
      </c>
      <c r="N18" s="352">
        <f>SUMIF(pm.35!$C$7:$M$7,N$7,pm.35!$C17:$M17)+SUMIF(pm!$C$7:$M$7,N$7,pm!$C17:$M17)+SUMIF(kau!$M$7:$Q$7,N$7,kau!$M17:$Q17)</f>
        <v>0</v>
      </c>
      <c r="O18" s="267">
        <f t="shared" si="0"/>
        <v>2436.9</v>
      </c>
      <c r="P18" s="351">
        <f>SUMIF(pm!$O$7:$Z$7,P$7,pm!$O17:$Z17)+SUMIF(pm.35!$O$7:$Z$7,P$7,pm.35!$O17:$Z17)+SUMIF(kau!$S$7:$AG$7,P$7,kau!$S17:$AG17)</f>
        <v>0</v>
      </c>
      <c r="Q18" s="351">
        <f>SUMIF(pm!$O$7:$Z$7,Q$7,pm!$O17:$Z17)+SUMIF(pm.35!$O$7:$Z$7,Q$7,pm.35!$O17:$Z17)+SUMIF(kau!$S$7:$AG$7,Q$7,kau!$S17:$AG17)</f>
        <v>449.8</v>
      </c>
      <c r="R18" s="351">
        <f>SUMIF(pm!$O$7:$Z$7,R$7,pm!$O17:$Z17)+SUMIF(pm.35!$O$7:$Z$7,R$7,pm.35!$O17:$Z17)+SUMIF(kau!$S$7:$AG$7,R$7,kau!$S17:$AG17)</f>
        <v>0</v>
      </c>
      <c r="S18" s="351">
        <f>SUMIF(pm!$O$7:$Z$7,S$7,pm!$O17:$Z17)+SUMIF(pm.35!$O$7:$Z$7,S$7,pm.35!$O17:$Z17)+SUMIF(kau!$S$7:$AG$7,S$7,kau!$S17:$AG17)</f>
        <v>0</v>
      </c>
      <c r="T18" s="351">
        <f>SUMIF(pm!$O$7:$Z$7,T$7,pm!$O17:$Z17)+SUMIF(pm.35!$O$7:$Z$7,T$7,pm.35!$O17:$Z17)+SUMIF(kau!$S$7:$AG$7,T$7,kau!$S17:$AG17)</f>
        <v>0</v>
      </c>
      <c r="U18" s="351">
        <f>SUMIF(pm!$O$7:$Z$7,U$7,pm!$O17:$Z17)+SUMIF(pm.35!$O$7:$Z$7,U$7,pm.35!$O17:$Z17)+SUMIF(kau!$S$7:$AG$7,U$7,kau!$S17:$AG17)</f>
        <v>0</v>
      </c>
      <c r="V18" s="351">
        <f>SUMIF(pm!$O$7:$Z$7,V$7,pm!$O17:$Z17)+SUMIF(pm.35!$O$7:$Z$7,V$7,pm.35!$O17:$Z17)+SUMIF(kau!$S$7:$AG$7,V$7,kau!$S17:$AG17)</f>
        <v>0</v>
      </c>
      <c r="W18" s="351">
        <f>SUMIF(pm!$O$7:$Z$7,W$7,pm!$O17:$Z17)+SUMIF(pm.35!$O$7:$Z$7,W$7,pm.35!$O17:$Z17)+SUMIF(kau!$S$7:$AG$7,W$7,kau!$S17:$AG17)</f>
        <v>0</v>
      </c>
      <c r="X18" s="351">
        <f>SUMIF(pm!$O$7:$Z$7,X$7,pm!$O17:$Z17)+SUMIF(pm.35!$O$7:$Z$7,X$7,pm.35!$O17:$Z17)+SUMIF(kau!$S$7:$AG$7,X$7,kau!$S17:$AG17)</f>
        <v>0</v>
      </c>
      <c r="Y18" s="351">
        <f>SUMIF(pm!$O$7:$Z$7,Y$7,pm!$O17:$Z17)+SUMIF(pm.35!$O$7:$Z$7,Y$7,pm.35!$O17:$Z17)+SUMIF(kau!$S$7:$AG$7,Y$7,kau!$S17:$AG17)</f>
        <v>0</v>
      </c>
      <c r="Z18" s="351">
        <f>SUMIF(pm!$O$7:$Z$7,Z$7,pm!$O17:$Z17)+SUMIF(pm.35!$O$7:$Z$7,Z$7,pm.35!$O17:$Z17)+SUMIF(kau!$S$7:$AG$7,Z$7,kau!$S17:$AG17)</f>
        <v>0</v>
      </c>
      <c r="AA18" s="351">
        <f>SUMIF(pm!$O$7:$Z$7,AA$7,pm!$O17:$Z17)+SUMIF(pm.35!$O$7:$Z$7,AA$7,pm.35!$O17:$Z17)+SUMIF(kau!$S$7:$AG$7,AA$7,kau!$S17:$AG17)</f>
        <v>0</v>
      </c>
      <c r="AB18" s="351">
        <f>SUMIF(pm!$O$7:$Z$7,AB$7,pm!$O17:$Z17)+SUMIF(pm.35!$O$7:$Z$7,AB$7,pm.35!$O17:$Z17)+SUMIF(kau!$S$7:$AG$7,AB$7,kau!$S17:$AG17)</f>
        <v>0</v>
      </c>
      <c r="AC18" s="351">
        <f>SUMIF(pm!$O$7:$Z$7,AC$7,pm!$O17:$Z17)+SUMIF(pm.35!$O$7:$Z$7,AC$7,pm.35!$O17:$Z17)+SUMIF(kau!$S$7:$AG$7,AC$7,kau!$S17:$AG17)</f>
        <v>0</v>
      </c>
      <c r="AD18" s="352">
        <f>SUMIF(pm!$O$7:$Z$7,AD$7,pm!$O17:$Z17)+SUMIF(pm.35!$O$7:$Z$7,AD$7,pm.35!$O17:$Z17)+SUMIF(kau!$S$7:$AG$7,AD$7,kau!$S17:$AG17)</f>
        <v>0</v>
      </c>
      <c r="AE18" s="267">
        <f t="shared" si="8"/>
        <v>449.8</v>
      </c>
      <c r="AF18" s="351">
        <f>SUMIF(pm!$AB$7:$AM$7,AF$7,pm!$AB17:$AM17)+SUMIF(pm.35!$AB$7:$AM$7,AF$7,pm.35!$AB17:$AM17)</f>
        <v>951</v>
      </c>
      <c r="AG18" s="351">
        <f>SUMIF(pm!$AB$7:$AM$7,AG$7,pm!$AB17:$AM17)+SUMIF(pm.35!$AB$7:$AM$7,AG$7,pm.35!$AB17:$AM17)</f>
        <v>0</v>
      </c>
      <c r="AH18" s="351">
        <f>SUMIF(pm!$AB$7:$AM$7,AH$7,pm!$AB17:$AM17)+SUMIF(pm.35!$AB$7:$AM$7,AH$7,pm.35!$AB17:$AM17)</f>
        <v>0</v>
      </c>
      <c r="AI18" s="351">
        <f>SUMIF(pm!$AB$7:$AM$7,AI$7,pm!$AB17:$AM17)+SUMIF(pm.35!$AB$7:$AM$7,AI$7,pm.35!$AB17:$AM17)</f>
        <v>0</v>
      </c>
      <c r="AJ18" s="351">
        <f>SUMIF(pm!$AB$7:$AM$7,AJ$7,pm!$AB17:$AM17)+SUMIF(pm.35!$AB$7:$AM$7,AJ$7,pm.35!$AB17:$AM17)</f>
        <v>0</v>
      </c>
      <c r="AK18" s="351">
        <f>SUMIF(pm!$AB$7:$AM$7,AK$7,pm!$AB17:$AM17)+SUMIF(pm.35!$AB$7:$AM$7,AK$7,pm.35!$AB17:$AM17)</f>
        <v>0</v>
      </c>
      <c r="AL18" s="351">
        <f>SUMIF(pm!$AB$7:$AM$7,AL$7,pm!$AB17:$AM17)+SUMIF(pm.35!$AB$7:$AM$7,AL$7,pm.35!$AB17:$AM17)</f>
        <v>0</v>
      </c>
      <c r="AM18" s="351">
        <f>SUMIF(pm!$AB$7:$AM$7,AM$7,pm!$AB17:$AM17)+SUMIF(pm.35!$AB$7:$AM$7,AM$7,pm.35!$AB17:$AM17)</f>
        <v>0</v>
      </c>
      <c r="AN18" s="351">
        <f>SUMIF(pm!$AB$7:$AM$7,AN$7,pm!$AB17:$AM17)+SUMIF(pm.35!$AB$7:$AM$7,AN$7,pm.35!$AB17:$AM17)</f>
        <v>3604.1</v>
      </c>
      <c r="AO18" s="351">
        <f>SUMIF(pm!$AB$7:$AM$7,AO$7,pm!$AB17:$AM17)+SUMIF(pm.35!$AB$7:$AM$7,AO$7,pm.35!$AB17:$AM17)</f>
        <v>0</v>
      </c>
      <c r="AP18" s="351">
        <f>SUMIF(pm!$AB$7:$AM$7,AP$7,pm!$AB17:$AM17)+SUMIF(pm.35!$AB$7:$AM$7,AP$7,pm.35!$AB17:$AM17)</f>
        <v>0</v>
      </c>
      <c r="AQ18" s="351">
        <f>SUMIF(pm!$AB$7:$AM$7,AQ$7,pm!$AB17:$AM17)+SUMIF(pm.35!$AB$7:$AM$7,AQ$7,pm.35!$AB17:$AM17)</f>
        <v>0</v>
      </c>
      <c r="AR18" s="351">
        <f>SUMIF(pm!$AB$7:$AM$7,AR$7,pm!$AB17:$AM17)+SUMIF(pm.35!$AB$7:$AM$7,AR$7,pm.35!$AB17:$AM17)</f>
        <v>0</v>
      </c>
      <c r="AS18" s="352">
        <f>SUMIF(pm!$AB$7:$AM$7,AS$7,pm!$AB17:$AM17)+SUMIF(pm.35!$AB$7:$AM$7,AS$7,pm.35!$AB17:$AM17)</f>
        <v>0</v>
      </c>
      <c r="AT18" s="267">
        <f t="shared" si="1"/>
        <v>4555.1000000000004</v>
      </c>
      <c r="AU18" s="351">
        <f>SUMIF(pm!$AO$7:$BB$7,AU$7,pm!$AO17:$BB17)+SUMIF(pm.35!$AO$7:$BB$7,AU$7,pm.35!$AO17:$BB17)</f>
        <v>0</v>
      </c>
      <c r="AV18" s="351">
        <f>SUMIF(pm!$AO$7:$BB$7,AV$7,pm!$AO17:$BB17)+SUMIF(pm.35!$AO$7:$BB$7,AV$7,pm.35!$AO17:$BB17)</f>
        <v>0</v>
      </c>
      <c r="AW18" s="351">
        <f>SUMIF(pm!$AO$7:$BB$7,AW$7,pm!$AO17:$BB17)+SUMIF(pm.35!$AO$7:$BB$7,AW$7,pm.35!$AO17:$BB17)</f>
        <v>0</v>
      </c>
      <c r="AX18" s="351">
        <f>SUMIF(pm!$AO$7:$BB$7,AX$7,pm!$AO17:$BB17)+SUMIF(pm.35!$AO$7:$BB$7,AX$7,pm.35!$AO17:$BB17)</f>
        <v>0</v>
      </c>
      <c r="AY18" s="351">
        <f>SUMIF(pm!$AO$7:$BB$7,AY$7,pm!$AO17:$BB17)+SUMIF(pm.35!$AO$7:$BB$7,AY$7,pm.35!$AO17:$BB17)</f>
        <v>0</v>
      </c>
      <c r="AZ18" s="351">
        <f>SUMIF(pm!$AO$7:$BB$7,AZ$7,pm!$AO17:$BB17)+SUMIF(pm.35!$AO$7:$BB$7,AZ$7,pm.35!$AO17:$BB17)</f>
        <v>0</v>
      </c>
      <c r="BA18" s="351">
        <f>SUMIF(pm!$AO$7:$BB$7,BA$7,pm!$AO17:$BB17)+SUMIF(pm.35!$AO$7:$BB$7,BA$7,pm.35!$AO17:$BB17)</f>
        <v>0</v>
      </c>
      <c r="BB18" s="351">
        <f>SUMIF(pm!$AO$7:$BB$7,BB$7,pm!$AO17:$BB17)+SUMIF(pm.35!$AO$7:$BB$7,BB$7,pm.35!$AO17:$BB17)</f>
        <v>0</v>
      </c>
      <c r="BC18" s="351">
        <f>SUMIF(pm!$AO$7:$BB$7,BC$7,pm!$AO17:$BB17)+SUMIF(pm.35!$AO$7:$BB$7,BC$7,pm.35!$AO17:$BB17)</f>
        <v>0</v>
      </c>
      <c r="BD18" s="351">
        <f>SUMIF(pm!$AO$7:$BB$7,BD$7,pm!$AO17:$BB17)+SUMIF(pm.35!$AO$7:$BB$7,BD$7,pm.35!$AO17:$BB17)</f>
        <v>0</v>
      </c>
      <c r="BE18" s="351">
        <f>SUMIF(pm!$AO$7:$BB$7,BE$7,pm!$AO17:$BB17)+SUMIF(pm.35!$AO$7:$BB$7,BE$7,pm.35!$AO17:$BB17)</f>
        <v>0</v>
      </c>
      <c r="BF18" s="351">
        <f>SUMIF(pm!$AO$7:$BB$7,BF$7,pm!$AO17:$BB17)+SUMIF(pm.35!$AO$7:$BB$7,BF$7,pm.35!$AO17:$BB17)</f>
        <v>0</v>
      </c>
      <c r="BG18" s="351">
        <f>SUMIF(pm!$AO$7:$BB$7,BG$7,pm!$AO17:$BB17)+SUMIF(pm.35!$AO$7:$BB$7,BG$7,pm.35!$AO17:$BB17)</f>
        <v>0</v>
      </c>
      <c r="BH18" s="352">
        <f>SUMIF(pm!$AO$7:$BB$7,BH$7,pm!$AO17:$BB17)+SUMIF(pm.35!$AO$7:$BB$7,BH$7,pm.35!$AO17:$BB17)</f>
        <v>0</v>
      </c>
      <c r="BI18" s="267">
        <f t="shared" si="9"/>
        <v>0</v>
      </c>
      <c r="BJ18" s="267">
        <f>SUMIF(pm!$BD$7:$BM$7,BJ$7,pm!$BD17:$BM17)+SUMIF(pm.35!$BD$7:$BM$7,BJ$7,pm.35!$BD17:$BM17)</f>
        <v>0</v>
      </c>
      <c r="BK18" s="267">
        <f>SUMIF(pm!$BD$7:$BM$7,BK$7,pm!$BD17:$BM17)+SUMIF(pm.35!$BD$7:$BM$7,BK$7,pm.35!$BD17:$BM17)</f>
        <v>0</v>
      </c>
      <c r="BL18" s="267">
        <f>SUMIF(pm!$BD$7:$BM$7,BL$7,pm!$BD17:$BM17)+SUMIF(pm.35!$BD$7:$BM$7,BL$7,pm.35!$BD17:$BM17)</f>
        <v>0</v>
      </c>
      <c r="BM18" s="267">
        <f>SUMIF(pm!$BD$7:$BM$7,BM$7,pm!$BD17:$BM17)+SUMIF(pm.35!$BD$7:$BM$7,BM$7,pm.35!$BD17:$BM17)</f>
        <v>0</v>
      </c>
      <c r="BN18" s="267">
        <f>SUMIF(pm!$BD$7:$BM$7,BN$7,pm!$BD17:$BM17)+SUMIF(pm.35!$BD$7:$BM$7,BN$7,pm.35!$BD17:$BM17)</f>
        <v>0</v>
      </c>
      <c r="BO18" s="267">
        <f>SUMIF(pm!$BD$7:$BM$7,BO$7,pm!$BD17:$BM17)+SUMIF(pm.35!$BD$7:$BM$7,BO$7,pm.35!$BD17:$BM17)</f>
        <v>0</v>
      </c>
      <c r="BP18" s="267">
        <f>SUMIF(pm!$BD$7:$BM$7,BP$7,pm!$BD17:$BM17)+SUMIF(pm.35!$BD$7:$BM$7,BP$7,pm.35!$BD17:$BM17)</f>
        <v>0</v>
      </c>
      <c r="BQ18" s="267">
        <f>SUMIF(pm!$BD$7:$BM$7,BQ$7,pm!$BD17:$BM17)+SUMIF(pm.35!$BD$7:$BM$7,BQ$7,pm.35!$BD17:$BM17)</f>
        <v>0</v>
      </c>
      <c r="BR18" s="267">
        <f>SUMIF(pm!$BD$7:$BM$7,BR$7,pm!$BD17:$BM17)+SUMIF(pm.35!$BD$7:$BM$7,BR$7,pm.35!$BD17:$BM17)</f>
        <v>0</v>
      </c>
      <c r="BS18" s="267">
        <f>SUMIF(pm!$BD$7:$BM$7,BS$7,pm!$BD17:$BM17)+SUMIF(pm.35!$BD$7:$BM$7,BS$7,pm.35!$BD17:$BM17)</f>
        <v>0</v>
      </c>
      <c r="BT18" s="267">
        <f t="shared" si="10"/>
        <v>0</v>
      </c>
      <c r="BU18" s="267">
        <f t="shared" si="2"/>
        <v>7441.8000000000011</v>
      </c>
      <c r="BV18" s="350">
        <f>SUMIF(pm!$BO$7:$CB$7,BV$7,pm!$BO17:$CB17)+SUMIF(pm.35!$BO$7:$CB$7,BV$7,pm.35!$BO17:$CB17)</f>
        <v>0</v>
      </c>
      <c r="BW18" s="351">
        <f>SUMIF(pm!$BO$7:$CB$7,BW$7,pm!$BO17:$CB17)+SUMIF(pm.35!$BO$7:$CB$7,BW$7,pm.35!$BO17:$CB17)</f>
        <v>0</v>
      </c>
      <c r="BX18" s="351">
        <f>SUMIF(pm!$BO$7:$CB$7,BX$7,pm!$BO17:$CB17)+SUMIF(pm.35!$BO$7:$CB$7,BX$7,pm.35!$BO17:$CB17)</f>
        <v>0</v>
      </c>
      <c r="BY18" s="351">
        <f>SUMIF(pm!$BO$7:$CB$7,BY$7,pm!$BO17:$CB17)+SUMIF(pm.35!$BO$7:$CB$7,BY$7,pm.35!$BO17:$CB17)</f>
        <v>0</v>
      </c>
      <c r="BZ18" s="351">
        <f>SUMIF(pm!$BO$7:$CB$7,BZ$7,pm!$BO17:$CB17)+SUMIF(pm.35!$BO$7:$CB$7,BZ$7,pm.35!$BO17:$CB17)</f>
        <v>0</v>
      </c>
      <c r="CA18" s="351">
        <f>SUMIF(pm!$BO$7:$CB$7,CA$7,pm!$BO17:$CB17)+SUMIF(pm.35!$BO$7:$CB$7,CA$7,pm.35!$BO17:$CB17)</f>
        <v>0</v>
      </c>
      <c r="CB18" s="351">
        <f>SUMIF(pm!$BO$7:$CB$7,CB$7,pm!$BO17:$CB17)+SUMIF(pm.35!$BO$7:$CB$7,CB$7,pm.35!$BO17:$CB17)</f>
        <v>0</v>
      </c>
      <c r="CC18" s="351">
        <f>SUMIF(pm!$BO$7:$CB$7,CC$7,pm!$BO17:$CB17)+SUMIF(pm.35!$BO$7:$CB$7,CC$7,pm.35!$BO17:$CB17)</f>
        <v>0</v>
      </c>
      <c r="CD18" s="351">
        <f>SUMIF(pm!$BO$7:$CB$7,CD$7,pm!$BO17:$CB17)+SUMIF(pm.35!$BO$7:$CB$7,CD$7,pm.35!$BO17:$CB17)</f>
        <v>0</v>
      </c>
      <c r="CE18" s="351">
        <f>SUMIF(pm!$BO$7:$CB$7,CE$7,pm!$BO17:$CB17)+SUMIF(pm.35!$BO$7:$CB$7,CE$7,pm.35!$BO17:$CB17)</f>
        <v>0</v>
      </c>
      <c r="CF18" s="351">
        <f>SUMIF(pm!$BO$7:$CB$7,CF$7,pm!$BO17:$CB17)+SUMIF(pm.35!$BO$7:$CB$7,CF$7,pm.35!$BO17:$CB17)</f>
        <v>0</v>
      </c>
      <c r="CG18" s="351">
        <f>SUMIF(pm!$BO$7:$CB$7,CG$7,pm!$BO17:$CB17)+SUMIF(pm.35!$BO$7:$CB$7,CG$7,pm.35!$BO17:$CB17)</f>
        <v>0</v>
      </c>
      <c r="CH18" s="351">
        <f>SUMIF(pm!$BO$7:$CB$7,CH$7,pm!$BO17:$CB17)+SUMIF(pm.35!$BO$7:$CB$7,CH$7,pm.35!$BO17:$CB17)</f>
        <v>0</v>
      </c>
      <c r="CI18" s="351">
        <f>SUMIF(pm!$BO$7:$CB$7,CI$7,pm!$BO17:$CB17)+SUMIF(pm.35!$BO$7:$CB$7,CI$7,pm.35!$BO17:$CB17)</f>
        <v>0</v>
      </c>
      <c r="CJ18" s="351">
        <f>SUMIF(pm!$BO$7:$CB$7,CJ$7,pm!$BO17:$CB17)+SUMIF(pm.35!$BO$7:$CB$7,CJ$7,pm.35!$BO17:$CB17)</f>
        <v>0</v>
      </c>
      <c r="CK18" s="352">
        <f>SUMIF(pm!$BO$7:$CB$7,CK$7,pm!$BO17:$CB17)+SUMIF(pm.35!$BO$7:$CB$7,CK$7,pm.35!$BO17:$CB17)</f>
        <v>0</v>
      </c>
      <c r="CL18" s="267">
        <f t="shared" si="11"/>
        <v>0</v>
      </c>
      <c r="CM18" s="267">
        <f>SUMIF(pm!$CD$7:$CO$7,CM$7,pm!$CD17:$CO17)+SUMIF(pm.35!$CD$7:$CO$7,CM$7,pm.35!$CD17:$CO17)</f>
        <v>0</v>
      </c>
      <c r="CN18" s="267">
        <f>SUMIF(pm!$CD$7:$CO$7,CN$7,pm!$CD17:$CO17)+SUMIF(pm.35!$CD$7:$CO$7,CN$7,pm.35!$CD17:$CO17)</f>
        <v>0</v>
      </c>
      <c r="CO18" s="267">
        <f>SUMIF(pm!$CD$7:$CO$7,CO$7,pm!$CD17:$CO17)+SUMIF(pm.35!$CD$7:$CO$7,CO$7,pm.35!$CD17:$CO17)</f>
        <v>0</v>
      </c>
      <c r="CP18" s="267">
        <f>SUMIF(pm!$CD$7:$CO$7,CP$7,pm!$CD17:$CO17)+SUMIF(pm.35!$CD$7:$CO$7,CP$7,pm.35!$CD17:$CO17)</f>
        <v>0</v>
      </c>
      <c r="CQ18" s="267">
        <f>SUMIF(pm!$CD$7:$CO$7,CQ$7,pm!$CD17:$CO17)+SUMIF(pm.35!$CD$7:$CO$7,CQ$7,pm.35!$CD17:$CO17)</f>
        <v>0</v>
      </c>
      <c r="CR18" s="267">
        <f>SUMIF(pm!$CD$7:$CO$7,CR$7,pm!$CD17:$CO17)+SUMIF(pm.35!$CD$7:$CO$7,CR$7,pm.35!$CD17:$CO17)</f>
        <v>0</v>
      </c>
      <c r="CS18" s="267">
        <f>SUMIF(pm!$CD$7:$CO$7,CS$7,pm!$CD17:$CO17)+SUMIF(pm.35!$CD$7:$CO$7,CS$7,pm.35!$CD17:$CO17)</f>
        <v>0</v>
      </c>
      <c r="CT18" s="267">
        <f>SUMIF(pm!$CD$7:$CO$7,CT$7,pm!$CD17:$CO17)+SUMIF(pm.35!$CD$7:$CO$7,CT$7,pm.35!$CD17:$CO17)</f>
        <v>0</v>
      </c>
      <c r="CU18" s="267">
        <f>SUMIF(pm!$CD$7:$CO$7,CU$7,pm!$CD17:$CO17)+SUMIF(pm.35!$CD$7:$CO$7,CU$7,pm.35!$CD17:$CO17)</f>
        <v>0</v>
      </c>
      <c r="CV18" s="267">
        <f>SUMIF(pm!$CD$7:$CO$7,CV$7,pm!$CD17:$CO17)+SUMIF(pm.35!$CD$7:$CO$7,CV$7,pm.35!$CD17:$CO17)</f>
        <v>0</v>
      </c>
      <c r="CW18" s="267">
        <f>SUMIF(pm!$CD$7:$CO$7,CW$7,pm!$CD17:$CO17)+SUMIF(pm.35!$CD$7:$CO$7,CW$7,pm.35!$CD17:$CO17)</f>
        <v>0</v>
      </c>
      <c r="CX18" s="267">
        <f>SUMIF(pm!$CD$7:$CO$7,CX$7,pm!$CD17:$CO17)+SUMIF(pm.35!$CD$7:$CO$7,CX$7,pm.35!$CD17:$CO17)</f>
        <v>0</v>
      </c>
      <c r="CY18" s="267">
        <f>SUMIF(pm!$CD$7:$CO$7,CY$7,pm!$CD17:$CO17)+SUMIF(pm.35!$CD$7:$CO$7,CY$7,pm.35!$CD17:$CO17)</f>
        <v>0</v>
      </c>
      <c r="CZ18" s="267">
        <f>SUMIF(pm!$CD$7:$CO$7,CZ$7,pm!$CD17:$CO17)+SUMIF(pm.35!$CD$7:$CO$7,CZ$7,pm.35!$CD17:$CO17)</f>
        <v>0</v>
      </c>
      <c r="DA18" s="267">
        <f t="shared" si="12"/>
        <v>0</v>
      </c>
      <c r="DB18" s="267">
        <f t="shared" si="13"/>
        <v>0</v>
      </c>
      <c r="DC18" s="267">
        <f t="shared" si="14"/>
        <v>7441.8000000000011</v>
      </c>
      <c r="DD18" s="248">
        <f>DC18-coal!AS16</f>
        <v>0</v>
      </c>
      <c r="DE18" s="268">
        <f t="shared" si="3"/>
        <v>951</v>
      </c>
      <c r="DF18" s="269">
        <f t="shared" si="3"/>
        <v>449.8</v>
      </c>
      <c r="DG18" s="269">
        <f t="shared" si="3"/>
        <v>0</v>
      </c>
      <c r="DH18" s="269">
        <f t="shared" si="3"/>
        <v>0</v>
      </c>
      <c r="DI18" s="269">
        <f t="shared" si="3"/>
        <v>0</v>
      </c>
      <c r="DJ18" s="269">
        <f t="shared" si="3"/>
        <v>0</v>
      </c>
      <c r="DK18" s="269">
        <f t="shared" si="3"/>
        <v>0</v>
      </c>
      <c r="DL18" s="269">
        <f t="shared" si="3"/>
        <v>0</v>
      </c>
      <c r="DM18" s="269">
        <f t="shared" si="3"/>
        <v>0</v>
      </c>
      <c r="DN18" s="269">
        <f t="shared" si="3"/>
        <v>0</v>
      </c>
      <c r="DO18" s="269">
        <f t="shared" si="4"/>
        <v>0</v>
      </c>
      <c r="DP18" s="269">
        <f t="shared" si="4"/>
        <v>3604.1</v>
      </c>
      <c r="DQ18" s="269">
        <f t="shared" si="4"/>
        <v>0</v>
      </c>
      <c r="DR18" s="269">
        <f t="shared" si="4"/>
        <v>0</v>
      </c>
      <c r="DS18" s="269">
        <f t="shared" si="4"/>
        <v>1377.4</v>
      </c>
      <c r="DT18" s="269">
        <f t="shared" si="4"/>
        <v>1059.5</v>
      </c>
      <c r="DU18" s="269">
        <f t="shared" si="4"/>
        <v>0</v>
      </c>
      <c r="DV18" s="269">
        <f t="shared" si="4"/>
        <v>0</v>
      </c>
      <c r="DW18" s="269">
        <f t="shared" si="4"/>
        <v>0</v>
      </c>
      <c r="DX18" s="270">
        <f t="shared" si="4"/>
        <v>0</v>
      </c>
      <c r="DY18" s="271">
        <f t="shared" si="5"/>
        <v>7441.7999999999993</v>
      </c>
      <c r="EA18" s="293">
        <f>SUMIF(kau!$AI$7:$BD$7,EA$7,kau!$AI17:$BD17)+SUMIF(pm.35!$GF$7:$GW$7,EA$7,pm.35!$GF17:$GW17)+SUMIF(pm!$GF$7:$GW$7,EA$7,pm!$GF17:$GW17)</f>
        <v>0</v>
      </c>
      <c r="EB18" s="294">
        <f>SUMIF(kau!$AI$7:$BD$7,EB$7,kau!$AI17:$BD17)+SUMIF(pm.35!$GF$7:$GW$7,EB$7,pm.35!$GF17:$GW17)+SUMIF(pm!$GF$7:$GW$7,EB$7,pm!$GF17:$GW17)</f>
        <v>0</v>
      </c>
      <c r="EC18" s="294">
        <f>SUMIF(kau!$AI$7:$BD$7,EC$7,kau!$AI17:$BD17)+SUMIF(pm.35!$GF$7:$GW$7,EC$7,pm.35!$GF17:$GW17)+SUMIF(pm!$GF$7:$GW$7,EC$7,pm!$GF17:$GW17)</f>
        <v>0</v>
      </c>
      <c r="ED18" s="294">
        <f>SUMIF(kau!$AI$7:$BD$7,ED$7,kau!$AI17:$BD17)+SUMIF(pm.35!$GF$7:$GW$7,ED$7,pm.35!$GF17:$GW17)+SUMIF(pm!$GF$7:$GW$7,ED$7,pm!$GF17:$GW17)</f>
        <v>0</v>
      </c>
      <c r="EE18" s="294">
        <f>SUMIF(kau!$AI$7:$BD$7,EE$7,kau!$AI17:$BD17)+SUMIF(pm.35!$GF$7:$GW$7,EE$7,pm.35!$GF17:$GW17)+SUMIF(pm!$GF$7:$GW$7,EE$7,pm!$GF17:$GW17)</f>
        <v>0</v>
      </c>
      <c r="EF18" s="294">
        <f>SUMIF(kau!$AI$7:$BD$7,EF$7,kau!$AI17:$BD17)+SUMIF(pm.35!$GF$7:$GW$7,EF$7,pm.35!$GF17:$GW17)+SUMIF(pm!$GF$7:$GW$7,EF$7,pm!$GF17:$GW17)</f>
        <v>0</v>
      </c>
      <c r="EG18" s="294">
        <f>SUMIF(kau!$AI$7:$BD$7,EG$7,kau!$AI17:$BD17)+SUMIF(pm.35!$GF$7:$GW$7,EG$7,pm.35!$GF17:$GW17)+SUMIF(pm!$GF$7:$GW$7,EG$7,pm!$GF17:$GW17)</f>
        <v>0</v>
      </c>
      <c r="EH18" s="294">
        <f>SUMIF(kau!$AI$7:$BD$7,EH$7,kau!$AI17:$BD17)+SUMIF(pm.35!$GF$7:$GW$7,EH$7,pm.35!$GF17:$GW17)+SUMIF(pm!$GF$7:$GW$7,EH$7,pm!$GF17:$GW17)</f>
        <v>0</v>
      </c>
      <c r="EI18" s="294">
        <f>SUMIF(kau!$AI$7:$BD$7,EI$7,kau!$AI17:$BD17)+SUMIF(pm.35!$GF$7:$GW$7,EI$7,pm.35!$GF17:$GW17)+SUMIF(pm!$GF$7:$GW$7,EI$7,pm!$GF17:$GW17)</f>
        <v>0</v>
      </c>
      <c r="EJ18" s="294">
        <f>SUMIF(kau!$AI$7:$BD$7,EJ$7,kau!$AI17:$BD17)+SUMIF(pm.35!$GF$7:$GW$7,EJ$7,pm.35!$GF17:$GW17)+SUMIF(pm!$GF$7:$GW$7,EJ$7,pm!$GF17:$GW17)</f>
        <v>212.5</v>
      </c>
      <c r="EK18" s="294">
        <f>SUMIF(kau!$AI$7:$BD$7,EK$7,kau!$AI17:$BD17)+SUMIF(pm.35!$GF$7:$GW$7,EK$7,pm.35!$GF17:$GW17)+SUMIF(pm!$GF$7:$GW$7,EK$7,pm!$GF17:$GW17)</f>
        <v>0</v>
      </c>
      <c r="EL18" s="294">
        <f>SUMIF(kau!$AI$7:$BD$7,EL$7,kau!$AI17:$BD17)+SUMIF(pm.35!$GF$7:$GW$7,EL$7,pm.35!$GF17:$GW17)+SUMIF(pm!$GF$7:$GW$7,EL$7,pm!$GF17:$GW17)</f>
        <v>0</v>
      </c>
      <c r="EM18" s="294">
        <f>SUMIF(kau!$AI$7:$BD$7,EM$7,kau!$AI17:$BD17)+SUMIF(pm.35!$GF$7:$GW$7,EM$7,pm.35!$GF17:$GW17)+SUMIF(pm!$GF$7:$GW$7,EM$7,pm!$GF17:$GW17)</f>
        <v>424.1</v>
      </c>
      <c r="EN18" s="294">
        <f>SUMIF(kau!$AI$7:$BD$7,EN$7,kau!$AI17:$BD17)+SUMIF(pm.35!$GF$7:$GW$7,EN$7,pm.35!$GF17:$GW17)+SUMIF(pm!$GF$7:$GW$7,EN$7,pm!$GF17:$GW17)</f>
        <v>0</v>
      </c>
      <c r="EO18" s="294">
        <f>SUMIF(kau!$AI$7:$BD$7,EO$7,kau!$AI17:$BD17)+SUMIF(pm.35!$GF$7:$GW$7,EO$7,pm.35!$GF17:$GW17)+SUMIF(pm!$GF$7:$GW$7,EO$7,pm!$GF17:$GW17)</f>
        <v>0</v>
      </c>
      <c r="EP18" s="294">
        <f>SUMIF(kau!$AI$7:$BD$7,EP$7,kau!$AI17:$BD17)+SUMIF(pm.35!$GF$7:$GW$7,EP$7,pm.35!$GF17:$GW17)+SUMIF(pm!$GF$7:$GW$7,EP$7,pm!$GF17:$GW17)</f>
        <v>0</v>
      </c>
      <c r="EQ18" s="294">
        <f>SUMIF(kau!$AI$7:$BD$7,EQ$7,kau!$AI17:$BD17)+SUMIF(pm.35!$GF$7:$GW$7,EQ$7,pm.35!$GF17:$GW17)+SUMIF(pm!$GF$7:$GW$7,EQ$7,pm!$GF17:$GW17)</f>
        <v>0</v>
      </c>
      <c r="ER18" s="294">
        <f>SUMIF(kau!$AI$7:$BD$7,ER$7,kau!$AI17:$BD17)+SUMIF(pm.35!$GF$7:$GW$7,ER$7,pm.35!$GF17:$GW17)+SUMIF(pm!$GF$7:$GW$7,ER$7,pm!$GF17:$GW17)</f>
        <v>0</v>
      </c>
      <c r="ES18" s="294">
        <f>SUMIF(kau!$AI$7:$BD$7,ES$7,kau!$AI17:$BD17)+SUMIF(pm.35!$GF$7:$GW$7,ES$7,pm.35!$GF17:$GW17)+SUMIF(pm!$GF$7:$GW$7,ES$7,pm!$GF17:$GW17)</f>
        <v>0</v>
      </c>
      <c r="ET18" s="311">
        <f>SUMIF(kau!$AI$7:$BD$7,ET$7,kau!$AI17:$BD17)+SUMIF(pm.35!$GF$7:$GW$7,ET$7,pm.35!$GF17:$GW17)+SUMIF(pm!$GF$7:$GW$7,ET$7,pm!$GF17:$GW17)</f>
        <v>0</v>
      </c>
      <c r="EU18" s="314">
        <f t="shared" si="6"/>
        <v>636.6</v>
      </c>
    </row>
    <row r="19" spans="1:151" ht="12" customHeight="1">
      <c r="A19" s="273">
        <f t="shared" si="7"/>
        <v>45149</v>
      </c>
      <c r="B19" s="350">
        <f>SUMIF(pm.35!$C$7:$M$7,B$7,pm.35!$C18:$M18)+SUMIF(pm!$C$7:$M$7,B$7,pm!$C18:$M18)+SUMIF(kau!$M$7:$Q$7,B$7,kau!$M18:$Q18)</f>
        <v>0</v>
      </c>
      <c r="C19" s="351">
        <f>SUMIF(pm.35!$C$7:$M$7,C$7,pm.35!$C18:$M18)+SUMIF(pm!$C$7:$M$7,C$7,pm!$C18:$M18)+SUMIF(kau!$M$7:$Q$7,C$7,kau!$M18:$Q18)</f>
        <v>0</v>
      </c>
      <c r="D19" s="351">
        <f>SUMIF(pm.35!$C$7:$M$7,D$7,pm.35!$C18:$M18)+SUMIF(pm!$C$7:$M$7,D$7,pm!$C18:$M18)+SUMIF(kau!$M$7:$Q$7,D$7,kau!$M18:$Q18)</f>
        <v>0</v>
      </c>
      <c r="E19" s="351">
        <f>SUMIF(pm.35!$C$7:$M$7,E$7,pm.35!$C18:$M18)+SUMIF(pm!$C$7:$M$7,E$7,pm!$C18:$M18)+SUMIF(kau!$M$7:$Q$7,E$7,kau!$M18:$Q18)</f>
        <v>0</v>
      </c>
      <c r="F19" s="351">
        <f>SUMIF(pm.35!$C$7:$M$7,F$7,pm.35!$C18:$M18)+SUMIF(pm!$C$7:$M$7,F$7,pm!$C18:$M18)+SUMIF(kau!$M$7:$Q$7,F$7,kau!$M18:$Q18)</f>
        <v>0</v>
      </c>
      <c r="G19" s="351">
        <f>SUMIF(pm.35!$C$7:$M$7,G$7,pm.35!$C18:$M18)+SUMIF(pm!$C$7:$M$7,G$7,pm!$C18:$M18)+SUMIF(kau!$M$7:$Q$7,G$7,kau!$M18:$Q18)</f>
        <v>0</v>
      </c>
      <c r="H19" s="351">
        <f>SUMIF(pm.35!$C$7:$M$7,H$7,pm.35!$C18:$M18)+SUMIF(pm!$C$7:$M$7,H$7,pm!$C18:$M18)+SUMIF(kau!$M$7:$Q$7,H$7,kau!$M18:$Q18)</f>
        <v>0</v>
      </c>
      <c r="I19" s="351">
        <f>SUMIF(pm.35!$C$7:$M$7,I$7,pm.35!$C18:$M18)+SUMIF(pm!$C$7:$M$7,I$7,pm!$C18:$M18)+SUMIF(kau!$M$7:$Q$7,I$7,kau!$M18:$Q18)</f>
        <v>0</v>
      </c>
      <c r="J19" s="351">
        <f>SUMIF(pm.35!$C$7:$M$7,J$7,pm.35!$C18:$M18)+SUMIF(pm!$C$7:$M$7,J$7,pm!$C18:$M18)+SUMIF(kau!$M$7:$Q$7,J$7,kau!$M18:$Q18)</f>
        <v>0</v>
      </c>
      <c r="K19" s="351">
        <f>SUMIF(pm.35!$C$7:$M$7,K$7,pm.35!$C18:$M18)+SUMIF(pm!$C$7:$M$7,K$7,pm!$C18:$M18)+SUMIF(kau!$M$7:$Q$7,K$7,kau!$M18:$Q18)</f>
        <v>0</v>
      </c>
      <c r="L19" s="351">
        <f>SUMIF(pm.35!$C$7:$M$7,L$7,pm.35!$C18:$M18)+SUMIF(pm!$C$7:$M$7,L$7,pm!$C18:$M18)+SUMIF(kau!$M$7:$Q$7,L$7,kau!$M18:$Q18)</f>
        <v>2966.5</v>
      </c>
      <c r="M19" s="351">
        <f>SUMIF(pm.35!$C$7:$M$7,M$7,pm.35!$C18:$M18)+SUMIF(pm!$C$7:$M$7,M$7,pm!$C18:$M18)+SUMIF(kau!$M$7:$Q$7,M$7,kau!$M18:$Q18)</f>
        <v>0</v>
      </c>
      <c r="N19" s="352">
        <f>SUMIF(pm.35!$C$7:$M$7,N$7,pm.35!$C18:$M18)+SUMIF(pm!$C$7:$M$7,N$7,pm!$C18:$M18)+SUMIF(kau!$M$7:$Q$7,N$7,kau!$M18:$Q18)</f>
        <v>0</v>
      </c>
      <c r="O19" s="267">
        <f t="shared" si="0"/>
        <v>2966.5</v>
      </c>
      <c r="P19" s="351">
        <f>SUMIF(pm!$O$7:$Z$7,P$7,pm!$O18:$Z18)+SUMIF(pm.35!$O$7:$Z$7,P$7,pm.35!$O18:$Z18)+SUMIF(kau!$S$7:$AG$7,P$7,kau!$S18:$AG18)</f>
        <v>0</v>
      </c>
      <c r="Q19" s="351">
        <f>SUMIF(pm!$O$7:$Z$7,Q$7,pm!$O18:$Z18)+SUMIF(pm.35!$O$7:$Z$7,Q$7,pm.35!$O18:$Z18)+SUMIF(kau!$S$7:$AG$7,Q$7,kau!$S18:$AG18)</f>
        <v>1377.1</v>
      </c>
      <c r="R19" s="351">
        <f>SUMIF(pm!$O$7:$Z$7,R$7,pm!$O18:$Z18)+SUMIF(pm.35!$O$7:$Z$7,R$7,pm.35!$O18:$Z18)+SUMIF(kau!$S$7:$AG$7,R$7,kau!$S18:$AG18)</f>
        <v>0</v>
      </c>
      <c r="S19" s="351">
        <f>SUMIF(pm!$O$7:$Z$7,S$7,pm!$O18:$Z18)+SUMIF(pm.35!$O$7:$Z$7,S$7,pm.35!$O18:$Z18)+SUMIF(kau!$S$7:$AG$7,S$7,kau!$S18:$AG18)</f>
        <v>0</v>
      </c>
      <c r="T19" s="351">
        <f>SUMIF(pm!$O$7:$Z$7,T$7,pm!$O18:$Z18)+SUMIF(pm.35!$O$7:$Z$7,T$7,pm.35!$O18:$Z18)+SUMIF(kau!$S$7:$AG$7,T$7,kau!$S18:$AG18)</f>
        <v>451.2</v>
      </c>
      <c r="U19" s="351">
        <f>SUMIF(pm!$O$7:$Z$7,U$7,pm!$O18:$Z18)+SUMIF(pm.35!$O$7:$Z$7,U$7,pm.35!$O18:$Z18)+SUMIF(kau!$S$7:$AG$7,U$7,kau!$S18:$AG18)</f>
        <v>0</v>
      </c>
      <c r="V19" s="351">
        <f>SUMIF(pm!$O$7:$Z$7,V$7,pm!$O18:$Z18)+SUMIF(pm.35!$O$7:$Z$7,V$7,pm.35!$O18:$Z18)+SUMIF(kau!$S$7:$AG$7,V$7,kau!$S18:$AG18)</f>
        <v>0</v>
      </c>
      <c r="W19" s="351">
        <f>SUMIF(pm!$O$7:$Z$7,W$7,pm!$O18:$Z18)+SUMIF(pm.35!$O$7:$Z$7,W$7,pm.35!$O18:$Z18)+SUMIF(kau!$S$7:$AG$7,W$7,kau!$S18:$AG18)</f>
        <v>0</v>
      </c>
      <c r="X19" s="351">
        <f>SUMIF(pm!$O$7:$Z$7,X$7,pm!$O18:$Z18)+SUMIF(pm.35!$O$7:$Z$7,X$7,pm.35!$O18:$Z18)+SUMIF(kau!$S$7:$AG$7,X$7,kau!$S18:$AG18)</f>
        <v>0</v>
      </c>
      <c r="Y19" s="351">
        <f>SUMIF(pm!$O$7:$Z$7,Y$7,pm!$O18:$Z18)+SUMIF(pm.35!$O$7:$Z$7,Y$7,pm.35!$O18:$Z18)+SUMIF(kau!$S$7:$AG$7,Y$7,kau!$S18:$AG18)</f>
        <v>0</v>
      </c>
      <c r="Z19" s="351">
        <f>SUMIF(pm!$O$7:$Z$7,Z$7,pm!$O18:$Z18)+SUMIF(pm.35!$O$7:$Z$7,Z$7,pm.35!$O18:$Z18)+SUMIF(kau!$S$7:$AG$7,Z$7,kau!$S18:$AG18)</f>
        <v>0</v>
      </c>
      <c r="AA19" s="351">
        <f>SUMIF(pm!$O$7:$Z$7,AA$7,pm!$O18:$Z18)+SUMIF(pm.35!$O$7:$Z$7,AA$7,pm.35!$O18:$Z18)+SUMIF(kau!$S$7:$AG$7,AA$7,kau!$S18:$AG18)</f>
        <v>0</v>
      </c>
      <c r="AB19" s="351">
        <f>SUMIF(pm!$O$7:$Z$7,AB$7,pm!$O18:$Z18)+SUMIF(pm.35!$O$7:$Z$7,AB$7,pm.35!$O18:$Z18)+SUMIF(kau!$S$7:$AG$7,AB$7,kau!$S18:$AG18)</f>
        <v>0</v>
      </c>
      <c r="AC19" s="351">
        <f>SUMIF(pm!$O$7:$Z$7,AC$7,pm!$O18:$Z18)+SUMIF(pm.35!$O$7:$Z$7,AC$7,pm.35!$O18:$Z18)+SUMIF(kau!$S$7:$AG$7,AC$7,kau!$S18:$AG18)</f>
        <v>0</v>
      </c>
      <c r="AD19" s="352">
        <f>SUMIF(pm!$O$7:$Z$7,AD$7,pm!$O18:$Z18)+SUMIF(pm.35!$O$7:$Z$7,AD$7,pm.35!$O18:$Z18)+SUMIF(kau!$S$7:$AG$7,AD$7,kau!$S18:$AG18)</f>
        <v>0</v>
      </c>
      <c r="AE19" s="267">
        <f t="shared" si="8"/>
        <v>1828.3</v>
      </c>
      <c r="AF19" s="351">
        <f>SUMIF(pm!$AB$7:$AM$7,AF$7,pm!$AB18:$AM18)+SUMIF(pm.35!$AB$7:$AM$7,AF$7,pm.35!$AB18:$AM18)</f>
        <v>0</v>
      </c>
      <c r="AG19" s="351">
        <f>SUMIF(pm!$AB$7:$AM$7,AG$7,pm!$AB18:$AM18)+SUMIF(pm.35!$AB$7:$AM$7,AG$7,pm.35!$AB18:$AM18)</f>
        <v>0</v>
      </c>
      <c r="AH19" s="351">
        <f>SUMIF(pm!$AB$7:$AM$7,AH$7,pm!$AB18:$AM18)+SUMIF(pm.35!$AB$7:$AM$7,AH$7,pm.35!$AB18:$AM18)</f>
        <v>0</v>
      </c>
      <c r="AI19" s="351">
        <f>SUMIF(pm!$AB$7:$AM$7,AI$7,pm!$AB18:$AM18)+SUMIF(pm.35!$AB$7:$AM$7,AI$7,pm.35!$AB18:$AM18)</f>
        <v>0</v>
      </c>
      <c r="AJ19" s="351">
        <f>SUMIF(pm!$AB$7:$AM$7,AJ$7,pm!$AB18:$AM18)+SUMIF(pm.35!$AB$7:$AM$7,AJ$7,pm.35!$AB18:$AM18)</f>
        <v>53.6</v>
      </c>
      <c r="AK19" s="351">
        <f>SUMIF(pm!$AB$7:$AM$7,AK$7,pm!$AB18:$AM18)+SUMIF(pm.35!$AB$7:$AM$7,AK$7,pm.35!$AB18:$AM18)</f>
        <v>0</v>
      </c>
      <c r="AL19" s="351">
        <f>SUMIF(pm!$AB$7:$AM$7,AL$7,pm!$AB18:$AM18)+SUMIF(pm.35!$AB$7:$AM$7,AL$7,pm.35!$AB18:$AM18)</f>
        <v>0</v>
      </c>
      <c r="AM19" s="351">
        <f>SUMIF(pm!$AB$7:$AM$7,AM$7,pm!$AB18:$AM18)+SUMIF(pm.35!$AB$7:$AM$7,AM$7,pm.35!$AB18:$AM18)</f>
        <v>0</v>
      </c>
      <c r="AN19" s="351">
        <f>SUMIF(pm!$AB$7:$AM$7,AN$7,pm!$AB18:$AM18)+SUMIF(pm.35!$AB$7:$AM$7,AN$7,pm.35!$AB18:$AM18)</f>
        <v>3556</v>
      </c>
      <c r="AO19" s="351">
        <f>SUMIF(pm!$AB$7:$AM$7,AO$7,pm!$AB18:$AM18)+SUMIF(pm.35!$AB$7:$AM$7,AO$7,pm.35!$AB18:$AM18)</f>
        <v>0</v>
      </c>
      <c r="AP19" s="351">
        <f>SUMIF(pm!$AB$7:$AM$7,AP$7,pm!$AB18:$AM18)+SUMIF(pm.35!$AB$7:$AM$7,AP$7,pm.35!$AB18:$AM18)</f>
        <v>0</v>
      </c>
      <c r="AQ19" s="351">
        <f>SUMIF(pm!$AB$7:$AM$7,AQ$7,pm!$AB18:$AM18)+SUMIF(pm.35!$AB$7:$AM$7,AQ$7,pm.35!$AB18:$AM18)</f>
        <v>0</v>
      </c>
      <c r="AR19" s="351">
        <f>SUMIF(pm!$AB$7:$AM$7,AR$7,pm!$AB18:$AM18)+SUMIF(pm.35!$AB$7:$AM$7,AR$7,pm.35!$AB18:$AM18)</f>
        <v>0</v>
      </c>
      <c r="AS19" s="352">
        <f>SUMIF(pm!$AB$7:$AM$7,AS$7,pm!$AB18:$AM18)+SUMIF(pm.35!$AB$7:$AM$7,AS$7,pm.35!$AB18:$AM18)</f>
        <v>0</v>
      </c>
      <c r="AT19" s="267">
        <f t="shared" si="1"/>
        <v>3609.6</v>
      </c>
      <c r="AU19" s="351">
        <f>SUMIF(pm!$AO$7:$BB$7,AU$7,pm!$AO18:$BB18)+SUMIF(pm.35!$AO$7:$BB$7,AU$7,pm.35!$AO18:$BB18)</f>
        <v>0</v>
      </c>
      <c r="AV19" s="351">
        <f>SUMIF(pm!$AO$7:$BB$7,AV$7,pm!$AO18:$BB18)+SUMIF(pm.35!$AO$7:$BB$7,AV$7,pm.35!$AO18:$BB18)</f>
        <v>0</v>
      </c>
      <c r="AW19" s="351">
        <f>SUMIF(pm!$AO$7:$BB$7,AW$7,pm!$AO18:$BB18)+SUMIF(pm.35!$AO$7:$BB$7,AW$7,pm.35!$AO18:$BB18)</f>
        <v>0</v>
      </c>
      <c r="AX19" s="351">
        <f>SUMIF(pm!$AO$7:$BB$7,AX$7,pm!$AO18:$BB18)+SUMIF(pm.35!$AO$7:$BB$7,AX$7,pm.35!$AO18:$BB18)</f>
        <v>0</v>
      </c>
      <c r="AY19" s="351">
        <f>SUMIF(pm!$AO$7:$BB$7,AY$7,pm!$AO18:$BB18)+SUMIF(pm.35!$AO$7:$BB$7,AY$7,pm.35!$AO18:$BB18)</f>
        <v>0</v>
      </c>
      <c r="AZ19" s="351">
        <f>SUMIF(pm!$AO$7:$BB$7,AZ$7,pm!$AO18:$BB18)+SUMIF(pm.35!$AO$7:$BB$7,AZ$7,pm.35!$AO18:$BB18)</f>
        <v>0</v>
      </c>
      <c r="BA19" s="351">
        <f>SUMIF(pm!$AO$7:$BB$7,BA$7,pm!$AO18:$BB18)+SUMIF(pm.35!$AO$7:$BB$7,BA$7,pm.35!$AO18:$BB18)</f>
        <v>0</v>
      </c>
      <c r="BB19" s="351">
        <f>SUMIF(pm!$AO$7:$BB$7,BB$7,pm!$AO18:$BB18)+SUMIF(pm.35!$AO$7:$BB$7,BB$7,pm.35!$AO18:$BB18)</f>
        <v>0</v>
      </c>
      <c r="BC19" s="351">
        <f>SUMIF(pm!$AO$7:$BB$7,BC$7,pm!$AO18:$BB18)+SUMIF(pm.35!$AO$7:$BB$7,BC$7,pm.35!$AO18:$BB18)</f>
        <v>0</v>
      </c>
      <c r="BD19" s="351">
        <f>SUMIF(pm!$AO$7:$BB$7,BD$7,pm!$AO18:$BB18)+SUMIF(pm.35!$AO$7:$BB$7,BD$7,pm.35!$AO18:$BB18)</f>
        <v>0</v>
      </c>
      <c r="BE19" s="351">
        <f>SUMIF(pm!$AO$7:$BB$7,BE$7,pm!$AO18:$BB18)+SUMIF(pm.35!$AO$7:$BB$7,BE$7,pm.35!$AO18:$BB18)</f>
        <v>0</v>
      </c>
      <c r="BF19" s="351">
        <f>SUMIF(pm!$AO$7:$BB$7,BF$7,pm!$AO18:$BB18)+SUMIF(pm.35!$AO$7:$BB$7,BF$7,pm.35!$AO18:$BB18)</f>
        <v>0</v>
      </c>
      <c r="BG19" s="351">
        <f>SUMIF(pm!$AO$7:$BB$7,BG$7,pm!$AO18:$BB18)+SUMIF(pm.35!$AO$7:$BB$7,BG$7,pm.35!$AO18:$BB18)</f>
        <v>0</v>
      </c>
      <c r="BH19" s="352">
        <f>SUMIF(pm!$AO$7:$BB$7,BH$7,pm!$AO18:$BB18)+SUMIF(pm.35!$AO$7:$BB$7,BH$7,pm.35!$AO18:$BB18)</f>
        <v>0</v>
      </c>
      <c r="BI19" s="267">
        <f t="shared" si="9"/>
        <v>0</v>
      </c>
      <c r="BJ19" s="267">
        <f>SUMIF(pm!$BD$7:$BM$7,BJ$7,pm!$BD18:$BM18)+SUMIF(pm.35!$BD$7:$BM$7,BJ$7,pm.35!$BD18:$BM18)</f>
        <v>0</v>
      </c>
      <c r="BK19" s="267">
        <f>SUMIF(pm!$BD$7:$BM$7,BK$7,pm!$BD18:$BM18)+SUMIF(pm.35!$BD$7:$BM$7,BK$7,pm.35!$BD18:$BM18)</f>
        <v>0</v>
      </c>
      <c r="BL19" s="267">
        <f>SUMIF(pm!$BD$7:$BM$7,BL$7,pm!$BD18:$BM18)+SUMIF(pm.35!$BD$7:$BM$7,BL$7,pm.35!$BD18:$BM18)</f>
        <v>0</v>
      </c>
      <c r="BM19" s="267">
        <f>SUMIF(pm!$BD$7:$BM$7,BM$7,pm!$BD18:$BM18)+SUMIF(pm.35!$BD$7:$BM$7,BM$7,pm.35!$BD18:$BM18)</f>
        <v>0</v>
      </c>
      <c r="BN19" s="267">
        <f>SUMIF(pm!$BD$7:$BM$7,BN$7,pm!$BD18:$BM18)+SUMIF(pm.35!$BD$7:$BM$7,BN$7,pm.35!$BD18:$BM18)</f>
        <v>0</v>
      </c>
      <c r="BO19" s="267">
        <f>SUMIF(pm!$BD$7:$BM$7,BO$7,pm!$BD18:$BM18)+SUMIF(pm.35!$BD$7:$BM$7,BO$7,pm.35!$BD18:$BM18)</f>
        <v>0</v>
      </c>
      <c r="BP19" s="267">
        <f>SUMIF(pm!$BD$7:$BM$7,BP$7,pm!$BD18:$BM18)+SUMIF(pm.35!$BD$7:$BM$7,BP$7,pm.35!$BD18:$BM18)</f>
        <v>0</v>
      </c>
      <c r="BQ19" s="267">
        <f>SUMIF(pm!$BD$7:$BM$7,BQ$7,pm!$BD18:$BM18)+SUMIF(pm.35!$BD$7:$BM$7,BQ$7,pm.35!$BD18:$BM18)</f>
        <v>0</v>
      </c>
      <c r="BR19" s="267">
        <f>SUMIF(pm!$BD$7:$BM$7,BR$7,pm!$BD18:$BM18)+SUMIF(pm.35!$BD$7:$BM$7,BR$7,pm.35!$BD18:$BM18)</f>
        <v>0</v>
      </c>
      <c r="BS19" s="267">
        <f>SUMIF(pm!$BD$7:$BM$7,BS$7,pm!$BD18:$BM18)+SUMIF(pm.35!$BD$7:$BM$7,BS$7,pm.35!$BD18:$BM18)</f>
        <v>0</v>
      </c>
      <c r="BT19" s="267">
        <f t="shared" si="10"/>
        <v>0</v>
      </c>
      <c r="BU19" s="267">
        <f t="shared" si="2"/>
        <v>8404.4</v>
      </c>
      <c r="BV19" s="350">
        <f>SUMIF(pm!$BO$7:$CB$7,BV$7,pm!$BO18:$CB18)+SUMIF(pm.35!$BO$7:$CB$7,BV$7,pm.35!$BO18:$CB18)</f>
        <v>0</v>
      </c>
      <c r="BW19" s="351">
        <f>SUMIF(pm!$BO$7:$CB$7,BW$7,pm!$BO18:$CB18)+SUMIF(pm.35!$BO$7:$CB$7,BW$7,pm.35!$BO18:$CB18)</f>
        <v>0</v>
      </c>
      <c r="BX19" s="351">
        <f>SUMIF(pm!$BO$7:$CB$7,BX$7,pm!$BO18:$CB18)+SUMIF(pm.35!$BO$7:$CB$7,BX$7,pm.35!$BO18:$CB18)</f>
        <v>0</v>
      </c>
      <c r="BY19" s="351">
        <f>SUMIF(pm!$BO$7:$CB$7,BY$7,pm!$BO18:$CB18)+SUMIF(pm.35!$BO$7:$CB$7,BY$7,pm.35!$BO18:$CB18)</f>
        <v>0</v>
      </c>
      <c r="BZ19" s="351">
        <f>SUMIF(pm!$BO$7:$CB$7,BZ$7,pm!$BO18:$CB18)+SUMIF(pm.35!$BO$7:$CB$7,BZ$7,pm.35!$BO18:$CB18)</f>
        <v>0</v>
      </c>
      <c r="CA19" s="351">
        <f>SUMIF(pm!$BO$7:$CB$7,CA$7,pm!$BO18:$CB18)+SUMIF(pm.35!$BO$7:$CB$7,CA$7,pm.35!$BO18:$CB18)</f>
        <v>0</v>
      </c>
      <c r="CB19" s="351">
        <f>SUMIF(pm!$BO$7:$CB$7,CB$7,pm!$BO18:$CB18)+SUMIF(pm.35!$BO$7:$CB$7,CB$7,pm.35!$BO18:$CB18)</f>
        <v>0</v>
      </c>
      <c r="CC19" s="351">
        <f>SUMIF(pm!$BO$7:$CB$7,CC$7,pm!$BO18:$CB18)+SUMIF(pm.35!$BO$7:$CB$7,CC$7,pm.35!$BO18:$CB18)</f>
        <v>0</v>
      </c>
      <c r="CD19" s="351">
        <f>SUMIF(pm!$BO$7:$CB$7,CD$7,pm!$BO18:$CB18)+SUMIF(pm.35!$BO$7:$CB$7,CD$7,pm.35!$BO18:$CB18)</f>
        <v>0</v>
      </c>
      <c r="CE19" s="351">
        <f>SUMIF(pm!$BO$7:$CB$7,CE$7,pm!$BO18:$CB18)+SUMIF(pm.35!$BO$7:$CB$7,CE$7,pm.35!$BO18:$CB18)</f>
        <v>0</v>
      </c>
      <c r="CF19" s="351">
        <f>SUMIF(pm!$BO$7:$CB$7,CF$7,pm!$BO18:$CB18)+SUMIF(pm.35!$BO$7:$CB$7,CF$7,pm.35!$BO18:$CB18)</f>
        <v>0</v>
      </c>
      <c r="CG19" s="351">
        <f>SUMIF(pm!$BO$7:$CB$7,CG$7,pm!$BO18:$CB18)+SUMIF(pm.35!$BO$7:$CB$7,CG$7,pm.35!$BO18:$CB18)</f>
        <v>0</v>
      </c>
      <c r="CH19" s="351">
        <f>SUMIF(pm!$BO$7:$CB$7,CH$7,pm!$BO18:$CB18)+SUMIF(pm.35!$BO$7:$CB$7,CH$7,pm.35!$BO18:$CB18)</f>
        <v>0</v>
      </c>
      <c r="CI19" s="351">
        <f>SUMIF(pm!$BO$7:$CB$7,CI$7,pm!$BO18:$CB18)+SUMIF(pm.35!$BO$7:$CB$7,CI$7,pm.35!$BO18:$CB18)</f>
        <v>714.6</v>
      </c>
      <c r="CJ19" s="351">
        <f>SUMIF(pm!$BO$7:$CB$7,CJ$7,pm!$BO18:$CB18)+SUMIF(pm.35!$BO$7:$CB$7,CJ$7,pm.35!$BO18:$CB18)</f>
        <v>0</v>
      </c>
      <c r="CK19" s="352">
        <f>SUMIF(pm!$BO$7:$CB$7,CK$7,pm!$BO18:$CB18)+SUMIF(pm.35!$BO$7:$CB$7,CK$7,pm.35!$BO18:$CB18)</f>
        <v>0</v>
      </c>
      <c r="CL19" s="267">
        <f t="shared" si="11"/>
        <v>714.6</v>
      </c>
      <c r="CM19" s="267">
        <f>SUMIF(pm!$CD$7:$CO$7,CM$7,pm!$CD18:$CO18)+SUMIF(pm.35!$CD$7:$CO$7,CM$7,pm.35!$CD18:$CO18)</f>
        <v>0</v>
      </c>
      <c r="CN19" s="267">
        <f>SUMIF(pm!$CD$7:$CO$7,CN$7,pm!$CD18:$CO18)+SUMIF(pm.35!$CD$7:$CO$7,CN$7,pm.35!$CD18:$CO18)</f>
        <v>0</v>
      </c>
      <c r="CO19" s="267">
        <f>SUMIF(pm!$CD$7:$CO$7,CO$7,pm!$CD18:$CO18)+SUMIF(pm.35!$CD$7:$CO$7,CO$7,pm.35!$CD18:$CO18)</f>
        <v>0</v>
      </c>
      <c r="CP19" s="267">
        <f>SUMIF(pm!$CD$7:$CO$7,CP$7,pm!$CD18:$CO18)+SUMIF(pm.35!$CD$7:$CO$7,CP$7,pm.35!$CD18:$CO18)</f>
        <v>0</v>
      </c>
      <c r="CQ19" s="267">
        <f>SUMIF(pm!$CD$7:$CO$7,CQ$7,pm!$CD18:$CO18)+SUMIF(pm.35!$CD$7:$CO$7,CQ$7,pm.35!$CD18:$CO18)</f>
        <v>0</v>
      </c>
      <c r="CR19" s="267">
        <f>SUMIF(pm!$CD$7:$CO$7,CR$7,pm!$CD18:$CO18)+SUMIF(pm.35!$CD$7:$CO$7,CR$7,pm.35!$CD18:$CO18)</f>
        <v>0</v>
      </c>
      <c r="CS19" s="267">
        <f>SUMIF(pm!$CD$7:$CO$7,CS$7,pm!$CD18:$CO18)+SUMIF(pm.35!$CD$7:$CO$7,CS$7,pm.35!$CD18:$CO18)</f>
        <v>0</v>
      </c>
      <c r="CT19" s="267">
        <f>SUMIF(pm!$CD$7:$CO$7,CT$7,pm!$CD18:$CO18)+SUMIF(pm.35!$CD$7:$CO$7,CT$7,pm.35!$CD18:$CO18)</f>
        <v>0</v>
      </c>
      <c r="CU19" s="267">
        <f>SUMIF(pm!$CD$7:$CO$7,CU$7,pm!$CD18:$CO18)+SUMIF(pm.35!$CD$7:$CO$7,CU$7,pm.35!$CD18:$CO18)</f>
        <v>0</v>
      </c>
      <c r="CV19" s="267">
        <f>SUMIF(pm!$CD$7:$CO$7,CV$7,pm!$CD18:$CO18)+SUMIF(pm.35!$CD$7:$CO$7,CV$7,pm.35!$CD18:$CO18)</f>
        <v>0</v>
      </c>
      <c r="CW19" s="267">
        <f>SUMIF(pm!$CD$7:$CO$7,CW$7,pm!$CD18:$CO18)+SUMIF(pm.35!$CD$7:$CO$7,CW$7,pm.35!$CD18:$CO18)</f>
        <v>0</v>
      </c>
      <c r="CX19" s="267">
        <f>SUMIF(pm!$CD$7:$CO$7,CX$7,pm!$CD18:$CO18)+SUMIF(pm.35!$CD$7:$CO$7,CX$7,pm.35!$CD18:$CO18)</f>
        <v>0</v>
      </c>
      <c r="CY19" s="267">
        <f>SUMIF(pm!$CD$7:$CO$7,CY$7,pm!$CD18:$CO18)+SUMIF(pm.35!$CD$7:$CO$7,CY$7,pm.35!$CD18:$CO18)</f>
        <v>0</v>
      </c>
      <c r="CZ19" s="267">
        <f>SUMIF(pm!$CD$7:$CO$7,CZ$7,pm!$CD18:$CO18)+SUMIF(pm.35!$CD$7:$CO$7,CZ$7,pm.35!$CD18:$CO18)</f>
        <v>0</v>
      </c>
      <c r="DA19" s="267">
        <f t="shared" si="12"/>
        <v>0</v>
      </c>
      <c r="DB19" s="267">
        <f t="shared" si="13"/>
        <v>714.6</v>
      </c>
      <c r="DC19" s="267">
        <f t="shared" si="14"/>
        <v>9119</v>
      </c>
      <c r="DD19" s="248">
        <f>DC19-coal!AS17</f>
        <v>0</v>
      </c>
      <c r="DE19" s="268">
        <f t="shared" ref="DE19:DN28" si="15">SUMIF($B$7:$CZ$7,DE$7,$B19:$CZ19)</f>
        <v>0</v>
      </c>
      <c r="DF19" s="269">
        <f t="shared" si="15"/>
        <v>1377.1</v>
      </c>
      <c r="DG19" s="269">
        <f t="shared" si="15"/>
        <v>0</v>
      </c>
      <c r="DH19" s="269">
        <f t="shared" si="15"/>
        <v>0</v>
      </c>
      <c r="DI19" s="269">
        <f t="shared" si="15"/>
        <v>451.2</v>
      </c>
      <c r="DJ19" s="269">
        <f t="shared" si="15"/>
        <v>0</v>
      </c>
      <c r="DK19" s="269">
        <f t="shared" si="15"/>
        <v>53.6</v>
      </c>
      <c r="DL19" s="269">
        <f t="shared" si="15"/>
        <v>0</v>
      </c>
      <c r="DM19" s="269">
        <f t="shared" si="15"/>
        <v>0</v>
      </c>
      <c r="DN19" s="269">
        <f t="shared" si="15"/>
        <v>0</v>
      </c>
      <c r="DO19" s="269">
        <f t="shared" ref="DO19:DX28" si="16">SUMIF($B$7:$CZ$7,DO$7,$B19:$CZ19)</f>
        <v>0</v>
      </c>
      <c r="DP19" s="269">
        <f t="shared" si="16"/>
        <v>3556</v>
      </c>
      <c r="DQ19" s="269">
        <f t="shared" si="16"/>
        <v>0</v>
      </c>
      <c r="DR19" s="269">
        <f t="shared" si="16"/>
        <v>0</v>
      </c>
      <c r="DS19" s="269">
        <f t="shared" si="16"/>
        <v>0</v>
      </c>
      <c r="DT19" s="269">
        <f t="shared" si="16"/>
        <v>3681.1</v>
      </c>
      <c r="DU19" s="269">
        <f t="shared" si="16"/>
        <v>0</v>
      </c>
      <c r="DV19" s="269">
        <f t="shared" si="16"/>
        <v>0</v>
      </c>
      <c r="DW19" s="269">
        <f t="shared" si="16"/>
        <v>0</v>
      </c>
      <c r="DX19" s="270">
        <f t="shared" si="16"/>
        <v>0</v>
      </c>
      <c r="DY19" s="271">
        <f t="shared" si="5"/>
        <v>9119</v>
      </c>
      <c r="EA19" s="293">
        <f>SUMIF(kau!$AI$7:$BD$7,EA$7,kau!$AI18:$BD18)+SUMIF(pm.35!$GF$7:$GW$7,EA$7,pm.35!$GF18:$GW18)+SUMIF(pm!$GF$7:$GW$7,EA$7,pm!$GF18:$GW18)</f>
        <v>0</v>
      </c>
      <c r="EB19" s="294">
        <f>SUMIF(kau!$AI$7:$BD$7,EB$7,kau!$AI18:$BD18)+SUMIF(pm.35!$GF$7:$GW$7,EB$7,pm.35!$GF18:$GW18)+SUMIF(pm!$GF$7:$GW$7,EB$7,pm!$GF18:$GW18)</f>
        <v>0</v>
      </c>
      <c r="EC19" s="294">
        <f>SUMIF(kau!$AI$7:$BD$7,EC$7,kau!$AI18:$BD18)+SUMIF(pm.35!$GF$7:$GW$7,EC$7,pm.35!$GF18:$GW18)+SUMIF(pm!$GF$7:$GW$7,EC$7,pm!$GF18:$GW18)</f>
        <v>0</v>
      </c>
      <c r="ED19" s="294">
        <f>SUMIF(kau!$AI$7:$BD$7,ED$7,kau!$AI18:$BD18)+SUMIF(pm.35!$GF$7:$GW$7,ED$7,pm.35!$GF18:$GW18)+SUMIF(pm!$GF$7:$GW$7,ED$7,pm!$GF18:$GW18)</f>
        <v>0</v>
      </c>
      <c r="EE19" s="294">
        <f>SUMIF(kau!$AI$7:$BD$7,EE$7,kau!$AI18:$BD18)+SUMIF(pm.35!$GF$7:$GW$7,EE$7,pm.35!$GF18:$GW18)+SUMIF(pm!$GF$7:$GW$7,EE$7,pm!$GF18:$GW18)</f>
        <v>0</v>
      </c>
      <c r="EF19" s="294">
        <f>SUMIF(kau!$AI$7:$BD$7,EF$7,kau!$AI18:$BD18)+SUMIF(pm.35!$GF$7:$GW$7,EF$7,pm.35!$GF18:$GW18)+SUMIF(pm!$GF$7:$GW$7,EF$7,pm!$GF18:$GW18)</f>
        <v>0</v>
      </c>
      <c r="EG19" s="294">
        <f>SUMIF(kau!$AI$7:$BD$7,EG$7,kau!$AI18:$BD18)+SUMIF(pm.35!$GF$7:$GW$7,EG$7,pm.35!$GF18:$GW18)+SUMIF(pm!$GF$7:$GW$7,EG$7,pm!$GF18:$GW18)</f>
        <v>0</v>
      </c>
      <c r="EH19" s="294">
        <f>SUMIF(kau!$AI$7:$BD$7,EH$7,kau!$AI18:$BD18)+SUMIF(pm.35!$GF$7:$GW$7,EH$7,pm.35!$GF18:$GW18)+SUMIF(pm!$GF$7:$GW$7,EH$7,pm!$GF18:$GW18)</f>
        <v>0</v>
      </c>
      <c r="EI19" s="294">
        <f>SUMIF(kau!$AI$7:$BD$7,EI$7,kau!$AI18:$BD18)+SUMIF(pm.35!$GF$7:$GW$7,EI$7,pm.35!$GF18:$GW18)+SUMIF(pm!$GF$7:$GW$7,EI$7,pm!$GF18:$GW18)</f>
        <v>0</v>
      </c>
      <c r="EJ19" s="294">
        <f>SUMIF(kau!$AI$7:$BD$7,EJ$7,kau!$AI18:$BD18)+SUMIF(pm.35!$GF$7:$GW$7,EJ$7,pm.35!$GF18:$GW18)+SUMIF(pm!$GF$7:$GW$7,EJ$7,pm!$GF18:$GW18)</f>
        <v>0</v>
      </c>
      <c r="EK19" s="294">
        <f>SUMIF(kau!$AI$7:$BD$7,EK$7,kau!$AI18:$BD18)+SUMIF(pm.35!$GF$7:$GW$7,EK$7,pm.35!$GF18:$GW18)+SUMIF(pm!$GF$7:$GW$7,EK$7,pm!$GF18:$GW18)</f>
        <v>0</v>
      </c>
      <c r="EL19" s="294">
        <f>SUMIF(kau!$AI$7:$BD$7,EL$7,kau!$AI18:$BD18)+SUMIF(pm.35!$GF$7:$GW$7,EL$7,pm.35!$GF18:$GW18)+SUMIF(pm!$GF$7:$GW$7,EL$7,pm!$GF18:$GW18)</f>
        <v>0</v>
      </c>
      <c r="EM19" s="294">
        <f>SUMIF(kau!$AI$7:$BD$7,EM$7,kau!$AI18:$BD18)+SUMIF(pm.35!$GF$7:$GW$7,EM$7,pm.35!$GF18:$GW18)+SUMIF(pm!$GF$7:$GW$7,EM$7,pm!$GF18:$GW18)</f>
        <v>0</v>
      </c>
      <c r="EN19" s="294">
        <f>SUMIF(kau!$AI$7:$BD$7,EN$7,kau!$AI18:$BD18)+SUMIF(pm.35!$GF$7:$GW$7,EN$7,pm.35!$GF18:$GW18)+SUMIF(pm!$GF$7:$GW$7,EN$7,pm!$GF18:$GW18)</f>
        <v>0</v>
      </c>
      <c r="EO19" s="294">
        <f>SUMIF(kau!$AI$7:$BD$7,EO$7,kau!$AI18:$BD18)+SUMIF(pm.35!$GF$7:$GW$7,EO$7,pm.35!$GF18:$GW18)+SUMIF(pm!$GF$7:$GW$7,EO$7,pm!$GF18:$GW18)</f>
        <v>0</v>
      </c>
      <c r="EP19" s="294">
        <f>SUMIF(kau!$AI$7:$BD$7,EP$7,kau!$AI18:$BD18)+SUMIF(pm.35!$GF$7:$GW$7,EP$7,pm.35!$GF18:$GW18)+SUMIF(pm!$GF$7:$GW$7,EP$7,pm!$GF18:$GW18)</f>
        <v>1694.6</v>
      </c>
      <c r="EQ19" s="294">
        <f>SUMIF(kau!$AI$7:$BD$7,EQ$7,kau!$AI18:$BD18)+SUMIF(pm.35!$GF$7:$GW$7,EQ$7,pm.35!$GF18:$GW18)+SUMIF(pm!$GF$7:$GW$7,EQ$7,pm!$GF18:$GW18)</f>
        <v>0</v>
      </c>
      <c r="ER19" s="294">
        <f>SUMIF(kau!$AI$7:$BD$7,ER$7,kau!$AI18:$BD18)+SUMIF(pm.35!$GF$7:$GW$7,ER$7,pm.35!$GF18:$GW18)+SUMIF(pm!$GF$7:$GW$7,ER$7,pm!$GF18:$GW18)</f>
        <v>0</v>
      </c>
      <c r="ES19" s="294">
        <f>SUMIF(kau!$AI$7:$BD$7,ES$7,kau!$AI18:$BD18)+SUMIF(pm.35!$GF$7:$GW$7,ES$7,pm.35!$GF18:$GW18)+SUMIF(pm!$GF$7:$GW$7,ES$7,pm!$GF18:$GW18)</f>
        <v>0</v>
      </c>
      <c r="ET19" s="311">
        <f>SUMIF(kau!$AI$7:$BD$7,ET$7,kau!$AI18:$BD18)+SUMIF(pm.35!$GF$7:$GW$7,ET$7,pm.35!$GF18:$GW18)+SUMIF(pm!$GF$7:$GW$7,ET$7,pm!$GF18:$GW18)</f>
        <v>0</v>
      </c>
      <c r="EU19" s="314">
        <f t="shared" si="6"/>
        <v>1694.6</v>
      </c>
    </row>
    <row r="20" spans="1:151" ht="12" customHeight="1">
      <c r="A20" s="273">
        <f t="shared" si="7"/>
        <v>45150</v>
      </c>
      <c r="B20" s="350">
        <f>SUMIF(pm.35!$C$7:$M$7,B$7,pm.35!$C19:$M19)+SUMIF(pm!$C$7:$M$7,B$7,pm!$C19:$M19)+SUMIF(kau!$M$7:$Q$7,B$7,kau!$M19:$Q19)</f>
        <v>0</v>
      </c>
      <c r="C20" s="351">
        <f>SUMIF(pm.35!$C$7:$M$7,C$7,pm.35!$C19:$M19)+SUMIF(pm!$C$7:$M$7,C$7,pm!$C19:$M19)+SUMIF(kau!$M$7:$Q$7,C$7,kau!$M19:$Q19)</f>
        <v>0</v>
      </c>
      <c r="D20" s="351">
        <f>SUMIF(pm.35!$C$7:$M$7,D$7,pm.35!$C19:$M19)+SUMIF(pm!$C$7:$M$7,D$7,pm!$C19:$M19)+SUMIF(kau!$M$7:$Q$7,D$7,kau!$M19:$Q19)</f>
        <v>0</v>
      </c>
      <c r="E20" s="351">
        <f>SUMIF(pm.35!$C$7:$M$7,E$7,pm.35!$C19:$M19)+SUMIF(pm!$C$7:$M$7,E$7,pm!$C19:$M19)+SUMIF(kau!$M$7:$Q$7,E$7,kau!$M19:$Q19)</f>
        <v>0</v>
      </c>
      <c r="F20" s="351">
        <f>SUMIF(pm.35!$C$7:$M$7,F$7,pm.35!$C19:$M19)+SUMIF(pm!$C$7:$M$7,F$7,pm!$C19:$M19)+SUMIF(kau!$M$7:$Q$7,F$7,kau!$M19:$Q19)</f>
        <v>0</v>
      </c>
      <c r="G20" s="351">
        <f>SUMIF(pm.35!$C$7:$M$7,G$7,pm.35!$C19:$M19)+SUMIF(pm!$C$7:$M$7,G$7,pm!$C19:$M19)+SUMIF(kau!$M$7:$Q$7,G$7,kau!$M19:$Q19)</f>
        <v>0</v>
      </c>
      <c r="H20" s="351">
        <f>SUMIF(pm.35!$C$7:$M$7,H$7,pm.35!$C19:$M19)+SUMIF(pm!$C$7:$M$7,H$7,pm!$C19:$M19)+SUMIF(kau!$M$7:$Q$7,H$7,kau!$M19:$Q19)</f>
        <v>0</v>
      </c>
      <c r="I20" s="351">
        <f>SUMIF(pm.35!$C$7:$M$7,I$7,pm.35!$C19:$M19)+SUMIF(pm!$C$7:$M$7,I$7,pm!$C19:$M19)+SUMIF(kau!$M$7:$Q$7,I$7,kau!$M19:$Q19)</f>
        <v>0</v>
      </c>
      <c r="J20" s="351">
        <f>SUMIF(pm.35!$C$7:$M$7,J$7,pm.35!$C19:$M19)+SUMIF(pm!$C$7:$M$7,J$7,pm!$C19:$M19)+SUMIF(kau!$M$7:$Q$7,J$7,kau!$M19:$Q19)</f>
        <v>0</v>
      </c>
      <c r="K20" s="351">
        <f>SUMIF(pm.35!$C$7:$M$7,K$7,pm.35!$C19:$M19)+SUMIF(pm!$C$7:$M$7,K$7,pm!$C19:$M19)+SUMIF(kau!$M$7:$Q$7,K$7,kau!$M19:$Q19)</f>
        <v>0</v>
      </c>
      <c r="L20" s="351">
        <f>SUMIF(pm.35!$C$7:$M$7,L$7,pm.35!$C19:$M19)+SUMIF(pm!$C$7:$M$7,L$7,pm!$C19:$M19)+SUMIF(kau!$M$7:$Q$7,L$7,kau!$M19:$Q19)</f>
        <v>3251.6</v>
      </c>
      <c r="M20" s="351">
        <f>SUMIF(pm.35!$C$7:$M$7,M$7,pm.35!$C19:$M19)+SUMIF(pm!$C$7:$M$7,M$7,pm!$C19:$M19)+SUMIF(kau!$M$7:$Q$7,M$7,kau!$M19:$Q19)</f>
        <v>0</v>
      </c>
      <c r="N20" s="352">
        <f>SUMIF(pm.35!$C$7:$M$7,N$7,pm.35!$C19:$M19)+SUMIF(pm!$C$7:$M$7,N$7,pm!$C19:$M19)+SUMIF(kau!$M$7:$Q$7,N$7,kau!$M19:$Q19)</f>
        <v>0</v>
      </c>
      <c r="O20" s="267">
        <f t="shared" si="0"/>
        <v>3251.6</v>
      </c>
      <c r="P20" s="351">
        <f>SUMIF(pm!$O$7:$Z$7,P$7,pm!$O19:$Z19)+SUMIF(pm.35!$O$7:$Z$7,P$7,pm.35!$O19:$Z19)+SUMIF(kau!$S$7:$AG$7,P$7,kau!$S19:$AG19)</f>
        <v>0</v>
      </c>
      <c r="Q20" s="351">
        <f>SUMIF(pm!$O$7:$Z$7,Q$7,pm!$O19:$Z19)+SUMIF(pm.35!$O$7:$Z$7,Q$7,pm.35!$O19:$Z19)+SUMIF(kau!$S$7:$AG$7,Q$7,kau!$S19:$AG19)</f>
        <v>0</v>
      </c>
      <c r="R20" s="351">
        <f>SUMIF(pm!$O$7:$Z$7,R$7,pm!$O19:$Z19)+SUMIF(pm.35!$O$7:$Z$7,R$7,pm.35!$O19:$Z19)+SUMIF(kau!$S$7:$AG$7,R$7,kau!$S19:$AG19)</f>
        <v>0</v>
      </c>
      <c r="S20" s="351">
        <f>SUMIF(pm!$O$7:$Z$7,S$7,pm!$O19:$Z19)+SUMIF(pm.35!$O$7:$Z$7,S$7,pm.35!$O19:$Z19)+SUMIF(kau!$S$7:$AG$7,S$7,kau!$S19:$AG19)</f>
        <v>0</v>
      </c>
      <c r="T20" s="351">
        <f>SUMIF(pm!$O$7:$Z$7,T$7,pm!$O19:$Z19)+SUMIF(pm.35!$O$7:$Z$7,T$7,pm.35!$O19:$Z19)+SUMIF(kau!$S$7:$AG$7,T$7,kau!$S19:$AG19)</f>
        <v>53.2</v>
      </c>
      <c r="U20" s="351">
        <f>SUMIF(pm!$O$7:$Z$7,U$7,pm!$O19:$Z19)+SUMIF(pm.35!$O$7:$Z$7,U$7,pm.35!$O19:$Z19)+SUMIF(kau!$S$7:$AG$7,U$7,kau!$S19:$AG19)</f>
        <v>0</v>
      </c>
      <c r="V20" s="351">
        <f>SUMIF(pm!$O$7:$Z$7,V$7,pm!$O19:$Z19)+SUMIF(pm.35!$O$7:$Z$7,V$7,pm.35!$O19:$Z19)+SUMIF(kau!$S$7:$AG$7,V$7,kau!$S19:$AG19)</f>
        <v>0</v>
      </c>
      <c r="W20" s="351">
        <f>SUMIF(pm!$O$7:$Z$7,W$7,pm!$O19:$Z19)+SUMIF(pm.35!$O$7:$Z$7,W$7,pm.35!$O19:$Z19)+SUMIF(kau!$S$7:$AG$7,W$7,kau!$S19:$AG19)</f>
        <v>0</v>
      </c>
      <c r="X20" s="351">
        <f>SUMIF(pm!$O$7:$Z$7,X$7,pm!$O19:$Z19)+SUMIF(pm.35!$O$7:$Z$7,X$7,pm.35!$O19:$Z19)+SUMIF(kau!$S$7:$AG$7,X$7,kau!$S19:$AG19)</f>
        <v>0</v>
      </c>
      <c r="Y20" s="351">
        <f>SUMIF(pm!$O$7:$Z$7,Y$7,pm!$O19:$Z19)+SUMIF(pm.35!$O$7:$Z$7,Y$7,pm.35!$O19:$Z19)+SUMIF(kau!$S$7:$AG$7,Y$7,kau!$S19:$AG19)</f>
        <v>0</v>
      </c>
      <c r="Z20" s="351">
        <f>SUMIF(pm!$O$7:$Z$7,Z$7,pm!$O19:$Z19)+SUMIF(pm.35!$O$7:$Z$7,Z$7,pm.35!$O19:$Z19)+SUMIF(kau!$S$7:$AG$7,Z$7,kau!$S19:$AG19)</f>
        <v>0</v>
      </c>
      <c r="AA20" s="351">
        <f>SUMIF(pm!$O$7:$Z$7,AA$7,pm!$O19:$Z19)+SUMIF(pm.35!$O$7:$Z$7,AA$7,pm.35!$O19:$Z19)+SUMIF(kau!$S$7:$AG$7,AA$7,kau!$S19:$AG19)</f>
        <v>0</v>
      </c>
      <c r="AB20" s="351">
        <f>SUMIF(pm!$O$7:$Z$7,AB$7,pm!$O19:$Z19)+SUMIF(pm.35!$O$7:$Z$7,AB$7,pm.35!$O19:$Z19)+SUMIF(kau!$S$7:$AG$7,AB$7,kau!$S19:$AG19)</f>
        <v>0</v>
      </c>
      <c r="AC20" s="351">
        <f>SUMIF(pm!$O$7:$Z$7,AC$7,pm!$O19:$Z19)+SUMIF(pm.35!$O$7:$Z$7,AC$7,pm.35!$O19:$Z19)+SUMIF(kau!$S$7:$AG$7,AC$7,kau!$S19:$AG19)</f>
        <v>0</v>
      </c>
      <c r="AD20" s="352">
        <f>SUMIF(pm!$O$7:$Z$7,AD$7,pm!$O19:$Z19)+SUMIF(pm.35!$O$7:$Z$7,AD$7,pm.35!$O19:$Z19)+SUMIF(kau!$S$7:$AG$7,AD$7,kau!$S19:$AG19)</f>
        <v>0</v>
      </c>
      <c r="AE20" s="267">
        <f t="shared" si="8"/>
        <v>53.2</v>
      </c>
      <c r="AF20" s="351">
        <f>SUMIF(pm!$AB$7:$AM$7,AF$7,pm!$AB19:$AM19)+SUMIF(pm.35!$AB$7:$AM$7,AF$7,pm.35!$AB19:$AM19)</f>
        <v>0</v>
      </c>
      <c r="AG20" s="351">
        <f>SUMIF(pm!$AB$7:$AM$7,AG$7,pm!$AB19:$AM19)+SUMIF(pm.35!$AB$7:$AM$7,AG$7,pm.35!$AB19:$AM19)</f>
        <v>0</v>
      </c>
      <c r="AH20" s="351">
        <f>SUMIF(pm!$AB$7:$AM$7,AH$7,pm!$AB19:$AM19)+SUMIF(pm.35!$AB$7:$AM$7,AH$7,pm.35!$AB19:$AM19)</f>
        <v>0</v>
      </c>
      <c r="AI20" s="351">
        <f>SUMIF(pm!$AB$7:$AM$7,AI$7,pm!$AB19:$AM19)+SUMIF(pm.35!$AB$7:$AM$7,AI$7,pm.35!$AB19:$AM19)</f>
        <v>0</v>
      </c>
      <c r="AJ20" s="351">
        <f>SUMIF(pm!$AB$7:$AM$7,AJ$7,pm!$AB19:$AM19)+SUMIF(pm.35!$AB$7:$AM$7,AJ$7,pm.35!$AB19:$AM19)</f>
        <v>53.1</v>
      </c>
      <c r="AK20" s="351">
        <f>SUMIF(pm!$AB$7:$AM$7,AK$7,pm!$AB19:$AM19)+SUMIF(pm.35!$AB$7:$AM$7,AK$7,pm.35!$AB19:$AM19)</f>
        <v>0</v>
      </c>
      <c r="AL20" s="351">
        <f>SUMIF(pm!$AB$7:$AM$7,AL$7,pm!$AB19:$AM19)+SUMIF(pm.35!$AB$7:$AM$7,AL$7,pm.35!$AB19:$AM19)</f>
        <v>0</v>
      </c>
      <c r="AM20" s="351">
        <f>SUMIF(pm!$AB$7:$AM$7,AM$7,pm!$AB19:$AM19)+SUMIF(pm.35!$AB$7:$AM$7,AM$7,pm.35!$AB19:$AM19)</f>
        <v>0</v>
      </c>
      <c r="AN20" s="351">
        <f>SUMIF(pm!$AB$7:$AM$7,AN$7,pm!$AB19:$AM19)+SUMIF(pm.35!$AB$7:$AM$7,AN$7,pm.35!$AB19:$AM19)</f>
        <v>5652</v>
      </c>
      <c r="AO20" s="351">
        <f>SUMIF(pm!$AB$7:$AM$7,AO$7,pm!$AB19:$AM19)+SUMIF(pm.35!$AB$7:$AM$7,AO$7,pm.35!$AB19:$AM19)</f>
        <v>0</v>
      </c>
      <c r="AP20" s="351">
        <f>SUMIF(pm!$AB$7:$AM$7,AP$7,pm!$AB19:$AM19)+SUMIF(pm.35!$AB$7:$AM$7,AP$7,pm.35!$AB19:$AM19)</f>
        <v>0</v>
      </c>
      <c r="AQ20" s="351">
        <f>SUMIF(pm!$AB$7:$AM$7,AQ$7,pm!$AB19:$AM19)+SUMIF(pm.35!$AB$7:$AM$7,AQ$7,pm.35!$AB19:$AM19)</f>
        <v>0</v>
      </c>
      <c r="AR20" s="351">
        <f>SUMIF(pm!$AB$7:$AM$7,AR$7,pm!$AB19:$AM19)+SUMIF(pm.35!$AB$7:$AM$7,AR$7,pm.35!$AB19:$AM19)</f>
        <v>0</v>
      </c>
      <c r="AS20" s="352">
        <f>SUMIF(pm!$AB$7:$AM$7,AS$7,pm!$AB19:$AM19)+SUMIF(pm.35!$AB$7:$AM$7,AS$7,pm.35!$AB19:$AM19)</f>
        <v>0</v>
      </c>
      <c r="AT20" s="267">
        <f t="shared" si="1"/>
        <v>5705.1</v>
      </c>
      <c r="AU20" s="351">
        <f>SUMIF(pm!$AO$7:$BB$7,AU$7,pm!$AO19:$BB19)+SUMIF(pm.35!$AO$7:$BB$7,AU$7,pm.35!$AO19:$BB19)</f>
        <v>0</v>
      </c>
      <c r="AV20" s="351">
        <f>SUMIF(pm!$AO$7:$BB$7,AV$7,pm!$AO19:$BB19)+SUMIF(pm.35!$AO$7:$BB$7,AV$7,pm.35!$AO19:$BB19)</f>
        <v>0</v>
      </c>
      <c r="AW20" s="351">
        <f>SUMIF(pm!$AO$7:$BB$7,AW$7,pm!$AO19:$BB19)+SUMIF(pm.35!$AO$7:$BB$7,AW$7,pm.35!$AO19:$BB19)</f>
        <v>0</v>
      </c>
      <c r="AX20" s="351">
        <f>SUMIF(pm!$AO$7:$BB$7,AX$7,pm!$AO19:$BB19)+SUMIF(pm.35!$AO$7:$BB$7,AX$7,pm.35!$AO19:$BB19)</f>
        <v>0</v>
      </c>
      <c r="AY20" s="351">
        <f>SUMIF(pm!$AO$7:$BB$7,AY$7,pm!$AO19:$BB19)+SUMIF(pm.35!$AO$7:$BB$7,AY$7,pm.35!$AO19:$BB19)</f>
        <v>0</v>
      </c>
      <c r="AZ20" s="351">
        <f>SUMIF(pm!$AO$7:$BB$7,AZ$7,pm!$AO19:$BB19)+SUMIF(pm.35!$AO$7:$BB$7,AZ$7,pm.35!$AO19:$BB19)</f>
        <v>0</v>
      </c>
      <c r="BA20" s="351">
        <f>SUMIF(pm!$AO$7:$BB$7,BA$7,pm!$AO19:$BB19)+SUMIF(pm.35!$AO$7:$BB$7,BA$7,pm.35!$AO19:$BB19)</f>
        <v>0</v>
      </c>
      <c r="BB20" s="351">
        <f>SUMIF(pm!$AO$7:$BB$7,BB$7,pm!$AO19:$BB19)+SUMIF(pm.35!$AO$7:$BB$7,BB$7,pm.35!$AO19:$BB19)</f>
        <v>0</v>
      </c>
      <c r="BC20" s="351">
        <f>SUMIF(pm!$AO$7:$BB$7,BC$7,pm!$AO19:$BB19)+SUMIF(pm.35!$AO$7:$BB$7,BC$7,pm.35!$AO19:$BB19)</f>
        <v>0</v>
      </c>
      <c r="BD20" s="351">
        <f>SUMIF(pm!$AO$7:$BB$7,BD$7,pm!$AO19:$BB19)+SUMIF(pm.35!$AO$7:$BB$7,BD$7,pm.35!$AO19:$BB19)</f>
        <v>0</v>
      </c>
      <c r="BE20" s="351">
        <f>SUMIF(pm!$AO$7:$BB$7,BE$7,pm!$AO19:$BB19)+SUMIF(pm.35!$AO$7:$BB$7,BE$7,pm.35!$AO19:$BB19)</f>
        <v>0</v>
      </c>
      <c r="BF20" s="351">
        <f>SUMIF(pm!$AO$7:$BB$7,BF$7,pm!$AO19:$BB19)+SUMIF(pm.35!$AO$7:$BB$7,BF$7,pm.35!$AO19:$BB19)</f>
        <v>0</v>
      </c>
      <c r="BG20" s="351">
        <f>SUMIF(pm!$AO$7:$BB$7,BG$7,pm!$AO19:$BB19)+SUMIF(pm.35!$AO$7:$BB$7,BG$7,pm.35!$AO19:$BB19)</f>
        <v>0</v>
      </c>
      <c r="BH20" s="352">
        <f>SUMIF(pm!$AO$7:$BB$7,BH$7,pm!$AO19:$BB19)+SUMIF(pm.35!$AO$7:$BB$7,BH$7,pm.35!$AO19:$BB19)</f>
        <v>0</v>
      </c>
      <c r="BI20" s="267">
        <f t="shared" si="9"/>
        <v>0</v>
      </c>
      <c r="BJ20" s="267">
        <f>SUMIF(pm!$BD$7:$BM$7,BJ$7,pm!$BD19:$BM19)+SUMIF(pm.35!$BD$7:$BM$7,BJ$7,pm.35!$BD19:$BM19)</f>
        <v>0</v>
      </c>
      <c r="BK20" s="267">
        <f>SUMIF(pm!$BD$7:$BM$7,BK$7,pm!$BD19:$BM19)+SUMIF(pm.35!$BD$7:$BM$7,BK$7,pm.35!$BD19:$BM19)</f>
        <v>0</v>
      </c>
      <c r="BL20" s="267">
        <f>SUMIF(pm!$BD$7:$BM$7,BL$7,pm!$BD19:$BM19)+SUMIF(pm.35!$BD$7:$BM$7,BL$7,pm.35!$BD19:$BM19)</f>
        <v>0</v>
      </c>
      <c r="BM20" s="267">
        <f>SUMIF(pm!$BD$7:$BM$7,BM$7,pm!$BD19:$BM19)+SUMIF(pm.35!$BD$7:$BM$7,BM$7,pm.35!$BD19:$BM19)</f>
        <v>0</v>
      </c>
      <c r="BN20" s="267">
        <f>SUMIF(pm!$BD$7:$BM$7,BN$7,pm!$BD19:$BM19)+SUMIF(pm.35!$BD$7:$BM$7,BN$7,pm.35!$BD19:$BM19)</f>
        <v>0</v>
      </c>
      <c r="BO20" s="267">
        <f>SUMIF(pm!$BD$7:$BM$7,BO$7,pm!$BD19:$BM19)+SUMIF(pm.35!$BD$7:$BM$7,BO$7,pm.35!$BD19:$BM19)</f>
        <v>0</v>
      </c>
      <c r="BP20" s="267">
        <f>SUMIF(pm!$BD$7:$BM$7,BP$7,pm!$BD19:$BM19)+SUMIF(pm.35!$BD$7:$BM$7,BP$7,pm.35!$BD19:$BM19)</f>
        <v>0</v>
      </c>
      <c r="BQ20" s="267">
        <f>SUMIF(pm!$BD$7:$BM$7,BQ$7,pm!$BD19:$BM19)+SUMIF(pm.35!$BD$7:$BM$7,BQ$7,pm.35!$BD19:$BM19)</f>
        <v>0</v>
      </c>
      <c r="BR20" s="267">
        <f>SUMIF(pm!$BD$7:$BM$7,BR$7,pm!$BD19:$BM19)+SUMIF(pm.35!$BD$7:$BM$7,BR$7,pm.35!$BD19:$BM19)</f>
        <v>0</v>
      </c>
      <c r="BS20" s="267">
        <f>SUMIF(pm!$BD$7:$BM$7,BS$7,pm!$BD19:$BM19)+SUMIF(pm.35!$BD$7:$BM$7,BS$7,pm.35!$BD19:$BM19)</f>
        <v>0</v>
      </c>
      <c r="BT20" s="267">
        <f t="shared" si="10"/>
        <v>0</v>
      </c>
      <c r="BU20" s="267">
        <f t="shared" si="2"/>
        <v>9009.9</v>
      </c>
      <c r="BV20" s="350">
        <f>SUMIF(pm!$BO$7:$CB$7,BV$7,pm!$BO19:$CB19)+SUMIF(pm.35!$BO$7:$CB$7,BV$7,pm.35!$BO19:$CB19)</f>
        <v>0</v>
      </c>
      <c r="BW20" s="351">
        <f>SUMIF(pm!$BO$7:$CB$7,BW$7,pm!$BO19:$CB19)+SUMIF(pm.35!$BO$7:$CB$7,BW$7,pm.35!$BO19:$CB19)</f>
        <v>0</v>
      </c>
      <c r="BX20" s="351">
        <f>SUMIF(pm!$BO$7:$CB$7,BX$7,pm!$BO19:$CB19)+SUMIF(pm.35!$BO$7:$CB$7,BX$7,pm.35!$BO19:$CB19)</f>
        <v>0</v>
      </c>
      <c r="BY20" s="351">
        <f>SUMIF(pm!$BO$7:$CB$7,BY$7,pm!$BO19:$CB19)+SUMIF(pm.35!$BO$7:$CB$7,BY$7,pm.35!$BO19:$CB19)</f>
        <v>0</v>
      </c>
      <c r="BZ20" s="351">
        <f>SUMIF(pm!$BO$7:$CB$7,BZ$7,pm!$BO19:$CB19)+SUMIF(pm.35!$BO$7:$CB$7,BZ$7,pm.35!$BO19:$CB19)</f>
        <v>0</v>
      </c>
      <c r="CA20" s="351">
        <f>SUMIF(pm!$BO$7:$CB$7,CA$7,pm!$BO19:$CB19)+SUMIF(pm.35!$BO$7:$CB$7,CA$7,pm.35!$BO19:$CB19)</f>
        <v>0</v>
      </c>
      <c r="CB20" s="351">
        <f>SUMIF(pm!$BO$7:$CB$7,CB$7,pm!$BO19:$CB19)+SUMIF(pm.35!$BO$7:$CB$7,CB$7,pm.35!$BO19:$CB19)</f>
        <v>0</v>
      </c>
      <c r="CC20" s="351">
        <f>SUMIF(pm!$BO$7:$CB$7,CC$7,pm!$BO19:$CB19)+SUMIF(pm.35!$BO$7:$CB$7,CC$7,pm.35!$BO19:$CB19)</f>
        <v>0</v>
      </c>
      <c r="CD20" s="351">
        <f>SUMIF(pm!$BO$7:$CB$7,CD$7,pm!$BO19:$CB19)+SUMIF(pm.35!$BO$7:$CB$7,CD$7,pm.35!$BO19:$CB19)</f>
        <v>0</v>
      </c>
      <c r="CE20" s="351">
        <f>SUMIF(pm!$BO$7:$CB$7,CE$7,pm!$BO19:$CB19)+SUMIF(pm.35!$BO$7:$CB$7,CE$7,pm.35!$BO19:$CB19)</f>
        <v>0</v>
      </c>
      <c r="CF20" s="351">
        <f>SUMIF(pm!$BO$7:$CB$7,CF$7,pm!$BO19:$CB19)+SUMIF(pm.35!$BO$7:$CB$7,CF$7,pm.35!$BO19:$CB19)</f>
        <v>0</v>
      </c>
      <c r="CG20" s="351">
        <f>SUMIF(pm!$BO$7:$CB$7,CG$7,pm!$BO19:$CB19)+SUMIF(pm.35!$BO$7:$CB$7,CG$7,pm.35!$BO19:$CB19)</f>
        <v>0</v>
      </c>
      <c r="CH20" s="351">
        <f>SUMIF(pm!$BO$7:$CB$7,CH$7,pm!$BO19:$CB19)+SUMIF(pm.35!$BO$7:$CB$7,CH$7,pm.35!$BO19:$CB19)</f>
        <v>0</v>
      </c>
      <c r="CI20" s="351">
        <f>SUMIF(pm!$BO$7:$CB$7,CI$7,pm!$BO19:$CB19)+SUMIF(pm.35!$BO$7:$CB$7,CI$7,pm.35!$BO19:$CB19)</f>
        <v>52.9</v>
      </c>
      <c r="CJ20" s="351">
        <f>SUMIF(pm!$BO$7:$CB$7,CJ$7,pm!$BO19:$CB19)+SUMIF(pm.35!$BO$7:$CB$7,CJ$7,pm.35!$BO19:$CB19)</f>
        <v>0</v>
      </c>
      <c r="CK20" s="352">
        <f>SUMIF(pm!$BO$7:$CB$7,CK$7,pm!$BO19:$CB19)+SUMIF(pm.35!$BO$7:$CB$7,CK$7,pm.35!$BO19:$CB19)</f>
        <v>0</v>
      </c>
      <c r="CL20" s="267">
        <f t="shared" si="11"/>
        <v>52.9</v>
      </c>
      <c r="CM20" s="267">
        <f>SUMIF(pm!$CD$7:$CO$7,CM$7,pm!$CD19:$CO19)+SUMIF(pm.35!$CD$7:$CO$7,CM$7,pm.35!$CD19:$CO19)</f>
        <v>0</v>
      </c>
      <c r="CN20" s="267">
        <f>SUMIF(pm!$CD$7:$CO$7,CN$7,pm!$CD19:$CO19)+SUMIF(pm.35!$CD$7:$CO$7,CN$7,pm.35!$CD19:$CO19)</f>
        <v>0</v>
      </c>
      <c r="CO20" s="267">
        <f>SUMIF(pm!$CD$7:$CO$7,CO$7,pm!$CD19:$CO19)+SUMIF(pm.35!$CD$7:$CO$7,CO$7,pm.35!$CD19:$CO19)</f>
        <v>0</v>
      </c>
      <c r="CP20" s="267">
        <f>SUMIF(pm!$CD$7:$CO$7,CP$7,pm!$CD19:$CO19)+SUMIF(pm.35!$CD$7:$CO$7,CP$7,pm.35!$CD19:$CO19)</f>
        <v>0</v>
      </c>
      <c r="CQ20" s="267">
        <f>SUMIF(pm!$CD$7:$CO$7,CQ$7,pm!$CD19:$CO19)+SUMIF(pm.35!$CD$7:$CO$7,CQ$7,pm.35!$CD19:$CO19)</f>
        <v>0</v>
      </c>
      <c r="CR20" s="267">
        <f>SUMIF(pm!$CD$7:$CO$7,CR$7,pm!$CD19:$CO19)+SUMIF(pm.35!$CD$7:$CO$7,CR$7,pm.35!$CD19:$CO19)</f>
        <v>0</v>
      </c>
      <c r="CS20" s="267">
        <f>SUMIF(pm!$CD$7:$CO$7,CS$7,pm!$CD19:$CO19)+SUMIF(pm.35!$CD$7:$CO$7,CS$7,pm.35!$CD19:$CO19)</f>
        <v>0</v>
      </c>
      <c r="CT20" s="267">
        <f>SUMIF(pm!$CD$7:$CO$7,CT$7,pm!$CD19:$CO19)+SUMIF(pm.35!$CD$7:$CO$7,CT$7,pm.35!$CD19:$CO19)</f>
        <v>0</v>
      </c>
      <c r="CU20" s="267">
        <f>SUMIF(pm!$CD$7:$CO$7,CU$7,pm!$CD19:$CO19)+SUMIF(pm.35!$CD$7:$CO$7,CU$7,pm.35!$CD19:$CO19)</f>
        <v>0</v>
      </c>
      <c r="CV20" s="267">
        <f>SUMIF(pm!$CD$7:$CO$7,CV$7,pm!$CD19:$CO19)+SUMIF(pm.35!$CD$7:$CO$7,CV$7,pm.35!$CD19:$CO19)</f>
        <v>0</v>
      </c>
      <c r="CW20" s="267">
        <f>SUMIF(pm!$CD$7:$CO$7,CW$7,pm!$CD19:$CO19)+SUMIF(pm.35!$CD$7:$CO$7,CW$7,pm.35!$CD19:$CO19)</f>
        <v>0</v>
      </c>
      <c r="CX20" s="267">
        <f>SUMIF(pm!$CD$7:$CO$7,CX$7,pm!$CD19:$CO19)+SUMIF(pm.35!$CD$7:$CO$7,CX$7,pm.35!$CD19:$CO19)</f>
        <v>0</v>
      </c>
      <c r="CY20" s="267">
        <f>SUMIF(pm!$CD$7:$CO$7,CY$7,pm!$CD19:$CO19)+SUMIF(pm.35!$CD$7:$CO$7,CY$7,pm.35!$CD19:$CO19)</f>
        <v>0</v>
      </c>
      <c r="CZ20" s="267">
        <f>SUMIF(pm!$CD$7:$CO$7,CZ$7,pm!$CD19:$CO19)+SUMIF(pm.35!$CD$7:$CO$7,CZ$7,pm.35!$CD19:$CO19)</f>
        <v>0</v>
      </c>
      <c r="DA20" s="267">
        <f t="shared" si="12"/>
        <v>0</v>
      </c>
      <c r="DB20" s="267">
        <f t="shared" si="13"/>
        <v>52.9</v>
      </c>
      <c r="DC20" s="267">
        <f t="shared" si="14"/>
        <v>9062.7999999999993</v>
      </c>
      <c r="DD20" s="248">
        <f>DC20-coal!AS18</f>
        <v>0</v>
      </c>
      <c r="DE20" s="268">
        <f t="shared" si="15"/>
        <v>0</v>
      </c>
      <c r="DF20" s="269">
        <f t="shared" si="15"/>
        <v>0</v>
      </c>
      <c r="DG20" s="269">
        <f t="shared" si="15"/>
        <v>0</v>
      </c>
      <c r="DH20" s="269">
        <f t="shared" si="15"/>
        <v>0</v>
      </c>
      <c r="DI20" s="269">
        <f t="shared" si="15"/>
        <v>53.2</v>
      </c>
      <c r="DJ20" s="269">
        <f t="shared" si="15"/>
        <v>0</v>
      </c>
      <c r="DK20" s="269">
        <f t="shared" si="15"/>
        <v>53.1</v>
      </c>
      <c r="DL20" s="269">
        <f t="shared" si="15"/>
        <v>0</v>
      </c>
      <c r="DM20" s="269">
        <f t="shared" si="15"/>
        <v>0</v>
      </c>
      <c r="DN20" s="269">
        <f t="shared" si="15"/>
        <v>0</v>
      </c>
      <c r="DO20" s="269">
        <f t="shared" si="16"/>
        <v>0</v>
      </c>
      <c r="DP20" s="269">
        <f t="shared" si="16"/>
        <v>5652</v>
      </c>
      <c r="DQ20" s="269">
        <f t="shared" si="16"/>
        <v>0</v>
      </c>
      <c r="DR20" s="269">
        <f t="shared" si="16"/>
        <v>0</v>
      </c>
      <c r="DS20" s="269">
        <f t="shared" si="16"/>
        <v>0</v>
      </c>
      <c r="DT20" s="269">
        <f t="shared" si="16"/>
        <v>3304.5</v>
      </c>
      <c r="DU20" s="269">
        <f t="shared" si="16"/>
        <v>0</v>
      </c>
      <c r="DV20" s="269">
        <f t="shared" si="16"/>
        <v>0</v>
      </c>
      <c r="DW20" s="269">
        <f t="shared" si="16"/>
        <v>0</v>
      </c>
      <c r="DX20" s="270">
        <f t="shared" si="16"/>
        <v>0</v>
      </c>
      <c r="DY20" s="271">
        <f t="shared" si="5"/>
        <v>9062.7999999999993</v>
      </c>
      <c r="EA20" s="293">
        <f>SUMIF(kau!$AI$7:$BD$7,EA$7,kau!$AI19:$BD19)+SUMIF(pm.35!$GF$7:$GW$7,EA$7,pm.35!$GF19:$GW19)+SUMIF(pm!$GF$7:$GW$7,EA$7,pm!$GF19:$GW19)</f>
        <v>0</v>
      </c>
      <c r="EB20" s="294">
        <f>SUMIF(kau!$AI$7:$BD$7,EB$7,kau!$AI19:$BD19)+SUMIF(pm.35!$GF$7:$GW$7,EB$7,pm.35!$GF19:$GW19)+SUMIF(pm!$GF$7:$GW$7,EB$7,pm!$GF19:$GW19)</f>
        <v>0</v>
      </c>
      <c r="EC20" s="294">
        <f>SUMIF(kau!$AI$7:$BD$7,EC$7,kau!$AI19:$BD19)+SUMIF(pm.35!$GF$7:$GW$7,EC$7,pm.35!$GF19:$GW19)+SUMIF(pm!$GF$7:$GW$7,EC$7,pm!$GF19:$GW19)</f>
        <v>0</v>
      </c>
      <c r="ED20" s="294">
        <f>SUMIF(kau!$AI$7:$BD$7,ED$7,kau!$AI19:$BD19)+SUMIF(pm.35!$GF$7:$GW$7,ED$7,pm.35!$GF19:$GW19)+SUMIF(pm!$GF$7:$GW$7,ED$7,pm!$GF19:$GW19)</f>
        <v>0</v>
      </c>
      <c r="EE20" s="294">
        <f>SUMIF(kau!$AI$7:$BD$7,EE$7,kau!$AI19:$BD19)+SUMIF(pm.35!$GF$7:$GW$7,EE$7,pm.35!$GF19:$GW19)+SUMIF(pm!$GF$7:$GW$7,EE$7,pm!$GF19:$GW19)</f>
        <v>0</v>
      </c>
      <c r="EF20" s="294">
        <f>SUMIF(kau!$AI$7:$BD$7,EF$7,kau!$AI19:$BD19)+SUMIF(pm.35!$GF$7:$GW$7,EF$7,pm.35!$GF19:$GW19)+SUMIF(pm!$GF$7:$GW$7,EF$7,pm!$GF19:$GW19)</f>
        <v>0</v>
      </c>
      <c r="EG20" s="294">
        <f>SUMIF(kau!$AI$7:$BD$7,EG$7,kau!$AI19:$BD19)+SUMIF(pm.35!$GF$7:$GW$7,EG$7,pm.35!$GF19:$GW19)+SUMIF(pm!$GF$7:$GW$7,EG$7,pm!$GF19:$GW19)</f>
        <v>0</v>
      </c>
      <c r="EH20" s="294">
        <f>SUMIF(kau!$AI$7:$BD$7,EH$7,kau!$AI19:$BD19)+SUMIF(pm.35!$GF$7:$GW$7,EH$7,pm.35!$GF19:$GW19)+SUMIF(pm!$GF$7:$GW$7,EH$7,pm!$GF19:$GW19)</f>
        <v>0</v>
      </c>
      <c r="EI20" s="294">
        <f>SUMIF(kau!$AI$7:$BD$7,EI$7,kau!$AI19:$BD19)+SUMIF(pm.35!$GF$7:$GW$7,EI$7,pm.35!$GF19:$GW19)+SUMIF(pm!$GF$7:$GW$7,EI$7,pm!$GF19:$GW19)</f>
        <v>0</v>
      </c>
      <c r="EJ20" s="294">
        <f>SUMIF(kau!$AI$7:$BD$7,EJ$7,kau!$AI19:$BD19)+SUMIF(pm.35!$GF$7:$GW$7,EJ$7,pm.35!$GF19:$GW19)+SUMIF(pm!$GF$7:$GW$7,EJ$7,pm!$GF19:$GW19)</f>
        <v>0</v>
      </c>
      <c r="EK20" s="294">
        <f>SUMIF(kau!$AI$7:$BD$7,EK$7,kau!$AI19:$BD19)+SUMIF(pm.35!$GF$7:$GW$7,EK$7,pm.35!$GF19:$GW19)+SUMIF(pm!$GF$7:$GW$7,EK$7,pm!$GF19:$GW19)</f>
        <v>0</v>
      </c>
      <c r="EL20" s="294">
        <f>SUMIF(kau!$AI$7:$BD$7,EL$7,kau!$AI19:$BD19)+SUMIF(pm.35!$GF$7:$GW$7,EL$7,pm.35!$GF19:$GW19)+SUMIF(pm!$GF$7:$GW$7,EL$7,pm!$GF19:$GW19)</f>
        <v>0</v>
      </c>
      <c r="EM20" s="294">
        <f>SUMIF(kau!$AI$7:$BD$7,EM$7,kau!$AI19:$BD19)+SUMIF(pm.35!$GF$7:$GW$7,EM$7,pm.35!$GF19:$GW19)+SUMIF(pm!$GF$7:$GW$7,EM$7,pm!$GF19:$GW19)</f>
        <v>1910.9</v>
      </c>
      <c r="EN20" s="294">
        <f>SUMIF(kau!$AI$7:$BD$7,EN$7,kau!$AI19:$BD19)+SUMIF(pm.35!$GF$7:$GW$7,EN$7,pm.35!$GF19:$GW19)+SUMIF(pm!$GF$7:$GW$7,EN$7,pm!$GF19:$GW19)</f>
        <v>0</v>
      </c>
      <c r="EO20" s="294">
        <f>SUMIF(kau!$AI$7:$BD$7,EO$7,kau!$AI19:$BD19)+SUMIF(pm.35!$GF$7:$GW$7,EO$7,pm.35!$GF19:$GW19)+SUMIF(pm!$GF$7:$GW$7,EO$7,pm!$GF19:$GW19)</f>
        <v>0</v>
      </c>
      <c r="EP20" s="294">
        <f>SUMIF(kau!$AI$7:$BD$7,EP$7,kau!$AI19:$BD19)+SUMIF(pm.35!$GF$7:$GW$7,EP$7,pm.35!$GF19:$GW19)+SUMIF(pm!$GF$7:$GW$7,EP$7,pm!$GF19:$GW19)</f>
        <v>0</v>
      </c>
      <c r="EQ20" s="294">
        <f>SUMIF(kau!$AI$7:$BD$7,EQ$7,kau!$AI19:$BD19)+SUMIF(pm.35!$GF$7:$GW$7,EQ$7,pm.35!$GF19:$GW19)+SUMIF(pm!$GF$7:$GW$7,EQ$7,pm!$GF19:$GW19)</f>
        <v>0</v>
      </c>
      <c r="ER20" s="294">
        <f>SUMIF(kau!$AI$7:$BD$7,ER$7,kau!$AI19:$BD19)+SUMIF(pm.35!$GF$7:$GW$7,ER$7,pm.35!$GF19:$GW19)+SUMIF(pm!$GF$7:$GW$7,ER$7,pm!$GF19:$GW19)</f>
        <v>0</v>
      </c>
      <c r="ES20" s="294">
        <f>SUMIF(kau!$AI$7:$BD$7,ES$7,kau!$AI19:$BD19)+SUMIF(pm.35!$GF$7:$GW$7,ES$7,pm.35!$GF19:$GW19)+SUMIF(pm!$GF$7:$GW$7,ES$7,pm!$GF19:$GW19)</f>
        <v>0</v>
      </c>
      <c r="ET20" s="311">
        <f>SUMIF(kau!$AI$7:$BD$7,ET$7,kau!$AI19:$BD19)+SUMIF(pm.35!$GF$7:$GW$7,ET$7,pm.35!$GF19:$GW19)+SUMIF(pm!$GF$7:$GW$7,ET$7,pm!$GF19:$GW19)</f>
        <v>0</v>
      </c>
      <c r="EU20" s="314">
        <f t="shared" si="6"/>
        <v>1910.9</v>
      </c>
    </row>
    <row r="21" spans="1:151" ht="12" customHeight="1">
      <c r="A21" s="273">
        <f t="shared" si="7"/>
        <v>45151</v>
      </c>
      <c r="B21" s="350">
        <f>SUMIF(pm.35!$C$7:$M$7,B$7,pm.35!$C20:$M20)+SUMIF(pm!$C$7:$M$7,B$7,pm!$C20:$M20)+SUMIF(kau!$M$7:$Q$7,B$7,kau!$M20:$Q20)</f>
        <v>0</v>
      </c>
      <c r="C21" s="351">
        <f>SUMIF(pm.35!$C$7:$M$7,C$7,pm.35!$C20:$M20)+SUMIF(pm!$C$7:$M$7,C$7,pm!$C20:$M20)+SUMIF(kau!$M$7:$Q$7,C$7,kau!$M20:$Q20)</f>
        <v>0</v>
      </c>
      <c r="D21" s="351">
        <f>SUMIF(pm.35!$C$7:$M$7,D$7,pm.35!$C20:$M20)+SUMIF(pm!$C$7:$M$7,D$7,pm!$C20:$M20)+SUMIF(kau!$M$7:$Q$7,D$7,kau!$M20:$Q20)</f>
        <v>0</v>
      </c>
      <c r="E21" s="351">
        <f>SUMIF(pm.35!$C$7:$M$7,E$7,pm.35!$C20:$M20)+SUMIF(pm!$C$7:$M$7,E$7,pm!$C20:$M20)+SUMIF(kau!$M$7:$Q$7,E$7,kau!$M20:$Q20)</f>
        <v>0</v>
      </c>
      <c r="F21" s="351">
        <f>SUMIF(pm.35!$C$7:$M$7,F$7,pm.35!$C20:$M20)+SUMIF(pm!$C$7:$M$7,F$7,pm!$C20:$M20)+SUMIF(kau!$M$7:$Q$7,F$7,kau!$M20:$Q20)</f>
        <v>0</v>
      </c>
      <c r="G21" s="351">
        <f>SUMIF(pm.35!$C$7:$M$7,G$7,pm.35!$C20:$M20)+SUMIF(pm!$C$7:$M$7,G$7,pm!$C20:$M20)+SUMIF(kau!$M$7:$Q$7,G$7,kau!$M20:$Q20)</f>
        <v>0</v>
      </c>
      <c r="H21" s="351">
        <f>SUMIF(pm.35!$C$7:$M$7,H$7,pm.35!$C20:$M20)+SUMIF(pm!$C$7:$M$7,H$7,pm!$C20:$M20)+SUMIF(kau!$M$7:$Q$7,H$7,kau!$M20:$Q20)</f>
        <v>0</v>
      </c>
      <c r="I21" s="351">
        <f>SUMIF(pm.35!$C$7:$M$7,I$7,pm.35!$C20:$M20)+SUMIF(pm!$C$7:$M$7,I$7,pm!$C20:$M20)+SUMIF(kau!$M$7:$Q$7,I$7,kau!$M20:$Q20)</f>
        <v>0</v>
      </c>
      <c r="J21" s="351">
        <f>SUMIF(pm.35!$C$7:$M$7,J$7,pm.35!$C20:$M20)+SUMIF(pm!$C$7:$M$7,J$7,pm!$C20:$M20)+SUMIF(kau!$M$7:$Q$7,J$7,kau!$M20:$Q20)</f>
        <v>0</v>
      </c>
      <c r="K21" s="351">
        <f>SUMIF(pm.35!$C$7:$M$7,K$7,pm.35!$C20:$M20)+SUMIF(pm!$C$7:$M$7,K$7,pm!$C20:$M20)+SUMIF(kau!$M$7:$Q$7,K$7,kau!$M20:$Q20)</f>
        <v>0</v>
      </c>
      <c r="L21" s="351">
        <f>SUMIF(pm.35!$C$7:$M$7,L$7,pm.35!$C20:$M20)+SUMIF(pm!$C$7:$M$7,L$7,pm!$C20:$M20)+SUMIF(kau!$M$7:$Q$7,L$7,kau!$M20:$Q20)</f>
        <v>0</v>
      </c>
      <c r="M21" s="351">
        <f>SUMIF(pm.35!$C$7:$M$7,M$7,pm.35!$C20:$M20)+SUMIF(pm!$C$7:$M$7,M$7,pm!$C20:$M20)+SUMIF(kau!$M$7:$Q$7,M$7,kau!$M20:$Q20)</f>
        <v>0</v>
      </c>
      <c r="N21" s="352">
        <f>SUMIF(pm.35!$C$7:$M$7,N$7,pm.35!$C20:$M20)+SUMIF(pm!$C$7:$M$7,N$7,pm!$C20:$M20)+SUMIF(kau!$M$7:$Q$7,N$7,kau!$M20:$Q20)</f>
        <v>0</v>
      </c>
      <c r="O21" s="267">
        <f t="shared" si="0"/>
        <v>0</v>
      </c>
      <c r="P21" s="351">
        <f>SUMIF(pm!$O$7:$Z$7,P$7,pm!$O20:$Z20)+SUMIF(pm.35!$O$7:$Z$7,P$7,pm.35!$O20:$Z20)+SUMIF(kau!$S$7:$AG$7,P$7,kau!$S20:$AG20)</f>
        <v>0</v>
      </c>
      <c r="Q21" s="351">
        <f>SUMIF(pm!$O$7:$Z$7,Q$7,pm!$O20:$Z20)+SUMIF(pm.35!$O$7:$Z$7,Q$7,pm.35!$O20:$Z20)+SUMIF(kau!$S$7:$AG$7,Q$7,kau!$S20:$AG20)</f>
        <v>0</v>
      </c>
      <c r="R21" s="351">
        <f>SUMIF(pm!$O$7:$Z$7,R$7,pm!$O20:$Z20)+SUMIF(pm.35!$O$7:$Z$7,R$7,pm.35!$O20:$Z20)+SUMIF(kau!$S$7:$AG$7,R$7,kau!$S20:$AG20)</f>
        <v>0</v>
      </c>
      <c r="S21" s="351">
        <f>SUMIF(pm!$O$7:$Z$7,S$7,pm!$O20:$Z20)+SUMIF(pm.35!$O$7:$Z$7,S$7,pm.35!$O20:$Z20)+SUMIF(kau!$S$7:$AG$7,S$7,kau!$S20:$AG20)</f>
        <v>0</v>
      </c>
      <c r="T21" s="351">
        <f>SUMIF(pm!$O$7:$Z$7,T$7,pm!$O20:$Z20)+SUMIF(pm.35!$O$7:$Z$7,T$7,pm.35!$O20:$Z20)+SUMIF(kau!$S$7:$AG$7,T$7,kau!$S20:$AG20)</f>
        <v>26.5</v>
      </c>
      <c r="U21" s="351">
        <f>SUMIF(pm!$O$7:$Z$7,U$7,pm!$O20:$Z20)+SUMIF(pm.35!$O$7:$Z$7,U$7,pm.35!$O20:$Z20)+SUMIF(kau!$S$7:$AG$7,U$7,kau!$S20:$AG20)</f>
        <v>0</v>
      </c>
      <c r="V21" s="351">
        <f>SUMIF(pm!$O$7:$Z$7,V$7,pm!$O20:$Z20)+SUMIF(pm.35!$O$7:$Z$7,V$7,pm.35!$O20:$Z20)+SUMIF(kau!$S$7:$AG$7,V$7,kau!$S20:$AG20)</f>
        <v>0</v>
      </c>
      <c r="W21" s="351">
        <f>SUMIF(pm!$O$7:$Z$7,W$7,pm!$O20:$Z20)+SUMIF(pm.35!$O$7:$Z$7,W$7,pm.35!$O20:$Z20)+SUMIF(kau!$S$7:$AG$7,W$7,kau!$S20:$AG20)</f>
        <v>0</v>
      </c>
      <c r="X21" s="351">
        <f>SUMIF(pm!$O$7:$Z$7,X$7,pm!$O20:$Z20)+SUMIF(pm.35!$O$7:$Z$7,X$7,pm.35!$O20:$Z20)+SUMIF(kau!$S$7:$AG$7,X$7,kau!$S20:$AG20)</f>
        <v>0</v>
      </c>
      <c r="Y21" s="351">
        <f>SUMIF(pm!$O$7:$Z$7,Y$7,pm!$O20:$Z20)+SUMIF(pm.35!$O$7:$Z$7,Y$7,pm.35!$O20:$Z20)+SUMIF(kau!$S$7:$AG$7,Y$7,kau!$S20:$AG20)</f>
        <v>0</v>
      </c>
      <c r="Z21" s="351">
        <f>SUMIF(pm!$O$7:$Z$7,Z$7,pm!$O20:$Z20)+SUMIF(pm.35!$O$7:$Z$7,Z$7,pm.35!$O20:$Z20)+SUMIF(kau!$S$7:$AG$7,Z$7,kau!$S20:$AG20)</f>
        <v>0</v>
      </c>
      <c r="AA21" s="351">
        <f>SUMIF(pm!$O$7:$Z$7,AA$7,pm!$O20:$Z20)+SUMIF(pm.35!$O$7:$Z$7,AA$7,pm.35!$O20:$Z20)+SUMIF(kau!$S$7:$AG$7,AA$7,kau!$S20:$AG20)</f>
        <v>0</v>
      </c>
      <c r="AB21" s="351">
        <f>SUMIF(pm!$O$7:$Z$7,AB$7,pm!$O20:$Z20)+SUMIF(pm.35!$O$7:$Z$7,AB$7,pm.35!$O20:$Z20)+SUMIF(kau!$S$7:$AG$7,AB$7,kau!$S20:$AG20)</f>
        <v>0</v>
      </c>
      <c r="AC21" s="351">
        <f>SUMIF(pm!$O$7:$Z$7,AC$7,pm!$O20:$Z20)+SUMIF(pm.35!$O$7:$Z$7,AC$7,pm.35!$O20:$Z20)+SUMIF(kau!$S$7:$AG$7,AC$7,kau!$S20:$AG20)</f>
        <v>0</v>
      </c>
      <c r="AD21" s="352">
        <f>SUMIF(pm!$O$7:$Z$7,AD$7,pm!$O20:$Z20)+SUMIF(pm.35!$O$7:$Z$7,AD$7,pm.35!$O20:$Z20)+SUMIF(kau!$S$7:$AG$7,AD$7,kau!$S20:$AG20)</f>
        <v>0</v>
      </c>
      <c r="AE21" s="267">
        <f t="shared" si="8"/>
        <v>26.5</v>
      </c>
      <c r="AF21" s="351">
        <f>SUMIF(pm!$AB$7:$AM$7,AF$7,pm!$AB20:$AM20)+SUMIF(pm.35!$AB$7:$AM$7,AF$7,pm.35!$AB20:$AM20)</f>
        <v>0</v>
      </c>
      <c r="AG21" s="351">
        <f>SUMIF(pm!$AB$7:$AM$7,AG$7,pm!$AB20:$AM20)+SUMIF(pm.35!$AB$7:$AM$7,AG$7,pm.35!$AB20:$AM20)</f>
        <v>0</v>
      </c>
      <c r="AH21" s="351">
        <f>SUMIF(pm!$AB$7:$AM$7,AH$7,pm!$AB20:$AM20)+SUMIF(pm.35!$AB$7:$AM$7,AH$7,pm.35!$AB20:$AM20)</f>
        <v>0</v>
      </c>
      <c r="AI21" s="351">
        <f>SUMIF(pm!$AB$7:$AM$7,AI$7,pm!$AB20:$AM20)+SUMIF(pm.35!$AB$7:$AM$7,AI$7,pm.35!$AB20:$AM20)</f>
        <v>0</v>
      </c>
      <c r="AJ21" s="351">
        <f>SUMIF(pm!$AB$7:$AM$7,AJ$7,pm!$AB20:$AM20)+SUMIF(pm.35!$AB$7:$AM$7,AJ$7,pm.35!$AB20:$AM20)</f>
        <v>0</v>
      </c>
      <c r="AK21" s="351">
        <f>SUMIF(pm!$AB$7:$AM$7,AK$7,pm!$AB20:$AM20)+SUMIF(pm.35!$AB$7:$AM$7,AK$7,pm.35!$AB20:$AM20)</f>
        <v>0</v>
      </c>
      <c r="AL21" s="351">
        <f>SUMIF(pm!$AB$7:$AM$7,AL$7,pm!$AB20:$AM20)+SUMIF(pm.35!$AB$7:$AM$7,AL$7,pm.35!$AB20:$AM20)</f>
        <v>0</v>
      </c>
      <c r="AM21" s="351">
        <f>SUMIF(pm!$AB$7:$AM$7,AM$7,pm!$AB20:$AM20)+SUMIF(pm.35!$AB$7:$AM$7,AM$7,pm.35!$AB20:$AM20)</f>
        <v>0</v>
      </c>
      <c r="AN21" s="351">
        <f>SUMIF(pm!$AB$7:$AM$7,AN$7,pm!$AB20:$AM20)+SUMIF(pm.35!$AB$7:$AM$7,AN$7,pm.35!$AB20:$AM20)</f>
        <v>7501.9</v>
      </c>
      <c r="AO21" s="351">
        <f>SUMIF(pm!$AB$7:$AM$7,AO$7,pm!$AB20:$AM20)+SUMIF(pm.35!$AB$7:$AM$7,AO$7,pm.35!$AB20:$AM20)</f>
        <v>0</v>
      </c>
      <c r="AP21" s="351">
        <f>SUMIF(pm!$AB$7:$AM$7,AP$7,pm!$AB20:$AM20)+SUMIF(pm.35!$AB$7:$AM$7,AP$7,pm.35!$AB20:$AM20)</f>
        <v>0</v>
      </c>
      <c r="AQ21" s="351">
        <f>SUMIF(pm!$AB$7:$AM$7,AQ$7,pm!$AB20:$AM20)+SUMIF(pm.35!$AB$7:$AM$7,AQ$7,pm.35!$AB20:$AM20)</f>
        <v>0</v>
      </c>
      <c r="AR21" s="351">
        <f>SUMIF(pm!$AB$7:$AM$7,AR$7,pm!$AB20:$AM20)+SUMIF(pm.35!$AB$7:$AM$7,AR$7,pm.35!$AB20:$AM20)</f>
        <v>0</v>
      </c>
      <c r="AS21" s="352">
        <f>SUMIF(pm!$AB$7:$AM$7,AS$7,pm!$AB20:$AM20)+SUMIF(pm.35!$AB$7:$AM$7,AS$7,pm.35!$AB20:$AM20)</f>
        <v>0</v>
      </c>
      <c r="AT21" s="267">
        <f t="shared" si="1"/>
        <v>7501.9</v>
      </c>
      <c r="AU21" s="351">
        <f>SUMIF(pm!$AO$7:$BB$7,AU$7,pm!$AO20:$BB20)+SUMIF(pm.35!$AO$7:$BB$7,AU$7,pm.35!$AO20:$BB20)</f>
        <v>0</v>
      </c>
      <c r="AV21" s="351">
        <f>SUMIF(pm!$AO$7:$BB$7,AV$7,pm!$AO20:$BB20)+SUMIF(pm.35!$AO$7:$BB$7,AV$7,pm.35!$AO20:$BB20)</f>
        <v>0</v>
      </c>
      <c r="AW21" s="351">
        <f>SUMIF(pm!$AO$7:$BB$7,AW$7,pm!$AO20:$BB20)+SUMIF(pm.35!$AO$7:$BB$7,AW$7,pm.35!$AO20:$BB20)</f>
        <v>0</v>
      </c>
      <c r="AX21" s="351">
        <f>SUMIF(pm!$AO$7:$BB$7,AX$7,pm!$AO20:$BB20)+SUMIF(pm.35!$AO$7:$BB$7,AX$7,pm.35!$AO20:$BB20)</f>
        <v>0</v>
      </c>
      <c r="AY21" s="351">
        <f>SUMIF(pm!$AO$7:$BB$7,AY$7,pm!$AO20:$BB20)+SUMIF(pm.35!$AO$7:$BB$7,AY$7,pm.35!$AO20:$BB20)</f>
        <v>0</v>
      </c>
      <c r="AZ21" s="351">
        <f>SUMIF(pm!$AO$7:$BB$7,AZ$7,pm!$AO20:$BB20)+SUMIF(pm.35!$AO$7:$BB$7,AZ$7,pm.35!$AO20:$BB20)</f>
        <v>0</v>
      </c>
      <c r="BA21" s="351">
        <f>SUMIF(pm!$AO$7:$BB$7,BA$7,pm!$AO20:$BB20)+SUMIF(pm.35!$AO$7:$BB$7,BA$7,pm.35!$AO20:$BB20)</f>
        <v>0</v>
      </c>
      <c r="BB21" s="351">
        <f>SUMIF(pm!$AO$7:$BB$7,BB$7,pm!$AO20:$BB20)+SUMIF(pm.35!$AO$7:$BB$7,BB$7,pm.35!$AO20:$BB20)</f>
        <v>0</v>
      </c>
      <c r="BC21" s="351">
        <f>SUMIF(pm!$AO$7:$BB$7,BC$7,pm!$AO20:$BB20)+SUMIF(pm.35!$AO$7:$BB$7,BC$7,pm.35!$AO20:$BB20)</f>
        <v>0</v>
      </c>
      <c r="BD21" s="351">
        <f>SUMIF(pm!$AO$7:$BB$7,BD$7,pm!$AO20:$BB20)+SUMIF(pm.35!$AO$7:$BB$7,BD$7,pm.35!$AO20:$BB20)</f>
        <v>0</v>
      </c>
      <c r="BE21" s="351">
        <f>SUMIF(pm!$AO$7:$BB$7,BE$7,pm!$AO20:$BB20)+SUMIF(pm.35!$AO$7:$BB$7,BE$7,pm.35!$AO20:$BB20)</f>
        <v>0</v>
      </c>
      <c r="BF21" s="351">
        <f>SUMIF(pm!$AO$7:$BB$7,BF$7,pm!$AO20:$BB20)+SUMIF(pm.35!$AO$7:$BB$7,BF$7,pm.35!$AO20:$BB20)</f>
        <v>0</v>
      </c>
      <c r="BG21" s="351">
        <f>SUMIF(pm!$AO$7:$BB$7,BG$7,pm!$AO20:$BB20)+SUMIF(pm.35!$AO$7:$BB$7,BG$7,pm.35!$AO20:$BB20)</f>
        <v>0</v>
      </c>
      <c r="BH21" s="352">
        <f>SUMIF(pm!$AO$7:$BB$7,BH$7,pm!$AO20:$BB20)+SUMIF(pm.35!$AO$7:$BB$7,BH$7,pm.35!$AO20:$BB20)</f>
        <v>0</v>
      </c>
      <c r="BI21" s="267">
        <f t="shared" si="9"/>
        <v>0</v>
      </c>
      <c r="BJ21" s="267">
        <f>SUMIF(pm!$BD$7:$BM$7,BJ$7,pm!$BD20:$BM20)+SUMIF(pm.35!$BD$7:$BM$7,BJ$7,pm.35!$BD20:$BM20)</f>
        <v>0</v>
      </c>
      <c r="BK21" s="267">
        <f>SUMIF(pm!$BD$7:$BM$7,BK$7,pm!$BD20:$BM20)+SUMIF(pm.35!$BD$7:$BM$7,BK$7,pm.35!$BD20:$BM20)</f>
        <v>0</v>
      </c>
      <c r="BL21" s="267">
        <f>SUMIF(pm!$BD$7:$BM$7,BL$7,pm!$BD20:$BM20)+SUMIF(pm.35!$BD$7:$BM$7,BL$7,pm.35!$BD20:$BM20)</f>
        <v>0</v>
      </c>
      <c r="BM21" s="267">
        <f>SUMIF(pm!$BD$7:$BM$7,BM$7,pm!$BD20:$BM20)+SUMIF(pm.35!$BD$7:$BM$7,BM$7,pm.35!$BD20:$BM20)</f>
        <v>0</v>
      </c>
      <c r="BN21" s="267">
        <f>SUMIF(pm!$BD$7:$BM$7,BN$7,pm!$BD20:$BM20)+SUMIF(pm.35!$BD$7:$BM$7,BN$7,pm.35!$BD20:$BM20)</f>
        <v>0</v>
      </c>
      <c r="BO21" s="267">
        <f>SUMIF(pm!$BD$7:$BM$7,BO$7,pm!$BD20:$BM20)+SUMIF(pm.35!$BD$7:$BM$7,BO$7,pm.35!$BD20:$BM20)</f>
        <v>0</v>
      </c>
      <c r="BP21" s="267">
        <f>SUMIF(pm!$BD$7:$BM$7,BP$7,pm!$BD20:$BM20)+SUMIF(pm.35!$BD$7:$BM$7,BP$7,pm.35!$BD20:$BM20)</f>
        <v>0</v>
      </c>
      <c r="BQ21" s="267">
        <f>SUMIF(pm!$BD$7:$BM$7,BQ$7,pm!$BD20:$BM20)+SUMIF(pm.35!$BD$7:$BM$7,BQ$7,pm.35!$BD20:$BM20)</f>
        <v>0</v>
      </c>
      <c r="BR21" s="267">
        <f>SUMIF(pm!$BD$7:$BM$7,BR$7,pm!$BD20:$BM20)+SUMIF(pm.35!$BD$7:$BM$7,BR$7,pm.35!$BD20:$BM20)</f>
        <v>0</v>
      </c>
      <c r="BS21" s="267">
        <f>SUMIF(pm!$BD$7:$BM$7,BS$7,pm!$BD20:$BM20)+SUMIF(pm.35!$BD$7:$BM$7,BS$7,pm.35!$BD20:$BM20)</f>
        <v>0</v>
      </c>
      <c r="BT21" s="267">
        <f t="shared" si="10"/>
        <v>0</v>
      </c>
      <c r="BU21" s="267">
        <f t="shared" si="2"/>
        <v>7528.4</v>
      </c>
      <c r="BV21" s="350">
        <f>SUMIF(pm!$BO$7:$CB$7,BV$7,pm!$BO20:$CB20)+SUMIF(pm.35!$BO$7:$CB$7,BV$7,pm.35!$BO20:$CB20)</f>
        <v>0</v>
      </c>
      <c r="BW21" s="351">
        <f>SUMIF(pm!$BO$7:$CB$7,BW$7,pm!$BO20:$CB20)+SUMIF(pm.35!$BO$7:$CB$7,BW$7,pm.35!$BO20:$CB20)</f>
        <v>0</v>
      </c>
      <c r="BX21" s="351">
        <f>SUMIF(pm!$BO$7:$CB$7,BX$7,pm!$BO20:$CB20)+SUMIF(pm.35!$BO$7:$CB$7,BX$7,pm.35!$BO20:$CB20)</f>
        <v>0</v>
      </c>
      <c r="BY21" s="351">
        <f>SUMIF(pm!$BO$7:$CB$7,BY$7,pm!$BO20:$CB20)+SUMIF(pm.35!$BO$7:$CB$7,BY$7,pm.35!$BO20:$CB20)</f>
        <v>0</v>
      </c>
      <c r="BZ21" s="351">
        <f>SUMIF(pm!$BO$7:$CB$7,BZ$7,pm!$BO20:$CB20)+SUMIF(pm.35!$BO$7:$CB$7,BZ$7,pm.35!$BO20:$CB20)</f>
        <v>0</v>
      </c>
      <c r="CA21" s="351">
        <f>SUMIF(pm!$BO$7:$CB$7,CA$7,pm!$BO20:$CB20)+SUMIF(pm.35!$BO$7:$CB$7,CA$7,pm.35!$BO20:$CB20)</f>
        <v>0</v>
      </c>
      <c r="CB21" s="351">
        <f>SUMIF(pm!$BO$7:$CB$7,CB$7,pm!$BO20:$CB20)+SUMIF(pm.35!$BO$7:$CB$7,CB$7,pm.35!$BO20:$CB20)</f>
        <v>0</v>
      </c>
      <c r="CC21" s="351">
        <f>SUMIF(pm!$BO$7:$CB$7,CC$7,pm!$BO20:$CB20)+SUMIF(pm.35!$BO$7:$CB$7,CC$7,pm.35!$BO20:$CB20)</f>
        <v>0</v>
      </c>
      <c r="CD21" s="351">
        <f>SUMIF(pm!$BO$7:$CB$7,CD$7,pm!$BO20:$CB20)+SUMIF(pm.35!$BO$7:$CB$7,CD$7,pm.35!$BO20:$CB20)</f>
        <v>0</v>
      </c>
      <c r="CE21" s="351">
        <f>SUMIF(pm!$BO$7:$CB$7,CE$7,pm!$BO20:$CB20)+SUMIF(pm.35!$BO$7:$CB$7,CE$7,pm.35!$BO20:$CB20)</f>
        <v>0</v>
      </c>
      <c r="CF21" s="351">
        <f>SUMIF(pm!$BO$7:$CB$7,CF$7,pm!$BO20:$CB20)+SUMIF(pm.35!$BO$7:$CB$7,CF$7,pm.35!$BO20:$CB20)</f>
        <v>0</v>
      </c>
      <c r="CG21" s="351">
        <f>SUMIF(pm!$BO$7:$CB$7,CG$7,pm!$BO20:$CB20)+SUMIF(pm.35!$BO$7:$CB$7,CG$7,pm.35!$BO20:$CB20)</f>
        <v>0</v>
      </c>
      <c r="CH21" s="351">
        <f>SUMIF(pm!$BO$7:$CB$7,CH$7,pm!$BO20:$CB20)+SUMIF(pm.35!$BO$7:$CB$7,CH$7,pm.35!$BO20:$CB20)</f>
        <v>1718.7</v>
      </c>
      <c r="CI21" s="351">
        <f>SUMIF(pm!$BO$7:$CB$7,CI$7,pm!$BO20:$CB20)+SUMIF(pm.35!$BO$7:$CB$7,CI$7,pm.35!$BO20:$CB20)</f>
        <v>1506.4</v>
      </c>
      <c r="CJ21" s="351">
        <f>SUMIF(pm!$BO$7:$CB$7,CJ$7,pm!$BO20:$CB20)+SUMIF(pm.35!$BO$7:$CB$7,CJ$7,pm.35!$BO20:$CB20)</f>
        <v>0</v>
      </c>
      <c r="CK21" s="352">
        <f>SUMIF(pm!$BO$7:$CB$7,CK$7,pm!$BO20:$CB20)+SUMIF(pm.35!$BO$7:$CB$7,CK$7,pm.35!$BO20:$CB20)</f>
        <v>0</v>
      </c>
      <c r="CL21" s="267">
        <f t="shared" si="11"/>
        <v>3225.1000000000004</v>
      </c>
      <c r="CM21" s="267">
        <f>SUMIF(pm!$CD$7:$CO$7,CM$7,pm!$CD20:$CO20)+SUMIF(pm.35!$CD$7:$CO$7,CM$7,pm.35!$CD20:$CO20)</f>
        <v>0</v>
      </c>
      <c r="CN21" s="267">
        <f>SUMIF(pm!$CD$7:$CO$7,CN$7,pm!$CD20:$CO20)+SUMIF(pm.35!$CD$7:$CO$7,CN$7,pm.35!$CD20:$CO20)</f>
        <v>0</v>
      </c>
      <c r="CO21" s="267">
        <f>SUMIF(pm!$CD$7:$CO$7,CO$7,pm!$CD20:$CO20)+SUMIF(pm.35!$CD$7:$CO$7,CO$7,pm.35!$CD20:$CO20)</f>
        <v>0</v>
      </c>
      <c r="CP21" s="267">
        <f>SUMIF(pm!$CD$7:$CO$7,CP$7,pm!$CD20:$CO20)+SUMIF(pm.35!$CD$7:$CO$7,CP$7,pm.35!$CD20:$CO20)</f>
        <v>0</v>
      </c>
      <c r="CQ21" s="267">
        <f>SUMIF(pm!$CD$7:$CO$7,CQ$7,pm!$CD20:$CO20)+SUMIF(pm.35!$CD$7:$CO$7,CQ$7,pm.35!$CD20:$CO20)</f>
        <v>0</v>
      </c>
      <c r="CR21" s="267">
        <f>SUMIF(pm!$CD$7:$CO$7,CR$7,pm!$CD20:$CO20)+SUMIF(pm.35!$CD$7:$CO$7,CR$7,pm.35!$CD20:$CO20)</f>
        <v>0</v>
      </c>
      <c r="CS21" s="267">
        <f>SUMIF(pm!$CD$7:$CO$7,CS$7,pm!$CD20:$CO20)+SUMIF(pm.35!$CD$7:$CO$7,CS$7,pm.35!$CD20:$CO20)</f>
        <v>0</v>
      </c>
      <c r="CT21" s="267">
        <f>SUMIF(pm!$CD$7:$CO$7,CT$7,pm!$CD20:$CO20)+SUMIF(pm.35!$CD$7:$CO$7,CT$7,pm.35!$CD20:$CO20)</f>
        <v>0</v>
      </c>
      <c r="CU21" s="267">
        <f>SUMIF(pm!$CD$7:$CO$7,CU$7,pm!$CD20:$CO20)+SUMIF(pm.35!$CD$7:$CO$7,CU$7,pm.35!$CD20:$CO20)</f>
        <v>0</v>
      </c>
      <c r="CV21" s="267">
        <f>SUMIF(pm!$CD$7:$CO$7,CV$7,pm!$CD20:$CO20)+SUMIF(pm.35!$CD$7:$CO$7,CV$7,pm.35!$CD20:$CO20)</f>
        <v>0</v>
      </c>
      <c r="CW21" s="267">
        <f>SUMIF(pm!$CD$7:$CO$7,CW$7,pm!$CD20:$CO20)+SUMIF(pm.35!$CD$7:$CO$7,CW$7,pm.35!$CD20:$CO20)</f>
        <v>0</v>
      </c>
      <c r="CX21" s="267">
        <f>SUMIF(pm!$CD$7:$CO$7,CX$7,pm!$CD20:$CO20)+SUMIF(pm.35!$CD$7:$CO$7,CX$7,pm.35!$CD20:$CO20)</f>
        <v>0</v>
      </c>
      <c r="CY21" s="267">
        <f>SUMIF(pm!$CD$7:$CO$7,CY$7,pm!$CD20:$CO20)+SUMIF(pm.35!$CD$7:$CO$7,CY$7,pm.35!$CD20:$CO20)</f>
        <v>0</v>
      </c>
      <c r="CZ21" s="267">
        <f>SUMIF(pm!$CD$7:$CO$7,CZ$7,pm!$CD20:$CO20)+SUMIF(pm.35!$CD$7:$CO$7,CZ$7,pm.35!$CD20:$CO20)</f>
        <v>0</v>
      </c>
      <c r="DA21" s="267">
        <f t="shared" si="12"/>
        <v>0</v>
      </c>
      <c r="DB21" s="267">
        <f t="shared" si="13"/>
        <v>3225.1000000000004</v>
      </c>
      <c r="DC21" s="267">
        <f t="shared" si="14"/>
        <v>10753.5</v>
      </c>
      <c r="DD21" s="248">
        <f>DC21-coal!AS19</f>
        <v>0</v>
      </c>
      <c r="DE21" s="268">
        <f t="shared" si="15"/>
        <v>0</v>
      </c>
      <c r="DF21" s="269">
        <f t="shared" si="15"/>
        <v>0</v>
      </c>
      <c r="DG21" s="269">
        <f t="shared" si="15"/>
        <v>0</v>
      </c>
      <c r="DH21" s="269">
        <f t="shared" si="15"/>
        <v>0</v>
      </c>
      <c r="DI21" s="269">
        <f t="shared" si="15"/>
        <v>26.5</v>
      </c>
      <c r="DJ21" s="269">
        <f t="shared" si="15"/>
        <v>0</v>
      </c>
      <c r="DK21" s="269">
        <f t="shared" si="15"/>
        <v>0</v>
      </c>
      <c r="DL21" s="269">
        <f t="shared" si="15"/>
        <v>0</v>
      </c>
      <c r="DM21" s="269">
        <f t="shared" si="15"/>
        <v>0</v>
      </c>
      <c r="DN21" s="269">
        <f t="shared" si="15"/>
        <v>0</v>
      </c>
      <c r="DO21" s="269">
        <f t="shared" si="16"/>
        <v>0</v>
      </c>
      <c r="DP21" s="269">
        <f t="shared" si="16"/>
        <v>7501.9</v>
      </c>
      <c r="DQ21" s="269">
        <f t="shared" si="16"/>
        <v>0</v>
      </c>
      <c r="DR21" s="269">
        <f t="shared" si="16"/>
        <v>0</v>
      </c>
      <c r="DS21" s="269">
        <f t="shared" si="16"/>
        <v>1718.7</v>
      </c>
      <c r="DT21" s="269">
        <f t="shared" si="16"/>
        <v>1506.4</v>
      </c>
      <c r="DU21" s="269">
        <f t="shared" si="16"/>
        <v>0</v>
      </c>
      <c r="DV21" s="269">
        <f t="shared" si="16"/>
        <v>0</v>
      </c>
      <c r="DW21" s="269">
        <f t="shared" si="16"/>
        <v>0</v>
      </c>
      <c r="DX21" s="270">
        <f t="shared" si="16"/>
        <v>0</v>
      </c>
      <c r="DY21" s="271">
        <f t="shared" si="5"/>
        <v>10753.5</v>
      </c>
      <c r="EA21" s="293">
        <f>SUMIF(kau!$AI$7:$BD$7,EA$7,kau!$AI20:$BD20)+SUMIF(pm.35!$GF$7:$GW$7,EA$7,pm.35!$GF20:$GW20)+SUMIF(pm!$GF$7:$GW$7,EA$7,pm!$GF20:$GW20)</f>
        <v>0</v>
      </c>
      <c r="EB21" s="294">
        <f>SUMIF(kau!$AI$7:$BD$7,EB$7,kau!$AI20:$BD20)+SUMIF(pm.35!$GF$7:$GW$7,EB$7,pm.35!$GF20:$GW20)+SUMIF(pm!$GF$7:$GW$7,EB$7,pm!$GF20:$GW20)</f>
        <v>0</v>
      </c>
      <c r="EC21" s="294">
        <f>SUMIF(kau!$AI$7:$BD$7,EC$7,kau!$AI20:$BD20)+SUMIF(pm.35!$GF$7:$GW$7,EC$7,pm.35!$GF20:$GW20)+SUMIF(pm!$GF$7:$GW$7,EC$7,pm!$GF20:$GW20)</f>
        <v>0</v>
      </c>
      <c r="ED21" s="294">
        <f>SUMIF(kau!$AI$7:$BD$7,ED$7,kau!$AI20:$BD20)+SUMIF(pm.35!$GF$7:$GW$7,ED$7,pm.35!$GF20:$GW20)+SUMIF(pm!$GF$7:$GW$7,ED$7,pm!$GF20:$GW20)</f>
        <v>0</v>
      </c>
      <c r="EE21" s="294">
        <f>SUMIF(kau!$AI$7:$BD$7,EE$7,kau!$AI20:$BD20)+SUMIF(pm.35!$GF$7:$GW$7,EE$7,pm.35!$GF20:$GW20)+SUMIF(pm!$GF$7:$GW$7,EE$7,pm!$GF20:$GW20)</f>
        <v>0</v>
      </c>
      <c r="EF21" s="294">
        <f>SUMIF(kau!$AI$7:$BD$7,EF$7,kau!$AI20:$BD20)+SUMIF(pm.35!$GF$7:$GW$7,EF$7,pm.35!$GF20:$GW20)+SUMIF(pm!$GF$7:$GW$7,EF$7,pm!$GF20:$GW20)</f>
        <v>0</v>
      </c>
      <c r="EG21" s="294">
        <f>SUMIF(kau!$AI$7:$BD$7,EG$7,kau!$AI20:$BD20)+SUMIF(pm.35!$GF$7:$GW$7,EG$7,pm.35!$GF20:$GW20)+SUMIF(pm!$GF$7:$GW$7,EG$7,pm!$GF20:$GW20)</f>
        <v>0</v>
      </c>
      <c r="EH21" s="294">
        <f>SUMIF(kau!$AI$7:$BD$7,EH$7,kau!$AI20:$BD20)+SUMIF(pm.35!$GF$7:$GW$7,EH$7,pm.35!$GF20:$GW20)+SUMIF(pm!$GF$7:$GW$7,EH$7,pm!$GF20:$GW20)</f>
        <v>0</v>
      </c>
      <c r="EI21" s="294">
        <f>SUMIF(kau!$AI$7:$BD$7,EI$7,kau!$AI20:$BD20)+SUMIF(pm.35!$GF$7:$GW$7,EI$7,pm.35!$GF20:$GW20)+SUMIF(pm!$GF$7:$GW$7,EI$7,pm!$GF20:$GW20)</f>
        <v>0</v>
      </c>
      <c r="EJ21" s="294">
        <f>SUMIF(kau!$AI$7:$BD$7,EJ$7,kau!$AI20:$BD20)+SUMIF(pm.35!$GF$7:$GW$7,EJ$7,pm.35!$GF20:$GW20)+SUMIF(pm!$GF$7:$GW$7,EJ$7,pm!$GF20:$GW20)</f>
        <v>0</v>
      </c>
      <c r="EK21" s="294">
        <f>SUMIF(kau!$AI$7:$BD$7,EK$7,kau!$AI20:$BD20)+SUMIF(pm.35!$GF$7:$GW$7,EK$7,pm.35!$GF20:$GW20)+SUMIF(pm!$GF$7:$GW$7,EK$7,pm!$GF20:$GW20)</f>
        <v>0</v>
      </c>
      <c r="EL21" s="294">
        <f>SUMIF(kau!$AI$7:$BD$7,EL$7,kau!$AI20:$BD20)+SUMIF(pm.35!$GF$7:$GW$7,EL$7,pm.35!$GF20:$GW20)+SUMIF(pm!$GF$7:$GW$7,EL$7,pm!$GF20:$GW20)</f>
        <v>0</v>
      </c>
      <c r="EM21" s="294">
        <f>SUMIF(kau!$AI$7:$BD$7,EM$7,kau!$AI20:$BD20)+SUMIF(pm.35!$GF$7:$GW$7,EM$7,pm.35!$GF20:$GW20)+SUMIF(pm!$GF$7:$GW$7,EM$7,pm!$GF20:$GW20)</f>
        <v>3274.8</v>
      </c>
      <c r="EN21" s="294">
        <f>SUMIF(kau!$AI$7:$BD$7,EN$7,kau!$AI20:$BD20)+SUMIF(pm.35!$GF$7:$GW$7,EN$7,pm.35!$GF20:$GW20)+SUMIF(pm!$GF$7:$GW$7,EN$7,pm!$GF20:$GW20)</f>
        <v>0</v>
      </c>
      <c r="EO21" s="294">
        <f>SUMIF(kau!$AI$7:$BD$7,EO$7,kau!$AI20:$BD20)+SUMIF(pm.35!$GF$7:$GW$7,EO$7,pm.35!$GF20:$GW20)+SUMIF(pm!$GF$7:$GW$7,EO$7,pm!$GF20:$GW20)</f>
        <v>0</v>
      </c>
      <c r="EP21" s="294">
        <f>SUMIF(kau!$AI$7:$BD$7,EP$7,kau!$AI20:$BD20)+SUMIF(pm.35!$GF$7:$GW$7,EP$7,pm.35!$GF20:$GW20)+SUMIF(pm!$GF$7:$GW$7,EP$7,pm!$GF20:$GW20)</f>
        <v>0</v>
      </c>
      <c r="EQ21" s="294">
        <f>SUMIF(kau!$AI$7:$BD$7,EQ$7,kau!$AI20:$BD20)+SUMIF(pm.35!$GF$7:$GW$7,EQ$7,pm.35!$GF20:$GW20)+SUMIF(pm!$GF$7:$GW$7,EQ$7,pm!$GF20:$GW20)</f>
        <v>0</v>
      </c>
      <c r="ER21" s="294">
        <f>SUMIF(kau!$AI$7:$BD$7,ER$7,kau!$AI20:$BD20)+SUMIF(pm.35!$GF$7:$GW$7,ER$7,pm.35!$GF20:$GW20)+SUMIF(pm!$GF$7:$GW$7,ER$7,pm!$GF20:$GW20)</f>
        <v>0</v>
      </c>
      <c r="ES21" s="294">
        <f>SUMIF(kau!$AI$7:$BD$7,ES$7,kau!$AI20:$BD20)+SUMIF(pm.35!$GF$7:$GW$7,ES$7,pm.35!$GF20:$GW20)+SUMIF(pm!$GF$7:$GW$7,ES$7,pm!$GF20:$GW20)</f>
        <v>0</v>
      </c>
      <c r="ET21" s="311">
        <f>SUMIF(kau!$AI$7:$BD$7,ET$7,kau!$AI20:$BD20)+SUMIF(pm.35!$GF$7:$GW$7,ET$7,pm.35!$GF20:$GW20)+SUMIF(pm!$GF$7:$GW$7,ET$7,pm!$GF20:$GW20)</f>
        <v>0</v>
      </c>
      <c r="EU21" s="314">
        <f t="shared" si="6"/>
        <v>3274.8</v>
      </c>
    </row>
    <row r="22" spans="1:151" ht="12" customHeight="1">
      <c r="A22" s="273">
        <f t="shared" si="7"/>
        <v>45152</v>
      </c>
      <c r="B22" s="350">
        <f>SUMIF(pm.35!$C$7:$M$7,B$7,pm.35!$C21:$M21)+SUMIF(pm!$C$7:$M$7,B$7,pm!$C21:$M21)+SUMIF(kau!$M$7:$Q$7,B$7,kau!$M21:$Q21)</f>
        <v>0</v>
      </c>
      <c r="C22" s="351">
        <f>SUMIF(pm.35!$C$7:$M$7,C$7,pm.35!$C21:$M21)+SUMIF(pm!$C$7:$M$7,C$7,pm!$C21:$M21)+SUMIF(kau!$M$7:$Q$7,C$7,kau!$M21:$Q21)</f>
        <v>0</v>
      </c>
      <c r="D22" s="351">
        <f>SUMIF(pm.35!$C$7:$M$7,D$7,pm.35!$C21:$M21)+SUMIF(pm!$C$7:$M$7,D$7,pm!$C21:$M21)+SUMIF(kau!$M$7:$Q$7,D$7,kau!$M21:$Q21)</f>
        <v>0</v>
      </c>
      <c r="E22" s="351">
        <f>SUMIF(pm.35!$C$7:$M$7,E$7,pm.35!$C21:$M21)+SUMIF(pm!$C$7:$M$7,E$7,pm!$C21:$M21)+SUMIF(kau!$M$7:$Q$7,E$7,kau!$M21:$Q21)</f>
        <v>0</v>
      </c>
      <c r="F22" s="351">
        <f>SUMIF(pm.35!$C$7:$M$7,F$7,pm.35!$C21:$M21)+SUMIF(pm!$C$7:$M$7,F$7,pm!$C21:$M21)+SUMIF(kau!$M$7:$Q$7,F$7,kau!$M21:$Q21)</f>
        <v>0</v>
      </c>
      <c r="G22" s="351">
        <f>SUMIF(pm.35!$C$7:$M$7,G$7,pm.35!$C21:$M21)+SUMIF(pm!$C$7:$M$7,G$7,pm!$C21:$M21)+SUMIF(kau!$M$7:$Q$7,G$7,kau!$M21:$Q21)</f>
        <v>0</v>
      </c>
      <c r="H22" s="351">
        <f>SUMIF(pm.35!$C$7:$M$7,H$7,pm.35!$C21:$M21)+SUMIF(pm!$C$7:$M$7,H$7,pm!$C21:$M21)+SUMIF(kau!$M$7:$Q$7,H$7,kau!$M21:$Q21)</f>
        <v>0</v>
      </c>
      <c r="I22" s="351">
        <f>SUMIF(pm.35!$C$7:$M$7,I$7,pm.35!$C21:$M21)+SUMIF(pm!$C$7:$M$7,I$7,pm!$C21:$M21)+SUMIF(kau!$M$7:$Q$7,I$7,kau!$M21:$Q21)</f>
        <v>0</v>
      </c>
      <c r="J22" s="351">
        <f>SUMIF(pm.35!$C$7:$M$7,J$7,pm.35!$C21:$M21)+SUMIF(pm!$C$7:$M$7,J$7,pm!$C21:$M21)+SUMIF(kau!$M$7:$Q$7,J$7,kau!$M21:$Q21)</f>
        <v>0</v>
      </c>
      <c r="K22" s="351">
        <f>SUMIF(pm.35!$C$7:$M$7,K$7,pm.35!$C21:$M21)+SUMIF(pm!$C$7:$M$7,K$7,pm!$C21:$M21)+SUMIF(kau!$M$7:$Q$7,K$7,kau!$M21:$Q21)</f>
        <v>0</v>
      </c>
      <c r="L22" s="351">
        <f>SUMIF(pm.35!$C$7:$M$7,L$7,pm.35!$C21:$M21)+SUMIF(pm!$C$7:$M$7,L$7,pm!$C21:$M21)+SUMIF(kau!$M$7:$Q$7,L$7,kau!$M21:$Q21)</f>
        <v>0</v>
      </c>
      <c r="M22" s="351">
        <f>SUMIF(pm.35!$C$7:$M$7,M$7,pm.35!$C21:$M21)+SUMIF(pm!$C$7:$M$7,M$7,pm!$C21:$M21)+SUMIF(kau!$M$7:$Q$7,M$7,kau!$M21:$Q21)</f>
        <v>0</v>
      </c>
      <c r="N22" s="352">
        <f>SUMIF(pm.35!$C$7:$M$7,N$7,pm.35!$C21:$M21)+SUMIF(pm!$C$7:$M$7,N$7,pm!$C21:$M21)+SUMIF(kau!$M$7:$Q$7,N$7,kau!$M21:$Q21)</f>
        <v>0</v>
      </c>
      <c r="O22" s="267">
        <f t="shared" si="0"/>
        <v>0</v>
      </c>
      <c r="P22" s="351">
        <f>SUMIF(pm!$O$7:$Z$7,P$7,pm!$O21:$Z21)+SUMIF(pm.35!$O$7:$Z$7,P$7,pm.35!$O21:$Z21)+SUMIF(kau!$S$7:$AG$7,P$7,kau!$S21:$AG21)</f>
        <v>0</v>
      </c>
      <c r="Q22" s="351">
        <f>SUMIF(pm!$O$7:$Z$7,Q$7,pm!$O21:$Z21)+SUMIF(pm.35!$O$7:$Z$7,Q$7,pm.35!$O21:$Z21)+SUMIF(kau!$S$7:$AG$7,Q$7,kau!$S21:$AG21)</f>
        <v>530.5</v>
      </c>
      <c r="R22" s="351">
        <f>SUMIF(pm!$O$7:$Z$7,R$7,pm!$O21:$Z21)+SUMIF(pm.35!$O$7:$Z$7,R$7,pm.35!$O21:$Z21)+SUMIF(kau!$S$7:$AG$7,R$7,kau!$S21:$AG21)</f>
        <v>0</v>
      </c>
      <c r="S22" s="351">
        <f>SUMIF(pm!$O$7:$Z$7,S$7,pm!$O21:$Z21)+SUMIF(pm.35!$O$7:$Z$7,S$7,pm.35!$O21:$Z21)+SUMIF(kau!$S$7:$AG$7,S$7,kau!$S21:$AG21)</f>
        <v>0</v>
      </c>
      <c r="T22" s="351">
        <f>SUMIF(pm!$O$7:$Z$7,T$7,pm!$O21:$Z21)+SUMIF(pm.35!$O$7:$Z$7,T$7,pm.35!$O21:$Z21)+SUMIF(kau!$S$7:$AG$7,T$7,kau!$S21:$AG21)</f>
        <v>0</v>
      </c>
      <c r="U22" s="351">
        <f>SUMIF(pm!$O$7:$Z$7,U$7,pm!$O21:$Z21)+SUMIF(pm.35!$O$7:$Z$7,U$7,pm.35!$O21:$Z21)+SUMIF(kau!$S$7:$AG$7,U$7,kau!$S21:$AG21)</f>
        <v>0</v>
      </c>
      <c r="V22" s="351">
        <f>SUMIF(pm!$O$7:$Z$7,V$7,pm!$O21:$Z21)+SUMIF(pm.35!$O$7:$Z$7,V$7,pm.35!$O21:$Z21)+SUMIF(kau!$S$7:$AG$7,V$7,kau!$S21:$AG21)</f>
        <v>0</v>
      </c>
      <c r="W22" s="351">
        <f>SUMIF(pm!$O$7:$Z$7,W$7,pm!$O21:$Z21)+SUMIF(pm.35!$O$7:$Z$7,W$7,pm.35!$O21:$Z21)+SUMIF(kau!$S$7:$AG$7,W$7,kau!$S21:$AG21)</f>
        <v>0</v>
      </c>
      <c r="X22" s="351">
        <f>SUMIF(pm!$O$7:$Z$7,X$7,pm!$O21:$Z21)+SUMIF(pm.35!$O$7:$Z$7,X$7,pm.35!$O21:$Z21)+SUMIF(kau!$S$7:$AG$7,X$7,kau!$S21:$AG21)</f>
        <v>0</v>
      </c>
      <c r="Y22" s="351">
        <f>SUMIF(pm!$O$7:$Z$7,Y$7,pm!$O21:$Z21)+SUMIF(pm.35!$O$7:$Z$7,Y$7,pm.35!$O21:$Z21)+SUMIF(kau!$S$7:$AG$7,Y$7,kau!$S21:$AG21)</f>
        <v>0</v>
      </c>
      <c r="Z22" s="351">
        <f>SUMIF(pm!$O$7:$Z$7,Z$7,pm!$O21:$Z21)+SUMIF(pm.35!$O$7:$Z$7,Z$7,pm.35!$O21:$Z21)+SUMIF(kau!$S$7:$AG$7,Z$7,kau!$S21:$AG21)</f>
        <v>0</v>
      </c>
      <c r="AA22" s="351">
        <f>SUMIF(pm!$O$7:$Z$7,AA$7,pm!$O21:$Z21)+SUMIF(pm.35!$O$7:$Z$7,AA$7,pm.35!$O21:$Z21)+SUMIF(kau!$S$7:$AG$7,AA$7,kau!$S21:$AG21)</f>
        <v>742</v>
      </c>
      <c r="AB22" s="351">
        <f>SUMIF(pm!$O$7:$Z$7,AB$7,pm!$O21:$Z21)+SUMIF(pm.35!$O$7:$Z$7,AB$7,pm.35!$O21:$Z21)+SUMIF(kau!$S$7:$AG$7,AB$7,kau!$S21:$AG21)</f>
        <v>0</v>
      </c>
      <c r="AC22" s="351">
        <f>SUMIF(pm!$O$7:$Z$7,AC$7,pm!$O21:$Z21)+SUMIF(pm.35!$O$7:$Z$7,AC$7,pm.35!$O21:$Z21)+SUMIF(kau!$S$7:$AG$7,AC$7,kau!$S21:$AG21)</f>
        <v>0</v>
      </c>
      <c r="AD22" s="352">
        <f>SUMIF(pm!$O$7:$Z$7,AD$7,pm!$O21:$Z21)+SUMIF(pm.35!$O$7:$Z$7,AD$7,pm.35!$O21:$Z21)+SUMIF(kau!$S$7:$AG$7,AD$7,kau!$S21:$AG21)</f>
        <v>0</v>
      </c>
      <c r="AE22" s="267">
        <f t="shared" si="8"/>
        <v>1272.5</v>
      </c>
      <c r="AF22" s="351">
        <f>SUMIF(pm!$AB$7:$AM$7,AF$7,pm!$AB21:$AM21)+SUMIF(pm.35!$AB$7:$AM$7,AF$7,pm.35!$AB21:$AM21)</f>
        <v>0</v>
      </c>
      <c r="AG22" s="351">
        <f>SUMIF(pm!$AB$7:$AM$7,AG$7,pm!$AB21:$AM21)+SUMIF(pm.35!$AB$7:$AM$7,AG$7,pm.35!$AB21:$AM21)</f>
        <v>0</v>
      </c>
      <c r="AH22" s="351">
        <f>SUMIF(pm!$AB$7:$AM$7,AH$7,pm!$AB21:$AM21)+SUMIF(pm.35!$AB$7:$AM$7,AH$7,pm.35!$AB21:$AM21)</f>
        <v>504.5</v>
      </c>
      <c r="AI22" s="351">
        <f>SUMIF(pm!$AB$7:$AM$7,AI$7,pm!$AB21:$AM21)+SUMIF(pm.35!$AB$7:$AM$7,AI$7,pm.35!$AB21:$AM21)</f>
        <v>0</v>
      </c>
      <c r="AJ22" s="351">
        <f>SUMIF(pm!$AB$7:$AM$7,AJ$7,pm!$AB21:$AM21)+SUMIF(pm.35!$AB$7:$AM$7,AJ$7,pm.35!$AB21:$AM21)</f>
        <v>0</v>
      </c>
      <c r="AK22" s="351">
        <f>SUMIF(pm!$AB$7:$AM$7,AK$7,pm!$AB21:$AM21)+SUMIF(pm.35!$AB$7:$AM$7,AK$7,pm.35!$AB21:$AM21)</f>
        <v>0</v>
      </c>
      <c r="AL22" s="351">
        <f>SUMIF(pm!$AB$7:$AM$7,AL$7,pm!$AB21:$AM21)+SUMIF(pm.35!$AB$7:$AM$7,AL$7,pm.35!$AB21:$AM21)</f>
        <v>2071</v>
      </c>
      <c r="AM22" s="351">
        <f>SUMIF(pm!$AB$7:$AM$7,AM$7,pm!$AB21:$AM21)+SUMIF(pm.35!$AB$7:$AM$7,AM$7,pm.35!$AB21:$AM21)</f>
        <v>0</v>
      </c>
      <c r="AN22" s="351">
        <f>SUMIF(pm!$AB$7:$AM$7,AN$7,pm!$AB21:$AM21)+SUMIF(pm.35!$AB$7:$AM$7,AN$7,pm.35!$AB21:$AM21)</f>
        <v>2993.9</v>
      </c>
      <c r="AO22" s="351">
        <f>SUMIF(pm!$AB$7:$AM$7,AO$7,pm!$AB21:$AM21)+SUMIF(pm.35!$AB$7:$AM$7,AO$7,pm.35!$AB21:$AM21)</f>
        <v>0</v>
      </c>
      <c r="AP22" s="351">
        <f>SUMIF(pm!$AB$7:$AM$7,AP$7,pm!$AB21:$AM21)+SUMIF(pm.35!$AB$7:$AM$7,AP$7,pm.35!$AB21:$AM21)</f>
        <v>0</v>
      </c>
      <c r="AQ22" s="351">
        <f>SUMIF(pm!$AB$7:$AM$7,AQ$7,pm!$AB21:$AM21)+SUMIF(pm.35!$AB$7:$AM$7,AQ$7,pm.35!$AB21:$AM21)</f>
        <v>0</v>
      </c>
      <c r="AR22" s="351">
        <f>SUMIF(pm!$AB$7:$AM$7,AR$7,pm!$AB21:$AM21)+SUMIF(pm.35!$AB$7:$AM$7,AR$7,pm.35!$AB21:$AM21)</f>
        <v>0</v>
      </c>
      <c r="AS22" s="352">
        <f>SUMIF(pm!$AB$7:$AM$7,AS$7,pm!$AB21:$AM21)+SUMIF(pm.35!$AB$7:$AM$7,AS$7,pm.35!$AB21:$AM21)</f>
        <v>0</v>
      </c>
      <c r="AT22" s="267">
        <f t="shared" si="1"/>
        <v>5569.4</v>
      </c>
      <c r="AU22" s="351">
        <f>SUMIF(pm!$AO$7:$BB$7,AU$7,pm!$AO21:$BB21)+SUMIF(pm.35!$AO$7:$BB$7,AU$7,pm.35!$AO21:$BB21)</f>
        <v>0</v>
      </c>
      <c r="AV22" s="351">
        <f>SUMIF(pm!$AO$7:$BB$7,AV$7,pm!$AO21:$BB21)+SUMIF(pm.35!$AO$7:$BB$7,AV$7,pm.35!$AO21:$BB21)</f>
        <v>0</v>
      </c>
      <c r="AW22" s="351">
        <f>SUMIF(pm!$AO$7:$BB$7,AW$7,pm!$AO21:$BB21)+SUMIF(pm.35!$AO$7:$BB$7,AW$7,pm.35!$AO21:$BB21)</f>
        <v>0</v>
      </c>
      <c r="AX22" s="351">
        <f>SUMIF(pm!$AO$7:$BB$7,AX$7,pm!$AO21:$BB21)+SUMIF(pm.35!$AO$7:$BB$7,AX$7,pm.35!$AO21:$BB21)</f>
        <v>0</v>
      </c>
      <c r="AY22" s="351">
        <f>SUMIF(pm!$AO$7:$BB$7,AY$7,pm!$AO21:$BB21)+SUMIF(pm.35!$AO$7:$BB$7,AY$7,pm.35!$AO21:$BB21)</f>
        <v>0</v>
      </c>
      <c r="AZ22" s="351">
        <f>SUMIF(pm!$AO$7:$BB$7,AZ$7,pm!$AO21:$BB21)+SUMIF(pm.35!$AO$7:$BB$7,AZ$7,pm.35!$AO21:$BB21)</f>
        <v>0</v>
      </c>
      <c r="BA22" s="351">
        <f>SUMIF(pm!$AO$7:$BB$7,BA$7,pm!$AO21:$BB21)+SUMIF(pm.35!$AO$7:$BB$7,BA$7,pm.35!$AO21:$BB21)</f>
        <v>0</v>
      </c>
      <c r="BB22" s="351">
        <f>SUMIF(pm!$AO$7:$BB$7,BB$7,pm!$AO21:$BB21)+SUMIF(pm.35!$AO$7:$BB$7,BB$7,pm.35!$AO21:$BB21)</f>
        <v>0</v>
      </c>
      <c r="BC22" s="351">
        <f>SUMIF(pm!$AO$7:$BB$7,BC$7,pm!$AO21:$BB21)+SUMIF(pm.35!$AO$7:$BB$7,BC$7,pm.35!$AO21:$BB21)</f>
        <v>0</v>
      </c>
      <c r="BD22" s="351">
        <f>SUMIF(pm!$AO$7:$BB$7,BD$7,pm!$AO21:$BB21)+SUMIF(pm.35!$AO$7:$BB$7,BD$7,pm.35!$AO21:$BB21)</f>
        <v>0</v>
      </c>
      <c r="BE22" s="351">
        <f>SUMIF(pm!$AO$7:$BB$7,BE$7,pm!$AO21:$BB21)+SUMIF(pm.35!$AO$7:$BB$7,BE$7,pm.35!$AO21:$BB21)</f>
        <v>0</v>
      </c>
      <c r="BF22" s="351">
        <f>SUMIF(pm!$AO$7:$BB$7,BF$7,pm!$AO21:$BB21)+SUMIF(pm.35!$AO$7:$BB$7,BF$7,pm.35!$AO21:$BB21)</f>
        <v>0</v>
      </c>
      <c r="BG22" s="351">
        <f>SUMIF(pm!$AO$7:$BB$7,BG$7,pm!$AO21:$BB21)+SUMIF(pm.35!$AO$7:$BB$7,BG$7,pm.35!$AO21:$BB21)</f>
        <v>0</v>
      </c>
      <c r="BH22" s="352">
        <f>SUMIF(pm!$AO$7:$BB$7,BH$7,pm!$AO21:$BB21)+SUMIF(pm.35!$AO$7:$BB$7,BH$7,pm.35!$AO21:$BB21)</f>
        <v>0</v>
      </c>
      <c r="BI22" s="267">
        <f t="shared" si="9"/>
        <v>0</v>
      </c>
      <c r="BJ22" s="267">
        <f>SUMIF(pm!$BD$7:$BM$7,BJ$7,pm!$BD21:$BM21)+SUMIF(pm.35!$BD$7:$BM$7,BJ$7,pm.35!$BD21:$BM21)</f>
        <v>0</v>
      </c>
      <c r="BK22" s="267">
        <f>SUMIF(pm!$BD$7:$BM$7,BK$7,pm!$BD21:$BM21)+SUMIF(pm.35!$BD$7:$BM$7,BK$7,pm.35!$BD21:$BM21)</f>
        <v>0</v>
      </c>
      <c r="BL22" s="267">
        <f>SUMIF(pm!$BD$7:$BM$7,BL$7,pm!$BD21:$BM21)+SUMIF(pm.35!$BD$7:$BM$7,BL$7,pm.35!$BD21:$BM21)</f>
        <v>0</v>
      </c>
      <c r="BM22" s="267">
        <f>SUMIF(pm!$BD$7:$BM$7,BM$7,pm!$BD21:$BM21)+SUMIF(pm.35!$BD$7:$BM$7,BM$7,pm.35!$BD21:$BM21)</f>
        <v>0</v>
      </c>
      <c r="BN22" s="267">
        <f>SUMIF(pm!$BD$7:$BM$7,BN$7,pm!$BD21:$BM21)+SUMIF(pm.35!$BD$7:$BM$7,BN$7,pm.35!$BD21:$BM21)</f>
        <v>0</v>
      </c>
      <c r="BO22" s="267">
        <f>SUMIF(pm!$BD$7:$BM$7,BO$7,pm!$BD21:$BM21)+SUMIF(pm.35!$BD$7:$BM$7,BO$7,pm.35!$BD21:$BM21)</f>
        <v>0</v>
      </c>
      <c r="BP22" s="267">
        <f>SUMIF(pm!$BD$7:$BM$7,BP$7,pm!$BD21:$BM21)+SUMIF(pm.35!$BD$7:$BM$7,BP$7,pm.35!$BD21:$BM21)</f>
        <v>0</v>
      </c>
      <c r="BQ22" s="267">
        <f>SUMIF(pm!$BD$7:$BM$7,BQ$7,pm!$BD21:$BM21)+SUMIF(pm.35!$BD$7:$BM$7,BQ$7,pm.35!$BD21:$BM21)</f>
        <v>0</v>
      </c>
      <c r="BR22" s="267">
        <f>SUMIF(pm!$BD$7:$BM$7,BR$7,pm!$BD21:$BM21)+SUMIF(pm.35!$BD$7:$BM$7,BR$7,pm.35!$BD21:$BM21)</f>
        <v>0</v>
      </c>
      <c r="BS22" s="267">
        <f>SUMIF(pm!$BD$7:$BM$7,BS$7,pm!$BD21:$BM21)+SUMIF(pm.35!$BD$7:$BM$7,BS$7,pm.35!$BD21:$BM21)</f>
        <v>0</v>
      </c>
      <c r="BT22" s="267">
        <f t="shared" si="10"/>
        <v>0</v>
      </c>
      <c r="BU22" s="267">
        <f t="shared" si="2"/>
        <v>6841.9</v>
      </c>
      <c r="BV22" s="350">
        <f>SUMIF(pm!$BO$7:$CB$7,BV$7,pm!$BO21:$CB21)+SUMIF(pm.35!$BO$7:$CB$7,BV$7,pm.35!$BO21:$CB21)</f>
        <v>0</v>
      </c>
      <c r="BW22" s="351">
        <f>SUMIF(pm!$BO$7:$CB$7,BW$7,pm!$BO21:$CB21)+SUMIF(pm.35!$BO$7:$CB$7,BW$7,pm.35!$BO21:$CB21)</f>
        <v>0</v>
      </c>
      <c r="BX22" s="351">
        <f>SUMIF(pm!$BO$7:$CB$7,BX$7,pm!$BO21:$CB21)+SUMIF(pm.35!$BO$7:$CB$7,BX$7,pm.35!$BO21:$CB21)</f>
        <v>0</v>
      </c>
      <c r="BY22" s="351">
        <f>SUMIF(pm!$BO$7:$CB$7,BY$7,pm!$BO21:$CB21)+SUMIF(pm.35!$BO$7:$CB$7,BY$7,pm.35!$BO21:$CB21)</f>
        <v>0</v>
      </c>
      <c r="BZ22" s="351">
        <f>SUMIF(pm!$BO$7:$CB$7,BZ$7,pm!$BO21:$CB21)+SUMIF(pm.35!$BO$7:$CB$7,BZ$7,pm.35!$BO21:$CB21)</f>
        <v>0</v>
      </c>
      <c r="CA22" s="351">
        <f>SUMIF(pm!$BO$7:$CB$7,CA$7,pm!$BO21:$CB21)+SUMIF(pm.35!$BO$7:$CB$7,CA$7,pm.35!$BO21:$CB21)</f>
        <v>0</v>
      </c>
      <c r="CB22" s="351">
        <f>SUMIF(pm!$BO$7:$CB$7,CB$7,pm!$BO21:$CB21)+SUMIF(pm.35!$BO$7:$CB$7,CB$7,pm.35!$BO21:$CB21)</f>
        <v>0</v>
      </c>
      <c r="CC22" s="351">
        <f>SUMIF(pm!$BO$7:$CB$7,CC$7,pm!$BO21:$CB21)+SUMIF(pm.35!$BO$7:$CB$7,CC$7,pm.35!$BO21:$CB21)</f>
        <v>0</v>
      </c>
      <c r="CD22" s="351">
        <f>SUMIF(pm!$BO$7:$CB$7,CD$7,pm!$BO21:$CB21)+SUMIF(pm.35!$BO$7:$CB$7,CD$7,pm.35!$BO21:$CB21)</f>
        <v>0</v>
      </c>
      <c r="CE22" s="351">
        <f>SUMIF(pm!$BO$7:$CB$7,CE$7,pm!$BO21:$CB21)+SUMIF(pm.35!$BO$7:$CB$7,CE$7,pm.35!$BO21:$CB21)</f>
        <v>0</v>
      </c>
      <c r="CF22" s="351">
        <f>SUMIF(pm!$BO$7:$CB$7,CF$7,pm!$BO21:$CB21)+SUMIF(pm.35!$BO$7:$CB$7,CF$7,pm.35!$BO21:$CB21)</f>
        <v>0</v>
      </c>
      <c r="CG22" s="351">
        <f>SUMIF(pm!$BO$7:$CB$7,CG$7,pm!$BO21:$CB21)+SUMIF(pm.35!$BO$7:$CB$7,CG$7,pm.35!$BO21:$CB21)</f>
        <v>0</v>
      </c>
      <c r="CH22" s="351">
        <f>SUMIF(pm!$BO$7:$CB$7,CH$7,pm!$BO21:$CB21)+SUMIF(pm.35!$BO$7:$CB$7,CH$7,pm.35!$BO21:$CB21)</f>
        <v>449.7</v>
      </c>
      <c r="CI22" s="351">
        <f>SUMIF(pm!$BO$7:$CB$7,CI$7,pm!$BO21:$CB21)+SUMIF(pm.35!$BO$7:$CB$7,CI$7,pm.35!$BO21:$CB21)</f>
        <v>3338.4</v>
      </c>
      <c r="CJ22" s="351">
        <f>SUMIF(pm!$BO$7:$CB$7,CJ$7,pm!$BO21:$CB21)+SUMIF(pm.35!$BO$7:$CB$7,CJ$7,pm.35!$BO21:$CB21)</f>
        <v>0</v>
      </c>
      <c r="CK22" s="352">
        <f>SUMIF(pm!$BO$7:$CB$7,CK$7,pm!$BO21:$CB21)+SUMIF(pm.35!$BO$7:$CB$7,CK$7,pm.35!$BO21:$CB21)</f>
        <v>0</v>
      </c>
      <c r="CL22" s="267">
        <f t="shared" si="11"/>
        <v>3788.1</v>
      </c>
      <c r="CM22" s="267">
        <f>SUMIF(pm!$CD$7:$CO$7,CM$7,pm!$CD21:$CO21)+SUMIF(pm.35!$CD$7:$CO$7,CM$7,pm.35!$CD21:$CO21)</f>
        <v>0</v>
      </c>
      <c r="CN22" s="267">
        <f>SUMIF(pm!$CD$7:$CO$7,CN$7,pm!$CD21:$CO21)+SUMIF(pm.35!$CD$7:$CO$7,CN$7,pm.35!$CD21:$CO21)</f>
        <v>0</v>
      </c>
      <c r="CO22" s="267">
        <f>SUMIF(pm!$CD$7:$CO$7,CO$7,pm!$CD21:$CO21)+SUMIF(pm.35!$CD$7:$CO$7,CO$7,pm.35!$CD21:$CO21)</f>
        <v>0</v>
      </c>
      <c r="CP22" s="267">
        <f>SUMIF(pm!$CD$7:$CO$7,CP$7,pm!$CD21:$CO21)+SUMIF(pm.35!$CD$7:$CO$7,CP$7,pm.35!$CD21:$CO21)</f>
        <v>0</v>
      </c>
      <c r="CQ22" s="267">
        <f>SUMIF(pm!$CD$7:$CO$7,CQ$7,pm!$CD21:$CO21)+SUMIF(pm.35!$CD$7:$CO$7,CQ$7,pm.35!$CD21:$CO21)</f>
        <v>0</v>
      </c>
      <c r="CR22" s="267">
        <f>SUMIF(pm!$CD$7:$CO$7,CR$7,pm!$CD21:$CO21)+SUMIF(pm.35!$CD$7:$CO$7,CR$7,pm.35!$CD21:$CO21)</f>
        <v>0</v>
      </c>
      <c r="CS22" s="267">
        <f>SUMIF(pm!$CD$7:$CO$7,CS$7,pm!$CD21:$CO21)+SUMIF(pm.35!$CD$7:$CO$7,CS$7,pm.35!$CD21:$CO21)</f>
        <v>0</v>
      </c>
      <c r="CT22" s="267">
        <f>SUMIF(pm!$CD$7:$CO$7,CT$7,pm!$CD21:$CO21)+SUMIF(pm.35!$CD$7:$CO$7,CT$7,pm.35!$CD21:$CO21)</f>
        <v>0</v>
      </c>
      <c r="CU22" s="267">
        <f>SUMIF(pm!$CD$7:$CO$7,CU$7,pm!$CD21:$CO21)+SUMIF(pm.35!$CD$7:$CO$7,CU$7,pm.35!$CD21:$CO21)</f>
        <v>0</v>
      </c>
      <c r="CV22" s="267">
        <f>SUMIF(pm!$CD$7:$CO$7,CV$7,pm!$CD21:$CO21)+SUMIF(pm.35!$CD$7:$CO$7,CV$7,pm.35!$CD21:$CO21)</f>
        <v>0</v>
      </c>
      <c r="CW22" s="267">
        <f>SUMIF(pm!$CD$7:$CO$7,CW$7,pm!$CD21:$CO21)+SUMIF(pm.35!$CD$7:$CO$7,CW$7,pm.35!$CD21:$CO21)</f>
        <v>0</v>
      </c>
      <c r="CX22" s="267">
        <f>SUMIF(pm!$CD$7:$CO$7,CX$7,pm!$CD21:$CO21)+SUMIF(pm.35!$CD$7:$CO$7,CX$7,pm.35!$CD21:$CO21)</f>
        <v>0</v>
      </c>
      <c r="CY22" s="267">
        <f>SUMIF(pm!$CD$7:$CO$7,CY$7,pm!$CD21:$CO21)+SUMIF(pm.35!$CD$7:$CO$7,CY$7,pm.35!$CD21:$CO21)</f>
        <v>0</v>
      </c>
      <c r="CZ22" s="267">
        <f>SUMIF(pm!$CD$7:$CO$7,CZ$7,pm!$CD21:$CO21)+SUMIF(pm.35!$CD$7:$CO$7,CZ$7,pm.35!$CD21:$CO21)</f>
        <v>0</v>
      </c>
      <c r="DA22" s="267">
        <f t="shared" si="12"/>
        <v>0</v>
      </c>
      <c r="DB22" s="267">
        <f t="shared" si="13"/>
        <v>3788.1</v>
      </c>
      <c r="DC22" s="267">
        <f t="shared" si="14"/>
        <v>10630</v>
      </c>
      <c r="DD22" s="248">
        <f>DC22-coal!AS20</f>
        <v>0</v>
      </c>
      <c r="DE22" s="268">
        <f t="shared" si="15"/>
        <v>0</v>
      </c>
      <c r="DF22" s="269">
        <f t="shared" si="15"/>
        <v>530.5</v>
      </c>
      <c r="DG22" s="269">
        <f t="shared" si="15"/>
        <v>504.5</v>
      </c>
      <c r="DH22" s="269">
        <f t="shared" si="15"/>
        <v>0</v>
      </c>
      <c r="DI22" s="269">
        <f t="shared" si="15"/>
        <v>0</v>
      </c>
      <c r="DJ22" s="269">
        <f t="shared" si="15"/>
        <v>0</v>
      </c>
      <c r="DK22" s="269">
        <f t="shared" si="15"/>
        <v>0</v>
      </c>
      <c r="DL22" s="269">
        <f t="shared" si="15"/>
        <v>0</v>
      </c>
      <c r="DM22" s="269">
        <f t="shared" si="15"/>
        <v>0</v>
      </c>
      <c r="DN22" s="269">
        <f t="shared" si="15"/>
        <v>2071</v>
      </c>
      <c r="DO22" s="269">
        <f t="shared" si="16"/>
        <v>0</v>
      </c>
      <c r="DP22" s="269">
        <f t="shared" si="16"/>
        <v>2993.9</v>
      </c>
      <c r="DQ22" s="269">
        <f t="shared" si="16"/>
        <v>0</v>
      </c>
      <c r="DR22" s="269">
        <f t="shared" si="16"/>
        <v>0</v>
      </c>
      <c r="DS22" s="269">
        <f t="shared" si="16"/>
        <v>1191.7</v>
      </c>
      <c r="DT22" s="269">
        <f t="shared" si="16"/>
        <v>3338.4</v>
      </c>
      <c r="DU22" s="269">
        <f t="shared" si="16"/>
        <v>0</v>
      </c>
      <c r="DV22" s="269">
        <f t="shared" si="16"/>
        <v>0</v>
      </c>
      <c r="DW22" s="269">
        <f t="shared" si="16"/>
        <v>0</v>
      </c>
      <c r="DX22" s="270">
        <f t="shared" si="16"/>
        <v>0</v>
      </c>
      <c r="DY22" s="271">
        <f t="shared" si="5"/>
        <v>10630</v>
      </c>
      <c r="EA22" s="293">
        <f>SUMIF(kau!$AI$7:$BD$7,EA$7,kau!$AI21:$BD21)+SUMIF(pm.35!$GF$7:$GW$7,EA$7,pm.35!$GF21:$GW21)+SUMIF(pm!$GF$7:$GW$7,EA$7,pm!$GF21:$GW21)</f>
        <v>0</v>
      </c>
      <c r="EB22" s="294">
        <f>SUMIF(kau!$AI$7:$BD$7,EB$7,kau!$AI21:$BD21)+SUMIF(pm.35!$GF$7:$GW$7,EB$7,pm.35!$GF21:$GW21)+SUMIF(pm!$GF$7:$GW$7,EB$7,pm!$GF21:$GW21)</f>
        <v>0</v>
      </c>
      <c r="EC22" s="294">
        <f>SUMIF(kau!$AI$7:$BD$7,EC$7,kau!$AI21:$BD21)+SUMIF(pm.35!$GF$7:$GW$7,EC$7,pm.35!$GF21:$GW21)+SUMIF(pm!$GF$7:$GW$7,EC$7,pm!$GF21:$GW21)</f>
        <v>0</v>
      </c>
      <c r="ED22" s="294">
        <f>SUMIF(kau!$AI$7:$BD$7,ED$7,kau!$AI21:$BD21)+SUMIF(pm.35!$GF$7:$GW$7,ED$7,pm.35!$GF21:$GW21)+SUMIF(pm!$GF$7:$GW$7,ED$7,pm!$GF21:$GW21)</f>
        <v>0</v>
      </c>
      <c r="EE22" s="294">
        <f>SUMIF(kau!$AI$7:$BD$7,EE$7,kau!$AI21:$BD21)+SUMIF(pm.35!$GF$7:$GW$7,EE$7,pm.35!$GF21:$GW21)+SUMIF(pm!$GF$7:$GW$7,EE$7,pm!$GF21:$GW21)</f>
        <v>0</v>
      </c>
      <c r="EF22" s="294">
        <f>SUMIF(kau!$AI$7:$BD$7,EF$7,kau!$AI21:$BD21)+SUMIF(pm.35!$GF$7:$GW$7,EF$7,pm.35!$GF21:$GW21)+SUMIF(pm!$GF$7:$GW$7,EF$7,pm!$GF21:$GW21)</f>
        <v>0</v>
      </c>
      <c r="EG22" s="294">
        <f>SUMIF(kau!$AI$7:$BD$7,EG$7,kau!$AI21:$BD21)+SUMIF(pm.35!$GF$7:$GW$7,EG$7,pm.35!$GF21:$GW21)+SUMIF(pm!$GF$7:$GW$7,EG$7,pm!$GF21:$GW21)</f>
        <v>0</v>
      </c>
      <c r="EH22" s="294">
        <f>SUMIF(kau!$AI$7:$BD$7,EH$7,kau!$AI21:$BD21)+SUMIF(pm.35!$GF$7:$GW$7,EH$7,pm.35!$GF21:$GW21)+SUMIF(pm!$GF$7:$GW$7,EH$7,pm!$GF21:$GW21)</f>
        <v>0</v>
      </c>
      <c r="EI22" s="294">
        <f>SUMIF(kau!$AI$7:$BD$7,EI$7,kau!$AI21:$BD21)+SUMIF(pm.35!$GF$7:$GW$7,EI$7,pm.35!$GF21:$GW21)+SUMIF(pm!$GF$7:$GW$7,EI$7,pm!$GF21:$GW21)</f>
        <v>0</v>
      </c>
      <c r="EJ22" s="294">
        <f>SUMIF(kau!$AI$7:$BD$7,EJ$7,kau!$AI21:$BD21)+SUMIF(pm.35!$GF$7:$GW$7,EJ$7,pm.35!$GF21:$GW21)+SUMIF(pm!$GF$7:$GW$7,EJ$7,pm!$GF21:$GW21)</f>
        <v>0</v>
      </c>
      <c r="EK22" s="294">
        <f>SUMIF(kau!$AI$7:$BD$7,EK$7,kau!$AI21:$BD21)+SUMIF(pm.35!$GF$7:$GW$7,EK$7,pm.35!$GF21:$GW21)+SUMIF(pm!$GF$7:$GW$7,EK$7,pm!$GF21:$GW21)</f>
        <v>0</v>
      </c>
      <c r="EL22" s="294">
        <f>SUMIF(kau!$AI$7:$BD$7,EL$7,kau!$AI21:$BD21)+SUMIF(pm.35!$GF$7:$GW$7,EL$7,pm.35!$GF21:$GW21)+SUMIF(pm!$GF$7:$GW$7,EL$7,pm!$GF21:$GW21)</f>
        <v>0</v>
      </c>
      <c r="EM22" s="294">
        <f>SUMIF(kau!$AI$7:$BD$7,EM$7,kau!$AI21:$BD21)+SUMIF(pm.35!$GF$7:$GW$7,EM$7,pm.35!$GF21:$GW21)+SUMIF(pm!$GF$7:$GW$7,EM$7,pm!$GF21:$GW21)</f>
        <v>381.59999999999997</v>
      </c>
      <c r="EN22" s="294">
        <f>SUMIF(kau!$AI$7:$BD$7,EN$7,kau!$AI21:$BD21)+SUMIF(pm.35!$GF$7:$GW$7,EN$7,pm.35!$GF21:$GW21)+SUMIF(pm!$GF$7:$GW$7,EN$7,pm!$GF21:$GW21)</f>
        <v>0</v>
      </c>
      <c r="EO22" s="294">
        <f>SUMIF(kau!$AI$7:$BD$7,EO$7,kau!$AI21:$BD21)+SUMIF(pm.35!$GF$7:$GW$7,EO$7,pm.35!$GF21:$GW21)+SUMIF(pm!$GF$7:$GW$7,EO$7,pm!$GF21:$GW21)</f>
        <v>0</v>
      </c>
      <c r="EP22" s="294">
        <f>SUMIF(kau!$AI$7:$BD$7,EP$7,kau!$AI21:$BD21)+SUMIF(pm.35!$GF$7:$GW$7,EP$7,pm.35!$GF21:$GW21)+SUMIF(pm!$GF$7:$GW$7,EP$7,pm!$GF21:$GW21)</f>
        <v>344</v>
      </c>
      <c r="EQ22" s="294">
        <f>SUMIF(kau!$AI$7:$BD$7,EQ$7,kau!$AI21:$BD21)+SUMIF(pm.35!$GF$7:$GW$7,EQ$7,pm.35!$GF21:$GW21)+SUMIF(pm!$GF$7:$GW$7,EQ$7,pm!$GF21:$GW21)</f>
        <v>0</v>
      </c>
      <c r="ER22" s="294">
        <f>SUMIF(kau!$AI$7:$BD$7,ER$7,kau!$AI21:$BD21)+SUMIF(pm.35!$GF$7:$GW$7,ER$7,pm.35!$GF21:$GW21)+SUMIF(pm!$GF$7:$GW$7,ER$7,pm!$GF21:$GW21)</f>
        <v>0</v>
      </c>
      <c r="ES22" s="294">
        <f>SUMIF(kau!$AI$7:$BD$7,ES$7,kau!$AI21:$BD21)+SUMIF(pm.35!$GF$7:$GW$7,ES$7,pm.35!$GF21:$GW21)+SUMIF(pm!$GF$7:$GW$7,ES$7,pm!$GF21:$GW21)</f>
        <v>0</v>
      </c>
      <c r="ET22" s="311">
        <f>SUMIF(kau!$AI$7:$BD$7,ET$7,kau!$AI21:$BD21)+SUMIF(pm.35!$GF$7:$GW$7,ET$7,pm.35!$GF21:$GW21)+SUMIF(pm!$GF$7:$GW$7,ET$7,pm!$GF21:$GW21)</f>
        <v>0</v>
      </c>
      <c r="EU22" s="314">
        <f t="shared" si="6"/>
        <v>725.59999999999991</v>
      </c>
    </row>
    <row r="23" spans="1:151" ht="12" customHeight="1">
      <c r="A23" s="273">
        <f t="shared" si="7"/>
        <v>45153</v>
      </c>
      <c r="B23" s="350">
        <f>SUMIF(pm.35!$C$7:$M$7,B$7,pm.35!$C22:$M22)+SUMIF(pm!$C$7:$M$7,B$7,pm!$C22:$M22)+SUMIF(kau!$M$7:$Q$7,B$7,kau!$M22:$Q22)</f>
        <v>0</v>
      </c>
      <c r="C23" s="351">
        <f>SUMIF(pm.35!$C$7:$M$7,C$7,pm.35!$C22:$M22)+SUMIF(pm!$C$7:$M$7,C$7,pm!$C22:$M22)+SUMIF(kau!$M$7:$Q$7,C$7,kau!$M22:$Q22)</f>
        <v>0</v>
      </c>
      <c r="D23" s="351">
        <f>SUMIF(pm.35!$C$7:$M$7,D$7,pm.35!$C22:$M22)+SUMIF(pm!$C$7:$M$7,D$7,pm!$C22:$M22)+SUMIF(kau!$M$7:$Q$7,D$7,kau!$M22:$Q22)</f>
        <v>0</v>
      </c>
      <c r="E23" s="351">
        <f>SUMIF(pm.35!$C$7:$M$7,E$7,pm.35!$C22:$M22)+SUMIF(pm!$C$7:$M$7,E$7,pm!$C22:$M22)+SUMIF(kau!$M$7:$Q$7,E$7,kau!$M22:$Q22)</f>
        <v>0</v>
      </c>
      <c r="F23" s="351">
        <f>SUMIF(pm.35!$C$7:$M$7,F$7,pm.35!$C22:$M22)+SUMIF(pm!$C$7:$M$7,F$7,pm!$C22:$M22)+SUMIF(kau!$M$7:$Q$7,F$7,kau!$M22:$Q22)</f>
        <v>0</v>
      </c>
      <c r="G23" s="351">
        <f>SUMIF(pm.35!$C$7:$M$7,G$7,pm.35!$C22:$M22)+SUMIF(pm!$C$7:$M$7,G$7,pm!$C22:$M22)+SUMIF(kau!$M$7:$Q$7,G$7,kau!$M22:$Q22)</f>
        <v>0</v>
      </c>
      <c r="H23" s="351">
        <f>SUMIF(pm.35!$C$7:$M$7,H$7,pm.35!$C22:$M22)+SUMIF(pm!$C$7:$M$7,H$7,pm!$C22:$M22)+SUMIF(kau!$M$7:$Q$7,H$7,kau!$M22:$Q22)</f>
        <v>0</v>
      </c>
      <c r="I23" s="351">
        <f>SUMIF(pm.35!$C$7:$M$7,I$7,pm.35!$C22:$M22)+SUMIF(pm!$C$7:$M$7,I$7,pm!$C22:$M22)+SUMIF(kau!$M$7:$Q$7,I$7,kau!$M22:$Q22)</f>
        <v>0</v>
      </c>
      <c r="J23" s="351">
        <f>SUMIF(pm.35!$C$7:$M$7,J$7,pm.35!$C22:$M22)+SUMIF(pm!$C$7:$M$7,J$7,pm!$C22:$M22)+SUMIF(kau!$M$7:$Q$7,J$7,kau!$M22:$Q22)</f>
        <v>0</v>
      </c>
      <c r="K23" s="351">
        <f>SUMIF(pm.35!$C$7:$M$7,K$7,pm.35!$C22:$M22)+SUMIF(pm!$C$7:$M$7,K$7,pm!$C22:$M22)+SUMIF(kau!$M$7:$Q$7,K$7,kau!$M22:$Q22)</f>
        <v>0</v>
      </c>
      <c r="L23" s="351">
        <f>SUMIF(pm.35!$C$7:$M$7,L$7,pm.35!$C22:$M22)+SUMIF(pm!$C$7:$M$7,L$7,pm!$C22:$M22)+SUMIF(kau!$M$7:$Q$7,L$7,kau!$M22:$Q22)</f>
        <v>0</v>
      </c>
      <c r="M23" s="351">
        <f>SUMIF(pm.35!$C$7:$M$7,M$7,pm.35!$C22:$M22)+SUMIF(pm!$C$7:$M$7,M$7,pm!$C22:$M22)+SUMIF(kau!$M$7:$Q$7,M$7,kau!$M22:$Q22)</f>
        <v>0</v>
      </c>
      <c r="N23" s="352">
        <f>SUMIF(pm.35!$C$7:$M$7,N$7,pm.35!$C22:$M22)+SUMIF(pm!$C$7:$M$7,N$7,pm!$C22:$M22)+SUMIF(kau!$M$7:$Q$7,N$7,kau!$M22:$Q22)</f>
        <v>0</v>
      </c>
      <c r="O23" s="267">
        <f t="shared" si="0"/>
        <v>0</v>
      </c>
      <c r="P23" s="351">
        <f>SUMIF(pm!$O$7:$Z$7,P$7,pm!$O22:$Z22)+SUMIF(pm.35!$O$7:$Z$7,P$7,pm.35!$O22:$Z22)+SUMIF(kau!$S$7:$AG$7,P$7,kau!$S22:$AG22)</f>
        <v>0</v>
      </c>
      <c r="Q23" s="351">
        <f>SUMIF(pm!$O$7:$Z$7,Q$7,pm!$O22:$Z22)+SUMIF(pm.35!$O$7:$Z$7,Q$7,pm.35!$O22:$Z22)+SUMIF(kau!$S$7:$AG$7,Q$7,kau!$S22:$AG22)</f>
        <v>0</v>
      </c>
      <c r="R23" s="351">
        <f>SUMIF(pm!$O$7:$Z$7,R$7,pm!$O22:$Z22)+SUMIF(pm.35!$O$7:$Z$7,R$7,pm.35!$O22:$Z22)+SUMIF(kau!$S$7:$AG$7,R$7,kau!$S22:$AG22)</f>
        <v>0</v>
      </c>
      <c r="S23" s="351">
        <f>SUMIF(pm!$O$7:$Z$7,S$7,pm!$O22:$Z22)+SUMIF(pm.35!$O$7:$Z$7,S$7,pm.35!$O22:$Z22)+SUMIF(kau!$S$7:$AG$7,S$7,kau!$S22:$AG22)</f>
        <v>0</v>
      </c>
      <c r="T23" s="351">
        <f>SUMIF(pm!$O$7:$Z$7,T$7,pm!$O22:$Z22)+SUMIF(pm.35!$O$7:$Z$7,T$7,pm.35!$O22:$Z22)+SUMIF(kau!$S$7:$AG$7,T$7,kau!$S22:$AG22)</f>
        <v>0</v>
      </c>
      <c r="U23" s="351">
        <f>SUMIF(pm!$O$7:$Z$7,U$7,pm!$O22:$Z22)+SUMIF(pm.35!$O$7:$Z$7,U$7,pm.35!$O22:$Z22)+SUMIF(kau!$S$7:$AG$7,U$7,kau!$S22:$AG22)</f>
        <v>0</v>
      </c>
      <c r="V23" s="351">
        <f>SUMIF(pm!$O$7:$Z$7,V$7,pm!$O22:$Z22)+SUMIF(pm.35!$O$7:$Z$7,V$7,pm.35!$O22:$Z22)+SUMIF(kau!$S$7:$AG$7,V$7,kau!$S22:$AG22)</f>
        <v>0</v>
      </c>
      <c r="W23" s="351">
        <f>SUMIF(pm!$O$7:$Z$7,W$7,pm!$O22:$Z22)+SUMIF(pm.35!$O$7:$Z$7,W$7,pm.35!$O22:$Z22)+SUMIF(kau!$S$7:$AG$7,W$7,kau!$S22:$AG22)</f>
        <v>0</v>
      </c>
      <c r="X23" s="351">
        <f>SUMIF(pm!$O$7:$Z$7,X$7,pm!$O22:$Z22)+SUMIF(pm.35!$O$7:$Z$7,X$7,pm.35!$O22:$Z22)+SUMIF(kau!$S$7:$AG$7,X$7,kau!$S22:$AG22)</f>
        <v>0</v>
      </c>
      <c r="Y23" s="351">
        <f>SUMIF(pm!$O$7:$Z$7,Y$7,pm!$O22:$Z22)+SUMIF(pm.35!$O$7:$Z$7,Y$7,pm.35!$O22:$Z22)+SUMIF(kau!$S$7:$AG$7,Y$7,kau!$S22:$AG22)</f>
        <v>0</v>
      </c>
      <c r="Z23" s="351">
        <f>SUMIF(pm!$O$7:$Z$7,Z$7,pm!$O22:$Z22)+SUMIF(pm.35!$O$7:$Z$7,Z$7,pm.35!$O22:$Z22)+SUMIF(kau!$S$7:$AG$7,Z$7,kau!$S22:$AG22)</f>
        <v>0</v>
      </c>
      <c r="AA23" s="351">
        <f>SUMIF(pm!$O$7:$Z$7,AA$7,pm!$O22:$Z22)+SUMIF(pm.35!$O$7:$Z$7,AA$7,pm.35!$O22:$Z22)+SUMIF(kau!$S$7:$AG$7,AA$7,kau!$S22:$AG22)</f>
        <v>1694.6</v>
      </c>
      <c r="AB23" s="351">
        <f>SUMIF(pm!$O$7:$Z$7,AB$7,pm!$O22:$Z22)+SUMIF(pm.35!$O$7:$Z$7,AB$7,pm.35!$O22:$Z22)+SUMIF(kau!$S$7:$AG$7,AB$7,kau!$S22:$AG22)</f>
        <v>0</v>
      </c>
      <c r="AC23" s="351">
        <f>SUMIF(pm!$O$7:$Z$7,AC$7,pm!$O22:$Z22)+SUMIF(pm.35!$O$7:$Z$7,AC$7,pm.35!$O22:$Z22)+SUMIF(kau!$S$7:$AG$7,AC$7,kau!$S22:$AG22)</f>
        <v>0</v>
      </c>
      <c r="AD23" s="352">
        <f>SUMIF(pm!$O$7:$Z$7,AD$7,pm!$O22:$Z22)+SUMIF(pm.35!$O$7:$Z$7,AD$7,pm.35!$O22:$Z22)+SUMIF(kau!$S$7:$AG$7,AD$7,kau!$S22:$AG22)</f>
        <v>0</v>
      </c>
      <c r="AE23" s="267">
        <f t="shared" si="8"/>
        <v>1694.6</v>
      </c>
      <c r="AF23" s="351">
        <f>SUMIF(pm!$AB$7:$AM$7,AF$7,pm!$AB22:$AM22)+SUMIF(pm.35!$AB$7:$AM$7,AF$7,pm.35!$AB22:$AM22)</f>
        <v>0</v>
      </c>
      <c r="AG23" s="351">
        <f>SUMIF(pm!$AB$7:$AM$7,AG$7,pm!$AB22:$AM22)+SUMIF(pm.35!$AB$7:$AM$7,AG$7,pm.35!$AB22:$AM22)</f>
        <v>451.4</v>
      </c>
      <c r="AH23" s="351">
        <f>SUMIF(pm!$AB$7:$AM$7,AH$7,pm!$AB22:$AM22)+SUMIF(pm.35!$AB$7:$AM$7,AH$7,pm.35!$AB22:$AM22)</f>
        <v>0</v>
      </c>
      <c r="AI23" s="351">
        <f>SUMIF(pm!$AB$7:$AM$7,AI$7,pm!$AB22:$AM22)+SUMIF(pm.35!$AB$7:$AM$7,AI$7,pm.35!$AB22:$AM22)</f>
        <v>0</v>
      </c>
      <c r="AJ23" s="351">
        <f>SUMIF(pm!$AB$7:$AM$7,AJ$7,pm!$AB22:$AM22)+SUMIF(pm.35!$AB$7:$AM$7,AJ$7,pm.35!$AB22:$AM22)</f>
        <v>0</v>
      </c>
      <c r="AK23" s="351">
        <f>SUMIF(pm!$AB$7:$AM$7,AK$7,pm!$AB22:$AM22)+SUMIF(pm.35!$AB$7:$AM$7,AK$7,pm.35!$AB22:$AM22)</f>
        <v>0</v>
      </c>
      <c r="AL23" s="351">
        <f>SUMIF(pm!$AB$7:$AM$7,AL$7,pm!$AB22:$AM22)+SUMIF(pm.35!$AB$7:$AM$7,AL$7,pm.35!$AB22:$AM22)</f>
        <v>1540.1</v>
      </c>
      <c r="AM23" s="351">
        <f>SUMIF(pm!$AB$7:$AM$7,AM$7,pm!$AB22:$AM22)+SUMIF(pm.35!$AB$7:$AM$7,AM$7,pm.35!$AB22:$AM22)</f>
        <v>0</v>
      </c>
      <c r="AN23" s="351">
        <f>SUMIF(pm!$AB$7:$AM$7,AN$7,pm!$AB22:$AM22)+SUMIF(pm.35!$AB$7:$AM$7,AN$7,pm.35!$AB22:$AM22)</f>
        <v>634.4</v>
      </c>
      <c r="AO23" s="351">
        <f>SUMIF(pm!$AB$7:$AM$7,AO$7,pm!$AB22:$AM22)+SUMIF(pm.35!$AB$7:$AM$7,AO$7,pm.35!$AB22:$AM22)</f>
        <v>0</v>
      </c>
      <c r="AP23" s="351">
        <f>SUMIF(pm!$AB$7:$AM$7,AP$7,pm!$AB22:$AM22)+SUMIF(pm.35!$AB$7:$AM$7,AP$7,pm.35!$AB22:$AM22)</f>
        <v>0</v>
      </c>
      <c r="AQ23" s="351">
        <f>SUMIF(pm!$AB$7:$AM$7,AQ$7,pm!$AB22:$AM22)+SUMIF(pm.35!$AB$7:$AM$7,AQ$7,pm.35!$AB22:$AM22)</f>
        <v>0</v>
      </c>
      <c r="AR23" s="351">
        <f>SUMIF(pm!$AB$7:$AM$7,AR$7,pm!$AB22:$AM22)+SUMIF(pm.35!$AB$7:$AM$7,AR$7,pm.35!$AB22:$AM22)</f>
        <v>0</v>
      </c>
      <c r="AS23" s="352">
        <f>SUMIF(pm!$AB$7:$AM$7,AS$7,pm!$AB22:$AM22)+SUMIF(pm.35!$AB$7:$AM$7,AS$7,pm.35!$AB22:$AM22)</f>
        <v>0</v>
      </c>
      <c r="AT23" s="267">
        <f t="shared" si="1"/>
        <v>2625.9</v>
      </c>
      <c r="AU23" s="351">
        <f>SUMIF(pm!$AO$7:$BB$7,AU$7,pm!$AO22:$BB22)+SUMIF(pm.35!$AO$7:$BB$7,AU$7,pm.35!$AO22:$BB22)</f>
        <v>0</v>
      </c>
      <c r="AV23" s="351">
        <f>SUMIF(pm!$AO$7:$BB$7,AV$7,pm!$AO22:$BB22)+SUMIF(pm.35!$AO$7:$BB$7,AV$7,pm.35!$AO22:$BB22)</f>
        <v>0</v>
      </c>
      <c r="AW23" s="351">
        <f>SUMIF(pm!$AO$7:$BB$7,AW$7,pm!$AO22:$BB22)+SUMIF(pm.35!$AO$7:$BB$7,AW$7,pm.35!$AO22:$BB22)</f>
        <v>0</v>
      </c>
      <c r="AX23" s="351">
        <f>SUMIF(pm!$AO$7:$BB$7,AX$7,pm!$AO22:$BB22)+SUMIF(pm.35!$AO$7:$BB$7,AX$7,pm.35!$AO22:$BB22)</f>
        <v>0</v>
      </c>
      <c r="AY23" s="351">
        <f>SUMIF(pm!$AO$7:$BB$7,AY$7,pm!$AO22:$BB22)+SUMIF(pm.35!$AO$7:$BB$7,AY$7,pm.35!$AO22:$BB22)</f>
        <v>0</v>
      </c>
      <c r="AZ23" s="351">
        <f>SUMIF(pm!$AO$7:$BB$7,AZ$7,pm!$AO22:$BB22)+SUMIF(pm.35!$AO$7:$BB$7,AZ$7,pm.35!$AO22:$BB22)</f>
        <v>0</v>
      </c>
      <c r="BA23" s="351">
        <f>SUMIF(pm!$AO$7:$BB$7,BA$7,pm!$AO22:$BB22)+SUMIF(pm.35!$AO$7:$BB$7,BA$7,pm.35!$AO22:$BB22)</f>
        <v>0</v>
      </c>
      <c r="BB23" s="351">
        <f>SUMIF(pm!$AO$7:$BB$7,BB$7,pm!$AO22:$BB22)+SUMIF(pm.35!$AO$7:$BB$7,BB$7,pm.35!$AO22:$BB22)</f>
        <v>0</v>
      </c>
      <c r="BC23" s="351">
        <f>SUMIF(pm!$AO$7:$BB$7,BC$7,pm!$AO22:$BB22)+SUMIF(pm.35!$AO$7:$BB$7,BC$7,pm.35!$AO22:$BB22)</f>
        <v>0</v>
      </c>
      <c r="BD23" s="351">
        <f>SUMIF(pm!$AO$7:$BB$7,BD$7,pm!$AO22:$BB22)+SUMIF(pm.35!$AO$7:$BB$7,BD$7,pm.35!$AO22:$BB22)</f>
        <v>0</v>
      </c>
      <c r="BE23" s="351">
        <f>SUMIF(pm!$AO$7:$BB$7,BE$7,pm!$AO22:$BB22)+SUMIF(pm.35!$AO$7:$BB$7,BE$7,pm.35!$AO22:$BB22)</f>
        <v>0</v>
      </c>
      <c r="BF23" s="351">
        <f>SUMIF(pm!$AO$7:$BB$7,BF$7,pm!$AO22:$BB22)+SUMIF(pm.35!$AO$7:$BB$7,BF$7,pm.35!$AO22:$BB22)</f>
        <v>0</v>
      </c>
      <c r="BG23" s="351">
        <f>SUMIF(pm!$AO$7:$BB$7,BG$7,pm!$AO22:$BB22)+SUMIF(pm.35!$AO$7:$BB$7,BG$7,pm.35!$AO22:$BB22)</f>
        <v>0</v>
      </c>
      <c r="BH23" s="352">
        <f>SUMIF(pm!$AO$7:$BB$7,BH$7,pm!$AO22:$BB22)+SUMIF(pm.35!$AO$7:$BB$7,BH$7,pm.35!$AO22:$BB22)</f>
        <v>0</v>
      </c>
      <c r="BI23" s="267">
        <f t="shared" si="9"/>
        <v>0</v>
      </c>
      <c r="BJ23" s="267">
        <f>SUMIF(pm!$BD$7:$BM$7,BJ$7,pm!$BD22:$BM22)+SUMIF(pm.35!$BD$7:$BM$7,BJ$7,pm.35!$BD22:$BM22)</f>
        <v>0</v>
      </c>
      <c r="BK23" s="267">
        <f>SUMIF(pm!$BD$7:$BM$7,BK$7,pm!$BD22:$BM22)+SUMIF(pm.35!$BD$7:$BM$7,BK$7,pm.35!$BD22:$BM22)</f>
        <v>0</v>
      </c>
      <c r="BL23" s="267">
        <f>SUMIF(pm!$BD$7:$BM$7,BL$7,pm!$BD22:$BM22)+SUMIF(pm.35!$BD$7:$BM$7,BL$7,pm.35!$BD22:$BM22)</f>
        <v>0</v>
      </c>
      <c r="BM23" s="267">
        <f>SUMIF(pm!$BD$7:$BM$7,BM$7,pm!$BD22:$BM22)+SUMIF(pm.35!$BD$7:$BM$7,BM$7,pm.35!$BD22:$BM22)</f>
        <v>0</v>
      </c>
      <c r="BN23" s="267">
        <f>SUMIF(pm!$BD$7:$BM$7,BN$7,pm!$BD22:$BM22)+SUMIF(pm.35!$BD$7:$BM$7,BN$7,pm.35!$BD22:$BM22)</f>
        <v>0</v>
      </c>
      <c r="BO23" s="267">
        <f>SUMIF(pm!$BD$7:$BM$7,BO$7,pm!$BD22:$BM22)+SUMIF(pm.35!$BD$7:$BM$7,BO$7,pm.35!$BD22:$BM22)</f>
        <v>0</v>
      </c>
      <c r="BP23" s="267">
        <f>SUMIF(pm!$BD$7:$BM$7,BP$7,pm!$BD22:$BM22)+SUMIF(pm.35!$BD$7:$BM$7,BP$7,pm.35!$BD22:$BM22)</f>
        <v>0</v>
      </c>
      <c r="BQ23" s="267">
        <f>SUMIF(pm!$BD$7:$BM$7,BQ$7,pm!$BD22:$BM22)+SUMIF(pm.35!$BD$7:$BM$7,BQ$7,pm.35!$BD22:$BM22)</f>
        <v>0</v>
      </c>
      <c r="BR23" s="267">
        <f>SUMIF(pm!$BD$7:$BM$7,BR$7,pm!$BD22:$BM22)+SUMIF(pm.35!$BD$7:$BM$7,BR$7,pm.35!$BD22:$BM22)</f>
        <v>0</v>
      </c>
      <c r="BS23" s="267">
        <f>SUMIF(pm!$BD$7:$BM$7,BS$7,pm!$BD22:$BM22)+SUMIF(pm.35!$BD$7:$BM$7,BS$7,pm.35!$BD22:$BM22)</f>
        <v>0</v>
      </c>
      <c r="BT23" s="267">
        <f t="shared" si="10"/>
        <v>0</v>
      </c>
      <c r="BU23" s="267">
        <f t="shared" si="2"/>
        <v>4320.5</v>
      </c>
      <c r="BV23" s="350">
        <f>SUMIF(pm!$BO$7:$CB$7,BV$7,pm!$BO22:$CB22)+SUMIF(pm.35!$BO$7:$CB$7,BV$7,pm.35!$BO22:$CB22)</f>
        <v>0</v>
      </c>
      <c r="BW23" s="351">
        <f>SUMIF(pm!$BO$7:$CB$7,BW$7,pm!$BO22:$CB22)+SUMIF(pm.35!$BO$7:$CB$7,BW$7,pm.35!$BO22:$CB22)</f>
        <v>0</v>
      </c>
      <c r="BX23" s="351">
        <f>SUMIF(pm!$BO$7:$CB$7,BX$7,pm!$BO22:$CB22)+SUMIF(pm.35!$BO$7:$CB$7,BX$7,pm.35!$BO22:$CB22)</f>
        <v>0</v>
      </c>
      <c r="BY23" s="351">
        <f>SUMIF(pm!$BO$7:$CB$7,BY$7,pm!$BO22:$CB22)+SUMIF(pm.35!$BO$7:$CB$7,BY$7,pm.35!$BO22:$CB22)</f>
        <v>0</v>
      </c>
      <c r="BZ23" s="351">
        <f>SUMIF(pm!$BO$7:$CB$7,BZ$7,pm!$BO22:$CB22)+SUMIF(pm.35!$BO$7:$CB$7,BZ$7,pm.35!$BO22:$CB22)</f>
        <v>0</v>
      </c>
      <c r="CA23" s="351">
        <f>SUMIF(pm!$BO$7:$CB$7,CA$7,pm!$BO22:$CB22)+SUMIF(pm.35!$BO$7:$CB$7,CA$7,pm.35!$BO22:$CB22)</f>
        <v>0</v>
      </c>
      <c r="CB23" s="351">
        <f>SUMIF(pm!$BO$7:$CB$7,CB$7,pm!$BO22:$CB22)+SUMIF(pm.35!$BO$7:$CB$7,CB$7,pm.35!$BO22:$CB22)</f>
        <v>0</v>
      </c>
      <c r="CC23" s="351">
        <f>SUMIF(pm!$BO$7:$CB$7,CC$7,pm!$BO22:$CB22)+SUMIF(pm.35!$BO$7:$CB$7,CC$7,pm.35!$BO22:$CB22)</f>
        <v>0</v>
      </c>
      <c r="CD23" s="351">
        <f>SUMIF(pm!$BO$7:$CB$7,CD$7,pm!$BO22:$CB22)+SUMIF(pm.35!$BO$7:$CB$7,CD$7,pm.35!$BO22:$CB22)</f>
        <v>0</v>
      </c>
      <c r="CE23" s="351">
        <f>SUMIF(pm!$BO$7:$CB$7,CE$7,pm!$BO22:$CB22)+SUMIF(pm.35!$BO$7:$CB$7,CE$7,pm.35!$BO22:$CB22)</f>
        <v>0</v>
      </c>
      <c r="CF23" s="351">
        <f>SUMIF(pm!$BO$7:$CB$7,CF$7,pm!$BO22:$CB22)+SUMIF(pm.35!$BO$7:$CB$7,CF$7,pm.35!$BO22:$CB22)</f>
        <v>0</v>
      </c>
      <c r="CG23" s="351">
        <f>SUMIF(pm!$BO$7:$CB$7,CG$7,pm!$BO22:$CB22)+SUMIF(pm.35!$BO$7:$CB$7,CG$7,pm.35!$BO22:$CB22)</f>
        <v>0</v>
      </c>
      <c r="CH23" s="351">
        <f>SUMIF(pm!$BO$7:$CB$7,CH$7,pm!$BO22:$CB22)+SUMIF(pm.35!$BO$7:$CB$7,CH$7,pm.35!$BO22:$CB22)</f>
        <v>1167</v>
      </c>
      <c r="CI23" s="351">
        <f>SUMIF(pm!$BO$7:$CB$7,CI$7,pm!$BO22:$CB22)+SUMIF(pm.35!$BO$7:$CB$7,CI$7,pm.35!$BO22:$CB22)</f>
        <v>2280.1</v>
      </c>
      <c r="CJ23" s="351">
        <f>SUMIF(pm!$BO$7:$CB$7,CJ$7,pm!$BO22:$CB22)+SUMIF(pm.35!$BO$7:$CB$7,CJ$7,pm.35!$BO22:$CB22)</f>
        <v>0</v>
      </c>
      <c r="CK23" s="352">
        <f>SUMIF(pm!$BO$7:$CB$7,CK$7,pm!$BO22:$CB22)+SUMIF(pm.35!$BO$7:$CB$7,CK$7,pm.35!$BO22:$CB22)</f>
        <v>0</v>
      </c>
      <c r="CL23" s="267">
        <f t="shared" si="11"/>
        <v>3447.1</v>
      </c>
      <c r="CM23" s="267">
        <f>SUMIF(pm!$CD$7:$CO$7,CM$7,pm!$CD22:$CO22)+SUMIF(pm.35!$CD$7:$CO$7,CM$7,pm.35!$CD22:$CO22)</f>
        <v>0</v>
      </c>
      <c r="CN23" s="267">
        <f>SUMIF(pm!$CD$7:$CO$7,CN$7,pm!$CD22:$CO22)+SUMIF(pm.35!$CD$7:$CO$7,CN$7,pm.35!$CD22:$CO22)</f>
        <v>0</v>
      </c>
      <c r="CO23" s="267">
        <f>SUMIF(pm!$CD$7:$CO$7,CO$7,pm!$CD22:$CO22)+SUMIF(pm.35!$CD$7:$CO$7,CO$7,pm.35!$CD22:$CO22)</f>
        <v>0</v>
      </c>
      <c r="CP23" s="267">
        <f>SUMIF(pm!$CD$7:$CO$7,CP$7,pm!$CD22:$CO22)+SUMIF(pm.35!$CD$7:$CO$7,CP$7,pm.35!$CD22:$CO22)</f>
        <v>0</v>
      </c>
      <c r="CQ23" s="267">
        <f>SUMIF(pm!$CD$7:$CO$7,CQ$7,pm!$CD22:$CO22)+SUMIF(pm.35!$CD$7:$CO$7,CQ$7,pm.35!$CD22:$CO22)</f>
        <v>0</v>
      </c>
      <c r="CR23" s="267">
        <f>SUMIF(pm!$CD$7:$CO$7,CR$7,pm!$CD22:$CO22)+SUMIF(pm.35!$CD$7:$CO$7,CR$7,pm.35!$CD22:$CO22)</f>
        <v>0</v>
      </c>
      <c r="CS23" s="267">
        <f>SUMIF(pm!$CD$7:$CO$7,CS$7,pm!$CD22:$CO22)+SUMIF(pm.35!$CD$7:$CO$7,CS$7,pm.35!$CD22:$CO22)</f>
        <v>0</v>
      </c>
      <c r="CT23" s="267">
        <f>SUMIF(pm!$CD$7:$CO$7,CT$7,pm!$CD22:$CO22)+SUMIF(pm.35!$CD$7:$CO$7,CT$7,pm.35!$CD22:$CO22)</f>
        <v>0</v>
      </c>
      <c r="CU23" s="267">
        <f>SUMIF(pm!$CD$7:$CO$7,CU$7,pm!$CD22:$CO22)+SUMIF(pm.35!$CD$7:$CO$7,CU$7,pm.35!$CD22:$CO22)</f>
        <v>0</v>
      </c>
      <c r="CV23" s="267">
        <f>SUMIF(pm!$CD$7:$CO$7,CV$7,pm!$CD22:$CO22)+SUMIF(pm.35!$CD$7:$CO$7,CV$7,pm.35!$CD22:$CO22)</f>
        <v>0</v>
      </c>
      <c r="CW23" s="267">
        <f>SUMIF(pm!$CD$7:$CO$7,CW$7,pm!$CD22:$CO22)+SUMIF(pm.35!$CD$7:$CO$7,CW$7,pm.35!$CD22:$CO22)</f>
        <v>0</v>
      </c>
      <c r="CX23" s="267">
        <f>SUMIF(pm!$CD$7:$CO$7,CX$7,pm!$CD22:$CO22)+SUMIF(pm.35!$CD$7:$CO$7,CX$7,pm.35!$CD22:$CO22)</f>
        <v>0</v>
      </c>
      <c r="CY23" s="267">
        <f>SUMIF(pm!$CD$7:$CO$7,CY$7,pm!$CD22:$CO22)+SUMIF(pm.35!$CD$7:$CO$7,CY$7,pm.35!$CD22:$CO22)</f>
        <v>0</v>
      </c>
      <c r="CZ23" s="267">
        <f>SUMIF(pm!$CD$7:$CO$7,CZ$7,pm!$CD22:$CO22)+SUMIF(pm.35!$CD$7:$CO$7,CZ$7,pm.35!$CD22:$CO22)</f>
        <v>0</v>
      </c>
      <c r="DA23" s="267">
        <f t="shared" si="12"/>
        <v>0</v>
      </c>
      <c r="DB23" s="267">
        <f t="shared" si="13"/>
        <v>3447.1</v>
      </c>
      <c r="DC23" s="267">
        <f t="shared" si="14"/>
        <v>7767.6</v>
      </c>
      <c r="DD23" s="248">
        <f>DC23-coal!AS21</f>
        <v>0</v>
      </c>
      <c r="DE23" s="268">
        <f t="shared" si="15"/>
        <v>0</v>
      </c>
      <c r="DF23" s="269">
        <f t="shared" si="15"/>
        <v>451.4</v>
      </c>
      <c r="DG23" s="269">
        <f t="shared" si="15"/>
        <v>0</v>
      </c>
      <c r="DH23" s="269">
        <f t="shared" si="15"/>
        <v>0</v>
      </c>
      <c r="DI23" s="269">
        <f t="shared" si="15"/>
        <v>0</v>
      </c>
      <c r="DJ23" s="269">
        <f t="shared" si="15"/>
        <v>0</v>
      </c>
      <c r="DK23" s="269">
        <f t="shared" si="15"/>
        <v>0</v>
      </c>
      <c r="DL23" s="269">
        <f t="shared" si="15"/>
        <v>0</v>
      </c>
      <c r="DM23" s="269">
        <f t="shared" si="15"/>
        <v>0</v>
      </c>
      <c r="DN23" s="269">
        <f t="shared" si="15"/>
        <v>1540.1</v>
      </c>
      <c r="DO23" s="269">
        <f t="shared" si="16"/>
        <v>0</v>
      </c>
      <c r="DP23" s="269">
        <f t="shared" si="16"/>
        <v>634.4</v>
      </c>
      <c r="DQ23" s="269">
        <f t="shared" si="16"/>
        <v>0</v>
      </c>
      <c r="DR23" s="269">
        <f t="shared" si="16"/>
        <v>0</v>
      </c>
      <c r="DS23" s="269">
        <f t="shared" si="16"/>
        <v>2861.6</v>
      </c>
      <c r="DT23" s="269">
        <f t="shared" si="16"/>
        <v>2280.1</v>
      </c>
      <c r="DU23" s="269">
        <f t="shared" si="16"/>
        <v>0</v>
      </c>
      <c r="DV23" s="269">
        <f t="shared" si="16"/>
        <v>0</v>
      </c>
      <c r="DW23" s="269">
        <f t="shared" si="16"/>
        <v>0</v>
      </c>
      <c r="DX23" s="270">
        <f t="shared" si="16"/>
        <v>0</v>
      </c>
      <c r="DY23" s="271">
        <f t="shared" si="5"/>
        <v>7767.6</v>
      </c>
      <c r="EA23" s="293">
        <f>SUMIF(kau!$AI$7:$BD$7,EA$7,kau!$AI22:$BD22)+SUMIF(pm.35!$GF$7:$GW$7,EA$7,pm.35!$GF22:$GW22)+SUMIF(pm!$GF$7:$GW$7,EA$7,pm!$GF22:$GW22)</f>
        <v>0</v>
      </c>
      <c r="EB23" s="294">
        <f>SUMIF(kau!$AI$7:$BD$7,EB$7,kau!$AI22:$BD22)+SUMIF(pm.35!$GF$7:$GW$7,EB$7,pm.35!$GF22:$GW22)+SUMIF(pm!$GF$7:$GW$7,EB$7,pm!$GF22:$GW22)</f>
        <v>0</v>
      </c>
      <c r="EC23" s="294">
        <f>SUMIF(kau!$AI$7:$BD$7,EC$7,kau!$AI22:$BD22)+SUMIF(pm.35!$GF$7:$GW$7,EC$7,pm.35!$GF22:$GW22)+SUMIF(pm!$GF$7:$GW$7,EC$7,pm!$GF22:$GW22)</f>
        <v>0</v>
      </c>
      <c r="ED23" s="294">
        <f>SUMIF(kau!$AI$7:$BD$7,ED$7,kau!$AI22:$BD22)+SUMIF(pm.35!$GF$7:$GW$7,ED$7,pm.35!$GF22:$GW22)+SUMIF(pm!$GF$7:$GW$7,ED$7,pm!$GF22:$GW22)</f>
        <v>0</v>
      </c>
      <c r="EE23" s="294">
        <f>SUMIF(kau!$AI$7:$BD$7,EE$7,kau!$AI22:$BD22)+SUMIF(pm.35!$GF$7:$GW$7,EE$7,pm.35!$GF22:$GW22)+SUMIF(pm!$GF$7:$GW$7,EE$7,pm!$GF22:$GW22)</f>
        <v>0</v>
      </c>
      <c r="EF23" s="294">
        <f>SUMIF(kau!$AI$7:$BD$7,EF$7,kau!$AI22:$BD22)+SUMIF(pm.35!$GF$7:$GW$7,EF$7,pm.35!$GF22:$GW22)+SUMIF(pm!$GF$7:$GW$7,EF$7,pm!$GF22:$GW22)</f>
        <v>0</v>
      </c>
      <c r="EG23" s="294">
        <f>SUMIF(kau!$AI$7:$BD$7,EG$7,kau!$AI22:$BD22)+SUMIF(pm.35!$GF$7:$GW$7,EG$7,pm.35!$GF22:$GW22)+SUMIF(pm!$GF$7:$GW$7,EG$7,pm!$GF22:$GW22)</f>
        <v>0</v>
      </c>
      <c r="EH23" s="294">
        <f>SUMIF(kau!$AI$7:$BD$7,EH$7,kau!$AI22:$BD22)+SUMIF(pm.35!$GF$7:$GW$7,EH$7,pm.35!$GF22:$GW22)+SUMIF(pm!$GF$7:$GW$7,EH$7,pm!$GF22:$GW22)</f>
        <v>0</v>
      </c>
      <c r="EI23" s="294">
        <f>SUMIF(kau!$AI$7:$BD$7,EI$7,kau!$AI22:$BD22)+SUMIF(pm.35!$GF$7:$GW$7,EI$7,pm.35!$GF22:$GW22)+SUMIF(pm!$GF$7:$GW$7,EI$7,pm!$GF22:$GW22)</f>
        <v>0</v>
      </c>
      <c r="EJ23" s="294">
        <f>SUMIF(kau!$AI$7:$BD$7,EJ$7,kau!$AI22:$BD22)+SUMIF(pm.35!$GF$7:$GW$7,EJ$7,pm.35!$GF22:$GW22)+SUMIF(pm!$GF$7:$GW$7,EJ$7,pm!$GF22:$GW22)</f>
        <v>0</v>
      </c>
      <c r="EK23" s="294">
        <f>SUMIF(kau!$AI$7:$BD$7,EK$7,kau!$AI22:$BD22)+SUMIF(pm.35!$GF$7:$GW$7,EK$7,pm.35!$GF22:$GW22)+SUMIF(pm!$GF$7:$GW$7,EK$7,pm!$GF22:$GW22)</f>
        <v>0</v>
      </c>
      <c r="EL23" s="294">
        <f>SUMIF(kau!$AI$7:$BD$7,EL$7,kau!$AI22:$BD22)+SUMIF(pm.35!$GF$7:$GW$7,EL$7,pm.35!$GF22:$GW22)+SUMIF(pm!$GF$7:$GW$7,EL$7,pm!$GF22:$GW22)</f>
        <v>0</v>
      </c>
      <c r="EM23" s="294">
        <f>SUMIF(kau!$AI$7:$BD$7,EM$7,kau!$AI22:$BD22)+SUMIF(pm.35!$GF$7:$GW$7,EM$7,pm.35!$GF22:$GW22)+SUMIF(pm!$GF$7:$GW$7,EM$7,pm!$GF22:$GW22)</f>
        <v>0</v>
      </c>
      <c r="EN23" s="294">
        <f>SUMIF(kau!$AI$7:$BD$7,EN$7,kau!$AI22:$BD22)+SUMIF(pm.35!$GF$7:$GW$7,EN$7,pm.35!$GF22:$GW22)+SUMIF(pm!$GF$7:$GW$7,EN$7,pm!$GF22:$GW22)</f>
        <v>0</v>
      </c>
      <c r="EO23" s="294">
        <f>SUMIF(kau!$AI$7:$BD$7,EO$7,kau!$AI22:$BD22)+SUMIF(pm.35!$GF$7:$GW$7,EO$7,pm.35!$GF22:$GW22)+SUMIF(pm!$GF$7:$GW$7,EO$7,pm!$GF22:$GW22)</f>
        <v>0</v>
      </c>
      <c r="EP23" s="294">
        <f>SUMIF(kau!$AI$7:$BD$7,EP$7,kau!$AI22:$BD22)+SUMIF(pm.35!$GF$7:$GW$7,EP$7,pm.35!$GF22:$GW22)+SUMIF(pm!$GF$7:$GW$7,EP$7,pm!$GF22:$GW22)</f>
        <v>1071.3999999999999</v>
      </c>
      <c r="EQ23" s="294">
        <f>SUMIF(kau!$AI$7:$BD$7,EQ$7,kau!$AI22:$BD22)+SUMIF(pm.35!$GF$7:$GW$7,EQ$7,pm.35!$GF22:$GW22)+SUMIF(pm!$GF$7:$GW$7,EQ$7,pm!$GF22:$GW22)</f>
        <v>0</v>
      </c>
      <c r="ER23" s="294">
        <f>SUMIF(kau!$AI$7:$BD$7,ER$7,kau!$AI22:$BD22)+SUMIF(pm.35!$GF$7:$GW$7,ER$7,pm.35!$GF22:$GW22)+SUMIF(pm!$GF$7:$GW$7,ER$7,pm!$GF22:$GW22)</f>
        <v>0</v>
      </c>
      <c r="ES23" s="294">
        <f>SUMIF(kau!$AI$7:$BD$7,ES$7,kau!$AI22:$BD22)+SUMIF(pm.35!$GF$7:$GW$7,ES$7,pm.35!$GF22:$GW22)+SUMIF(pm!$GF$7:$GW$7,ES$7,pm!$GF22:$GW22)</f>
        <v>0</v>
      </c>
      <c r="ET23" s="311">
        <f>SUMIF(kau!$AI$7:$BD$7,ET$7,kau!$AI22:$BD22)+SUMIF(pm.35!$GF$7:$GW$7,ET$7,pm.35!$GF22:$GW22)+SUMIF(pm!$GF$7:$GW$7,ET$7,pm!$GF22:$GW22)</f>
        <v>0</v>
      </c>
      <c r="EU23" s="314">
        <f t="shared" si="6"/>
        <v>1071.3999999999999</v>
      </c>
    </row>
    <row r="24" spans="1:151" ht="12" customHeight="1">
      <c r="A24" s="273">
        <f t="shared" si="7"/>
        <v>45154</v>
      </c>
      <c r="B24" s="350">
        <f>SUMIF(pm.35!$C$7:$M$7,B$7,pm.35!$C23:$M23)+SUMIF(pm!$C$7:$M$7,B$7,pm!$C23:$M23)+SUMIF(kau!$M$7:$Q$7,B$7,kau!$M23:$Q23)</f>
        <v>0</v>
      </c>
      <c r="C24" s="351">
        <f>SUMIF(pm.35!$C$7:$M$7,C$7,pm.35!$C23:$M23)+SUMIF(pm!$C$7:$M$7,C$7,pm!$C23:$M23)+SUMIF(kau!$M$7:$Q$7,C$7,kau!$M23:$Q23)</f>
        <v>0</v>
      </c>
      <c r="D24" s="351">
        <f>SUMIF(pm.35!$C$7:$M$7,D$7,pm.35!$C23:$M23)+SUMIF(pm!$C$7:$M$7,D$7,pm!$C23:$M23)+SUMIF(kau!$M$7:$Q$7,D$7,kau!$M23:$Q23)</f>
        <v>0</v>
      </c>
      <c r="E24" s="351">
        <f>SUMIF(pm.35!$C$7:$M$7,E$7,pm.35!$C23:$M23)+SUMIF(pm!$C$7:$M$7,E$7,pm!$C23:$M23)+SUMIF(kau!$M$7:$Q$7,E$7,kau!$M23:$Q23)</f>
        <v>0</v>
      </c>
      <c r="F24" s="351">
        <f>SUMIF(pm.35!$C$7:$M$7,F$7,pm.35!$C23:$M23)+SUMIF(pm!$C$7:$M$7,F$7,pm!$C23:$M23)+SUMIF(kau!$M$7:$Q$7,F$7,kau!$M23:$Q23)</f>
        <v>0</v>
      </c>
      <c r="G24" s="351">
        <f>SUMIF(pm.35!$C$7:$M$7,G$7,pm.35!$C23:$M23)+SUMIF(pm!$C$7:$M$7,G$7,pm!$C23:$M23)+SUMIF(kau!$M$7:$Q$7,G$7,kau!$M23:$Q23)</f>
        <v>0</v>
      </c>
      <c r="H24" s="351">
        <f>SUMIF(pm.35!$C$7:$M$7,H$7,pm.35!$C23:$M23)+SUMIF(pm!$C$7:$M$7,H$7,pm!$C23:$M23)+SUMIF(kau!$M$7:$Q$7,H$7,kau!$M23:$Q23)</f>
        <v>0</v>
      </c>
      <c r="I24" s="351">
        <f>SUMIF(pm.35!$C$7:$M$7,I$7,pm.35!$C23:$M23)+SUMIF(pm!$C$7:$M$7,I$7,pm!$C23:$M23)+SUMIF(kau!$M$7:$Q$7,I$7,kau!$M23:$Q23)</f>
        <v>0</v>
      </c>
      <c r="J24" s="351">
        <f>SUMIF(pm.35!$C$7:$M$7,J$7,pm.35!$C23:$M23)+SUMIF(pm!$C$7:$M$7,J$7,pm!$C23:$M23)+SUMIF(kau!$M$7:$Q$7,J$7,kau!$M23:$Q23)</f>
        <v>0</v>
      </c>
      <c r="K24" s="351">
        <f>SUMIF(pm.35!$C$7:$M$7,K$7,pm.35!$C23:$M23)+SUMIF(pm!$C$7:$M$7,K$7,pm!$C23:$M23)+SUMIF(kau!$M$7:$Q$7,K$7,kau!$M23:$Q23)</f>
        <v>661.7</v>
      </c>
      <c r="L24" s="351">
        <f>SUMIF(pm.35!$C$7:$M$7,L$7,pm.35!$C23:$M23)+SUMIF(pm!$C$7:$M$7,L$7,pm!$C23:$M23)+SUMIF(kau!$M$7:$Q$7,L$7,kau!$M23:$Q23)</f>
        <v>0</v>
      </c>
      <c r="M24" s="351">
        <f>SUMIF(pm.35!$C$7:$M$7,M$7,pm.35!$C23:$M23)+SUMIF(pm!$C$7:$M$7,M$7,pm!$C23:$M23)+SUMIF(kau!$M$7:$Q$7,M$7,kau!$M23:$Q23)</f>
        <v>0</v>
      </c>
      <c r="N24" s="352">
        <f>SUMIF(pm.35!$C$7:$M$7,N$7,pm.35!$C23:$M23)+SUMIF(pm!$C$7:$M$7,N$7,pm!$C23:$M23)+SUMIF(kau!$M$7:$Q$7,N$7,kau!$M23:$Q23)</f>
        <v>0</v>
      </c>
      <c r="O24" s="267">
        <f t="shared" si="0"/>
        <v>661.7</v>
      </c>
      <c r="P24" s="351">
        <f>SUMIF(pm!$O$7:$Z$7,P$7,pm!$O23:$Z23)+SUMIF(pm.35!$O$7:$Z$7,P$7,pm.35!$O23:$Z23)+SUMIF(kau!$S$7:$AG$7,P$7,kau!$S23:$AG23)</f>
        <v>0</v>
      </c>
      <c r="Q24" s="351">
        <f>SUMIF(pm!$O$7:$Z$7,Q$7,pm!$O23:$Z23)+SUMIF(pm.35!$O$7:$Z$7,Q$7,pm.35!$O23:$Z23)+SUMIF(kau!$S$7:$AG$7,Q$7,kau!$S23:$AG23)</f>
        <v>1406.5</v>
      </c>
      <c r="R24" s="351">
        <f>SUMIF(pm!$O$7:$Z$7,R$7,pm!$O23:$Z23)+SUMIF(pm.35!$O$7:$Z$7,R$7,pm.35!$O23:$Z23)+SUMIF(kau!$S$7:$AG$7,R$7,kau!$S23:$AG23)</f>
        <v>0</v>
      </c>
      <c r="S24" s="351">
        <f>SUMIF(pm!$O$7:$Z$7,S$7,pm!$O23:$Z23)+SUMIF(pm.35!$O$7:$Z$7,S$7,pm.35!$O23:$Z23)+SUMIF(kau!$S$7:$AG$7,S$7,kau!$S23:$AG23)</f>
        <v>0</v>
      </c>
      <c r="T24" s="351">
        <f>SUMIF(pm!$O$7:$Z$7,T$7,pm!$O23:$Z23)+SUMIF(pm.35!$O$7:$Z$7,T$7,pm.35!$O23:$Z23)+SUMIF(kau!$S$7:$AG$7,T$7,kau!$S23:$AG23)</f>
        <v>0</v>
      </c>
      <c r="U24" s="351">
        <f>SUMIF(pm!$O$7:$Z$7,U$7,pm!$O23:$Z23)+SUMIF(pm.35!$O$7:$Z$7,U$7,pm.35!$O23:$Z23)+SUMIF(kau!$S$7:$AG$7,U$7,kau!$S23:$AG23)</f>
        <v>0</v>
      </c>
      <c r="V24" s="351">
        <f>SUMIF(pm!$O$7:$Z$7,V$7,pm!$O23:$Z23)+SUMIF(pm.35!$O$7:$Z$7,V$7,pm.35!$O23:$Z23)+SUMIF(kau!$S$7:$AG$7,V$7,kau!$S23:$AG23)</f>
        <v>0</v>
      </c>
      <c r="W24" s="351">
        <f>SUMIF(pm!$O$7:$Z$7,W$7,pm!$O23:$Z23)+SUMIF(pm.35!$O$7:$Z$7,W$7,pm.35!$O23:$Z23)+SUMIF(kau!$S$7:$AG$7,W$7,kau!$S23:$AG23)</f>
        <v>0</v>
      </c>
      <c r="X24" s="351">
        <f>SUMIF(pm!$O$7:$Z$7,X$7,pm!$O23:$Z23)+SUMIF(pm.35!$O$7:$Z$7,X$7,pm.35!$O23:$Z23)+SUMIF(kau!$S$7:$AG$7,X$7,kau!$S23:$AG23)</f>
        <v>0</v>
      </c>
      <c r="Y24" s="351">
        <f>SUMIF(pm!$O$7:$Z$7,Y$7,pm!$O23:$Z23)+SUMIF(pm.35!$O$7:$Z$7,Y$7,pm.35!$O23:$Z23)+SUMIF(kau!$S$7:$AG$7,Y$7,kau!$S23:$AG23)</f>
        <v>0</v>
      </c>
      <c r="Z24" s="351">
        <f>SUMIF(pm!$O$7:$Z$7,Z$7,pm!$O23:$Z23)+SUMIF(pm.35!$O$7:$Z$7,Z$7,pm.35!$O23:$Z23)+SUMIF(kau!$S$7:$AG$7,Z$7,kau!$S23:$AG23)</f>
        <v>0</v>
      </c>
      <c r="AA24" s="351">
        <f>SUMIF(pm!$O$7:$Z$7,AA$7,pm!$O23:$Z23)+SUMIF(pm.35!$O$7:$Z$7,AA$7,pm.35!$O23:$Z23)+SUMIF(kau!$S$7:$AG$7,AA$7,kau!$S23:$AG23)</f>
        <v>0</v>
      </c>
      <c r="AB24" s="351">
        <f>SUMIF(pm!$O$7:$Z$7,AB$7,pm!$O23:$Z23)+SUMIF(pm.35!$O$7:$Z$7,AB$7,pm.35!$O23:$Z23)+SUMIF(kau!$S$7:$AG$7,AB$7,kau!$S23:$AG23)</f>
        <v>0</v>
      </c>
      <c r="AC24" s="351">
        <f>SUMIF(pm!$O$7:$Z$7,AC$7,pm!$O23:$Z23)+SUMIF(pm.35!$O$7:$Z$7,AC$7,pm.35!$O23:$Z23)+SUMIF(kau!$S$7:$AG$7,AC$7,kau!$S23:$AG23)</f>
        <v>0</v>
      </c>
      <c r="AD24" s="352">
        <f>SUMIF(pm!$O$7:$Z$7,AD$7,pm!$O23:$Z23)+SUMIF(pm.35!$O$7:$Z$7,AD$7,pm.35!$O23:$Z23)+SUMIF(kau!$S$7:$AG$7,AD$7,kau!$S23:$AG23)</f>
        <v>0</v>
      </c>
      <c r="AE24" s="267">
        <f t="shared" si="8"/>
        <v>1406.5</v>
      </c>
      <c r="AF24" s="351">
        <f>SUMIF(pm!$AB$7:$AM$7,AF$7,pm!$AB23:$AM23)+SUMIF(pm.35!$AB$7:$AM$7,AF$7,pm.35!$AB23:$AM23)</f>
        <v>0</v>
      </c>
      <c r="AG24" s="351">
        <f>SUMIF(pm!$AB$7:$AM$7,AG$7,pm!$AB23:$AM23)+SUMIF(pm.35!$AB$7:$AM$7,AG$7,pm.35!$AB23:$AM23)</f>
        <v>1673.5</v>
      </c>
      <c r="AH24" s="351">
        <f>SUMIF(pm!$AB$7:$AM$7,AH$7,pm!$AB23:$AM23)+SUMIF(pm.35!$AB$7:$AM$7,AH$7,pm.35!$AB23:$AM23)</f>
        <v>0</v>
      </c>
      <c r="AI24" s="351">
        <f>SUMIF(pm!$AB$7:$AM$7,AI$7,pm!$AB23:$AM23)+SUMIF(pm.35!$AB$7:$AM$7,AI$7,pm.35!$AB23:$AM23)</f>
        <v>0</v>
      </c>
      <c r="AJ24" s="351">
        <f>SUMIF(pm!$AB$7:$AM$7,AJ$7,pm!$AB23:$AM23)+SUMIF(pm.35!$AB$7:$AM$7,AJ$7,pm.35!$AB23:$AM23)</f>
        <v>0</v>
      </c>
      <c r="AK24" s="351">
        <f>SUMIF(pm!$AB$7:$AM$7,AK$7,pm!$AB23:$AM23)+SUMIF(pm.35!$AB$7:$AM$7,AK$7,pm.35!$AB23:$AM23)</f>
        <v>0</v>
      </c>
      <c r="AL24" s="351">
        <f>SUMIF(pm!$AB$7:$AM$7,AL$7,pm!$AB23:$AM23)+SUMIF(pm.35!$AB$7:$AM$7,AL$7,pm.35!$AB23:$AM23)</f>
        <v>0</v>
      </c>
      <c r="AM24" s="351">
        <f>SUMIF(pm!$AB$7:$AM$7,AM$7,pm!$AB23:$AM23)+SUMIF(pm.35!$AB$7:$AM$7,AM$7,pm.35!$AB23:$AM23)</f>
        <v>0</v>
      </c>
      <c r="AN24" s="351">
        <f>SUMIF(pm!$AB$7:$AM$7,AN$7,pm!$AB23:$AM23)+SUMIF(pm.35!$AB$7:$AM$7,AN$7,pm.35!$AB23:$AM23)</f>
        <v>3390.8</v>
      </c>
      <c r="AO24" s="351">
        <f>SUMIF(pm!$AB$7:$AM$7,AO$7,pm!$AB23:$AM23)+SUMIF(pm.35!$AB$7:$AM$7,AO$7,pm.35!$AB23:$AM23)</f>
        <v>0</v>
      </c>
      <c r="AP24" s="351">
        <f>SUMIF(pm!$AB$7:$AM$7,AP$7,pm!$AB23:$AM23)+SUMIF(pm.35!$AB$7:$AM$7,AP$7,pm.35!$AB23:$AM23)</f>
        <v>0</v>
      </c>
      <c r="AQ24" s="351">
        <f>SUMIF(pm!$AB$7:$AM$7,AQ$7,pm!$AB23:$AM23)+SUMIF(pm.35!$AB$7:$AM$7,AQ$7,pm.35!$AB23:$AM23)</f>
        <v>0</v>
      </c>
      <c r="AR24" s="351">
        <f>SUMIF(pm!$AB$7:$AM$7,AR$7,pm!$AB23:$AM23)+SUMIF(pm.35!$AB$7:$AM$7,AR$7,pm.35!$AB23:$AM23)</f>
        <v>0</v>
      </c>
      <c r="AS24" s="352">
        <f>SUMIF(pm!$AB$7:$AM$7,AS$7,pm!$AB23:$AM23)+SUMIF(pm.35!$AB$7:$AM$7,AS$7,pm.35!$AB23:$AM23)</f>
        <v>0</v>
      </c>
      <c r="AT24" s="267">
        <f t="shared" si="1"/>
        <v>5064.3</v>
      </c>
      <c r="AU24" s="351">
        <f>SUMIF(pm!$AO$7:$BB$7,AU$7,pm!$AO23:$BB23)+SUMIF(pm.35!$AO$7:$BB$7,AU$7,pm.35!$AO23:$BB23)</f>
        <v>0</v>
      </c>
      <c r="AV24" s="351">
        <f>SUMIF(pm!$AO$7:$BB$7,AV$7,pm!$AO23:$BB23)+SUMIF(pm.35!$AO$7:$BB$7,AV$7,pm.35!$AO23:$BB23)</f>
        <v>0</v>
      </c>
      <c r="AW24" s="351">
        <f>SUMIF(pm!$AO$7:$BB$7,AW$7,pm!$AO23:$BB23)+SUMIF(pm.35!$AO$7:$BB$7,AW$7,pm.35!$AO23:$BB23)</f>
        <v>0</v>
      </c>
      <c r="AX24" s="351">
        <f>SUMIF(pm!$AO$7:$BB$7,AX$7,pm!$AO23:$BB23)+SUMIF(pm.35!$AO$7:$BB$7,AX$7,pm.35!$AO23:$BB23)</f>
        <v>0</v>
      </c>
      <c r="AY24" s="351">
        <f>SUMIF(pm!$AO$7:$BB$7,AY$7,pm!$AO23:$BB23)+SUMIF(pm.35!$AO$7:$BB$7,AY$7,pm.35!$AO23:$BB23)</f>
        <v>0</v>
      </c>
      <c r="AZ24" s="351">
        <f>SUMIF(pm!$AO$7:$BB$7,AZ$7,pm!$AO23:$BB23)+SUMIF(pm.35!$AO$7:$BB$7,AZ$7,pm.35!$AO23:$BB23)</f>
        <v>0</v>
      </c>
      <c r="BA24" s="351">
        <f>SUMIF(pm!$AO$7:$BB$7,BA$7,pm!$AO23:$BB23)+SUMIF(pm.35!$AO$7:$BB$7,BA$7,pm.35!$AO23:$BB23)</f>
        <v>0</v>
      </c>
      <c r="BB24" s="351">
        <f>SUMIF(pm!$AO$7:$BB$7,BB$7,pm!$AO23:$BB23)+SUMIF(pm.35!$AO$7:$BB$7,BB$7,pm.35!$AO23:$BB23)</f>
        <v>0</v>
      </c>
      <c r="BC24" s="351">
        <f>SUMIF(pm!$AO$7:$BB$7,BC$7,pm!$AO23:$BB23)+SUMIF(pm.35!$AO$7:$BB$7,BC$7,pm.35!$AO23:$BB23)</f>
        <v>0</v>
      </c>
      <c r="BD24" s="351">
        <f>SUMIF(pm!$AO$7:$BB$7,BD$7,pm!$AO23:$BB23)+SUMIF(pm.35!$AO$7:$BB$7,BD$7,pm.35!$AO23:$BB23)</f>
        <v>0</v>
      </c>
      <c r="BE24" s="351">
        <f>SUMIF(pm!$AO$7:$BB$7,BE$7,pm!$AO23:$BB23)+SUMIF(pm.35!$AO$7:$BB$7,BE$7,pm.35!$AO23:$BB23)</f>
        <v>0</v>
      </c>
      <c r="BF24" s="351">
        <f>SUMIF(pm!$AO$7:$BB$7,BF$7,pm!$AO23:$BB23)+SUMIF(pm.35!$AO$7:$BB$7,BF$7,pm.35!$AO23:$BB23)</f>
        <v>0</v>
      </c>
      <c r="BG24" s="351">
        <f>SUMIF(pm!$AO$7:$BB$7,BG$7,pm!$AO23:$BB23)+SUMIF(pm.35!$AO$7:$BB$7,BG$7,pm.35!$AO23:$BB23)</f>
        <v>0</v>
      </c>
      <c r="BH24" s="352">
        <f>SUMIF(pm!$AO$7:$BB$7,BH$7,pm!$AO23:$BB23)+SUMIF(pm.35!$AO$7:$BB$7,BH$7,pm.35!$AO23:$BB23)</f>
        <v>0</v>
      </c>
      <c r="BI24" s="267">
        <f t="shared" si="9"/>
        <v>0</v>
      </c>
      <c r="BJ24" s="267">
        <f>SUMIF(pm!$BD$7:$BM$7,BJ$7,pm!$BD23:$BM23)+SUMIF(pm.35!$BD$7:$BM$7,BJ$7,pm.35!$BD23:$BM23)</f>
        <v>0</v>
      </c>
      <c r="BK24" s="267">
        <f>SUMIF(pm!$BD$7:$BM$7,BK$7,pm!$BD23:$BM23)+SUMIF(pm.35!$BD$7:$BM$7,BK$7,pm.35!$BD23:$BM23)</f>
        <v>0</v>
      </c>
      <c r="BL24" s="267">
        <f>SUMIF(pm!$BD$7:$BM$7,BL$7,pm!$BD23:$BM23)+SUMIF(pm.35!$BD$7:$BM$7,BL$7,pm.35!$BD23:$BM23)</f>
        <v>0</v>
      </c>
      <c r="BM24" s="267">
        <f>SUMIF(pm!$BD$7:$BM$7,BM$7,pm!$BD23:$BM23)+SUMIF(pm.35!$BD$7:$BM$7,BM$7,pm.35!$BD23:$BM23)</f>
        <v>0</v>
      </c>
      <c r="BN24" s="267">
        <f>SUMIF(pm!$BD$7:$BM$7,BN$7,pm!$BD23:$BM23)+SUMIF(pm.35!$BD$7:$BM$7,BN$7,pm.35!$BD23:$BM23)</f>
        <v>0</v>
      </c>
      <c r="BO24" s="267">
        <f>SUMIF(pm!$BD$7:$BM$7,BO$7,pm!$BD23:$BM23)+SUMIF(pm.35!$BD$7:$BM$7,BO$7,pm.35!$BD23:$BM23)</f>
        <v>0</v>
      </c>
      <c r="BP24" s="267">
        <f>SUMIF(pm!$BD$7:$BM$7,BP$7,pm!$BD23:$BM23)+SUMIF(pm.35!$BD$7:$BM$7,BP$7,pm.35!$BD23:$BM23)</f>
        <v>0</v>
      </c>
      <c r="BQ24" s="267">
        <f>SUMIF(pm!$BD$7:$BM$7,BQ$7,pm!$BD23:$BM23)+SUMIF(pm.35!$BD$7:$BM$7,BQ$7,pm.35!$BD23:$BM23)</f>
        <v>0</v>
      </c>
      <c r="BR24" s="267">
        <f>SUMIF(pm!$BD$7:$BM$7,BR$7,pm!$BD23:$BM23)+SUMIF(pm.35!$BD$7:$BM$7,BR$7,pm.35!$BD23:$BM23)</f>
        <v>0</v>
      </c>
      <c r="BS24" s="267">
        <f>SUMIF(pm!$BD$7:$BM$7,BS$7,pm!$BD23:$BM23)+SUMIF(pm.35!$BD$7:$BM$7,BS$7,pm.35!$BD23:$BM23)</f>
        <v>0</v>
      </c>
      <c r="BT24" s="267">
        <f t="shared" si="10"/>
        <v>0</v>
      </c>
      <c r="BU24" s="267">
        <f t="shared" si="2"/>
        <v>7132.5</v>
      </c>
      <c r="BV24" s="350">
        <f>SUMIF(pm!$BO$7:$CB$7,BV$7,pm!$BO23:$CB23)+SUMIF(pm.35!$BO$7:$CB$7,BV$7,pm.35!$BO23:$CB23)</f>
        <v>0</v>
      </c>
      <c r="BW24" s="351">
        <f>SUMIF(pm!$BO$7:$CB$7,BW$7,pm!$BO23:$CB23)+SUMIF(pm.35!$BO$7:$CB$7,BW$7,pm.35!$BO23:$CB23)</f>
        <v>0</v>
      </c>
      <c r="BX24" s="351">
        <f>SUMIF(pm!$BO$7:$CB$7,BX$7,pm!$BO23:$CB23)+SUMIF(pm.35!$BO$7:$CB$7,BX$7,pm.35!$BO23:$CB23)</f>
        <v>0</v>
      </c>
      <c r="BY24" s="351">
        <f>SUMIF(pm!$BO$7:$CB$7,BY$7,pm!$BO23:$CB23)+SUMIF(pm.35!$BO$7:$CB$7,BY$7,pm.35!$BO23:$CB23)</f>
        <v>0</v>
      </c>
      <c r="BZ24" s="351">
        <f>SUMIF(pm!$BO$7:$CB$7,BZ$7,pm!$BO23:$CB23)+SUMIF(pm.35!$BO$7:$CB$7,BZ$7,pm.35!$BO23:$CB23)</f>
        <v>0</v>
      </c>
      <c r="CA24" s="351">
        <f>SUMIF(pm!$BO$7:$CB$7,CA$7,pm!$BO23:$CB23)+SUMIF(pm.35!$BO$7:$CB$7,CA$7,pm.35!$BO23:$CB23)</f>
        <v>0</v>
      </c>
      <c r="CB24" s="351">
        <f>SUMIF(pm!$BO$7:$CB$7,CB$7,pm!$BO23:$CB23)+SUMIF(pm.35!$BO$7:$CB$7,CB$7,pm.35!$BO23:$CB23)</f>
        <v>0</v>
      </c>
      <c r="CC24" s="351">
        <f>SUMIF(pm!$BO$7:$CB$7,CC$7,pm!$BO23:$CB23)+SUMIF(pm.35!$BO$7:$CB$7,CC$7,pm.35!$BO23:$CB23)</f>
        <v>0</v>
      </c>
      <c r="CD24" s="351">
        <f>SUMIF(pm!$BO$7:$CB$7,CD$7,pm!$BO23:$CB23)+SUMIF(pm.35!$BO$7:$CB$7,CD$7,pm.35!$BO23:$CB23)</f>
        <v>0</v>
      </c>
      <c r="CE24" s="351">
        <f>SUMIF(pm!$BO$7:$CB$7,CE$7,pm!$BO23:$CB23)+SUMIF(pm.35!$BO$7:$CB$7,CE$7,pm.35!$BO23:$CB23)</f>
        <v>0</v>
      </c>
      <c r="CF24" s="351">
        <f>SUMIF(pm!$BO$7:$CB$7,CF$7,pm!$BO23:$CB23)+SUMIF(pm.35!$BO$7:$CB$7,CF$7,pm.35!$BO23:$CB23)</f>
        <v>0</v>
      </c>
      <c r="CG24" s="351">
        <f>SUMIF(pm!$BO$7:$CB$7,CG$7,pm!$BO23:$CB23)+SUMIF(pm.35!$BO$7:$CB$7,CG$7,pm.35!$BO23:$CB23)</f>
        <v>0</v>
      </c>
      <c r="CH24" s="351">
        <f>SUMIF(pm!$BO$7:$CB$7,CH$7,pm!$BO23:$CB23)+SUMIF(pm.35!$BO$7:$CB$7,CH$7,pm.35!$BO23:$CB23)</f>
        <v>371.2</v>
      </c>
      <c r="CI24" s="351">
        <f>SUMIF(pm!$BO$7:$CB$7,CI$7,pm!$BO23:$CB23)+SUMIF(pm.35!$BO$7:$CB$7,CI$7,pm.35!$BO23:$CB23)</f>
        <v>0</v>
      </c>
      <c r="CJ24" s="351">
        <f>SUMIF(pm!$BO$7:$CB$7,CJ$7,pm!$BO23:$CB23)+SUMIF(pm.35!$BO$7:$CB$7,CJ$7,pm.35!$BO23:$CB23)</f>
        <v>0</v>
      </c>
      <c r="CK24" s="352">
        <f>SUMIF(pm!$BO$7:$CB$7,CK$7,pm!$BO23:$CB23)+SUMIF(pm.35!$BO$7:$CB$7,CK$7,pm.35!$BO23:$CB23)</f>
        <v>0</v>
      </c>
      <c r="CL24" s="267">
        <f t="shared" si="11"/>
        <v>371.2</v>
      </c>
      <c r="CM24" s="267">
        <f>SUMIF(pm!$CD$7:$CO$7,CM$7,pm!$CD23:$CO23)+SUMIF(pm.35!$CD$7:$CO$7,CM$7,pm.35!$CD23:$CO23)</f>
        <v>0</v>
      </c>
      <c r="CN24" s="267">
        <f>SUMIF(pm!$CD$7:$CO$7,CN$7,pm!$CD23:$CO23)+SUMIF(pm.35!$CD$7:$CO$7,CN$7,pm.35!$CD23:$CO23)</f>
        <v>0</v>
      </c>
      <c r="CO24" s="267">
        <f>SUMIF(pm!$CD$7:$CO$7,CO$7,pm!$CD23:$CO23)+SUMIF(pm.35!$CD$7:$CO$7,CO$7,pm.35!$CD23:$CO23)</f>
        <v>0</v>
      </c>
      <c r="CP24" s="267">
        <f>SUMIF(pm!$CD$7:$CO$7,CP$7,pm!$CD23:$CO23)+SUMIF(pm.35!$CD$7:$CO$7,CP$7,pm.35!$CD23:$CO23)</f>
        <v>0</v>
      </c>
      <c r="CQ24" s="267">
        <f>SUMIF(pm!$CD$7:$CO$7,CQ$7,pm!$CD23:$CO23)+SUMIF(pm.35!$CD$7:$CO$7,CQ$7,pm.35!$CD23:$CO23)</f>
        <v>0</v>
      </c>
      <c r="CR24" s="267">
        <f>SUMIF(pm!$CD$7:$CO$7,CR$7,pm!$CD23:$CO23)+SUMIF(pm.35!$CD$7:$CO$7,CR$7,pm.35!$CD23:$CO23)</f>
        <v>0</v>
      </c>
      <c r="CS24" s="267">
        <f>SUMIF(pm!$CD$7:$CO$7,CS$7,pm!$CD23:$CO23)+SUMIF(pm.35!$CD$7:$CO$7,CS$7,pm.35!$CD23:$CO23)</f>
        <v>0</v>
      </c>
      <c r="CT24" s="267">
        <f>SUMIF(pm!$CD$7:$CO$7,CT$7,pm!$CD23:$CO23)+SUMIF(pm.35!$CD$7:$CO$7,CT$7,pm.35!$CD23:$CO23)</f>
        <v>0</v>
      </c>
      <c r="CU24" s="267">
        <f>SUMIF(pm!$CD$7:$CO$7,CU$7,pm!$CD23:$CO23)+SUMIF(pm.35!$CD$7:$CO$7,CU$7,pm.35!$CD23:$CO23)</f>
        <v>0</v>
      </c>
      <c r="CV24" s="267">
        <f>SUMIF(pm!$CD$7:$CO$7,CV$7,pm!$CD23:$CO23)+SUMIF(pm.35!$CD$7:$CO$7,CV$7,pm.35!$CD23:$CO23)</f>
        <v>0</v>
      </c>
      <c r="CW24" s="267">
        <f>SUMIF(pm!$CD$7:$CO$7,CW$7,pm!$CD23:$CO23)+SUMIF(pm.35!$CD$7:$CO$7,CW$7,pm.35!$CD23:$CO23)</f>
        <v>608.29999999999995</v>
      </c>
      <c r="CX24" s="267">
        <f>SUMIF(pm!$CD$7:$CO$7,CX$7,pm!$CD23:$CO23)+SUMIF(pm.35!$CD$7:$CO$7,CX$7,pm.35!$CD23:$CO23)</f>
        <v>0</v>
      </c>
      <c r="CY24" s="267">
        <f>SUMIF(pm!$CD$7:$CO$7,CY$7,pm!$CD23:$CO23)+SUMIF(pm.35!$CD$7:$CO$7,CY$7,pm.35!$CD23:$CO23)</f>
        <v>0</v>
      </c>
      <c r="CZ24" s="267">
        <f>SUMIF(pm!$CD$7:$CO$7,CZ$7,pm!$CD23:$CO23)+SUMIF(pm.35!$CD$7:$CO$7,CZ$7,pm.35!$CD23:$CO23)</f>
        <v>0</v>
      </c>
      <c r="DA24" s="267">
        <f t="shared" si="12"/>
        <v>608.29999999999995</v>
      </c>
      <c r="DB24" s="267">
        <f t="shared" si="13"/>
        <v>979.5</v>
      </c>
      <c r="DC24" s="267">
        <f t="shared" si="14"/>
        <v>8112</v>
      </c>
      <c r="DD24" s="248">
        <f>DC24-coal!AS22</f>
        <v>0</v>
      </c>
      <c r="DE24" s="268">
        <f t="shared" si="15"/>
        <v>0</v>
      </c>
      <c r="DF24" s="269">
        <f t="shared" si="15"/>
        <v>3080</v>
      </c>
      <c r="DG24" s="269">
        <f t="shared" si="15"/>
        <v>0</v>
      </c>
      <c r="DH24" s="269">
        <f t="shared" si="15"/>
        <v>0</v>
      </c>
      <c r="DI24" s="269">
        <f t="shared" si="15"/>
        <v>0</v>
      </c>
      <c r="DJ24" s="269">
        <f t="shared" si="15"/>
        <v>0</v>
      </c>
      <c r="DK24" s="269">
        <f t="shared" si="15"/>
        <v>0</v>
      </c>
      <c r="DL24" s="269">
        <f t="shared" si="15"/>
        <v>0</v>
      </c>
      <c r="DM24" s="269">
        <f t="shared" si="15"/>
        <v>0</v>
      </c>
      <c r="DN24" s="269">
        <f t="shared" si="15"/>
        <v>0</v>
      </c>
      <c r="DO24" s="269">
        <f t="shared" si="16"/>
        <v>0</v>
      </c>
      <c r="DP24" s="269">
        <f t="shared" si="16"/>
        <v>3390.8</v>
      </c>
      <c r="DQ24" s="269">
        <f t="shared" si="16"/>
        <v>0</v>
      </c>
      <c r="DR24" s="269">
        <f t="shared" si="16"/>
        <v>0</v>
      </c>
      <c r="DS24" s="269">
        <f t="shared" si="16"/>
        <v>1641.2</v>
      </c>
      <c r="DT24" s="269">
        <f t="shared" si="16"/>
        <v>0</v>
      </c>
      <c r="DU24" s="269">
        <f t="shared" si="16"/>
        <v>0</v>
      </c>
      <c r="DV24" s="269">
        <f t="shared" si="16"/>
        <v>0</v>
      </c>
      <c r="DW24" s="269">
        <f t="shared" si="16"/>
        <v>0</v>
      </c>
      <c r="DX24" s="270">
        <f t="shared" si="16"/>
        <v>0</v>
      </c>
      <c r="DY24" s="271">
        <f t="shared" si="5"/>
        <v>8112</v>
      </c>
      <c r="EA24" s="293">
        <f>SUMIF(kau!$AI$7:$BD$7,EA$7,kau!$AI23:$BD23)+SUMIF(pm.35!$GF$7:$GW$7,EA$7,pm.35!$GF23:$GW23)+SUMIF(pm!$GF$7:$GW$7,EA$7,pm!$GF23:$GW23)</f>
        <v>0</v>
      </c>
      <c r="EB24" s="294">
        <f>SUMIF(kau!$AI$7:$BD$7,EB$7,kau!$AI23:$BD23)+SUMIF(pm.35!$GF$7:$GW$7,EB$7,pm.35!$GF23:$GW23)+SUMIF(pm!$GF$7:$GW$7,EB$7,pm!$GF23:$GW23)</f>
        <v>0</v>
      </c>
      <c r="EC24" s="294">
        <f>SUMIF(kau!$AI$7:$BD$7,EC$7,kau!$AI23:$BD23)+SUMIF(pm.35!$GF$7:$GW$7,EC$7,pm.35!$GF23:$GW23)+SUMIF(pm!$GF$7:$GW$7,EC$7,pm!$GF23:$GW23)</f>
        <v>0</v>
      </c>
      <c r="ED24" s="294">
        <f>SUMIF(kau!$AI$7:$BD$7,ED$7,kau!$AI23:$BD23)+SUMIF(pm.35!$GF$7:$GW$7,ED$7,pm.35!$GF23:$GW23)+SUMIF(pm!$GF$7:$GW$7,ED$7,pm!$GF23:$GW23)</f>
        <v>0</v>
      </c>
      <c r="EE24" s="294">
        <f>SUMIF(kau!$AI$7:$BD$7,EE$7,kau!$AI23:$BD23)+SUMIF(pm.35!$GF$7:$GW$7,EE$7,pm.35!$GF23:$GW23)+SUMIF(pm!$GF$7:$GW$7,EE$7,pm!$GF23:$GW23)</f>
        <v>0</v>
      </c>
      <c r="EF24" s="294">
        <f>SUMIF(kau!$AI$7:$BD$7,EF$7,kau!$AI23:$BD23)+SUMIF(pm.35!$GF$7:$GW$7,EF$7,pm.35!$GF23:$GW23)+SUMIF(pm!$GF$7:$GW$7,EF$7,pm!$GF23:$GW23)</f>
        <v>0</v>
      </c>
      <c r="EG24" s="294">
        <f>SUMIF(kau!$AI$7:$BD$7,EG$7,kau!$AI23:$BD23)+SUMIF(pm.35!$GF$7:$GW$7,EG$7,pm.35!$GF23:$GW23)+SUMIF(pm!$GF$7:$GW$7,EG$7,pm!$GF23:$GW23)</f>
        <v>0</v>
      </c>
      <c r="EH24" s="294">
        <f>SUMIF(kau!$AI$7:$BD$7,EH$7,kau!$AI23:$BD23)+SUMIF(pm.35!$GF$7:$GW$7,EH$7,pm.35!$GF23:$GW23)+SUMIF(pm!$GF$7:$GW$7,EH$7,pm!$GF23:$GW23)</f>
        <v>0</v>
      </c>
      <c r="EI24" s="294">
        <f>SUMIF(kau!$AI$7:$BD$7,EI$7,kau!$AI23:$BD23)+SUMIF(pm.35!$GF$7:$GW$7,EI$7,pm.35!$GF23:$GW23)+SUMIF(pm!$GF$7:$GW$7,EI$7,pm!$GF23:$GW23)</f>
        <v>0</v>
      </c>
      <c r="EJ24" s="294">
        <f>SUMIF(kau!$AI$7:$BD$7,EJ$7,kau!$AI23:$BD23)+SUMIF(pm.35!$GF$7:$GW$7,EJ$7,pm.35!$GF23:$GW23)+SUMIF(pm!$GF$7:$GW$7,EJ$7,pm!$GF23:$GW23)</f>
        <v>0</v>
      </c>
      <c r="EK24" s="294">
        <f>SUMIF(kau!$AI$7:$BD$7,EK$7,kau!$AI23:$BD23)+SUMIF(pm.35!$GF$7:$GW$7,EK$7,pm.35!$GF23:$GW23)+SUMIF(pm!$GF$7:$GW$7,EK$7,pm!$GF23:$GW23)</f>
        <v>0</v>
      </c>
      <c r="EL24" s="294">
        <f>SUMIF(kau!$AI$7:$BD$7,EL$7,kau!$AI23:$BD23)+SUMIF(pm.35!$GF$7:$GW$7,EL$7,pm.35!$GF23:$GW23)+SUMIF(pm!$GF$7:$GW$7,EL$7,pm!$GF23:$GW23)</f>
        <v>0</v>
      </c>
      <c r="EM24" s="294">
        <f>SUMIF(kau!$AI$7:$BD$7,EM$7,kau!$AI23:$BD23)+SUMIF(pm.35!$GF$7:$GW$7,EM$7,pm.35!$GF23:$GW23)+SUMIF(pm!$GF$7:$GW$7,EM$7,pm!$GF23:$GW23)</f>
        <v>66.400000000000034</v>
      </c>
      <c r="EN24" s="294">
        <f>SUMIF(kau!$AI$7:$BD$7,EN$7,kau!$AI23:$BD23)+SUMIF(pm.35!$GF$7:$GW$7,EN$7,pm.35!$GF23:$GW23)+SUMIF(pm!$GF$7:$GW$7,EN$7,pm!$GF23:$GW23)</f>
        <v>0</v>
      </c>
      <c r="EO24" s="294">
        <f>SUMIF(kau!$AI$7:$BD$7,EO$7,kau!$AI23:$BD23)+SUMIF(pm.35!$GF$7:$GW$7,EO$7,pm.35!$GF23:$GW23)+SUMIF(pm!$GF$7:$GW$7,EO$7,pm!$GF23:$GW23)</f>
        <v>186.8</v>
      </c>
      <c r="EP24" s="294">
        <f>SUMIF(kau!$AI$7:$BD$7,EP$7,kau!$AI23:$BD23)+SUMIF(pm.35!$GF$7:$GW$7,EP$7,pm.35!$GF23:$GW23)+SUMIF(pm!$GF$7:$GW$7,EP$7,pm!$GF23:$GW23)</f>
        <v>0</v>
      </c>
      <c r="EQ24" s="294">
        <f>SUMIF(kau!$AI$7:$BD$7,EQ$7,kau!$AI23:$BD23)+SUMIF(pm.35!$GF$7:$GW$7,EQ$7,pm.35!$GF23:$GW23)+SUMIF(pm!$GF$7:$GW$7,EQ$7,pm!$GF23:$GW23)</f>
        <v>0</v>
      </c>
      <c r="ER24" s="294">
        <f>SUMIF(kau!$AI$7:$BD$7,ER$7,kau!$AI23:$BD23)+SUMIF(pm.35!$GF$7:$GW$7,ER$7,pm.35!$GF23:$GW23)+SUMIF(pm!$GF$7:$GW$7,ER$7,pm!$GF23:$GW23)</f>
        <v>0</v>
      </c>
      <c r="ES24" s="294">
        <f>SUMIF(kau!$AI$7:$BD$7,ES$7,kau!$AI23:$BD23)+SUMIF(pm.35!$GF$7:$GW$7,ES$7,pm.35!$GF23:$GW23)+SUMIF(pm!$GF$7:$GW$7,ES$7,pm!$GF23:$GW23)</f>
        <v>0</v>
      </c>
      <c r="ET24" s="311">
        <f>SUMIF(kau!$AI$7:$BD$7,ET$7,kau!$AI23:$BD23)+SUMIF(pm.35!$GF$7:$GW$7,ET$7,pm.35!$GF23:$GW23)+SUMIF(pm!$GF$7:$GW$7,ET$7,pm!$GF23:$GW23)</f>
        <v>0</v>
      </c>
      <c r="EU24" s="314">
        <f t="shared" si="6"/>
        <v>253.20000000000005</v>
      </c>
    </row>
    <row r="25" spans="1:151" ht="12" customHeight="1">
      <c r="A25" s="273">
        <f t="shared" si="7"/>
        <v>45155</v>
      </c>
      <c r="B25" s="350">
        <f>SUMIF(pm.35!$C$7:$M$7,B$7,pm.35!$C24:$M24)+SUMIF(pm!$C$7:$M$7,B$7,pm!$C24:$M24)+SUMIF(kau!$M$7:$Q$7,B$7,kau!$M24:$Q24)</f>
        <v>0</v>
      </c>
      <c r="C25" s="351">
        <f>SUMIF(pm.35!$C$7:$M$7,C$7,pm.35!$C24:$M24)+SUMIF(pm!$C$7:$M$7,C$7,pm!$C24:$M24)+SUMIF(kau!$M$7:$Q$7,C$7,kau!$M24:$Q24)</f>
        <v>0</v>
      </c>
      <c r="D25" s="351">
        <f>SUMIF(pm.35!$C$7:$M$7,D$7,pm.35!$C24:$M24)+SUMIF(pm!$C$7:$M$7,D$7,pm!$C24:$M24)+SUMIF(kau!$M$7:$Q$7,D$7,kau!$M24:$Q24)</f>
        <v>0</v>
      </c>
      <c r="E25" s="351">
        <f>SUMIF(pm.35!$C$7:$M$7,E$7,pm.35!$C24:$M24)+SUMIF(pm!$C$7:$M$7,E$7,pm!$C24:$M24)+SUMIF(kau!$M$7:$Q$7,E$7,kau!$M24:$Q24)</f>
        <v>0</v>
      </c>
      <c r="F25" s="351">
        <f>SUMIF(pm.35!$C$7:$M$7,F$7,pm.35!$C24:$M24)+SUMIF(pm!$C$7:$M$7,F$7,pm!$C24:$M24)+SUMIF(kau!$M$7:$Q$7,F$7,kau!$M24:$Q24)</f>
        <v>0</v>
      </c>
      <c r="G25" s="351">
        <f>SUMIF(pm.35!$C$7:$M$7,G$7,pm.35!$C24:$M24)+SUMIF(pm!$C$7:$M$7,G$7,pm!$C24:$M24)+SUMIF(kau!$M$7:$Q$7,G$7,kau!$M24:$Q24)</f>
        <v>0</v>
      </c>
      <c r="H25" s="351">
        <f>SUMIF(pm.35!$C$7:$M$7,H$7,pm.35!$C24:$M24)+SUMIF(pm!$C$7:$M$7,H$7,pm!$C24:$M24)+SUMIF(kau!$M$7:$Q$7,H$7,kau!$M24:$Q24)</f>
        <v>0</v>
      </c>
      <c r="I25" s="351">
        <f>SUMIF(pm.35!$C$7:$M$7,I$7,pm.35!$C24:$M24)+SUMIF(pm!$C$7:$M$7,I$7,pm!$C24:$M24)+SUMIF(kau!$M$7:$Q$7,I$7,kau!$M24:$Q24)</f>
        <v>0</v>
      </c>
      <c r="J25" s="351">
        <f>SUMIF(pm.35!$C$7:$M$7,J$7,pm.35!$C24:$M24)+SUMIF(pm!$C$7:$M$7,J$7,pm!$C24:$M24)+SUMIF(kau!$M$7:$Q$7,J$7,kau!$M24:$Q24)</f>
        <v>0</v>
      </c>
      <c r="K25" s="351">
        <f>SUMIF(pm.35!$C$7:$M$7,K$7,pm.35!$C24:$M24)+SUMIF(pm!$C$7:$M$7,K$7,pm!$C24:$M24)+SUMIF(kau!$M$7:$Q$7,K$7,kau!$M24:$Q24)</f>
        <v>0</v>
      </c>
      <c r="L25" s="351">
        <f>SUMIF(pm.35!$C$7:$M$7,L$7,pm.35!$C24:$M24)+SUMIF(pm!$C$7:$M$7,L$7,pm!$C24:$M24)+SUMIF(kau!$M$7:$Q$7,L$7,kau!$M24:$Q24)</f>
        <v>0</v>
      </c>
      <c r="M25" s="351">
        <f>SUMIF(pm.35!$C$7:$M$7,M$7,pm.35!$C24:$M24)+SUMIF(pm!$C$7:$M$7,M$7,pm!$C24:$M24)+SUMIF(kau!$M$7:$Q$7,M$7,kau!$M24:$Q24)</f>
        <v>0</v>
      </c>
      <c r="N25" s="352">
        <f>SUMIF(pm.35!$C$7:$M$7,N$7,pm.35!$C24:$M24)+SUMIF(pm!$C$7:$M$7,N$7,pm!$C24:$M24)+SUMIF(kau!$M$7:$Q$7,N$7,kau!$M24:$Q24)</f>
        <v>0</v>
      </c>
      <c r="O25" s="267">
        <f t="shared" si="0"/>
        <v>0</v>
      </c>
      <c r="P25" s="351">
        <f>SUMIF(pm!$O$7:$Z$7,P$7,pm!$O24:$Z24)+SUMIF(pm.35!$O$7:$Z$7,P$7,pm.35!$O24:$Z24)+SUMIF(kau!$S$7:$AG$7,P$7,kau!$S24:$AG24)</f>
        <v>0</v>
      </c>
      <c r="Q25" s="351">
        <f>SUMIF(pm!$O$7:$Z$7,Q$7,pm!$O24:$Z24)+SUMIF(pm.35!$O$7:$Z$7,Q$7,pm.35!$O24:$Z24)+SUMIF(kau!$S$7:$AG$7,Q$7,kau!$S24:$AG24)</f>
        <v>0</v>
      </c>
      <c r="R25" s="351">
        <f>SUMIF(pm!$O$7:$Z$7,R$7,pm!$O24:$Z24)+SUMIF(pm.35!$O$7:$Z$7,R$7,pm.35!$O24:$Z24)+SUMIF(kau!$S$7:$AG$7,R$7,kau!$S24:$AG24)</f>
        <v>0</v>
      </c>
      <c r="S25" s="351">
        <f>SUMIF(pm!$O$7:$Z$7,S$7,pm!$O24:$Z24)+SUMIF(pm.35!$O$7:$Z$7,S$7,pm.35!$O24:$Z24)+SUMIF(kau!$S$7:$AG$7,S$7,kau!$S24:$AG24)</f>
        <v>0</v>
      </c>
      <c r="T25" s="351">
        <f>SUMIF(pm!$O$7:$Z$7,T$7,pm!$O24:$Z24)+SUMIF(pm.35!$O$7:$Z$7,T$7,pm.35!$O24:$Z24)+SUMIF(kau!$S$7:$AG$7,T$7,kau!$S24:$AG24)</f>
        <v>0</v>
      </c>
      <c r="U25" s="351">
        <f>SUMIF(pm!$O$7:$Z$7,U$7,pm!$O24:$Z24)+SUMIF(pm.35!$O$7:$Z$7,U$7,pm.35!$O24:$Z24)+SUMIF(kau!$S$7:$AG$7,U$7,kau!$S24:$AG24)</f>
        <v>0</v>
      </c>
      <c r="V25" s="351">
        <f>SUMIF(pm!$O$7:$Z$7,V$7,pm!$O24:$Z24)+SUMIF(pm.35!$O$7:$Z$7,V$7,pm.35!$O24:$Z24)+SUMIF(kau!$S$7:$AG$7,V$7,kau!$S24:$AG24)</f>
        <v>0</v>
      </c>
      <c r="W25" s="351">
        <f>SUMIF(pm!$O$7:$Z$7,W$7,pm!$O24:$Z24)+SUMIF(pm.35!$O$7:$Z$7,W$7,pm.35!$O24:$Z24)+SUMIF(kau!$S$7:$AG$7,W$7,kau!$S24:$AG24)</f>
        <v>0</v>
      </c>
      <c r="X25" s="351">
        <f>SUMIF(pm!$O$7:$Z$7,X$7,pm!$O24:$Z24)+SUMIF(pm.35!$O$7:$Z$7,X$7,pm.35!$O24:$Z24)+SUMIF(kau!$S$7:$AG$7,X$7,kau!$S24:$AG24)</f>
        <v>0</v>
      </c>
      <c r="Y25" s="351">
        <f>SUMIF(pm!$O$7:$Z$7,Y$7,pm!$O24:$Z24)+SUMIF(pm.35!$O$7:$Z$7,Y$7,pm.35!$O24:$Z24)+SUMIF(kau!$S$7:$AG$7,Y$7,kau!$S24:$AG24)</f>
        <v>0</v>
      </c>
      <c r="Z25" s="351">
        <f>SUMIF(pm!$O$7:$Z$7,Z$7,pm!$O24:$Z24)+SUMIF(pm.35!$O$7:$Z$7,Z$7,pm.35!$O24:$Z24)+SUMIF(kau!$S$7:$AG$7,Z$7,kau!$S24:$AG24)</f>
        <v>0</v>
      </c>
      <c r="AA25" s="351">
        <f>SUMIF(pm!$O$7:$Z$7,AA$7,pm!$O24:$Z24)+SUMIF(pm.35!$O$7:$Z$7,AA$7,pm.35!$O24:$Z24)+SUMIF(kau!$S$7:$AG$7,AA$7,kau!$S24:$AG24)</f>
        <v>0</v>
      </c>
      <c r="AB25" s="351">
        <f>SUMIF(pm!$O$7:$Z$7,AB$7,pm!$O24:$Z24)+SUMIF(pm.35!$O$7:$Z$7,AB$7,pm.35!$O24:$Z24)+SUMIF(kau!$S$7:$AG$7,AB$7,kau!$S24:$AG24)</f>
        <v>0</v>
      </c>
      <c r="AC25" s="351">
        <f>SUMIF(pm!$O$7:$Z$7,AC$7,pm!$O24:$Z24)+SUMIF(pm.35!$O$7:$Z$7,AC$7,pm.35!$O24:$Z24)+SUMIF(kau!$S$7:$AG$7,AC$7,kau!$S24:$AG24)</f>
        <v>0</v>
      </c>
      <c r="AD25" s="352">
        <f>SUMIF(pm!$O$7:$Z$7,AD$7,pm!$O24:$Z24)+SUMIF(pm.35!$O$7:$Z$7,AD$7,pm.35!$O24:$Z24)+SUMIF(kau!$S$7:$AG$7,AD$7,kau!$S24:$AG24)</f>
        <v>0</v>
      </c>
      <c r="AE25" s="267">
        <f t="shared" si="8"/>
        <v>0</v>
      </c>
      <c r="AF25" s="351">
        <f>SUMIF(pm!$AB$7:$AM$7,AF$7,pm!$AB24:$AM24)+SUMIF(pm.35!$AB$7:$AM$7,AF$7,pm.35!$AB24:$AM24)</f>
        <v>0</v>
      </c>
      <c r="AG25" s="351">
        <f>SUMIF(pm!$AB$7:$AM$7,AG$7,pm!$AB24:$AM24)+SUMIF(pm.35!$AB$7:$AM$7,AG$7,pm.35!$AB24:$AM24)</f>
        <v>0</v>
      </c>
      <c r="AH25" s="351">
        <f>SUMIF(pm!$AB$7:$AM$7,AH$7,pm!$AB24:$AM24)+SUMIF(pm.35!$AB$7:$AM$7,AH$7,pm.35!$AB24:$AM24)</f>
        <v>0</v>
      </c>
      <c r="AI25" s="351">
        <f>SUMIF(pm!$AB$7:$AM$7,AI$7,pm!$AB24:$AM24)+SUMIF(pm.35!$AB$7:$AM$7,AI$7,pm.35!$AB24:$AM24)</f>
        <v>0</v>
      </c>
      <c r="AJ25" s="351">
        <f>SUMIF(pm!$AB$7:$AM$7,AJ$7,pm!$AB24:$AM24)+SUMIF(pm.35!$AB$7:$AM$7,AJ$7,pm.35!$AB24:$AM24)</f>
        <v>0</v>
      </c>
      <c r="AK25" s="351">
        <f>SUMIF(pm!$AB$7:$AM$7,AK$7,pm!$AB24:$AM24)+SUMIF(pm.35!$AB$7:$AM$7,AK$7,pm.35!$AB24:$AM24)</f>
        <v>0</v>
      </c>
      <c r="AL25" s="351">
        <f>SUMIF(pm!$AB$7:$AM$7,AL$7,pm!$AB24:$AM24)+SUMIF(pm.35!$AB$7:$AM$7,AL$7,pm.35!$AB24:$AM24)</f>
        <v>0</v>
      </c>
      <c r="AM25" s="351">
        <f>SUMIF(pm!$AB$7:$AM$7,AM$7,pm!$AB24:$AM24)+SUMIF(pm.35!$AB$7:$AM$7,AM$7,pm.35!$AB24:$AM24)</f>
        <v>0</v>
      </c>
      <c r="AN25" s="351">
        <f>SUMIF(pm!$AB$7:$AM$7,AN$7,pm!$AB24:$AM24)+SUMIF(pm.35!$AB$7:$AM$7,AN$7,pm.35!$AB24:$AM24)</f>
        <v>0</v>
      </c>
      <c r="AO25" s="351">
        <f>SUMIF(pm!$AB$7:$AM$7,AO$7,pm!$AB24:$AM24)+SUMIF(pm.35!$AB$7:$AM$7,AO$7,pm.35!$AB24:$AM24)</f>
        <v>0</v>
      </c>
      <c r="AP25" s="351">
        <f>SUMIF(pm!$AB$7:$AM$7,AP$7,pm!$AB24:$AM24)+SUMIF(pm.35!$AB$7:$AM$7,AP$7,pm.35!$AB24:$AM24)</f>
        <v>0</v>
      </c>
      <c r="AQ25" s="351">
        <f>SUMIF(pm!$AB$7:$AM$7,AQ$7,pm!$AB24:$AM24)+SUMIF(pm.35!$AB$7:$AM$7,AQ$7,pm.35!$AB24:$AM24)</f>
        <v>0</v>
      </c>
      <c r="AR25" s="351">
        <f>SUMIF(pm!$AB$7:$AM$7,AR$7,pm!$AB24:$AM24)+SUMIF(pm.35!$AB$7:$AM$7,AR$7,pm.35!$AB24:$AM24)</f>
        <v>0</v>
      </c>
      <c r="AS25" s="352">
        <f>SUMIF(pm!$AB$7:$AM$7,AS$7,pm!$AB24:$AM24)+SUMIF(pm.35!$AB$7:$AM$7,AS$7,pm.35!$AB24:$AM24)</f>
        <v>0</v>
      </c>
      <c r="AT25" s="267">
        <f t="shared" si="1"/>
        <v>0</v>
      </c>
      <c r="AU25" s="351">
        <f>SUMIF(pm!$AO$7:$BB$7,AU$7,pm!$AO24:$BB24)+SUMIF(pm.35!$AO$7:$BB$7,AU$7,pm.35!$AO24:$BB24)</f>
        <v>0</v>
      </c>
      <c r="AV25" s="351">
        <f>SUMIF(pm!$AO$7:$BB$7,AV$7,pm!$AO24:$BB24)+SUMIF(pm.35!$AO$7:$BB$7,AV$7,pm.35!$AO24:$BB24)</f>
        <v>0</v>
      </c>
      <c r="AW25" s="351">
        <f>SUMIF(pm!$AO$7:$BB$7,AW$7,pm!$AO24:$BB24)+SUMIF(pm.35!$AO$7:$BB$7,AW$7,pm.35!$AO24:$BB24)</f>
        <v>0</v>
      </c>
      <c r="AX25" s="351">
        <f>SUMIF(pm!$AO$7:$BB$7,AX$7,pm!$AO24:$BB24)+SUMIF(pm.35!$AO$7:$BB$7,AX$7,pm.35!$AO24:$BB24)</f>
        <v>0</v>
      </c>
      <c r="AY25" s="351">
        <f>SUMIF(pm!$AO$7:$BB$7,AY$7,pm!$AO24:$BB24)+SUMIF(pm.35!$AO$7:$BB$7,AY$7,pm.35!$AO24:$BB24)</f>
        <v>0</v>
      </c>
      <c r="AZ25" s="351">
        <f>SUMIF(pm!$AO$7:$BB$7,AZ$7,pm!$AO24:$BB24)+SUMIF(pm.35!$AO$7:$BB$7,AZ$7,pm.35!$AO24:$BB24)</f>
        <v>0</v>
      </c>
      <c r="BA25" s="351">
        <f>SUMIF(pm!$AO$7:$BB$7,BA$7,pm!$AO24:$BB24)+SUMIF(pm.35!$AO$7:$BB$7,BA$7,pm.35!$AO24:$BB24)</f>
        <v>0</v>
      </c>
      <c r="BB25" s="351">
        <f>SUMIF(pm!$AO$7:$BB$7,BB$7,pm!$AO24:$BB24)+SUMIF(pm.35!$AO$7:$BB$7,BB$7,pm.35!$AO24:$BB24)</f>
        <v>0</v>
      </c>
      <c r="BC25" s="351">
        <f>SUMIF(pm!$AO$7:$BB$7,BC$7,pm!$AO24:$BB24)+SUMIF(pm.35!$AO$7:$BB$7,BC$7,pm.35!$AO24:$BB24)</f>
        <v>0</v>
      </c>
      <c r="BD25" s="351">
        <f>SUMIF(pm!$AO$7:$BB$7,BD$7,pm!$AO24:$BB24)+SUMIF(pm.35!$AO$7:$BB$7,BD$7,pm.35!$AO24:$BB24)</f>
        <v>0</v>
      </c>
      <c r="BE25" s="351">
        <f>SUMIF(pm!$AO$7:$BB$7,BE$7,pm!$AO24:$BB24)+SUMIF(pm.35!$AO$7:$BB$7,BE$7,pm.35!$AO24:$BB24)</f>
        <v>0</v>
      </c>
      <c r="BF25" s="351">
        <f>SUMIF(pm!$AO$7:$BB$7,BF$7,pm!$AO24:$BB24)+SUMIF(pm.35!$AO$7:$BB$7,BF$7,pm.35!$AO24:$BB24)</f>
        <v>0</v>
      </c>
      <c r="BG25" s="351">
        <f>SUMIF(pm!$AO$7:$BB$7,BG$7,pm!$AO24:$BB24)+SUMIF(pm.35!$AO$7:$BB$7,BG$7,pm.35!$AO24:$BB24)</f>
        <v>0</v>
      </c>
      <c r="BH25" s="352">
        <f>SUMIF(pm!$AO$7:$BB$7,BH$7,pm!$AO24:$BB24)+SUMIF(pm.35!$AO$7:$BB$7,BH$7,pm.35!$AO24:$BB24)</f>
        <v>0</v>
      </c>
      <c r="BI25" s="267">
        <f t="shared" si="9"/>
        <v>0</v>
      </c>
      <c r="BJ25" s="267">
        <f>SUMIF(pm!$BD$7:$BM$7,BJ$7,pm!$BD24:$BM24)+SUMIF(pm.35!$BD$7:$BM$7,BJ$7,pm.35!$BD24:$BM24)</f>
        <v>0</v>
      </c>
      <c r="BK25" s="267">
        <f>SUMIF(pm!$BD$7:$BM$7,BK$7,pm!$BD24:$BM24)+SUMIF(pm.35!$BD$7:$BM$7,BK$7,pm.35!$BD24:$BM24)</f>
        <v>0</v>
      </c>
      <c r="BL25" s="267">
        <f>SUMIF(pm!$BD$7:$BM$7,BL$7,pm!$BD24:$BM24)+SUMIF(pm.35!$BD$7:$BM$7,BL$7,pm.35!$BD24:$BM24)</f>
        <v>0</v>
      </c>
      <c r="BM25" s="267">
        <f>SUMIF(pm!$BD$7:$BM$7,BM$7,pm!$BD24:$BM24)+SUMIF(pm.35!$BD$7:$BM$7,BM$7,pm.35!$BD24:$BM24)</f>
        <v>0</v>
      </c>
      <c r="BN25" s="267">
        <f>SUMIF(pm!$BD$7:$BM$7,BN$7,pm!$BD24:$BM24)+SUMIF(pm.35!$BD$7:$BM$7,BN$7,pm.35!$BD24:$BM24)</f>
        <v>0</v>
      </c>
      <c r="BO25" s="267">
        <f>SUMIF(pm!$BD$7:$BM$7,BO$7,pm!$BD24:$BM24)+SUMIF(pm.35!$BD$7:$BM$7,BO$7,pm.35!$BD24:$BM24)</f>
        <v>0</v>
      </c>
      <c r="BP25" s="267">
        <f>SUMIF(pm!$BD$7:$BM$7,BP$7,pm!$BD24:$BM24)+SUMIF(pm.35!$BD$7:$BM$7,BP$7,pm.35!$BD24:$BM24)</f>
        <v>0</v>
      </c>
      <c r="BQ25" s="267">
        <f>SUMIF(pm!$BD$7:$BM$7,BQ$7,pm!$BD24:$BM24)+SUMIF(pm.35!$BD$7:$BM$7,BQ$7,pm.35!$BD24:$BM24)</f>
        <v>0</v>
      </c>
      <c r="BR25" s="267">
        <f>SUMIF(pm!$BD$7:$BM$7,BR$7,pm!$BD24:$BM24)+SUMIF(pm.35!$BD$7:$BM$7,BR$7,pm.35!$BD24:$BM24)</f>
        <v>0</v>
      </c>
      <c r="BS25" s="267">
        <f>SUMIF(pm!$BD$7:$BM$7,BS$7,pm!$BD24:$BM24)+SUMIF(pm.35!$BD$7:$BM$7,BS$7,pm.35!$BD24:$BM24)</f>
        <v>0</v>
      </c>
      <c r="BT25" s="267">
        <f t="shared" si="10"/>
        <v>0</v>
      </c>
      <c r="BU25" s="267">
        <f t="shared" si="2"/>
        <v>0</v>
      </c>
      <c r="BV25" s="350">
        <f>SUMIF(pm!$BO$7:$CB$7,BV$7,pm!$BO24:$CB24)+SUMIF(pm.35!$BO$7:$CB$7,BV$7,pm.35!$BO24:$CB24)</f>
        <v>0</v>
      </c>
      <c r="BW25" s="351">
        <f>SUMIF(pm!$BO$7:$CB$7,BW$7,pm!$BO24:$CB24)+SUMIF(pm.35!$BO$7:$CB$7,BW$7,pm.35!$BO24:$CB24)</f>
        <v>0</v>
      </c>
      <c r="BX25" s="351">
        <f>SUMIF(pm!$BO$7:$CB$7,BX$7,pm!$BO24:$CB24)+SUMIF(pm.35!$BO$7:$CB$7,BX$7,pm.35!$BO24:$CB24)</f>
        <v>0</v>
      </c>
      <c r="BY25" s="351">
        <f>SUMIF(pm!$BO$7:$CB$7,BY$7,pm!$BO24:$CB24)+SUMIF(pm.35!$BO$7:$CB$7,BY$7,pm.35!$BO24:$CB24)</f>
        <v>0</v>
      </c>
      <c r="BZ25" s="351">
        <f>SUMIF(pm!$BO$7:$CB$7,BZ$7,pm!$BO24:$CB24)+SUMIF(pm.35!$BO$7:$CB$7,BZ$7,pm.35!$BO24:$CB24)</f>
        <v>0</v>
      </c>
      <c r="CA25" s="351">
        <f>SUMIF(pm!$BO$7:$CB$7,CA$7,pm!$BO24:$CB24)+SUMIF(pm.35!$BO$7:$CB$7,CA$7,pm.35!$BO24:$CB24)</f>
        <v>0</v>
      </c>
      <c r="CB25" s="351">
        <f>SUMIF(pm!$BO$7:$CB$7,CB$7,pm!$BO24:$CB24)+SUMIF(pm.35!$BO$7:$CB$7,CB$7,pm.35!$BO24:$CB24)</f>
        <v>0</v>
      </c>
      <c r="CC25" s="351">
        <f>SUMIF(pm!$BO$7:$CB$7,CC$7,pm!$BO24:$CB24)+SUMIF(pm.35!$BO$7:$CB$7,CC$7,pm.35!$BO24:$CB24)</f>
        <v>0</v>
      </c>
      <c r="CD25" s="351">
        <f>SUMIF(pm!$BO$7:$CB$7,CD$7,pm!$BO24:$CB24)+SUMIF(pm.35!$BO$7:$CB$7,CD$7,pm.35!$BO24:$CB24)</f>
        <v>0</v>
      </c>
      <c r="CE25" s="351">
        <f>SUMIF(pm!$BO$7:$CB$7,CE$7,pm!$BO24:$CB24)+SUMIF(pm.35!$BO$7:$CB$7,CE$7,pm.35!$BO24:$CB24)</f>
        <v>0</v>
      </c>
      <c r="CF25" s="351">
        <f>SUMIF(pm!$BO$7:$CB$7,CF$7,pm!$BO24:$CB24)+SUMIF(pm.35!$BO$7:$CB$7,CF$7,pm.35!$BO24:$CB24)</f>
        <v>0</v>
      </c>
      <c r="CG25" s="351">
        <f>SUMIF(pm!$BO$7:$CB$7,CG$7,pm!$BO24:$CB24)+SUMIF(pm.35!$BO$7:$CB$7,CG$7,pm.35!$BO24:$CB24)</f>
        <v>0</v>
      </c>
      <c r="CH25" s="351">
        <f>SUMIF(pm!$BO$7:$CB$7,CH$7,pm!$BO24:$CB24)+SUMIF(pm.35!$BO$7:$CB$7,CH$7,pm.35!$BO24:$CB24)</f>
        <v>0</v>
      </c>
      <c r="CI25" s="351">
        <f>SUMIF(pm!$BO$7:$CB$7,CI$7,pm!$BO24:$CB24)+SUMIF(pm.35!$BO$7:$CB$7,CI$7,pm.35!$BO24:$CB24)</f>
        <v>0</v>
      </c>
      <c r="CJ25" s="351">
        <f>SUMIF(pm!$BO$7:$CB$7,CJ$7,pm!$BO24:$CB24)+SUMIF(pm.35!$BO$7:$CB$7,CJ$7,pm.35!$BO24:$CB24)</f>
        <v>0</v>
      </c>
      <c r="CK25" s="352">
        <f>SUMIF(pm!$BO$7:$CB$7,CK$7,pm!$BO24:$CB24)+SUMIF(pm.35!$BO$7:$CB$7,CK$7,pm.35!$BO24:$CB24)</f>
        <v>0</v>
      </c>
      <c r="CL25" s="267">
        <f t="shared" si="11"/>
        <v>0</v>
      </c>
      <c r="CM25" s="267">
        <f>SUMIF(pm!$CD$7:$CO$7,CM$7,pm!$CD24:$CO24)+SUMIF(pm.35!$CD$7:$CO$7,CM$7,pm.35!$CD24:$CO24)</f>
        <v>0</v>
      </c>
      <c r="CN25" s="267">
        <f>SUMIF(pm!$CD$7:$CO$7,CN$7,pm!$CD24:$CO24)+SUMIF(pm.35!$CD$7:$CO$7,CN$7,pm.35!$CD24:$CO24)</f>
        <v>0</v>
      </c>
      <c r="CO25" s="267">
        <f>SUMIF(pm!$CD$7:$CO$7,CO$7,pm!$CD24:$CO24)+SUMIF(pm.35!$CD$7:$CO$7,CO$7,pm.35!$CD24:$CO24)</f>
        <v>0</v>
      </c>
      <c r="CP25" s="267">
        <f>SUMIF(pm!$CD$7:$CO$7,CP$7,pm!$CD24:$CO24)+SUMIF(pm.35!$CD$7:$CO$7,CP$7,pm.35!$CD24:$CO24)</f>
        <v>0</v>
      </c>
      <c r="CQ25" s="267">
        <f>SUMIF(pm!$CD$7:$CO$7,CQ$7,pm!$CD24:$CO24)+SUMIF(pm.35!$CD$7:$CO$7,CQ$7,pm.35!$CD24:$CO24)</f>
        <v>0</v>
      </c>
      <c r="CR25" s="267">
        <f>SUMIF(pm!$CD$7:$CO$7,CR$7,pm!$CD24:$CO24)+SUMIF(pm.35!$CD$7:$CO$7,CR$7,pm.35!$CD24:$CO24)</f>
        <v>0</v>
      </c>
      <c r="CS25" s="267">
        <f>SUMIF(pm!$CD$7:$CO$7,CS$7,pm!$CD24:$CO24)+SUMIF(pm.35!$CD$7:$CO$7,CS$7,pm.35!$CD24:$CO24)</f>
        <v>0</v>
      </c>
      <c r="CT25" s="267">
        <f>SUMIF(pm!$CD$7:$CO$7,CT$7,pm!$CD24:$CO24)+SUMIF(pm.35!$CD$7:$CO$7,CT$7,pm.35!$CD24:$CO24)</f>
        <v>0</v>
      </c>
      <c r="CU25" s="267">
        <f>SUMIF(pm!$CD$7:$CO$7,CU$7,pm!$CD24:$CO24)+SUMIF(pm.35!$CD$7:$CO$7,CU$7,pm.35!$CD24:$CO24)</f>
        <v>0</v>
      </c>
      <c r="CV25" s="267">
        <f>SUMIF(pm!$CD$7:$CO$7,CV$7,pm!$CD24:$CO24)+SUMIF(pm.35!$CD$7:$CO$7,CV$7,pm.35!$CD24:$CO24)</f>
        <v>0</v>
      </c>
      <c r="CW25" s="267">
        <f>SUMIF(pm!$CD$7:$CO$7,CW$7,pm!$CD24:$CO24)+SUMIF(pm.35!$CD$7:$CO$7,CW$7,pm.35!$CD24:$CO24)</f>
        <v>0</v>
      </c>
      <c r="CX25" s="267">
        <f>SUMIF(pm!$CD$7:$CO$7,CX$7,pm!$CD24:$CO24)+SUMIF(pm.35!$CD$7:$CO$7,CX$7,pm.35!$CD24:$CO24)</f>
        <v>0</v>
      </c>
      <c r="CY25" s="267">
        <f>SUMIF(pm!$CD$7:$CO$7,CY$7,pm!$CD24:$CO24)+SUMIF(pm.35!$CD$7:$CO$7,CY$7,pm.35!$CD24:$CO24)</f>
        <v>0</v>
      </c>
      <c r="CZ25" s="267">
        <f>SUMIF(pm!$CD$7:$CO$7,CZ$7,pm!$CD24:$CO24)+SUMIF(pm.35!$CD$7:$CO$7,CZ$7,pm.35!$CD24:$CO24)</f>
        <v>0</v>
      </c>
      <c r="DA25" s="267">
        <f t="shared" si="12"/>
        <v>0</v>
      </c>
      <c r="DB25" s="267">
        <f t="shared" si="13"/>
        <v>0</v>
      </c>
      <c r="DC25" s="267">
        <f t="shared" si="14"/>
        <v>0</v>
      </c>
      <c r="DD25" s="248">
        <f>DC25-coal!AS23</f>
        <v>0</v>
      </c>
      <c r="DE25" s="268">
        <f t="shared" si="15"/>
        <v>0</v>
      </c>
      <c r="DF25" s="269">
        <f t="shared" si="15"/>
        <v>0</v>
      </c>
      <c r="DG25" s="269">
        <f t="shared" si="15"/>
        <v>0</v>
      </c>
      <c r="DH25" s="269">
        <f t="shared" si="15"/>
        <v>0</v>
      </c>
      <c r="DI25" s="269">
        <f t="shared" si="15"/>
        <v>0</v>
      </c>
      <c r="DJ25" s="269">
        <f t="shared" si="15"/>
        <v>0</v>
      </c>
      <c r="DK25" s="269">
        <f t="shared" si="15"/>
        <v>0</v>
      </c>
      <c r="DL25" s="269">
        <f t="shared" si="15"/>
        <v>0</v>
      </c>
      <c r="DM25" s="269">
        <f t="shared" si="15"/>
        <v>0</v>
      </c>
      <c r="DN25" s="269">
        <f t="shared" si="15"/>
        <v>0</v>
      </c>
      <c r="DO25" s="269">
        <f t="shared" si="16"/>
        <v>0</v>
      </c>
      <c r="DP25" s="269">
        <f t="shared" si="16"/>
        <v>0</v>
      </c>
      <c r="DQ25" s="269">
        <f t="shared" si="16"/>
        <v>0</v>
      </c>
      <c r="DR25" s="269">
        <f t="shared" si="16"/>
        <v>0</v>
      </c>
      <c r="DS25" s="269">
        <f t="shared" si="16"/>
        <v>0</v>
      </c>
      <c r="DT25" s="269">
        <f t="shared" si="16"/>
        <v>0</v>
      </c>
      <c r="DU25" s="269">
        <f t="shared" si="16"/>
        <v>0</v>
      </c>
      <c r="DV25" s="269">
        <f t="shared" si="16"/>
        <v>0</v>
      </c>
      <c r="DW25" s="269">
        <f t="shared" si="16"/>
        <v>0</v>
      </c>
      <c r="DX25" s="270">
        <f t="shared" si="16"/>
        <v>0</v>
      </c>
      <c r="DY25" s="271">
        <f t="shared" si="5"/>
        <v>0</v>
      </c>
      <c r="EA25" s="293">
        <f>SUMIF(kau!$AI$7:$BD$7,EA$7,kau!$AI24:$BD24)+SUMIF(pm.35!$GF$7:$GW$7,EA$7,pm.35!$GF24:$GW24)+SUMIF(pm!$GF$7:$GW$7,EA$7,pm!$GF24:$GW24)</f>
        <v>0</v>
      </c>
      <c r="EB25" s="294">
        <f>SUMIF(kau!$AI$7:$BD$7,EB$7,kau!$AI24:$BD24)+SUMIF(pm.35!$GF$7:$GW$7,EB$7,pm.35!$GF24:$GW24)+SUMIF(pm!$GF$7:$GW$7,EB$7,pm!$GF24:$GW24)</f>
        <v>0</v>
      </c>
      <c r="EC25" s="294">
        <f>SUMIF(kau!$AI$7:$BD$7,EC$7,kau!$AI24:$BD24)+SUMIF(pm.35!$GF$7:$GW$7,EC$7,pm.35!$GF24:$GW24)+SUMIF(pm!$GF$7:$GW$7,EC$7,pm!$GF24:$GW24)</f>
        <v>0</v>
      </c>
      <c r="ED25" s="294">
        <f>SUMIF(kau!$AI$7:$BD$7,ED$7,kau!$AI24:$BD24)+SUMIF(pm.35!$GF$7:$GW$7,ED$7,pm.35!$GF24:$GW24)+SUMIF(pm!$GF$7:$GW$7,ED$7,pm!$GF24:$GW24)</f>
        <v>0</v>
      </c>
      <c r="EE25" s="294">
        <f>SUMIF(kau!$AI$7:$BD$7,EE$7,kau!$AI24:$BD24)+SUMIF(pm.35!$GF$7:$GW$7,EE$7,pm.35!$GF24:$GW24)+SUMIF(pm!$GF$7:$GW$7,EE$7,pm!$GF24:$GW24)</f>
        <v>0</v>
      </c>
      <c r="EF25" s="294">
        <f>SUMIF(kau!$AI$7:$BD$7,EF$7,kau!$AI24:$BD24)+SUMIF(pm.35!$GF$7:$GW$7,EF$7,pm.35!$GF24:$GW24)+SUMIF(pm!$GF$7:$GW$7,EF$7,pm!$GF24:$GW24)</f>
        <v>0</v>
      </c>
      <c r="EG25" s="294">
        <f>SUMIF(kau!$AI$7:$BD$7,EG$7,kau!$AI24:$BD24)+SUMIF(pm.35!$GF$7:$GW$7,EG$7,pm.35!$GF24:$GW24)+SUMIF(pm!$GF$7:$GW$7,EG$7,pm!$GF24:$GW24)</f>
        <v>0</v>
      </c>
      <c r="EH25" s="294">
        <f>SUMIF(kau!$AI$7:$BD$7,EH$7,kau!$AI24:$BD24)+SUMIF(pm.35!$GF$7:$GW$7,EH$7,pm.35!$GF24:$GW24)+SUMIF(pm!$GF$7:$GW$7,EH$7,pm!$GF24:$GW24)</f>
        <v>0</v>
      </c>
      <c r="EI25" s="294">
        <f>SUMIF(kau!$AI$7:$BD$7,EI$7,kau!$AI24:$BD24)+SUMIF(pm.35!$GF$7:$GW$7,EI$7,pm.35!$GF24:$GW24)+SUMIF(pm!$GF$7:$GW$7,EI$7,pm!$GF24:$GW24)</f>
        <v>0</v>
      </c>
      <c r="EJ25" s="294">
        <f>SUMIF(kau!$AI$7:$BD$7,EJ$7,kau!$AI24:$BD24)+SUMIF(pm.35!$GF$7:$GW$7,EJ$7,pm.35!$GF24:$GW24)+SUMIF(pm!$GF$7:$GW$7,EJ$7,pm!$GF24:$GW24)</f>
        <v>0</v>
      </c>
      <c r="EK25" s="294">
        <f>SUMIF(kau!$AI$7:$BD$7,EK$7,kau!$AI24:$BD24)+SUMIF(pm.35!$GF$7:$GW$7,EK$7,pm.35!$GF24:$GW24)+SUMIF(pm!$GF$7:$GW$7,EK$7,pm!$GF24:$GW24)</f>
        <v>0</v>
      </c>
      <c r="EL25" s="294">
        <f>SUMIF(kau!$AI$7:$BD$7,EL$7,kau!$AI24:$BD24)+SUMIF(pm.35!$GF$7:$GW$7,EL$7,pm.35!$GF24:$GW24)+SUMIF(pm!$GF$7:$GW$7,EL$7,pm!$GF24:$GW24)</f>
        <v>0</v>
      </c>
      <c r="EM25" s="294">
        <f>SUMIF(kau!$AI$7:$BD$7,EM$7,kau!$AI24:$BD24)+SUMIF(pm.35!$GF$7:$GW$7,EM$7,pm.35!$GF24:$GW24)+SUMIF(pm!$GF$7:$GW$7,EM$7,pm!$GF24:$GW24)</f>
        <v>0</v>
      </c>
      <c r="EN25" s="294">
        <f>SUMIF(kau!$AI$7:$BD$7,EN$7,kau!$AI24:$BD24)+SUMIF(pm.35!$GF$7:$GW$7,EN$7,pm.35!$GF24:$GW24)+SUMIF(pm!$GF$7:$GW$7,EN$7,pm!$GF24:$GW24)</f>
        <v>0</v>
      </c>
      <c r="EO25" s="294">
        <f>SUMIF(kau!$AI$7:$BD$7,EO$7,kau!$AI24:$BD24)+SUMIF(pm.35!$GF$7:$GW$7,EO$7,pm.35!$GF24:$GW24)+SUMIF(pm!$GF$7:$GW$7,EO$7,pm!$GF24:$GW24)</f>
        <v>0</v>
      </c>
      <c r="EP25" s="294">
        <f>SUMIF(kau!$AI$7:$BD$7,EP$7,kau!$AI24:$BD24)+SUMIF(pm.35!$GF$7:$GW$7,EP$7,pm.35!$GF24:$GW24)+SUMIF(pm!$GF$7:$GW$7,EP$7,pm!$GF24:$GW24)</f>
        <v>0</v>
      </c>
      <c r="EQ25" s="294">
        <f>SUMIF(kau!$AI$7:$BD$7,EQ$7,kau!$AI24:$BD24)+SUMIF(pm.35!$GF$7:$GW$7,EQ$7,pm.35!$GF24:$GW24)+SUMIF(pm!$GF$7:$GW$7,EQ$7,pm!$GF24:$GW24)</f>
        <v>0</v>
      </c>
      <c r="ER25" s="294">
        <f>SUMIF(kau!$AI$7:$BD$7,ER$7,kau!$AI24:$BD24)+SUMIF(pm.35!$GF$7:$GW$7,ER$7,pm.35!$GF24:$GW24)+SUMIF(pm!$GF$7:$GW$7,ER$7,pm!$GF24:$GW24)</f>
        <v>0</v>
      </c>
      <c r="ES25" s="294">
        <f>SUMIF(kau!$AI$7:$BD$7,ES$7,kau!$AI24:$BD24)+SUMIF(pm.35!$GF$7:$GW$7,ES$7,pm.35!$GF24:$GW24)+SUMIF(pm!$GF$7:$GW$7,ES$7,pm!$GF24:$GW24)</f>
        <v>0</v>
      </c>
      <c r="ET25" s="311">
        <f>SUMIF(kau!$AI$7:$BD$7,ET$7,kau!$AI24:$BD24)+SUMIF(pm.35!$GF$7:$GW$7,ET$7,pm.35!$GF24:$GW24)+SUMIF(pm!$GF$7:$GW$7,ET$7,pm!$GF24:$GW24)</f>
        <v>0</v>
      </c>
      <c r="EU25" s="314">
        <f t="shared" si="6"/>
        <v>0</v>
      </c>
    </row>
    <row r="26" spans="1:151" ht="12" customHeight="1">
      <c r="A26" s="273">
        <f t="shared" si="7"/>
        <v>45156</v>
      </c>
      <c r="B26" s="350">
        <f>SUMIF(pm.35!$C$7:$M$7,B$7,pm.35!$C25:$M25)+SUMIF(pm!$C$7:$M$7,B$7,pm!$C25:$M25)+SUMIF(kau!$M$7:$Q$7,B$7,kau!$M25:$Q25)</f>
        <v>0</v>
      </c>
      <c r="C26" s="351">
        <f>SUMIF(pm.35!$C$7:$M$7,C$7,pm.35!$C25:$M25)+SUMIF(pm!$C$7:$M$7,C$7,pm!$C25:$M25)+SUMIF(kau!$M$7:$Q$7,C$7,kau!$M25:$Q25)</f>
        <v>0</v>
      </c>
      <c r="D26" s="351">
        <f>SUMIF(pm.35!$C$7:$M$7,D$7,pm.35!$C25:$M25)+SUMIF(pm!$C$7:$M$7,D$7,pm!$C25:$M25)+SUMIF(kau!$M$7:$Q$7,D$7,kau!$M25:$Q25)</f>
        <v>0</v>
      </c>
      <c r="E26" s="351">
        <f>SUMIF(pm.35!$C$7:$M$7,E$7,pm.35!$C25:$M25)+SUMIF(pm!$C$7:$M$7,E$7,pm!$C25:$M25)+SUMIF(kau!$M$7:$Q$7,E$7,kau!$M25:$Q25)</f>
        <v>0</v>
      </c>
      <c r="F26" s="351">
        <f>SUMIF(pm.35!$C$7:$M$7,F$7,pm.35!$C25:$M25)+SUMIF(pm!$C$7:$M$7,F$7,pm!$C25:$M25)+SUMIF(kau!$M$7:$Q$7,F$7,kau!$M25:$Q25)</f>
        <v>0</v>
      </c>
      <c r="G26" s="351">
        <f>SUMIF(pm.35!$C$7:$M$7,G$7,pm.35!$C25:$M25)+SUMIF(pm!$C$7:$M$7,G$7,pm!$C25:$M25)+SUMIF(kau!$M$7:$Q$7,G$7,kau!$M25:$Q25)</f>
        <v>0</v>
      </c>
      <c r="H26" s="351">
        <f>SUMIF(pm.35!$C$7:$M$7,H$7,pm.35!$C25:$M25)+SUMIF(pm!$C$7:$M$7,H$7,pm!$C25:$M25)+SUMIF(kau!$M$7:$Q$7,H$7,kau!$M25:$Q25)</f>
        <v>0</v>
      </c>
      <c r="I26" s="351">
        <f>SUMIF(pm.35!$C$7:$M$7,I$7,pm.35!$C25:$M25)+SUMIF(pm!$C$7:$M$7,I$7,pm!$C25:$M25)+SUMIF(kau!$M$7:$Q$7,I$7,kau!$M25:$Q25)</f>
        <v>0</v>
      </c>
      <c r="J26" s="351">
        <f>SUMIF(pm.35!$C$7:$M$7,J$7,pm.35!$C25:$M25)+SUMIF(pm!$C$7:$M$7,J$7,pm!$C25:$M25)+SUMIF(kau!$M$7:$Q$7,J$7,kau!$M25:$Q25)</f>
        <v>0</v>
      </c>
      <c r="K26" s="351">
        <f>SUMIF(pm.35!$C$7:$M$7,K$7,pm.35!$C25:$M25)+SUMIF(pm!$C$7:$M$7,K$7,pm!$C25:$M25)+SUMIF(kau!$M$7:$Q$7,K$7,kau!$M25:$Q25)</f>
        <v>264.5</v>
      </c>
      <c r="L26" s="351">
        <f>SUMIF(pm.35!$C$7:$M$7,L$7,pm.35!$C25:$M25)+SUMIF(pm!$C$7:$M$7,L$7,pm!$C25:$M25)+SUMIF(kau!$M$7:$Q$7,L$7,kau!$M25:$Q25)</f>
        <v>0</v>
      </c>
      <c r="M26" s="351">
        <f>SUMIF(pm.35!$C$7:$M$7,M$7,pm.35!$C25:$M25)+SUMIF(pm!$C$7:$M$7,M$7,pm!$C25:$M25)+SUMIF(kau!$M$7:$Q$7,M$7,kau!$M25:$Q25)</f>
        <v>0</v>
      </c>
      <c r="N26" s="352">
        <f>SUMIF(pm.35!$C$7:$M$7,N$7,pm.35!$C25:$M25)+SUMIF(pm!$C$7:$M$7,N$7,pm!$C25:$M25)+SUMIF(kau!$M$7:$Q$7,N$7,kau!$M25:$Q25)</f>
        <v>0</v>
      </c>
      <c r="O26" s="267">
        <f t="shared" si="0"/>
        <v>264.5</v>
      </c>
      <c r="P26" s="351">
        <f>SUMIF(pm!$O$7:$Z$7,P$7,pm!$O25:$Z25)+SUMIF(pm.35!$O$7:$Z$7,P$7,pm.35!$O25:$Z25)+SUMIF(kau!$S$7:$AG$7,P$7,kau!$S25:$AG25)</f>
        <v>0</v>
      </c>
      <c r="Q26" s="351">
        <f>SUMIF(pm!$O$7:$Z$7,Q$7,pm!$O25:$Z25)+SUMIF(pm.35!$O$7:$Z$7,Q$7,pm.35!$O25:$Z25)+SUMIF(kau!$S$7:$AG$7,Q$7,kau!$S25:$AG25)</f>
        <v>981</v>
      </c>
      <c r="R26" s="351">
        <f>SUMIF(pm!$O$7:$Z$7,R$7,pm!$O25:$Z25)+SUMIF(pm.35!$O$7:$Z$7,R$7,pm.35!$O25:$Z25)+SUMIF(kau!$S$7:$AG$7,R$7,kau!$S25:$AG25)</f>
        <v>0</v>
      </c>
      <c r="S26" s="351">
        <f>SUMIF(pm!$O$7:$Z$7,S$7,pm!$O25:$Z25)+SUMIF(pm.35!$O$7:$Z$7,S$7,pm.35!$O25:$Z25)+SUMIF(kau!$S$7:$AG$7,S$7,kau!$S25:$AG25)</f>
        <v>0</v>
      </c>
      <c r="T26" s="351">
        <f>SUMIF(pm!$O$7:$Z$7,T$7,pm!$O25:$Z25)+SUMIF(pm.35!$O$7:$Z$7,T$7,pm.35!$O25:$Z25)+SUMIF(kau!$S$7:$AG$7,T$7,kau!$S25:$AG25)</f>
        <v>0</v>
      </c>
      <c r="U26" s="351">
        <f>SUMIF(pm!$O$7:$Z$7,U$7,pm!$O25:$Z25)+SUMIF(pm.35!$O$7:$Z$7,U$7,pm.35!$O25:$Z25)+SUMIF(kau!$S$7:$AG$7,U$7,kau!$S25:$AG25)</f>
        <v>0</v>
      </c>
      <c r="V26" s="351">
        <f>SUMIF(pm!$O$7:$Z$7,V$7,pm!$O25:$Z25)+SUMIF(pm.35!$O$7:$Z$7,V$7,pm.35!$O25:$Z25)+SUMIF(kau!$S$7:$AG$7,V$7,kau!$S25:$AG25)</f>
        <v>0</v>
      </c>
      <c r="W26" s="351">
        <f>SUMIF(pm!$O$7:$Z$7,W$7,pm!$O25:$Z25)+SUMIF(pm.35!$O$7:$Z$7,W$7,pm.35!$O25:$Z25)+SUMIF(kau!$S$7:$AG$7,W$7,kau!$S25:$AG25)</f>
        <v>0</v>
      </c>
      <c r="X26" s="351">
        <f>SUMIF(pm!$O$7:$Z$7,X$7,pm!$O25:$Z25)+SUMIF(pm.35!$O$7:$Z$7,X$7,pm.35!$O25:$Z25)+SUMIF(kau!$S$7:$AG$7,X$7,kau!$S25:$AG25)</f>
        <v>0</v>
      </c>
      <c r="Y26" s="351">
        <f>SUMIF(pm!$O$7:$Z$7,Y$7,pm!$O25:$Z25)+SUMIF(pm.35!$O$7:$Z$7,Y$7,pm.35!$O25:$Z25)+SUMIF(kau!$S$7:$AG$7,Y$7,kau!$S25:$AG25)</f>
        <v>0</v>
      </c>
      <c r="Z26" s="351">
        <f>SUMIF(pm!$O$7:$Z$7,Z$7,pm!$O25:$Z25)+SUMIF(pm.35!$O$7:$Z$7,Z$7,pm.35!$O25:$Z25)+SUMIF(kau!$S$7:$AG$7,Z$7,kau!$S25:$AG25)</f>
        <v>0</v>
      </c>
      <c r="AA26" s="351">
        <f>SUMIF(pm!$O$7:$Z$7,AA$7,pm!$O25:$Z25)+SUMIF(pm.35!$O$7:$Z$7,AA$7,pm.35!$O25:$Z25)+SUMIF(kau!$S$7:$AG$7,AA$7,kau!$S25:$AG25)</f>
        <v>0</v>
      </c>
      <c r="AB26" s="351">
        <f>SUMIF(pm!$O$7:$Z$7,AB$7,pm!$O25:$Z25)+SUMIF(pm.35!$O$7:$Z$7,AB$7,pm.35!$O25:$Z25)+SUMIF(kau!$S$7:$AG$7,AB$7,kau!$S25:$AG25)</f>
        <v>0</v>
      </c>
      <c r="AC26" s="351">
        <f>SUMIF(pm!$O$7:$Z$7,AC$7,pm!$O25:$Z25)+SUMIF(pm.35!$O$7:$Z$7,AC$7,pm.35!$O25:$Z25)+SUMIF(kau!$S$7:$AG$7,AC$7,kau!$S25:$AG25)</f>
        <v>0</v>
      </c>
      <c r="AD26" s="352">
        <f>SUMIF(pm!$O$7:$Z$7,AD$7,pm!$O25:$Z25)+SUMIF(pm.35!$O$7:$Z$7,AD$7,pm.35!$O25:$Z25)+SUMIF(kau!$S$7:$AG$7,AD$7,kau!$S25:$AG25)</f>
        <v>0</v>
      </c>
      <c r="AE26" s="267">
        <f t="shared" si="8"/>
        <v>981</v>
      </c>
      <c r="AF26" s="351">
        <f>SUMIF(pm!$AB$7:$AM$7,AF$7,pm!$AB25:$AM25)+SUMIF(pm.35!$AB$7:$AM$7,AF$7,pm.35!$AB25:$AM25)</f>
        <v>0</v>
      </c>
      <c r="AG26" s="351">
        <f>SUMIF(pm!$AB$7:$AM$7,AG$7,pm!$AB25:$AM25)+SUMIF(pm.35!$AB$7:$AM$7,AG$7,pm.35!$AB25:$AM25)</f>
        <v>0</v>
      </c>
      <c r="AH26" s="351">
        <f>SUMIF(pm!$AB$7:$AM$7,AH$7,pm!$AB25:$AM25)+SUMIF(pm.35!$AB$7:$AM$7,AH$7,pm.35!$AB25:$AM25)</f>
        <v>609.4</v>
      </c>
      <c r="AI26" s="351">
        <f>SUMIF(pm!$AB$7:$AM$7,AI$7,pm!$AB25:$AM25)+SUMIF(pm.35!$AB$7:$AM$7,AI$7,pm.35!$AB25:$AM25)</f>
        <v>0</v>
      </c>
      <c r="AJ26" s="351">
        <f>SUMIF(pm!$AB$7:$AM$7,AJ$7,pm!$AB25:$AM25)+SUMIF(pm.35!$AB$7:$AM$7,AJ$7,pm.35!$AB25:$AM25)</f>
        <v>319.89999999999998</v>
      </c>
      <c r="AK26" s="351">
        <f>SUMIF(pm!$AB$7:$AM$7,AK$7,pm!$AB25:$AM25)+SUMIF(pm.35!$AB$7:$AM$7,AK$7,pm.35!$AB25:$AM25)</f>
        <v>0</v>
      </c>
      <c r="AL26" s="351">
        <f>SUMIF(pm!$AB$7:$AM$7,AL$7,pm!$AB25:$AM25)+SUMIF(pm.35!$AB$7:$AM$7,AL$7,pm.35!$AB25:$AM25)</f>
        <v>0</v>
      </c>
      <c r="AM26" s="351">
        <f>SUMIF(pm!$AB$7:$AM$7,AM$7,pm!$AB25:$AM25)+SUMIF(pm.35!$AB$7:$AM$7,AM$7,pm.35!$AB25:$AM25)</f>
        <v>0</v>
      </c>
      <c r="AN26" s="351">
        <f>SUMIF(pm!$AB$7:$AM$7,AN$7,pm!$AB25:$AM25)+SUMIF(pm.35!$AB$7:$AM$7,AN$7,pm.35!$AB25:$AM25)</f>
        <v>4576.0999999999995</v>
      </c>
      <c r="AO26" s="351">
        <f>SUMIF(pm!$AB$7:$AM$7,AO$7,pm!$AB25:$AM25)+SUMIF(pm.35!$AB$7:$AM$7,AO$7,pm.35!$AB25:$AM25)</f>
        <v>0</v>
      </c>
      <c r="AP26" s="351">
        <f>SUMIF(pm!$AB$7:$AM$7,AP$7,pm!$AB25:$AM25)+SUMIF(pm.35!$AB$7:$AM$7,AP$7,pm.35!$AB25:$AM25)</f>
        <v>0</v>
      </c>
      <c r="AQ26" s="351">
        <f>SUMIF(pm!$AB$7:$AM$7,AQ$7,pm!$AB25:$AM25)+SUMIF(pm.35!$AB$7:$AM$7,AQ$7,pm.35!$AB25:$AM25)</f>
        <v>0</v>
      </c>
      <c r="AR26" s="351">
        <f>SUMIF(pm!$AB$7:$AM$7,AR$7,pm!$AB25:$AM25)+SUMIF(pm.35!$AB$7:$AM$7,AR$7,pm.35!$AB25:$AM25)</f>
        <v>0</v>
      </c>
      <c r="AS26" s="352">
        <f>SUMIF(pm!$AB$7:$AM$7,AS$7,pm!$AB25:$AM25)+SUMIF(pm.35!$AB$7:$AM$7,AS$7,pm.35!$AB25:$AM25)</f>
        <v>0</v>
      </c>
      <c r="AT26" s="267">
        <f t="shared" si="1"/>
        <v>5505.4</v>
      </c>
      <c r="AU26" s="351">
        <f>SUMIF(pm!$AO$7:$BB$7,AU$7,pm!$AO25:$BB25)+SUMIF(pm.35!$AO$7:$BB$7,AU$7,pm.35!$AO25:$BB25)</f>
        <v>0</v>
      </c>
      <c r="AV26" s="351">
        <f>SUMIF(pm!$AO$7:$BB$7,AV$7,pm!$AO25:$BB25)+SUMIF(pm.35!$AO$7:$BB$7,AV$7,pm.35!$AO25:$BB25)</f>
        <v>0</v>
      </c>
      <c r="AW26" s="351">
        <f>SUMIF(pm!$AO$7:$BB$7,AW$7,pm!$AO25:$BB25)+SUMIF(pm.35!$AO$7:$BB$7,AW$7,pm.35!$AO25:$BB25)</f>
        <v>0</v>
      </c>
      <c r="AX26" s="351">
        <f>SUMIF(pm!$AO$7:$BB$7,AX$7,pm!$AO25:$BB25)+SUMIF(pm.35!$AO$7:$BB$7,AX$7,pm.35!$AO25:$BB25)</f>
        <v>0</v>
      </c>
      <c r="AY26" s="351">
        <f>SUMIF(pm!$AO$7:$BB$7,AY$7,pm!$AO25:$BB25)+SUMIF(pm.35!$AO$7:$BB$7,AY$7,pm.35!$AO25:$BB25)</f>
        <v>0</v>
      </c>
      <c r="AZ26" s="351">
        <f>SUMIF(pm!$AO$7:$BB$7,AZ$7,pm!$AO25:$BB25)+SUMIF(pm.35!$AO$7:$BB$7,AZ$7,pm.35!$AO25:$BB25)</f>
        <v>0</v>
      </c>
      <c r="BA26" s="351">
        <f>SUMIF(pm!$AO$7:$BB$7,BA$7,pm!$AO25:$BB25)+SUMIF(pm.35!$AO$7:$BB$7,BA$7,pm.35!$AO25:$BB25)</f>
        <v>0</v>
      </c>
      <c r="BB26" s="351">
        <f>SUMIF(pm!$AO$7:$BB$7,BB$7,pm!$AO25:$BB25)+SUMIF(pm.35!$AO$7:$BB$7,BB$7,pm.35!$AO25:$BB25)</f>
        <v>0</v>
      </c>
      <c r="BC26" s="351">
        <f>SUMIF(pm!$AO$7:$BB$7,BC$7,pm!$AO25:$BB25)+SUMIF(pm.35!$AO$7:$BB$7,BC$7,pm.35!$AO25:$BB25)</f>
        <v>0</v>
      </c>
      <c r="BD26" s="351">
        <f>SUMIF(pm!$AO$7:$BB$7,BD$7,pm!$AO25:$BB25)+SUMIF(pm.35!$AO$7:$BB$7,BD$7,pm.35!$AO25:$BB25)</f>
        <v>0</v>
      </c>
      <c r="BE26" s="351">
        <f>SUMIF(pm!$AO$7:$BB$7,BE$7,pm!$AO25:$BB25)+SUMIF(pm.35!$AO$7:$BB$7,BE$7,pm.35!$AO25:$BB25)</f>
        <v>0</v>
      </c>
      <c r="BF26" s="351">
        <f>SUMIF(pm!$AO$7:$BB$7,BF$7,pm!$AO25:$BB25)+SUMIF(pm.35!$AO$7:$BB$7,BF$7,pm.35!$AO25:$BB25)</f>
        <v>0</v>
      </c>
      <c r="BG26" s="351">
        <f>SUMIF(pm!$AO$7:$BB$7,BG$7,pm!$AO25:$BB25)+SUMIF(pm.35!$AO$7:$BB$7,BG$7,pm.35!$AO25:$BB25)</f>
        <v>0</v>
      </c>
      <c r="BH26" s="352">
        <f>SUMIF(pm!$AO$7:$BB$7,BH$7,pm!$AO25:$BB25)+SUMIF(pm.35!$AO$7:$BB$7,BH$7,pm.35!$AO25:$BB25)</f>
        <v>0</v>
      </c>
      <c r="BI26" s="267">
        <f t="shared" si="9"/>
        <v>0</v>
      </c>
      <c r="BJ26" s="267">
        <f>SUMIF(pm!$BD$7:$BM$7,BJ$7,pm!$BD25:$BM25)+SUMIF(pm.35!$BD$7:$BM$7,BJ$7,pm.35!$BD25:$BM25)</f>
        <v>0</v>
      </c>
      <c r="BK26" s="267">
        <f>SUMIF(pm!$BD$7:$BM$7,BK$7,pm!$BD25:$BM25)+SUMIF(pm.35!$BD$7:$BM$7,BK$7,pm.35!$BD25:$BM25)</f>
        <v>0</v>
      </c>
      <c r="BL26" s="267">
        <f>SUMIF(pm!$BD$7:$BM$7,BL$7,pm!$BD25:$BM25)+SUMIF(pm.35!$BD$7:$BM$7,BL$7,pm.35!$BD25:$BM25)</f>
        <v>0</v>
      </c>
      <c r="BM26" s="267">
        <f>SUMIF(pm!$BD$7:$BM$7,BM$7,pm!$BD25:$BM25)+SUMIF(pm.35!$BD$7:$BM$7,BM$7,pm.35!$BD25:$BM25)</f>
        <v>0</v>
      </c>
      <c r="BN26" s="267">
        <f>SUMIF(pm!$BD$7:$BM$7,BN$7,pm!$BD25:$BM25)+SUMIF(pm.35!$BD$7:$BM$7,BN$7,pm.35!$BD25:$BM25)</f>
        <v>0</v>
      </c>
      <c r="BO26" s="267">
        <f>SUMIF(pm!$BD$7:$BM$7,BO$7,pm!$BD25:$BM25)+SUMIF(pm.35!$BD$7:$BM$7,BO$7,pm.35!$BD25:$BM25)</f>
        <v>0</v>
      </c>
      <c r="BP26" s="267">
        <f>SUMIF(pm!$BD$7:$BM$7,BP$7,pm!$BD25:$BM25)+SUMIF(pm.35!$BD$7:$BM$7,BP$7,pm.35!$BD25:$BM25)</f>
        <v>0</v>
      </c>
      <c r="BQ26" s="267">
        <f>SUMIF(pm!$BD$7:$BM$7,BQ$7,pm!$BD25:$BM25)+SUMIF(pm.35!$BD$7:$BM$7,BQ$7,pm.35!$BD25:$BM25)</f>
        <v>0</v>
      </c>
      <c r="BR26" s="267">
        <f>SUMIF(pm!$BD$7:$BM$7,BR$7,pm!$BD25:$BM25)+SUMIF(pm.35!$BD$7:$BM$7,BR$7,pm.35!$BD25:$BM25)</f>
        <v>0</v>
      </c>
      <c r="BS26" s="267">
        <f>SUMIF(pm!$BD$7:$BM$7,BS$7,pm!$BD25:$BM25)+SUMIF(pm.35!$BD$7:$BM$7,BS$7,pm.35!$BD25:$BM25)</f>
        <v>0</v>
      </c>
      <c r="BT26" s="267">
        <f t="shared" si="10"/>
        <v>0</v>
      </c>
      <c r="BU26" s="267">
        <f t="shared" si="2"/>
        <v>6750.9</v>
      </c>
      <c r="BV26" s="350">
        <f>SUMIF(pm!$BO$7:$CB$7,BV$7,pm!$BO25:$CB25)+SUMIF(pm.35!$BO$7:$CB$7,BV$7,pm.35!$BO25:$CB25)</f>
        <v>0</v>
      </c>
      <c r="BW26" s="351">
        <f>SUMIF(pm!$BO$7:$CB$7,BW$7,pm!$BO25:$CB25)+SUMIF(pm.35!$BO$7:$CB$7,BW$7,pm.35!$BO25:$CB25)</f>
        <v>0</v>
      </c>
      <c r="BX26" s="351">
        <f>SUMIF(pm!$BO$7:$CB$7,BX$7,pm!$BO25:$CB25)+SUMIF(pm.35!$BO$7:$CB$7,BX$7,pm.35!$BO25:$CB25)</f>
        <v>0</v>
      </c>
      <c r="BY26" s="351">
        <f>SUMIF(pm!$BO$7:$CB$7,BY$7,pm!$BO25:$CB25)+SUMIF(pm.35!$BO$7:$CB$7,BY$7,pm.35!$BO25:$CB25)</f>
        <v>0</v>
      </c>
      <c r="BZ26" s="351">
        <f>SUMIF(pm!$BO$7:$CB$7,BZ$7,pm!$BO25:$CB25)+SUMIF(pm.35!$BO$7:$CB$7,BZ$7,pm.35!$BO25:$CB25)</f>
        <v>0</v>
      </c>
      <c r="CA26" s="351">
        <f>SUMIF(pm!$BO$7:$CB$7,CA$7,pm!$BO25:$CB25)+SUMIF(pm.35!$BO$7:$CB$7,CA$7,pm.35!$BO25:$CB25)</f>
        <v>0</v>
      </c>
      <c r="CB26" s="351">
        <f>SUMIF(pm!$BO$7:$CB$7,CB$7,pm!$BO25:$CB25)+SUMIF(pm.35!$BO$7:$CB$7,CB$7,pm.35!$BO25:$CB25)</f>
        <v>0</v>
      </c>
      <c r="CC26" s="351">
        <f>SUMIF(pm!$BO$7:$CB$7,CC$7,pm!$BO25:$CB25)+SUMIF(pm.35!$BO$7:$CB$7,CC$7,pm.35!$BO25:$CB25)</f>
        <v>0</v>
      </c>
      <c r="CD26" s="351">
        <f>SUMIF(pm!$BO$7:$CB$7,CD$7,pm!$BO25:$CB25)+SUMIF(pm.35!$BO$7:$CB$7,CD$7,pm.35!$BO25:$CB25)</f>
        <v>0</v>
      </c>
      <c r="CE26" s="351">
        <f>SUMIF(pm!$BO$7:$CB$7,CE$7,pm!$BO25:$CB25)+SUMIF(pm.35!$BO$7:$CB$7,CE$7,pm.35!$BO25:$CB25)</f>
        <v>0</v>
      </c>
      <c r="CF26" s="351">
        <f>SUMIF(pm!$BO$7:$CB$7,CF$7,pm!$BO25:$CB25)+SUMIF(pm.35!$BO$7:$CB$7,CF$7,pm.35!$BO25:$CB25)</f>
        <v>0</v>
      </c>
      <c r="CG26" s="351">
        <f>SUMIF(pm!$BO$7:$CB$7,CG$7,pm!$BO25:$CB25)+SUMIF(pm.35!$BO$7:$CB$7,CG$7,pm.35!$BO25:$CB25)</f>
        <v>0</v>
      </c>
      <c r="CH26" s="351">
        <f>SUMIF(pm!$BO$7:$CB$7,CH$7,pm!$BO25:$CB25)+SUMIF(pm.35!$BO$7:$CB$7,CH$7,pm.35!$BO25:$CB25)</f>
        <v>0</v>
      </c>
      <c r="CI26" s="351">
        <f>SUMIF(pm!$BO$7:$CB$7,CI$7,pm!$BO25:$CB25)+SUMIF(pm.35!$BO$7:$CB$7,CI$7,pm.35!$BO25:$CB25)</f>
        <v>2490.6999999999998</v>
      </c>
      <c r="CJ26" s="351">
        <f>SUMIF(pm!$BO$7:$CB$7,CJ$7,pm!$BO25:$CB25)+SUMIF(pm.35!$BO$7:$CB$7,CJ$7,pm.35!$BO25:$CB25)</f>
        <v>0</v>
      </c>
      <c r="CK26" s="352">
        <f>SUMIF(pm!$BO$7:$CB$7,CK$7,pm!$BO25:$CB25)+SUMIF(pm.35!$BO$7:$CB$7,CK$7,pm.35!$BO25:$CB25)</f>
        <v>0</v>
      </c>
      <c r="CL26" s="267">
        <f t="shared" si="11"/>
        <v>2490.6999999999998</v>
      </c>
      <c r="CM26" s="267">
        <f>SUMIF(pm!$CD$7:$CO$7,CM$7,pm!$CD25:$CO25)+SUMIF(pm.35!$CD$7:$CO$7,CM$7,pm.35!$CD25:$CO25)</f>
        <v>0</v>
      </c>
      <c r="CN26" s="267">
        <f>SUMIF(pm!$CD$7:$CO$7,CN$7,pm!$CD25:$CO25)+SUMIF(pm.35!$CD$7:$CO$7,CN$7,pm.35!$CD25:$CO25)</f>
        <v>0</v>
      </c>
      <c r="CO26" s="267">
        <f>SUMIF(pm!$CD$7:$CO$7,CO$7,pm!$CD25:$CO25)+SUMIF(pm.35!$CD$7:$CO$7,CO$7,pm.35!$CD25:$CO25)</f>
        <v>0</v>
      </c>
      <c r="CP26" s="267">
        <f>SUMIF(pm!$CD$7:$CO$7,CP$7,pm!$CD25:$CO25)+SUMIF(pm.35!$CD$7:$CO$7,CP$7,pm.35!$CD25:$CO25)</f>
        <v>0</v>
      </c>
      <c r="CQ26" s="267">
        <f>SUMIF(pm!$CD$7:$CO$7,CQ$7,pm!$CD25:$CO25)+SUMIF(pm.35!$CD$7:$CO$7,CQ$7,pm.35!$CD25:$CO25)</f>
        <v>0</v>
      </c>
      <c r="CR26" s="267">
        <f>SUMIF(pm!$CD$7:$CO$7,CR$7,pm!$CD25:$CO25)+SUMIF(pm.35!$CD$7:$CO$7,CR$7,pm.35!$CD25:$CO25)</f>
        <v>0</v>
      </c>
      <c r="CS26" s="267">
        <f>SUMIF(pm!$CD$7:$CO$7,CS$7,pm!$CD25:$CO25)+SUMIF(pm.35!$CD$7:$CO$7,CS$7,pm.35!$CD25:$CO25)</f>
        <v>0</v>
      </c>
      <c r="CT26" s="267">
        <f>SUMIF(pm!$CD$7:$CO$7,CT$7,pm!$CD25:$CO25)+SUMIF(pm.35!$CD$7:$CO$7,CT$7,pm.35!$CD25:$CO25)</f>
        <v>0</v>
      </c>
      <c r="CU26" s="267">
        <f>SUMIF(pm!$CD$7:$CO$7,CU$7,pm!$CD25:$CO25)+SUMIF(pm.35!$CD$7:$CO$7,CU$7,pm.35!$CD25:$CO25)</f>
        <v>0</v>
      </c>
      <c r="CV26" s="267">
        <f>SUMIF(pm!$CD$7:$CO$7,CV$7,pm!$CD25:$CO25)+SUMIF(pm.35!$CD$7:$CO$7,CV$7,pm.35!$CD25:$CO25)</f>
        <v>0</v>
      </c>
      <c r="CW26" s="267">
        <f>SUMIF(pm!$CD$7:$CO$7,CW$7,pm!$CD25:$CO25)+SUMIF(pm.35!$CD$7:$CO$7,CW$7,pm.35!$CD25:$CO25)</f>
        <v>0</v>
      </c>
      <c r="CX26" s="267">
        <f>SUMIF(pm!$CD$7:$CO$7,CX$7,pm!$CD25:$CO25)+SUMIF(pm.35!$CD$7:$CO$7,CX$7,pm.35!$CD25:$CO25)</f>
        <v>0</v>
      </c>
      <c r="CY26" s="267">
        <f>SUMIF(pm!$CD$7:$CO$7,CY$7,pm!$CD25:$CO25)+SUMIF(pm.35!$CD$7:$CO$7,CY$7,pm.35!$CD25:$CO25)</f>
        <v>0</v>
      </c>
      <c r="CZ26" s="267">
        <f>SUMIF(pm!$CD$7:$CO$7,CZ$7,pm!$CD25:$CO25)+SUMIF(pm.35!$CD$7:$CO$7,CZ$7,pm.35!$CD25:$CO25)</f>
        <v>0</v>
      </c>
      <c r="DA26" s="267">
        <f t="shared" si="12"/>
        <v>0</v>
      </c>
      <c r="DB26" s="267">
        <f t="shared" si="13"/>
        <v>2490.6999999999998</v>
      </c>
      <c r="DC26" s="267">
        <f t="shared" si="14"/>
        <v>9241.5999999999985</v>
      </c>
      <c r="DD26" s="248">
        <f>DC26-coal!AS24</f>
        <v>0</v>
      </c>
      <c r="DE26" s="268">
        <f t="shared" si="15"/>
        <v>0</v>
      </c>
      <c r="DF26" s="269">
        <f t="shared" si="15"/>
        <v>981</v>
      </c>
      <c r="DG26" s="269">
        <f t="shared" si="15"/>
        <v>609.4</v>
      </c>
      <c r="DH26" s="269">
        <f t="shared" si="15"/>
        <v>0</v>
      </c>
      <c r="DI26" s="269">
        <f t="shared" si="15"/>
        <v>0</v>
      </c>
      <c r="DJ26" s="269">
        <f t="shared" si="15"/>
        <v>0</v>
      </c>
      <c r="DK26" s="269">
        <f t="shared" si="15"/>
        <v>319.89999999999998</v>
      </c>
      <c r="DL26" s="269">
        <f t="shared" si="15"/>
        <v>0</v>
      </c>
      <c r="DM26" s="269">
        <f t="shared" si="15"/>
        <v>0</v>
      </c>
      <c r="DN26" s="269">
        <f t="shared" si="15"/>
        <v>0</v>
      </c>
      <c r="DO26" s="269">
        <f t="shared" si="16"/>
        <v>0</v>
      </c>
      <c r="DP26" s="269">
        <f t="shared" si="16"/>
        <v>4576.0999999999995</v>
      </c>
      <c r="DQ26" s="269">
        <f t="shared" si="16"/>
        <v>0</v>
      </c>
      <c r="DR26" s="269">
        <f t="shared" si="16"/>
        <v>0</v>
      </c>
      <c r="DS26" s="269">
        <f t="shared" si="16"/>
        <v>264.5</v>
      </c>
      <c r="DT26" s="269">
        <f t="shared" si="16"/>
        <v>2490.6999999999998</v>
      </c>
      <c r="DU26" s="269">
        <f t="shared" si="16"/>
        <v>0</v>
      </c>
      <c r="DV26" s="269">
        <f t="shared" si="16"/>
        <v>0</v>
      </c>
      <c r="DW26" s="269">
        <f t="shared" si="16"/>
        <v>0</v>
      </c>
      <c r="DX26" s="270">
        <f t="shared" si="16"/>
        <v>0</v>
      </c>
      <c r="DY26" s="271">
        <f t="shared" si="5"/>
        <v>9241.5999999999985</v>
      </c>
      <c r="EA26" s="293">
        <f>SUMIF(kau!$AI$7:$BD$7,EA$7,kau!$AI25:$BD25)+SUMIF(pm.35!$GF$7:$GW$7,EA$7,pm.35!$GF25:$GW25)+SUMIF(pm!$GF$7:$GW$7,EA$7,pm!$GF25:$GW25)</f>
        <v>0</v>
      </c>
      <c r="EB26" s="294">
        <f>SUMIF(kau!$AI$7:$BD$7,EB$7,kau!$AI25:$BD25)+SUMIF(pm.35!$GF$7:$GW$7,EB$7,pm.35!$GF25:$GW25)+SUMIF(pm!$GF$7:$GW$7,EB$7,pm!$GF25:$GW25)</f>
        <v>0</v>
      </c>
      <c r="EC26" s="294">
        <f>SUMIF(kau!$AI$7:$BD$7,EC$7,kau!$AI25:$BD25)+SUMIF(pm.35!$GF$7:$GW$7,EC$7,pm.35!$GF25:$GW25)+SUMIF(pm!$GF$7:$GW$7,EC$7,pm!$GF25:$GW25)</f>
        <v>0</v>
      </c>
      <c r="ED26" s="294">
        <f>SUMIF(kau!$AI$7:$BD$7,ED$7,kau!$AI25:$BD25)+SUMIF(pm.35!$GF$7:$GW$7,ED$7,pm.35!$GF25:$GW25)+SUMIF(pm!$GF$7:$GW$7,ED$7,pm!$GF25:$GW25)</f>
        <v>0</v>
      </c>
      <c r="EE26" s="294">
        <f>SUMIF(kau!$AI$7:$BD$7,EE$7,kau!$AI25:$BD25)+SUMIF(pm.35!$GF$7:$GW$7,EE$7,pm.35!$GF25:$GW25)+SUMIF(pm!$GF$7:$GW$7,EE$7,pm!$GF25:$GW25)</f>
        <v>0</v>
      </c>
      <c r="EF26" s="294">
        <f>SUMIF(kau!$AI$7:$BD$7,EF$7,kau!$AI25:$BD25)+SUMIF(pm.35!$GF$7:$GW$7,EF$7,pm.35!$GF25:$GW25)+SUMIF(pm!$GF$7:$GW$7,EF$7,pm!$GF25:$GW25)</f>
        <v>0</v>
      </c>
      <c r="EG26" s="294">
        <f>SUMIF(kau!$AI$7:$BD$7,EG$7,kau!$AI25:$BD25)+SUMIF(pm.35!$GF$7:$GW$7,EG$7,pm.35!$GF25:$GW25)+SUMIF(pm!$GF$7:$GW$7,EG$7,pm!$GF25:$GW25)</f>
        <v>0</v>
      </c>
      <c r="EH26" s="294">
        <f>SUMIF(kau!$AI$7:$BD$7,EH$7,kau!$AI25:$BD25)+SUMIF(pm.35!$GF$7:$GW$7,EH$7,pm.35!$GF25:$GW25)+SUMIF(pm!$GF$7:$GW$7,EH$7,pm!$GF25:$GW25)</f>
        <v>0</v>
      </c>
      <c r="EI26" s="294">
        <f>SUMIF(kau!$AI$7:$BD$7,EI$7,kau!$AI25:$BD25)+SUMIF(pm.35!$GF$7:$GW$7,EI$7,pm.35!$GF25:$GW25)+SUMIF(pm!$GF$7:$GW$7,EI$7,pm!$GF25:$GW25)</f>
        <v>0</v>
      </c>
      <c r="EJ26" s="294">
        <f>SUMIF(kau!$AI$7:$BD$7,EJ$7,kau!$AI25:$BD25)+SUMIF(pm.35!$GF$7:$GW$7,EJ$7,pm.35!$GF25:$GW25)+SUMIF(pm!$GF$7:$GW$7,EJ$7,pm!$GF25:$GW25)</f>
        <v>0</v>
      </c>
      <c r="EK26" s="294">
        <f>SUMIF(kau!$AI$7:$BD$7,EK$7,kau!$AI25:$BD25)+SUMIF(pm.35!$GF$7:$GW$7,EK$7,pm.35!$GF25:$GW25)+SUMIF(pm!$GF$7:$GW$7,EK$7,pm!$GF25:$GW25)</f>
        <v>0</v>
      </c>
      <c r="EL26" s="294">
        <f>SUMIF(kau!$AI$7:$BD$7,EL$7,kau!$AI25:$BD25)+SUMIF(pm.35!$GF$7:$GW$7,EL$7,pm.35!$GF25:$GW25)+SUMIF(pm!$GF$7:$GW$7,EL$7,pm!$GF25:$GW25)</f>
        <v>0</v>
      </c>
      <c r="EM26" s="294">
        <f>SUMIF(kau!$AI$7:$BD$7,EM$7,kau!$AI25:$BD25)+SUMIF(pm.35!$GF$7:$GW$7,EM$7,pm.35!$GF25:$GW25)+SUMIF(pm!$GF$7:$GW$7,EM$7,pm!$GF25:$GW25)</f>
        <v>1607</v>
      </c>
      <c r="EN26" s="294">
        <f>SUMIF(kau!$AI$7:$BD$7,EN$7,kau!$AI25:$BD25)+SUMIF(pm.35!$GF$7:$GW$7,EN$7,pm.35!$GF25:$GW25)+SUMIF(pm!$GF$7:$GW$7,EN$7,pm!$GF25:$GW25)</f>
        <v>0</v>
      </c>
      <c r="EO26" s="294">
        <f>SUMIF(kau!$AI$7:$BD$7,EO$7,kau!$AI25:$BD25)+SUMIF(pm.35!$GF$7:$GW$7,EO$7,pm.35!$GF25:$GW25)+SUMIF(pm!$GF$7:$GW$7,EO$7,pm!$GF25:$GW25)</f>
        <v>0</v>
      </c>
      <c r="EP26" s="294">
        <f>SUMIF(kau!$AI$7:$BD$7,EP$7,kau!$AI25:$BD25)+SUMIF(pm.35!$GF$7:$GW$7,EP$7,pm.35!$GF25:$GW25)+SUMIF(pm!$GF$7:$GW$7,EP$7,pm!$GF25:$GW25)</f>
        <v>0</v>
      </c>
      <c r="EQ26" s="294">
        <f>SUMIF(kau!$AI$7:$BD$7,EQ$7,kau!$AI25:$BD25)+SUMIF(pm.35!$GF$7:$GW$7,EQ$7,pm.35!$GF25:$GW25)+SUMIF(pm!$GF$7:$GW$7,EQ$7,pm!$GF25:$GW25)</f>
        <v>0</v>
      </c>
      <c r="ER26" s="294">
        <f>SUMIF(kau!$AI$7:$BD$7,ER$7,kau!$AI25:$BD25)+SUMIF(pm.35!$GF$7:$GW$7,ER$7,pm.35!$GF25:$GW25)+SUMIF(pm!$GF$7:$GW$7,ER$7,pm!$GF25:$GW25)</f>
        <v>0</v>
      </c>
      <c r="ES26" s="294">
        <f>SUMIF(kau!$AI$7:$BD$7,ES$7,kau!$AI25:$BD25)+SUMIF(pm.35!$GF$7:$GW$7,ES$7,pm.35!$GF25:$GW25)+SUMIF(pm!$GF$7:$GW$7,ES$7,pm!$GF25:$GW25)</f>
        <v>0</v>
      </c>
      <c r="ET26" s="311">
        <f>SUMIF(kau!$AI$7:$BD$7,ET$7,kau!$AI25:$BD25)+SUMIF(pm.35!$GF$7:$GW$7,ET$7,pm.35!$GF25:$GW25)+SUMIF(pm!$GF$7:$GW$7,ET$7,pm!$GF25:$GW25)</f>
        <v>0</v>
      </c>
      <c r="EU26" s="314">
        <f t="shared" si="6"/>
        <v>1607</v>
      </c>
    </row>
    <row r="27" spans="1:151" ht="12" customHeight="1">
      <c r="A27" s="273">
        <f t="shared" si="7"/>
        <v>45157</v>
      </c>
      <c r="B27" s="350">
        <f>SUMIF(pm.35!$C$7:$M$7,B$7,pm.35!$C26:$M26)+SUMIF(pm!$C$7:$M$7,B$7,pm!$C26:$M26)+SUMIF(kau!$M$7:$Q$7,B$7,kau!$M26:$Q26)</f>
        <v>0</v>
      </c>
      <c r="C27" s="351">
        <f>SUMIF(pm.35!$C$7:$M$7,C$7,pm.35!$C26:$M26)+SUMIF(pm!$C$7:$M$7,C$7,pm!$C26:$M26)+SUMIF(kau!$M$7:$Q$7,C$7,kau!$M26:$Q26)</f>
        <v>0</v>
      </c>
      <c r="D27" s="351">
        <f>SUMIF(pm.35!$C$7:$M$7,D$7,pm.35!$C26:$M26)+SUMIF(pm!$C$7:$M$7,D$7,pm!$C26:$M26)+SUMIF(kau!$M$7:$Q$7,D$7,kau!$M26:$Q26)</f>
        <v>0</v>
      </c>
      <c r="E27" s="351">
        <f>SUMIF(pm.35!$C$7:$M$7,E$7,pm.35!$C26:$M26)+SUMIF(pm!$C$7:$M$7,E$7,pm!$C26:$M26)+SUMIF(kau!$M$7:$Q$7,E$7,kau!$M26:$Q26)</f>
        <v>0</v>
      </c>
      <c r="F27" s="351">
        <f>SUMIF(pm.35!$C$7:$M$7,F$7,pm.35!$C26:$M26)+SUMIF(pm!$C$7:$M$7,F$7,pm!$C26:$M26)+SUMIF(kau!$M$7:$Q$7,F$7,kau!$M26:$Q26)</f>
        <v>0</v>
      </c>
      <c r="G27" s="351">
        <f>SUMIF(pm.35!$C$7:$M$7,G$7,pm.35!$C26:$M26)+SUMIF(pm!$C$7:$M$7,G$7,pm!$C26:$M26)+SUMIF(kau!$M$7:$Q$7,G$7,kau!$M26:$Q26)</f>
        <v>0</v>
      </c>
      <c r="H27" s="351">
        <f>SUMIF(pm.35!$C$7:$M$7,H$7,pm.35!$C26:$M26)+SUMIF(pm!$C$7:$M$7,H$7,pm!$C26:$M26)+SUMIF(kau!$M$7:$Q$7,H$7,kau!$M26:$Q26)</f>
        <v>0</v>
      </c>
      <c r="I27" s="351">
        <f>SUMIF(pm.35!$C$7:$M$7,I$7,pm.35!$C26:$M26)+SUMIF(pm!$C$7:$M$7,I$7,pm!$C26:$M26)+SUMIF(kau!$M$7:$Q$7,I$7,kau!$M26:$Q26)</f>
        <v>0</v>
      </c>
      <c r="J27" s="351">
        <f>SUMIF(pm.35!$C$7:$M$7,J$7,pm.35!$C26:$M26)+SUMIF(pm!$C$7:$M$7,J$7,pm!$C26:$M26)+SUMIF(kau!$M$7:$Q$7,J$7,kau!$M26:$Q26)</f>
        <v>0</v>
      </c>
      <c r="K27" s="351">
        <f>SUMIF(pm.35!$C$7:$M$7,K$7,pm.35!$C26:$M26)+SUMIF(pm!$C$7:$M$7,K$7,pm!$C26:$M26)+SUMIF(kau!$M$7:$Q$7,K$7,kau!$M26:$Q26)</f>
        <v>926.6</v>
      </c>
      <c r="L27" s="351">
        <f>SUMIF(pm.35!$C$7:$M$7,L$7,pm.35!$C26:$M26)+SUMIF(pm!$C$7:$M$7,L$7,pm!$C26:$M26)+SUMIF(kau!$M$7:$Q$7,L$7,kau!$M26:$Q26)</f>
        <v>0</v>
      </c>
      <c r="M27" s="351">
        <f>SUMIF(pm.35!$C$7:$M$7,M$7,pm.35!$C26:$M26)+SUMIF(pm!$C$7:$M$7,M$7,pm!$C26:$M26)+SUMIF(kau!$M$7:$Q$7,M$7,kau!$M26:$Q26)</f>
        <v>0</v>
      </c>
      <c r="N27" s="352">
        <f>SUMIF(pm.35!$C$7:$M$7,N$7,pm.35!$C26:$M26)+SUMIF(pm!$C$7:$M$7,N$7,pm!$C26:$M26)+SUMIF(kau!$M$7:$Q$7,N$7,kau!$M26:$Q26)</f>
        <v>0</v>
      </c>
      <c r="O27" s="267">
        <f t="shared" si="0"/>
        <v>926.6</v>
      </c>
      <c r="P27" s="351">
        <f>SUMIF(pm!$O$7:$Z$7,P$7,pm!$O26:$Z26)+SUMIF(pm.35!$O$7:$Z$7,P$7,pm.35!$O26:$Z26)+SUMIF(kau!$S$7:$AG$7,P$7,kau!$S26:$AG26)</f>
        <v>0</v>
      </c>
      <c r="Q27" s="351">
        <f>SUMIF(pm!$O$7:$Z$7,Q$7,pm!$O26:$Z26)+SUMIF(pm.35!$O$7:$Z$7,Q$7,pm.35!$O26:$Z26)+SUMIF(kau!$S$7:$AG$7,Q$7,kau!$S26:$AG26)</f>
        <v>0</v>
      </c>
      <c r="R27" s="351">
        <f>SUMIF(pm!$O$7:$Z$7,R$7,pm!$O26:$Z26)+SUMIF(pm.35!$O$7:$Z$7,R$7,pm.35!$O26:$Z26)+SUMIF(kau!$S$7:$AG$7,R$7,kau!$S26:$AG26)</f>
        <v>0</v>
      </c>
      <c r="S27" s="351">
        <f>SUMIF(pm!$O$7:$Z$7,S$7,pm!$O26:$Z26)+SUMIF(pm.35!$O$7:$Z$7,S$7,pm.35!$O26:$Z26)+SUMIF(kau!$S$7:$AG$7,S$7,kau!$S26:$AG26)</f>
        <v>0</v>
      </c>
      <c r="T27" s="351">
        <f>SUMIF(pm!$O$7:$Z$7,T$7,pm!$O26:$Z26)+SUMIF(pm.35!$O$7:$Z$7,T$7,pm.35!$O26:$Z26)+SUMIF(kau!$S$7:$AG$7,T$7,kau!$S26:$AG26)</f>
        <v>0</v>
      </c>
      <c r="U27" s="351">
        <f>SUMIF(pm!$O$7:$Z$7,U$7,pm!$O26:$Z26)+SUMIF(pm.35!$O$7:$Z$7,U$7,pm.35!$O26:$Z26)+SUMIF(kau!$S$7:$AG$7,U$7,kau!$S26:$AG26)</f>
        <v>0</v>
      </c>
      <c r="V27" s="351">
        <f>SUMIF(pm!$O$7:$Z$7,V$7,pm!$O26:$Z26)+SUMIF(pm.35!$O$7:$Z$7,V$7,pm.35!$O26:$Z26)+SUMIF(kau!$S$7:$AG$7,V$7,kau!$S26:$AG26)</f>
        <v>0</v>
      </c>
      <c r="W27" s="351">
        <f>SUMIF(pm!$O$7:$Z$7,W$7,pm!$O26:$Z26)+SUMIF(pm.35!$O$7:$Z$7,W$7,pm.35!$O26:$Z26)+SUMIF(kau!$S$7:$AG$7,W$7,kau!$S26:$AG26)</f>
        <v>0</v>
      </c>
      <c r="X27" s="351">
        <f>SUMIF(pm!$O$7:$Z$7,X$7,pm!$O26:$Z26)+SUMIF(pm.35!$O$7:$Z$7,X$7,pm.35!$O26:$Z26)+SUMIF(kau!$S$7:$AG$7,X$7,kau!$S26:$AG26)</f>
        <v>0</v>
      </c>
      <c r="Y27" s="351">
        <f>SUMIF(pm!$O$7:$Z$7,Y$7,pm!$O26:$Z26)+SUMIF(pm.35!$O$7:$Z$7,Y$7,pm.35!$O26:$Z26)+SUMIF(kau!$S$7:$AG$7,Y$7,kau!$S26:$AG26)</f>
        <v>0</v>
      </c>
      <c r="Z27" s="351">
        <f>SUMIF(pm!$O$7:$Z$7,Z$7,pm!$O26:$Z26)+SUMIF(pm.35!$O$7:$Z$7,Z$7,pm.35!$O26:$Z26)+SUMIF(kau!$S$7:$AG$7,Z$7,kau!$S26:$AG26)</f>
        <v>0</v>
      </c>
      <c r="AA27" s="351">
        <f>SUMIF(pm!$O$7:$Z$7,AA$7,pm!$O26:$Z26)+SUMIF(pm.35!$O$7:$Z$7,AA$7,pm.35!$O26:$Z26)+SUMIF(kau!$S$7:$AG$7,AA$7,kau!$S26:$AG26)</f>
        <v>0</v>
      </c>
      <c r="AB27" s="351">
        <f>SUMIF(pm!$O$7:$Z$7,AB$7,pm!$O26:$Z26)+SUMIF(pm.35!$O$7:$Z$7,AB$7,pm.35!$O26:$Z26)+SUMIF(kau!$S$7:$AG$7,AB$7,kau!$S26:$AG26)</f>
        <v>0</v>
      </c>
      <c r="AC27" s="351">
        <f>SUMIF(pm!$O$7:$Z$7,AC$7,pm!$O26:$Z26)+SUMIF(pm.35!$O$7:$Z$7,AC$7,pm.35!$O26:$Z26)+SUMIF(kau!$S$7:$AG$7,AC$7,kau!$S26:$AG26)</f>
        <v>0</v>
      </c>
      <c r="AD27" s="352">
        <f>SUMIF(pm!$O$7:$Z$7,AD$7,pm!$O26:$Z26)+SUMIF(pm.35!$O$7:$Z$7,AD$7,pm.35!$O26:$Z26)+SUMIF(kau!$S$7:$AG$7,AD$7,kau!$S26:$AG26)</f>
        <v>0</v>
      </c>
      <c r="AE27" s="267">
        <f t="shared" si="8"/>
        <v>0</v>
      </c>
      <c r="AF27" s="351">
        <f>SUMIF(pm!$AB$7:$AM$7,AF$7,pm!$AB26:$AM26)+SUMIF(pm.35!$AB$7:$AM$7,AF$7,pm.35!$AB26:$AM26)</f>
        <v>0</v>
      </c>
      <c r="AG27" s="351">
        <f>SUMIF(pm!$AB$7:$AM$7,AG$7,pm!$AB26:$AM26)+SUMIF(pm.35!$AB$7:$AM$7,AG$7,pm.35!$AB26:$AM26)</f>
        <v>1534.1</v>
      </c>
      <c r="AH27" s="351">
        <f>SUMIF(pm!$AB$7:$AM$7,AH$7,pm!$AB26:$AM26)+SUMIF(pm.35!$AB$7:$AM$7,AH$7,pm.35!$AB26:$AM26)</f>
        <v>158.9</v>
      </c>
      <c r="AI27" s="351">
        <f>SUMIF(pm!$AB$7:$AM$7,AI$7,pm!$AB26:$AM26)+SUMIF(pm.35!$AB$7:$AM$7,AI$7,pm.35!$AB26:$AM26)</f>
        <v>0</v>
      </c>
      <c r="AJ27" s="351">
        <f>SUMIF(pm!$AB$7:$AM$7,AJ$7,pm!$AB26:$AM26)+SUMIF(pm.35!$AB$7:$AM$7,AJ$7,pm.35!$AB26:$AM26)</f>
        <v>0</v>
      </c>
      <c r="AK27" s="351">
        <f>SUMIF(pm!$AB$7:$AM$7,AK$7,pm!$AB26:$AM26)+SUMIF(pm.35!$AB$7:$AM$7,AK$7,pm.35!$AB26:$AM26)</f>
        <v>0</v>
      </c>
      <c r="AL27" s="351">
        <f>SUMIF(pm!$AB$7:$AM$7,AL$7,pm!$AB26:$AM26)+SUMIF(pm.35!$AB$7:$AM$7,AL$7,pm.35!$AB26:$AM26)</f>
        <v>0</v>
      </c>
      <c r="AM27" s="351">
        <f>SUMIF(pm!$AB$7:$AM$7,AM$7,pm!$AB26:$AM26)+SUMIF(pm.35!$AB$7:$AM$7,AM$7,pm.35!$AB26:$AM26)</f>
        <v>714.8</v>
      </c>
      <c r="AN27" s="351">
        <f>SUMIF(pm!$AB$7:$AM$7,AN$7,pm!$AB26:$AM26)+SUMIF(pm.35!$AB$7:$AM$7,AN$7,pm.35!$AB26:$AM26)</f>
        <v>4075</v>
      </c>
      <c r="AO27" s="351">
        <f>SUMIF(pm!$AB$7:$AM$7,AO$7,pm!$AB26:$AM26)+SUMIF(pm.35!$AB$7:$AM$7,AO$7,pm.35!$AB26:$AM26)</f>
        <v>0</v>
      </c>
      <c r="AP27" s="351">
        <f>SUMIF(pm!$AB$7:$AM$7,AP$7,pm!$AB26:$AM26)+SUMIF(pm.35!$AB$7:$AM$7,AP$7,pm.35!$AB26:$AM26)</f>
        <v>0</v>
      </c>
      <c r="AQ27" s="351">
        <f>SUMIF(pm!$AB$7:$AM$7,AQ$7,pm!$AB26:$AM26)+SUMIF(pm.35!$AB$7:$AM$7,AQ$7,pm.35!$AB26:$AM26)</f>
        <v>0</v>
      </c>
      <c r="AR27" s="351">
        <f>SUMIF(pm!$AB$7:$AM$7,AR$7,pm!$AB26:$AM26)+SUMIF(pm.35!$AB$7:$AM$7,AR$7,pm.35!$AB26:$AM26)</f>
        <v>0</v>
      </c>
      <c r="AS27" s="352">
        <f>SUMIF(pm!$AB$7:$AM$7,AS$7,pm!$AB26:$AM26)+SUMIF(pm.35!$AB$7:$AM$7,AS$7,pm.35!$AB26:$AM26)</f>
        <v>0</v>
      </c>
      <c r="AT27" s="267">
        <f t="shared" si="1"/>
        <v>6482.8</v>
      </c>
      <c r="AU27" s="351">
        <f>SUMIF(pm!$AO$7:$BB$7,AU$7,pm!$AO26:$BB26)+SUMIF(pm.35!$AO$7:$BB$7,AU$7,pm.35!$AO26:$BB26)</f>
        <v>0</v>
      </c>
      <c r="AV27" s="351">
        <f>SUMIF(pm!$AO$7:$BB$7,AV$7,pm!$AO26:$BB26)+SUMIF(pm.35!$AO$7:$BB$7,AV$7,pm.35!$AO26:$BB26)</f>
        <v>0</v>
      </c>
      <c r="AW27" s="351">
        <f>SUMIF(pm!$AO$7:$BB$7,AW$7,pm!$AO26:$BB26)+SUMIF(pm.35!$AO$7:$BB$7,AW$7,pm.35!$AO26:$BB26)</f>
        <v>0</v>
      </c>
      <c r="AX27" s="351">
        <f>SUMIF(pm!$AO$7:$BB$7,AX$7,pm!$AO26:$BB26)+SUMIF(pm.35!$AO$7:$BB$7,AX$7,pm.35!$AO26:$BB26)</f>
        <v>0</v>
      </c>
      <c r="AY27" s="351">
        <f>SUMIF(pm!$AO$7:$BB$7,AY$7,pm!$AO26:$BB26)+SUMIF(pm.35!$AO$7:$BB$7,AY$7,pm.35!$AO26:$BB26)</f>
        <v>0</v>
      </c>
      <c r="AZ27" s="351">
        <f>SUMIF(pm!$AO$7:$BB$7,AZ$7,pm!$AO26:$BB26)+SUMIF(pm.35!$AO$7:$BB$7,AZ$7,pm.35!$AO26:$BB26)</f>
        <v>0</v>
      </c>
      <c r="BA27" s="351">
        <f>SUMIF(pm!$AO$7:$BB$7,BA$7,pm!$AO26:$BB26)+SUMIF(pm.35!$AO$7:$BB$7,BA$7,pm.35!$AO26:$BB26)</f>
        <v>0</v>
      </c>
      <c r="BB27" s="351">
        <f>SUMIF(pm!$AO$7:$BB$7,BB$7,pm!$AO26:$BB26)+SUMIF(pm.35!$AO$7:$BB$7,BB$7,pm.35!$AO26:$BB26)</f>
        <v>0</v>
      </c>
      <c r="BC27" s="351">
        <f>SUMIF(pm!$AO$7:$BB$7,BC$7,pm!$AO26:$BB26)+SUMIF(pm.35!$AO$7:$BB$7,BC$7,pm.35!$AO26:$BB26)</f>
        <v>0</v>
      </c>
      <c r="BD27" s="351">
        <f>SUMIF(pm!$AO$7:$BB$7,BD$7,pm!$AO26:$BB26)+SUMIF(pm.35!$AO$7:$BB$7,BD$7,pm.35!$AO26:$BB26)</f>
        <v>0</v>
      </c>
      <c r="BE27" s="351">
        <f>SUMIF(pm!$AO$7:$BB$7,BE$7,pm!$AO26:$BB26)+SUMIF(pm.35!$AO$7:$BB$7,BE$7,pm.35!$AO26:$BB26)</f>
        <v>0</v>
      </c>
      <c r="BF27" s="351">
        <f>SUMIF(pm!$AO$7:$BB$7,BF$7,pm!$AO26:$BB26)+SUMIF(pm.35!$AO$7:$BB$7,BF$7,pm.35!$AO26:$BB26)</f>
        <v>0</v>
      </c>
      <c r="BG27" s="351">
        <f>SUMIF(pm!$AO$7:$BB$7,BG$7,pm!$AO26:$BB26)+SUMIF(pm.35!$AO$7:$BB$7,BG$7,pm.35!$AO26:$BB26)</f>
        <v>0</v>
      </c>
      <c r="BH27" s="352">
        <f>SUMIF(pm!$AO$7:$BB$7,BH$7,pm!$AO26:$BB26)+SUMIF(pm.35!$AO$7:$BB$7,BH$7,pm.35!$AO26:$BB26)</f>
        <v>0</v>
      </c>
      <c r="BI27" s="267">
        <f t="shared" si="9"/>
        <v>0</v>
      </c>
      <c r="BJ27" s="267">
        <f>SUMIF(pm!$BD$7:$BM$7,BJ$7,pm!$BD26:$BM26)+SUMIF(pm.35!$BD$7:$BM$7,BJ$7,pm.35!$BD26:$BM26)</f>
        <v>0</v>
      </c>
      <c r="BK27" s="267">
        <f>SUMIF(pm!$BD$7:$BM$7,BK$7,pm!$BD26:$BM26)+SUMIF(pm.35!$BD$7:$BM$7,BK$7,pm.35!$BD26:$BM26)</f>
        <v>0</v>
      </c>
      <c r="BL27" s="267">
        <f>SUMIF(pm!$BD$7:$BM$7,BL$7,pm!$BD26:$BM26)+SUMIF(pm.35!$BD$7:$BM$7,BL$7,pm.35!$BD26:$BM26)</f>
        <v>0</v>
      </c>
      <c r="BM27" s="267">
        <f>SUMIF(pm!$BD$7:$BM$7,BM$7,pm!$BD26:$BM26)+SUMIF(pm.35!$BD$7:$BM$7,BM$7,pm.35!$BD26:$BM26)</f>
        <v>0</v>
      </c>
      <c r="BN27" s="267">
        <f>SUMIF(pm!$BD$7:$BM$7,BN$7,pm!$BD26:$BM26)+SUMIF(pm.35!$BD$7:$BM$7,BN$7,pm.35!$BD26:$BM26)</f>
        <v>0</v>
      </c>
      <c r="BO27" s="267">
        <f>SUMIF(pm!$BD$7:$BM$7,BO$7,pm!$BD26:$BM26)+SUMIF(pm.35!$BD$7:$BM$7,BO$7,pm.35!$BD26:$BM26)</f>
        <v>0</v>
      </c>
      <c r="BP27" s="267">
        <f>SUMIF(pm!$BD$7:$BM$7,BP$7,pm!$BD26:$BM26)+SUMIF(pm.35!$BD$7:$BM$7,BP$7,pm.35!$BD26:$BM26)</f>
        <v>0</v>
      </c>
      <c r="BQ27" s="267">
        <f>SUMIF(pm!$BD$7:$BM$7,BQ$7,pm!$BD26:$BM26)+SUMIF(pm.35!$BD$7:$BM$7,BQ$7,pm.35!$BD26:$BM26)</f>
        <v>0</v>
      </c>
      <c r="BR27" s="267">
        <f>SUMIF(pm!$BD$7:$BM$7,BR$7,pm!$BD26:$BM26)+SUMIF(pm.35!$BD$7:$BM$7,BR$7,pm.35!$BD26:$BM26)</f>
        <v>0</v>
      </c>
      <c r="BS27" s="267">
        <f>SUMIF(pm!$BD$7:$BM$7,BS$7,pm!$BD26:$BM26)+SUMIF(pm.35!$BD$7:$BM$7,BS$7,pm.35!$BD26:$BM26)</f>
        <v>0</v>
      </c>
      <c r="BT27" s="267">
        <f t="shared" si="10"/>
        <v>0</v>
      </c>
      <c r="BU27" s="267">
        <f t="shared" si="2"/>
        <v>7409.4000000000005</v>
      </c>
      <c r="BV27" s="350">
        <f>SUMIF(pm!$BO$7:$CB$7,BV$7,pm!$BO26:$CB26)+SUMIF(pm.35!$BO$7:$CB$7,BV$7,pm.35!$BO26:$CB26)</f>
        <v>0</v>
      </c>
      <c r="BW27" s="351">
        <f>SUMIF(pm!$BO$7:$CB$7,BW$7,pm!$BO26:$CB26)+SUMIF(pm.35!$BO$7:$CB$7,BW$7,pm.35!$BO26:$CB26)</f>
        <v>0</v>
      </c>
      <c r="BX27" s="351">
        <f>SUMIF(pm!$BO$7:$CB$7,BX$7,pm!$BO26:$CB26)+SUMIF(pm.35!$BO$7:$CB$7,BX$7,pm.35!$BO26:$CB26)</f>
        <v>0</v>
      </c>
      <c r="BY27" s="351">
        <f>SUMIF(pm!$BO$7:$CB$7,BY$7,pm!$BO26:$CB26)+SUMIF(pm.35!$BO$7:$CB$7,BY$7,pm.35!$BO26:$CB26)</f>
        <v>0</v>
      </c>
      <c r="BZ27" s="351">
        <f>SUMIF(pm!$BO$7:$CB$7,BZ$7,pm!$BO26:$CB26)+SUMIF(pm.35!$BO$7:$CB$7,BZ$7,pm.35!$BO26:$CB26)</f>
        <v>0</v>
      </c>
      <c r="CA27" s="351">
        <f>SUMIF(pm!$BO$7:$CB$7,CA$7,pm!$BO26:$CB26)+SUMIF(pm.35!$BO$7:$CB$7,CA$7,pm.35!$BO26:$CB26)</f>
        <v>0</v>
      </c>
      <c r="CB27" s="351">
        <f>SUMIF(pm!$BO$7:$CB$7,CB$7,pm!$BO26:$CB26)+SUMIF(pm.35!$BO$7:$CB$7,CB$7,pm.35!$BO26:$CB26)</f>
        <v>0</v>
      </c>
      <c r="CC27" s="351">
        <f>SUMIF(pm!$BO$7:$CB$7,CC$7,pm!$BO26:$CB26)+SUMIF(pm.35!$BO$7:$CB$7,CC$7,pm.35!$BO26:$CB26)</f>
        <v>0</v>
      </c>
      <c r="CD27" s="351">
        <f>SUMIF(pm!$BO$7:$CB$7,CD$7,pm!$BO26:$CB26)+SUMIF(pm.35!$BO$7:$CB$7,CD$7,pm.35!$BO26:$CB26)</f>
        <v>0</v>
      </c>
      <c r="CE27" s="351">
        <f>SUMIF(pm!$BO$7:$CB$7,CE$7,pm!$BO26:$CB26)+SUMIF(pm.35!$BO$7:$CB$7,CE$7,pm.35!$BO26:$CB26)</f>
        <v>0</v>
      </c>
      <c r="CF27" s="351">
        <f>SUMIF(pm!$BO$7:$CB$7,CF$7,pm!$BO26:$CB26)+SUMIF(pm.35!$BO$7:$CB$7,CF$7,pm.35!$BO26:$CB26)</f>
        <v>0</v>
      </c>
      <c r="CG27" s="351">
        <f>SUMIF(pm!$BO$7:$CB$7,CG$7,pm!$BO26:$CB26)+SUMIF(pm.35!$BO$7:$CB$7,CG$7,pm.35!$BO26:$CB26)</f>
        <v>0</v>
      </c>
      <c r="CH27" s="351">
        <f>SUMIF(pm!$BO$7:$CB$7,CH$7,pm!$BO26:$CB26)+SUMIF(pm.35!$BO$7:$CB$7,CH$7,pm.35!$BO26:$CB26)</f>
        <v>0</v>
      </c>
      <c r="CI27" s="351">
        <f>SUMIF(pm!$BO$7:$CB$7,CI$7,pm!$BO26:$CB26)+SUMIF(pm.35!$BO$7:$CB$7,CI$7,pm.35!$BO26:$CB26)</f>
        <v>2729</v>
      </c>
      <c r="CJ27" s="351">
        <f>SUMIF(pm!$BO$7:$CB$7,CJ$7,pm!$BO26:$CB26)+SUMIF(pm.35!$BO$7:$CB$7,CJ$7,pm.35!$BO26:$CB26)</f>
        <v>0</v>
      </c>
      <c r="CK27" s="352">
        <f>SUMIF(pm!$BO$7:$CB$7,CK$7,pm!$BO26:$CB26)+SUMIF(pm.35!$BO$7:$CB$7,CK$7,pm.35!$BO26:$CB26)</f>
        <v>0</v>
      </c>
      <c r="CL27" s="267">
        <f t="shared" si="11"/>
        <v>2729</v>
      </c>
      <c r="CM27" s="267">
        <f>SUMIF(pm!$CD$7:$CO$7,CM$7,pm!$CD26:$CO26)+SUMIF(pm.35!$CD$7:$CO$7,CM$7,pm.35!$CD26:$CO26)</f>
        <v>0</v>
      </c>
      <c r="CN27" s="267">
        <f>SUMIF(pm!$CD$7:$CO$7,CN$7,pm!$CD26:$CO26)+SUMIF(pm.35!$CD$7:$CO$7,CN$7,pm.35!$CD26:$CO26)</f>
        <v>0</v>
      </c>
      <c r="CO27" s="267">
        <f>SUMIF(pm!$CD$7:$CO$7,CO$7,pm!$CD26:$CO26)+SUMIF(pm.35!$CD$7:$CO$7,CO$7,pm.35!$CD26:$CO26)</f>
        <v>0</v>
      </c>
      <c r="CP27" s="267">
        <f>SUMIF(pm!$CD$7:$CO$7,CP$7,pm!$CD26:$CO26)+SUMIF(pm.35!$CD$7:$CO$7,CP$7,pm.35!$CD26:$CO26)</f>
        <v>0</v>
      </c>
      <c r="CQ27" s="267">
        <f>SUMIF(pm!$CD$7:$CO$7,CQ$7,pm!$CD26:$CO26)+SUMIF(pm.35!$CD$7:$CO$7,CQ$7,pm.35!$CD26:$CO26)</f>
        <v>0</v>
      </c>
      <c r="CR27" s="267">
        <f>SUMIF(pm!$CD$7:$CO$7,CR$7,pm!$CD26:$CO26)+SUMIF(pm.35!$CD$7:$CO$7,CR$7,pm.35!$CD26:$CO26)</f>
        <v>0</v>
      </c>
      <c r="CS27" s="267">
        <f>SUMIF(pm!$CD$7:$CO$7,CS$7,pm!$CD26:$CO26)+SUMIF(pm.35!$CD$7:$CO$7,CS$7,pm.35!$CD26:$CO26)</f>
        <v>0</v>
      </c>
      <c r="CT27" s="267">
        <f>SUMIF(pm!$CD$7:$CO$7,CT$7,pm!$CD26:$CO26)+SUMIF(pm.35!$CD$7:$CO$7,CT$7,pm.35!$CD26:$CO26)</f>
        <v>0</v>
      </c>
      <c r="CU27" s="267">
        <f>SUMIF(pm!$CD$7:$CO$7,CU$7,pm!$CD26:$CO26)+SUMIF(pm.35!$CD$7:$CO$7,CU$7,pm.35!$CD26:$CO26)</f>
        <v>0</v>
      </c>
      <c r="CV27" s="267">
        <f>SUMIF(pm!$CD$7:$CO$7,CV$7,pm!$CD26:$CO26)+SUMIF(pm.35!$CD$7:$CO$7,CV$7,pm.35!$CD26:$CO26)</f>
        <v>0</v>
      </c>
      <c r="CW27" s="267">
        <f>SUMIF(pm!$CD$7:$CO$7,CW$7,pm!$CD26:$CO26)+SUMIF(pm.35!$CD$7:$CO$7,CW$7,pm.35!$CD26:$CO26)</f>
        <v>0</v>
      </c>
      <c r="CX27" s="267">
        <f>SUMIF(pm!$CD$7:$CO$7,CX$7,pm!$CD26:$CO26)+SUMIF(pm.35!$CD$7:$CO$7,CX$7,pm.35!$CD26:$CO26)</f>
        <v>0</v>
      </c>
      <c r="CY27" s="267">
        <f>SUMIF(pm!$CD$7:$CO$7,CY$7,pm!$CD26:$CO26)+SUMIF(pm.35!$CD$7:$CO$7,CY$7,pm.35!$CD26:$CO26)</f>
        <v>0</v>
      </c>
      <c r="CZ27" s="267">
        <f>SUMIF(pm!$CD$7:$CO$7,CZ$7,pm!$CD26:$CO26)+SUMIF(pm.35!$CD$7:$CO$7,CZ$7,pm.35!$CD26:$CO26)</f>
        <v>0</v>
      </c>
      <c r="DA27" s="267">
        <f t="shared" si="12"/>
        <v>0</v>
      </c>
      <c r="DB27" s="267">
        <f t="shared" si="13"/>
        <v>2729</v>
      </c>
      <c r="DC27" s="267">
        <f t="shared" si="14"/>
        <v>10138.400000000001</v>
      </c>
      <c r="DD27" s="248">
        <f>DC27-coal!AS25</f>
        <v>0</v>
      </c>
      <c r="DE27" s="268">
        <f t="shared" si="15"/>
        <v>0</v>
      </c>
      <c r="DF27" s="269">
        <f t="shared" si="15"/>
        <v>1534.1</v>
      </c>
      <c r="DG27" s="269">
        <f t="shared" si="15"/>
        <v>158.9</v>
      </c>
      <c r="DH27" s="269">
        <f t="shared" si="15"/>
        <v>0</v>
      </c>
      <c r="DI27" s="269">
        <f t="shared" si="15"/>
        <v>0</v>
      </c>
      <c r="DJ27" s="269">
        <f t="shared" si="15"/>
        <v>0</v>
      </c>
      <c r="DK27" s="269">
        <f t="shared" si="15"/>
        <v>0</v>
      </c>
      <c r="DL27" s="269">
        <f t="shared" si="15"/>
        <v>0</v>
      </c>
      <c r="DM27" s="269">
        <f t="shared" si="15"/>
        <v>0</v>
      </c>
      <c r="DN27" s="269">
        <f t="shared" si="15"/>
        <v>0</v>
      </c>
      <c r="DO27" s="269">
        <f t="shared" si="16"/>
        <v>714.8</v>
      </c>
      <c r="DP27" s="269">
        <f t="shared" si="16"/>
        <v>4075</v>
      </c>
      <c r="DQ27" s="269">
        <f t="shared" si="16"/>
        <v>0</v>
      </c>
      <c r="DR27" s="269">
        <f t="shared" si="16"/>
        <v>0</v>
      </c>
      <c r="DS27" s="269">
        <f t="shared" si="16"/>
        <v>926.6</v>
      </c>
      <c r="DT27" s="269">
        <f t="shared" si="16"/>
        <v>2729</v>
      </c>
      <c r="DU27" s="269">
        <f t="shared" si="16"/>
        <v>0</v>
      </c>
      <c r="DV27" s="269">
        <f t="shared" si="16"/>
        <v>0</v>
      </c>
      <c r="DW27" s="269">
        <f t="shared" si="16"/>
        <v>0</v>
      </c>
      <c r="DX27" s="270">
        <f t="shared" si="16"/>
        <v>0</v>
      </c>
      <c r="DY27" s="271">
        <f t="shared" si="5"/>
        <v>10138.400000000001</v>
      </c>
      <c r="EA27" s="293">
        <f>SUMIF(kau!$AI$7:$BD$7,EA$7,kau!$AI26:$BD26)+SUMIF(pm.35!$GF$7:$GW$7,EA$7,pm.35!$GF26:$GW26)+SUMIF(pm!$GF$7:$GW$7,EA$7,pm!$GF26:$GW26)</f>
        <v>0</v>
      </c>
      <c r="EB27" s="294">
        <f>SUMIF(kau!$AI$7:$BD$7,EB$7,kau!$AI26:$BD26)+SUMIF(pm.35!$GF$7:$GW$7,EB$7,pm.35!$GF26:$GW26)+SUMIF(pm!$GF$7:$GW$7,EB$7,pm!$GF26:$GW26)</f>
        <v>0</v>
      </c>
      <c r="EC27" s="294">
        <f>SUMIF(kau!$AI$7:$BD$7,EC$7,kau!$AI26:$BD26)+SUMIF(pm.35!$GF$7:$GW$7,EC$7,pm.35!$GF26:$GW26)+SUMIF(pm!$GF$7:$GW$7,EC$7,pm!$GF26:$GW26)</f>
        <v>0</v>
      </c>
      <c r="ED27" s="294">
        <f>SUMIF(kau!$AI$7:$BD$7,ED$7,kau!$AI26:$BD26)+SUMIF(pm.35!$GF$7:$GW$7,ED$7,pm.35!$GF26:$GW26)+SUMIF(pm!$GF$7:$GW$7,ED$7,pm!$GF26:$GW26)</f>
        <v>0</v>
      </c>
      <c r="EE27" s="294">
        <f>SUMIF(kau!$AI$7:$BD$7,EE$7,kau!$AI26:$BD26)+SUMIF(pm.35!$GF$7:$GW$7,EE$7,pm.35!$GF26:$GW26)+SUMIF(pm!$GF$7:$GW$7,EE$7,pm!$GF26:$GW26)</f>
        <v>0</v>
      </c>
      <c r="EF27" s="294">
        <f>SUMIF(kau!$AI$7:$BD$7,EF$7,kau!$AI26:$BD26)+SUMIF(pm.35!$GF$7:$GW$7,EF$7,pm.35!$GF26:$GW26)+SUMIF(pm!$GF$7:$GW$7,EF$7,pm!$GF26:$GW26)</f>
        <v>0</v>
      </c>
      <c r="EG27" s="294">
        <f>SUMIF(kau!$AI$7:$BD$7,EG$7,kau!$AI26:$BD26)+SUMIF(pm.35!$GF$7:$GW$7,EG$7,pm.35!$GF26:$GW26)+SUMIF(pm!$GF$7:$GW$7,EG$7,pm!$GF26:$GW26)</f>
        <v>0</v>
      </c>
      <c r="EH27" s="294">
        <f>SUMIF(kau!$AI$7:$BD$7,EH$7,kau!$AI26:$BD26)+SUMIF(pm.35!$GF$7:$GW$7,EH$7,pm.35!$GF26:$GW26)+SUMIF(pm!$GF$7:$GW$7,EH$7,pm!$GF26:$GW26)</f>
        <v>0</v>
      </c>
      <c r="EI27" s="294">
        <f>SUMIF(kau!$AI$7:$BD$7,EI$7,kau!$AI26:$BD26)+SUMIF(pm.35!$GF$7:$GW$7,EI$7,pm.35!$GF26:$GW26)+SUMIF(pm!$GF$7:$GW$7,EI$7,pm!$GF26:$GW26)</f>
        <v>0</v>
      </c>
      <c r="EJ27" s="294">
        <f>SUMIF(kau!$AI$7:$BD$7,EJ$7,kau!$AI26:$BD26)+SUMIF(pm.35!$GF$7:$GW$7,EJ$7,pm.35!$GF26:$GW26)+SUMIF(pm!$GF$7:$GW$7,EJ$7,pm!$GF26:$GW26)</f>
        <v>0</v>
      </c>
      <c r="EK27" s="294">
        <f>SUMIF(kau!$AI$7:$BD$7,EK$7,kau!$AI26:$BD26)+SUMIF(pm.35!$GF$7:$GW$7,EK$7,pm.35!$GF26:$GW26)+SUMIF(pm!$GF$7:$GW$7,EK$7,pm!$GF26:$GW26)</f>
        <v>0</v>
      </c>
      <c r="EL27" s="294">
        <f>SUMIF(kau!$AI$7:$BD$7,EL$7,kau!$AI26:$BD26)+SUMIF(pm.35!$GF$7:$GW$7,EL$7,pm.35!$GF26:$GW26)+SUMIF(pm!$GF$7:$GW$7,EL$7,pm!$GF26:$GW26)</f>
        <v>0</v>
      </c>
      <c r="EM27" s="294">
        <f>SUMIF(kau!$AI$7:$BD$7,EM$7,kau!$AI26:$BD26)+SUMIF(pm.35!$GF$7:$GW$7,EM$7,pm.35!$GF26:$GW26)+SUMIF(pm!$GF$7:$GW$7,EM$7,pm!$GF26:$GW26)</f>
        <v>3587.7</v>
      </c>
      <c r="EN27" s="294">
        <f>SUMIF(kau!$AI$7:$BD$7,EN$7,kau!$AI26:$BD26)+SUMIF(pm.35!$GF$7:$GW$7,EN$7,pm.35!$GF26:$GW26)+SUMIF(pm!$GF$7:$GW$7,EN$7,pm!$GF26:$GW26)</f>
        <v>0</v>
      </c>
      <c r="EO27" s="294">
        <f>SUMIF(kau!$AI$7:$BD$7,EO$7,kau!$AI26:$BD26)+SUMIF(pm.35!$GF$7:$GW$7,EO$7,pm.35!$GF26:$GW26)+SUMIF(pm!$GF$7:$GW$7,EO$7,pm!$GF26:$GW26)</f>
        <v>0</v>
      </c>
      <c r="EP27" s="294">
        <f>SUMIF(kau!$AI$7:$BD$7,EP$7,kau!$AI26:$BD26)+SUMIF(pm.35!$GF$7:$GW$7,EP$7,pm.35!$GF26:$GW26)+SUMIF(pm!$GF$7:$GW$7,EP$7,pm!$GF26:$GW26)</f>
        <v>0</v>
      </c>
      <c r="EQ27" s="294">
        <f>SUMIF(kau!$AI$7:$BD$7,EQ$7,kau!$AI26:$BD26)+SUMIF(pm.35!$GF$7:$GW$7,EQ$7,pm.35!$GF26:$GW26)+SUMIF(pm!$GF$7:$GW$7,EQ$7,pm!$GF26:$GW26)</f>
        <v>0</v>
      </c>
      <c r="ER27" s="294">
        <f>SUMIF(kau!$AI$7:$BD$7,ER$7,kau!$AI26:$BD26)+SUMIF(pm.35!$GF$7:$GW$7,ER$7,pm.35!$GF26:$GW26)+SUMIF(pm!$GF$7:$GW$7,ER$7,pm!$GF26:$GW26)</f>
        <v>0</v>
      </c>
      <c r="ES27" s="294">
        <f>SUMIF(kau!$AI$7:$BD$7,ES$7,kau!$AI26:$BD26)+SUMIF(pm.35!$GF$7:$GW$7,ES$7,pm.35!$GF26:$GW26)+SUMIF(pm!$GF$7:$GW$7,ES$7,pm!$GF26:$GW26)</f>
        <v>0</v>
      </c>
      <c r="ET27" s="311">
        <f>SUMIF(kau!$AI$7:$BD$7,ET$7,kau!$AI26:$BD26)+SUMIF(pm.35!$GF$7:$GW$7,ET$7,pm.35!$GF26:$GW26)+SUMIF(pm!$GF$7:$GW$7,ET$7,pm!$GF26:$GW26)</f>
        <v>0</v>
      </c>
      <c r="EU27" s="314">
        <f t="shared" si="6"/>
        <v>3587.7</v>
      </c>
    </row>
    <row r="28" spans="1:151" ht="12" customHeight="1">
      <c r="A28" s="273">
        <f t="shared" si="7"/>
        <v>45158</v>
      </c>
      <c r="B28" s="350">
        <f>SUMIF(pm.35!$C$7:$M$7,B$7,pm.35!$C27:$M27)+SUMIF(pm!$C$7:$M$7,B$7,pm!$C27:$M27)+SUMIF(kau!$M$7:$Q$7,B$7,kau!$M27:$Q27)</f>
        <v>0</v>
      </c>
      <c r="C28" s="351">
        <f>SUMIF(pm.35!$C$7:$M$7,C$7,pm.35!$C27:$M27)+SUMIF(pm!$C$7:$M$7,C$7,pm!$C27:$M27)+SUMIF(kau!$M$7:$Q$7,C$7,kau!$M27:$Q27)</f>
        <v>0</v>
      </c>
      <c r="D28" s="351">
        <f>SUMIF(pm.35!$C$7:$M$7,D$7,pm.35!$C27:$M27)+SUMIF(pm!$C$7:$M$7,D$7,pm!$C27:$M27)+SUMIF(kau!$M$7:$Q$7,D$7,kau!$M27:$Q27)</f>
        <v>0</v>
      </c>
      <c r="E28" s="351">
        <f>SUMIF(pm.35!$C$7:$M$7,E$7,pm.35!$C27:$M27)+SUMIF(pm!$C$7:$M$7,E$7,pm!$C27:$M27)+SUMIF(kau!$M$7:$Q$7,E$7,kau!$M27:$Q27)</f>
        <v>0</v>
      </c>
      <c r="F28" s="351">
        <f>SUMIF(pm.35!$C$7:$M$7,F$7,pm.35!$C27:$M27)+SUMIF(pm!$C$7:$M$7,F$7,pm!$C27:$M27)+SUMIF(kau!$M$7:$Q$7,F$7,kau!$M27:$Q27)</f>
        <v>0</v>
      </c>
      <c r="G28" s="351">
        <f>SUMIF(pm.35!$C$7:$M$7,G$7,pm.35!$C27:$M27)+SUMIF(pm!$C$7:$M$7,G$7,pm!$C27:$M27)+SUMIF(kau!$M$7:$Q$7,G$7,kau!$M27:$Q27)</f>
        <v>0</v>
      </c>
      <c r="H28" s="351">
        <f>SUMIF(pm.35!$C$7:$M$7,H$7,pm.35!$C27:$M27)+SUMIF(pm!$C$7:$M$7,H$7,pm!$C27:$M27)+SUMIF(kau!$M$7:$Q$7,H$7,kau!$M27:$Q27)</f>
        <v>0</v>
      </c>
      <c r="I28" s="351">
        <f>SUMIF(pm.35!$C$7:$M$7,I$7,pm.35!$C27:$M27)+SUMIF(pm!$C$7:$M$7,I$7,pm!$C27:$M27)+SUMIF(kau!$M$7:$Q$7,I$7,kau!$M27:$Q27)</f>
        <v>0</v>
      </c>
      <c r="J28" s="351">
        <f>SUMIF(pm.35!$C$7:$M$7,J$7,pm.35!$C27:$M27)+SUMIF(pm!$C$7:$M$7,J$7,pm!$C27:$M27)+SUMIF(kau!$M$7:$Q$7,J$7,kau!$M27:$Q27)</f>
        <v>0</v>
      </c>
      <c r="K28" s="351">
        <f>SUMIF(pm.35!$C$7:$M$7,K$7,pm.35!$C27:$M27)+SUMIF(pm!$C$7:$M$7,K$7,pm!$C27:$M27)+SUMIF(kau!$M$7:$Q$7,K$7,kau!$M27:$Q27)</f>
        <v>0</v>
      </c>
      <c r="L28" s="351">
        <f>SUMIF(pm.35!$C$7:$M$7,L$7,pm.35!$C27:$M27)+SUMIF(pm!$C$7:$M$7,L$7,pm!$C27:$M27)+SUMIF(kau!$M$7:$Q$7,L$7,kau!$M27:$Q27)</f>
        <v>0</v>
      </c>
      <c r="M28" s="351">
        <f>SUMIF(pm.35!$C$7:$M$7,M$7,pm.35!$C27:$M27)+SUMIF(pm!$C$7:$M$7,M$7,pm!$C27:$M27)+SUMIF(kau!$M$7:$Q$7,M$7,kau!$M27:$Q27)</f>
        <v>0</v>
      </c>
      <c r="N28" s="352">
        <f>SUMIF(pm.35!$C$7:$M$7,N$7,pm.35!$C27:$M27)+SUMIF(pm!$C$7:$M$7,N$7,pm!$C27:$M27)+SUMIF(kau!$M$7:$Q$7,N$7,kau!$M27:$Q27)</f>
        <v>0</v>
      </c>
      <c r="O28" s="267">
        <f t="shared" si="0"/>
        <v>0</v>
      </c>
      <c r="P28" s="351">
        <f>SUMIF(pm!$O$7:$Z$7,P$7,pm!$O27:$Z27)+SUMIF(pm.35!$O$7:$Z$7,P$7,pm.35!$O27:$Z27)+SUMIF(kau!$S$7:$AG$7,P$7,kau!$S27:$AG27)</f>
        <v>0</v>
      </c>
      <c r="Q28" s="351">
        <f>SUMIF(pm!$O$7:$Z$7,Q$7,pm!$O27:$Z27)+SUMIF(pm.35!$O$7:$Z$7,Q$7,pm.35!$O27:$Z27)+SUMIF(kau!$S$7:$AG$7,Q$7,kau!$S27:$AG27)</f>
        <v>0</v>
      </c>
      <c r="R28" s="351">
        <f>SUMIF(pm!$O$7:$Z$7,R$7,pm!$O27:$Z27)+SUMIF(pm.35!$O$7:$Z$7,R$7,pm.35!$O27:$Z27)+SUMIF(kau!$S$7:$AG$7,R$7,kau!$S27:$AG27)</f>
        <v>0</v>
      </c>
      <c r="S28" s="351">
        <f>SUMIF(pm!$O$7:$Z$7,S$7,pm!$O27:$Z27)+SUMIF(pm.35!$O$7:$Z$7,S$7,pm.35!$O27:$Z27)+SUMIF(kau!$S$7:$AG$7,S$7,kau!$S27:$AG27)</f>
        <v>0</v>
      </c>
      <c r="T28" s="351">
        <f>SUMIF(pm!$O$7:$Z$7,T$7,pm!$O27:$Z27)+SUMIF(pm.35!$O$7:$Z$7,T$7,pm.35!$O27:$Z27)+SUMIF(kau!$S$7:$AG$7,T$7,kau!$S27:$AG27)</f>
        <v>0</v>
      </c>
      <c r="U28" s="351">
        <f>SUMIF(pm!$O$7:$Z$7,U$7,pm!$O27:$Z27)+SUMIF(pm.35!$O$7:$Z$7,U$7,pm.35!$O27:$Z27)+SUMIF(kau!$S$7:$AG$7,U$7,kau!$S27:$AG27)</f>
        <v>0</v>
      </c>
      <c r="V28" s="351">
        <f>SUMIF(pm!$O$7:$Z$7,V$7,pm!$O27:$Z27)+SUMIF(pm.35!$O$7:$Z$7,V$7,pm.35!$O27:$Z27)+SUMIF(kau!$S$7:$AG$7,V$7,kau!$S27:$AG27)</f>
        <v>0</v>
      </c>
      <c r="W28" s="351">
        <f>SUMIF(pm!$O$7:$Z$7,W$7,pm!$O27:$Z27)+SUMIF(pm.35!$O$7:$Z$7,W$7,pm.35!$O27:$Z27)+SUMIF(kau!$S$7:$AG$7,W$7,kau!$S27:$AG27)</f>
        <v>0</v>
      </c>
      <c r="X28" s="351">
        <f>SUMIF(pm!$O$7:$Z$7,X$7,pm!$O27:$Z27)+SUMIF(pm.35!$O$7:$Z$7,X$7,pm.35!$O27:$Z27)+SUMIF(kau!$S$7:$AG$7,X$7,kau!$S27:$AG27)</f>
        <v>0</v>
      </c>
      <c r="Y28" s="351">
        <f>SUMIF(pm!$O$7:$Z$7,Y$7,pm!$O27:$Z27)+SUMIF(pm.35!$O$7:$Z$7,Y$7,pm.35!$O27:$Z27)+SUMIF(kau!$S$7:$AG$7,Y$7,kau!$S27:$AG27)</f>
        <v>0</v>
      </c>
      <c r="Z28" s="351">
        <f>SUMIF(pm!$O$7:$Z$7,Z$7,pm!$O27:$Z27)+SUMIF(pm.35!$O$7:$Z$7,Z$7,pm.35!$O27:$Z27)+SUMIF(kau!$S$7:$AG$7,Z$7,kau!$S27:$AG27)</f>
        <v>0</v>
      </c>
      <c r="AA28" s="351">
        <f>SUMIF(pm!$O$7:$Z$7,AA$7,pm!$O27:$Z27)+SUMIF(pm.35!$O$7:$Z$7,AA$7,pm.35!$O27:$Z27)+SUMIF(kau!$S$7:$AG$7,AA$7,kau!$S27:$AG27)</f>
        <v>0</v>
      </c>
      <c r="AB28" s="351">
        <f>SUMIF(pm!$O$7:$Z$7,AB$7,pm!$O27:$Z27)+SUMIF(pm.35!$O$7:$Z$7,AB$7,pm.35!$O27:$Z27)+SUMIF(kau!$S$7:$AG$7,AB$7,kau!$S27:$AG27)</f>
        <v>0</v>
      </c>
      <c r="AC28" s="351">
        <f>SUMIF(pm!$O$7:$Z$7,AC$7,pm!$O27:$Z27)+SUMIF(pm.35!$O$7:$Z$7,AC$7,pm.35!$O27:$Z27)+SUMIF(kau!$S$7:$AG$7,AC$7,kau!$S27:$AG27)</f>
        <v>0</v>
      </c>
      <c r="AD28" s="352">
        <f>SUMIF(pm!$O$7:$Z$7,AD$7,pm!$O27:$Z27)+SUMIF(pm.35!$O$7:$Z$7,AD$7,pm.35!$O27:$Z27)+SUMIF(kau!$S$7:$AG$7,AD$7,kau!$S27:$AG27)</f>
        <v>0</v>
      </c>
      <c r="AE28" s="267">
        <f t="shared" si="8"/>
        <v>0</v>
      </c>
      <c r="AF28" s="351">
        <f>SUMIF(pm!$AB$7:$AM$7,AF$7,pm!$AB27:$AM27)+SUMIF(pm.35!$AB$7:$AM$7,AF$7,pm.35!$AB27:$AM27)</f>
        <v>0</v>
      </c>
      <c r="AG28" s="351">
        <f>SUMIF(pm!$AB$7:$AM$7,AG$7,pm!$AB27:$AM27)+SUMIF(pm.35!$AB$7:$AM$7,AG$7,pm.35!$AB27:$AM27)</f>
        <v>0</v>
      </c>
      <c r="AH28" s="351">
        <f>SUMIF(pm!$AB$7:$AM$7,AH$7,pm!$AB27:$AM27)+SUMIF(pm.35!$AB$7:$AM$7,AH$7,pm.35!$AB27:$AM27)</f>
        <v>0</v>
      </c>
      <c r="AI28" s="351">
        <f>SUMIF(pm!$AB$7:$AM$7,AI$7,pm!$AB27:$AM27)+SUMIF(pm.35!$AB$7:$AM$7,AI$7,pm.35!$AB27:$AM27)</f>
        <v>0</v>
      </c>
      <c r="AJ28" s="351">
        <f>SUMIF(pm!$AB$7:$AM$7,AJ$7,pm!$AB27:$AM27)+SUMIF(pm.35!$AB$7:$AM$7,AJ$7,pm.35!$AB27:$AM27)</f>
        <v>0</v>
      </c>
      <c r="AK28" s="351">
        <f>SUMIF(pm!$AB$7:$AM$7,AK$7,pm!$AB27:$AM27)+SUMIF(pm.35!$AB$7:$AM$7,AK$7,pm.35!$AB27:$AM27)</f>
        <v>0</v>
      </c>
      <c r="AL28" s="351">
        <f>SUMIF(pm!$AB$7:$AM$7,AL$7,pm!$AB27:$AM27)+SUMIF(pm.35!$AB$7:$AM$7,AL$7,pm.35!$AB27:$AM27)</f>
        <v>0</v>
      </c>
      <c r="AM28" s="351">
        <f>SUMIF(pm!$AB$7:$AM$7,AM$7,pm!$AB27:$AM27)+SUMIF(pm.35!$AB$7:$AM$7,AM$7,pm.35!$AB27:$AM27)</f>
        <v>0</v>
      </c>
      <c r="AN28" s="351">
        <f>SUMIF(pm!$AB$7:$AM$7,AN$7,pm!$AB27:$AM27)+SUMIF(pm.35!$AB$7:$AM$7,AN$7,pm.35!$AB27:$AM27)</f>
        <v>0</v>
      </c>
      <c r="AO28" s="351">
        <f>SUMIF(pm!$AB$7:$AM$7,AO$7,pm!$AB27:$AM27)+SUMIF(pm.35!$AB$7:$AM$7,AO$7,pm.35!$AB27:$AM27)</f>
        <v>0</v>
      </c>
      <c r="AP28" s="351">
        <f>SUMIF(pm!$AB$7:$AM$7,AP$7,pm!$AB27:$AM27)+SUMIF(pm.35!$AB$7:$AM$7,AP$7,pm.35!$AB27:$AM27)</f>
        <v>0</v>
      </c>
      <c r="AQ28" s="351">
        <f>SUMIF(pm!$AB$7:$AM$7,AQ$7,pm!$AB27:$AM27)+SUMIF(pm.35!$AB$7:$AM$7,AQ$7,pm.35!$AB27:$AM27)</f>
        <v>0</v>
      </c>
      <c r="AR28" s="351">
        <f>SUMIF(pm!$AB$7:$AM$7,AR$7,pm!$AB27:$AM27)+SUMIF(pm.35!$AB$7:$AM$7,AR$7,pm.35!$AB27:$AM27)</f>
        <v>0</v>
      </c>
      <c r="AS28" s="352">
        <f>SUMIF(pm!$AB$7:$AM$7,AS$7,pm!$AB27:$AM27)+SUMIF(pm.35!$AB$7:$AM$7,AS$7,pm.35!$AB27:$AM27)</f>
        <v>0</v>
      </c>
      <c r="AT28" s="267">
        <f t="shared" si="1"/>
        <v>0</v>
      </c>
      <c r="AU28" s="351">
        <f>SUMIF(pm!$AO$7:$BB$7,AU$7,pm!$AO27:$BB27)+SUMIF(pm.35!$AO$7:$BB$7,AU$7,pm.35!$AO27:$BB27)</f>
        <v>0</v>
      </c>
      <c r="AV28" s="351">
        <f>SUMIF(pm!$AO$7:$BB$7,AV$7,pm!$AO27:$BB27)+SUMIF(pm.35!$AO$7:$BB$7,AV$7,pm.35!$AO27:$BB27)</f>
        <v>0</v>
      </c>
      <c r="AW28" s="351">
        <f>SUMIF(pm!$AO$7:$BB$7,AW$7,pm!$AO27:$BB27)+SUMIF(pm.35!$AO$7:$BB$7,AW$7,pm.35!$AO27:$BB27)</f>
        <v>0</v>
      </c>
      <c r="AX28" s="351">
        <f>SUMIF(pm!$AO$7:$BB$7,AX$7,pm!$AO27:$BB27)+SUMIF(pm.35!$AO$7:$BB$7,AX$7,pm.35!$AO27:$BB27)</f>
        <v>0</v>
      </c>
      <c r="AY28" s="351">
        <f>SUMIF(pm!$AO$7:$BB$7,AY$7,pm!$AO27:$BB27)+SUMIF(pm.35!$AO$7:$BB$7,AY$7,pm.35!$AO27:$BB27)</f>
        <v>0</v>
      </c>
      <c r="AZ28" s="351">
        <f>SUMIF(pm!$AO$7:$BB$7,AZ$7,pm!$AO27:$BB27)+SUMIF(pm.35!$AO$7:$BB$7,AZ$7,pm.35!$AO27:$BB27)</f>
        <v>0</v>
      </c>
      <c r="BA28" s="351">
        <f>SUMIF(pm!$AO$7:$BB$7,BA$7,pm!$AO27:$BB27)+SUMIF(pm.35!$AO$7:$BB$7,BA$7,pm.35!$AO27:$BB27)</f>
        <v>0</v>
      </c>
      <c r="BB28" s="351">
        <f>SUMIF(pm!$AO$7:$BB$7,BB$7,pm!$AO27:$BB27)+SUMIF(pm.35!$AO$7:$BB$7,BB$7,pm.35!$AO27:$BB27)</f>
        <v>0</v>
      </c>
      <c r="BC28" s="351">
        <f>SUMIF(pm!$AO$7:$BB$7,BC$7,pm!$AO27:$BB27)+SUMIF(pm.35!$AO$7:$BB$7,BC$7,pm.35!$AO27:$BB27)</f>
        <v>0</v>
      </c>
      <c r="BD28" s="351">
        <f>SUMIF(pm!$AO$7:$BB$7,BD$7,pm!$AO27:$BB27)+SUMIF(pm.35!$AO$7:$BB$7,BD$7,pm.35!$AO27:$BB27)</f>
        <v>0</v>
      </c>
      <c r="BE28" s="351">
        <f>SUMIF(pm!$AO$7:$BB$7,BE$7,pm!$AO27:$BB27)+SUMIF(pm.35!$AO$7:$BB$7,BE$7,pm.35!$AO27:$BB27)</f>
        <v>0</v>
      </c>
      <c r="BF28" s="351">
        <f>SUMIF(pm!$AO$7:$BB$7,BF$7,pm!$AO27:$BB27)+SUMIF(pm.35!$AO$7:$BB$7,BF$7,pm.35!$AO27:$BB27)</f>
        <v>0</v>
      </c>
      <c r="BG28" s="351">
        <f>SUMIF(pm!$AO$7:$BB$7,BG$7,pm!$AO27:$BB27)+SUMIF(pm.35!$AO$7:$BB$7,BG$7,pm.35!$AO27:$BB27)</f>
        <v>0</v>
      </c>
      <c r="BH28" s="352">
        <f>SUMIF(pm!$AO$7:$BB$7,BH$7,pm!$AO27:$BB27)+SUMIF(pm.35!$AO$7:$BB$7,BH$7,pm.35!$AO27:$BB27)</f>
        <v>0</v>
      </c>
      <c r="BI28" s="267">
        <f t="shared" si="9"/>
        <v>0</v>
      </c>
      <c r="BJ28" s="267">
        <f>SUMIF(pm!$BD$7:$BM$7,BJ$7,pm!$BD27:$BM27)+SUMIF(pm.35!$BD$7:$BM$7,BJ$7,pm.35!$BD27:$BM27)</f>
        <v>0</v>
      </c>
      <c r="BK28" s="267">
        <f>SUMIF(pm!$BD$7:$BM$7,BK$7,pm!$BD27:$BM27)+SUMIF(pm.35!$BD$7:$BM$7,BK$7,pm.35!$BD27:$BM27)</f>
        <v>0</v>
      </c>
      <c r="BL28" s="267">
        <f>SUMIF(pm!$BD$7:$BM$7,BL$7,pm!$BD27:$BM27)+SUMIF(pm.35!$BD$7:$BM$7,BL$7,pm.35!$BD27:$BM27)</f>
        <v>0</v>
      </c>
      <c r="BM28" s="267">
        <f>SUMIF(pm!$BD$7:$BM$7,BM$7,pm!$BD27:$BM27)+SUMIF(pm.35!$BD$7:$BM$7,BM$7,pm.35!$BD27:$BM27)</f>
        <v>0</v>
      </c>
      <c r="BN28" s="267">
        <f>SUMIF(pm!$BD$7:$BM$7,BN$7,pm!$BD27:$BM27)+SUMIF(pm.35!$BD$7:$BM$7,BN$7,pm.35!$BD27:$BM27)</f>
        <v>0</v>
      </c>
      <c r="BO28" s="267">
        <f>SUMIF(pm!$BD$7:$BM$7,BO$7,pm!$BD27:$BM27)+SUMIF(pm.35!$BD$7:$BM$7,BO$7,pm.35!$BD27:$BM27)</f>
        <v>0</v>
      </c>
      <c r="BP28" s="267">
        <f>SUMIF(pm!$BD$7:$BM$7,BP$7,pm!$BD27:$BM27)+SUMIF(pm.35!$BD$7:$BM$7,BP$7,pm.35!$BD27:$BM27)</f>
        <v>0</v>
      </c>
      <c r="BQ28" s="267">
        <f>SUMIF(pm!$BD$7:$BM$7,BQ$7,pm!$BD27:$BM27)+SUMIF(pm.35!$BD$7:$BM$7,BQ$7,pm.35!$BD27:$BM27)</f>
        <v>0</v>
      </c>
      <c r="BR28" s="267">
        <f>SUMIF(pm!$BD$7:$BM$7,BR$7,pm!$BD27:$BM27)+SUMIF(pm.35!$BD$7:$BM$7,BR$7,pm.35!$BD27:$BM27)</f>
        <v>0</v>
      </c>
      <c r="BS28" s="267">
        <f>SUMIF(pm!$BD$7:$BM$7,BS$7,pm!$BD27:$BM27)+SUMIF(pm.35!$BD$7:$BM$7,BS$7,pm.35!$BD27:$BM27)</f>
        <v>0</v>
      </c>
      <c r="BT28" s="267">
        <f t="shared" si="10"/>
        <v>0</v>
      </c>
      <c r="BU28" s="267">
        <f t="shared" si="2"/>
        <v>0</v>
      </c>
      <c r="BV28" s="350">
        <f>SUMIF(pm!$BO$7:$CB$7,BV$7,pm!$BO27:$CB27)+SUMIF(pm.35!$BO$7:$CB$7,BV$7,pm.35!$BO27:$CB27)</f>
        <v>0</v>
      </c>
      <c r="BW28" s="351">
        <f>SUMIF(pm!$BO$7:$CB$7,BW$7,pm!$BO27:$CB27)+SUMIF(pm.35!$BO$7:$CB$7,BW$7,pm.35!$BO27:$CB27)</f>
        <v>0</v>
      </c>
      <c r="BX28" s="351">
        <f>SUMIF(pm!$BO$7:$CB$7,BX$7,pm!$BO27:$CB27)+SUMIF(pm.35!$BO$7:$CB$7,BX$7,pm.35!$BO27:$CB27)</f>
        <v>0</v>
      </c>
      <c r="BY28" s="351">
        <f>SUMIF(pm!$BO$7:$CB$7,BY$7,pm!$BO27:$CB27)+SUMIF(pm.35!$BO$7:$CB$7,BY$7,pm.35!$BO27:$CB27)</f>
        <v>0</v>
      </c>
      <c r="BZ28" s="351">
        <f>SUMIF(pm!$BO$7:$CB$7,BZ$7,pm!$BO27:$CB27)+SUMIF(pm.35!$BO$7:$CB$7,BZ$7,pm.35!$BO27:$CB27)</f>
        <v>0</v>
      </c>
      <c r="CA28" s="351">
        <f>SUMIF(pm!$BO$7:$CB$7,CA$7,pm!$BO27:$CB27)+SUMIF(pm.35!$BO$7:$CB$7,CA$7,pm.35!$BO27:$CB27)</f>
        <v>0</v>
      </c>
      <c r="CB28" s="351">
        <f>SUMIF(pm!$BO$7:$CB$7,CB$7,pm!$BO27:$CB27)+SUMIF(pm.35!$BO$7:$CB$7,CB$7,pm.35!$BO27:$CB27)</f>
        <v>0</v>
      </c>
      <c r="CC28" s="351">
        <f>SUMIF(pm!$BO$7:$CB$7,CC$7,pm!$BO27:$CB27)+SUMIF(pm.35!$BO$7:$CB$7,CC$7,pm.35!$BO27:$CB27)</f>
        <v>0</v>
      </c>
      <c r="CD28" s="351">
        <f>SUMIF(pm!$BO$7:$CB$7,CD$7,pm!$BO27:$CB27)+SUMIF(pm.35!$BO$7:$CB$7,CD$7,pm.35!$BO27:$CB27)</f>
        <v>0</v>
      </c>
      <c r="CE28" s="351">
        <f>SUMIF(pm!$BO$7:$CB$7,CE$7,pm!$BO27:$CB27)+SUMIF(pm.35!$BO$7:$CB$7,CE$7,pm.35!$BO27:$CB27)</f>
        <v>0</v>
      </c>
      <c r="CF28" s="351">
        <f>SUMIF(pm!$BO$7:$CB$7,CF$7,pm!$BO27:$CB27)+SUMIF(pm.35!$BO$7:$CB$7,CF$7,pm.35!$BO27:$CB27)</f>
        <v>0</v>
      </c>
      <c r="CG28" s="351">
        <f>SUMIF(pm!$BO$7:$CB$7,CG$7,pm!$BO27:$CB27)+SUMIF(pm.35!$BO$7:$CB$7,CG$7,pm.35!$BO27:$CB27)</f>
        <v>0</v>
      </c>
      <c r="CH28" s="351">
        <f>SUMIF(pm!$BO$7:$CB$7,CH$7,pm!$BO27:$CB27)+SUMIF(pm.35!$BO$7:$CB$7,CH$7,pm.35!$BO27:$CB27)</f>
        <v>0</v>
      </c>
      <c r="CI28" s="351">
        <f>SUMIF(pm!$BO$7:$CB$7,CI$7,pm!$BO27:$CB27)+SUMIF(pm.35!$BO$7:$CB$7,CI$7,pm.35!$BO27:$CB27)</f>
        <v>0</v>
      </c>
      <c r="CJ28" s="351">
        <f>SUMIF(pm!$BO$7:$CB$7,CJ$7,pm!$BO27:$CB27)+SUMIF(pm.35!$BO$7:$CB$7,CJ$7,pm.35!$BO27:$CB27)</f>
        <v>0</v>
      </c>
      <c r="CK28" s="352">
        <f>SUMIF(pm!$BO$7:$CB$7,CK$7,pm!$BO27:$CB27)+SUMIF(pm.35!$BO$7:$CB$7,CK$7,pm.35!$BO27:$CB27)</f>
        <v>0</v>
      </c>
      <c r="CL28" s="267">
        <f t="shared" si="11"/>
        <v>0</v>
      </c>
      <c r="CM28" s="267">
        <f>SUMIF(pm!$CD$7:$CO$7,CM$7,pm!$CD27:$CO27)+SUMIF(pm.35!$CD$7:$CO$7,CM$7,pm.35!$CD27:$CO27)</f>
        <v>0</v>
      </c>
      <c r="CN28" s="267">
        <f>SUMIF(pm!$CD$7:$CO$7,CN$7,pm!$CD27:$CO27)+SUMIF(pm.35!$CD$7:$CO$7,CN$7,pm.35!$CD27:$CO27)</f>
        <v>0</v>
      </c>
      <c r="CO28" s="267">
        <f>SUMIF(pm!$CD$7:$CO$7,CO$7,pm!$CD27:$CO27)+SUMIF(pm.35!$CD$7:$CO$7,CO$7,pm.35!$CD27:$CO27)</f>
        <v>0</v>
      </c>
      <c r="CP28" s="267">
        <f>SUMIF(pm!$CD$7:$CO$7,CP$7,pm!$CD27:$CO27)+SUMIF(pm.35!$CD$7:$CO$7,CP$7,pm.35!$CD27:$CO27)</f>
        <v>0</v>
      </c>
      <c r="CQ28" s="267">
        <f>SUMIF(pm!$CD$7:$CO$7,CQ$7,pm!$CD27:$CO27)+SUMIF(pm.35!$CD$7:$CO$7,CQ$7,pm.35!$CD27:$CO27)</f>
        <v>0</v>
      </c>
      <c r="CR28" s="267">
        <f>SUMIF(pm!$CD$7:$CO$7,CR$7,pm!$CD27:$CO27)+SUMIF(pm.35!$CD$7:$CO$7,CR$7,pm.35!$CD27:$CO27)</f>
        <v>0</v>
      </c>
      <c r="CS28" s="267">
        <f>SUMIF(pm!$CD$7:$CO$7,CS$7,pm!$CD27:$CO27)+SUMIF(pm.35!$CD$7:$CO$7,CS$7,pm.35!$CD27:$CO27)</f>
        <v>0</v>
      </c>
      <c r="CT28" s="267">
        <f>SUMIF(pm!$CD$7:$CO$7,CT$7,pm!$CD27:$CO27)+SUMIF(pm.35!$CD$7:$CO$7,CT$7,pm.35!$CD27:$CO27)</f>
        <v>0</v>
      </c>
      <c r="CU28" s="267">
        <f>SUMIF(pm!$CD$7:$CO$7,CU$7,pm!$CD27:$CO27)+SUMIF(pm.35!$CD$7:$CO$7,CU$7,pm.35!$CD27:$CO27)</f>
        <v>0</v>
      </c>
      <c r="CV28" s="267">
        <f>SUMIF(pm!$CD$7:$CO$7,CV$7,pm!$CD27:$CO27)+SUMIF(pm.35!$CD$7:$CO$7,CV$7,pm.35!$CD27:$CO27)</f>
        <v>0</v>
      </c>
      <c r="CW28" s="267">
        <f>SUMIF(pm!$CD$7:$CO$7,CW$7,pm!$CD27:$CO27)+SUMIF(pm.35!$CD$7:$CO$7,CW$7,pm.35!$CD27:$CO27)</f>
        <v>0</v>
      </c>
      <c r="CX28" s="267">
        <f>SUMIF(pm!$CD$7:$CO$7,CX$7,pm!$CD27:$CO27)+SUMIF(pm.35!$CD$7:$CO$7,CX$7,pm.35!$CD27:$CO27)</f>
        <v>0</v>
      </c>
      <c r="CY28" s="267">
        <f>SUMIF(pm!$CD$7:$CO$7,CY$7,pm!$CD27:$CO27)+SUMIF(pm.35!$CD$7:$CO$7,CY$7,pm.35!$CD27:$CO27)</f>
        <v>0</v>
      </c>
      <c r="CZ28" s="267">
        <f>SUMIF(pm!$CD$7:$CO$7,CZ$7,pm!$CD27:$CO27)+SUMIF(pm.35!$CD$7:$CO$7,CZ$7,pm.35!$CD27:$CO27)</f>
        <v>0</v>
      </c>
      <c r="DA28" s="267">
        <f t="shared" si="12"/>
        <v>0</v>
      </c>
      <c r="DB28" s="267">
        <f t="shared" si="13"/>
        <v>0</v>
      </c>
      <c r="DC28" s="267">
        <f t="shared" si="14"/>
        <v>0</v>
      </c>
      <c r="DD28" s="248">
        <f>DC28-coal!AS26</f>
        <v>0</v>
      </c>
      <c r="DE28" s="268">
        <f t="shared" si="15"/>
        <v>0</v>
      </c>
      <c r="DF28" s="269">
        <f t="shared" si="15"/>
        <v>0</v>
      </c>
      <c r="DG28" s="269">
        <f t="shared" si="15"/>
        <v>0</v>
      </c>
      <c r="DH28" s="269">
        <f t="shared" si="15"/>
        <v>0</v>
      </c>
      <c r="DI28" s="269">
        <f t="shared" si="15"/>
        <v>0</v>
      </c>
      <c r="DJ28" s="269">
        <f t="shared" si="15"/>
        <v>0</v>
      </c>
      <c r="DK28" s="269">
        <f t="shared" si="15"/>
        <v>0</v>
      </c>
      <c r="DL28" s="269">
        <f t="shared" si="15"/>
        <v>0</v>
      </c>
      <c r="DM28" s="269">
        <f t="shared" si="15"/>
        <v>0</v>
      </c>
      <c r="DN28" s="269">
        <f t="shared" si="15"/>
        <v>0</v>
      </c>
      <c r="DO28" s="269">
        <f t="shared" si="16"/>
        <v>0</v>
      </c>
      <c r="DP28" s="269">
        <f t="shared" si="16"/>
        <v>0</v>
      </c>
      <c r="DQ28" s="269">
        <f t="shared" si="16"/>
        <v>0</v>
      </c>
      <c r="DR28" s="269">
        <f t="shared" si="16"/>
        <v>0</v>
      </c>
      <c r="DS28" s="269">
        <f t="shared" si="16"/>
        <v>0</v>
      </c>
      <c r="DT28" s="269">
        <f t="shared" si="16"/>
        <v>0</v>
      </c>
      <c r="DU28" s="269">
        <f t="shared" si="16"/>
        <v>0</v>
      </c>
      <c r="DV28" s="269">
        <f t="shared" si="16"/>
        <v>0</v>
      </c>
      <c r="DW28" s="269">
        <f t="shared" si="16"/>
        <v>0</v>
      </c>
      <c r="DX28" s="270">
        <f t="shared" si="16"/>
        <v>0</v>
      </c>
      <c r="DY28" s="271">
        <f t="shared" si="5"/>
        <v>0</v>
      </c>
      <c r="EA28" s="293">
        <f>SUMIF(kau!$AI$7:$BD$7,EA$7,kau!$AI27:$BD27)+SUMIF(pm.35!$GF$7:$GW$7,EA$7,pm.35!$GF27:$GW27)+SUMIF(pm!$GF$7:$GW$7,EA$7,pm!$GF27:$GW27)</f>
        <v>0</v>
      </c>
      <c r="EB28" s="294">
        <f>SUMIF(kau!$AI$7:$BD$7,EB$7,kau!$AI27:$BD27)+SUMIF(pm.35!$GF$7:$GW$7,EB$7,pm.35!$GF27:$GW27)+SUMIF(pm!$GF$7:$GW$7,EB$7,pm!$GF27:$GW27)</f>
        <v>0</v>
      </c>
      <c r="EC28" s="294">
        <f>SUMIF(kau!$AI$7:$BD$7,EC$7,kau!$AI27:$BD27)+SUMIF(pm.35!$GF$7:$GW$7,EC$7,pm.35!$GF27:$GW27)+SUMIF(pm!$GF$7:$GW$7,EC$7,pm!$GF27:$GW27)</f>
        <v>0</v>
      </c>
      <c r="ED28" s="294">
        <f>SUMIF(kau!$AI$7:$BD$7,ED$7,kau!$AI27:$BD27)+SUMIF(pm.35!$GF$7:$GW$7,ED$7,pm.35!$GF27:$GW27)+SUMIF(pm!$GF$7:$GW$7,ED$7,pm!$GF27:$GW27)</f>
        <v>0</v>
      </c>
      <c r="EE28" s="294">
        <f>SUMIF(kau!$AI$7:$BD$7,EE$7,kau!$AI27:$BD27)+SUMIF(pm.35!$GF$7:$GW$7,EE$7,pm.35!$GF27:$GW27)+SUMIF(pm!$GF$7:$GW$7,EE$7,pm!$GF27:$GW27)</f>
        <v>0</v>
      </c>
      <c r="EF28" s="294">
        <f>SUMIF(kau!$AI$7:$BD$7,EF$7,kau!$AI27:$BD27)+SUMIF(pm.35!$GF$7:$GW$7,EF$7,pm.35!$GF27:$GW27)+SUMIF(pm!$GF$7:$GW$7,EF$7,pm!$GF27:$GW27)</f>
        <v>0</v>
      </c>
      <c r="EG28" s="294">
        <f>SUMIF(kau!$AI$7:$BD$7,EG$7,kau!$AI27:$BD27)+SUMIF(pm.35!$GF$7:$GW$7,EG$7,pm.35!$GF27:$GW27)+SUMIF(pm!$GF$7:$GW$7,EG$7,pm!$GF27:$GW27)</f>
        <v>0</v>
      </c>
      <c r="EH28" s="294">
        <f>SUMIF(kau!$AI$7:$BD$7,EH$7,kau!$AI27:$BD27)+SUMIF(pm.35!$GF$7:$GW$7,EH$7,pm.35!$GF27:$GW27)+SUMIF(pm!$GF$7:$GW$7,EH$7,pm!$GF27:$GW27)</f>
        <v>0</v>
      </c>
      <c r="EI28" s="294">
        <f>SUMIF(kau!$AI$7:$BD$7,EI$7,kau!$AI27:$BD27)+SUMIF(pm.35!$GF$7:$GW$7,EI$7,pm.35!$GF27:$GW27)+SUMIF(pm!$GF$7:$GW$7,EI$7,pm!$GF27:$GW27)</f>
        <v>0</v>
      </c>
      <c r="EJ28" s="294">
        <f>SUMIF(kau!$AI$7:$BD$7,EJ$7,kau!$AI27:$BD27)+SUMIF(pm.35!$GF$7:$GW$7,EJ$7,pm.35!$GF27:$GW27)+SUMIF(pm!$GF$7:$GW$7,EJ$7,pm!$GF27:$GW27)</f>
        <v>0</v>
      </c>
      <c r="EK28" s="294">
        <f>SUMIF(kau!$AI$7:$BD$7,EK$7,kau!$AI27:$BD27)+SUMIF(pm.35!$GF$7:$GW$7,EK$7,pm.35!$GF27:$GW27)+SUMIF(pm!$GF$7:$GW$7,EK$7,pm!$GF27:$GW27)</f>
        <v>0</v>
      </c>
      <c r="EL28" s="294">
        <f>SUMIF(kau!$AI$7:$BD$7,EL$7,kau!$AI27:$BD27)+SUMIF(pm.35!$GF$7:$GW$7,EL$7,pm.35!$GF27:$GW27)+SUMIF(pm!$GF$7:$GW$7,EL$7,pm!$GF27:$GW27)</f>
        <v>0</v>
      </c>
      <c r="EM28" s="294">
        <f>SUMIF(kau!$AI$7:$BD$7,EM$7,kau!$AI27:$BD27)+SUMIF(pm.35!$GF$7:$GW$7,EM$7,pm.35!$GF27:$GW27)+SUMIF(pm!$GF$7:$GW$7,EM$7,pm!$GF27:$GW27)</f>
        <v>0</v>
      </c>
      <c r="EN28" s="294">
        <f>SUMIF(kau!$AI$7:$BD$7,EN$7,kau!$AI27:$BD27)+SUMIF(pm.35!$GF$7:$GW$7,EN$7,pm.35!$GF27:$GW27)+SUMIF(pm!$GF$7:$GW$7,EN$7,pm!$GF27:$GW27)</f>
        <v>0</v>
      </c>
      <c r="EO28" s="294">
        <f>SUMIF(kau!$AI$7:$BD$7,EO$7,kau!$AI27:$BD27)+SUMIF(pm.35!$GF$7:$GW$7,EO$7,pm.35!$GF27:$GW27)+SUMIF(pm!$GF$7:$GW$7,EO$7,pm!$GF27:$GW27)</f>
        <v>0</v>
      </c>
      <c r="EP28" s="294">
        <f>SUMIF(kau!$AI$7:$BD$7,EP$7,kau!$AI27:$BD27)+SUMIF(pm.35!$GF$7:$GW$7,EP$7,pm.35!$GF27:$GW27)+SUMIF(pm!$GF$7:$GW$7,EP$7,pm!$GF27:$GW27)</f>
        <v>0</v>
      </c>
      <c r="EQ28" s="294">
        <f>SUMIF(kau!$AI$7:$BD$7,EQ$7,kau!$AI27:$BD27)+SUMIF(pm.35!$GF$7:$GW$7,EQ$7,pm.35!$GF27:$GW27)+SUMIF(pm!$GF$7:$GW$7,EQ$7,pm!$GF27:$GW27)</f>
        <v>0</v>
      </c>
      <c r="ER28" s="294">
        <f>SUMIF(kau!$AI$7:$BD$7,ER$7,kau!$AI27:$BD27)+SUMIF(pm.35!$GF$7:$GW$7,ER$7,pm.35!$GF27:$GW27)+SUMIF(pm!$GF$7:$GW$7,ER$7,pm!$GF27:$GW27)</f>
        <v>0</v>
      </c>
      <c r="ES28" s="294">
        <f>SUMIF(kau!$AI$7:$BD$7,ES$7,kau!$AI27:$BD27)+SUMIF(pm.35!$GF$7:$GW$7,ES$7,pm.35!$GF27:$GW27)+SUMIF(pm!$GF$7:$GW$7,ES$7,pm!$GF27:$GW27)</f>
        <v>0</v>
      </c>
      <c r="ET28" s="311">
        <f>SUMIF(kau!$AI$7:$BD$7,ET$7,kau!$AI27:$BD27)+SUMIF(pm.35!$GF$7:$GW$7,ET$7,pm.35!$GF27:$GW27)+SUMIF(pm!$GF$7:$GW$7,ET$7,pm!$GF27:$GW27)</f>
        <v>0</v>
      </c>
      <c r="EU28" s="314">
        <f t="shared" si="6"/>
        <v>0</v>
      </c>
    </row>
    <row r="29" spans="1:151" ht="12" customHeight="1">
      <c r="A29" s="273">
        <f t="shared" si="7"/>
        <v>45159</v>
      </c>
      <c r="B29" s="350">
        <f>SUMIF(pm.35!$C$7:$M$7,B$7,pm.35!$C28:$M28)+SUMIF(pm!$C$7:$M$7,B$7,pm!$C28:$M28)+SUMIF(kau!$M$7:$Q$7,B$7,kau!$M28:$Q28)</f>
        <v>0</v>
      </c>
      <c r="C29" s="351">
        <f>SUMIF(pm.35!$C$7:$M$7,C$7,pm.35!$C28:$M28)+SUMIF(pm!$C$7:$M$7,C$7,pm!$C28:$M28)+SUMIF(kau!$M$7:$Q$7,C$7,kau!$M28:$Q28)</f>
        <v>0</v>
      </c>
      <c r="D29" s="351">
        <f>SUMIF(pm.35!$C$7:$M$7,D$7,pm.35!$C28:$M28)+SUMIF(pm!$C$7:$M$7,D$7,pm!$C28:$M28)+SUMIF(kau!$M$7:$Q$7,D$7,kau!$M28:$Q28)</f>
        <v>0</v>
      </c>
      <c r="E29" s="351">
        <f>SUMIF(pm.35!$C$7:$M$7,E$7,pm.35!$C28:$M28)+SUMIF(pm!$C$7:$M$7,E$7,pm!$C28:$M28)+SUMIF(kau!$M$7:$Q$7,E$7,kau!$M28:$Q28)</f>
        <v>0</v>
      </c>
      <c r="F29" s="351">
        <f>SUMIF(pm.35!$C$7:$M$7,F$7,pm.35!$C28:$M28)+SUMIF(pm!$C$7:$M$7,F$7,pm!$C28:$M28)+SUMIF(kau!$M$7:$Q$7,F$7,kau!$M28:$Q28)</f>
        <v>0</v>
      </c>
      <c r="G29" s="351">
        <f>SUMIF(pm.35!$C$7:$M$7,G$7,pm.35!$C28:$M28)+SUMIF(pm!$C$7:$M$7,G$7,pm!$C28:$M28)+SUMIF(kau!$M$7:$Q$7,G$7,kau!$M28:$Q28)</f>
        <v>0</v>
      </c>
      <c r="H29" s="351">
        <f>SUMIF(pm.35!$C$7:$M$7,H$7,pm.35!$C28:$M28)+SUMIF(pm!$C$7:$M$7,H$7,pm!$C28:$M28)+SUMIF(kau!$M$7:$Q$7,H$7,kau!$M28:$Q28)</f>
        <v>0</v>
      </c>
      <c r="I29" s="351">
        <f>SUMIF(pm.35!$C$7:$M$7,I$7,pm.35!$C28:$M28)+SUMIF(pm!$C$7:$M$7,I$7,pm!$C28:$M28)+SUMIF(kau!$M$7:$Q$7,I$7,kau!$M28:$Q28)</f>
        <v>0</v>
      </c>
      <c r="J29" s="351">
        <f>SUMIF(pm.35!$C$7:$M$7,J$7,pm.35!$C28:$M28)+SUMIF(pm!$C$7:$M$7,J$7,pm!$C28:$M28)+SUMIF(kau!$M$7:$Q$7,J$7,kau!$M28:$Q28)</f>
        <v>0</v>
      </c>
      <c r="K29" s="351">
        <f>SUMIF(pm.35!$C$7:$M$7,K$7,pm.35!$C28:$M28)+SUMIF(pm!$C$7:$M$7,K$7,pm!$C28:$M28)+SUMIF(kau!$M$7:$Q$7,K$7,kau!$M28:$Q28)</f>
        <v>2858.5</v>
      </c>
      <c r="L29" s="351">
        <f>SUMIF(pm.35!$C$7:$M$7,L$7,pm.35!$C28:$M28)+SUMIF(pm!$C$7:$M$7,L$7,pm!$C28:$M28)+SUMIF(kau!$M$7:$Q$7,L$7,kau!$M28:$Q28)</f>
        <v>0</v>
      </c>
      <c r="M29" s="351">
        <f>SUMIF(pm.35!$C$7:$M$7,M$7,pm.35!$C28:$M28)+SUMIF(pm!$C$7:$M$7,M$7,pm!$C28:$M28)+SUMIF(kau!$M$7:$Q$7,M$7,kau!$M28:$Q28)</f>
        <v>0</v>
      </c>
      <c r="N29" s="352">
        <f>SUMIF(pm.35!$C$7:$M$7,N$7,pm.35!$C28:$M28)+SUMIF(pm!$C$7:$M$7,N$7,pm!$C28:$M28)+SUMIF(kau!$M$7:$Q$7,N$7,kau!$M28:$Q28)</f>
        <v>0</v>
      </c>
      <c r="O29" s="267">
        <f t="shared" si="0"/>
        <v>2858.5</v>
      </c>
      <c r="P29" s="351">
        <f>SUMIF(pm!$O$7:$Z$7,P$7,pm!$O28:$Z28)+SUMIF(pm.35!$O$7:$Z$7,P$7,pm.35!$O28:$Z28)+SUMIF(kau!$S$7:$AG$7,P$7,kau!$S28:$AG28)</f>
        <v>0</v>
      </c>
      <c r="Q29" s="351">
        <f>SUMIF(pm!$O$7:$Z$7,Q$7,pm!$O28:$Z28)+SUMIF(pm.35!$O$7:$Z$7,Q$7,pm.35!$O28:$Z28)+SUMIF(kau!$S$7:$AG$7,Q$7,kau!$S28:$AG28)</f>
        <v>26.5</v>
      </c>
      <c r="R29" s="351">
        <f>SUMIF(pm!$O$7:$Z$7,R$7,pm!$O28:$Z28)+SUMIF(pm.35!$O$7:$Z$7,R$7,pm.35!$O28:$Z28)+SUMIF(kau!$S$7:$AG$7,R$7,kau!$S28:$AG28)</f>
        <v>0</v>
      </c>
      <c r="S29" s="351">
        <f>SUMIF(pm!$O$7:$Z$7,S$7,pm!$O28:$Z28)+SUMIF(pm.35!$O$7:$Z$7,S$7,pm.35!$O28:$Z28)+SUMIF(kau!$S$7:$AG$7,S$7,kau!$S28:$AG28)</f>
        <v>0</v>
      </c>
      <c r="T29" s="351">
        <f>SUMIF(pm!$O$7:$Z$7,T$7,pm!$O28:$Z28)+SUMIF(pm.35!$O$7:$Z$7,T$7,pm.35!$O28:$Z28)+SUMIF(kau!$S$7:$AG$7,T$7,kau!$S28:$AG28)</f>
        <v>0</v>
      </c>
      <c r="U29" s="351">
        <f>SUMIF(pm!$O$7:$Z$7,U$7,pm!$O28:$Z28)+SUMIF(pm.35!$O$7:$Z$7,U$7,pm.35!$O28:$Z28)+SUMIF(kau!$S$7:$AG$7,U$7,kau!$S28:$AG28)</f>
        <v>0</v>
      </c>
      <c r="V29" s="351">
        <f>SUMIF(pm!$O$7:$Z$7,V$7,pm!$O28:$Z28)+SUMIF(pm.35!$O$7:$Z$7,V$7,pm.35!$O28:$Z28)+SUMIF(kau!$S$7:$AG$7,V$7,kau!$S28:$AG28)</f>
        <v>0</v>
      </c>
      <c r="W29" s="351">
        <f>SUMIF(pm!$O$7:$Z$7,W$7,pm!$O28:$Z28)+SUMIF(pm.35!$O$7:$Z$7,W$7,pm.35!$O28:$Z28)+SUMIF(kau!$S$7:$AG$7,W$7,kau!$S28:$AG28)</f>
        <v>0</v>
      </c>
      <c r="X29" s="351">
        <f>SUMIF(pm!$O$7:$Z$7,X$7,pm!$O28:$Z28)+SUMIF(pm.35!$O$7:$Z$7,X$7,pm.35!$O28:$Z28)+SUMIF(kau!$S$7:$AG$7,X$7,kau!$S28:$AG28)</f>
        <v>0</v>
      </c>
      <c r="Y29" s="351">
        <f>SUMIF(pm!$O$7:$Z$7,Y$7,pm!$O28:$Z28)+SUMIF(pm.35!$O$7:$Z$7,Y$7,pm.35!$O28:$Z28)+SUMIF(kau!$S$7:$AG$7,Y$7,kau!$S28:$AG28)</f>
        <v>0</v>
      </c>
      <c r="Z29" s="351">
        <f>SUMIF(pm!$O$7:$Z$7,Z$7,pm!$O28:$Z28)+SUMIF(pm.35!$O$7:$Z$7,Z$7,pm.35!$O28:$Z28)+SUMIF(kau!$S$7:$AG$7,Z$7,kau!$S28:$AG28)</f>
        <v>0</v>
      </c>
      <c r="AA29" s="351">
        <f>SUMIF(pm!$O$7:$Z$7,AA$7,pm!$O28:$Z28)+SUMIF(pm.35!$O$7:$Z$7,AA$7,pm.35!$O28:$Z28)+SUMIF(kau!$S$7:$AG$7,AA$7,kau!$S28:$AG28)</f>
        <v>0</v>
      </c>
      <c r="AB29" s="351">
        <f>SUMIF(pm!$O$7:$Z$7,AB$7,pm!$O28:$Z28)+SUMIF(pm.35!$O$7:$Z$7,AB$7,pm.35!$O28:$Z28)+SUMIF(kau!$S$7:$AG$7,AB$7,kau!$S28:$AG28)</f>
        <v>0</v>
      </c>
      <c r="AC29" s="351">
        <f>SUMIF(pm!$O$7:$Z$7,AC$7,pm!$O28:$Z28)+SUMIF(pm.35!$O$7:$Z$7,AC$7,pm.35!$O28:$Z28)+SUMIF(kau!$S$7:$AG$7,AC$7,kau!$S28:$AG28)</f>
        <v>0</v>
      </c>
      <c r="AD29" s="352">
        <f>SUMIF(pm!$O$7:$Z$7,AD$7,pm!$O28:$Z28)+SUMIF(pm.35!$O$7:$Z$7,AD$7,pm.35!$O28:$Z28)+SUMIF(kau!$S$7:$AG$7,AD$7,kau!$S28:$AG28)</f>
        <v>0</v>
      </c>
      <c r="AE29" s="267">
        <f t="shared" si="8"/>
        <v>26.5</v>
      </c>
      <c r="AF29" s="351">
        <f>SUMIF(pm!$AB$7:$AM$7,AF$7,pm!$AB28:$AM28)+SUMIF(pm.35!$AB$7:$AM$7,AF$7,pm.35!$AB28:$AM28)</f>
        <v>0</v>
      </c>
      <c r="AG29" s="351">
        <f>SUMIF(pm!$AB$7:$AM$7,AG$7,pm!$AB28:$AM28)+SUMIF(pm.35!$AB$7:$AM$7,AG$7,pm.35!$AB28:$AM28)</f>
        <v>0</v>
      </c>
      <c r="AH29" s="351">
        <f>SUMIF(pm!$AB$7:$AM$7,AH$7,pm!$AB28:$AM28)+SUMIF(pm.35!$AB$7:$AM$7,AH$7,pm.35!$AB28:$AM28)</f>
        <v>3314.3</v>
      </c>
      <c r="AI29" s="351">
        <f>SUMIF(pm!$AB$7:$AM$7,AI$7,pm!$AB28:$AM28)+SUMIF(pm.35!$AB$7:$AM$7,AI$7,pm.35!$AB28:$AM28)</f>
        <v>0</v>
      </c>
      <c r="AJ29" s="351">
        <f>SUMIF(pm!$AB$7:$AM$7,AJ$7,pm!$AB28:$AM28)+SUMIF(pm.35!$AB$7:$AM$7,AJ$7,pm.35!$AB28:$AM28)</f>
        <v>0</v>
      </c>
      <c r="AK29" s="351">
        <f>SUMIF(pm!$AB$7:$AM$7,AK$7,pm!$AB28:$AM28)+SUMIF(pm.35!$AB$7:$AM$7,AK$7,pm.35!$AB28:$AM28)</f>
        <v>0</v>
      </c>
      <c r="AL29" s="351">
        <f>SUMIF(pm!$AB$7:$AM$7,AL$7,pm!$AB28:$AM28)+SUMIF(pm.35!$AB$7:$AM$7,AL$7,pm.35!$AB28:$AM28)</f>
        <v>0</v>
      </c>
      <c r="AM29" s="351">
        <f>SUMIF(pm!$AB$7:$AM$7,AM$7,pm!$AB28:$AM28)+SUMIF(pm.35!$AB$7:$AM$7,AM$7,pm.35!$AB28:$AM28)</f>
        <v>0</v>
      </c>
      <c r="AN29" s="351">
        <f>SUMIF(pm!$AB$7:$AM$7,AN$7,pm!$AB28:$AM28)+SUMIF(pm.35!$AB$7:$AM$7,AN$7,pm.35!$AB28:$AM28)</f>
        <v>0</v>
      </c>
      <c r="AO29" s="351">
        <f>SUMIF(pm!$AB$7:$AM$7,AO$7,pm!$AB28:$AM28)+SUMIF(pm.35!$AB$7:$AM$7,AO$7,pm.35!$AB28:$AM28)</f>
        <v>0</v>
      </c>
      <c r="AP29" s="351">
        <f>SUMIF(pm!$AB$7:$AM$7,AP$7,pm!$AB28:$AM28)+SUMIF(pm.35!$AB$7:$AM$7,AP$7,pm.35!$AB28:$AM28)</f>
        <v>0</v>
      </c>
      <c r="AQ29" s="351">
        <f>SUMIF(pm!$AB$7:$AM$7,AQ$7,pm!$AB28:$AM28)+SUMIF(pm.35!$AB$7:$AM$7,AQ$7,pm.35!$AB28:$AM28)</f>
        <v>0</v>
      </c>
      <c r="AR29" s="351">
        <f>SUMIF(pm!$AB$7:$AM$7,AR$7,pm!$AB28:$AM28)+SUMIF(pm.35!$AB$7:$AM$7,AR$7,pm.35!$AB28:$AM28)</f>
        <v>0</v>
      </c>
      <c r="AS29" s="352">
        <f>SUMIF(pm!$AB$7:$AM$7,AS$7,pm!$AB28:$AM28)+SUMIF(pm.35!$AB$7:$AM$7,AS$7,pm.35!$AB28:$AM28)</f>
        <v>0</v>
      </c>
      <c r="AT29" s="267">
        <f t="shared" si="1"/>
        <v>3314.3</v>
      </c>
      <c r="AU29" s="351">
        <f>SUMIF(pm!$AO$7:$BB$7,AU$7,pm!$AO28:$BB28)+SUMIF(pm.35!$AO$7:$BB$7,AU$7,pm.35!$AO28:$BB28)</f>
        <v>0</v>
      </c>
      <c r="AV29" s="351">
        <f>SUMIF(pm!$AO$7:$BB$7,AV$7,pm!$AO28:$BB28)+SUMIF(pm.35!$AO$7:$BB$7,AV$7,pm.35!$AO28:$BB28)</f>
        <v>0</v>
      </c>
      <c r="AW29" s="351">
        <f>SUMIF(pm!$AO$7:$BB$7,AW$7,pm!$AO28:$BB28)+SUMIF(pm.35!$AO$7:$BB$7,AW$7,pm.35!$AO28:$BB28)</f>
        <v>0</v>
      </c>
      <c r="AX29" s="351">
        <f>SUMIF(pm!$AO$7:$BB$7,AX$7,pm!$AO28:$BB28)+SUMIF(pm.35!$AO$7:$BB$7,AX$7,pm.35!$AO28:$BB28)</f>
        <v>0</v>
      </c>
      <c r="AY29" s="351">
        <f>SUMIF(pm!$AO$7:$BB$7,AY$7,pm!$AO28:$BB28)+SUMIF(pm.35!$AO$7:$BB$7,AY$7,pm.35!$AO28:$BB28)</f>
        <v>0</v>
      </c>
      <c r="AZ29" s="351">
        <f>SUMIF(pm!$AO$7:$BB$7,AZ$7,pm!$AO28:$BB28)+SUMIF(pm.35!$AO$7:$BB$7,AZ$7,pm.35!$AO28:$BB28)</f>
        <v>0</v>
      </c>
      <c r="BA29" s="351">
        <f>SUMIF(pm!$AO$7:$BB$7,BA$7,pm!$AO28:$BB28)+SUMIF(pm.35!$AO$7:$BB$7,BA$7,pm.35!$AO28:$BB28)</f>
        <v>0</v>
      </c>
      <c r="BB29" s="351">
        <f>SUMIF(pm!$AO$7:$BB$7,BB$7,pm!$AO28:$BB28)+SUMIF(pm.35!$AO$7:$BB$7,BB$7,pm.35!$AO28:$BB28)</f>
        <v>0</v>
      </c>
      <c r="BC29" s="351">
        <f>SUMIF(pm!$AO$7:$BB$7,BC$7,pm!$AO28:$BB28)+SUMIF(pm.35!$AO$7:$BB$7,BC$7,pm.35!$AO28:$BB28)</f>
        <v>3153.6</v>
      </c>
      <c r="BD29" s="351">
        <f>SUMIF(pm!$AO$7:$BB$7,BD$7,pm!$AO28:$BB28)+SUMIF(pm.35!$AO$7:$BB$7,BD$7,pm.35!$AO28:$BB28)</f>
        <v>0</v>
      </c>
      <c r="BE29" s="351">
        <f>SUMIF(pm!$AO$7:$BB$7,BE$7,pm!$AO28:$BB28)+SUMIF(pm.35!$AO$7:$BB$7,BE$7,pm.35!$AO28:$BB28)</f>
        <v>0</v>
      </c>
      <c r="BF29" s="351">
        <f>SUMIF(pm!$AO$7:$BB$7,BF$7,pm!$AO28:$BB28)+SUMIF(pm.35!$AO$7:$BB$7,BF$7,pm.35!$AO28:$BB28)</f>
        <v>0</v>
      </c>
      <c r="BG29" s="351">
        <f>SUMIF(pm!$AO$7:$BB$7,BG$7,pm!$AO28:$BB28)+SUMIF(pm.35!$AO$7:$BB$7,BG$7,pm.35!$AO28:$BB28)</f>
        <v>0</v>
      </c>
      <c r="BH29" s="352">
        <f>SUMIF(pm!$AO$7:$BB$7,BH$7,pm!$AO28:$BB28)+SUMIF(pm.35!$AO$7:$BB$7,BH$7,pm.35!$AO28:$BB28)</f>
        <v>0</v>
      </c>
      <c r="BI29" s="267">
        <f t="shared" si="9"/>
        <v>3153.6</v>
      </c>
      <c r="BJ29" s="267">
        <f>SUMIF(pm!$BD$7:$BM$7,BJ$7,pm!$BD28:$BM28)+SUMIF(pm.35!$BD$7:$BM$7,BJ$7,pm.35!$BD28:$BM28)</f>
        <v>0</v>
      </c>
      <c r="BK29" s="267">
        <f>SUMIF(pm!$BD$7:$BM$7,BK$7,pm!$BD28:$BM28)+SUMIF(pm.35!$BD$7:$BM$7,BK$7,pm.35!$BD28:$BM28)</f>
        <v>0</v>
      </c>
      <c r="BL29" s="267">
        <f>SUMIF(pm!$BD$7:$BM$7,BL$7,pm!$BD28:$BM28)+SUMIF(pm.35!$BD$7:$BM$7,BL$7,pm.35!$BD28:$BM28)</f>
        <v>0</v>
      </c>
      <c r="BM29" s="267">
        <f>SUMIF(pm!$BD$7:$BM$7,BM$7,pm!$BD28:$BM28)+SUMIF(pm.35!$BD$7:$BM$7,BM$7,pm.35!$BD28:$BM28)</f>
        <v>0</v>
      </c>
      <c r="BN29" s="267">
        <f>SUMIF(pm!$BD$7:$BM$7,BN$7,pm!$BD28:$BM28)+SUMIF(pm.35!$BD$7:$BM$7,BN$7,pm.35!$BD28:$BM28)</f>
        <v>0</v>
      </c>
      <c r="BO29" s="267">
        <f>SUMIF(pm!$BD$7:$BM$7,BO$7,pm!$BD28:$BM28)+SUMIF(pm.35!$BD$7:$BM$7,BO$7,pm.35!$BD28:$BM28)</f>
        <v>0</v>
      </c>
      <c r="BP29" s="267">
        <f>SUMIF(pm!$BD$7:$BM$7,BP$7,pm!$BD28:$BM28)+SUMIF(pm.35!$BD$7:$BM$7,BP$7,pm.35!$BD28:$BM28)</f>
        <v>0</v>
      </c>
      <c r="BQ29" s="267">
        <f>SUMIF(pm!$BD$7:$BM$7,BQ$7,pm!$BD28:$BM28)+SUMIF(pm.35!$BD$7:$BM$7,BQ$7,pm.35!$BD28:$BM28)</f>
        <v>0</v>
      </c>
      <c r="BR29" s="267">
        <f>SUMIF(pm!$BD$7:$BM$7,BR$7,pm!$BD28:$BM28)+SUMIF(pm.35!$BD$7:$BM$7,BR$7,pm.35!$BD28:$BM28)</f>
        <v>0</v>
      </c>
      <c r="BS29" s="267">
        <f>SUMIF(pm!$BD$7:$BM$7,BS$7,pm!$BD28:$BM28)+SUMIF(pm.35!$BD$7:$BM$7,BS$7,pm.35!$BD28:$BM28)</f>
        <v>0</v>
      </c>
      <c r="BT29" s="267">
        <f t="shared" si="10"/>
        <v>0</v>
      </c>
      <c r="BU29" s="267">
        <f t="shared" si="2"/>
        <v>9352.9</v>
      </c>
      <c r="BV29" s="350">
        <f>SUMIF(pm!$BO$7:$CB$7,BV$7,pm!$BO28:$CB28)+SUMIF(pm.35!$BO$7:$CB$7,BV$7,pm.35!$BO28:$CB28)</f>
        <v>0</v>
      </c>
      <c r="BW29" s="351">
        <f>SUMIF(pm!$BO$7:$CB$7,BW$7,pm!$BO28:$CB28)+SUMIF(pm.35!$BO$7:$CB$7,BW$7,pm.35!$BO28:$CB28)</f>
        <v>0</v>
      </c>
      <c r="BX29" s="351">
        <f>SUMIF(pm!$BO$7:$CB$7,BX$7,pm!$BO28:$CB28)+SUMIF(pm.35!$BO$7:$CB$7,BX$7,pm.35!$BO28:$CB28)</f>
        <v>0</v>
      </c>
      <c r="BY29" s="351">
        <f>SUMIF(pm!$BO$7:$CB$7,BY$7,pm!$BO28:$CB28)+SUMIF(pm.35!$BO$7:$CB$7,BY$7,pm.35!$BO28:$CB28)</f>
        <v>0</v>
      </c>
      <c r="BZ29" s="351">
        <f>SUMIF(pm!$BO$7:$CB$7,BZ$7,pm!$BO28:$CB28)+SUMIF(pm.35!$BO$7:$CB$7,BZ$7,pm.35!$BO28:$CB28)</f>
        <v>0</v>
      </c>
      <c r="CA29" s="351">
        <f>SUMIF(pm!$BO$7:$CB$7,CA$7,pm!$BO28:$CB28)+SUMIF(pm.35!$BO$7:$CB$7,CA$7,pm.35!$BO28:$CB28)</f>
        <v>0</v>
      </c>
      <c r="CB29" s="351">
        <f>SUMIF(pm!$BO$7:$CB$7,CB$7,pm!$BO28:$CB28)+SUMIF(pm.35!$BO$7:$CB$7,CB$7,pm.35!$BO28:$CB28)</f>
        <v>0</v>
      </c>
      <c r="CC29" s="351">
        <f>SUMIF(pm!$BO$7:$CB$7,CC$7,pm!$BO28:$CB28)+SUMIF(pm.35!$BO$7:$CB$7,CC$7,pm.35!$BO28:$CB28)</f>
        <v>0</v>
      </c>
      <c r="CD29" s="351">
        <f>SUMIF(pm!$BO$7:$CB$7,CD$7,pm!$BO28:$CB28)+SUMIF(pm.35!$BO$7:$CB$7,CD$7,pm.35!$BO28:$CB28)</f>
        <v>0</v>
      </c>
      <c r="CE29" s="351">
        <f>SUMIF(pm!$BO$7:$CB$7,CE$7,pm!$BO28:$CB28)+SUMIF(pm.35!$BO$7:$CB$7,CE$7,pm.35!$BO28:$CB28)</f>
        <v>0</v>
      </c>
      <c r="CF29" s="351">
        <f>SUMIF(pm!$BO$7:$CB$7,CF$7,pm!$BO28:$CB28)+SUMIF(pm.35!$BO$7:$CB$7,CF$7,pm.35!$BO28:$CB28)</f>
        <v>0</v>
      </c>
      <c r="CG29" s="351">
        <f>SUMIF(pm!$BO$7:$CB$7,CG$7,pm!$BO28:$CB28)+SUMIF(pm.35!$BO$7:$CB$7,CG$7,pm.35!$BO28:$CB28)</f>
        <v>0</v>
      </c>
      <c r="CH29" s="351">
        <f>SUMIF(pm!$BO$7:$CB$7,CH$7,pm!$BO28:$CB28)+SUMIF(pm.35!$BO$7:$CB$7,CH$7,pm.35!$BO28:$CB28)</f>
        <v>0</v>
      </c>
      <c r="CI29" s="351">
        <f>SUMIF(pm!$BO$7:$CB$7,CI$7,pm!$BO28:$CB28)+SUMIF(pm.35!$BO$7:$CB$7,CI$7,pm.35!$BO28:$CB28)</f>
        <v>0</v>
      </c>
      <c r="CJ29" s="351">
        <f>SUMIF(pm!$BO$7:$CB$7,CJ$7,pm!$BO28:$CB28)+SUMIF(pm.35!$BO$7:$CB$7,CJ$7,pm.35!$BO28:$CB28)</f>
        <v>0</v>
      </c>
      <c r="CK29" s="352">
        <f>SUMIF(pm!$BO$7:$CB$7,CK$7,pm!$BO28:$CB28)+SUMIF(pm.35!$BO$7:$CB$7,CK$7,pm.35!$BO28:$CB28)</f>
        <v>0</v>
      </c>
      <c r="CL29" s="267">
        <f t="shared" si="11"/>
        <v>0</v>
      </c>
      <c r="CM29" s="267">
        <f>SUMIF(pm!$CD$7:$CO$7,CM$7,pm!$CD28:$CO28)+SUMIF(pm.35!$CD$7:$CO$7,CM$7,pm.35!$CD28:$CO28)</f>
        <v>0</v>
      </c>
      <c r="CN29" s="267">
        <f>SUMIF(pm!$CD$7:$CO$7,CN$7,pm!$CD28:$CO28)+SUMIF(pm.35!$CD$7:$CO$7,CN$7,pm.35!$CD28:$CO28)</f>
        <v>0</v>
      </c>
      <c r="CO29" s="267">
        <f>SUMIF(pm!$CD$7:$CO$7,CO$7,pm!$CD28:$CO28)+SUMIF(pm.35!$CD$7:$CO$7,CO$7,pm.35!$CD28:$CO28)</f>
        <v>0</v>
      </c>
      <c r="CP29" s="267">
        <f>SUMIF(pm!$CD$7:$CO$7,CP$7,pm!$CD28:$CO28)+SUMIF(pm.35!$CD$7:$CO$7,CP$7,pm.35!$CD28:$CO28)</f>
        <v>0</v>
      </c>
      <c r="CQ29" s="267">
        <f>SUMIF(pm!$CD$7:$CO$7,CQ$7,pm!$CD28:$CO28)+SUMIF(pm.35!$CD$7:$CO$7,CQ$7,pm.35!$CD28:$CO28)</f>
        <v>0</v>
      </c>
      <c r="CR29" s="267">
        <f>SUMIF(pm!$CD$7:$CO$7,CR$7,pm!$CD28:$CO28)+SUMIF(pm.35!$CD$7:$CO$7,CR$7,pm.35!$CD28:$CO28)</f>
        <v>0</v>
      </c>
      <c r="CS29" s="267">
        <f>SUMIF(pm!$CD$7:$CO$7,CS$7,pm!$CD28:$CO28)+SUMIF(pm.35!$CD$7:$CO$7,CS$7,pm.35!$CD28:$CO28)</f>
        <v>0</v>
      </c>
      <c r="CT29" s="267">
        <f>SUMIF(pm!$CD$7:$CO$7,CT$7,pm!$CD28:$CO28)+SUMIF(pm.35!$CD$7:$CO$7,CT$7,pm.35!$CD28:$CO28)</f>
        <v>0</v>
      </c>
      <c r="CU29" s="267">
        <f>SUMIF(pm!$CD$7:$CO$7,CU$7,pm!$CD28:$CO28)+SUMIF(pm.35!$CD$7:$CO$7,CU$7,pm.35!$CD28:$CO28)</f>
        <v>0</v>
      </c>
      <c r="CV29" s="267">
        <f>SUMIF(pm!$CD$7:$CO$7,CV$7,pm!$CD28:$CO28)+SUMIF(pm.35!$CD$7:$CO$7,CV$7,pm.35!$CD28:$CO28)</f>
        <v>0</v>
      </c>
      <c r="CW29" s="267">
        <f>SUMIF(pm!$CD$7:$CO$7,CW$7,pm!$CD28:$CO28)+SUMIF(pm.35!$CD$7:$CO$7,CW$7,pm.35!$CD28:$CO28)</f>
        <v>0</v>
      </c>
      <c r="CX29" s="267">
        <f>SUMIF(pm!$CD$7:$CO$7,CX$7,pm!$CD28:$CO28)+SUMIF(pm.35!$CD$7:$CO$7,CX$7,pm.35!$CD28:$CO28)</f>
        <v>0</v>
      </c>
      <c r="CY29" s="267">
        <f>SUMIF(pm!$CD$7:$CO$7,CY$7,pm!$CD28:$CO28)+SUMIF(pm.35!$CD$7:$CO$7,CY$7,pm.35!$CD28:$CO28)</f>
        <v>0</v>
      </c>
      <c r="CZ29" s="267">
        <f>SUMIF(pm!$CD$7:$CO$7,CZ$7,pm!$CD28:$CO28)+SUMIF(pm.35!$CD$7:$CO$7,CZ$7,pm.35!$CD28:$CO28)</f>
        <v>0</v>
      </c>
      <c r="DA29" s="267">
        <f t="shared" si="12"/>
        <v>0</v>
      </c>
      <c r="DB29" s="267">
        <f t="shared" si="13"/>
        <v>0</v>
      </c>
      <c r="DC29" s="267">
        <f t="shared" si="14"/>
        <v>9352.9</v>
      </c>
      <c r="DD29" s="248">
        <f>DC29-coal!AS27</f>
        <v>0</v>
      </c>
      <c r="DE29" s="268">
        <f t="shared" ref="DE29:DN39" si="17">SUMIF($B$7:$CZ$7,DE$7,$B29:$CZ29)</f>
        <v>0</v>
      </c>
      <c r="DF29" s="269">
        <f t="shared" si="17"/>
        <v>26.5</v>
      </c>
      <c r="DG29" s="269">
        <f t="shared" si="17"/>
        <v>3314.3</v>
      </c>
      <c r="DH29" s="269">
        <f t="shared" si="17"/>
        <v>0</v>
      </c>
      <c r="DI29" s="269">
        <f t="shared" si="17"/>
        <v>0</v>
      </c>
      <c r="DJ29" s="269">
        <f t="shared" si="17"/>
        <v>0</v>
      </c>
      <c r="DK29" s="269">
        <f t="shared" si="17"/>
        <v>0</v>
      </c>
      <c r="DL29" s="269">
        <f t="shared" si="17"/>
        <v>0</v>
      </c>
      <c r="DM29" s="269">
        <f t="shared" si="17"/>
        <v>0</v>
      </c>
      <c r="DN29" s="269">
        <f t="shared" si="17"/>
        <v>0</v>
      </c>
      <c r="DO29" s="269">
        <f t="shared" ref="DO29:DX39" si="18">SUMIF($B$7:$CZ$7,DO$7,$B29:$CZ29)</f>
        <v>0</v>
      </c>
      <c r="DP29" s="269">
        <f t="shared" si="18"/>
        <v>3153.6</v>
      </c>
      <c r="DQ29" s="269">
        <f t="shared" si="18"/>
        <v>0</v>
      </c>
      <c r="DR29" s="269">
        <f t="shared" si="18"/>
        <v>0</v>
      </c>
      <c r="DS29" s="269">
        <f t="shared" si="18"/>
        <v>2858.5</v>
      </c>
      <c r="DT29" s="269">
        <f t="shared" si="18"/>
        <v>0</v>
      </c>
      <c r="DU29" s="269">
        <f t="shared" si="18"/>
        <v>0</v>
      </c>
      <c r="DV29" s="269">
        <f t="shared" si="18"/>
        <v>0</v>
      </c>
      <c r="DW29" s="269">
        <f t="shared" si="18"/>
        <v>0</v>
      </c>
      <c r="DX29" s="270">
        <f t="shared" si="18"/>
        <v>0</v>
      </c>
      <c r="DY29" s="271">
        <f t="shared" si="5"/>
        <v>9352.9</v>
      </c>
      <c r="EA29" s="293">
        <f>SUMIF(kau!$AI$7:$BD$7,EA$7,kau!$AI28:$BD28)+SUMIF(pm.35!$GF$7:$GW$7,EA$7,pm.35!$GF28:$GW28)+SUMIF(pm!$GF$7:$GW$7,EA$7,pm!$GF28:$GW28)</f>
        <v>0</v>
      </c>
      <c r="EB29" s="294">
        <f>SUMIF(kau!$AI$7:$BD$7,EB$7,kau!$AI28:$BD28)+SUMIF(pm.35!$GF$7:$GW$7,EB$7,pm.35!$GF28:$GW28)+SUMIF(pm!$GF$7:$GW$7,EB$7,pm!$GF28:$GW28)</f>
        <v>0</v>
      </c>
      <c r="EC29" s="294">
        <f>SUMIF(kau!$AI$7:$BD$7,EC$7,kau!$AI28:$BD28)+SUMIF(pm.35!$GF$7:$GW$7,EC$7,pm.35!$GF28:$GW28)+SUMIF(pm!$GF$7:$GW$7,EC$7,pm!$GF28:$GW28)</f>
        <v>0</v>
      </c>
      <c r="ED29" s="294">
        <f>SUMIF(kau!$AI$7:$BD$7,ED$7,kau!$AI28:$BD28)+SUMIF(pm.35!$GF$7:$GW$7,ED$7,pm.35!$GF28:$GW28)+SUMIF(pm!$GF$7:$GW$7,ED$7,pm!$GF28:$GW28)</f>
        <v>0</v>
      </c>
      <c r="EE29" s="294">
        <f>SUMIF(kau!$AI$7:$BD$7,EE$7,kau!$AI28:$BD28)+SUMIF(pm.35!$GF$7:$GW$7,EE$7,pm.35!$GF28:$GW28)+SUMIF(pm!$GF$7:$GW$7,EE$7,pm!$GF28:$GW28)</f>
        <v>0</v>
      </c>
      <c r="EF29" s="294">
        <f>SUMIF(kau!$AI$7:$BD$7,EF$7,kau!$AI28:$BD28)+SUMIF(pm.35!$GF$7:$GW$7,EF$7,pm.35!$GF28:$GW28)+SUMIF(pm!$GF$7:$GW$7,EF$7,pm!$GF28:$GW28)</f>
        <v>0</v>
      </c>
      <c r="EG29" s="294">
        <f>SUMIF(kau!$AI$7:$BD$7,EG$7,kau!$AI28:$BD28)+SUMIF(pm.35!$GF$7:$GW$7,EG$7,pm.35!$GF28:$GW28)+SUMIF(pm!$GF$7:$GW$7,EG$7,pm!$GF28:$GW28)</f>
        <v>0</v>
      </c>
      <c r="EH29" s="294">
        <f>SUMIF(kau!$AI$7:$BD$7,EH$7,kau!$AI28:$BD28)+SUMIF(pm.35!$GF$7:$GW$7,EH$7,pm.35!$GF28:$GW28)+SUMIF(pm!$GF$7:$GW$7,EH$7,pm!$GF28:$GW28)</f>
        <v>0</v>
      </c>
      <c r="EI29" s="294">
        <f>SUMIF(kau!$AI$7:$BD$7,EI$7,kau!$AI28:$BD28)+SUMIF(pm.35!$GF$7:$GW$7,EI$7,pm.35!$GF28:$GW28)+SUMIF(pm!$GF$7:$GW$7,EI$7,pm!$GF28:$GW28)</f>
        <v>0</v>
      </c>
      <c r="EJ29" s="294">
        <f>SUMIF(kau!$AI$7:$BD$7,EJ$7,kau!$AI28:$BD28)+SUMIF(pm.35!$GF$7:$GW$7,EJ$7,pm.35!$GF28:$GW28)+SUMIF(pm!$GF$7:$GW$7,EJ$7,pm!$GF28:$GW28)</f>
        <v>0</v>
      </c>
      <c r="EK29" s="294">
        <f>SUMIF(kau!$AI$7:$BD$7,EK$7,kau!$AI28:$BD28)+SUMIF(pm.35!$GF$7:$GW$7,EK$7,pm.35!$GF28:$GW28)+SUMIF(pm!$GF$7:$GW$7,EK$7,pm!$GF28:$GW28)</f>
        <v>0</v>
      </c>
      <c r="EL29" s="294">
        <f>SUMIF(kau!$AI$7:$BD$7,EL$7,kau!$AI28:$BD28)+SUMIF(pm.35!$GF$7:$GW$7,EL$7,pm.35!$GF28:$GW28)+SUMIF(pm!$GF$7:$GW$7,EL$7,pm!$GF28:$GW28)</f>
        <v>0</v>
      </c>
      <c r="EM29" s="294">
        <f>SUMIF(kau!$AI$7:$BD$7,EM$7,kau!$AI28:$BD28)+SUMIF(pm.35!$GF$7:$GW$7,EM$7,pm.35!$GF28:$GW28)+SUMIF(pm!$GF$7:$GW$7,EM$7,pm!$GF28:$GW28)</f>
        <v>2916.5</v>
      </c>
      <c r="EN29" s="294">
        <f>SUMIF(kau!$AI$7:$BD$7,EN$7,kau!$AI28:$BD28)+SUMIF(pm.35!$GF$7:$GW$7,EN$7,pm.35!$GF28:$GW28)+SUMIF(pm!$GF$7:$GW$7,EN$7,pm!$GF28:$GW28)</f>
        <v>0</v>
      </c>
      <c r="EO29" s="294">
        <f>SUMIF(kau!$AI$7:$BD$7,EO$7,kau!$AI28:$BD28)+SUMIF(pm.35!$GF$7:$GW$7,EO$7,pm.35!$GF28:$GW28)+SUMIF(pm!$GF$7:$GW$7,EO$7,pm!$GF28:$GW28)</f>
        <v>0</v>
      </c>
      <c r="EP29" s="294">
        <f>SUMIF(kau!$AI$7:$BD$7,EP$7,kau!$AI28:$BD28)+SUMIF(pm.35!$GF$7:$GW$7,EP$7,pm.35!$GF28:$GW28)+SUMIF(pm!$GF$7:$GW$7,EP$7,pm!$GF28:$GW28)</f>
        <v>0</v>
      </c>
      <c r="EQ29" s="294">
        <f>SUMIF(kau!$AI$7:$BD$7,EQ$7,kau!$AI28:$BD28)+SUMIF(pm.35!$GF$7:$GW$7,EQ$7,pm.35!$GF28:$GW28)+SUMIF(pm!$GF$7:$GW$7,EQ$7,pm!$GF28:$GW28)</f>
        <v>0</v>
      </c>
      <c r="ER29" s="294">
        <f>SUMIF(kau!$AI$7:$BD$7,ER$7,kau!$AI28:$BD28)+SUMIF(pm.35!$GF$7:$GW$7,ER$7,pm.35!$GF28:$GW28)+SUMIF(pm!$GF$7:$GW$7,ER$7,pm!$GF28:$GW28)</f>
        <v>0</v>
      </c>
      <c r="ES29" s="294">
        <f>SUMIF(kau!$AI$7:$BD$7,ES$7,kau!$AI28:$BD28)+SUMIF(pm.35!$GF$7:$GW$7,ES$7,pm.35!$GF28:$GW28)+SUMIF(pm!$GF$7:$GW$7,ES$7,pm!$GF28:$GW28)</f>
        <v>0</v>
      </c>
      <c r="ET29" s="311">
        <f>SUMIF(kau!$AI$7:$BD$7,ET$7,kau!$AI28:$BD28)+SUMIF(pm.35!$GF$7:$GW$7,ET$7,pm.35!$GF28:$GW28)+SUMIF(pm!$GF$7:$GW$7,ET$7,pm!$GF28:$GW28)</f>
        <v>0</v>
      </c>
      <c r="EU29" s="314">
        <f t="shared" si="6"/>
        <v>2916.5</v>
      </c>
    </row>
    <row r="30" spans="1:151" ht="12" customHeight="1">
      <c r="A30" s="273">
        <f t="shared" si="7"/>
        <v>45160</v>
      </c>
      <c r="B30" s="350">
        <f>SUMIF(pm.35!$C$7:$M$7,B$7,pm.35!$C29:$M29)+SUMIF(pm!$C$7:$M$7,B$7,pm!$C29:$M29)+SUMIF(kau!$M$7:$Q$7,B$7,kau!$M29:$Q29)</f>
        <v>0</v>
      </c>
      <c r="C30" s="351">
        <f>SUMIF(pm.35!$C$7:$M$7,C$7,pm.35!$C29:$M29)+SUMIF(pm!$C$7:$M$7,C$7,pm!$C29:$M29)+SUMIF(kau!$M$7:$Q$7,C$7,kau!$M29:$Q29)</f>
        <v>0</v>
      </c>
      <c r="D30" s="351">
        <f>SUMIF(pm.35!$C$7:$M$7,D$7,pm.35!$C29:$M29)+SUMIF(pm!$C$7:$M$7,D$7,pm!$C29:$M29)+SUMIF(kau!$M$7:$Q$7,D$7,kau!$M29:$Q29)</f>
        <v>0</v>
      </c>
      <c r="E30" s="351">
        <f>SUMIF(pm.35!$C$7:$M$7,E$7,pm.35!$C29:$M29)+SUMIF(pm!$C$7:$M$7,E$7,pm!$C29:$M29)+SUMIF(kau!$M$7:$Q$7,E$7,kau!$M29:$Q29)</f>
        <v>0</v>
      </c>
      <c r="F30" s="351">
        <f>SUMIF(pm.35!$C$7:$M$7,F$7,pm.35!$C29:$M29)+SUMIF(pm!$C$7:$M$7,F$7,pm!$C29:$M29)+SUMIF(kau!$M$7:$Q$7,F$7,kau!$M29:$Q29)</f>
        <v>0</v>
      </c>
      <c r="G30" s="351">
        <f>SUMIF(pm.35!$C$7:$M$7,G$7,pm.35!$C29:$M29)+SUMIF(pm!$C$7:$M$7,G$7,pm!$C29:$M29)+SUMIF(kau!$M$7:$Q$7,G$7,kau!$M29:$Q29)</f>
        <v>0</v>
      </c>
      <c r="H30" s="351">
        <f>SUMIF(pm.35!$C$7:$M$7,H$7,pm.35!$C29:$M29)+SUMIF(pm!$C$7:$M$7,H$7,pm!$C29:$M29)+SUMIF(kau!$M$7:$Q$7,H$7,kau!$M29:$Q29)</f>
        <v>0</v>
      </c>
      <c r="I30" s="351">
        <f>SUMIF(pm.35!$C$7:$M$7,I$7,pm.35!$C29:$M29)+SUMIF(pm!$C$7:$M$7,I$7,pm!$C29:$M29)+SUMIF(kau!$M$7:$Q$7,I$7,kau!$M29:$Q29)</f>
        <v>0</v>
      </c>
      <c r="J30" s="351">
        <f>SUMIF(pm.35!$C$7:$M$7,J$7,pm.35!$C29:$M29)+SUMIF(pm!$C$7:$M$7,J$7,pm!$C29:$M29)+SUMIF(kau!$M$7:$Q$7,J$7,kau!$M29:$Q29)</f>
        <v>0</v>
      </c>
      <c r="K30" s="351">
        <f>SUMIF(pm.35!$C$7:$M$7,K$7,pm.35!$C29:$M29)+SUMIF(pm!$C$7:$M$7,K$7,pm!$C29:$M29)+SUMIF(kau!$M$7:$Q$7,K$7,kau!$M29:$Q29)</f>
        <v>979.5</v>
      </c>
      <c r="L30" s="351">
        <f>SUMIF(pm.35!$C$7:$M$7,L$7,pm.35!$C29:$M29)+SUMIF(pm!$C$7:$M$7,L$7,pm!$C29:$M29)+SUMIF(kau!$M$7:$Q$7,L$7,kau!$M29:$Q29)</f>
        <v>0</v>
      </c>
      <c r="M30" s="351">
        <f>SUMIF(pm.35!$C$7:$M$7,M$7,pm.35!$C29:$M29)+SUMIF(pm!$C$7:$M$7,M$7,pm!$C29:$M29)+SUMIF(kau!$M$7:$Q$7,M$7,kau!$M29:$Q29)</f>
        <v>0</v>
      </c>
      <c r="N30" s="352">
        <f>SUMIF(pm.35!$C$7:$M$7,N$7,pm.35!$C29:$M29)+SUMIF(pm!$C$7:$M$7,N$7,pm!$C29:$M29)+SUMIF(kau!$M$7:$Q$7,N$7,kau!$M29:$Q29)</f>
        <v>0</v>
      </c>
      <c r="O30" s="267">
        <f t="shared" si="0"/>
        <v>979.5</v>
      </c>
      <c r="P30" s="351">
        <f>SUMIF(pm!$O$7:$Z$7,P$7,pm!$O29:$Z29)+SUMIF(pm.35!$O$7:$Z$7,P$7,pm.35!$O29:$Z29)+SUMIF(kau!$S$7:$AG$7,P$7,kau!$S29:$AG29)</f>
        <v>0</v>
      </c>
      <c r="Q30" s="351">
        <f>SUMIF(pm!$O$7:$Z$7,Q$7,pm!$O29:$Z29)+SUMIF(pm.35!$O$7:$Z$7,Q$7,pm.35!$O29:$Z29)+SUMIF(kau!$S$7:$AG$7,Q$7,kau!$S29:$AG29)</f>
        <v>0</v>
      </c>
      <c r="R30" s="351">
        <f>SUMIF(pm!$O$7:$Z$7,R$7,pm!$O29:$Z29)+SUMIF(pm.35!$O$7:$Z$7,R$7,pm.35!$O29:$Z29)+SUMIF(kau!$S$7:$AG$7,R$7,kau!$S29:$AG29)</f>
        <v>0</v>
      </c>
      <c r="S30" s="351">
        <f>SUMIF(pm!$O$7:$Z$7,S$7,pm!$O29:$Z29)+SUMIF(pm.35!$O$7:$Z$7,S$7,pm.35!$O29:$Z29)+SUMIF(kau!$S$7:$AG$7,S$7,kau!$S29:$AG29)</f>
        <v>0</v>
      </c>
      <c r="T30" s="351">
        <f>SUMIF(pm!$O$7:$Z$7,T$7,pm!$O29:$Z29)+SUMIF(pm.35!$O$7:$Z$7,T$7,pm.35!$O29:$Z29)+SUMIF(kau!$S$7:$AG$7,T$7,kau!$S29:$AG29)</f>
        <v>0</v>
      </c>
      <c r="U30" s="351">
        <f>SUMIF(pm!$O$7:$Z$7,U$7,pm!$O29:$Z29)+SUMIF(pm.35!$O$7:$Z$7,U$7,pm.35!$O29:$Z29)+SUMIF(kau!$S$7:$AG$7,U$7,kau!$S29:$AG29)</f>
        <v>0</v>
      </c>
      <c r="V30" s="351">
        <f>SUMIF(pm!$O$7:$Z$7,V$7,pm!$O29:$Z29)+SUMIF(pm.35!$O$7:$Z$7,V$7,pm.35!$O29:$Z29)+SUMIF(kau!$S$7:$AG$7,V$7,kau!$S29:$AG29)</f>
        <v>0</v>
      </c>
      <c r="W30" s="351">
        <f>SUMIF(pm!$O$7:$Z$7,W$7,pm!$O29:$Z29)+SUMIF(pm.35!$O$7:$Z$7,W$7,pm.35!$O29:$Z29)+SUMIF(kau!$S$7:$AG$7,W$7,kau!$S29:$AG29)</f>
        <v>0</v>
      </c>
      <c r="X30" s="351">
        <f>SUMIF(pm!$O$7:$Z$7,X$7,pm!$O29:$Z29)+SUMIF(pm.35!$O$7:$Z$7,X$7,pm.35!$O29:$Z29)+SUMIF(kau!$S$7:$AG$7,X$7,kau!$S29:$AG29)</f>
        <v>0</v>
      </c>
      <c r="Y30" s="351">
        <f>SUMIF(pm!$O$7:$Z$7,Y$7,pm!$O29:$Z29)+SUMIF(pm.35!$O$7:$Z$7,Y$7,pm.35!$O29:$Z29)+SUMIF(kau!$S$7:$AG$7,Y$7,kau!$S29:$AG29)</f>
        <v>0</v>
      </c>
      <c r="Z30" s="351">
        <f>SUMIF(pm!$O$7:$Z$7,Z$7,pm!$O29:$Z29)+SUMIF(pm.35!$O$7:$Z$7,Z$7,pm.35!$O29:$Z29)+SUMIF(kau!$S$7:$AG$7,Z$7,kau!$S29:$AG29)</f>
        <v>0</v>
      </c>
      <c r="AA30" s="351">
        <f>SUMIF(pm!$O$7:$Z$7,AA$7,pm!$O29:$Z29)+SUMIF(pm.35!$O$7:$Z$7,AA$7,pm.35!$O29:$Z29)+SUMIF(kau!$S$7:$AG$7,AA$7,kau!$S29:$AG29)</f>
        <v>0</v>
      </c>
      <c r="AB30" s="351">
        <f>SUMIF(pm!$O$7:$Z$7,AB$7,pm!$O29:$Z29)+SUMIF(pm.35!$O$7:$Z$7,AB$7,pm.35!$O29:$Z29)+SUMIF(kau!$S$7:$AG$7,AB$7,kau!$S29:$AG29)</f>
        <v>0</v>
      </c>
      <c r="AC30" s="351">
        <f>SUMIF(pm!$O$7:$Z$7,AC$7,pm!$O29:$Z29)+SUMIF(pm.35!$O$7:$Z$7,AC$7,pm.35!$O29:$Z29)+SUMIF(kau!$S$7:$AG$7,AC$7,kau!$S29:$AG29)</f>
        <v>0</v>
      </c>
      <c r="AD30" s="352">
        <f>SUMIF(pm!$O$7:$Z$7,AD$7,pm!$O29:$Z29)+SUMIF(pm.35!$O$7:$Z$7,AD$7,pm.35!$O29:$Z29)+SUMIF(kau!$S$7:$AG$7,AD$7,kau!$S29:$AG29)</f>
        <v>0</v>
      </c>
      <c r="AE30" s="267">
        <f t="shared" si="8"/>
        <v>0</v>
      </c>
      <c r="AF30" s="351">
        <f>SUMIF(pm!$AB$7:$AM$7,AF$7,pm!$AB29:$AM29)+SUMIF(pm.35!$AB$7:$AM$7,AF$7,pm.35!$AB29:$AM29)</f>
        <v>0</v>
      </c>
      <c r="AG30" s="351">
        <f>SUMIF(pm!$AB$7:$AM$7,AG$7,pm!$AB29:$AM29)+SUMIF(pm.35!$AB$7:$AM$7,AG$7,pm.35!$AB29:$AM29)</f>
        <v>1431.2</v>
      </c>
      <c r="AH30" s="351">
        <f>SUMIF(pm!$AB$7:$AM$7,AH$7,pm!$AB29:$AM29)+SUMIF(pm.35!$AB$7:$AM$7,AH$7,pm.35!$AB29:$AM29)</f>
        <v>398</v>
      </c>
      <c r="AI30" s="351">
        <f>SUMIF(pm!$AB$7:$AM$7,AI$7,pm!$AB29:$AM29)+SUMIF(pm.35!$AB$7:$AM$7,AI$7,pm.35!$AB29:$AM29)</f>
        <v>0</v>
      </c>
      <c r="AJ30" s="351">
        <f>SUMIF(pm!$AB$7:$AM$7,AJ$7,pm!$AB29:$AM29)+SUMIF(pm.35!$AB$7:$AM$7,AJ$7,pm.35!$AB29:$AM29)</f>
        <v>0</v>
      </c>
      <c r="AK30" s="351">
        <f>SUMIF(pm!$AB$7:$AM$7,AK$7,pm!$AB29:$AM29)+SUMIF(pm.35!$AB$7:$AM$7,AK$7,pm.35!$AB29:$AM29)</f>
        <v>0</v>
      </c>
      <c r="AL30" s="351">
        <f>SUMIF(pm!$AB$7:$AM$7,AL$7,pm!$AB29:$AM29)+SUMIF(pm.35!$AB$7:$AM$7,AL$7,pm.35!$AB29:$AM29)</f>
        <v>0</v>
      </c>
      <c r="AM30" s="351">
        <f>SUMIF(pm!$AB$7:$AM$7,AM$7,pm!$AB29:$AM29)+SUMIF(pm.35!$AB$7:$AM$7,AM$7,pm.35!$AB29:$AM29)</f>
        <v>1191.8</v>
      </c>
      <c r="AN30" s="351">
        <f>SUMIF(pm!$AB$7:$AM$7,AN$7,pm!$AB29:$AM29)+SUMIF(pm.35!$AB$7:$AM$7,AN$7,pm.35!$AB29:$AM29)</f>
        <v>1510.3</v>
      </c>
      <c r="AO30" s="351">
        <f>SUMIF(pm!$AB$7:$AM$7,AO$7,pm!$AB29:$AM29)+SUMIF(pm.35!$AB$7:$AM$7,AO$7,pm.35!$AB29:$AM29)</f>
        <v>0</v>
      </c>
      <c r="AP30" s="351">
        <f>SUMIF(pm!$AB$7:$AM$7,AP$7,pm!$AB29:$AM29)+SUMIF(pm.35!$AB$7:$AM$7,AP$7,pm.35!$AB29:$AM29)</f>
        <v>0</v>
      </c>
      <c r="AQ30" s="351">
        <f>SUMIF(pm!$AB$7:$AM$7,AQ$7,pm!$AB29:$AM29)+SUMIF(pm.35!$AB$7:$AM$7,AQ$7,pm.35!$AB29:$AM29)</f>
        <v>0</v>
      </c>
      <c r="AR30" s="351">
        <f>SUMIF(pm!$AB$7:$AM$7,AR$7,pm!$AB29:$AM29)+SUMIF(pm.35!$AB$7:$AM$7,AR$7,pm.35!$AB29:$AM29)</f>
        <v>0</v>
      </c>
      <c r="AS30" s="352">
        <f>SUMIF(pm!$AB$7:$AM$7,AS$7,pm!$AB29:$AM29)+SUMIF(pm.35!$AB$7:$AM$7,AS$7,pm.35!$AB29:$AM29)</f>
        <v>0</v>
      </c>
      <c r="AT30" s="267">
        <f t="shared" si="1"/>
        <v>4531.3</v>
      </c>
      <c r="AU30" s="351">
        <f>SUMIF(pm!$AO$7:$BB$7,AU$7,pm!$AO29:$BB29)+SUMIF(pm.35!$AO$7:$BB$7,AU$7,pm.35!$AO29:$BB29)</f>
        <v>0</v>
      </c>
      <c r="AV30" s="351">
        <f>SUMIF(pm!$AO$7:$BB$7,AV$7,pm!$AO29:$BB29)+SUMIF(pm.35!$AO$7:$BB$7,AV$7,pm.35!$AO29:$BB29)</f>
        <v>0</v>
      </c>
      <c r="AW30" s="351">
        <f>SUMIF(pm!$AO$7:$BB$7,AW$7,pm!$AO29:$BB29)+SUMIF(pm.35!$AO$7:$BB$7,AW$7,pm.35!$AO29:$BB29)</f>
        <v>0</v>
      </c>
      <c r="AX30" s="351">
        <f>SUMIF(pm!$AO$7:$BB$7,AX$7,pm!$AO29:$BB29)+SUMIF(pm.35!$AO$7:$BB$7,AX$7,pm.35!$AO29:$BB29)</f>
        <v>0</v>
      </c>
      <c r="AY30" s="351">
        <f>SUMIF(pm!$AO$7:$BB$7,AY$7,pm!$AO29:$BB29)+SUMIF(pm.35!$AO$7:$BB$7,AY$7,pm.35!$AO29:$BB29)</f>
        <v>0</v>
      </c>
      <c r="AZ30" s="351">
        <f>SUMIF(pm!$AO$7:$BB$7,AZ$7,pm!$AO29:$BB29)+SUMIF(pm.35!$AO$7:$BB$7,AZ$7,pm.35!$AO29:$BB29)</f>
        <v>0</v>
      </c>
      <c r="BA30" s="351">
        <f>SUMIF(pm!$AO$7:$BB$7,BA$7,pm!$AO29:$BB29)+SUMIF(pm.35!$AO$7:$BB$7,BA$7,pm.35!$AO29:$BB29)</f>
        <v>0</v>
      </c>
      <c r="BB30" s="351">
        <f>SUMIF(pm!$AO$7:$BB$7,BB$7,pm!$AO29:$BB29)+SUMIF(pm.35!$AO$7:$BB$7,BB$7,pm.35!$AO29:$BB29)</f>
        <v>0</v>
      </c>
      <c r="BC30" s="351">
        <f>SUMIF(pm!$AO$7:$BB$7,BC$7,pm!$AO29:$BB29)+SUMIF(pm.35!$AO$7:$BB$7,BC$7,pm.35!$AO29:$BB29)</f>
        <v>0</v>
      </c>
      <c r="BD30" s="351">
        <f>SUMIF(pm!$AO$7:$BB$7,BD$7,pm!$AO29:$BB29)+SUMIF(pm.35!$AO$7:$BB$7,BD$7,pm.35!$AO29:$BB29)</f>
        <v>0</v>
      </c>
      <c r="BE30" s="351">
        <f>SUMIF(pm!$AO$7:$BB$7,BE$7,pm!$AO29:$BB29)+SUMIF(pm.35!$AO$7:$BB$7,BE$7,pm.35!$AO29:$BB29)</f>
        <v>0</v>
      </c>
      <c r="BF30" s="351">
        <f>SUMIF(pm!$AO$7:$BB$7,BF$7,pm!$AO29:$BB29)+SUMIF(pm.35!$AO$7:$BB$7,BF$7,pm.35!$AO29:$BB29)</f>
        <v>0</v>
      </c>
      <c r="BG30" s="351">
        <f>SUMIF(pm!$AO$7:$BB$7,BG$7,pm!$AO29:$BB29)+SUMIF(pm.35!$AO$7:$BB$7,BG$7,pm.35!$AO29:$BB29)</f>
        <v>0</v>
      </c>
      <c r="BH30" s="352">
        <f>SUMIF(pm!$AO$7:$BB$7,BH$7,pm!$AO29:$BB29)+SUMIF(pm.35!$AO$7:$BB$7,BH$7,pm.35!$AO29:$BB29)</f>
        <v>0</v>
      </c>
      <c r="BI30" s="267">
        <f t="shared" si="9"/>
        <v>0</v>
      </c>
      <c r="BJ30" s="267">
        <f>SUMIF(pm!$BD$7:$BM$7,BJ$7,pm!$BD29:$BM29)+SUMIF(pm.35!$BD$7:$BM$7,BJ$7,pm.35!$BD29:$BM29)</f>
        <v>0</v>
      </c>
      <c r="BK30" s="267">
        <f>SUMIF(pm!$BD$7:$BM$7,BK$7,pm!$BD29:$BM29)+SUMIF(pm.35!$BD$7:$BM$7,BK$7,pm.35!$BD29:$BM29)</f>
        <v>0</v>
      </c>
      <c r="BL30" s="267">
        <f>SUMIF(pm!$BD$7:$BM$7,BL$7,pm!$BD29:$BM29)+SUMIF(pm.35!$BD$7:$BM$7,BL$7,pm.35!$BD29:$BM29)</f>
        <v>0</v>
      </c>
      <c r="BM30" s="267">
        <f>SUMIF(pm!$BD$7:$BM$7,BM$7,pm!$BD29:$BM29)+SUMIF(pm.35!$BD$7:$BM$7,BM$7,pm.35!$BD29:$BM29)</f>
        <v>0</v>
      </c>
      <c r="BN30" s="267">
        <f>SUMIF(pm!$BD$7:$BM$7,BN$7,pm!$BD29:$BM29)+SUMIF(pm.35!$BD$7:$BM$7,BN$7,pm.35!$BD29:$BM29)</f>
        <v>0</v>
      </c>
      <c r="BO30" s="267">
        <f>SUMIF(pm!$BD$7:$BM$7,BO$7,pm!$BD29:$BM29)+SUMIF(pm.35!$BD$7:$BM$7,BO$7,pm.35!$BD29:$BM29)</f>
        <v>0</v>
      </c>
      <c r="BP30" s="267">
        <f>SUMIF(pm!$BD$7:$BM$7,BP$7,pm!$BD29:$BM29)+SUMIF(pm.35!$BD$7:$BM$7,BP$7,pm.35!$BD29:$BM29)</f>
        <v>0</v>
      </c>
      <c r="BQ30" s="267">
        <f>SUMIF(pm!$BD$7:$BM$7,BQ$7,pm!$BD29:$BM29)+SUMIF(pm.35!$BD$7:$BM$7,BQ$7,pm.35!$BD29:$BM29)</f>
        <v>0</v>
      </c>
      <c r="BR30" s="267">
        <f>SUMIF(pm!$BD$7:$BM$7,BR$7,pm!$BD29:$BM29)+SUMIF(pm.35!$BD$7:$BM$7,BR$7,pm.35!$BD29:$BM29)</f>
        <v>0</v>
      </c>
      <c r="BS30" s="267">
        <f>SUMIF(pm!$BD$7:$BM$7,BS$7,pm!$BD29:$BM29)+SUMIF(pm.35!$BD$7:$BM$7,BS$7,pm.35!$BD29:$BM29)</f>
        <v>0</v>
      </c>
      <c r="BT30" s="267">
        <f t="shared" si="10"/>
        <v>0</v>
      </c>
      <c r="BU30" s="267">
        <f t="shared" si="2"/>
        <v>5510.8</v>
      </c>
      <c r="BV30" s="350">
        <f>SUMIF(pm!$BO$7:$CB$7,BV$7,pm!$BO29:$CB29)+SUMIF(pm.35!$BO$7:$CB$7,BV$7,pm.35!$BO29:$CB29)</f>
        <v>0</v>
      </c>
      <c r="BW30" s="351">
        <f>SUMIF(pm!$BO$7:$CB$7,BW$7,pm!$BO29:$CB29)+SUMIF(pm.35!$BO$7:$CB$7,BW$7,pm.35!$BO29:$CB29)</f>
        <v>0</v>
      </c>
      <c r="BX30" s="351">
        <f>SUMIF(pm!$BO$7:$CB$7,BX$7,pm!$BO29:$CB29)+SUMIF(pm.35!$BO$7:$CB$7,BX$7,pm.35!$BO29:$CB29)</f>
        <v>0</v>
      </c>
      <c r="BY30" s="351">
        <f>SUMIF(pm!$BO$7:$CB$7,BY$7,pm!$BO29:$CB29)+SUMIF(pm.35!$BO$7:$CB$7,BY$7,pm.35!$BO29:$CB29)</f>
        <v>0</v>
      </c>
      <c r="BZ30" s="351">
        <f>SUMIF(pm!$BO$7:$CB$7,BZ$7,pm!$BO29:$CB29)+SUMIF(pm.35!$BO$7:$CB$7,BZ$7,pm.35!$BO29:$CB29)</f>
        <v>0</v>
      </c>
      <c r="CA30" s="351">
        <f>SUMIF(pm!$BO$7:$CB$7,CA$7,pm!$BO29:$CB29)+SUMIF(pm.35!$BO$7:$CB$7,CA$7,pm.35!$BO29:$CB29)</f>
        <v>0</v>
      </c>
      <c r="CB30" s="351">
        <f>SUMIF(pm!$BO$7:$CB$7,CB$7,pm!$BO29:$CB29)+SUMIF(pm.35!$BO$7:$CB$7,CB$7,pm.35!$BO29:$CB29)</f>
        <v>0</v>
      </c>
      <c r="CC30" s="351">
        <f>SUMIF(pm!$BO$7:$CB$7,CC$7,pm!$BO29:$CB29)+SUMIF(pm.35!$BO$7:$CB$7,CC$7,pm.35!$BO29:$CB29)</f>
        <v>0</v>
      </c>
      <c r="CD30" s="351">
        <f>SUMIF(pm!$BO$7:$CB$7,CD$7,pm!$BO29:$CB29)+SUMIF(pm.35!$BO$7:$CB$7,CD$7,pm.35!$BO29:$CB29)</f>
        <v>0</v>
      </c>
      <c r="CE30" s="351">
        <f>SUMIF(pm!$BO$7:$CB$7,CE$7,pm!$BO29:$CB29)+SUMIF(pm.35!$BO$7:$CB$7,CE$7,pm.35!$BO29:$CB29)</f>
        <v>0</v>
      </c>
      <c r="CF30" s="351">
        <f>SUMIF(pm!$BO$7:$CB$7,CF$7,pm!$BO29:$CB29)+SUMIF(pm.35!$BO$7:$CB$7,CF$7,pm.35!$BO29:$CB29)</f>
        <v>0</v>
      </c>
      <c r="CG30" s="351">
        <f>SUMIF(pm!$BO$7:$CB$7,CG$7,pm!$BO29:$CB29)+SUMIF(pm.35!$BO$7:$CB$7,CG$7,pm.35!$BO29:$CB29)</f>
        <v>0</v>
      </c>
      <c r="CH30" s="351">
        <f>SUMIF(pm!$BO$7:$CB$7,CH$7,pm!$BO29:$CB29)+SUMIF(pm.35!$BO$7:$CB$7,CH$7,pm.35!$BO29:$CB29)</f>
        <v>132.4</v>
      </c>
      <c r="CI30" s="351">
        <f>SUMIF(pm!$BO$7:$CB$7,CI$7,pm!$BO29:$CB29)+SUMIF(pm.35!$BO$7:$CB$7,CI$7,pm.35!$BO29:$CB29)</f>
        <v>740.7</v>
      </c>
      <c r="CJ30" s="351">
        <f>SUMIF(pm!$BO$7:$CB$7,CJ$7,pm!$BO29:$CB29)+SUMIF(pm.35!$BO$7:$CB$7,CJ$7,pm.35!$BO29:$CB29)</f>
        <v>0</v>
      </c>
      <c r="CK30" s="352">
        <f>SUMIF(pm!$BO$7:$CB$7,CK$7,pm!$BO29:$CB29)+SUMIF(pm.35!$BO$7:$CB$7,CK$7,pm.35!$BO29:$CB29)</f>
        <v>0</v>
      </c>
      <c r="CL30" s="267">
        <f t="shared" si="11"/>
        <v>873.1</v>
      </c>
      <c r="CM30" s="267">
        <f>SUMIF(pm!$CD$7:$CO$7,CM$7,pm!$CD29:$CO29)+SUMIF(pm.35!$CD$7:$CO$7,CM$7,pm.35!$CD29:$CO29)</f>
        <v>0</v>
      </c>
      <c r="CN30" s="267">
        <f>SUMIF(pm!$CD$7:$CO$7,CN$7,pm!$CD29:$CO29)+SUMIF(pm.35!$CD$7:$CO$7,CN$7,pm.35!$CD29:$CO29)</f>
        <v>0</v>
      </c>
      <c r="CO30" s="267">
        <f>SUMIF(pm!$CD$7:$CO$7,CO$7,pm!$CD29:$CO29)+SUMIF(pm.35!$CD$7:$CO$7,CO$7,pm.35!$CD29:$CO29)</f>
        <v>0</v>
      </c>
      <c r="CP30" s="267">
        <f>SUMIF(pm!$CD$7:$CO$7,CP$7,pm!$CD29:$CO29)+SUMIF(pm.35!$CD$7:$CO$7,CP$7,pm.35!$CD29:$CO29)</f>
        <v>0</v>
      </c>
      <c r="CQ30" s="267">
        <f>SUMIF(pm!$CD$7:$CO$7,CQ$7,pm!$CD29:$CO29)+SUMIF(pm.35!$CD$7:$CO$7,CQ$7,pm.35!$CD29:$CO29)</f>
        <v>0</v>
      </c>
      <c r="CR30" s="267">
        <f>SUMIF(pm!$CD$7:$CO$7,CR$7,pm!$CD29:$CO29)+SUMIF(pm.35!$CD$7:$CO$7,CR$7,pm.35!$CD29:$CO29)</f>
        <v>0</v>
      </c>
      <c r="CS30" s="267">
        <f>SUMIF(pm!$CD$7:$CO$7,CS$7,pm!$CD29:$CO29)+SUMIF(pm.35!$CD$7:$CO$7,CS$7,pm.35!$CD29:$CO29)</f>
        <v>0</v>
      </c>
      <c r="CT30" s="267">
        <f>SUMIF(pm!$CD$7:$CO$7,CT$7,pm!$CD29:$CO29)+SUMIF(pm.35!$CD$7:$CO$7,CT$7,pm.35!$CD29:$CO29)</f>
        <v>0</v>
      </c>
      <c r="CU30" s="267">
        <f>SUMIF(pm!$CD$7:$CO$7,CU$7,pm!$CD29:$CO29)+SUMIF(pm.35!$CD$7:$CO$7,CU$7,pm.35!$CD29:$CO29)</f>
        <v>0</v>
      </c>
      <c r="CV30" s="267">
        <f>SUMIF(pm!$CD$7:$CO$7,CV$7,pm!$CD29:$CO29)+SUMIF(pm.35!$CD$7:$CO$7,CV$7,pm.35!$CD29:$CO29)</f>
        <v>0</v>
      </c>
      <c r="CW30" s="267">
        <f>SUMIF(pm!$CD$7:$CO$7,CW$7,pm!$CD29:$CO29)+SUMIF(pm.35!$CD$7:$CO$7,CW$7,pm.35!$CD29:$CO29)</f>
        <v>555.70000000000005</v>
      </c>
      <c r="CX30" s="267">
        <f>SUMIF(pm!$CD$7:$CO$7,CX$7,pm!$CD29:$CO29)+SUMIF(pm.35!$CD$7:$CO$7,CX$7,pm.35!$CD29:$CO29)</f>
        <v>0</v>
      </c>
      <c r="CY30" s="267">
        <f>SUMIF(pm!$CD$7:$CO$7,CY$7,pm!$CD29:$CO29)+SUMIF(pm.35!$CD$7:$CO$7,CY$7,pm.35!$CD29:$CO29)</f>
        <v>0</v>
      </c>
      <c r="CZ30" s="267">
        <f>SUMIF(pm!$CD$7:$CO$7,CZ$7,pm!$CD29:$CO29)+SUMIF(pm.35!$CD$7:$CO$7,CZ$7,pm.35!$CD29:$CO29)</f>
        <v>0</v>
      </c>
      <c r="DA30" s="267">
        <f t="shared" si="12"/>
        <v>555.70000000000005</v>
      </c>
      <c r="DB30" s="267">
        <f t="shared" si="13"/>
        <v>1428.8000000000002</v>
      </c>
      <c r="DC30" s="267">
        <f t="shared" si="14"/>
        <v>6939.6</v>
      </c>
      <c r="DD30" s="248">
        <f>DC30-coal!AS28</f>
        <v>0</v>
      </c>
      <c r="DE30" s="268">
        <f t="shared" si="17"/>
        <v>0</v>
      </c>
      <c r="DF30" s="269">
        <f t="shared" si="17"/>
        <v>1431.2</v>
      </c>
      <c r="DG30" s="269">
        <f t="shared" si="17"/>
        <v>398</v>
      </c>
      <c r="DH30" s="269">
        <f t="shared" si="17"/>
        <v>0</v>
      </c>
      <c r="DI30" s="269">
        <f t="shared" si="17"/>
        <v>0</v>
      </c>
      <c r="DJ30" s="269">
        <f t="shared" si="17"/>
        <v>0</v>
      </c>
      <c r="DK30" s="269">
        <f t="shared" si="17"/>
        <v>0</v>
      </c>
      <c r="DL30" s="269">
        <f t="shared" si="17"/>
        <v>0</v>
      </c>
      <c r="DM30" s="269">
        <f t="shared" si="17"/>
        <v>0</v>
      </c>
      <c r="DN30" s="269">
        <f t="shared" si="17"/>
        <v>0</v>
      </c>
      <c r="DO30" s="269">
        <f t="shared" si="18"/>
        <v>1191.8</v>
      </c>
      <c r="DP30" s="269">
        <f t="shared" si="18"/>
        <v>1510.3</v>
      </c>
      <c r="DQ30" s="269">
        <f t="shared" si="18"/>
        <v>0</v>
      </c>
      <c r="DR30" s="269">
        <f t="shared" si="18"/>
        <v>0</v>
      </c>
      <c r="DS30" s="269">
        <f t="shared" si="18"/>
        <v>1667.6000000000001</v>
      </c>
      <c r="DT30" s="269">
        <f t="shared" si="18"/>
        <v>740.7</v>
      </c>
      <c r="DU30" s="269">
        <f t="shared" si="18"/>
        <v>0</v>
      </c>
      <c r="DV30" s="269">
        <f t="shared" si="18"/>
        <v>0</v>
      </c>
      <c r="DW30" s="269">
        <f t="shared" si="18"/>
        <v>0</v>
      </c>
      <c r="DX30" s="270">
        <f t="shared" si="18"/>
        <v>0</v>
      </c>
      <c r="DY30" s="271">
        <f t="shared" si="5"/>
        <v>6939.6</v>
      </c>
      <c r="EA30" s="293">
        <f>SUMIF(kau!$AI$7:$BD$7,EA$7,kau!$AI29:$BD29)+SUMIF(pm.35!$GF$7:$GW$7,EA$7,pm.35!$GF29:$GW29)+SUMIF(pm!$GF$7:$GW$7,EA$7,pm!$GF29:$GW29)</f>
        <v>0</v>
      </c>
      <c r="EB30" s="294">
        <f>SUMIF(kau!$AI$7:$BD$7,EB$7,kau!$AI29:$BD29)+SUMIF(pm.35!$GF$7:$GW$7,EB$7,pm.35!$GF29:$GW29)+SUMIF(pm!$GF$7:$GW$7,EB$7,pm!$GF29:$GW29)</f>
        <v>0</v>
      </c>
      <c r="EC30" s="294">
        <f>SUMIF(kau!$AI$7:$BD$7,EC$7,kau!$AI29:$BD29)+SUMIF(pm.35!$GF$7:$GW$7,EC$7,pm.35!$GF29:$GW29)+SUMIF(pm!$GF$7:$GW$7,EC$7,pm!$GF29:$GW29)</f>
        <v>0</v>
      </c>
      <c r="ED30" s="294">
        <f>SUMIF(kau!$AI$7:$BD$7,ED$7,kau!$AI29:$BD29)+SUMIF(pm.35!$GF$7:$GW$7,ED$7,pm.35!$GF29:$GW29)+SUMIF(pm!$GF$7:$GW$7,ED$7,pm!$GF29:$GW29)</f>
        <v>0</v>
      </c>
      <c r="EE30" s="294">
        <f>SUMIF(kau!$AI$7:$BD$7,EE$7,kau!$AI29:$BD29)+SUMIF(pm.35!$GF$7:$GW$7,EE$7,pm.35!$GF29:$GW29)+SUMIF(pm!$GF$7:$GW$7,EE$7,pm!$GF29:$GW29)</f>
        <v>0</v>
      </c>
      <c r="EF30" s="294">
        <f>SUMIF(kau!$AI$7:$BD$7,EF$7,kau!$AI29:$BD29)+SUMIF(pm.35!$GF$7:$GW$7,EF$7,pm.35!$GF29:$GW29)+SUMIF(pm!$GF$7:$GW$7,EF$7,pm!$GF29:$GW29)</f>
        <v>0</v>
      </c>
      <c r="EG30" s="294">
        <f>SUMIF(kau!$AI$7:$BD$7,EG$7,kau!$AI29:$BD29)+SUMIF(pm.35!$GF$7:$GW$7,EG$7,pm.35!$GF29:$GW29)+SUMIF(pm!$GF$7:$GW$7,EG$7,pm!$GF29:$GW29)</f>
        <v>0</v>
      </c>
      <c r="EH30" s="294">
        <f>SUMIF(kau!$AI$7:$BD$7,EH$7,kau!$AI29:$BD29)+SUMIF(pm.35!$GF$7:$GW$7,EH$7,pm.35!$GF29:$GW29)+SUMIF(pm!$GF$7:$GW$7,EH$7,pm!$GF29:$GW29)</f>
        <v>0</v>
      </c>
      <c r="EI30" s="294">
        <f>SUMIF(kau!$AI$7:$BD$7,EI$7,kau!$AI29:$BD29)+SUMIF(pm.35!$GF$7:$GW$7,EI$7,pm.35!$GF29:$GW29)+SUMIF(pm!$GF$7:$GW$7,EI$7,pm!$GF29:$GW29)</f>
        <v>0</v>
      </c>
      <c r="EJ30" s="294">
        <f>SUMIF(kau!$AI$7:$BD$7,EJ$7,kau!$AI29:$BD29)+SUMIF(pm.35!$GF$7:$GW$7,EJ$7,pm.35!$GF29:$GW29)+SUMIF(pm!$GF$7:$GW$7,EJ$7,pm!$GF29:$GW29)</f>
        <v>0</v>
      </c>
      <c r="EK30" s="294">
        <f>SUMIF(kau!$AI$7:$BD$7,EK$7,kau!$AI29:$BD29)+SUMIF(pm.35!$GF$7:$GW$7,EK$7,pm.35!$GF29:$GW29)+SUMIF(pm!$GF$7:$GW$7,EK$7,pm!$GF29:$GW29)</f>
        <v>0</v>
      </c>
      <c r="EL30" s="294">
        <f>SUMIF(kau!$AI$7:$BD$7,EL$7,kau!$AI29:$BD29)+SUMIF(pm.35!$GF$7:$GW$7,EL$7,pm.35!$GF29:$GW29)+SUMIF(pm!$GF$7:$GW$7,EL$7,pm!$GF29:$GW29)</f>
        <v>0</v>
      </c>
      <c r="EM30" s="294">
        <f>SUMIF(kau!$AI$7:$BD$7,EM$7,kau!$AI29:$BD29)+SUMIF(pm.35!$GF$7:$GW$7,EM$7,pm.35!$GF29:$GW29)+SUMIF(pm!$GF$7:$GW$7,EM$7,pm!$GF29:$GW29)</f>
        <v>2573.9</v>
      </c>
      <c r="EN30" s="294">
        <f>SUMIF(kau!$AI$7:$BD$7,EN$7,kau!$AI29:$BD29)+SUMIF(pm.35!$GF$7:$GW$7,EN$7,pm.35!$GF29:$GW29)+SUMIF(pm!$GF$7:$GW$7,EN$7,pm!$GF29:$GW29)</f>
        <v>0</v>
      </c>
      <c r="EO30" s="294">
        <f>SUMIF(kau!$AI$7:$BD$7,EO$7,kau!$AI29:$BD29)+SUMIF(pm.35!$GF$7:$GW$7,EO$7,pm.35!$GF29:$GW29)+SUMIF(pm!$GF$7:$GW$7,EO$7,pm!$GF29:$GW29)</f>
        <v>0</v>
      </c>
      <c r="EP30" s="294">
        <f>SUMIF(kau!$AI$7:$BD$7,EP$7,kau!$AI29:$BD29)+SUMIF(pm.35!$GF$7:$GW$7,EP$7,pm.35!$GF29:$GW29)+SUMIF(pm!$GF$7:$GW$7,EP$7,pm!$GF29:$GW29)</f>
        <v>316.8</v>
      </c>
      <c r="EQ30" s="294">
        <f>SUMIF(kau!$AI$7:$BD$7,EQ$7,kau!$AI29:$BD29)+SUMIF(pm.35!$GF$7:$GW$7,EQ$7,pm.35!$GF29:$GW29)+SUMIF(pm!$GF$7:$GW$7,EQ$7,pm!$GF29:$GW29)</f>
        <v>0</v>
      </c>
      <c r="ER30" s="294">
        <f>SUMIF(kau!$AI$7:$BD$7,ER$7,kau!$AI29:$BD29)+SUMIF(pm.35!$GF$7:$GW$7,ER$7,pm.35!$GF29:$GW29)+SUMIF(pm!$GF$7:$GW$7,ER$7,pm!$GF29:$GW29)</f>
        <v>0</v>
      </c>
      <c r="ES30" s="294">
        <f>SUMIF(kau!$AI$7:$BD$7,ES$7,kau!$AI29:$BD29)+SUMIF(pm.35!$GF$7:$GW$7,ES$7,pm.35!$GF29:$GW29)+SUMIF(pm!$GF$7:$GW$7,ES$7,pm!$GF29:$GW29)</f>
        <v>0</v>
      </c>
      <c r="ET30" s="311">
        <f>SUMIF(kau!$AI$7:$BD$7,ET$7,kau!$AI29:$BD29)+SUMIF(pm.35!$GF$7:$GW$7,ET$7,pm.35!$GF29:$GW29)+SUMIF(pm!$GF$7:$GW$7,ET$7,pm!$GF29:$GW29)</f>
        <v>0</v>
      </c>
      <c r="EU30" s="314">
        <f t="shared" si="6"/>
        <v>2890.7000000000003</v>
      </c>
    </row>
    <row r="31" spans="1:151" ht="12" customHeight="1">
      <c r="A31" s="273">
        <f t="shared" si="7"/>
        <v>45161</v>
      </c>
      <c r="B31" s="350">
        <f>SUMIF(pm.35!$C$7:$M$7,B$7,pm.35!$C30:$M30)+SUMIF(pm!$C$7:$M$7,B$7,pm!$C30:$M30)+SUMIF(kau!$M$7:$Q$7,B$7,kau!$M30:$Q30)</f>
        <v>0</v>
      </c>
      <c r="C31" s="351">
        <f>SUMIF(pm.35!$C$7:$M$7,C$7,pm.35!$C30:$M30)+SUMIF(pm!$C$7:$M$7,C$7,pm!$C30:$M30)+SUMIF(kau!$M$7:$Q$7,C$7,kau!$M30:$Q30)</f>
        <v>0</v>
      </c>
      <c r="D31" s="351">
        <f>SUMIF(pm.35!$C$7:$M$7,D$7,pm.35!$C30:$M30)+SUMIF(pm!$C$7:$M$7,D$7,pm!$C30:$M30)+SUMIF(kau!$M$7:$Q$7,D$7,kau!$M30:$Q30)</f>
        <v>0</v>
      </c>
      <c r="E31" s="351">
        <f>SUMIF(pm.35!$C$7:$M$7,E$7,pm.35!$C30:$M30)+SUMIF(pm!$C$7:$M$7,E$7,pm!$C30:$M30)+SUMIF(kau!$M$7:$Q$7,E$7,kau!$M30:$Q30)</f>
        <v>0</v>
      </c>
      <c r="F31" s="351">
        <f>SUMIF(pm.35!$C$7:$M$7,F$7,pm.35!$C30:$M30)+SUMIF(pm!$C$7:$M$7,F$7,pm!$C30:$M30)+SUMIF(kau!$M$7:$Q$7,F$7,kau!$M30:$Q30)</f>
        <v>0</v>
      </c>
      <c r="G31" s="351">
        <f>SUMIF(pm.35!$C$7:$M$7,G$7,pm.35!$C30:$M30)+SUMIF(pm!$C$7:$M$7,G$7,pm!$C30:$M30)+SUMIF(kau!$M$7:$Q$7,G$7,kau!$M30:$Q30)</f>
        <v>0</v>
      </c>
      <c r="H31" s="351">
        <f>SUMIF(pm.35!$C$7:$M$7,H$7,pm.35!$C30:$M30)+SUMIF(pm!$C$7:$M$7,H$7,pm!$C30:$M30)+SUMIF(kau!$M$7:$Q$7,H$7,kau!$M30:$Q30)</f>
        <v>0</v>
      </c>
      <c r="I31" s="351">
        <f>SUMIF(pm.35!$C$7:$M$7,I$7,pm.35!$C30:$M30)+SUMIF(pm!$C$7:$M$7,I$7,pm!$C30:$M30)+SUMIF(kau!$M$7:$Q$7,I$7,kau!$M30:$Q30)</f>
        <v>0</v>
      </c>
      <c r="J31" s="351">
        <f>SUMIF(pm.35!$C$7:$M$7,J$7,pm.35!$C30:$M30)+SUMIF(pm!$C$7:$M$7,J$7,pm!$C30:$M30)+SUMIF(kau!$M$7:$Q$7,J$7,kau!$M30:$Q30)</f>
        <v>0</v>
      </c>
      <c r="K31" s="351">
        <f>SUMIF(pm.35!$C$7:$M$7,K$7,pm.35!$C30:$M30)+SUMIF(pm!$C$7:$M$7,K$7,pm!$C30:$M30)+SUMIF(kau!$M$7:$Q$7,K$7,kau!$M30:$Q30)</f>
        <v>0</v>
      </c>
      <c r="L31" s="351">
        <f>SUMIF(pm.35!$C$7:$M$7,L$7,pm.35!$C30:$M30)+SUMIF(pm!$C$7:$M$7,L$7,pm!$C30:$M30)+SUMIF(kau!$M$7:$Q$7,L$7,kau!$M30:$Q30)</f>
        <v>0</v>
      </c>
      <c r="M31" s="351">
        <f>SUMIF(pm.35!$C$7:$M$7,M$7,pm.35!$C30:$M30)+SUMIF(pm!$C$7:$M$7,M$7,pm!$C30:$M30)+SUMIF(kau!$M$7:$Q$7,M$7,kau!$M30:$Q30)</f>
        <v>0</v>
      </c>
      <c r="N31" s="352">
        <f>SUMIF(pm.35!$C$7:$M$7,N$7,pm.35!$C30:$M30)+SUMIF(pm!$C$7:$M$7,N$7,pm!$C30:$M30)+SUMIF(kau!$M$7:$Q$7,N$7,kau!$M30:$Q30)</f>
        <v>0</v>
      </c>
      <c r="O31" s="267">
        <f t="shared" si="0"/>
        <v>0</v>
      </c>
      <c r="P31" s="351">
        <f>SUMIF(pm!$O$7:$Z$7,P$7,pm!$O30:$Z30)+SUMIF(pm.35!$O$7:$Z$7,P$7,pm.35!$O30:$Z30)+SUMIF(kau!$S$7:$AG$7,P$7,kau!$S30:$AG30)</f>
        <v>0</v>
      </c>
      <c r="Q31" s="351">
        <f>SUMIF(pm!$O$7:$Z$7,Q$7,pm!$O30:$Z30)+SUMIF(pm.35!$O$7:$Z$7,Q$7,pm.35!$O30:$Z30)+SUMIF(kau!$S$7:$AG$7,Q$7,kau!$S30:$AG30)</f>
        <v>876.5</v>
      </c>
      <c r="R31" s="351">
        <f>SUMIF(pm!$O$7:$Z$7,R$7,pm!$O30:$Z30)+SUMIF(pm.35!$O$7:$Z$7,R$7,pm.35!$O30:$Z30)+SUMIF(kau!$S$7:$AG$7,R$7,kau!$S30:$AG30)</f>
        <v>0</v>
      </c>
      <c r="S31" s="351">
        <f>SUMIF(pm!$O$7:$Z$7,S$7,pm!$O30:$Z30)+SUMIF(pm.35!$O$7:$Z$7,S$7,pm.35!$O30:$Z30)+SUMIF(kau!$S$7:$AG$7,S$7,kau!$S30:$AG30)</f>
        <v>0</v>
      </c>
      <c r="T31" s="351">
        <f>SUMIF(pm!$O$7:$Z$7,T$7,pm!$O30:$Z30)+SUMIF(pm.35!$O$7:$Z$7,T$7,pm.35!$O30:$Z30)+SUMIF(kau!$S$7:$AG$7,T$7,kau!$S30:$AG30)</f>
        <v>0</v>
      </c>
      <c r="U31" s="351">
        <f>SUMIF(pm!$O$7:$Z$7,U$7,pm!$O30:$Z30)+SUMIF(pm.35!$O$7:$Z$7,U$7,pm.35!$O30:$Z30)+SUMIF(kau!$S$7:$AG$7,U$7,kau!$S30:$AG30)</f>
        <v>0</v>
      </c>
      <c r="V31" s="351">
        <f>SUMIF(pm!$O$7:$Z$7,V$7,pm!$O30:$Z30)+SUMIF(pm.35!$O$7:$Z$7,V$7,pm.35!$O30:$Z30)+SUMIF(kau!$S$7:$AG$7,V$7,kau!$S30:$AG30)</f>
        <v>0</v>
      </c>
      <c r="W31" s="351">
        <f>SUMIF(pm!$O$7:$Z$7,W$7,pm!$O30:$Z30)+SUMIF(pm.35!$O$7:$Z$7,W$7,pm.35!$O30:$Z30)+SUMIF(kau!$S$7:$AG$7,W$7,kau!$S30:$AG30)</f>
        <v>0</v>
      </c>
      <c r="X31" s="351">
        <f>SUMIF(pm!$O$7:$Z$7,X$7,pm!$O30:$Z30)+SUMIF(pm.35!$O$7:$Z$7,X$7,pm.35!$O30:$Z30)+SUMIF(kau!$S$7:$AG$7,X$7,kau!$S30:$AG30)</f>
        <v>0</v>
      </c>
      <c r="Y31" s="351">
        <f>SUMIF(pm!$O$7:$Z$7,Y$7,pm!$O30:$Z30)+SUMIF(pm.35!$O$7:$Z$7,Y$7,pm.35!$O30:$Z30)+SUMIF(kau!$S$7:$AG$7,Y$7,kau!$S30:$AG30)</f>
        <v>0</v>
      </c>
      <c r="Z31" s="351">
        <f>SUMIF(pm!$O$7:$Z$7,Z$7,pm!$O30:$Z30)+SUMIF(pm.35!$O$7:$Z$7,Z$7,pm.35!$O30:$Z30)+SUMIF(kau!$S$7:$AG$7,Z$7,kau!$S30:$AG30)</f>
        <v>0</v>
      </c>
      <c r="AA31" s="351">
        <f>SUMIF(pm!$O$7:$Z$7,AA$7,pm!$O30:$Z30)+SUMIF(pm.35!$O$7:$Z$7,AA$7,pm.35!$O30:$Z30)+SUMIF(kau!$S$7:$AG$7,AA$7,kau!$S30:$AG30)</f>
        <v>0</v>
      </c>
      <c r="AB31" s="351">
        <f>SUMIF(pm!$O$7:$Z$7,AB$7,pm!$O30:$Z30)+SUMIF(pm.35!$O$7:$Z$7,AB$7,pm.35!$O30:$Z30)+SUMIF(kau!$S$7:$AG$7,AB$7,kau!$S30:$AG30)</f>
        <v>0</v>
      </c>
      <c r="AC31" s="351">
        <f>SUMIF(pm!$O$7:$Z$7,AC$7,pm!$O30:$Z30)+SUMIF(pm.35!$O$7:$Z$7,AC$7,pm.35!$O30:$Z30)+SUMIF(kau!$S$7:$AG$7,AC$7,kau!$S30:$AG30)</f>
        <v>0</v>
      </c>
      <c r="AD31" s="352">
        <f>SUMIF(pm!$O$7:$Z$7,AD$7,pm!$O30:$Z30)+SUMIF(pm.35!$O$7:$Z$7,AD$7,pm.35!$O30:$Z30)+SUMIF(kau!$S$7:$AG$7,AD$7,kau!$S30:$AG30)</f>
        <v>0</v>
      </c>
      <c r="AE31" s="267">
        <f t="shared" si="8"/>
        <v>876.5</v>
      </c>
      <c r="AF31" s="351">
        <f>SUMIF(pm!$AB$7:$AM$7,AF$7,pm!$AB30:$AM30)+SUMIF(pm.35!$AB$7:$AM$7,AF$7,pm.35!$AB30:$AM30)</f>
        <v>0</v>
      </c>
      <c r="AG31" s="351">
        <f>SUMIF(pm!$AB$7:$AM$7,AG$7,pm!$AB30:$AM30)+SUMIF(pm.35!$AB$7:$AM$7,AG$7,pm.35!$AB30:$AM30)</f>
        <v>0</v>
      </c>
      <c r="AH31" s="351">
        <f>SUMIF(pm!$AB$7:$AM$7,AH$7,pm!$AB30:$AM30)+SUMIF(pm.35!$AB$7:$AM$7,AH$7,pm.35!$AB30:$AM30)</f>
        <v>185.9</v>
      </c>
      <c r="AI31" s="351">
        <f>SUMIF(pm!$AB$7:$AM$7,AI$7,pm!$AB30:$AM30)+SUMIF(pm.35!$AB$7:$AM$7,AI$7,pm.35!$AB30:$AM30)</f>
        <v>0</v>
      </c>
      <c r="AJ31" s="351">
        <f>SUMIF(pm!$AB$7:$AM$7,AJ$7,pm!$AB30:$AM30)+SUMIF(pm.35!$AB$7:$AM$7,AJ$7,pm.35!$AB30:$AM30)</f>
        <v>0</v>
      </c>
      <c r="AK31" s="351">
        <f>SUMIF(pm!$AB$7:$AM$7,AK$7,pm!$AB30:$AM30)+SUMIF(pm.35!$AB$7:$AM$7,AK$7,pm.35!$AB30:$AM30)</f>
        <v>0</v>
      </c>
      <c r="AL31" s="351">
        <f>SUMIF(pm!$AB$7:$AM$7,AL$7,pm!$AB30:$AM30)+SUMIF(pm.35!$AB$7:$AM$7,AL$7,pm.35!$AB30:$AM30)</f>
        <v>0</v>
      </c>
      <c r="AM31" s="351">
        <f>SUMIF(pm!$AB$7:$AM$7,AM$7,pm!$AB30:$AM30)+SUMIF(pm.35!$AB$7:$AM$7,AM$7,pm.35!$AB30:$AM30)</f>
        <v>0</v>
      </c>
      <c r="AN31" s="351">
        <f>SUMIF(pm!$AB$7:$AM$7,AN$7,pm!$AB30:$AM30)+SUMIF(pm.35!$AB$7:$AM$7,AN$7,pm.35!$AB30:$AM30)</f>
        <v>3661.9</v>
      </c>
      <c r="AO31" s="351">
        <f>SUMIF(pm!$AB$7:$AM$7,AO$7,pm!$AB30:$AM30)+SUMIF(pm.35!$AB$7:$AM$7,AO$7,pm.35!$AB30:$AM30)</f>
        <v>0</v>
      </c>
      <c r="AP31" s="351">
        <f>SUMIF(pm!$AB$7:$AM$7,AP$7,pm!$AB30:$AM30)+SUMIF(pm.35!$AB$7:$AM$7,AP$7,pm.35!$AB30:$AM30)</f>
        <v>0</v>
      </c>
      <c r="AQ31" s="351">
        <f>SUMIF(pm!$AB$7:$AM$7,AQ$7,pm!$AB30:$AM30)+SUMIF(pm.35!$AB$7:$AM$7,AQ$7,pm.35!$AB30:$AM30)</f>
        <v>0</v>
      </c>
      <c r="AR31" s="351">
        <f>SUMIF(pm!$AB$7:$AM$7,AR$7,pm!$AB30:$AM30)+SUMIF(pm.35!$AB$7:$AM$7,AR$7,pm.35!$AB30:$AM30)</f>
        <v>0</v>
      </c>
      <c r="AS31" s="352">
        <f>SUMIF(pm!$AB$7:$AM$7,AS$7,pm!$AB30:$AM30)+SUMIF(pm.35!$AB$7:$AM$7,AS$7,pm.35!$AB30:$AM30)</f>
        <v>0</v>
      </c>
      <c r="AT31" s="267">
        <f t="shared" si="1"/>
        <v>3847.8</v>
      </c>
      <c r="AU31" s="351">
        <f>SUMIF(pm!$AO$7:$BB$7,AU$7,pm!$AO30:$BB30)+SUMIF(pm.35!$AO$7:$BB$7,AU$7,pm.35!$AO30:$BB30)</f>
        <v>0</v>
      </c>
      <c r="AV31" s="351">
        <f>SUMIF(pm!$AO$7:$BB$7,AV$7,pm!$AO30:$BB30)+SUMIF(pm.35!$AO$7:$BB$7,AV$7,pm.35!$AO30:$BB30)</f>
        <v>0</v>
      </c>
      <c r="AW31" s="351">
        <f>SUMIF(pm!$AO$7:$BB$7,AW$7,pm!$AO30:$BB30)+SUMIF(pm.35!$AO$7:$BB$7,AW$7,pm.35!$AO30:$BB30)</f>
        <v>0</v>
      </c>
      <c r="AX31" s="351">
        <f>SUMIF(pm!$AO$7:$BB$7,AX$7,pm!$AO30:$BB30)+SUMIF(pm.35!$AO$7:$BB$7,AX$7,pm.35!$AO30:$BB30)</f>
        <v>0</v>
      </c>
      <c r="AY31" s="351">
        <f>SUMIF(pm!$AO$7:$BB$7,AY$7,pm!$AO30:$BB30)+SUMIF(pm.35!$AO$7:$BB$7,AY$7,pm.35!$AO30:$BB30)</f>
        <v>0</v>
      </c>
      <c r="AZ31" s="351">
        <f>SUMIF(pm!$AO$7:$BB$7,AZ$7,pm!$AO30:$BB30)+SUMIF(pm.35!$AO$7:$BB$7,AZ$7,pm.35!$AO30:$BB30)</f>
        <v>0</v>
      </c>
      <c r="BA31" s="351">
        <f>SUMIF(pm!$AO$7:$BB$7,BA$7,pm!$AO30:$BB30)+SUMIF(pm.35!$AO$7:$BB$7,BA$7,pm.35!$AO30:$BB30)</f>
        <v>0</v>
      </c>
      <c r="BB31" s="351">
        <f>SUMIF(pm!$AO$7:$BB$7,BB$7,pm!$AO30:$BB30)+SUMIF(pm.35!$AO$7:$BB$7,BB$7,pm.35!$AO30:$BB30)</f>
        <v>0</v>
      </c>
      <c r="BC31" s="351">
        <f>SUMIF(pm!$AO$7:$BB$7,BC$7,pm!$AO30:$BB30)+SUMIF(pm.35!$AO$7:$BB$7,BC$7,pm.35!$AO30:$BB30)</f>
        <v>0</v>
      </c>
      <c r="BD31" s="351">
        <f>SUMIF(pm!$AO$7:$BB$7,BD$7,pm!$AO30:$BB30)+SUMIF(pm.35!$AO$7:$BB$7,BD$7,pm.35!$AO30:$BB30)</f>
        <v>0</v>
      </c>
      <c r="BE31" s="351">
        <f>SUMIF(pm!$AO$7:$BB$7,BE$7,pm!$AO30:$BB30)+SUMIF(pm.35!$AO$7:$BB$7,BE$7,pm.35!$AO30:$BB30)</f>
        <v>0</v>
      </c>
      <c r="BF31" s="351">
        <f>SUMIF(pm!$AO$7:$BB$7,BF$7,pm!$AO30:$BB30)+SUMIF(pm.35!$AO$7:$BB$7,BF$7,pm.35!$AO30:$BB30)</f>
        <v>0</v>
      </c>
      <c r="BG31" s="351">
        <f>SUMIF(pm!$AO$7:$BB$7,BG$7,pm!$AO30:$BB30)+SUMIF(pm.35!$AO$7:$BB$7,BG$7,pm.35!$AO30:$BB30)</f>
        <v>0</v>
      </c>
      <c r="BH31" s="352">
        <f>SUMIF(pm!$AO$7:$BB$7,BH$7,pm!$AO30:$BB30)+SUMIF(pm.35!$AO$7:$BB$7,BH$7,pm.35!$AO30:$BB30)</f>
        <v>0</v>
      </c>
      <c r="BI31" s="267">
        <f t="shared" si="9"/>
        <v>0</v>
      </c>
      <c r="BJ31" s="267">
        <f>SUMIF(pm!$BD$7:$BM$7,BJ$7,pm!$BD30:$BM30)+SUMIF(pm.35!$BD$7:$BM$7,BJ$7,pm.35!$BD30:$BM30)</f>
        <v>0</v>
      </c>
      <c r="BK31" s="267">
        <f>SUMIF(pm!$BD$7:$BM$7,BK$7,pm!$BD30:$BM30)+SUMIF(pm.35!$BD$7:$BM$7,BK$7,pm.35!$BD30:$BM30)</f>
        <v>0</v>
      </c>
      <c r="BL31" s="267">
        <f>SUMIF(pm!$BD$7:$BM$7,BL$7,pm!$BD30:$BM30)+SUMIF(pm.35!$BD$7:$BM$7,BL$7,pm.35!$BD30:$BM30)</f>
        <v>0</v>
      </c>
      <c r="BM31" s="267">
        <f>SUMIF(pm!$BD$7:$BM$7,BM$7,pm!$BD30:$BM30)+SUMIF(pm.35!$BD$7:$BM$7,BM$7,pm.35!$BD30:$BM30)</f>
        <v>0</v>
      </c>
      <c r="BN31" s="267">
        <f>SUMIF(pm!$BD$7:$BM$7,BN$7,pm!$BD30:$BM30)+SUMIF(pm.35!$BD$7:$BM$7,BN$7,pm.35!$BD30:$BM30)</f>
        <v>0</v>
      </c>
      <c r="BO31" s="267">
        <f>SUMIF(pm!$BD$7:$BM$7,BO$7,pm!$BD30:$BM30)+SUMIF(pm.35!$BD$7:$BM$7,BO$7,pm.35!$BD30:$BM30)</f>
        <v>0</v>
      </c>
      <c r="BP31" s="267">
        <f>SUMIF(pm!$BD$7:$BM$7,BP$7,pm!$BD30:$BM30)+SUMIF(pm.35!$BD$7:$BM$7,BP$7,pm.35!$BD30:$BM30)</f>
        <v>0</v>
      </c>
      <c r="BQ31" s="267">
        <f>SUMIF(pm!$BD$7:$BM$7,BQ$7,pm!$BD30:$BM30)+SUMIF(pm.35!$BD$7:$BM$7,BQ$7,pm.35!$BD30:$BM30)</f>
        <v>0</v>
      </c>
      <c r="BR31" s="267">
        <f>SUMIF(pm!$BD$7:$BM$7,BR$7,pm!$BD30:$BM30)+SUMIF(pm.35!$BD$7:$BM$7,BR$7,pm.35!$BD30:$BM30)</f>
        <v>0</v>
      </c>
      <c r="BS31" s="267">
        <f>SUMIF(pm!$BD$7:$BM$7,BS$7,pm!$BD30:$BM30)+SUMIF(pm.35!$BD$7:$BM$7,BS$7,pm.35!$BD30:$BM30)</f>
        <v>0</v>
      </c>
      <c r="BT31" s="267">
        <f t="shared" si="10"/>
        <v>0</v>
      </c>
      <c r="BU31" s="267">
        <f t="shared" si="2"/>
        <v>4724.3</v>
      </c>
      <c r="BV31" s="350">
        <f>SUMIF(pm!$BO$7:$CB$7,BV$7,pm!$BO30:$CB30)+SUMIF(pm.35!$BO$7:$CB$7,BV$7,pm.35!$BO30:$CB30)</f>
        <v>0</v>
      </c>
      <c r="BW31" s="351">
        <f>SUMIF(pm!$BO$7:$CB$7,BW$7,pm!$BO30:$CB30)+SUMIF(pm.35!$BO$7:$CB$7,BW$7,pm.35!$BO30:$CB30)</f>
        <v>0</v>
      </c>
      <c r="BX31" s="351">
        <f>SUMIF(pm!$BO$7:$CB$7,BX$7,pm!$BO30:$CB30)+SUMIF(pm.35!$BO$7:$CB$7,BX$7,pm.35!$BO30:$CB30)</f>
        <v>0</v>
      </c>
      <c r="BY31" s="351">
        <f>SUMIF(pm!$BO$7:$CB$7,BY$7,pm!$BO30:$CB30)+SUMIF(pm.35!$BO$7:$CB$7,BY$7,pm.35!$BO30:$CB30)</f>
        <v>0</v>
      </c>
      <c r="BZ31" s="351">
        <f>SUMIF(pm!$BO$7:$CB$7,BZ$7,pm!$BO30:$CB30)+SUMIF(pm.35!$BO$7:$CB$7,BZ$7,pm.35!$BO30:$CB30)</f>
        <v>0</v>
      </c>
      <c r="CA31" s="351">
        <f>SUMIF(pm!$BO$7:$CB$7,CA$7,pm!$BO30:$CB30)+SUMIF(pm.35!$BO$7:$CB$7,CA$7,pm.35!$BO30:$CB30)</f>
        <v>0</v>
      </c>
      <c r="CB31" s="351">
        <f>SUMIF(pm!$BO$7:$CB$7,CB$7,pm!$BO30:$CB30)+SUMIF(pm.35!$BO$7:$CB$7,CB$7,pm.35!$BO30:$CB30)</f>
        <v>0</v>
      </c>
      <c r="CC31" s="351">
        <f>SUMIF(pm!$BO$7:$CB$7,CC$7,pm!$BO30:$CB30)+SUMIF(pm.35!$BO$7:$CB$7,CC$7,pm.35!$BO30:$CB30)</f>
        <v>0</v>
      </c>
      <c r="CD31" s="351">
        <f>SUMIF(pm!$BO$7:$CB$7,CD$7,pm!$BO30:$CB30)+SUMIF(pm.35!$BO$7:$CB$7,CD$7,pm.35!$BO30:$CB30)</f>
        <v>0</v>
      </c>
      <c r="CE31" s="351">
        <f>SUMIF(pm!$BO$7:$CB$7,CE$7,pm!$BO30:$CB30)+SUMIF(pm.35!$BO$7:$CB$7,CE$7,pm.35!$BO30:$CB30)</f>
        <v>0</v>
      </c>
      <c r="CF31" s="351">
        <f>SUMIF(pm!$BO$7:$CB$7,CF$7,pm!$BO30:$CB30)+SUMIF(pm.35!$BO$7:$CB$7,CF$7,pm.35!$BO30:$CB30)</f>
        <v>0</v>
      </c>
      <c r="CG31" s="351">
        <f>SUMIF(pm!$BO$7:$CB$7,CG$7,pm!$BO30:$CB30)+SUMIF(pm.35!$BO$7:$CB$7,CG$7,pm.35!$BO30:$CB30)</f>
        <v>0</v>
      </c>
      <c r="CH31" s="351">
        <f>SUMIF(pm!$BO$7:$CB$7,CH$7,pm!$BO30:$CB30)+SUMIF(pm.35!$BO$7:$CB$7,CH$7,pm.35!$BO30:$CB30)</f>
        <v>0</v>
      </c>
      <c r="CI31" s="351">
        <f>SUMIF(pm!$BO$7:$CB$7,CI$7,pm!$BO30:$CB30)+SUMIF(pm.35!$BO$7:$CB$7,CI$7,pm.35!$BO30:$CB30)</f>
        <v>2166.3000000000002</v>
      </c>
      <c r="CJ31" s="351">
        <f>SUMIF(pm!$BO$7:$CB$7,CJ$7,pm!$BO30:$CB30)+SUMIF(pm.35!$BO$7:$CB$7,CJ$7,pm.35!$BO30:$CB30)</f>
        <v>0</v>
      </c>
      <c r="CK31" s="352">
        <f>SUMIF(pm!$BO$7:$CB$7,CK$7,pm!$BO30:$CB30)+SUMIF(pm.35!$BO$7:$CB$7,CK$7,pm.35!$BO30:$CB30)</f>
        <v>0</v>
      </c>
      <c r="CL31" s="267">
        <f t="shared" si="11"/>
        <v>2166.3000000000002</v>
      </c>
      <c r="CM31" s="267">
        <f>SUMIF(pm!$CD$7:$CO$7,CM$7,pm!$CD30:$CO30)+SUMIF(pm.35!$CD$7:$CO$7,CM$7,pm.35!$CD30:$CO30)</f>
        <v>0</v>
      </c>
      <c r="CN31" s="267">
        <f>SUMIF(pm!$CD$7:$CO$7,CN$7,pm!$CD30:$CO30)+SUMIF(pm.35!$CD$7:$CO$7,CN$7,pm.35!$CD30:$CO30)</f>
        <v>0</v>
      </c>
      <c r="CO31" s="267">
        <f>SUMIF(pm!$CD$7:$CO$7,CO$7,pm!$CD30:$CO30)+SUMIF(pm.35!$CD$7:$CO$7,CO$7,pm.35!$CD30:$CO30)</f>
        <v>0</v>
      </c>
      <c r="CP31" s="267">
        <f>SUMIF(pm!$CD$7:$CO$7,CP$7,pm!$CD30:$CO30)+SUMIF(pm.35!$CD$7:$CO$7,CP$7,pm.35!$CD30:$CO30)</f>
        <v>0</v>
      </c>
      <c r="CQ31" s="267">
        <f>SUMIF(pm!$CD$7:$CO$7,CQ$7,pm!$CD30:$CO30)+SUMIF(pm.35!$CD$7:$CO$7,CQ$7,pm.35!$CD30:$CO30)</f>
        <v>0</v>
      </c>
      <c r="CR31" s="267">
        <f>SUMIF(pm!$CD$7:$CO$7,CR$7,pm!$CD30:$CO30)+SUMIF(pm.35!$CD$7:$CO$7,CR$7,pm.35!$CD30:$CO30)</f>
        <v>0</v>
      </c>
      <c r="CS31" s="267">
        <f>SUMIF(pm!$CD$7:$CO$7,CS$7,pm!$CD30:$CO30)+SUMIF(pm.35!$CD$7:$CO$7,CS$7,pm.35!$CD30:$CO30)</f>
        <v>0</v>
      </c>
      <c r="CT31" s="267">
        <f>SUMIF(pm!$CD$7:$CO$7,CT$7,pm!$CD30:$CO30)+SUMIF(pm.35!$CD$7:$CO$7,CT$7,pm.35!$CD30:$CO30)</f>
        <v>0</v>
      </c>
      <c r="CU31" s="267">
        <f>SUMIF(pm!$CD$7:$CO$7,CU$7,pm!$CD30:$CO30)+SUMIF(pm.35!$CD$7:$CO$7,CU$7,pm.35!$CD30:$CO30)</f>
        <v>0</v>
      </c>
      <c r="CV31" s="267">
        <f>SUMIF(pm!$CD$7:$CO$7,CV$7,pm!$CD30:$CO30)+SUMIF(pm.35!$CD$7:$CO$7,CV$7,pm.35!$CD30:$CO30)</f>
        <v>0</v>
      </c>
      <c r="CW31" s="267">
        <f>SUMIF(pm!$CD$7:$CO$7,CW$7,pm!$CD30:$CO30)+SUMIF(pm.35!$CD$7:$CO$7,CW$7,pm.35!$CD30:$CO30)</f>
        <v>0</v>
      </c>
      <c r="CX31" s="267">
        <f>SUMIF(pm!$CD$7:$CO$7,CX$7,pm!$CD30:$CO30)+SUMIF(pm.35!$CD$7:$CO$7,CX$7,pm.35!$CD30:$CO30)</f>
        <v>0</v>
      </c>
      <c r="CY31" s="267">
        <f>SUMIF(pm!$CD$7:$CO$7,CY$7,pm!$CD30:$CO30)+SUMIF(pm.35!$CD$7:$CO$7,CY$7,pm.35!$CD30:$CO30)</f>
        <v>0</v>
      </c>
      <c r="CZ31" s="267">
        <f>SUMIF(pm!$CD$7:$CO$7,CZ$7,pm!$CD30:$CO30)+SUMIF(pm.35!$CD$7:$CO$7,CZ$7,pm.35!$CD30:$CO30)</f>
        <v>0</v>
      </c>
      <c r="DA31" s="267">
        <f t="shared" si="12"/>
        <v>0</v>
      </c>
      <c r="DB31" s="267">
        <f t="shared" si="13"/>
        <v>2166.3000000000002</v>
      </c>
      <c r="DC31" s="267">
        <f t="shared" si="14"/>
        <v>6890.6</v>
      </c>
      <c r="DD31" s="248">
        <f>DC31-coal!AS29</f>
        <v>0</v>
      </c>
      <c r="DE31" s="268">
        <f t="shared" si="17"/>
        <v>0</v>
      </c>
      <c r="DF31" s="269">
        <f t="shared" si="17"/>
        <v>876.5</v>
      </c>
      <c r="DG31" s="269">
        <f t="shared" si="17"/>
        <v>185.9</v>
      </c>
      <c r="DH31" s="269">
        <f t="shared" si="17"/>
        <v>0</v>
      </c>
      <c r="DI31" s="269">
        <f t="shared" si="17"/>
        <v>0</v>
      </c>
      <c r="DJ31" s="269">
        <f t="shared" si="17"/>
        <v>0</v>
      </c>
      <c r="DK31" s="269">
        <f t="shared" si="17"/>
        <v>0</v>
      </c>
      <c r="DL31" s="269">
        <f t="shared" si="17"/>
        <v>0</v>
      </c>
      <c r="DM31" s="269">
        <f t="shared" si="17"/>
        <v>0</v>
      </c>
      <c r="DN31" s="269">
        <f t="shared" si="17"/>
        <v>0</v>
      </c>
      <c r="DO31" s="269">
        <f t="shared" si="18"/>
        <v>0</v>
      </c>
      <c r="DP31" s="269">
        <f t="shared" si="18"/>
        <v>3661.9</v>
      </c>
      <c r="DQ31" s="269">
        <f t="shared" si="18"/>
        <v>0</v>
      </c>
      <c r="DR31" s="269">
        <f t="shared" si="18"/>
        <v>0</v>
      </c>
      <c r="DS31" s="269">
        <f t="shared" si="18"/>
        <v>0</v>
      </c>
      <c r="DT31" s="269">
        <f t="shared" si="18"/>
        <v>2166.3000000000002</v>
      </c>
      <c r="DU31" s="269">
        <f t="shared" si="18"/>
        <v>0</v>
      </c>
      <c r="DV31" s="269">
        <f t="shared" si="18"/>
        <v>0</v>
      </c>
      <c r="DW31" s="269">
        <f t="shared" si="18"/>
        <v>0</v>
      </c>
      <c r="DX31" s="270">
        <f t="shared" si="18"/>
        <v>0</v>
      </c>
      <c r="DY31" s="271">
        <f t="shared" si="5"/>
        <v>6890.6</v>
      </c>
      <c r="EA31" s="293">
        <f>SUMIF(kau!$AI$7:$BD$7,EA$7,kau!$AI30:$BD30)+SUMIF(pm.35!$GF$7:$GW$7,EA$7,pm.35!$GF30:$GW30)+SUMIF(pm!$GF$7:$GW$7,EA$7,pm!$GF30:$GW30)</f>
        <v>0</v>
      </c>
      <c r="EB31" s="294">
        <f>SUMIF(kau!$AI$7:$BD$7,EB$7,kau!$AI30:$BD30)+SUMIF(pm.35!$GF$7:$GW$7,EB$7,pm.35!$GF30:$GW30)+SUMIF(pm!$GF$7:$GW$7,EB$7,pm!$GF30:$GW30)</f>
        <v>0</v>
      </c>
      <c r="EC31" s="294">
        <f>SUMIF(kau!$AI$7:$BD$7,EC$7,kau!$AI30:$BD30)+SUMIF(pm.35!$GF$7:$GW$7,EC$7,pm.35!$GF30:$GW30)+SUMIF(pm!$GF$7:$GW$7,EC$7,pm!$GF30:$GW30)</f>
        <v>0</v>
      </c>
      <c r="ED31" s="294">
        <f>SUMIF(kau!$AI$7:$BD$7,ED$7,kau!$AI30:$BD30)+SUMIF(pm.35!$GF$7:$GW$7,ED$7,pm.35!$GF30:$GW30)+SUMIF(pm!$GF$7:$GW$7,ED$7,pm!$GF30:$GW30)</f>
        <v>0</v>
      </c>
      <c r="EE31" s="294">
        <f>SUMIF(kau!$AI$7:$BD$7,EE$7,kau!$AI30:$BD30)+SUMIF(pm.35!$GF$7:$GW$7,EE$7,pm.35!$GF30:$GW30)+SUMIF(pm!$GF$7:$GW$7,EE$7,pm!$GF30:$GW30)</f>
        <v>0</v>
      </c>
      <c r="EF31" s="294">
        <f>SUMIF(kau!$AI$7:$BD$7,EF$7,kau!$AI30:$BD30)+SUMIF(pm.35!$GF$7:$GW$7,EF$7,pm.35!$GF30:$GW30)+SUMIF(pm!$GF$7:$GW$7,EF$7,pm!$GF30:$GW30)</f>
        <v>0</v>
      </c>
      <c r="EG31" s="294">
        <f>SUMIF(kau!$AI$7:$BD$7,EG$7,kau!$AI30:$BD30)+SUMIF(pm.35!$GF$7:$GW$7,EG$7,pm.35!$GF30:$GW30)+SUMIF(pm!$GF$7:$GW$7,EG$7,pm!$GF30:$GW30)</f>
        <v>0</v>
      </c>
      <c r="EH31" s="294">
        <f>SUMIF(kau!$AI$7:$BD$7,EH$7,kau!$AI30:$BD30)+SUMIF(pm.35!$GF$7:$GW$7,EH$7,pm.35!$GF30:$GW30)+SUMIF(pm!$GF$7:$GW$7,EH$7,pm!$GF30:$GW30)</f>
        <v>0</v>
      </c>
      <c r="EI31" s="294">
        <f>SUMIF(kau!$AI$7:$BD$7,EI$7,kau!$AI30:$BD30)+SUMIF(pm.35!$GF$7:$GW$7,EI$7,pm.35!$GF30:$GW30)+SUMIF(pm!$GF$7:$GW$7,EI$7,pm!$GF30:$GW30)</f>
        <v>0</v>
      </c>
      <c r="EJ31" s="294">
        <f>SUMIF(kau!$AI$7:$BD$7,EJ$7,kau!$AI30:$BD30)+SUMIF(pm.35!$GF$7:$GW$7,EJ$7,pm.35!$GF30:$GW30)+SUMIF(pm!$GF$7:$GW$7,EJ$7,pm!$GF30:$GW30)</f>
        <v>0</v>
      </c>
      <c r="EK31" s="294">
        <f>SUMIF(kau!$AI$7:$BD$7,EK$7,kau!$AI30:$BD30)+SUMIF(pm.35!$GF$7:$GW$7,EK$7,pm.35!$GF30:$GW30)+SUMIF(pm!$GF$7:$GW$7,EK$7,pm!$GF30:$GW30)</f>
        <v>0</v>
      </c>
      <c r="EL31" s="294">
        <f>SUMIF(kau!$AI$7:$BD$7,EL$7,kau!$AI30:$BD30)+SUMIF(pm.35!$GF$7:$GW$7,EL$7,pm.35!$GF30:$GW30)+SUMIF(pm!$GF$7:$GW$7,EL$7,pm!$GF30:$GW30)</f>
        <v>0</v>
      </c>
      <c r="EM31" s="294">
        <f>SUMIF(kau!$AI$7:$BD$7,EM$7,kau!$AI30:$BD30)+SUMIF(pm.35!$GF$7:$GW$7,EM$7,pm.35!$GF30:$GW30)+SUMIF(pm!$GF$7:$GW$7,EM$7,pm!$GF30:$GW30)</f>
        <v>0</v>
      </c>
      <c r="EN31" s="294">
        <f>SUMIF(kau!$AI$7:$BD$7,EN$7,kau!$AI30:$BD30)+SUMIF(pm.35!$GF$7:$GW$7,EN$7,pm.35!$GF30:$GW30)+SUMIF(pm!$GF$7:$GW$7,EN$7,pm!$GF30:$GW30)</f>
        <v>0</v>
      </c>
      <c r="EO31" s="294">
        <f>SUMIF(kau!$AI$7:$BD$7,EO$7,kau!$AI30:$BD30)+SUMIF(pm.35!$GF$7:$GW$7,EO$7,pm.35!$GF30:$GW30)+SUMIF(pm!$GF$7:$GW$7,EO$7,pm!$GF30:$GW30)</f>
        <v>0</v>
      </c>
      <c r="EP31" s="294">
        <f>SUMIF(kau!$AI$7:$BD$7,EP$7,kau!$AI30:$BD30)+SUMIF(pm.35!$GF$7:$GW$7,EP$7,pm.35!$GF30:$GW30)+SUMIF(pm!$GF$7:$GW$7,EP$7,pm!$GF30:$GW30)</f>
        <v>981.8</v>
      </c>
      <c r="EQ31" s="294">
        <f>SUMIF(kau!$AI$7:$BD$7,EQ$7,kau!$AI30:$BD30)+SUMIF(pm.35!$GF$7:$GW$7,EQ$7,pm.35!$GF30:$GW30)+SUMIF(pm!$GF$7:$GW$7,EQ$7,pm!$GF30:$GW30)</f>
        <v>0</v>
      </c>
      <c r="ER31" s="294">
        <f>SUMIF(kau!$AI$7:$BD$7,ER$7,kau!$AI30:$BD30)+SUMIF(pm.35!$GF$7:$GW$7,ER$7,pm.35!$GF30:$GW30)+SUMIF(pm!$GF$7:$GW$7,ER$7,pm!$GF30:$GW30)</f>
        <v>0</v>
      </c>
      <c r="ES31" s="294">
        <f>SUMIF(kau!$AI$7:$BD$7,ES$7,kau!$AI30:$BD30)+SUMIF(pm.35!$GF$7:$GW$7,ES$7,pm.35!$GF30:$GW30)+SUMIF(pm!$GF$7:$GW$7,ES$7,pm!$GF30:$GW30)</f>
        <v>0</v>
      </c>
      <c r="ET31" s="311">
        <f>SUMIF(kau!$AI$7:$BD$7,ET$7,kau!$AI30:$BD30)+SUMIF(pm.35!$GF$7:$GW$7,ET$7,pm.35!$GF30:$GW30)+SUMIF(pm!$GF$7:$GW$7,ET$7,pm!$GF30:$GW30)</f>
        <v>0</v>
      </c>
      <c r="EU31" s="314">
        <f t="shared" si="6"/>
        <v>981.8</v>
      </c>
    </row>
    <row r="32" spans="1:151" ht="12" customHeight="1">
      <c r="A32" s="273">
        <f t="shared" si="7"/>
        <v>45162</v>
      </c>
      <c r="B32" s="350">
        <f>SUMIF(pm.35!$C$7:$M$7,B$7,pm.35!$C31:$M31)+SUMIF(pm!$C$7:$M$7,B$7,pm!$C31:$M31)+SUMIF(kau!$M$7:$Q$7,B$7,kau!$M31:$Q31)</f>
        <v>0</v>
      </c>
      <c r="C32" s="351">
        <f>SUMIF(pm.35!$C$7:$M$7,C$7,pm.35!$C31:$M31)+SUMIF(pm!$C$7:$M$7,C$7,pm!$C31:$M31)+SUMIF(kau!$M$7:$Q$7,C$7,kau!$M31:$Q31)</f>
        <v>0</v>
      </c>
      <c r="D32" s="351">
        <f>SUMIF(pm.35!$C$7:$M$7,D$7,pm.35!$C31:$M31)+SUMIF(pm!$C$7:$M$7,D$7,pm!$C31:$M31)+SUMIF(kau!$M$7:$Q$7,D$7,kau!$M31:$Q31)</f>
        <v>0</v>
      </c>
      <c r="E32" s="351">
        <f>SUMIF(pm.35!$C$7:$M$7,E$7,pm.35!$C31:$M31)+SUMIF(pm!$C$7:$M$7,E$7,pm!$C31:$M31)+SUMIF(kau!$M$7:$Q$7,E$7,kau!$M31:$Q31)</f>
        <v>0</v>
      </c>
      <c r="F32" s="351">
        <f>SUMIF(pm.35!$C$7:$M$7,F$7,pm.35!$C31:$M31)+SUMIF(pm!$C$7:$M$7,F$7,pm!$C31:$M31)+SUMIF(kau!$M$7:$Q$7,F$7,kau!$M31:$Q31)</f>
        <v>0</v>
      </c>
      <c r="G32" s="351">
        <f>SUMIF(pm.35!$C$7:$M$7,G$7,pm.35!$C31:$M31)+SUMIF(pm!$C$7:$M$7,G$7,pm!$C31:$M31)+SUMIF(kau!$M$7:$Q$7,G$7,kau!$M31:$Q31)</f>
        <v>0</v>
      </c>
      <c r="H32" s="351">
        <f>SUMIF(pm.35!$C$7:$M$7,H$7,pm.35!$C31:$M31)+SUMIF(pm!$C$7:$M$7,H$7,pm!$C31:$M31)+SUMIF(kau!$M$7:$Q$7,H$7,kau!$M31:$Q31)</f>
        <v>0</v>
      </c>
      <c r="I32" s="351">
        <f>SUMIF(pm.35!$C$7:$M$7,I$7,pm.35!$C31:$M31)+SUMIF(pm!$C$7:$M$7,I$7,pm!$C31:$M31)+SUMIF(kau!$M$7:$Q$7,I$7,kau!$M31:$Q31)</f>
        <v>0</v>
      </c>
      <c r="J32" s="351">
        <f>SUMIF(pm.35!$C$7:$M$7,J$7,pm.35!$C31:$M31)+SUMIF(pm!$C$7:$M$7,J$7,pm!$C31:$M31)+SUMIF(kau!$M$7:$Q$7,J$7,kau!$M31:$Q31)</f>
        <v>0</v>
      </c>
      <c r="K32" s="351">
        <f>SUMIF(pm.35!$C$7:$M$7,K$7,pm.35!$C31:$M31)+SUMIF(pm!$C$7:$M$7,K$7,pm!$C31:$M31)+SUMIF(kau!$M$7:$Q$7,K$7,kau!$M31:$Q31)</f>
        <v>0</v>
      </c>
      <c r="L32" s="351">
        <f>SUMIF(pm.35!$C$7:$M$7,L$7,pm.35!$C31:$M31)+SUMIF(pm!$C$7:$M$7,L$7,pm!$C31:$M31)+SUMIF(kau!$M$7:$Q$7,L$7,kau!$M31:$Q31)</f>
        <v>0</v>
      </c>
      <c r="M32" s="351">
        <f>SUMIF(pm.35!$C$7:$M$7,M$7,pm.35!$C31:$M31)+SUMIF(pm!$C$7:$M$7,M$7,pm!$C31:$M31)+SUMIF(kau!$M$7:$Q$7,M$7,kau!$M31:$Q31)</f>
        <v>0</v>
      </c>
      <c r="N32" s="352">
        <f>SUMIF(pm.35!$C$7:$M$7,N$7,pm.35!$C31:$M31)+SUMIF(pm!$C$7:$M$7,N$7,pm!$C31:$M31)+SUMIF(kau!$M$7:$Q$7,N$7,kau!$M31:$Q31)</f>
        <v>0</v>
      </c>
      <c r="O32" s="267">
        <f t="shared" si="0"/>
        <v>0</v>
      </c>
      <c r="P32" s="351">
        <f>SUMIF(pm!$O$7:$Z$7,P$7,pm!$O31:$Z31)+SUMIF(pm.35!$O$7:$Z$7,P$7,pm.35!$O31:$Z31)+SUMIF(kau!$S$7:$AG$7,P$7,kau!$S31:$AG31)</f>
        <v>0</v>
      </c>
      <c r="Q32" s="351">
        <f>SUMIF(pm!$O$7:$Z$7,Q$7,pm!$O31:$Z31)+SUMIF(pm.35!$O$7:$Z$7,Q$7,pm.35!$O31:$Z31)+SUMIF(kau!$S$7:$AG$7,Q$7,kau!$S31:$AG31)</f>
        <v>1003.8</v>
      </c>
      <c r="R32" s="351">
        <f>SUMIF(pm!$O$7:$Z$7,R$7,pm!$O31:$Z31)+SUMIF(pm.35!$O$7:$Z$7,R$7,pm.35!$O31:$Z31)+SUMIF(kau!$S$7:$AG$7,R$7,kau!$S31:$AG31)</f>
        <v>0</v>
      </c>
      <c r="S32" s="351">
        <f>SUMIF(pm!$O$7:$Z$7,S$7,pm!$O31:$Z31)+SUMIF(pm.35!$O$7:$Z$7,S$7,pm.35!$O31:$Z31)+SUMIF(kau!$S$7:$AG$7,S$7,kau!$S31:$AG31)</f>
        <v>0</v>
      </c>
      <c r="T32" s="351">
        <f>SUMIF(pm!$O$7:$Z$7,T$7,pm!$O31:$Z31)+SUMIF(pm.35!$O$7:$Z$7,T$7,pm.35!$O31:$Z31)+SUMIF(kau!$S$7:$AG$7,T$7,kau!$S31:$AG31)</f>
        <v>0</v>
      </c>
      <c r="U32" s="351">
        <f>SUMIF(pm!$O$7:$Z$7,U$7,pm!$O31:$Z31)+SUMIF(pm.35!$O$7:$Z$7,U$7,pm.35!$O31:$Z31)+SUMIF(kau!$S$7:$AG$7,U$7,kau!$S31:$AG31)</f>
        <v>0</v>
      </c>
      <c r="V32" s="351">
        <f>SUMIF(pm!$O$7:$Z$7,V$7,pm!$O31:$Z31)+SUMIF(pm.35!$O$7:$Z$7,V$7,pm.35!$O31:$Z31)+SUMIF(kau!$S$7:$AG$7,V$7,kau!$S31:$AG31)</f>
        <v>0</v>
      </c>
      <c r="W32" s="351">
        <f>SUMIF(pm!$O$7:$Z$7,W$7,pm!$O31:$Z31)+SUMIF(pm.35!$O$7:$Z$7,W$7,pm.35!$O31:$Z31)+SUMIF(kau!$S$7:$AG$7,W$7,kau!$S31:$AG31)</f>
        <v>0</v>
      </c>
      <c r="X32" s="351">
        <f>SUMIF(pm!$O$7:$Z$7,X$7,pm!$O31:$Z31)+SUMIF(pm.35!$O$7:$Z$7,X$7,pm.35!$O31:$Z31)+SUMIF(kau!$S$7:$AG$7,X$7,kau!$S31:$AG31)</f>
        <v>0</v>
      </c>
      <c r="Y32" s="351">
        <f>SUMIF(pm!$O$7:$Z$7,Y$7,pm!$O31:$Z31)+SUMIF(pm.35!$O$7:$Z$7,Y$7,pm.35!$O31:$Z31)+SUMIF(kau!$S$7:$AG$7,Y$7,kau!$S31:$AG31)</f>
        <v>0</v>
      </c>
      <c r="Z32" s="351">
        <f>SUMIF(pm!$O$7:$Z$7,Z$7,pm!$O31:$Z31)+SUMIF(pm.35!$O$7:$Z$7,Z$7,pm.35!$O31:$Z31)+SUMIF(kau!$S$7:$AG$7,Z$7,kau!$S31:$AG31)</f>
        <v>0</v>
      </c>
      <c r="AA32" s="351">
        <f>SUMIF(pm!$O$7:$Z$7,AA$7,pm!$O31:$Z31)+SUMIF(pm.35!$O$7:$Z$7,AA$7,pm.35!$O31:$Z31)+SUMIF(kau!$S$7:$AG$7,AA$7,kau!$S31:$AG31)</f>
        <v>0</v>
      </c>
      <c r="AB32" s="351">
        <f>SUMIF(pm!$O$7:$Z$7,AB$7,pm!$O31:$Z31)+SUMIF(pm.35!$O$7:$Z$7,AB$7,pm.35!$O31:$Z31)+SUMIF(kau!$S$7:$AG$7,AB$7,kau!$S31:$AG31)</f>
        <v>0</v>
      </c>
      <c r="AC32" s="351">
        <f>SUMIF(pm!$O$7:$Z$7,AC$7,pm!$O31:$Z31)+SUMIF(pm.35!$O$7:$Z$7,AC$7,pm.35!$O31:$Z31)+SUMIF(kau!$S$7:$AG$7,AC$7,kau!$S31:$AG31)</f>
        <v>0</v>
      </c>
      <c r="AD32" s="352">
        <f>SUMIF(pm!$O$7:$Z$7,AD$7,pm!$O31:$Z31)+SUMIF(pm.35!$O$7:$Z$7,AD$7,pm.35!$O31:$Z31)+SUMIF(kau!$S$7:$AG$7,AD$7,kau!$S31:$AG31)</f>
        <v>0</v>
      </c>
      <c r="AE32" s="267">
        <f t="shared" si="8"/>
        <v>1003.8</v>
      </c>
      <c r="AF32" s="351">
        <f>SUMIF(pm!$AB$7:$AM$7,AF$7,pm!$AB31:$AM31)+SUMIF(pm.35!$AB$7:$AM$7,AF$7,pm.35!$AB31:$AM31)</f>
        <v>0</v>
      </c>
      <c r="AG32" s="351">
        <f>SUMIF(pm!$AB$7:$AM$7,AG$7,pm!$AB31:$AM31)+SUMIF(pm.35!$AB$7:$AM$7,AG$7,pm.35!$AB31:$AM31)</f>
        <v>0</v>
      </c>
      <c r="AH32" s="351">
        <f>SUMIF(pm!$AB$7:$AM$7,AH$7,pm!$AB31:$AM31)+SUMIF(pm.35!$AB$7:$AM$7,AH$7,pm.35!$AB31:$AM31)</f>
        <v>0</v>
      </c>
      <c r="AI32" s="351">
        <f>SUMIF(pm!$AB$7:$AM$7,AI$7,pm!$AB31:$AM31)+SUMIF(pm.35!$AB$7:$AM$7,AI$7,pm.35!$AB31:$AM31)</f>
        <v>0</v>
      </c>
      <c r="AJ32" s="351">
        <f>SUMIF(pm!$AB$7:$AM$7,AJ$7,pm!$AB31:$AM31)+SUMIF(pm.35!$AB$7:$AM$7,AJ$7,pm.35!$AB31:$AM31)</f>
        <v>0</v>
      </c>
      <c r="AK32" s="351">
        <f>SUMIF(pm!$AB$7:$AM$7,AK$7,pm!$AB31:$AM31)+SUMIF(pm.35!$AB$7:$AM$7,AK$7,pm.35!$AB31:$AM31)</f>
        <v>0</v>
      </c>
      <c r="AL32" s="351">
        <f>SUMIF(pm!$AB$7:$AM$7,AL$7,pm!$AB31:$AM31)+SUMIF(pm.35!$AB$7:$AM$7,AL$7,pm.35!$AB31:$AM31)</f>
        <v>0</v>
      </c>
      <c r="AM32" s="351">
        <f>SUMIF(pm!$AB$7:$AM$7,AM$7,pm!$AB31:$AM31)+SUMIF(pm.35!$AB$7:$AM$7,AM$7,pm.35!$AB31:$AM31)</f>
        <v>0</v>
      </c>
      <c r="AN32" s="351">
        <f>SUMIF(pm!$AB$7:$AM$7,AN$7,pm!$AB31:$AM31)+SUMIF(pm.35!$AB$7:$AM$7,AN$7,pm.35!$AB31:$AM31)</f>
        <v>3979.1</v>
      </c>
      <c r="AO32" s="351">
        <f>SUMIF(pm!$AB$7:$AM$7,AO$7,pm!$AB31:$AM31)+SUMIF(pm.35!$AB$7:$AM$7,AO$7,pm.35!$AB31:$AM31)</f>
        <v>0</v>
      </c>
      <c r="AP32" s="351">
        <f>SUMIF(pm!$AB$7:$AM$7,AP$7,pm!$AB31:$AM31)+SUMIF(pm.35!$AB$7:$AM$7,AP$7,pm.35!$AB31:$AM31)</f>
        <v>0</v>
      </c>
      <c r="AQ32" s="351">
        <f>SUMIF(pm!$AB$7:$AM$7,AQ$7,pm!$AB31:$AM31)+SUMIF(pm.35!$AB$7:$AM$7,AQ$7,pm.35!$AB31:$AM31)</f>
        <v>0</v>
      </c>
      <c r="AR32" s="351">
        <f>SUMIF(pm!$AB$7:$AM$7,AR$7,pm!$AB31:$AM31)+SUMIF(pm.35!$AB$7:$AM$7,AR$7,pm.35!$AB31:$AM31)</f>
        <v>0</v>
      </c>
      <c r="AS32" s="352">
        <f>SUMIF(pm!$AB$7:$AM$7,AS$7,pm!$AB31:$AM31)+SUMIF(pm.35!$AB$7:$AM$7,AS$7,pm.35!$AB31:$AM31)</f>
        <v>0</v>
      </c>
      <c r="AT32" s="267">
        <f t="shared" si="1"/>
        <v>3979.1</v>
      </c>
      <c r="AU32" s="351">
        <f>SUMIF(pm!$AO$7:$BB$7,AU$7,pm!$AO31:$BB31)+SUMIF(pm.35!$AO$7:$BB$7,AU$7,pm.35!$AO31:$BB31)</f>
        <v>0</v>
      </c>
      <c r="AV32" s="351">
        <f>SUMIF(pm!$AO$7:$BB$7,AV$7,pm!$AO31:$BB31)+SUMIF(pm.35!$AO$7:$BB$7,AV$7,pm.35!$AO31:$BB31)</f>
        <v>0</v>
      </c>
      <c r="AW32" s="351">
        <f>SUMIF(pm!$AO$7:$BB$7,AW$7,pm!$AO31:$BB31)+SUMIF(pm.35!$AO$7:$BB$7,AW$7,pm.35!$AO31:$BB31)</f>
        <v>0</v>
      </c>
      <c r="AX32" s="351">
        <f>SUMIF(pm!$AO$7:$BB$7,AX$7,pm!$AO31:$BB31)+SUMIF(pm.35!$AO$7:$BB$7,AX$7,pm.35!$AO31:$BB31)</f>
        <v>0</v>
      </c>
      <c r="AY32" s="351">
        <f>SUMIF(pm!$AO$7:$BB$7,AY$7,pm!$AO31:$BB31)+SUMIF(pm.35!$AO$7:$BB$7,AY$7,pm.35!$AO31:$BB31)</f>
        <v>0</v>
      </c>
      <c r="AZ32" s="351">
        <f>SUMIF(pm!$AO$7:$BB$7,AZ$7,pm!$AO31:$BB31)+SUMIF(pm.35!$AO$7:$BB$7,AZ$7,pm.35!$AO31:$BB31)</f>
        <v>0</v>
      </c>
      <c r="BA32" s="351">
        <f>SUMIF(pm!$AO$7:$BB$7,BA$7,pm!$AO31:$BB31)+SUMIF(pm.35!$AO$7:$BB$7,BA$7,pm.35!$AO31:$BB31)</f>
        <v>0</v>
      </c>
      <c r="BB32" s="351">
        <f>SUMIF(pm!$AO$7:$BB$7,BB$7,pm!$AO31:$BB31)+SUMIF(pm.35!$AO$7:$BB$7,BB$7,pm.35!$AO31:$BB31)</f>
        <v>0</v>
      </c>
      <c r="BC32" s="351">
        <f>SUMIF(pm!$AO$7:$BB$7,BC$7,pm!$AO31:$BB31)+SUMIF(pm.35!$AO$7:$BB$7,BC$7,pm.35!$AO31:$BB31)</f>
        <v>0</v>
      </c>
      <c r="BD32" s="351">
        <f>SUMIF(pm!$AO$7:$BB$7,BD$7,pm!$AO31:$BB31)+SUMIF(pm.35!$AO$7:$BB$7,BD$7,pm.35!$AO31:$BB31)</f>
        <v>0</v>
      </c>
      <c r="BE32" s="351">
        <f>SUMIF(pm!$AO$7:$BB$7,BE$7,pm!$AO31:$BB31)+SUMIF(pm.35!$AO$7:$BB$7,BE$7,pm.35!$AO31:$BB31)</f>
        <v>0</v>
      </c>
      <c r="BF32" s="351">
        <f>SUMIF(pm!$AO$7:$BB$7,BF$7,pm!$AO31:$BB31)+SUMIF(pm.35!$AO$7:$BB$7,BF$7,pm.35!$AO31:$BB31)</f>
        <v>0</v>
      </c>
      <c r="BG32" s="351">
        <f>SUMIF(pm!$AO$7:$BB$7,BG$7,pm!$AO31:$BB31)+SUMIF(pm.35!$AO$7:$BB$7,BG$7,pm.35!$AO31:$BB31)</f>
        <v>0</v>
      </c>
      <c r="BH32" s="352">
        <f>SUMIF(pm!$AO$7:$BB$7,BH$7,pm!$AO31:$BB31)+SUMIF(pm.35!$AO$7:$BB$7,BH$7,pm.35!$AO31:$BB31)</f>
        <v>0</v>
      </c>
      <c r="BI32" s="267">
        <f t="shared" si="9"/>
        <v>0</v>
      </c>
      <c r="BJ32" s="267">
        <f>SUMIF(pm!$BD$7:$BM$7,BJ$7,pm!$BD31:$BM31)+SUMIF(pm.35!$BD$7:$BM$7,BJ$7,pm.35!$BD31:$BM31)</f>
        <v>0</v>
      </c>
      <c r="BK32" s="267">
        <f>SUMIF(pm!$BD$7:$BM$7,BK$7,pm!$BD31:$BM31)+SUMIF(pm.35!$BD$7:$BM$7,BK$7,pm.35!$BD31:$BM31)</f>
        <v>0</v>
      </c>
      <c r="BL32" s="267">
        <f>SUMIF(pm!$BD$7:$BM$7,BL$7,pm!$BD31:$BM31)+SUMIF(pm.35!$BD$7:$BM$7,BL$7,pm.35!$BD31:$BM31)</f>
        <v>0</v>
      </c>
      <c r="BM32" s="267">
        <f>SUMIF(pm!$BD$7:$BM$7,BM$7,pm!$BD31:$BM31)+SUMIF(pm.35!$BD$7:$BM$7,BM$7,pm.35!$BD31:$BM31)</f>
        <v>0</v>
      </c>
      <c r="BN32" s="267">
        <f>SUMIF(pm!$BD$7:$BM$7,BN$7,pm!$BD31:$BM31)+SUMIF(pm.35!$BD$7:$BM$7,BN$7,pm.35!$BD31:$BM31)</f>
        <v>0</v>
      </c>
      <c r="BO32" s="267">
        <f>SUMIF(pm!$BD$7:$BM$7,BO$7,pm!$BD31:$BM31)+SUMIF(pm.35!$BD$7:$BM$7,BO$7,pm.35!$BD31:$BM31)</f>
        <v>0</v>
      </c>
      <c r="BP32" s="267">
        <f>SUMIF(pm!$BD$7:$BM$7,BP$7,pm!$BD31:$BM31)+SUMIF(pm.35!$BD$7:$BM$7,BP$7,pm.35!$BD31:$BM31)</f>
        <v>0</v>
      </c>
      <c r="BQ32" s="267">
        <f>SUMIF(pm!$BD$7:$BM$7,BQ$7,pm!$BD31:$BM31)+SUMIF(pm.35!$BD$7:$BM$7,BQ$7,pm.35!$BD31:$BM31)</f>
        <v>0</v>
      </c>
      <c r="BR32" s="267">
        <f>SUMIF(pm!$BD$7:$BM$7,BR$7,pm!$BD31:$BM31)+SUMIF(pm.35!$BD$7:$BM$7,BR$7,pm.35!$BD31:$BM31)</f>
        <v>0</v>
      </c>
      <c r="BS32" s="267">
        <f>SUMIF(pm!$BD$7:$BM$7,BS$7,pm!$BD31:$BM31)+SUMIF(pm.35!$BD$7:$BM$7,BS$7,pm.35!$BD31:$BM31)</f>
        <v>0</v>
      </c>
      <c r="BT32" s="267">
        <f t="shared" si="10"/>
        <v>0</v>
      </c>
      <c r="BU32" s="267">
        <f t="shared" si="2"/>
        <v>4982.8999999999996</v>
      </c>
      <c r="BV32" s="350">
        <f>SUMIF(pm!$BO$7:$CB$7,BV$7,pm!$BO31:$CB31)+SUMIF(pm.35!$BO$7:$CB$7,BV$7,pm.35!$BO31:$CB31)</f>
        <v>0</v>
      </c>
      <c r="BW32" s="351">
        <f>SUMIF(pm!$BO$7:$CB$7,BW$7,pm!$BO31:$CB31)+SUMIF(pm.35!$BO$7:$CB$7,BW$7,pm.35!$BO31:$CB31)</f>
        <v>0</v>
      </c>
      <c r="BX32" s="351">
        <f>SUMIF(pm!$BO$7:$CB$7,BX$7,pm!$BO31:$CB31)+SUMIF(pm.35!$BO$7:$CB$7,BX$7,pm.35!$BO31:$CB31)</f>
        <v>0</v>
      </c>
      <c r="BY32" s="351">
        <f>SUMIF(pm!$BO$7:$CB$7,BY$7,pm!$BO31:$CB31)+SUMIF(pm.35!$BO$7:$CB$7,BY$7,pm.35!$BO31:$CB31)</f>
        <v>0</v>
      </c>
      <c r="BZ32" s="351">
        <f>SUMIF(pm!$BO$7:$CB$7,BZ$7,pm!$BO31:$CB31)+SUMIF(pm.35!$BO$7:$CB$7,BZ$7,pm.35!$BO31:$CB31)</f>
        <v>0</v>
      </c>
      <c r="CA32" s="351">
        <f>SUMIF(pm!$BO$7:$CB$7,CA$7,pm!$BO31:$CB31)+SUMIF(pm.35!$BO$7:$CB$7,CA$7,pm.35!$BO31:$CB31)</f>
        <v>0</v>
      </c>
      <c r="CB32" s="351">
        <f>SUMIF(pm!$BO$7:$CB$7,CB$7,pm!$BO31:$CB31)+SUMIF(pm.35!$BO$7:$CB$7,CB$7,pm.35!$BO31:$CB31)</f>
        <v>0</v>
      </c>
      <c r="CC32" s="351">
        <f>SUMIF(pm!$BO$7:$CB$7,CC$7,pm!$BO31:$CB31)+SUMIF(pm.35!$BO$7:$CB$7,CC$7,pm.35!$BO31:$CB31)</f>
        <v>0</v>
      </c>
      <c r="CD32" s="351">
        <f>SUMIF(pm!$BO$7:$CB$7,CD$7,pm!$BO31:$CB31)+SUMIF(pm.35!$BO$7:$CB$7,CD$7,pm.35!$BO31:$CB31)</f>
        <v>0</v>
      </c>
      <c r="CE32" s="351">
        <f>SUMIF(pm!$BO$7:$CB$7,CE$7,pm!$BO31:$CB31)+SUMIF(pm.35!$BO$7:$CB$7,CE$7,pm.35!$BO31:$CB31)</f>
        <v>0</v>
      </c>
      <c r="CF32" s="351">
        <f>SUMIF(pm!$BO$7:$CB$7,CF$7,pm!$BO31:$CB31)+SUMIF(pm.35!$BO$7:$CB$7,CF$7,pm.35!$BO31:$CB31)</f>
        <v>0</v>
      </c>
      <c r="CG32" s="351">
        <f>SUMIF(pm!$BO$7:$CB$7,CG$7,pm!$BO31:$CB31)+SUMIF(pm.35!$BO$7:$CB$7,CG$7,pm.35!$BO31:$CB31)</f>
        <v>0</v>
      </c>
      <c r="CH32" s="351">
        <f>SUMIF(pm!$BO$7:$CB$7,CH$7,pm!$BO31:$CB31)+SUMIF(pm.35!$BO$7:$CB$7,CH$7,pm.35!$BO31:$CB31)</f>
        <v>0</v>
      </c>
      <c r="CI32" s="351">
        <f>SUMIF(pm!$BO$7:$CB$7,CI$7,pm!$BO31:$CB31)+SUMIF(pm.35!$BO$7:$CB$7,CI$7,pm.35!$BO31:$CB31)</f>
        <v>3522.3</v>
      </c>
      <c r="CJ32" s="351">
        <f>SUMIF(pm!$BO$7:$CB$7,CJ$7,pm!$BO31:$CB31)+SUMIF(pm.35!$BO$7:$CB$7,CJ$7,pm.35!$BO31:$CB31)</f>
        <v>0</v>
      </c>
      <c r="CK32" s="352">
        <f>SUMIF(pm!$BO$7:$CB$7,CK$7,pm!$BO31:$CB31)+SUMIF(pm.35!$BO$7:$CB$7,CK$7,pm.35!$BO31:$CB31)</f>
        <v>0</v>
      </c>
      <c r="CL32" s="267">
        <f t="shared" si="11"/>
        <v>3522.3</v>
      </c>
      <c r="CM32" s="267">
        <f>SUMIF(pm!$CD$7:$CO$7,CM$7,pm!$CD31:$CO31)+SUMIF(pm.35!$CD$7:$CO$7,CM$7,pm.35!$CD31:$CO31)</f>
        <v>0</v>
      </c>
      <c r="CN32" s="267">
        <f>SUMIF(pm!$CD$7:$CO$7,CN$7,pm!$CD31:$CO31)+SUMIF(pm.35!$CD$7:$CO$7,CN$7,pm.35!$CD31:$CO31)</f>
        <v>0</v>
      </c>
      <c r="CO32" s="267">
        <f>SUMIF(pm!$CD$7:$CO$7,CO$7,pm!$CD31:$CO31)+SUMIF(pm.35!$CD$7:$CO$7,CO$7,pm.35!$CD31:$CO31)</f>
        <v>0</v>
      </c>
      <c r="CP32" s="267">
        <f>SUMIF(pm!$CD$7:$CO$7,CP$7,pm!$CD31:$CO31)+SUMIF(pm.35!$CD$7:$CO$7,CP$7,pm.35!$CD31:$CO31)</f>
        <v>0</v>
      </c>
      <c r="CQ32" s="267">
        <f>SUMIF(pm!$CD$7:$CO$7,CQ$7,pm!$CD31:$CO31)+SUMIF(pm.35!$CD$7:$CO$7,CQ$7,pm.35!$CD31:$CO31)</f>
        <v>0</v>
      </c>
      <c r="CR32" s="267">
        <f>SUMIF(pm!$CD$7:$CO$7,CR$7,pm!$CD31:$CO31)+SUMIF(pm.35!$CD$7:$CO$7,CR$7,pm.35!$CD31:$CO31)</f>
        <v>0</v>
      </c>
      <c r="CS32" s="267">
        <f>SUMIF(pm!$CD$7:$CO$7,CS$7,pm!$CD31:$CO31)+SUMIF(pm.35!$CD$7:$CO$7,CS$7,pm.35!$CD31:$CO31)</f>
        <v>0</v>
      </c>
      <c r="CT32" s="267">
        <f>SUMIF(pm!$CD$7:$CO$7,CT$7,pm!$CD31:$CO31)+SUMIF(pm.35!$CD$7:$CO$7,CT$7,pm.35!$CD31:$CO31)</f>
        <v>0</v>
      </c>
      <c r="CU32" s="267">
        <f>SUMIF(pm!$CD$7:$CO$7,CU$7,pm!$CD31:$CO31)+SUMIF(pm.35!$CD$7:$CO$7,CU$7,pm.35!$CD31:$CO31)</f>
        <v>0</v>
      </c>
      <c r="CV32" s="267">
        <f>SUMIF(pm!$CD$7:$CO$7,CV$7,pm!$CD31:$CO31)+SUMIF(pm.35!$CD$7:$CO$7,CV$7,pm.35!$CD31:$CO31)</f>
        <v>0</v>
      </c>
      <c r="CW32" s="267">
        <f>SUMIF(pm!$CD$7:$CO$7,CW$7,pm!$CD31:$CO31)+SUMIF(pm.35!$CD$7:$CO$7,CW$7,pm.35!$CD31:$CO31)</f>
        <v>0</v>
      </c>
      <c r="CX32" s="267">
        <f>SUMIF(pm!$CD$7:$CO$7,CX$7,pm!$CD31:$CO31)+SUMIF(pm.35!$CD$7:$CO$7,CX$7,pm.35!$CD31:$CO31)</f>
        <v>0</v>
      </c>
      <c r="CY32" s="267">
        <f>SUMIF(pm!$CD$7:$CO$7,CY$7,pm!$CD31:$CO31)+SUMIF(pm.35!$CD$7:$CO$7,CY$7,pm.35!$CD31:$CO31)</f>
        <v>0</v>
      </c>
      <c r="CZ32" s="267">
        <f>SUMIF(pm!$CD$7:$CO$7,CZ$7,pm!$CD31:$CO31)+SUMIF(pm.35!$CD$7:$CO$7,CZ$7,pm.35!$CD31:$CO31)</f>
        <v>0</v>
      </c>
      <c r="DA32" s="267">
        <f t="shared" si="12"/>
        <v>0</v>
      </c>
      <c r="DB32" s="267">
        <f t="shared" si="13"/>
        <v>3522.3</v>
      </c>
      <c r="DC32" s="267">
        <f t="shared" si="14"/>
        <v>8505.2000000000007</v>
      </c>
      <c r="DD32" s="248">
        <f>DC32-coal!AS30</f>
        <v>0</v>
      </c>
      <c r="DE32" s="268">
        <f t="shared" si="17"/>
        <v>0</v>
      </c>
      <c r="DF32" s="269">
        <f t="shared" si="17"/>
        <v>1003.8</v>
      </c>
      <c r="DG32" s="269">
        <f t="shared" si="17"/>
        <v>0</v>
      </c>
      <c r="DH32" s="269">
        <f t="shared" si="17"/>
        <v>0</v>
      </c>
      <c r="DI32" s="269">
        <f t="shared" si="17"/>
        <v>0</v>
      </c>
      <c r="DJ32" s="269">
        <f t="shared" si="17"/>
        <v>0</v>
      </c>
      <c r="DK32" s="269">
        <f t="shared" si="17"/>
        <v>0</v>
      </c>
      <c r="DL32" s="269">
        <f t="shared" si="17"/>
        <v>0</v>
      </c>
      <c r="DM32" s="269">
        <f t="shared" si="17"/>
        <v>0</v>
      </c>
      <c r="DN32" s="269">
        <f t="shared" si="17"/>
        <v>0</v>
      </c>
      <c r="DO32" s="269">
        <f t="shared" si="18"/>
        <v>0</v>
      </c>
      <c r="DP32" s="269">
        <f t="shared" si="18"/>
        <v>3979.1</v>
      </c>
      <c r="DQ32" s="269">
        <f t="shared" si="18"/>
        <v>0</v>
      </c>
      <c r="DR32" s="269">
        <f t="shared" si="18"/>
        <v>0</v>
      </c>
      <c r="DS32" s="269">
        <f t="shared" si="18"/>
        <v>0</v>
      </c>
      <c r="DT32" s="269">
        <f t="shared" si="18"/>
        <v>3522.3</v>
      </c>
      <c r="DU32" s="269">
        <f t="shared" si="18"/>
        <v>0</v>
      </c>
      <c r="DV32" s="269">
        <f t="shared" si="18"/>
        <v>0</v>
      </c>
      <c r="DW32" s="269">
        <f t="shared" si="18"/>
        <v>0</v>
      </c>
      <c r="DX32" s="270">
        <f t="shared" si="18"/>
        <v>0</v>
      </c>
      <c r="DY32" s="271">
        <f t="shared" si="5"/>
        <v>8505.2000000000007</v>
      </c>
      <c r="EA32" s="293">
        <f>SUMIF(kau!$AI$7:$BD$7,EA$7,kau!$AI31:$BD31)+SUMIF(pm.35!$GF$7:$GW$7,EA$7,pm.35!$GF31:$GW31)+SUMIF(pm!$GF$7:$GW$7,EA$7,pm!$GF31:$GW31)</f>
        <v>0</v>
      </c>
      <c r="EB32" s="294">
        <f>SUMIF(kau!$AI$7:$BD$7,EB$7,kau!$AI31:$BD31)+SUMIF(pm.35!$GF$7:$GW$7,EB$7,pm.35!$GF31:$GW31)+SUMIF(pm!$GF$7:$GW$7,EB$7,pm!$GF31:$GW31)</f>
        <v>0</v>
      </c>
      <c r="EC32" s="294">
        <f>SUMIF(kau!$AI$7:$BD$7,EC$7,kau!$AI31:$BD31)+SUMIF(pm.35!$GF$7:$GW$7,EC$7,pm.35!$GF31:$GW31)+SUMIF(pm!$GF$7:$GW$7,EC$7,pm!$GF31:$GW31)</f>
        <v>0</v>
      </c>
      <c r="ED32" s="294">
        <f>SUMIF(kau!$AI$7:$BD$7,ED$7,kau!$AI31:$BD31)+SUMIF(pm.35!$GF$7:$GW$7,ED$7,pm.35!$GF31:$GW31)+SUMIF(pm!$GF$7:$GW$7,ED$7,pm!$GF31:$GW31)</f>
        <v>0</v>
      </c>
      <c r="EE32" s="294">
        <f>SUMIF(kau!$AI$7:$BD$7,EE$7,kau!$AI31:$BD31)+SUMIF(pm.35!$GF$7:$GW$7,EE$7,pm.35!$GF31:$GW31)+SUMIF(pm!$GF$7:$GW$7,EE$7,pm!$GF31:$GW31)</f>
        <v>0</v>
      </c>
      <c r="EF32" s="294">
        <f>SUMIF(kau!$AI$7:$BD$7,EF$7,kau!$AI31:$BD31)+SUMIF(pm.35!$GF$7:$GW$7,EF$7,pm.35!$GF31:$GW31)+SUMIF(pm!$GF$7:$GW$7,EF$7,pm!$GF31:$GW31)</f>
        <v>0</v>
      </c>
      <c r="EG32" s="294">
        <f>SUMIF(kau!$AI$7:$BD$7,EG$7,kau!$AI31:$BD31)+SUMIF(pm.35!$GF$7:$GW$7,EG$7,pm.35!$GF31:$GW31)+SUMIF(pm!$GF$7:$GW$7,EG$7,pm!$GF31:$GW31)</f>
        <v>0</v>
      </c>
      <c r="EH32" s="294">
        <f>SUMIF(kau!$AI$7:$BD$7,EH$7,kau!$AI31:$BD31)+SUMIF(pm.35!$GF$7:$GW$7,EH$7,pm.35!$GF31:$GW31)+SUMIF(pm!$GF$7:$GW$7,EH$7,pm!$GF31:$GW31)</f>
        <v>0</v>
      </c>
      <c r="EI32" s="294">
        <f>SUMIF(kau!$AI$7:$BD$7,EI$7,kau!$AI31:$BD31)+SUMIF(pm.35!$GF$7:$GW$7,EI$7,pm.35!$GF31:$GW31)+SUMIF(pm!$GF$7:$GW$7,EI$7,pm!$GF31:$GW31)</f>
        <v>0</v>
      </c>
      <c r="EJ32" s="294">
        <f>SUMIF(kau!$AI$7:$BD$7,EJ$7,kau!$AI31:$BD31)+SUMIF(pm.35!$GF$7:$GW$7,EJ$7,pm.35!$GF31:$GW31)+SUMIF(pm!$GF$7:$GW$7,EJ$7,pm!$GF31:$GW31)</f>
        <v>0</v>
      </c>
      <c r="EK32" s="294">
        <f>SUMIF(kau!$AI$7:$BD$7,EK$7,kau!$AI31:$BD31)+SUMIF(pm.35!$GF$7:$GW$7,EK$7,pm.35!$GF31:$GW31)+SUMIF(pm!$GF$7:$GW$7,EK$7,pm!$GF31:$GW31)</f>
        <v>0</v>
      </c>
      <c r="EL32" s="294">
        <f>SUMIF(kau!$AI$7:$BD$7,EL$7,kau!$AI31:$BD31)+SUMIF(pm.35!$GF$7:$GW$7,EL$7,pm.35!$GF31:$GW31)+SUMIF(pm!$GF$7:$GW$7,EL$7,pm!$GF31:$GW31)</f>
        <v>0</v>
      </c>
      <c r="EM32" s="294">
        <f>SUMIF(kau!$AI$7:$BD$7,EM$7,kau!$AI31:$BD31)+SUMIF(pm.35!$GF$7:$GW$7,EM$7,pm.35!$GF31:$GW31)+SUMIF(pm!$GF$7:$GW$7,EM$7,pm!$GF31:$GW31)</f>
        <v>0</v>
      </c>
      <c r="EN32" s="294">
        <f>SUMIF(kau!$AI$7:$BD$7,EN$7,kau!$AI31:$BD31)+SUMIF(pm.35!$GF$7:$GW$7,EN$7,pm.35!$GF31:$GW31)+SUMIF(pm!$GF$7:$GW$7,EN$7,pm!$GF31:$GW31)</f>
        <v>0</v>
      </c>
      <c r="EO32" s="294">
        <f>SUMIF(kau!$AI$7:$BD$7,EO$7,kau!$AI31:$BD31)+SUMIF(pm.35!$GF$7:$GW$7,EO$7,pm.35!$GF31:$GW31)+SUMIF(pm!$GF$7:$GW$7,EO$7,pm!$GF31:$GW31)</f>
        <v>79.7</v>
      </c>
      <c r="EP32" s="294">
        <f>SUMIF(kau!$AI$7:$BD$7,EP$7,kau!$AI31:$BD31)+SUMIF(pm.35!$GF$7:$GW$7,EP$7,pm.35!$GF31:$GW31)+SUMIF(pm!$GF$7:$GW$7,EP$7,pm!$GF31:$GW31)</f>
        <v>1218.8</v>
      </c>
      <c r="EQ32" s="294">
        <f>SUMIF(kau!$AI$7:$BD$7,EQ$7,kau!$AI31:$BD31)+SUMIF(pm.35!$GF$7:$GW$7,EQ$7,pm.35!$GF31:$GW31)+SUMIF(pm!$GF$7:$GW$7,EQ$7,pm!$GF31:$GW31)</f>
        <v>0</v>
      </c>
      <c r="ER32" s="294">
        <f>SUMIF(kau!$AI$7:$BD$7,ER$7,kau!$AI31:$BD31)+SUMIF(pm.35!$GF$7:$GW$7,ER$7,pm.35!$GF31:$GW31)+SUMIF(pm!$GF$7:$GW$7,ER$7,pm!$GF31:$GW31)</f>
        <v>0</v>
      </c>
      <c r="ES32" s="294">
        <f>SUMIF(kau!$AI$7:$BD$7,ES$7,kau!$AI31:$BD31)+SUMIF(pm.35!$GF$7:$GW$7,ES$7,pm.35!$GF31:$GW31)+SUMIF(pm!$GF$7:$GW$7,ES$7,pm!$GF31:$GW31)</f>
        <v>0</v>
      </c>
      <c r="ET32" s="311">
        <f>SUMIF(kau!$AI$7:$BD$7,ET$7,kau!$AI31:$BD31)+SUMIF(pm.35!$GF$7:$GW$7,ET$7,pm.35!$GF31:$GW31)+SUMIF(pm!$GF$7:$GW$7,ET$7,pm!$GF31:$GW31)</f>
        <v>0</v>
      </c>
      <c r="EU32" s="314">
        <f t="shared" si="6"/>
        <v>1298.5</v>
      </c>
    </row>
    <row r="33" spans="1:151" ht="12" customHeight="1">
      <c r="A33" s="273">
        <f t="shared" si="7"/>
        <v>45163</v>
      </c>
      <c r="B33" s="350">
        <f>SUMIF(pm.35!$C$7:$M$7,B$7,pm.35!$C32:$M32)+SUMIF(pm!$C$7:$M$7,B$7,pm!$C32:$M32)+SUMIF(kau!$M$7:$Q$7,B$7,kau!$M32:$Q32)</f>
        <v>0</v>
      </c>
      <c r="C33" s="351">
        <f>SUMIF(pm.35!$C$7:$M$7,C$7,pm.35!$C32:$M32)+SUMIF(pm!$C$7:$M$7,C$7,pm!$C32:$M32)+SUMIF(kau!$M$7:$Q$7,C$7,kau!$M32:$Q32)</f>
        <v>0</v>
      </c>
      <c r="D33" s="351">
        <f>SUMIF(pm.35!$C$7:$M$7,D$7,pm.35!$C32:$M32)+SUMIF(pm!$C$7:$M$7,D$7,pm!$C32:$M32)+SUMIF(kau!$M$7:$Q$7,D$7,kau!$M32:$Q32)</f>
        <v>0</v>
      </c>
      <c r="E33" s="351">
        <f>SUMIF(pm.35!$C$7:$M$7,E$7,pm.35!$C32:$M32)+SUMIF(pm!$C$7:$M$7,E$7,pm!$C32:$M32)+SUMIF(kau!$M$7:$Q$7,E$7,kau!$M32:$Q32)</f>
        <v>0</v>
      </c>
      <c r="F33" s="351">
        <f>SUMIF(pm.35!$C$7:$M$7,F$7,pm.35!$C32:$M32)+SUMIF(pm!$C$7:$M$7,F$7,pm!$C32:$M32)+SUMIF(kau!$M$7:$Q$7,F$7,kau!$M32:$Q32)</f>
        <v>0</v>
      </c>
      <c r="G33" s="351">
        <f>SUMIF(pm.35!$C$7:$M$7,G$7,pm.35!$C32:$M32)+SUMIF(pm!$C$7:$M$7,G$7,pm!$C32:$M32)+SUMIF(kau!$M$7:$Q$7,G$7,kau!$M32:$Q32)</f>
        <v>0</v>
      </c>
      <c r="H33" s="351">
        <f>SUMIF(pm.35!$C$7:$M$7,H$7,pm.35!$C32:$M32)+SUMIF(pm!$C$7:$M$7,H$7,pm!$C32:$M32)+SUMIF(kau!$M$7:$Q$7,H$7,kau!$M32:$Q32)</f>
        <v>0</v>
      </c>
      <c r="I33" s="351">
        <f>SUMIF(pm.35!$C$7:$M$7,I$7,pm.35!$C32:$M32)+SUMIF(pm!$C$7:$M$7,I$7,pm!$C32:$M32)+SUMIF(kau!$M$7:$Q$7,I$7,kau!$M32:$Q32)</f>
        <v>0</v>
      </c>
      <c r="J33" s="351">
        <f>SUMIF(pm.35!$C$7:$M$7,J$7,pm.35!$C32:$M32)+SUMIF(pm!$C$7:$M$7,J$7,pm!$C32:$M32)+SUMIF(kau!$M$7:$Q$7,J$7,kau!$M32:$Q32)</f>
        <v>0</v>
      </c>
      <c r="K33" s="351">
        <f>SUMIF(pm.35!$C$7:$M$7,K$7,pm.35!$C32:$M32)+SUMIF(pm!$C$7:$M$7,K$7,pm!$C32:$M32)+SUMIF(kau!$M$7:$Q$7,K$7,kau!$M32:$Q32)</f>
        <v>0</v>
      </c>
      <c r="L33" s="351">
        <f>SUMIF(pm.35!$C$7:$M$7,L$7,pm.35!$C32:$M32)+SUMIF(pm!$C$7:$M$7,L$7,pm!$C32:$M32)+SUMIF(kau!$M$7:$Q$7,L$7,kau!$M32:$Q32)</f>
        <v>0</v>
      </c>
      <c r="M33" s="351">
        <f>SUMIF(pm.35!$C$7:$M$7,M$7,pm.35!$C32:$M32)+SUMIF(pm!$C$7:$M$7,M$7,pm!$C32:$M32)+SUMIF(kau!$M$7:$Q$7,M$7,kau!$M32:$Q32)</f>
        <v>0</v>
      </c>
      <c r="N33" s="352">
        <f>SUMIF(pm.35!$C$7:$M$7,N$7,pm.35!$C32:$M32)+SUMIF(pm!$C$7:$M$7,N$7,pm!$C32:$M32)+SUMIF(kau!$M$7:$Q$7,N$7,kau!$M32:$Q32)</f>
        <v>0</v>
      </c>
      <c r="O33" s="267">
        <f t="shared" si="0"/>
        <v>0</v>
      </c>
      <c r="P33" s="351">
        <f>SUMIF(pm!$O$7:$Z$7,P$7,pm!$O32:$Z32)+SUMIF(pm.35!$O$7:$Z$7,P$7,pm.35!$O32:$Z32)+SUMIF(kau!$S$7:$AG$7,P$7,kau!$S32:$AG32)</f>
        <v>715</v>
      </c>
      <c r="Q33" s="351">
        <f>SUMIF(pm!$O$7:$Z$7,Q$7,pm!$O32:$Z32)+SUMIF(pm.35!$O$7:$Z$7,Q$7,pm.35!$O32:$Z32)+SUMIF(kau!$S$7:$AG$7,Q$7,kau!$S32:$AG32)</f>
        <v>0</v>
      </c>
      <c r="R33" s="351">
        <f>SUMIF(pm!$O$7:$Z$7,R$7,pm!$O32:$Z32)+SUMIF(pm.35!$O$7:$Z$7,R$7,pm.35!$O32:$Z32)+SUMIF(kau!$S$7:$AG$7,R$7,kau!$S32:$AG32)</f>
        <v>982.2</v>
      </c>
      <c r="S33" s="351">
        <f>SUMIF(pm!$O$7:$Z$7,S$7,pm!$O32:$Z32)+SUMIF(pm.35!$O$7:$Z$7,S$7,pm.35!$O32:$Z32)+SUMIF(kau!$S$7:$AG$7,S$7,kau!$S32:$AG32)</f>
        <v>0</v>
      </c>
      <c r="T33" s="351">
        <f>SUMIF(pm!$O$7:$Z$7,T$7,pm!$O32:$Z32)+SUMIF(pm.35!$O$7:$Z$7,T$7,pm.35!$O32:$Z32)+SUMIF(kau!$S$7:$AG$7,T$7,kau!$S32:$AG32)</f>
        <v>0</v>
      </c>
      <c r="U33" s="351">
        <f>SUMIF(pm!$O$7:$Z$7,U$7,pm!$O32:$Z32)+SUMIF(pm.35!$O$7:$Z$7,U$7,pm.35!$O32:$Z32)+SUMIF(kau!$S$7:$AG$7,U$7,kau!$S32:$AG32)</f>
        <v>0</v>
      </c>
      <c r="V33" s="351">
        <f>SUMIF(pm!$O$7:$Z$7,V$7,pm!$O32:$Z32)+SUMIF(pm.35!$O$7:$Z$7,V$7,pm.35!$O32:$Z32)+SUMIF(kau!$S$7:$AG$7,V$7,kau!$S32:$AG32)</f>
        <v>0</v>
      </c>
      <c r="W33" s="351">
        <f>SUMIF(pm!$O$7:$Z$7,W$7,pm!$O32:$Z32)+SUMIF(pm.35!$O$7:$Z$7,W$7,pm.35!$O32:$Z32)+SUMIF(kau!$S$7:$AG$7,W$7,kau!$S32:$AG32)</f>
        <v>0</v>
      </c>
      <c r="X33" s="351">
        <f>SUMIF(pm!$O$7:$Z$7,X$7,pm!$O32:$Z32)+SUMIF(pm.35!$O$7:$Z$7,X$7,pm.35!$O32:$Z32)+SUMIF(kau!$S$7:$AG$7,X$7,kau!$S32:$AG32)</f>
        <v>0</v>
      </c>
      <c r="Y33" s="351">
        <f>SUMIF(pm!$O$7:$Z$7,Y$7,pm!$O32:$Z32)+SUMIF(pm.35!$O$7:$Z$7,Y$7,pm.35!$O32:$Z32)+SUMIF(kau!$S$7:$AG$7,Y$7,kau!$S32:$AG32)</f>
        <v>0</v>
      </c>
      <c r="Z33" s="351">
        <f>SUMIF(pm!$O$7:$Z$7,Z$7,pm!$O32:$Z32)+SUMIF(pm.35!$O$7:$Z$7,Z$7,pm.35!$O32:$Z32)+SUMIF(kau!$S$7:$AG$7,Z$7,kau!$S32:$AG32)</f>
        <v>0</v>
      </c>
      <c r="AA33" s="351">
        <f>SUMIF(pm!$O$7:$Z$7,AA$7,pm!$O32:$Z32)+SUMIF(pm.35!$O$7:$Z$7,AA$7,pm.35!$O32:$Z32)+SUMIF(kau!$S$7:$AG$7,AA$7,kau!$S32:$AG32)</f>
        <v>0</v>
      </c>
      <c r="AB33" s="351">
        <f>SUMIF(pm!$O$7:$Z$7,AB$7,pm!$O32:$Z32)+SUMIF(pm.35!$O$7:$Z$7,AB$7,pm.35!$O32:$Z32)+SUMIF(kau!$S$7:$AG$7,AB$7,kau!$S32:$AG32)</f>
        <v>0</v>
      </c>
      <c r="AC33" s="351">
        <f>SUMIF(pm!$O$7:$Z$7,AC$7,pm!$O32:$Z32)+SUMIF(pm.35!$O$7:$Z$7,AC$7,pm.35!$O32:$Z32)+SUMIF(kau!$S$7:$AG$7,AC$7,kau!$S32:$AG32)</f>
        <v>0</v>
      </c>
      <c r="AD33" s="352">
        <f>SUMIF(pm!$O$7:$Z$7,AD$7,pm!$O32:$Z32)+SUMIF(pm.35!$O$7:$Z$7,AD$7,pm.35!$O32:$Z32)+SUMIF(kau!$S$7:$AG$7,AD$7,kau!$S32:$AG32)</f>
        <v>0</v>
      </c>
      <c r="AE33" s="267">
        <f t="shared" si="8"/>
        <v>1697.2</v>
      </c>
      <c r="AF33" s="351">
        <f>SUMIF(pm!$AB$7:$AM$7,AF$7,pm!$AB32:$AM32)+SUMIF(pm.35!$AB$7:$AM$7,AF$7,pm.35!$AB32:$AM32)</f>
        <v>0</v>
      </c>
      <c r="AG33" s="351">
        <f>SUMIF(pm!$AB$7:$AM$7,AG$7,pm!$AB32:$AM32)+SUMIF(pm.35!$AB$7:$AM$7,AG$7,pm.35!$AB32:$AM32)</f>
        <v>0</v>
      </c>
      <c r="AH33" s="351">
        <f>SUMIF(pm!$AB$7:$AM$7,AH$7,pm!$AB32:$AM32)+SUMIF(pm.35!$AB$7:$AM$7,AH$7,pm.35!$AB32:$AM32)</f>
        <v>52.9</v>
      </c>
      <c r="AI33" s="351">
        <f>SUMIF(pm!$AB$7:$AM$7,AI$7,pm!$AB32:$AM32)+SUMIF(pm.35!$AB$7:$AM$7,AI$7,pm.35!$AB32:$AM32)</f>
        <v>0</v>
      </c>
      <c r="AJ33" s="351">
        <f>SUMIF(pm!$AB$7:$AM$7,AJ$7,pm!$AB32:$AM32)+SUMIF(pm.35!$AB$7:$AM$7,AJ$7,pm.35!$AB32:$AM32)</f>
        <v>0</v>
      </c>
      <c r="AK33" s="351">
        <f>SUMIF(pm!$AB$7:$AM$7,AK$7,pm!$AB32:$AM32)+SUMIF(pm.35!$AB$7:$AM$7,AK$7,pm.35!$AB32:$AM32)</f>
        <v>0</v>
      </c>
      <c r="AL33" s="351">
        <f>SUMIF(pm!$AB$7:$AM$7,AL$7,pm!$AB32:$AM32)+SUMIF(pm.35!$AB$7:$AM$7,AL$7,pm.35!$AB32:$AM32)</f>
        <v>0</v>
      </c>
      <c r="AM33" s="351">
        <f>SUMIF(pm!$AB$7:$AM$7,AM$7,pm!$AB32:$AM32)+SUMIF(pm.35!$AB$7:$AM$7,AM$7,pm.35!$AB32:$AM32)</f>
        <v>0</v>
      </c>
      <c r="AN33" s="351">
        <f>SUMIF(pm!$AB$7:$AM$7,AN$7,pm!$AB32:$AM32)+SUMIF(pm.35!$AB$7:$AM$7,AN$7,pm.35!$AB32:$AM32)</f>
        <v>1749.6</v>
      </c>
      <c r="AO33" s="351">
        <f>SUMIF(pm!$AB$7:$AM$7,AO$7,pm!$AB32:$AM32)+SUMIF(pm.35!$AB$7:$AM$7,AO$7,pm.35!$AB32:$AM32)</f>
        <v>0</v>
      </c>
      <c r="AP33" s="351">
        <f>SUMIF(pm!$AB$7:$AM$7,AP$7,pm!$AB32:$AM32)+SUMIF(pm.35!$AB$7:$AM$7,AP$7,pm.35!$AB32:$AM32)</f>
        <v>0</v>
      </c>
      <c r="AQ33" s="351">
        <f>SUMIF(pm!$AB$7:$AM$7,AQ$7,pm!$AB32:$AM32)+SUMIF(pm.35!$AB$7:$AM$7,AQ$7,pm.35!$AB32:$AM32)</f>
        <v>0</v>
      </c>
      <c r="AR33" s="351">
        <f>SUMIF(pm!$AB$7:$AM$7,AR$7,pm!$AB32:$AM32)+SUMIF(pm.35!$AB$7:$AM$7,AR$7,pm.35!$AB32:$AM32)</f>
        <v>0</v>
      </c>
      <c r="AS33" s="352">
        <f>SUMIF(pm!$AB$7:$AM$7,AS$7,pm!$AB32:$AM32)+SUMIF(pm.35!$AB$7:$AM$7,AS$7,pm.35!$AB32:$AM32)</f>
        <v>0</v>
      </c>
      <c r="AT33" s="267">
        <f t="shared" si="1"/>
        <v>1802.5</v>
      </c>
      <c r="AU33" s="351">
        <f>SUMIF(pm!$AO$7:$BB$7,AU$7,pm!$AO32:$BB32)+SUMIF(pm.35!$AO$7:$BB$7,AU$7,pm.35!$AO32:$BB32)</f>
        <v>0</v>
      </c>
      <c r="AV33" s="351">
        <f>SUMIF(pm!$AO$7:$BB$7,AV$7,pm!$AO32:$BB32)+SUMIF(pm.35!$AO$7:$BB$7,AV$7,pm.35!$AO32:$BB32)</f>
        <v>0</v>
      </c>
      <c r="AW33" s="351">
        <f>SUMIF(pm!$AO$7:$BB$7,AW$7,pm!$AO32:$BB32)+SUMIF(pm.35!$AO$7:$BB$7,AW$7,pm.35!$AO32:$BB32)</f>
        <v>0</v>
      </c>
      <c r="AX33" s="351">
        <f>SUMIF(pm!$AO$7:$BB$7,AX$7,pm!$AO32:$BB32)+SUMIF(pm.35!$AO$7:$BB$7,AX$7,pm.35!$AO32:$BB32)</f>
        <v>0</v>
      </c>
      <c r="AY33" s="351">
        <f>SUMIF(pm!$AO$7:$BB$7,AY$7,pm!$AO32:$BB32)+SUMIF(pm.35!$AO$7:$BB$7,AY$7,pm.35!$AO32:$BB32)</f>
        <v>0</v>
      </c>
      <c r="AZ33" s="351">
        <f>SUMIF(pm!$AO$7:$BB$7,AZ$7,pm!$AO32:$BB32)+SUMIF(pm.35!$AO$7:$BB$7,AZ$7,pm.35!$AO32:$BB32)</f>
        <v>0</v>
      </c>
      <c r="BA33" s="351">
        <f>SUMIF(pm!$AO$7:$BB$7,BA$7,pm!$AO32:$BB32)+SUMIF(pm.35!$AO$7:$BB$7,BA$7,pm.35!$AO32:$BB32)</f>
        <v>0</v>
      </c>
      <c r="BB33" s="351">
        <f>SUMIF(pm!$AO$7:$BB$7,BB$7,pm!$AO32:$BB32)+SUMIF(pm.35!$AO$7:$BB$7,BB$7,pm.35!$AO32:$BB32)</f>
        <v>0</v>
      </c>
      <c r="BC33" s="351">
        <f>SUMIF(pm!$AO$7:$BB$7,BC$7,pm!$AO32:$BB32)+SUMIF(pm.35!$AO$7:$BB$7,BC$7,pm.35!$AO32:$BB32)</f>
        <v>0</v>
      </c>
      <c r="BD33" s="351">
        <f>SUMIF(pm!$AO$7:$BB$7,BD$7,pm!$AO32:$BB32)+SUMIF(pm.35!$AO$7:$BB$7,BD$7,pm.35!$AO32:$BB32)</f>
        <v>0</v>
      </c>
      <c r="BE33" s="351">
        <f>SUMIF(pm!$AO$7:$BB$7,BE$7,pm!$AO32:$BB32)+SUMIF(pm.35!$AO$7:$BB$7,BE$7,pm.35!$AO32:$BB32)</f>
        <v>0</v>
      </c>
      <c r="BF33" s="351">
        <f>SUMIF(pm!$AO$7:$BB$7,BF$7,pm!$AO32:$BB32)+SUMIF(pm.35!$AO$7:$BB$7,BF$7,pm.35!$AO32:$BB32)</f>
        <v>0</v>
      </c>
      <c r="BG33" s="351">
        <f>SUMIF(pm!$AO$7:$BB$7,BG$7,pm!$AO32:$BB32)+SUMIF(pm.35!$AO$7:$BB$7,BG$7,pm.35!$AO32:$BB32)</f>
        <v>0</v>
      </c>
      <c r="BH33" s="352">
        <f>SUMIF(pm!$AO$7:$BB$7,BH$7,pm!$AO32:$BB32)+SUMIF(pm.35!$AO$7:$BB$7,BH$7,pm.35!$AO32:$BB32)</f>
        <v>0</v>
      </c>
      <c r="BI33" s="267">
        <f t="shared" si="9"/>
        <v>0</v>
      </c>
      <c r="BJ33" s="267">
        <f>SUMIF(pm!$BD$7:$BM$7,BJ$7,pm!$BD32:$BM32)+SUMIF(pm.35!$BD$7:$BM$7,BJ$7,pm.35!$BD32:$BM32)</f>
        <v>0</v>
      </c>
      <c r="BK33" s="267">
        <f>SUMIF(pm!$BD$7:$BM$7,BK$7,pm!$BD32:$BM32)+SUMIF(pm.35!$BD$7:$BM$7,BK$7,pm.35!$BD32:$BM32)</f>
        <v>0</v>
      </c>
      <c r="BL33" s="267">
        <f>SUMIF(pm!$BD$7:$BM$7,BL$7,pm!$BD32:$BM32)+SUMIF(pm.35!$BD$7:$BM$7,BL$7,pm.35!$BD32:$BM32)</f>
        <v>0</v>
      </c>
      <c r="BM33" s="267">
        <f>SUMIF(pm!$BD$7:$BM$7,BM$7,pm!$BD32:$BM32)+SUMIF(pm.35!$BD$7:$BM$7,BM$7,pm.35!$BD32:$BM32)</f>
        <v>0</v>
      </c>
      <c r="BN33" s="267">
        <f>SUMIF(pm!$BD$7:$BM$7,BN$7,pm!$BD32:$BM32)+SUMIF(pm.35!$BD$7:$BM$7,BN$7,pm.35!$BD32:$BM32)</f>
        <v>0</v>
      </c>
      <c r="BO33" s="267">
        <f>SUMIF(pm!$BD$7:$BM$7,BO$7,pm!$BD32:$BM32)+SUMIF(pm.35!$BD$7:$BM$7,BO$7,pm.35!$BD32:$BM32)</f>
        <v>0</v>
      </c>
      <c r="BP33" s="267">
        <f>SUMIF(pm!$BD$7:$BM$7,BP$7,pm!$BD32:$BM32)+SUMIF(pm.35!$BD$7:$BM$7,BP$7,pm.35!$BD32:$BM32)</f>
        <v>0</v>
      </c>
      <c r="BQ33" s="267">
        <f>SUMIF(pm!$BD$7:$BM$7,BQ$7,pm!$BD32:$BM32)+SUMIF(pm.35!$BD$7:$BM$7,BQ$7,pm.35!$BD32:$BM32)</f>
        <v>0</v>
      </c>
      <c r="BR33" s="267">
        <f>SUMIF(pm!$BD$7:$BM$7,BR$7,pm!$BD32:$BM32)+SUMIF(pm.35!$BD$7:$BM$7,BR$7,pm.35!$BD32:$BM32)</f>
        <v>0</v>
      </c>
      <c r="BS33" s="267">
        <f>SUMIF(pm!$BD$7:$BM$7,BS$7,pm!$BD32:$BM32)+SUMIF(pm.35!$BD$7:$BM$7,BS$7,pm.35!$BD32:$BM32)</f>
        <v>0</v>
      </c>
      <c r="BT33" s="267">
        <f t="shared" si="10"/>
        <v>0</v>
      </c>
      <c r="BU33" s="267">
        <f t="shared" si="2"/>
        <v>3499.7</v>
      </c>
      <c r="BV33" s="350">
        <f>SUMIF(pm!$BO$7:$CB$7,BV$7,pm!$BO32:$CB32)+SUMIF(pm.35!$BO$7:$CB$7,BV$7,pm.35!$BO32:$CB32)</f>
        <v>0</v>
      </c>
      <c r="BW33" s="351">
        <f>SUMIF(pm!$BO$7:$CB$7,BW$7,pm!$BO32:$CB32)+SUMIF(pm.35!$BO$7:$CB$7,BW$7,pm.35!$BO32:$CB32)</f>
        <v>0</v>
      </c>
      <c r="BX33" s="351">
        <f>SUMIF(pm!$BO$7:$CB$7,BX$7,pm!$BO32:$CB32)+SUMIF(pm.35!$BO$7:$CB$7,BX$7,pm.35!$BO32:$CB32)</f>
        <v>0</v>
      </c>
      <c r="BY33" s="351">
        <f>SUMIF(pm!$BO$7:$CB$7,BY$7,pm!$BO32:$CB32)+SUMIF(pm.35!$BO$7:$CB$7,BY$7,pm.35!$BO32:$CB32)</f>
        <v>0</v>
      </c>
      <c r="BZ33" s="351">
        <f>SUMIF(pm!$BO$7:$CB$7,BZ$7,pm!$BO32:$CB32)+SUMIF(pm.35!$BO$7:$CB$7,BZ$7,pm.35!$BO32:$CB32)</f>
        <v>0</v>
      </c>
      <c r="CA33" s="351">
        <f>SUMIF(pm!$BO$7:$CB$7,CA$7,pm!$BO32:$CB32)+SUMIF(pm.35!$BO$7:$CB$7,CA$7,pm.35!$BO32:$CB32)</f>
        <v>0</v>
      </c>
      <c r="CB33" s="351">
        <f>SUMIF(pm!$BO$7:$CB$7,CB$7,pm!$BO32:$CB32)+SUMIF(pm.35!$BO$7:$CB$7,CB$7,pm.35!$BO32:$CB32)</f>
        <v>0</v>
      </c>
      <c r="CC33" s="351">
        <f>SUMIF(pm!$BO$7:$CB$7,CC$7,pm!$BO32:$CB32)+SUMIF(pm.35!$BO$7:$CB$7,CC$7,pm.35!$BO32:$CB32)</f>
        <v>0</v>
      </c>
      <c r="CD33" s="351">
        <f>SUMIF(pm!$BO$7:$CB$7,CD$7,pm!$BO32:$CB32)+SUMIF(pm.35!$BO$7:$CB$7,CD$7,pm.35!$BO32:$CB32)</f>
        <v>0</v>
      </c>
      <c r="CE33" s="351">
        <f>SUMIF(pm!$BO$7:$CB$7,CE$7,pm!$BO32:$CB32)+SUMIF(pm.35!$BO$7:$CB$7,CE$7,pm.35!$BO32:$CB32)</f>
        <v>0</v>
      </c>
      <c r="CF33" s="351">
        <f>SUMIF(pm!$BO$7:$CB$7,CF$7,pm!$BO32:$CB32)+SUMIF(pm.35!$BO$7:$CB$7,CF$7,pm.35!$BO32:$CB32)</f>
        <v>0</v>
      </c>
      <c r="CG33" s="351">
        <f>SUMIF(pm!$BO$7:$CB$7,CG$7,pm!$BO32:$CB32)+SUMIF(pm.35!$BO$7:$CB$7,CG$7,pm.35!$BO32:$CB32)</f>
        <v>0</v>
      </c>
      <c r="CH33" s="351">
        <f>SUMIF(pm!$BO$7:$CB$7,CH$7,pm!$BO32:$CB32)+SUMIF(pm.35!$BO$7:$CB$7,CH$7,pm.35!$BO32:$CB32)</f>
        <v>0</v>
      </c>
      <c r="CI33" s="351">
        <f>SUMIF(pm!$BO$7:$CB$7,CI$7,pm!$BO32:$CB32)+SUMIF(pm.35!$BO$7:$CB$7,CI$7,pm.35!$BO32:$CB32)</f>
        <v>3704</v>
      </c>
      <c r="CJ33" s="351">
        <f>SUMIF(pm!$BO$7:$CB$7,CJ$7,pm!$BO32:$CB32)+SUMIF(pm.35!$BO$7:$CB$7,CJ$7,pm.35!$BO32:$CB32)</f>
        <v>0</v>
      </c>
      <c r="CK33" s="352">
        <f>SUMIF(pm!$BO$7:$CB$7,CK$7,pm!$BO32:$CB32)+SUMIF(pm.35!$BO$7:$CB$7,CK$7,pm.35!$BO32:$CB32)</f>
        <v>0</v>
      </c>
      <c r="CL33" s="267">
        <f t="shared" si="11"/>
        <v>3704</v>
      </c>
      <c r="CM33" s="267">
        <f>SUMIF(pm!$CD$7:$CO$7,CM$7,pm!$CD32:$CO32)+SUMIF(pm.35!$CD$7:$CO$7,CM$7,pm.35!$CD32:$CO32)</f>
        <v>0</v>
      </c>
      <c r="CN33" s="267">
        <f>SUMIF(pm!$CD$7:$CO$7,CN$7,pm!$CD32:$CO32)+SUMIF(pm.35!$CD$7:$CO$7,CN$7,pm.35!$CD32:$CO32)</f>
        <v>0</v>
      </c>
      <c r="CO33" s="267">
        <f>SUMIF(pm!$CD$7:$CO$7,CO$7,pm!$CD32:$CO32)+SUMIF(pm.35!$CD$7:$CO$7,CO$7,pm.35!$CD32:$CO32)</f>
        <v>0</v>
      </c>
      <c r="CP33" s="267">
        <f>SUMIF(pm!$CD$7:$CO$7,CP$7,pm!$CD32:$CO32)+SUMIF(pm.35!$CD$7:$CO$7,CP$7,pm.35!$CD32:$CO32)</f>
        <v>0</v>
      </c>
      <c r="CQ33" s="267">
        <f>SUMIF(pm!$CD$7:$CO$7,CQ$7,pm!$CD32:$CO32)+SUMIF(pm.35!$CD$7:$CO$7,CQ$7,pm.35!$CD32:$CO32)</f>
        <v>0</v>
      </c>
      <c r="CR33" s="267">
        <f>SUMIF(pm!$CD$7:$CO$7,CR$7,pm!$CD32:$CO32)+SUMIF(pm.35!$CD$7:$CO$7,CR$7,pm.35!$CD32:$CO32)</f>
        <v>0</v>
      </c>
      <c r="CS33" s="267">
        <f>SUMIF(pm!$CD$7:$CO$7,CS$7,pm!$CD32:$CO32)+SUMIF(pm.35!$CD$7:$CO$7,CS$7,pm.35!$CD32:$CO32)</f>
        <v>0</v>
      </c>
      <c r="CT33" s="267">
        <f>SUMIF(pm!$CD$7:$CO$7,CT$7,pm!$CD32:$CO32)+SUMIF(pm.35!$CD$7:$CO$7,CT$7,pm.35!$CD32:$CO32)</f>
        <v>0</v>
      </c>
      <c r="CU33" s="267">
        <f>SUMIF(pm!$CD$7:$CO$7,CU$7,pm!$CD32:$CO32)+SUMIF(pm.35!$CD$7:$CO$7,CU$7,pm.35!$CD32:$CO32)</f>
        <v>0</v>
      </c>
      <c r="CV33" s="267">
        <f>SUMIF(pm!$CD$7:$CO$7,CV$7,pm!$CD32:$CO32)+SUMIF(pm.35!$CD$7:$CO$7,CV$7,pm.35!$CD32:$CO32)</f>
        <v>0</v>
      </c>
      <c r="CW33" s="267">
        <f>SUMIF(pm!$CD$7:$CO$7,CW$7,pm!$CD32:$CO32)+SUMIF(pm.35!$CD$7:$CO$7,CW$7,pm.35!$CD32:$CO32)</f>
        <v>0</v>
      </c>
      <c r="CX33" s="267">
        <f>SUMIF(pm!$CD$7:$CO$7,CX$7,pm!$CD32:$CO32)+SUMIF(pm.35!$CD$7:$CO$7,CX$7,pm.35!$CD32:$CO32)</f>
        <v>0</v>
      </c>
      <c r="CY33" s="267">
        <f>SUMIF(pm!$CD$7:$CO$7,CY$7,pm!$CD32:$CO32)+SUMIF(pm.35!$CD$7:$CO$7,CY$7,pm.35!$CD32:$CO32)</f>
        <v>0</v>
      </c>
      <c r="CZ33" s="267">
        <f>SUMIF(pm!$CD$7:$CO$7,CZ$7,pm!$CD32:$CO32)+SUMIF(pm.35!$CD$7:$CO$7,CZ$7,pm.35!$CD32:$CO32)</f>
        <v>0</v>
      </c>
      <c r="DA33" s="267">
        <f t="shared" si="12"/>
        <v>0</v>
      </c>
      <c r="DB33" s="267">
        <f t="shared" si="13"/>
        <v>3704</v>
      </c>
      <c r="DC33" s="267">
        <f t="shared" si="14"/>
        <v>7203.7</v>
      </c>
      <c r="DD33" s="248">
        <f>DC33-coal!AS31</f>
        <v>0</v>
      </c>
      <c r="DE33" s="268">
        <f t="shared" si="17"/>
        <v>715</v>
      </c>
      <c r="DF33" s="269">
        <f t="shared" si="17"/>
        <v>0</v>
      </c>
      <c r="DG33" s="269">
        <f t="shared" si="17"/>
        <v>1035.1000000000001</v>
      </c>
      <c r="DH33" s="269">
        <f t="shared" si="17"/>
        <v>0</v>
      </c>
      <c r="DI33" s="269">
        <f t="shared" si="17"/>
        <v>0</v>
      </c>
      <c r="DJ33" s="269">
        <f t="shared" si="17"/>
        <v>0</v>
      </c>
      <c r="DK33" s="269">
        <f t="shared" si="17"/>
        <v>0</v>
      </c>
      <c r="DL33" s="269">
        <f t="shared" si="17"/>
        <v>0</v>
      </c>
      <c r="DM33" s="269">
        <f t="shared" si="17"/>
        <v>0</v>
      </c>
      <c r="DN33" s="269">
        <f t="shared" si="17"/>
        <v>0</v>
      </c>
      <c r="DO33" s="269">
        <f t="shared" si="18"/>
        <v>0</v>
      </c>
      <c r="DP33" s="269">
        <f t="shared" si="18"/>
        <v>1749.6</v>
      </c>
      <c r="DQ33" s="269">
        <f t="shared" si="18"/>
        <v>0</v>
      </c>
      <c r="DR33" s="269">
        <f t="shared" si="18"/>
        <v>0</v>
      </c>
      <c r="DS33" s="269">
        <f t="shared" si="18"/>
        <v>0</v>
      </c>
      <c r="DT33" s="269">
        <f t="shared" si="18"/>
        <v>3704</v>
      </c>
      <c r="DU33" s="269">
        <f t="shared" si="18"/>
        <v>0</v>
      </c>
      <c r="DV33" s="269">
        <f t="shared" si="18"/>
        <v>0</v>
      </c>
      <c r="DW33" s="269">
        <f t="shared" si="18"/>
        <v>0</v>
      </c>
      <c r="DX33" s="270">
        <f t="shared" si="18"/>
        <v>0</v>
      </c>
      <c r="DY33" s="271">
        <f t="shared" si="5"/>
        <v>7203.7</v>
      </c>
      <c r="EA33" s="293">
        <f>SUMIF(kau!$AI$7:$BD$7,EA$7,kau!$AI32:$BD32)+SUMIF(pm.35!$GF$7:$GW$7,EA$7,pm.35!$GF32:$GW32)+SUMIF(pm!$GF$7:$GW$7,EA$7,pm!$GF32:$GW32)</f>
        <v>0</v>
      </c>
      <c r="EB33" s="294">
        <f>SUMIF(kau!$AI$7:$BD$7,EB$7,kau!$AI32:$BD32)+SUMIF(pm.35!$GF$7:$GW$7,EB$7,pm.35!$GF32:$GW32)+SUMIF(pm!$GF$7:$GW$7,EB$7,pm!$GF32:$GW32)</f>
        <v>0</v>
      </c>
      <c r="EC33" s="294">
        <f>SUMIF(kau!$AI$7:$BD$7,EC$7,kau!$AI32:$BD32)+SUMIF(pm.35!$GF$7:$GW$7,EC$7,pm.35!$GF32:$GW32)+SUMIF(pm!$GF$7:$GW$7,EC$7,pm!$GF32:$GW32)</f>
        <v>0</v>
      </c>
      <c r="ED33" s="294">
        <f>SUMIF(kau!$AI$7:$BD$7,ED$7,kau!$AI32:$BD32)+SUMIF(pm.35!$GF$7:$GW$7,ED$7,pm.35!$GF32:$GW32)+SUMIF(pm!$GF$7:$GW$7,ED$7,pm!$GF32:$GW32)</f>
        <v>0</v>
      </c>
      <c r="EE33" s="294">
        <f>SUMIF(kau!$AI$7:$BD$7,EE$7,kau!$AI32:$BD32)+SUMIF(pm.35!$GF$7:$GW$7,EE$7,pm.35!$GF32:$GW32)+SUMIF(pm!$GF$7:$GW$7,EE$7,pm!$GF32:$GW32)</f>
        <v>0</v>
      </c>
      <c r="EF33" s="294">
        <f>SUMIF(kau!$AI$7:$BD$7,EF$7,kau!$AI32:$BD32)+SUMIF(pm.35!$GF$7:$GW$7,EF$7,pm.35!$GF32:$GW32)+SUMIF(pm!$GF$7:$GW$7,EF$7,pm!$GF32:$GW32)</f>
        <v>0</v>
      </c>
      <c r="EG33" s="294">
        <f>SUMIF(kau!$AI$7:$BD$7,EG$7,kau!$AI32:$BD32)+SUMIF(pm.35!$GF$7:$GW$7,EG$7,pm.35!$GF32:$GW32)+SUMIF(pm!$GF$7:$GW$7,EG$7,pm!$GF32:$GW32)</f>
        <v>0</v>
      </c>
      <c r="EH33" s="294">
        <f>SUMIF(kau!$AI$7:$BD$7,EH$7,kau!$AI32:$BD32)+SUMIF(pm.35!$GF$7:$GW$7,EH$7,pm.35!$GF32:$GW32)+SUMIF(pm!$GF$7:$GW$7,EH$7,pm!$GF32:$GW32)</f>
        <v>0</v>
      </c>
      <c r="EI33" s="294">
        <f>SUMIF(kau!$AI$7:$BD$7,EI$7,kau!$AI32:$BD32)+SUMIF(pm.35!$GF$7:$GW$7,EI$7,pm.35!$GF32:$GW32)+SUMIF(pm!$GF$7:$GW$7,EI$7,pm!$GF32:$GW32)</f>
        <v>0</v>
      </c>
      <c r="EJ33" s="294">
        <f>SUMIF(kau!$AI$7:$BD$7,EJ$7,kau!$AI32:$BD32)+SUMIF(pm.35!$GF$7:$GW$7,EJ$7,pm.35!$GF32:$GW32)+SUMIF(pm!$GF$7:$GW$7,EJ$7,pm!$GF32:$GW32)</f>
        <v>928.1</v>
      </c>
      <c r="EK33" s="294">
        <f>SUMIF(kau!$AI$7:$BD$7,EK$7,kau!$AI32:$BD32)+SUMIF(pm.35!$GF$7:$GW$7,EK$7,pm.35!$GF32:$GW32)+SUMIF(pm!$GF$7:$GW$7,EK$7,pm!$GF32:$GW32)</f>
        <v>0</v>
      </c>
      <c r="EL33" s="294">
        <f>SUMIF(kau!$AI$7:$BD$7,EL$7,kau!$AI32:$BD32)+SUMIF(pm.35!$GF$7:$GW$7,EL$7,pm.35!$GF32:$GW32)+SUMIF(pm!$GF$7:$GW$7,EL$7,pm!$GF32:$GW32)</f>
        <v>0</v>
      </c>
      <c r="EM33" s="294">
        <f>SUMIF(kau!$AI$7:$BD$7,EM$7,kau!$AI32:$BD32)+SUMIF(pm.35!$GF$7:$GW$7,EM$7,pm.35!$GF32:$GW32)+SUMIF(pm!$GF$7:$GW$7,EM$7,pm!$GF32:$GW32)</f>
        <v>0</v>
      </c>
      <c r="EN33" s="294">
        <f>SUMIF(kau!$AI$7:$BD$7,EN$7,kau!$AI32:$BD32)+SUMIF(pm.35!$GF$7:$GW$7,EN$7,pm.35!$GF32:$GW32)+SUMIF(pm!$GF$7:$GW$7,EN$7,pm!$GF32:$GW32)</f>
        <v>0</v>
      </c>
      <c r="EO33" s="294">
        <f>SUMIF(kau!$AI$7:$BD$7,EO$7,kau!$AI32:$BD32)+SUMIF(pm.35!$GF$7:$GW$7,EO$7,pm.35!$GF32:$GW32)+SUMIF(pm!$GF$7:$GW$7,EO$7,pm!$GF32:$GW32)</f>
        <v>0</v>
      </c>
      <c r="EP33" s="294">
        <f>SUMIF(kau!$AI$7:$BD$7,EP$7,kau!$AI32:$BD32)+SUMIF(pm.35!$GF$7:$GW$7,EP$7,pm.35!$GF32:$GW32)+SUMIF(pm!$GF$7:$GW$7,EP$7,pm!$GF32:$GW32)</f>
        <v>0</v>
      </c>
      <c r="EQ33" s="294">
        <f>SUMIF(kau!$AI$7:$BD$7,EQ$7,kau!$AI32:$BD32)+SUMIF(pm.35!$GF$7:$GW$7,EQ$7,pm.35!$GF32:$GW32)+SUMIF(pm!$GF$7:$GW$7,EQ$7,pm!$GF32:$GW32)</f>
        <v>0</v>
      </c>
      <c r="ER33" s="294">
        <f>SUMIF(kau!$AI$7:$BD$7,ER$7,kau!$AI32:$BD32)+SUMIF(pm.35!$GF$7:$GW$7,ER$7,pm.35!$GF32:$GW32)+SUMIF(pm!$GF$7:$GW$7,ER$7,pm!$GF32:$GW32)</f>
        <v>0</v>
      </c>
      <c r="ES33" s="294">
        <f>SUMIF(kau!$AI$7:$BD$7,ES$7,kau!$AI32:$BD32)+SUMIF(pm.35!$GF$7:$GW$7,ES$7,pm.35!$GF32:$GW32)+SUMIF(pm!$GF$7:$GW$7,ES$7,pm!$GF32:$GW32)</f>
        <v>0</v>
      </c>
      <c r="ET33" s="311">
        <f>SUMIF(kau!$AI$7:$BD$7,ET$7,kau!$AI32:$BD32)+SUMIF(pm.35!$GF$7:$GW$7,ET$7,pm.35!$GF32:$GW32)+SUMIF(pm!$GF$7:$GW$7,ET$7,pm!$GF32:$GW32)</f>
        <v>0</v>
      </c>
      <c r="EU33" s="314">
        <f t="shared" si="6"/>
        <v>928.1</v>
      </c>
    </row>
    <row r="34" spans="1:151" ht="12" customHeight="1">
      <c r="A34" s="273">
        <f t="shared" si="7"/>
        <v>45164</v>
      </c>
      <c r="B34" s="350">
        <f>SUMIF(pm.35!$C$7:$M$7,B$7,pm.35!$C33:$M33)+SUMIF(pm!$C$7:$M$7,B$7,pm!$C33:$M33)+SUMIF(kau!$M$7:$Q$7,B$7,kau!$M33:$Q33)</f>
        <v>0</v>
      </c>
      <c r="C34" s="351">
        <f>SUMIF(pm.35!$C$7:$M$7,C$7,pm.35!$C33:$M33)+SUMIF(pm!$C$7:$M$7,C$7,pm!$C33:$M33)+SUMIF(kau!$M$7:$Q$7,C$7,kau!$M33:$Q33)</f>
        <v>0</v>
      </c>
      <c r="D34" s="351">
        <f>SUMIF(pm.35!$C$7:$M$7,D$7,pm.35!$C33:$M33)+SUMIF(pm!$C$7:$M$7,D$7,pm!$C33:$M33)+SUMIF(kau!$M$7:$Q$7,D$7,kau!$M33:$Q33)</f>
        <v>0</v>
      </c>
      <c r="E34" s="351">
        <f>SUMIF(pm.35!$C$7:$M$7,E$7,pm.35!$C33:$M33)+SUMIF(pm!$C$7:$M$7,E$7,pm!$C33:$M33)+SUMIF(kau!$M$7:$Q$7,E$7,kau!$M33:$Q33)</f>
        <v>0</v>
      </c>
      <c r="F34" s="351">
        <f>SUMIF(pm.35!$C$7:$M$7,F$7,pm.35!$C33:$M33)+SUMIF(pm!$C$7:$M$7,F$7,pm!$C33:$M33)+SUMIF(kau!$M$7:$Q$7,F$7,kau!$M33:$Q33)</f>
        <v>0</v>
      </c>
      <c r="G34" s="351">
        <f>SUMIF(pm.35!$C$7:$M$7,G$7,pm.35!$C33:$M33)+SUMIF(pm!$C$7:$M$7,G$7,pm!$C33:$M33)+SUMIF(kau!$M$7:$Q$7,G$7,kau!$M33:$Q33)</f>
        <v>0</v>
      </c>
      <c r="H34" s="351">
        <f>SUMIF(pm.35!$C$7:$M$7,H$7,pm.35!$C33:$M33)+SUMIF(pm!$C$7:$M$7,H$7,pm!$C33:$M33)+SUMIF(kau!$M$7:$Q$7,H$7,kau!$M33:$Q33)</f>
        <v>0</v>
      </c>
      <c r="I34" s="351">
        <f>SUMIF(pm.35!$C$7:$M$7,I$7,pm.35!$C33:$M33)+SUMIF(pm!$C$7:$M$7,I$7,pm!$C33:$M33)+SUMIF(kau!$M$7:$Q$7,I$7,kau!$M33:$Q33)</f>
        <v>0</v>
      </c>
      <c r="J34" s="351">
        <f>SUMIF(pm.35!$C$7:$M$7,J$7,pm.35!$C33:$M33)+SUMIF(pm!$C$7:$M$7,J$7,pm!$C33:$M33)+SUMIF(kau!$M$7:$Q$7,J$7,kau!$M33:$Q33)</f>
        <v>0</v>
      </c>
      <c r="K34" s="351">
        <f>SUMIF(pm.35!$C$7:$M$7,K$7,pm.35!$C33:$M33)+SUMIF(pm!$C$7:$M$7,K$7,pm!$C33:$M33)+SUMIF(kau!$M$7:$Q$7,K$7,kau!$M33:$Q33)</f>
        <v>0</v>
      </c>
      <c r="L34" s="351">
        <f>SUMIF(pm.35!$C$7:$M$7,L$7,pm.35!$C33:$M33)+SUMIF(pm!$C$7:$M$7,L$7,pm!$C33:$M33)+SUMIF(kau!$M$7:$Q$7,L$7,kau!$M33:$Q33)</f>
        <v>0</v>
      </c>
      <c r="M34" s="351">
        <f>SUMIF(pm.35!$C$7:$M$7,M$7,pm.35!$C33:$M33)+SUMIF(pm!$C$7:$M$7,M$7,pm!$C33:$M33)+SUMIF(kau!$M$7:$Q$7,M$7,kau!$M33:$Q33)</f>
        <v>0</v>
      </c>
      <c r="N34" s="352">
        <f>SUMIF(pm.35!$C$7:$M$7,N$7,pm.35!$C33:$M33)+SUMIF(pm!$C$7:$M$7,N$7,pm!$C33:$M33)+SUMIF(kau!$M$7:$Q$7,N$7,kau!$M33:$Q33)</f>
        <v>0</v>
      </c>
      <c r="O34" s="267">
        <f t="shared" si="0"/>
        <v>0</v>
      </c>
      <c r="P34" s="351">
        <f>SUMIF(pm!$O$7:$Z$7,P$7,pm!$O33:$Z33)+SUMIF(pm.35!$O$7:$Z$7,P$7,pm.35!$O33:$Z33)+SUMIF(kau!$S$7:$AG$7,P$7,kau!$S33:$AG33)</f>
        <v>0</v>
      </c>
      <c r="Q34" s="351">
        <f>SUMIF(pm!$O$7:$Z$7,Q$7,pm!$O33:$Z33)+SUMIF(pm.35!$O$7:$Z$7,Q$7,pm.35!$O33:$Z33)+SUMIF(kau!$S$7:$AG$7,Q$7,kau!$S33:$AG33)</f>
        <v>0</v>
      </c>
      <c r="R34" s="351">
        <f>SUMIF(pm!$O$7:$Z$7,R$7,pm!$O33:$Z33)+SUMIF(pm.35!$O$7:$Z$7,R$7,pm.35!$O33:$Z33)+SUMIF(kau!$S$7:$AG$7,R$7,kau!$S33:$AG33)</f>
        <v>0</v>
      </c>
      <c r="S34" s="351">
        <f>SUMIF(pm!$O$7:$Z$7,S$7,pm!$O33:$Z33)+SUMIF(pm.35!$O$7:$Z$7,S$7,pm.35!$O33:$Z33)+SUMIF(kau!$S$7:$AG$7,S$7,kau!$S33:$AG33)</f>
        <v>0</v>
      </c>
      <c r="T34" s="351">
        <f>SUMIF(pm!$O$7:$Z$7,T$7,pm!$O33:$Z33)+SUMIF(pm.35!$O$7:$Z$7,T$7,pm.35!$O33:$Z33)+SUMIF(kau!$S$7:$AG$7,T$7,kau!$S33:$AG33)</f>
        <v>0</v>
      </c>
      <c r="U34" s="351">
        <f>SUMIF(pm!$O$7:$Z$7,U$7,pm!$O33:$Z33)+SUMIF(pm.35!$O$7:$Z$7,U$7,pm.35!$O33:$Z33)+SUMIF(kau!$S$7:$AG$7,U$7,kau!$S33:$AG33)</f>
        <v>0</v>
      </c>
      <c r="V34" s="351">
        <f>SUMIF(pm!$O$7:$Z$7,V$7,pm!$O33:$Z33)+SUMIF(pm.35!$O$7:$Z$7,V$7,pm.35!$O33:$Z33)+SUMIF(kau!$S$7:$AG$7,V$7,kau!$S33:$AG33)</f>
        <v>0</v>
      </c>
      <c r="W34" s="351">
        <f>SUMIF(pm!$O$7:$Z$7,W$7,pm!$O33:$Z33)+SUMIF(pm.35!$O$7:$Z$7,W$7,pm.35!$O33:$Z33)+SUMIF(kau!$S$7:$AG$7,W$7,kau!$S33:$AG33)</f>
        <v>0</v>
      </c>
      <c r="X34" s="351">
        <f>SUMIF(pm!$O$7:$Z$7,X$7,pm!$O33:$Z33)+SUMIF(pm.35!$O$7:$Z$7,X$7,pm.35!$O33:$Z33)+SUMIF(kau!$S$7:$AG$7,X$7,kau!$S33:$AG33)</f>
        <v>0</v>
      </c>
      <c r="Y34" s="351">
        <f>SUMIF(pm!$O$7:$Z$7,Y$7,pm!$O33:$Z33)+SUMIF(pm.35!$O$7:$Z$7,Y$7,pm.35!$O33:$Z33)+SUMIF(kau!$S$7:$AG$7,Y$7,kau!$S33:$AG33)</f>
        <v>0</v>
      </c>
      <c r="Z34" s="351">
        <f>SUMIF(pm!$O$7:$Z$7,Z$7,pm!$O33:$Z33)+SUMIF(pm.35!$O$7:$Z$7,Z$7,pm.35!$O33:$Z33)+SUMIF(kau!$S$7:$AG$7,Z$7,kau!$S33:$AG33)</f>
        <v>0</v>
      </c>
      <c r="AA34" s="351">
        <f>SUMIF(pm!$O$7:$Z$7,AA$7,pm!$O33:$Z33)+SUMIF(pm.35!$O$7:$Z$7,AA$7,pm.35!$O33:$Z33)+SUMIF(kau!$S$7:$AG$7,AA$7,kau!$S33:$AG33)</f>
        <v>0</v>
      </c>
      <c r="AB34" s="351">
        <f>SUMIF(pm!$O$7:$Z$7,AB$7,pm!$O33:$Z33)+SUMIF(pm.35!$O$7:$Z$7,AB$7,pm.35!$O33:$Z33)+SUMIF(kau!$S$7:$AG$7,AB$7,kau!$S33:$AG33)</f>
        <v>0</v>
      </c>
      <c r="AC34" s="351">
        <f>SUMIF(pm!$O$7:$Z$7,AC$7,pm!$O33:$Z33)+SUMIF(pm.35!$O$7:$Z$7,AC$7,pm.35!$O33:$Z33)+SUMIF(kau!$S$7:$AG$7,AC$7,kau!$S33:$AG33)</f>
        <v>0</v>
      </c>
      <c r="AD34" s="352">
        <f>SUMIF(pm!$O$7:$Z$7,AD$7,pm!$O33:$Z33)+SUMIF(pm.35!$O$7:$Z$7,AD$7,pm.35!$O33:$Z33)+SUMIF(kau!$S$7:$AG$7,AD$7,kau!$S33:$AG33)</f>
        <v>0</v>
      </c>
      <c r="AE34" s="267">
        <f t="shared" si="8"/>
        <v>0</v>
      </c>
      <c r="AF34" s="351">
        <f>SUMIF(pm!$AB$7:$AM$7,AF$7,pm!$AB33:$AM33)+SUMIF(pm.35!$AB$7:$AM$7,AF$7,pm.35!$AB33:$AM33)</f>
        <v>0</v>
      </c>
      <c r="AG34" s="351">
        <f>SUMIF(pm!$AB$7:$AM$7,AG$7,pm!$AB33:$AM33)+SUMIF(pm.35!$AB$7:$AM$7,AG$7,pm.35!$AB33:$AM33)</f>
        <v>0</v>
      </c>
      <c r="AH34" s="351">
        <f>SUMIF(pm!$AB$7:$AM$7,AH$7,pm!$AB33:$AM33)+SUMIF(pm.35!$AB$7:$AM$7,AH$7,pm.35!$AB33:$AM33)</f>
        <v>0</v>
      </c>
      <c r="AI34" s="351">
        <f>SUMIF(pm!$AB$7:$AM$7,AI$7,pm!$AB33:$AM33)+SUMIF(pm.35!$AB$7:$AM$7,AI$7,pm.35!$AB33:$AM33)</f>
        <v>0</v>
      </c>
      <c r="AJ34" s="351">
        <f>SUMIF(pm!$AB$7:$AM$7,AJ$7,pm!$AB33:$AM33)+SUMIF(pm.35!$AB$7:$AM$7,AJ$7,pm.35!$AB33:$AM33)</f>
        <v>0</v>
      </c>
      <c r="AK34" s="351">
        <f>SUMIF(pm!$AB$7:$AM$7,AK$7,pm!$AB33:$AM33)+SUMIF(pm.35!$AB$7:$AM$7,AK$7,pm.35!$AB33:$AM33)</f>
        <v>0</v>
      </c>
      <c r="AL34" s="351">
        <f>SUMIF(pm!$AB$7:$AM$7,AL$7,pm!$AB33:$AM33)+SUMIF(pm.35!$AB$7:$AM$7,AL$7,pm.35!$AB33:$AM33)</f>
        <v>0</v>
      </c>
      <c r="AM34" s="351">
        <f>SUMIF(pm!$AB$7:$AM$7,AM$7,pm!$AB33:$AM33)+SUMIF(pm.35!$AB$7:$AM$7,AM$7,pm.35!$AB33:$AM33)</f>
        <v>0</v>
      </c>
      <c r="AN34" s="351">
        <f>SUMIF(pm!$AB$7:$AM$7,AN$7,pm!$AB33:$AM33)+SUMIF(pm.35!$AB$7:$AM$7,AN$7,pm.35!$AB33:$AM33)</f>
        <v>0</v>
      </c>
      <c r="AO34" s="351">
        <f>SUMIF(pm!$AB$7:$AM$7,AO$7,pm!$AB33:$AM33)+SUMIF(pm.35!$AB$7:$AM$7,AO$7,pm.35!$AB33:$AM33)</f>
        <v>0</v>
      </c>
      <c r="AP34" s="351">
        <f>SUMIF(pm!$AB$7:$AM$7,AP$7,pm!$AB33:$AM33)+SUMIF(pm.35!$AB$7:$AM$7,AP$7,pm.35!$AB33:$AM33)</f>
        <v>0</v>
      </c>
      <c r="AQ34" s="351">
        <f>SUMIF(pm!$AB$7:$AM$7,AQ$7,pm!$AB33:$AM33)+SUMIF(pm.35!$AB$7:$AM$7,AQ$7,pm.35!$AB33:$AM33)</f>
        <v>0</v>
      </c>
      <c r="AR34" s="351">
        <f>SUMIF(pm!$AB$7:$AM$7,AR$7,pm!$AB33:$AM33)+SUMIF(pm.35!$AB$7:$AM$7,AR$7,pm.35!$AB33:$AM33)</f>
        <v>0</v>
      </c>
      <c r="AS34" s="352">
        <f>SUMIF(pm!$AB$7:$AM$7,AS$7,pm!$AB33:$AM33)+SUMIF(pm.35!$AB$7:$AM$7,AS$7,pm.35!$AB33:$AM33)</f>
        <v>0</v>
      </c>
      <c r="AT34" s="267">
        <f t="shared" si="1"/>
        <v>0</v>
      </c>
      <c r="AU34" s="351">
        <f>SUMIF(pm!$AO$7:$BB$7,AU$7,pm!$AO33:$BB33)+SUMIF(pm.35!$AO$7:$BB$7,AU$7,pm.35!$AO33:$BB33)</f>
        <v>0</v>
      </c>
      <c r="AV34" s="351">
        <f>SUMIF(pm!$AO$7:$BB$7,AV$7,pm!$AO33:$BB33)+SUMIF(pm.35!$AO$7:$BB$7,AV$7,pm.35!$AO33:$BB33)</f>
        <v>0</v>
      </c>
      <c r="AW34" s="351">
        <f>SUMIF(pm!$AO$7:$BB$7,AW$7,pm!$AO33:$BB33)+SUMIF(pm.35!$AO$7:$BB$7,AW$7,pm.35!$AO33:$BB33)</f>
        <v>0</v>
      </c>
      <c r="AX34" s="351">
        <f>SUMIF(pm!$AO$7:$BB$7,AX$7,pm!$AO33:$BB33)+SUMIF(pm.35!$AO$7:$BB$7,AX$7,pm.35!$AO33:$BB33)</f>
        <v>0</v>
      </c>
      <c r="AY34" s="351">
        <f>SUMIF(pm!$AO$7:$BB$7,AY$7,pm!$AO33:$BB33)+SUMIF(pm.35!$AO$7:$BB$7,AY$7,pm.35!$AO33:$BB33)</f>
        <v>0</v>
      </c>
      <c r="AZ34" s="351">
        <f>SUMIF(pm!$AO$7:$BB$7,AZ$7,pm!$AO33:$BB33)+SUMIF(pm.35!$AO$7:$BB$7,AZ$7,pm.35!$AO33:$BB33)</f>
        <v>0</v>
      </c>
      <c r="BA34" s="351">
        <f>SUMIF(pm!$AO$7:$BB$7,BA$7,pm!$AO33:$BB33)+SUMIF(pm.35!$AO$7:$BB$7,BA$7,pm.35!$AO33:$BB33)</f>
        <v>0</v>
      </c>
      <c r="BB34" s="351">
        <f>SUMIF(pm!$AO$7:$BB$7,BB$7,pm!$AO33:$BB33)+SUMIF(pm.35!$AO$7:$BB$7,BB$7,pm.35!$AO33:$BB33)</f>
        <v>0</v>
      </c>
      <c r="BC34" s="351">
        <f>SUMIF(pm!$AO$7:$BB$7,BC$7,pm!$AO33:$BB33)+SUMIF(pm.35!$AO$7:$BB$7,BC$7,pm.35!$AO33:$BB33)</f>
        <v>0</v>
      </c>
      <c r="BD34" s="351">
        <f>SUMIF(pm!$AO$7:$BB$7,BD$7,pm!$AO33:$BB33)+SUMIF(pm.35!$AO$7:$BB$7,BD$7,pm.35!$AO33:$BB33)</f>
        <v>0</v>
      </c>
      <c r="BE34" s="351">
        <f>SUMIF(pm!$AO$7:$BB$7,BE$7,pm!$AO33:$BB33)+SUMIF(pm.35!$AO$7:$BB$7,BE$7,pm.35!$AO33:$BB33)</f>
        <v>0</v>
      </c>
      <c r="BF34" s="351">
        <f>SUMIF(pm!$AO$7:$BB$7,BF$7,pm!$AO33:$BB33)+SUMIF(pm.35!$AO$7:$BB$7,BF$7,pm.35!$AO33:$BB33)</f>
        <v>0</v>
      </c>
      <c r="BG34" s="351">
        <f>SUMIF(pm!$AO$7:$BB$7,BG$7,pm!$AO33:$BB33)+SUMIF(pm.35!$AO$7:$BB$7,BG$7,pm.35!$AO33:$BB33)</f>
        <v>0</v>
      </c>
      <c r="BH34" s="352">
        <f>SUMIF(pm!$AO$7:$BB$7,BH$7,pm!$AO33:$BB33)+SUMIF(pm.35!$AO$7:$BB$7,BH$7,pm.35!$AO33:$BB33)</f>
        <v>0</v>
      </c>
      <c r="BI34" s="267">
        <f t="shared" si="9"/>
        <v>0</v>
      </c>
      <c r="BJ34" s="267">
        <f>SUMIF(pm!$BD$7:$BM$7,BJ$7,pm!$BD33:$BM33)+SUMIF(pm.35!$BD$7:$BM$7,BJ$7,pm.35!$BD33:$BM33)</f>
        <v>0</v>
      </c>
      <c r="BK34" s="267">
        <f>SUMIF(pm!$BD$7:$BM$7,BK$7,pm!$BD33:$BM33)+SUMIF(pm.35!$BD$7:$BM$7,BK$7,pm.35!$BD33:$BM33)</f>
        <v>0</v>
      </c>
      <c r="BL34" s="267">
        <f>SUMIF(pm!$BD$7:$BM$7,BL$7,pm!$BD33:$BM33)+SUMIF(pm.35!$BD$7:$BM$7,BL$7,pm.35!$BD33:$BM33)</f>
        <v>0</v>
      </c>
      <c r="BM34" s="267">
        <f>SUMIF(pm!$BD$7:$BM$7,BM$7,pm!$BD33:$BM33)+SUMIF(pm.35!$BD$7:$BM$7,BM$7,pm.35!$BD33:$BM33)</f>
        <v>0</v>
      </c>
      <c r="BN34" s="267">
        <f>SUMIF(pm!$BD$7:$BM$7,BN$7,pm!$BD33:$BM33)+SUMIF(pm.35!$BD$7:$BM$7,BN$7,pm.35!$BD33:$BM33)</f>
        <v>0</v>
      </c>
      <c r="BO34" s="267">
        <f>SUMIF(pm!$BD$7:$BM$7,BO$7,pm!$BD33:$BM33)+SUMIF(pm.35!$BD$7:$BM$7,BO$7,pm.35!$BD33:$BM33)</f>
        <v>0</v>
      </c>
      <c r="BP34" s="267">
        <f>SUMIF(pm!$BD$7:$BM$7,BP$7,pm!$BD33:$BM33)+SUMIF(pm.35!$BD$7:$BM$7,BP$7,pm.35!$BD33:$BM33)</f>
        <v>0</v>
      </c>
      <c r="BQ34" s="267">
        <f>SUMIF(pm!$BD$7:$BM$7,BQ$7,pm!$BD33:$BM33)+SUMIF(pm.35!$BD$7:$BM$7,BQ$7,pm.35!$BD33:$BM33)</f>
        <v>0</v>
      </c>
      <c r="BR34" s="267">
        <f>SUMIF(pm!$BD$7:$BM$7,BR$7,pm!$BD33:$BM33)+SUMIF(pm.35!$BD$7:$BM$7,BR$7,pm.35!$BD33:$BM33)</f>
        <v>0</v>
      </c>
      <c r="BS34" s="267">
        <f>SUMIF(pm!$BD$7:$BM$7,BS$7,pm!$BD33:$BM33)+SUMIF(pm.35!$BD$7:$BM$7,BS$7,pm.35!$BD33:$BM33)</f>
        <v>0</v>
      </c>
      <c r="BT34" s="267">
        <f t="shared" si="10"/>
        <v>0</v>
      </c>
      <c r="BU34" s="267">
        <f t="shared" si="2"/>
        <v>0</v>
      </c>
      <c r="BV34" s="350">
        <f>SUMIF(pm!$BO$7:$CB$7,BV$7,pm!$BO33:$CB33)+SUMIF(pm.35!$BO$7:$CB$7,BV$7,pm.35!$BO33:$CB33)</f>
        <v>0</v>
      </c>
      <c r="BW34" s="351">
        <f>SUMIF(pm!$BO$7:$CB$7,BW$7,pm!$BO33:$CB33)+SUMIF(pm.35!$BO$7:$CB$7,BW$7,pm.35!$BO33:$CB33)</f>
        <v>0</v>
      </c>
      <c r="BX34" s="351">
        <f>SUMIF(pm!$BO$7:$CB$7,BX$7,pm!$BO33:$CB33)+SUMIF(pm.35!$BO$7:$CB$7,BX$7,pm.35!$BO33:$CB33)</f>
        <v>0</v>
      </c>
      <c r="BY34" s="351">
        <f>SUMIF(pm!$BO$7:$CB$7,BY$7,pm!$BO33:$CB33)+SUMIF(pm.35!$BO$7:$CB$7,BY$7,pm.35!$BO33:$CB33)</f>
        <v>0</v>
      </c>
      <c r="BZ34" s="351">
        <f>SUMIF(pm!$BO$7:$CB$7,BZ$7,pm!$BO33:$CB33)+SUMIF(pm.35!$BO$7:$CB$7,BZ$7,pm.35!$BO33:$CB33)</f>
        <v>0</v>
      </c>
      <c r="CA34" s="351">
        <f>SUMIF(pm!$BO$7:$CB$7,CA$7,pm!$BO33:$CB33)+SUMIF(pm.35!$BO$7:$CB$7,CA$7,pm.35!$BO33:$CB33)</f>
        <v>0</v>
      </c>
      <c r="CB34" s="351">
        <f>SUMIF(pm!$BO$7:$CB$7,CB$7,pm!$BO33:$CB33)+SUMIF(pm.35!$BO$7:$CB$7,CB$7,pm.35!$BO33:$CB33)</f>
        <v>0</v>
      </c>
      <c r="CC34" s="351">
        <f>SUMIF(pm!$BO$7:$CB$7,CC$7,pm!$BO33:$CB33)+SUMIF(pm.35!$BO$7:$CB$7,CC$7,pm.35!$BO33:$CB33)</f>
        <v>0</v>
      </c>
      <c r="CD34" s="351">
        <f>SUMIF(pm!$BO$7:$CB$7,CD$7,pm!$BO33:$CB33)+SUMIF(pm.35!$BO$7:$CB$7,CD$7,pm.35!$BO33:$CB33)</f>
        <v>0</v>
      </c>
      <c r="CE34" s="351">
        <f>SUMIF(pm!$BO$7:$CB$7,CE$7,pm!$BO33:$CB33)+SUMIF(pm.35!$BO$7:$CB$7,CE$7,pm.35!$BO33:$CB33)</f>
        <v>0</v>
      </c>
      <c r="CF34" s="351">
        <f>SUMIF(pm!$BO$7:$CB$7,CF$7,pm!$BO33:$CB33)+SUMIF(pm.35!$BO$7:$CB$7,CF$7,pm.35!$BO33:$CB33)</f>
        <v>0</v>
      </c>
      <c r="CG34" s="351">
        <f>SUMIF(pm!$BO$7:$CB$7,CG$7,pm!$BO33:$CB33)+SUMIF(pm.35!$BO$7:$CB$7,CG$7,pm.35!$BO33:$CB33)</f>
        <v>0</v>
      </c>
      <c r="CH34" s="351">
        <f>SUMIF(pm!$BO$7:$CB$7,CH$7,pm!$BO33:$CB33)+SUMIF(pm.35!$BO$7:$CB$7,CH$7,pm.35!$BO33:$CB33)</f>
        <v>0</v>
      </c>
      <c r="CI34" s="351">
        <f>SUMIF(pm!$BO$7:$CB$7,CI$7,pm!$BO33:$CB33)+SUMIF(pm.35!$BO$7:$CB$7,CI$7,pm.35!$BO33:$CB33)</f>
        <v>0</v>
      </c>
      <c r="CJ34" s="351">
        <f>SUMIF(pm!$BO$7:$CB$7,CJ$7,pm!$BO33:$CB33)+SUMIF(pm.35!$BO$7:$CB$7,CJ$7,pm.35!$BO33:$CB33)</f>
        <v>0</v>
      </c>
      <c r="CK34" s="352">
        <f>SUMIF(pm!$BO$7:$CB$7,CK$7,pm!$BO33:$CB33)+SUMIF(pm.35!$BO$7:$CB$7,CK$7,pm.35!$BO33:$CB33)</f>
        <v>0</v>
      </c>
      <c r="CL34" s="267">
        <f t="shared" si="11"/>
        <v>0</v>
      </c>
      <c r="CM34" s="267">
        <f>SUMIF(pm!$CD$7:$CO$7,CM$7,pm!$CD33:$CO33)+SUMIF(pm.35!$CD$7:$CO$7,CM$7,pm.35!$CD33:$CO33)</f>
        <v>0</v>
      </c>
      <c r="CN34" s="267">
        <f>SUMIF(pm!$CD$7:$CO$7,CN$7,pm!$CD33:$CO33)+SUMIF(pm.35!$CD$7:$CO$7,CN$7,pm.35!$CD33:$CO33)</f>
        <v>0</v>
      </c>
      <c r="CO34" s="267">
        <f>SUMIF(pm!$CD$7:$CO$7,CO$7,pm!$CD33:$CO33)+SUMIF(pm.35!$CD$7:$CO$7,CO$7,pm.35!$CD33:$CO33)</f>
        <v>0</v>
      </c>
      <c r="CP34" s="267">
        <f>SUMIF(pm!$CD$7:$CO$7,CP$7,pm!$CD33:$CO33)+SUMIF(pm.35!$CD$7:$CO$7,CP$7,pm.35!$CD33:$CO33)</f>
        <v>0</v>
      </c>
      <c r="CQ34" s="267">
        <f>SUMIF(pm!$CD$7:$CO$7,CQ$7,pm!$CD33:$CO33)+SUMIF(pm.35!$CD$7:$CO$7,CQ$7,pm.35!$CD33:$CO33)</f>
        <v>0</v>
      </c>
      <c r="CR34" s="267">
        <f>SUMIF(pm!$CD$7:$CO$7,CR$7,pm!$CD33:$CO33)+SUMIF(pm.35!$CD$7:$CO$7,CR$7,pm.35!$CD33:$CO33)</f>
        <v>0</v>
      </c>
      <c r="CS34" s="267">
        <f>SUMIF(pm!$CD$7:$CO$7,CS$7,pm!$CD33:$CO33)+SUMIF(pm.35!$CD$7:$CO$7,CS$7,pm.35!$CD33:$CO33)</f>
        <v>0</v>
      </c>
      <c r="CT34" s="267">
        <f>SUMIF(pm!$CD$7:$CO$7,CT$7,pm!$CD33:$CO33)+SUMIF(pm.35!$CD$7:$CO$7,CT$7,pm.35!$CD33:$CO33)</f>
        <v>0</v>
      </c>
      <c r="CU34" s="267">
        <f>SUMIF(pm!$CD$7:$CO$7,CU$7,pm!$CD33:$CO33)+SUMIF(pm.35!$CD$7:$CO$7,CU$7,pm.35!$CD33:$CO33)</f>
        <v>0</v>
      </c>
      <c r="CV34" s="267">
        <f>SUMIF(pm!$CD$7:$CO$7,CV$7,pm!$CD33:$CO33)+SUMIF(pm.35!$CD$7:$CO$7,CV$7,pm.35!$CD33:$CO33)</f>
        <v>0</v>
      </c>
      <c r="CW34" s="267">
        <f>SUMIF(pm!$CD$7:$CO$7,CW$7,pm!$CD33:$CO33)+SUMIF(pm.35!$CD$7:$CO$7,CW$7,pm.35!$CD33:$CO33)</f>
        <v>0</v>
      </c>
      <c r="CX34" s="267">
        <f>SUMIF(pm!$CD$7:$CO$7,CX$7,pm!$CD33:$CO33)+SUMIF(pm.35!$CD$7:$CO$7,CX$7,pm.35!$CD33:$CO33)</f>
        <v>0</v>
      </c>
      <c r="CY34" s="267">
        <f>SUMIF(pm!$CD$7:$CO$7,CY$7,pm!$CD33:$CO33)+SUMIF(pm.35!$CD$7:$CO$7,CY$7,pm.35!$CD33:$CO33)</f>
        <v>0</v>
      </c>
      <c r="CZ34" s="267">
        <f>SUMIF(pm!$CD$7:$CO$7,CZ$7,pm!$CD33:$CO33)+SUMIF(pm.35!$CD$7:$CO$7,CZ$7,pm.35!$CD33:$CO33)</f>
        <v>0</v>
      </c>
      <c r="DA34" s="267">
        <f t="shared" si="12"/>
        <v>0</v>
      </c>
      <c r="DB34" s="267">
        <f t="shared" si="13"/>
        <v>0</v>
      </c>
      <c r="DC34" s="267">
        <f t="shared" si="14"/>
        <v>0</v>
      </c>
      <c r="DD34" s="248">
        <f>DC34-coal!AS32</f>
        <v>0</v>
      </c>
      <c r="DE34" s="268">
        <f t="shared" si="17"/>
        <v>0</v>
      </c>
      <c r="DF34" s="269">
        <f t="shared" si="17"/>
        <v>0</v>
      </c>
      <c r="DG34" s="269">
        <f t="shared" si="17"/>
        <v>0</v>
      </c>
      <c r="DH34" s="269">
        <f t="shared" si="17"/>
        <v>0</v>
      </c>
      <c r="DI34" s="269">
        <f t="shared" si="17"/>
        <v>0</v>
      </c>
      <c r="DJ34" s="269">
        <f t="shared" si="17"/>
        <v>0</v>
      </c>
      <c r="DK34" s="269">
        <f t="shared" si="17"/>
        <v>0</v>
      </c>
      <c r="DL34" s="269">
        <f t="shared" si="17"/>
        <v>0</v>
      </c>
      <c r="DM34" s="269">
        <f t="shared" si="17"/>
        <v>0</v>
      </c>
      <c r="DN34" s="269">
        <f t="shared" si="17"/>
        <v>0</v>
      </c>
      <c r="DO34" s="269">
        <f t="shared" si="18"/>
        <v>0</v>
      </c>
      <c r="DP34" s="269">
        <f t="shared" si="18"/>
        <v>0</v>
      </c>
      <c r="DQ34" s="269">
        <f t="shared" si="18"/>
        <v>0</v>
      </c>
      <c r="DR34" s="269">
        <f t="shared" si="18"/>
        <v>0</v>
      </c>
      <c r="DS34" s="269">
        <f t="shared" si="18"/>
        <v>0</v>
      </c>
      <c r="DT34" s="269">
        <f t="shared" si="18"/>
        <v>0</v>
      </c>
      <c r="DU34" s="269">
        <f t="shared" si="18"/>
        <v>0</v>
      </c>
      <c r="DV34" s="269">
        <f t="shared" si="18"/>
        <v>0</v>
      </c>
      <c r="DW34" s="269">
        <f t="shared" si="18"/>
        <v>0</v>
      </c>
      <c r="DX34" s="270">
        <f t="shared" si="18"/>
        <v>0</v>
      </c>
      <c r="DY34" s="271">
        <f t="shared" si="5"/>
        <v>0</v>
      </c>
      <c r="EA34" s="293">
        <f>SUMIF(kau!$AI$7:$BD$7,EA$7,kau!$AI33:$BD33)+SUMIF(pm.35!$GF$7:$GW$7,EA$7,pm.35!$GF33:$GW33)+SUMIF(pm!$GF$7:$GW$7,EA$7,pm!$GF33:$GW33)</f>
        <v>0</v>
      </c>
      <c r="EB34" s="294">
        <f>SUMIF(kau!$AI$7:$BD$7,EB$7,kau!$AI33:$BD33)+SUMIF(pm.35!$GF$7:$GW$7,EB$7,pm.35!$GF33:$GW33)+SUMIF(pm!$GF$7:$GW$7,EB$7,pm!$GF33:$GW33)</f>
        <v>0</v>
      </c>
      <c r="EC34" s="294">
        <f>SUMIF(kau!$AI$7:$BD$7,EC$7,kau!$AI33:$BD33)+SUMIF(pm.35!$GF$7:$GW$7,EC$7,pm.35!$GF33:$GW33)+SUMIF(pm!$GF$7:$GW$7,EC$7,pm!$GF33:$GW33)</f>
        <v>0</v>
      </c>
      <c r="ED34" s="294">
        <f>SUMIF(kau!$AI$7:$BD$7,ED$7,kau!$AI33:$BD33)+SUMIF(pm.35!$GF$7:$GW$7,ED$7,pm.35!$GF33:$GW33)+SUMIF(pm!$GF$7:$GW$7,ED$7,pm!$GF33:$GW33)</f>
        <v>0</v>
      </c>
      <c r="EE34" s="294">
        <f>SUMIF(kau!$AI$7:$BD$7,EE$7,kau!$AI33:$BD33)+SUMIF(pm.35!$GF$7:$GW$7,EE$7,pm.35!$GF33:$GW33)+SUMIF(pm!$GF$7:$GW$7,EE$7,pm!$GF33:$GW33)</f>
        <v>0</v>
      </c>
      <c r="EF34" s="294">
        <f>SUMIF(kau!$AI$7:$BD$7,EF$7,kau!$AI33:$BD33)+SUMIF(pm.35!$GF$7:$GW$7,EF$7,pm.35!$GF33:$GW33)+SUMIF(pm!$GF$7:$GW$7,EF$7,pm!$GF33:$GW33)</f>
        <v>0</v>
      </c>
      <c r="EG34" s="294">
        <f>SUMIF(kau!$AI$7:$BD$7,EG$7,kau!$AI33:$BD33)+SUMIF(pm.35!$GF$7:$GW$7,EG$7,pm.35!$GF33:$GW33)+SUMIF(pm!$GF$7:$GW$7,EG$7,pm!$GF33:$GW33)</f>
        <v>0</v>
      </c>
      <c r="EH34" s="294">
        <f>SUMIF(kau!$AI$7:$BD$7,EH$7,kau!$AI33:$BD33)+SUMIF(pm.35!$GF$7:$GW$7,EH$7,pm.35!$GF33:$GW33)+SUMIF(pm!$GF$7:$GW$7,EH$7,pm!$GF33:$GW33)</f>
        <v>0</v>
      </c>
      <c r="EI34" s="294">
        <f>SUMIF(kau!$AI$7:$BD$7,EI$7,kau!$AI33:$BD33)+SUMIF(pm.35!$GF$7:$GW$7,EI$7,pm.35!$GF33:$GW33)+SUMIF(pm!$GF$7:$GW$7,EI$7,pm!$GF33:$GW33)</f>
        <v>0</v>
      </c>
      <c r="EJ34" s="294">
        <f>SUMIF(kau!$AI$7:$BD$7,EJ$7,kau!$AI33:$BD33)+SUMIF(pm.35!$GF$7:$GW$7,EJ$7,pm.35!$GF33:$GW33)+SUMIF(pm!$GF$7:$GW$7,EJ$7,pm!$GF33:$GW33)</f>
        <v>0</v>
      </c>
      <c r="EK34" s="294">
        <f>SUMIF(kau!$AI$7:$BD$7,EK$7,kau!$AI33:$BD33)+SUMIF(pm.35!$GF$7:$GW$7,EK$7,pm.35!$GF33:$GW33)+SUMIF(pm!$GF$7:$GW$7,EK$7,pm!$GF33:$GW33)</f>
        <v>0</v>
      </c>
      <c r="EL34" s="294">
        <f>SUMIF(kau!$AI$7:$BD$7,EL$7,kau!$AI33:$BD33)+SUMIF(pm.35!$GF$7:$GW$7,EL$7,pm.35!$GF33:$GW33)+SUMIF(pm!$GF$7:$GW$7,EL$7,pm!$GF33:$GW33)</f>
        <v>0</v>
      </c>
      <c r="EM34" s="294">
        <f>SUMIF(kau!$AI$7:$BD$7,EM$7,kau!$AI33:$BD33)+SUMIF(pm.35!$GF$7:$GW$7,EM$7,pm.35!$GF33:$GW33)+SUMIF(pm!$GF$7:$GW$7,EM$7,pm!$GF33:$GW33)</f>
        <v>0</v>
      </c>
      <c r="EN34" s="294">
        <f>SUMIF(kau!$AI$7:$BD$7,EN$7,kau!$AI33:$BD33)+SUMIF(pm.35!$GF$7:$GW$7,EN$7,pm.35!$GF33:$GW33)+SUMIF(pm!$GF$7:$GW$7,EN$7,pm!$GF33:$GW33)</f>
        <v>0</v>
      </c>
      <c r="EO34" s="294">
        <f>SUMIF(kau!$AI$7:$BD$7,EO$7,kau!$AI33:$BD33)+SUMIF(pm.35!$GF$7:$GW$7,EO$7,pm.35!$GF33:$GW33)+SUMIF(pm!$GF$7:$GW$7,EO$7,pm!$GF33:$GW33)</f>
        <v>0</v>
      </c>
      <c r="EP34" s="294">
        <f>SUMIF(kau!$AI$7:$BD$7,EP$7,kau!$AI33:$BD33)+SUMIF(pm.35!$GF$7:$GW$7,EP$7,pm.35!$GF33:$GW33)+SUMIF(pm!$GF$7:$GW$7,EP$7,pm!$GF33:$GW33)</f>
        <v>0</v>
      </c>
      <c r="EQ34" s="294">
        <f>SUMIF(kau!$AI$7:$BD$7,EQ$7,kau!$AI33:$BD33)+SUMIF(pm.35!$GF$7:$GW$7,EQ$7,pm.35!$GF33:$GW33)+SUMIF(pm!$GF$7:$GW$7,EQ$7,pm!$GF33:$GW33)</f>
        <v>0</v>
      </c>
      <c r="ER34" s="294">
        <f>SUMIF(kau!$AI$7:$BD$7,ER$7,kau!$AI33:$BD33)+SUMIF(pm.35!$GF$7:$GW$7,ER$7,pm.35!$GF33:$GW33)+SUMIF(pm!$GF$7:$GW$7,ER$7,pm!$GF33:$GW33)</f>
        <v>0</v>
      </c>
      <c r="ES34" s="294">
        <f>SUMIF(kau!$AI$7:$BD$7,ES$7,kau!$AI33:$BD33)+SUMIF(pm.35!$GF$7:$GW$7,ES$7,pm.35!$GF33:$GW33)+SUMIF(pm!$GF$7:$GW$7,ES$7,pm!$GF33:$GW33)</f>
        <v>0</v>
      </c>
      <c r="ET34" s="311">
        <f>SUMIF(kau!$AI$7:$BD$7,ET$7,kau!$AI33:$BD33)+SUMIF(pm.35!$GF$7:$GW$7,ET$7,pm.35!$GF33:$GW33)+SUMIF(pm!$GF$7:$GW$7,ET$7,pm!$GF33:$GW33)</f>
        <v>0</v>
      </c>
      <c r="EU34" s="314">
        <f t="shared" si="6"/>
        <v>0</v>
      </c>
    </row>
    <row r="35" spans="1:151" ht="12" customHeight="1">
      <c r="A35" s="273">
        <f t="shared" si="7"/>
        <v>45165</v>
      </c>
      <c r="B35" s="350">
        <f>SUMIF(pm.35!$C$7:$M$7,B$7,pm.35!$C34:$M34)+SUMIF(pm!$C$7:$M$7,B$7,pm!$C34:$M34)+SUMIF(kau!$M$7:$Q$7,B$7,kau!$M34:$Q34)</f>
        <v>0</v>
      </c>
      <c r="C35" s="351">
        <f>SUMIF(pm.35!$C$7:$M$7,C$7,pm.35!$C34:$M34)+SUMIF(pm!$C$7:$M$7,C$7,pm!$C34:$M34)+SUMIF(kau!$M$7:$Q$7,C$7,kau!$M34:$Q34)</f>
        <v>0</v>
      </c>
      <c r="D35" s="351">
        <f>SUMIF(pm.35!$C$7:$M$7,D$7,pm.35!$C34:$M34)+SUMIF(pm!$C$7:$M$7,D$7,pm!$C34:$M34)+SUMIF(kau!$M$7:$Q$7,D$7,kau!$M34:$Q34)</f>
        <v>0</v>
      </c>
      <c r="E35" s="351">
        <f>SUMIF(pm.35!$C$7:$M$7,E$7,pm.35!$C34:$M34)+SUMIF(pm!$C$7:$M$7,E$7,pm!$C34:$M34)+SUMIF(kau!$M$7:$Q$7,E$7,kau!$M34:$Q34)</f>
        <v>0</v>
      </c>
      <c r="F35" s="351">
        <f>SUMIF(pm.35!$C$7:$M$7,F$7,pm.35!$C34:$M34)+SUMIF(pm!$C$7:$M$7,F$7,pm!$C34:$M34)+SUMIF(kau!$M$7:$Q$7,F$7,kau!$M34:$Q34)</f>
        <v>0</v>
      </c>
      <c r="G35" s="351">
        <f>SUMIF(pm.35!$C$7:$M$7,G$7,pm.35!$C34:$M34)+SUMIF(pm!$C$7:$M$7,G$7,pm!$C34:$M34)+SUMIF(kau!$M$7:$Q$7,G$7,kau!$M34:$Q34)</f>
        <v>0</v>
      </c>
      <c r="H35" s="351">
        <f>SUMIF(pm.35!$C$7:$M$7,H$7,pm.35!$C34:$M34)+SUMIF(pm!$C$7:$M$7,H$7,pm!$C34:$M34)+SUMIF(kau!$M$7:$Q$7,H$7,kau!$M34:$Q34)</f>
        <v>0</v>
      </c>
      <c r="I35" s="351">
        <f>SUMIF(pm.35!$C$7:$M$7,I$7,pm.35!$C34:$M34)+SUMIF(pm!$C$7:$M$7,I$7,pm!$C34:$M34)+SUMIF(kau!$M$7:$Q$7,I$7,kau!$M34:$Q34)</f>
        <v>0</v>
      </c>
      <c r="J35" s="351">
        <f>SUMIF(pm.35!$C$7:$M$7,J$7,pm.35!$C34:$M34)+SUMIF(pm!$C$7:$M$7,J$7,pm!$C34:$M34)+SUMIF(kau!$M$7:$Q$7,J$7,kau!$M34:$Q34)</f>
        <v>0</v>
      </c>
      <c r="K35" s="351">
        <f>SUMIF(pm.35!$C$7:$M$7,K$7,pm.35!$C34:$M34)+SUMIF(pm!$C$7:$M$7,K$7,pm!$C34:$M34)+SUMIF(kau!$M$7:$Q$7,K$7,kau!$M34:$Q34)</f>
        <v>0</v>
      </c>
      <c r="L35" s="351">
        <f>SUMIF(pm.35!$C$7:$M$7,L$7,pm.35!$C34:$M34)+SUMIF(pm!$C$7:$M$7,L$7,pm!$C34:$M34)+SUMIF(kau!$M$7:$Q$7,L$7,kau!$M34:$Q34)</f>
        <v>0</v>
      </c>
      <c r="M35" s="351">
        <f>SUMIF(pm.35!$C$7:$M$7,M$7,pm.35!$C34:$M34)+SUMIF(pm!$C$7:$M$7,M$7,pm!$C34:$M34)+SUMIF(kau!$M$7:$Q$7,M$7,kau!$M34:$Q34)</f>
        <v>0</v>
      </c>
      <c r="N35" s="352">
        <f>SUMIF(pm.35!$C$7:$M$7,N$7,pm.35!$C34:$M34)+SUMIF(pm!$C$7:$M$7,N$7,pm!$C34:$M34)+SUMIF(kau!$M$7:$Q$7,N$7,kau!$M34:$Q34)</f>
        <v>0</v>
      </c>
      <c r="O35" s="267">
        <f t="shared" si="0"/>
        <v>0</v>
      </c>
      <c r="P35" s="351">
        <f>SUMIF(pm!$O$7:$Z$7,P$7,pm!$O34:$Z34)+SUMIF(pm.35!$O$7:$Z$7,P$7,pm.35!$O34:$Z34)+SUMIF(kau!$S$7:$AG$7,P$7,kau!$S34:$AG34)</f>
        <v>0</v>
      </c>
      <c r="Q35" s="351">
        <f>SUMIF(pm!$O$7:$Z$7,Q$7,pm!$O34:$Z34)+SUMIF(pm.35!$O$7:$Z$7,Q$7,pm.35!$O34:$Z34)+SUMIF(kau!$S$7:$AG$7,Q$7,kau!$S34:$AG34)</f>
        <v>0</v>
      </c>
      <c r="R35" s="351">
        <f>SUMIF(pm!$O$7:$Z$7,R$7,pm!$O34:$Z34)+SUMIF(pm.35!$O$7:$Z$7,R$7,pm.35!$O34:$Z34)+SUMIF(kau!$S$7:$AG$7,R$7,kau!$S34:$AG34)</f>
        <v>0</v>
      </c>
      <c r="S35" s="351">
        <f>SUMIF(pm!$O$7:$Z$7,S$7,pm!$O34:$Z34)+SUMIF(pm.35!$O$7:$Z$7,S$7,pm.35!$O34:$Z34)+SUMIF(kau!$S$7:$AG$7,S$7,kau!$S34:$AG34)</f>
        <v>0</v>
      </c>
      <c r="T35" s="351">
        <f>SUMIF(pm!$O$7:$Z$7,T$7,pm!$O34:$Z34)+SUMIF(pm.35!$O$7:$Z$7,T$7,pm.35!$O34:$Z34)+SUMIF(kau!$S$7:$AG$7,T$7,kau!$S34:$AG34)</f>
        <v>0</v>
      </c>
      <c r="U35" s="351">
        <f>SUMIF(pm!$O$7:$Z$7,U$7,pm!$O34:$Z34)+SUMIF(pm.35!$O$7:$Z$7,U$7,pm.35!$O34:$Z34)+SUMIF(kau!$S$7:$AG$7,U$7,kau!$S34:$AG34)</f>
        <v>0</v>
      </c>
      <c r="V35" s="351">
        <f>SUMIF(pm!$O$7:$Z$7,V$7,pm!$O34:$Z34)+SUMIF(pm.35!$O$7:$Z$7,V$7,pm.35!$O34:$Z34)+SUMIF(kau!$S$7:$AG$7,V$7,kau!$S34:$AG34)</f>
        <v>0</v>
      </c>
      <c r="W35" s="351">
        <f>SUMIF(pm!$O$7:$Z$7,W$7,pm!$O34:$Z34)+SUMIF(pm.35!$O$7:$Z$7,W$7,pm.35!$O34:$Z34)+SUMIF(kau!$S$7:$AG$7,W$7,kau!$S34:$AG34)</f>
        <v>0</v>
      </c>
      <c r="X35" s="351">
        <f>SUMIF(pm!$O$7:$Z$7,X$7,pm!$O34:$Z34)+SUMIF(pm.35!$O$7:$Z$7,X$7,pm.35!$O34:$Z34)+SUMIF(kau!$S$7:$AG$7,X$7,kau!$S34:$AG34)</f>
        <v>0</v>
      </c>
      <c r="Y35" s="351">
        <f>SUMIF(pm!$O$7:$Z$7,Y$7,pm!$O34:$Z34)+SUMIF(pm.35!$O$7:$Z$7,Y$7,pm.35!$O34:$Z34)+SUMIF(kau!$S$7:$AG$7,Y$7,kau!$S34:$AG34)</f>
        <v>0</v>
      </c>
      <c r="Z35" s="351">
        <f>SUMIF(pm!$O$7:$Z$7,Z$7,pm!$O34:$Z34)+SUMIF(pm.35!$O$7:$Z$7,Z$7,pm.35!$O34:$Z34)+SUMIF(kau!$S$7:$AG$7,Z$7,kau!$S34:$AG34)</f>
        <v>0</v>
      </c>
      <c r="AA35" s="351">
        <f>SUMIF(pm!$O$7:$Z$7,AA$7,pm!$O34:$Z34)+SUMIF(pm.35!$O$7:$Z$7,AA$7,pm.35!$O34:$Z34)+SUMIF(kau!$S$7:$AG$7,AA$7,kau!$S34:$AG34)</f>
        <v>0</v>
      </c>
      <c r="AB35" s="351">
        <f>SUMIF(pm!$O$7:$Z$7,AB$7,pm!$O34:$Z34)+SUMIF(pm.35!$O$7:$Z$7,AB$7,pm.35!$O34:$Z34)+SUMIF(kau!$S$7:$AG$7,AB$7,kau!$S34:$AG34)</f>
        <v>0</v>
      </c>
      <c r="AC35" s="351">
        <f>SUMIF(pm!$O$7:$Z$7,AC$7,pm!$O34:$Z34)+SUMIF(pm.35!$O$7:$Z$7,AC$7,pm.35!$O34:$Z34)+SUMIF(kau!$S$7:$AG$7,AC$7,kau!$S34:$AG34)</f>
        <v>0</v>
      </c>
      <c r="AD35" s="352">
        <f>SUMIF(pm!$O$7:$Z$7,AD$7,pm!$O34:$Z34)+SUMIF(pm.35!$O$7:$Z$7,AD$7,pm.35!$O34:$Z34)+SUMIF(kau!$S$7:$AG$7,AD$7,kau!$S34:$AG34)</f>
        <v>0</v>
      </c>
      <c r="AE35" s="267">
        <f t="shared" si="8"/>
        <v>0</v>
      </c>
      <c r="AF35" s="351">
        <f>SUMIF(pm!$AB$7:$AM$7,AF$7,pm!$AB34:$AM34)+SUMIF(pm.35!$AB$7:$AM$7,AF$7,pm.35!$AB34:$AM34)</f>
        <v>0</v>
      </c>
      <c r="AG35" s="351">
        <f>SUMIF(pm!$AB$7:$AM$7,AG$7,pm!$AB34:$AM34)+SUMIF(pm.35!$AB$7:$AM$7,AG$7,pm.35!$AB34:$AM34)</f>
        <v>0</v>
      </c>
      <c r="AH35" s="351">
        <f>SUMIF(pm!$AB$7:$AM$7,AH$7,pm!$AB34:$AM34)+SUMIF(pm.35!$AB$7:$AM$7,AH$7,pm.35!$AB34:$AM34)</f>
        <v>0</v>
      </c>
      <c r="AI35" s="351">
        <f>SUMIF(pm!$AB$7:$AM$7,AI$7,pm!$AB34:$AM34)+SUMIF(pm.35!$AB$7:$AM$7,AI$7,pm.35!$AB34:$AM34)</f>
        <v>0</v>
      </c>
      <c r="AJ35" s="351">
        <f>SUMIF(pm!$AB$7:$AM$7,AJ$7,pm!$AB34:$AM34)+SUMIF(pm.35!$AB$7:$AM$7,AJ$7,pm.35!$AB34:$AM34)</f>
        <v>0</v>
      </c>
      <c r="AK35" s="351">
        <f>SUMIF(pm!$AB$7:$AM$7,AK$7,pm!$AB34:$AM34)+SUMIF(pm.35!$AB$7:$AM$7,AK$7,pm.35!$AB34:$AM34)</f>
        <v>0</v>
      </c>
      <c r="AL35" s="351">
        <f>SUMIF(pm!$AB$7:$AM$7,AL$7,pm!$AB34:$AM34)+SUMIF(pm.35!$AB$7:$AM$7,AL$7,pm.35!$AB34:$AM34)</f>
        <v>0</v>
      </c>
      <c r="AM35" s="351">
        <f>SUMIF(pm!$AB$7:$AM$7,AM$7,pm!$AB34:$AM34)+SUMIF(pm.35!$AB$7:$AM$7,AM$7,pm.35!$AB34:$AM34)</f>
        <v>0</v>
      </c>
      <c r="AN35" s="351">
        <f>SUMIF(pm!$AB$7:$AM$7,AN$7,pm!$AB34:$AM34)+SUMIF(pm.35!$AB$7:$AM$7,AN$7,pm.35!$AB34:$AM34)</f>
        <v>0</v>
      </c>
      <c r="AO35" s="351">
        <f>SUMIF(pm!$AB$7:$AM$7,AO$7,pm!$AB34:$AM34)+SUMIF(pm.35!$AB$7:$AM$7,AO$7,pm.35!$AB34:$AM34)</f>
        <v>0</v>
      </c>
      <c r="AP35" s="351">
        <f>SUMIF(pm!$AB$7:$AM$7,AP$7,pm!$AB34:$AM34)+SUMIF(pm.35!$AB$7:$AM$7,AP$7,pm.35!$AB34:$AM34)</f>
        <v>0</v>
      </c>
      <c r="AQ35" s="351">
        <f>SUMIF(pm!$AB$7:$AM$7,AQ$7,pm!$AB34:$AM34)+SUMIF(pm.35!$AB$7:$AM$7,AQ$7,pm.35!$AB34:$AM34)</f>
        <v>0</v>
      </c>
      <c r="AR35" s="351">
        <f>SUMIF(pm!$AB$7:$AM$7,AR$7,pm!$AB34:$AM34)+SUMIF(pm.35!$AB$7:$AM$7,AR$7,pm.35!$AB34:$AM34)</f>
        <v>0</v>
      </c>
      <c r="AS35" s="352">
        <f>SUMIF(pm!$AB$7:$AM$7,AS$7,pm!$AB34:$AM34)+SUMIF(pm.35!$AB$7:$AM$7,AS$7,pm.35!$AB34:$AM34)</f>
        <v>0</v>
      </c>
      <c r="AT35" s="267">
        <f t="shared" si="1"/>
        <v>0</v>
      </c>
      <c r="AU35" s="351">
        <f>SUMIF(pm!$AO$7:$BB$7,AU$7,pm!$AO34:$BB34)+SUMIF(pm.35!$AO$7:$BB$7,AU$7,pm.35!$AO34:$BB34)</f>
        <v>0</v>
      </c>
      <c r="AV35" s="351">
        <f>SUMIF(pm!$AO$7:$BB$7,AV$7,pm!$AO34:$BB34)+SUMIF(pm.35!$AO$7:$BB$7,AV$7,pm.35!$AO34:$BB34)</f>
        <v>0</v>
      </c>
      <c r="AW35" s="351">
        <f>SUMIF(pm!$AO$7:$BB$7,AW$7,pm!$AO34:$BB34)+SUMIF(pm.35!$AO$7:$BB$7,AW$7,pm.35!$AO34:$BB34)</f>
        <v>0</v>
      </c>
      <c r="AX35" s="351">
        <f>SUMIF(pm!$AO$7:$BB$7,AX$7,pm!$AO34:$BB34)+SUMIF(pm.35!$AO$7:$BB$7,AX$7,pm.35!$AO34:$BB34)</f>
        <v>0</v>
      </c>
      <c r="AY35" s="351">
        <f>SUMIF(pm!$AO$7:$BB$7,AY$7,pm!$AO34:$BB34)+SUMIF(pm.35!$AO$7:$BB$7,AY$7,pm.35!$AO34:$BB34)</f>
        <v>0</v>
      </c>
      <c r="AZ35" s="351">
        <f>SUMIF(pm!$AO$7:$BB$7,AZ$7,pm!$AO34:$BB34)+SUMIF(pm.35!$AO$7:$BB$7,AZ$7,pm.35!$AO34:$BB34)</f>
        <v>0</v>
      </c>
      <c r="BA35" s="351">
        <f>SUMIF(pm!$AO$7:$BB$7,BA$7,pm!$AO34:$BB34)+SUMIF(pm.35!$AO$7:$BB$7,BA$7,pm.35!$AO34:$BB34)</f>
        <v>0</v>
      </c>
      <c r="BB35" s="351">
        <f>SUMIF(pm!$AO$7:$BB$7,BB$7,pm!$AO34:$BB34)+SUMIF(pm.35!$AO$7:$BB$7,BB$7,pm.35!$AO34:$BB34)</f>
        <v>0</v>
      </c>
      <c r="BC35" s="351">
        <f>SUMIF(pm!$AO$7:$BB$7,BC$7,pm!$AO34:$BB34)+SUMIF(pm.35!$AO$7:$BB$7,BC$7,pm.35!$AO34:$BB34)</f>
        <v>0</v>
      </c>
      <c r="BD35" s="351">
        <f>SUMIF(pm!$AO$7:$BB$7,BD$7,pm!$AO34:$BB34)+SUMIF(pm.35!$AO$7:$BB$7,BD$7,pm.35!$AO34:$BB34)</f>
        <v>0</v>
      </c>
      <c r="BE35" s="351">
        <f>SUMIF(pm!$AO$7:$BB$7,BE$7,pm!$AO34:$BB34)+SUMIF(pm.35!$AO$7:$BB$7,BE$7,pm.35!$AO34:$BB34)</f>
        <v>0</v>
      </c>
      <c r="BF35" s="351">
        <f>SUMIF(pm!$AO$7:$BB$7,BF$7,pm!$AO34:$BB34)+SUMIF(pm.35!$AO$7:$BB$7,BF$7,pm.35!$AO34:$BB34)</f>
        <v>0</v>
      </c>
      <c r="BG35" s="351">
        <f>SUMIF(pm!$AO$7:$BB$7,BG$7,pm!$AO34:$BB34)+SUMIF(pm.35!$AO$7:$BB$7,BG$7,pm.35!$AO34:$BB34)</f>
        <v>0</v>
      </c>
      <c r="BH35" s="352">
        <f>SUMIF(pm!$AO$7:$BB$7,BH$7,pm!$AO34:$BB34)+SUMIF(pm.35!$AO$7:$BB$7,BH$7,pm.35!$AO34:$BB34)</f>
        <v>0</v>
      </c>
      <c r="BI35" s="267">
        <f t="shared" si="9"/>
        <v>0</v>
      </c>
      <c r="BJ35" s="267">
        <f>SUMIF(pm!$BD$7:$BM$7,BJ$7,pm!$BD34:$BM34)+SUMIF(pm.35!$BD$7:$BM$7,BJ$7,pm.35!$BD34:$BM34)</f>
        <v>0</v>
      </c>
      <c r="BK35" s="267">
        <f>SUMIF(pm!$BD$7:$BM$7,BK$7,pm!$BD34:$BM34)+SUMIF(pm.35!$BD$7:$BM$7,BK$7,pm.35!$BD34:$BM34)</f>
        <v>0</v>
      </c>
      <c r="BL35" s="267">
        <f>SUMIF(pm!$BD$7:$BM$7,BL$7,pm!$BD34:$BM34)+SUMIF(pm.35!$BD$7:$BM$7,BL$7,pm.35!$BD34:$BM34)</f>
        <v>0</v>
      </c>
      <c r="BM35" s="267">
        <f>SUMIF(pm!$BD$7:$BM$7,BM$7,pm!$BD34:$BM34)+SUMIF(pm.35!$BD$7:$BM$7,BM$7,pm.35!$BD34:$BM34)</f>
        <v>0</v>
      </c>
      <c r="BN35" s="267">
        <f>SUMIF(pm!$BD$7:$BM$7,BN$7,pm!$BD34:$BM34)+SUMIF(pm.35!$BD$7:$BM$7,BN$7,pm.35!$BD34:$BM34)</f>
        <v>0</v>
      </c>
      <c r="BO35" s="267">
        <f>SUMIF(pm!$BD$7:$BM$7,BO$7,pm!$BD34:$BM34)+SUMIF(pm.35!$BD$7:$BM$7,BO$7,pm.35!$BD34:$BM34)</f>
        <v>0</v>
      </c>
      <c r="BP35" s="267">
        <f>SUMIF(pm!$BD$7:$BM$7,BP$7,pm!$BD34:$BM34)+SUMIF(pm.35!$BD$7:$BM$7,BP$7,pm.35!$BD34:$BM34)</f>
        <v>0</v>
      </c>
      <c r="BQ35" s="267">
        <f>SUMIF(pm!$BD$7:$BM$7,BQ$7,pm!$BD34:$BM34)+SUMIF(pm.35!$BD$7:$BM$7,BQ$7,pm.35!$BD34:$BM34)</f>
        <v>0</v>
      </c>
      <c r="BR35" s="267">
        <f>SUMIF(pm!$BD$7:$BM$7,BR$7,pm!$BD34:$BM34)+SUMIF(pm.35!$BD$7:$BM$7,BR$7,pm.35!$BD34:$BM34)</f>
        <v>0</v>
      </c>
      <c r="BS35" s="267">
        <f>SUMIF(pm!$BD$7:$BM$7,BS$7,pm!$BD34:$BM34)+SUMIF(pm.35!$BD$7:$BM$7,BS$7,pm.35!$BD34:$BM34)</f>
        <v>0</v>
      </c>
      <c r="BT35" s="267">
        <f t="shared" si="10"/>
        <v>0</v>
      </c>
      <c r="BU35" s="267">
        <f t="shared" si="2"/>
        <v>0</v>
      </c>
      <c r="BV35" s="350">
        <f>SUMIF(pm!$BO$7:$CB$7,BV$7,pm!$BO34:$CB34)+SUMIF(pm.35!$BO$7:$CB$7,BV$7,pm.35!$BO34:$CB34)</f>
        <v>0</v>
      </c>
      <c r="BW35" s="351">
        <f>SUMIF(pm!$BO$7:$CB$7,BW$7,pm!$BO34:$CB34)+SUMIF(pm.35!$BO$7:$CB$7,BW$7,pm.35!$BO34:$CB34)</f>
        <v>0</v>
      </c>
      <c r="BX35" s="351">
        <f>SUMIF(pm!$BO$7:$CB$7,BX$7,pm!$BO34:$CB34)+SUMIF(pm.35!$BO$7:$CB$7,BX$7,pm.35!$BO34:$CB34)</f>
        <v>0</v>
      </c>
      <c r="BY35" s="351">
        <f>SUMIF(pm!$BO$7:$CB$7,BY$7,pm!$BO34:$CB34)+SUMIF(pm.35!$BO$7:$CB$7,BY$7,pm.35!$BO34:$CB34)</f>
        <v>0</v>
      </c>
      <c r="BZ35" s="351">
        <f>SUMIF(pm!$BO$7:$CB$7,BZ$7,pm!$BO34:$CB34)+SUMIF(pm.35!$BO$7:$CB$7,BZ$7,pm.35!$BO34:$CB34)</f>
        <v>0</v>
      </c>
      <c r="CA35" s="351">
        <f>SUMIF(pm!$BO$7:$CB$7,CA$7,pm!$BO34:$CB34)+SUMIF(pm.35!$BO$7:$CB$7,CA$7,pm.35!$BO34:$CB34)</f>
        <v>0</v>
      </c>
      <c r="CB35" s="351">
        <f>SUMIF(pm!$BO$7:$CB$7,CB$7,pm!$BO34:$CB34)+SUMIF(pm.35!$BO$7:$CB$7,CB$7,pm.35!$BO34:$CB34)</f>
        <v>0</v>
      </c>
      <c r="CC35" s="351">
        <f>SUMIF(pm!$BO$7:$CB$7,CC$7,pm!$BO34:$CB34)+SUMIF(pm.35!$BO$7:$CB$7,CC$7,pm.35!$BO34:$CB34)</f>
        <v>0</v>
      </c>
      <c r="CD35" s="351">
        <f>SUMIF(pm!$BO$7:$CB$7,CD$7,pm!$BO34:$CB34)+SUMIF(pm.35!$BO$7:$CB$7,CD$7,pm.35!$BO34:$CB34)</f>
        <v>0</v>
      </c>
      <c r="CE35" s="351">
        <f>SUMIF(pm!$BO$7:$CB$7,CE$7,pm!$BO34:$CB34)+SUMIF(pm.35!$BO$7:$CB$7,CE$7,pm.35!$BO34:$CB34)</f>
        <v>0</v>
      </c>
      <c r="CF35" s="351">
        <f>SUMIF(pm!$BO$7:$CB$7,CF$7,pm!$BO34:$CB34)+SUMIF(pm.35!$BO$7:$CB$7,CF$7,pm.35!$BO34:$CB34)</f>
        <v>0</v>
      </c>
      <c r="CG35" s="351">
        <f>SUMIF(pm!$BO$7:$CB$7,CG$7,pm!$BO34:$CB34)+SUMIF(pm.35!$BO$7:$CB$7,CG$7,pm.35!$BO34:$CB34)</f>
        <v>0</v>
      </c>
      <c r="CH35" s="351">
        <f>SUMIF(pm!$BO$7:$CB$7,CH$7,pm!$BO34:$CB34)+SUMIF(pm.35!$BO$7:$CB$7,CH$7,pm.35!$BO34:$CB34)</f>
        <v>0</v>
      </c>
      <c r="CI35" s="351">
        <f>SUMIF(pm!$BO$7:$CB$7,CI$7,pm!$BO34:$CB34)+SUMIF(pm.35!$BO$7:$CB$7,CI$7,pm.35!$BO34:$CB34)</f>
        <v>0</v>
      </c>
      <c r="CJ35" s="351">
        <f>SUMIF(pm!$BO$7:$CB$7,CJ$7,pm!$BO34:$CB34)+SUMIF(pm.35!$BO$7:$CB$7,CJ$7,pm.35!$BO34:$CB34)</f>
        <v>0</v>
      </c>
      <c r="CK35" s="352">
        <f>SUMIF(pm!$BO$7:$CB$7,CK$7,pm!$BO34:$CB34)+SUMIF(pm.35!$BO$7:$CB$7,CK$7,pm.35!$BO34:$CB34)</f>
        <v>0</v>
      </c>
      <c r="CL35" s="267">
        <f t="shared" si="11"/>
        <v>0</v>
      </c>
      <c r="CM35" s="267">
        <f>SUMIF(pm!$CD$7:$CO$7,CM$7,pm!$CD34:$CO34)+SUMIF(pm.35!$CD$7:$CO$7,CM$7,pm.35!$CD34:$CO34)</f>
        <v>0</v>
      </c>
      <c r="CN35" s="267">
        <f>SUMIF(pm!$CD$7:$CO$7,CN$7,pm!$CD34:$CO34)+SUMIF(pm.35!$CD$7:$CO$7,CN$7,pm.35!$CD34:$CO34)</f>
        <v>0</v>
      </c>
      <c r="CO35" s="267">
        <f>SUMIF(pm!$CD$7:$CO$7,CO$7,pm!$CD34:$CO34)+SUMIF(pm.35!$CD$7:$CO$7,CO$7,pm.35!$CD34:$CO34)</f>
        <v>0</v>
      </c>
      <c r="CP35" s="267">
        <f>SUMIF(pm!$CD$7:$CO$7,CP$7,pm!$CD34:$CO34)+SUMIF(pm.35!$CD$7:$CO$7,CP$7,pm.35!$CD34:$CO34)</f>
        <v>0</v>
      </c>
      <c r="CQ35" s="267">
        <f>SUMIF(pm!$CD$7:$CO$7,CQ$7,pm!$CD34:$CO34)+SUMIF(pm.35!$CD$7:$CO$7,CQ$7,pm.35!$CD34:$CO34)</f>
        <v>0</v>
      </c>
      <c r="CR35" s="267">
        <f>SUMIF(pm!$CD$7:$CO$7,CR$7,pm!$CD34:$CO34)+SUMIF(pm.35!$CD$7:$CO$7,CR$7,pm.35!$CD34:$CO34)</f>
        <v>0</v>
      </c>
      <c r="CS35" s="267">
        <f>SUMIF(pm!$CD$7:$CO$7,CS$7,pm!$CD34:$CO34)+SUMIF(pm.35!$CD$7:$CO$7,CS$7,pm.35!$CD34:$CO34)</f>
        <v>0</v>
      </c>
      <c r="CT35" s="267">
        <f>SUMIF(pm!$CD$7:$CO$7,CT$7,pm!$CD34:$CO34)+SUMIF(pm.35!$CD$7:$CO$7,CT$7,pm.35!$CD34:$CO34)</f>
        <v>0</v>
      </c>
      <c r="CU35" s="267">
        <f>SUMIF(pm!$CD$7:$CO$7,CU$7,pm!$CD34:$CO34)+SUMIF(pm.35!$CD$7:$CO$7,CU$7,pm.35!$CD34:$CO34)</f>
        <v>0</v>
      </c>
      <c r="CV35" s="267">
        <f>SUMIF(pm!$CD$7:$CO$7,CV$7,pm!$CD34:$CO34)+SUMIF(pm.35!$CD$7:$CO$7,CV$7,pm.35!$CD34:$CO34)</f>
        <v>0</v>
      </c>
      <c r="CW35" s="267">
        <f>SUMIF(pm!$CD$7:$CO$7,CW$7,pm!$CD34:$CO34)+SUMIF(pm.35!$CD$7:$CO$7,CW$7,pm.35!$CD34:$CO34)</f>
        <v>0</v>
      </c>
      <c r="CX35" s="267">
        <f>SUMIF(pm!$CD$7:$CO$7,CX$7,pm!$CD34:$CO34)+SUMIF(pm.35!$CD$7:$CO$7,CX$7,pm.35!$CD34:$CO34)</f>
        <v>0</v>
      </c>
      <c r="CY35" s="267">
        <f>SUMIF(pm!$CD$7:$CO$7,CY$7,pm!$CD34:$CO34)+SUMIF(pm.35!$CD$7:$CO$7,CY$7,pm.35!$CD34:$CO34)</f>
        <v>0</v>
      </c>
      <c r="CZ35" s="267">
        <f>SUMIF(pm!$CD$7:$CO$7,CZ$7,pm!$CD34:$CO34)+SUMIF(pm.35!$CD$7:$CO$7,CZ$7,pm.35!$CD34:$CO34)</f>
        <v>0</v>
      </c>
      <c r="DA35" s="267">
        <f t="shared" si="12"/>
        <v>0</v>
      </c>
      <c r="DB35" s="267">
        <f t="shared" si="13"/>
        <v>0</v>
      </c>
      <c r="DC35" s="267">
        <f t="shared" si="14"/>
        <v>0</v>
      </c>
      <c r="DD35" s="248">
        <f>DC35-coal!AS33</f>
        <v>0</v>
      </c>
      <c r="DE35" s="268">
        <f t="shared" si="17"/>
        <v>0</v>
      </c>
      <c r="DF35" s="269">
        <f t="shared" si="17"/>
        <v>0</v>
      </c>
      <c r="DG35" s="269">
        <f t="shared" si="17"/>
        <v>0</v>
      </c>
      <c r="DH35" s="269">
        <f t="shared" si="17"/>
        <v>0</v>
      </c>
      <c r="DI35" s="269">
        <f t="shared" si="17"/>
        <v>0</v>
      </c>
      <c r="DJ35" s="269">
        <f t="shared" si="17"/>
        <v>0</v>
      </c>
      <c r="DK35" s="269">
        <f t="shared" si="17"/>
        <v>0</v>
      </c>
      <c r="DL35" s="269">
        <f t="shared" si="17"/>
        <v>0</v>
      </c>
      <c r="DM35" s="269">
        <f t="shared" si="17"/>
        <v>0</v>
      </c>
      <c r="DN35" s="269">
        <f t="shared" si="17"/>
        <v>0</v>
      </c>
      <c r="DO35" s="269">
        <f t="shared" si="18"/>
        <v>0</v>
      </c>
      <c r="DP35" s="269">
        <f t="shared" si="18"/>
        <v>0</v>
      </c>
      <c r="DQ35" s="269">
        <f t="shared" si="18"/>
        <v>0</v>
      </c>
      <c r="DR35" s="269">
        <f t="shared" si="18"/>
        <v>0</v>
      </c>
      <c r="DS35" s="269">
        <f t="shared" si="18"/>
        <v>0</v>
      </c>
      <c r="DT35" s="269">
        <f t="shared" si="18"/>
        <v>0</v>
      </c>
      <c r="DU35" s="269">
        <f t="shared" si="18"/>
        <v>0</v>
      </c>
      <c r="DV35" s="269">
        <f t="shared" si="18"/>
        <v>0</v>
      </c>
      <c r="DW35" s="269">
        <f t="shared" si="18"/>
        <v>0</v>
      </c>
      <c r="DX35" s="270">
        <f t="shared" si="18"/>
        <v>0</v>
      </c>
      <c r="DY35" s="271">
        <f t="shared" si="5"/>
        <v>0</v>
      </c>
      <c r="EA35" s="293">
        <f>SUMIF(kau!$AI$7:$BD$7,EA$7,kau!$AI34:$BD34)+SUMIF(pm.35!$GF$7:$GW$7,EA$7,pm.35!$GF34:$GW34)+SUMIF(pm!$GF$7:$GW$7,EA$7,pm!$GF34:$GW34)</f>
        <v>0</v>
      </c>
      <c r="EB35" s="294">
        <f>SUMIF(kau!$AI$7:$BD$7,EB$7,kau!$AI34:$BD34)+SUMIF(pm.35!$GF$7:$GW$7,EB$7,pm.35!$GF34:$GW34)+SUMIF(pm!$GF$7:$GW$7,EB$7,pm!$GF34:$GW34)</f>
        <v>0</v>
      </c>
      <c r="EC35" s="294">
        <f>SUMIF(kau!$AI$7:$BD$7,EC$7,kau!$AI34:$BD34)+SUMIF(pm.35!$GF$7:$GW$7,EC$7,pm.35!$GF34:$GW34)+SUMIF(pm!$GF$7:$GW$7,EC$7,pm!$GF34:$GW34)</f>
        <v>0</v>
      </c>
      <c r="ED35" s="294">
        <f>SUMIF(kau!$AI$7:$BD$7,ED$7,kau!$AI34:$BD34)+SUMIF(pm.35!$GF$7:$GW$7,ED$7,pm.35!$GF34:$GW34)+SUMIF(pm!$GF$7:$GW$7,ED$7,pm!$GF34:$GW34)</f>
        <v>0</v>
      </c>
      <c r="EE35" s="294">
        <f>SUMIF(kau!$AI$7:$BD$7,EE$7,kau!$AI34:$BD34)+SUMIF(pm.35!$GF$7:$GW$7,EE$7,pm.35!$GF34:$GW34)+SUMIF(pm!$GF$7:$GW$7,EE$7,pm!$GF34:$GW34)</f>
        <v>0</v>
      </c>
      <c r="EF35" s="294">
        <f>SUMIF(kau!$AI$7:$BD$7,EF$7,kau!$AI34:$BD34)+SUMIF(pm.35!$GF$7:$GW$7,EF$7,pm.35!$GF34:$GW34)+SUMIF(pm!$GF$7:$GW$7,EF$7,pm!$GF34:$GW34)</f>
        <v>0</v>
      </c>
      <c r="EG35" s="294">
        <f>SUMIF(kau!$AI$7:$BD$7,EG$7,kau!$AI34:$BD34)+SUMIF(pm.35!$GF$7:$GW$7,EG$7,pm.35!$GF34:$GW34)+SUMIF(pm!$GF$7:$GW$7,EG$7,pm!$GF34:$GW34)</f>
        <v>0</v>
      </c>
      <c r="EH35" s="294">
        <f>SUMIF(kau!$AI$7:$BD$7,EH$7,kau!$AI34:$BD34)+SUMIF(pm.35!$GF$7:$GW$7,EH$7,pm.35!$GF34:$GW34)+SUMIF(pm!$GF$7:$GW$7,EH$7,pm!$GF34:$GW34)</f>
        <v>0</v>
      </c>
      <c r="EI35" s="294">
        <f>SUMIF(kau!$AI$7:$BD$7,EI$7,kau!$AI34:$BD34)+SUMIF(pm.35!$GF$7:$GW$7,EI$7,pm.35!$GF34:$GW34)+SUMIF(pm!$GF$7:$GW$7,EI$7,pm!$GF34:$GW34)</f>
        <v>0</v>
      </c>
      <c r="EJ35" s="294">
        <f>SUMIF(kau!$AI$7:$BD$7,EJ$7,kau!$AI34:$BD34)+SUMIF(pm.35!$GF$7:$GW$7,EJ$7,pm.35!$GF34:$GW34)+SUMIF(pm!$GF$7:$GW$7,EJ$7,pm!$GF34:$GW34)</f>
        <v>0</v>
      </c>
      <c r="EK35" s="294">
        <f>SUMIF(kau!$AI$7:$BD$7,EK$7,kau!$AI34:$BD34)+SUMIF(pm.35!$GF$7:$GW$7,EK$7,pm.35!$GF34:$GW34)+SUMIF(pm!$GF$7:$GW$7,EK$7,pm!$GF34:$GW34)</f>
        <v>0</v>
      </c>
      <c r="EL35" s="294">
        <f>SUMIF(kau!$AI$7:$BD$7,EL$7,kau!$AI34:$BD34)+SUMIF(pm.35!$GF$7:$GW$7,EL$7,pm.35!$GF34:$GW34)+SUMIF(pm!$GF$7:$GW$7,EL$7,pm!$GF34:$GW34)</f>
        <v>0</v>
      </c>
      <c r="EM35" s="294">
        <f>SUMIF(kau!$AI$7:$BD$7,EM$7,kau!$AI34:$BD34)+SUMIF(pm.35!$GF$7:$GW$7,EM$7,pm.35!$GF34:$GW34)+SUMIF(pm!$GF$7:$GW$7,EM$7,pm!$GF34:$GW34)</f>
        <v>0</v>
      </c>
      <c r="EN35" s="294">
        <f>SUMIF(kau!$AI$7:$BD$7,EN$7,kau!$AI34:$BD34)+SUMIF(pm.35!$GF$7:$GW$7,EN$7,pm.35!$GF34:$GW34)+SUMIF(pm!$GF$7:$GW$7,EN$7,pm!$GF34:$GW34)</f>
        <v>0</v>
      </c>
      <c r="EO35" s="294">
        <f>SUMIF(kau!$AI$7:$BD$7,EO$7,kau!$AI34:$BD34)+SUMIF(pm.35!$GF$7:$GW$7,EO$7,pm.35!$GF34:$GW34)+SUMIF(pm!$GF$7:$GW$7,EO$7,pm!$GF34:$GW34)</f>
        <v>0</v>
      </c>
      <c r="EP35" s="294">
        <f>SUMIF(kau!$AI$7:$BD$7,EP$7,kau!$AI34:$BD34)+SUMIF(pm.35!$GF$7:$GW$7,EP$7,pm.35!$GF34:$GW34)+SUMIF(pm!$GF$7:$GW$7,EP$7,pm!$GF34:$GW34)</f>
        <v>0</v>
      </c>
      <c r="EQ35" s="294">
        <f>SUMIF(kau!$AI$7:$BD$7,EQ$7,kau!$AI34:$BD34)+SUMIF(pm.35!$GF$7:$GW$7,EQ$7,pm.35!$GF34:$GW34)+SUMIF(pm!$GF$7:$GW$7,EQ$7,pm!$GF34:$GW34)</f>
        <v>0</v>
      </c>
      <c r="ER35" s="294">
        <f>SUMIF(kau!$AI$7:$BD$7,ER$7,kau!$AI34:$BD34)+SUMIF(pm.35!$GF$7:$GW$7,ER$7,pm.35!$GF34:$GW34)+SUMIF(pm!$GF$7:$GW$7,ER$7,pm!$GF34:$GW34)</f>
        <v>0</v>
      </c>
      <c r="ES35" s="294">
        <f>SUMIF(kau!$AI$7:$BD$7,ES$7,kau!$AI34:$BD34)+SUMIF(pm.35!$GF$7:$GW$7,ES$7,pm.35!$GF34:$GW34)+SUMIF(pm!$GF$7:$GW$7,ES$7,pm!$GF34:$GW34)</f>
        <v>0</v>
      </c>
      <c r="ET35" s="311">
        <f>SUMIF(kau!$AI$7:$BD$7,ET$7,kau!$AI34:$BD34)+SUMIF(pm.35!$GF$7:$GW$7,ET$7,pm.35!$GF34:$GW34)+SUMIF(pm!$GF$7:$GW$7,ET$7,pm!$GF34:$GW34)</f>
        <v>0</v>
      </c>
      <c r="EU35" s="314">
        <f t="shared" si="6"/>
        <v>0</v>
      </c>
    </row>
    <row r="36" spans="1:151" ht="12" customHeight="1">
      <c r="A36" s="273">
        <f t="shared" si="7"/>
        <v>45166</v>
      </c>
      <c r="B36" s="350">
        <f>SUMIF(pm.35!$C$7:$M$7,B$7,pm.35!$C35:$M35)+SUMIF(pm!$C$7:$M$7,B$7,pm!$C35:$M35)+SUMIF(kau!$M$7:$Q$7,B$7,kau!$M35:$Q35)</f>
        <v>0</v>
      </c>
      <c r="C36" s="351">
        <f>SUMIF(pm.35!$C$7:$M$7,C$7,pm.35!$C35:$M35)+SUMIF(pm!$C$7:$M$7,C$7,pm!$C35:$M35)+SUMIF(kau!$M$7:$Q$7,C$7,kau!$M35:$Q35)</f>
        <v>0</v>
      </c>
      <c r="D36" s="351">
        <f>SUMIF(pm.35!$C$7:$M$7,D$7,pm.35!$C35:$M35)+SUMIF(pm!$C$7:$M$7,D$7,pm!$C35:$M35)+SUMIF(kau!$M$7:$Q$7,D$7,kau!$M35:$Q35)</f>
        <v>0</v>
      </c>
      <c r="E36" s="351">
        <f>SUMIF(pm.35!$C$7:$M$7,E$7,pm.35!$C35:$M35)+SUMIF(pm!$C$7:$M$7,E$7,pm!$C35:$M35)+SUMIF(kau!$M$7:$Q$7,E$7,kau!$M35:$Q35)</f>
        <v>0</v>
      </c>
      <c r="F36" s="351">
        <f>SUMIF(pm.35!$C$7:$M$7,F$7,pm.35!$C35:$M35)+SUMIF(pm!$C$7:$M$7,F$7,pm!$C35:$M35)+SUMIF(kau!$M$7:$Q$7,F$7,kau!$M35:$Q35)</f>
        <v>0</v>
      </c>
      <c r="G36" s="351">
        <f>SUMIF(pm.35!$C$7:$M$7,G$7,pm.35!$C35:$M35)+SUMIF(pm!$C$7:$M$7,G$7,pm!$C35:$M35)+SUMIF(kau!$M$7:$Q$7,G$7,kau!$M35:$Q35)</f>
        <v>0</v>
      </c>
      <c r="H36" s="351">
        <f>SUMIF(pm.35!$C$7:$M$7,H$7,pm.35!$C35:$M35)+SUMIF(pm!$C$7:$M$7,H$7,pm!$C35:$M35)+SUMIF(kau!$M$7:$Q$7,H$7,kau!$M35:$Q35)</f>
        <v>0</v>
      </c>
      <c r="I36" s="351">
        <f>SUMIF(pm.35!$C$7:$M$7,I$7,pm.35!$C35:$M35)+SUMIF(pm!$C$7:$M$7,I$7,pm!$C35:$M35)+SUMIF(kau!$M$7:$Q$7,I$7,kau!$M35:$Q35)</f>
        <v>0</v>
      </c>
      <c r="J36" s="351">
        <f>SUMIF(pm.35!$C$7:$M$7,J$7,pm.35!$C35:$M35)+SUMIF(pm!$C$7:$M$7,J$7,pm!$C35:$M35)+SUMIF(kau!$M$7:$Q$7,J$7,kau!$M35:$Q35)</f>
        <v>0</v>
      </c>
      <c r="K36" s="351">
        <f>SUMIF(pm.35!$C$7:$M$7,K$7,pm.35!$C35:$M35)+SUMIF(pm!$C$7:$M$7,K$7,pm!$C35:$M35)+SUMIF(kau!$M$7:$Q$7,K$7,kau!$M35:$Q35)</f>
        <v>0</v>
      </c>
      <c r="L36" s="351">
        <f>SUMIF(pm.35!$C$7:$M$7,L$7,pm.35!$C35:$M35)+SUMIF(pm!$C$7:$M$7,L$7,pm!$C35:$M35)+SUMIF(kau!$M$7:$Q$7,L$7,kau!$M35:$Q35)</f>
        <v>0</v>
      </c>
      <c r="M36" s="351">
        <f>SUMIF(pm.35!$C$7:$M$7,M$7,pm.35!$C35:$M35)+SUMIF(pm!$C$7:$M$7,M$7,pm!$C35:$M35)+SUMIF(kau!$M$7:$Q$7,M$7,kau!$M35:$Q35)</f>
        <v>0</v>
      </c>
      <c r="N36" s="352">
        <f>SUMIF(pm.35!$C$7:$M$7,N$7,pm.35!$C35:$M35)+SUMIF(pm!$C$7:$M$7,N$7,pm!$C35:$M35)+SUMIF(kau!$M$7:$Q$7,N$7,kau!$M35:$Q35)</f>
        <v>0</v>
      </c>
      <c r="O36" s="267">
        <f t="shared" si="0"/>
        <v>0</v>
      </c>
      <c r="P36" s="351">
        <f>SUMIF(pm!$O$7:$Z$7,P$7,pm!$O35:$Z35)+SUMIF(pm.35!$O$7:$Z$7,P$7,pm.35!$O35:$Z35)+SUMIF(kau!$S$7:$AG$7,P$7,kau!$S35:$AG35)</f>
        <v>0</v>
      </c>
      <c r="Q36" s="351">
        <f>SUMIF(pm!$O$7:$Z$7,Q$7,pm!$O35:$Z35)+SUMIF(pm.35!$O$7:$Z$7,Q$7,pm.35!$O35:$Z35)+SUMIF(kau!$S$7:$AG$7,Q$7,kau!$S35:$AG35)</f>
        <v>638.29999999999995</v>
      </c>
      <c r="R36" s="351">
        <f>SUMIF(pm!$O$7:$Z$7,R$7,pm!$O35:$Z35)+SUMIF(pm.35!$O$7:$Z$7,R$7,pm.35!$O35:$Z35)+SUMIF(kau!$S$7:$AG$7,R$7,kau!$S35:$AG35)</f>
        <v>1619.7</v>
      </c>
      <c r="S36" s="351">
        <f>SUMIF(pm!$O$7:$Z$7,S$7,pm!$O35:$Z35)+SUMIF(pm.35!$O$7:$Z$7,S$7,pm.35!$O35:$Z35)+SUMIF(kau!$S$7:$AG$7,S$7,kau!$S35:$AG35)</f>
        <v>0</v>
      </c>
      <c r="T36" s="351">
        <f>SUMIF(pm!$O$7:$Z$7,T$7,pm!$O35:$Z35)+SUMIF(pm.35!$O$7:$Z$7,T$7,pm.35!$O35:$Z35)+SUMIF(kau!$S$7:$AG$7,T$7,kau!$S35:$AG35)</f>
        <v>0</v>
      </c>
      <c r="U36" s="351">
        <f>SUMIF(pm!$O$7:$Z$7,U$7,pm!$O35:$Z35)+SUMIF(pm.35!$O$7:$Z$7,U$7,pm.35!$O35:$Z35)+SUMIF(kau!$S$7:$AG$7,U$7,kau!$S35:$AG35)</f>
        <v>0</v>
      </c>
      <c r="V36" s="351">
        <f>SUMIF(pm!$O$7:$Z$7,V$7,pm!$O35:$Z35)+SUMIF(pm.35!$O$7:$Z$7,V$7,pm.35!$O35:$Z35)+SUMIF(kau!$S$7:$AG$7,V$7,kau!$S35:$AG35)</f>
        <v>0</v>
      </c>
      <c r="W36" s="351">
        <f>SUMIF(pm!$O$7:$Z$7,W$7,pm!$O35:$Z35)+SUMIF(pm.35!$O$7:$Z$7,W$7,pm.35!$O35:$Z35)+SUMIF(kau!$S$7:$AG$7,W$7,kau!$S35:$AG35)</f>
        <v>0</v>
      </c>
      <c r="X36" s="351">
        <f>SUMIF(pm!$O$7:$Z$7,X$7,pm!$O35:$Z35)+SUMIF(pm.35!$O$7:$Z$7,X$7,pm.35!$O35:$Z35)+SUMIF(kau!$S$7:$AG$7,X$7,kau!$S35:$AG35)</f>
        <v>0</v>
      </c>
      <c r="Y36" s="351">
        <f>SUMIF(pm!$O$7:$Z$7,Y$7,pm!$O35:$Z35)+SUMIF(pm.35!$O$7:$Z$7,Y$7,pm.35!$O35:$Z35)+SUMIF(kau!$S$7:$AG$7,Y$7,kau!$S35:$AG35)</f>
        <v>0</v>
      </c>
      <c r="Z36" s="351">
        <f>SUMIF(pm!$O$7:$Z$7,Z$7,pm!$O35:$Z35)+SUMIF(pm.35!$O$7:$Z$7,Z$7,pm.35!$O35:$Z35)+SUMIF(kau!$S$7:$AG$7,Z$7,kau!$S35:$AG35)</f>
        <v>0</v>
      </c>
      <c r="AA36" s="351">
        <f>SUMIF(pm!$O$7:$Z$7,AA$7,pm!$O35:$Z35)+SUMIF(pm.35!$O$7:$Z$7,AA$7,pm.35!$O35:$Z35)+SUMIF(kau!$S$7:$AG$7,AA$7,kau!$S35:$AG35)</f>
        <v>0</v>
      </c>
      <c r="AB36" s="351">
        <f>SUMIF(pm!$O$7:$Z$7,AB$7,pm!$O35:$Z35)+SUMIF(pm.35!$O$7:$Z$7,AB$7,pm.35!$O35:$Z35)+SUMIF(kau!$S$7:$AG$7,AB$7,kau!$S35:$AG35)</f>
        <v>0</v>
      </c>
      <c r="AC36" s="351">
        <f>SUMIF(pm!$O$7:$Z$7,AC$7,pm!$O35:$Z35)+SUMIF(pm.35!$O$7:$Z$7,AC$7,pm.35!$O35:$Z35)+SUMIF(kau!$S$7:$AG$7,AC$7,kau!$S35:$AG35)</f>
        <v>0</v>
      </c>
      <c r="AD36" s="352">
        <f>SUMIF(pm!$O$7:$Z$7,AD$7,pm!$O35:$Z35)+SUMIF(pm.35!$O$7:$Z$7,AD$7,pm.35!$O35:$Z35)+SUMIF(kau!$S$7:$AG$7,AD$7,kau!$S35:$AG35)</f>
        <v>0</v>
      </c>
      <c r="AE36" s="267">
        <f t="shared" si="8"/>
        <v>2258</v>
      </c>
      <c r="AF36" s="351">
        <f>SUMIF(pm!$AB$7:$AM$7,AF$7,pm!$AB35:$AM35)+SUMIF(pm.35!$AB$7:$AM$7,AF$7,pm.35!$AB35:$AM35)</f>
        <v>0</v>
      </c>
      <c r="AG36" s="351">
        <f>SUMIF(pm!$AB$7:$AM$7,AG$7,pm!$AB35:$AM35)+SUMIF(pm.35!$AB$7:$AM$7,AG$7,pm.35!$AB35:$AM35)</f>
        <v>0</v>
      </c>
      <c r="AH36" s="351">
        <f>SUMIF(pm!$AB$7:$AM$7,AH$7,pm!$AB35:$AM35)+SUMIF(pm.35!$AB$7:$AM$7,AH$7,pm.35!$AB35:$AM35)</f>
        <v>0</v>
      </c>
      <c r="AI36" s="351">
        <f>SUMIF(pm!$AB$7:$AM$7,AI$7,pm!$AB35:$AM35)+SUMIF(pm.35!$AB$7:$AM$7,AI$7,pm.35!$AB35:$AM35)</f>
        <v>0</v>
      </c>
      <c r="AJ36" s="351">
        <f>SUMIF(pm!$AB$7:$AM$7,AJ$7,pm!$AB35:$AM35)+SUMIF(pm.35!$AB$7:$AM$7,AJ$7,pm.35!$AB35:$AM35)</f>
        <v>0</v>
      </c>
      <c r="AK36" s="351">
        <f>SUMIF(pm!$AB$7:$AM$7,AK$7,pm!$AB35:$AM35)+SUMIF(pm.35!$AB$7:$AM$7,AK$7,pm.35!$AB35:$AM35)</f>
        <v>0</v>
      </c>
      <c r="AL36" s="351">
        <f>SUMIF(pm!$AB$7:$AM$7,AL$7,pm!$AB35:$AM35)+SUMIF(pm.35!$AB$7:$AM$7,AL$7,pm.35!$AB35:$AM35)</f>
        <v>2997.8</v>
      </c>
      <c r="AM36" s="351">
        <f>SUMIF(pm!$AB$7:$AM$7,AM$7,pm!$AB35:$AM35)+SUMIF(pm.35!$AB$7:$AM$7,AM$7,pm.35!$AB35:$AM35)</f>
        <v>0</v>
      </c>
      <c r="AN36" s="351">
        <f>SUMIF(pm!$AB$7:$AM$7,AN$7,pm!$AB35:$AM35)+SUMIF(pm.35!$AB$7:$AM$7,AN$7,pm.35!$AB35:$AM35)</f>
        <v>2670.3</v>
      </c>
      <c r="AO36" s="351">
        <f>SUMIF(pm!$AB$7:$AM$7,AO$7,pm!$AB35:$AM35)+SUMIF(pm.35!$AB$7:$AM$7,AO$7,pm.35!$AB35:$AM35)</f>
        <v>0</v>
      </c>
      <c r="AP36" s="351">
        <f>SUMIF(pm!$AB$7:$AM$7,AP$7,pm!$AB35:$AM35)+SUMIF(pm.35!$AB$7:$AM$7,AP$7,pm.35!$AB35:$AM35)</f>
        <v>0</v>
      </c>
      <c r="AQ36" s="351">
        <f>SUMIF(pm!$AB$7:$AM$7,AQ$7,pm!$AB35:$AM35)+SUMIF(pm.35!$AB$7:$AM$7,AQ$7,pm.35!$AB35:$AM35)</f>
        <v>0</v>
      </c>
      <c r="AR36" s="351">
        <f>SUMIF(pm!$AB$7:$AM$7,AR$7,pm!$AB35:$AM35)+SUMIF(pm.35!$AB$7:$AM$7,AR$7,pm.35!$AB35:$AM35)</f>
        <v>0</v>
      </c>
      <c r="AS36" s="352">
        <f>SUMIF(pm!$AB$7:$AM$7,AS$7,pm!$AB35:$AM35)+SUMIF(pm.35!$AB$7:$AM$7,AS$7,pm.35!$AB35:$AM35)</f>
        <v>0</v>
      </c>
      <c r="AT36" s="267">
        <f t="shared" si="1"/>
        <v>5668.1</v>
      </c>
      <c r="AU36" s="351">
        <f>SUMIF(pm!$AO$7:$BB$7,AU$7,pm!$AO35:$BB35)+SUMIF(pm.35!$AO$7:$BB$7,AU$7,pm.35!$AO35:$BB35)</f>
        <v>0</v>
      </c>
      <c r="AV36" s="351">
        <f>SUMIF(pm!$AO$7:$BB$7,AV$7,pm!$AO35:$BB35)+SUMIF(pm.35!$AO$7:$BB$7,AV$7,pm.35!$AO35:$BB35)</f>
        <v>0</v>
      </c>
      <c r="AW36" s="351">
        <f>SUMIF(pm!$AO$7:$BB$7,AW$7,pm!$AO35:$BB35)+SUMIF(pm.35!$AO$7:$BB$7,AW$7,pm.35!$AO35:$BB35)</f>
        <v>0</v>
      </c>
      <c r="AX36" s="351">
        <f>SUMIF(pm!$AO$7:$BB$7,AX$7,pm!$AO35:$BB35)+SUMIF(pm.35!$AO$7:$BB$7,AX$7,pm.35!$AO35:$BB35)</f>
        <v>0</v>
      </c>
      <c r="AY36" s="351">
        <f>SUMIF(pm!$AO$7:$BB$7,AY$7,pm!$AO35:$BB35)+SUMIF(pm.35!$AO$7:$BB$7,AY$7,pm.35!$AO35:$BB35)</f>
        <v>0</v>
      </c>
      <c r="AZ36" s="351">
        <f>SUMIF(pm!$AO$7:$BB$7,AZ$7,pm!$AO35:$BB35)+SUMIF(pm.35!$AO$7:$BB$7,AZ$7,pm.35!$AO35:$BB35)</f>
        <v>0</v>
      </c>
      <c r="BA36" s="351">
        <f>SUMIF(pm!$AO$7:$BB$7,BA$7,pm!$AO35:$BB35)+SUMIF(pm.35!$AO$7:$BB$7,BA$7,pm.35!$AO35:$BB35)</f>
        <v>0</v>
      </c>
      <c r="BB36" s="351">
        <f>SUMIF(pm!$AO$7:$BB$7,BB$7,pm!$AO35:$BB35)+SUMIF(pm.35!$AO$7:$BB$7,BB$7,pm.35!$AO35:$BB35)</f>
        <v>0</v>
      </c>
      <c r="BC36" s="351">
        <f>SUMIF(pm!$AO$7:$BB$7,BC$7,pm!$AO35:$BB35)+SUMIF(pm.35!$AO$7:$BB$7,BC$7,pm.35!$AO35:$BB35)</f>
        <v>0</v>
      </c>
      <c r="BD36" s="351">
        <f>SUMIF(pm!$AO$7:$BB$7,BD$7,pm!$AO35:$BB35)+SUMIF(pm.35!$AO$7:$BB$7,BD$7,pm.35!$AO35:$BB35)</f>
        <v>0</v>
      </c>
      <c r="BE36" s="351">
        <f>SUMIF(pm!$AO$7:$BB$7,BE$7,pm!$AO35:$BB35)+SUMIF(pm.35!$AO$7:$BB$7,BE$7,pm.35!$AO35:$BB35)</f>
        <v>0</v>
      </c>
      <c r="BF36" s="351">
        <f>SUMIF(pm!$AO$7:$BB$7,BF$7,pm!$AO35:$BB35)+SUMIF(pm.35!$AO$7:$BB$7,BF$7,pm.35!$AO35:$BB35)</f>
        <v>0</v>
      </c>
      <c r="BG36" s="351">
        <f>SUMIF(pm!$AO$7:$BB$7,BG$7,pm!$AO35:$BB35)+SUMIF(pm.35!$AO$7:$BB$7,BG$7,pm.35!$AO35:$BB35)</f>
        <v>0</v>
      </c>
      <c r="BH36" s="352">
        <f>SUMIF(pm!$AO$7:$BB$7,BH$7,pm!$AO35:$BB35)+SUMIF(pm.35!$AO$7:$BB$7,BH$7,pm.35!$AO35:$BB35)</f>
        <v>0</v>
      </c>
      <c r="BI36" s="267">
        <f t="shared" si="9"/>
        <v>0</v>
      </c>
      <c r="BJ36" s="267">
        <f>SUMIF(pm!$BD$7:$BM$7,BJ$7,pm!$BD35:$BM35)+SUMIF(pm.35!$BD$7:$BM$7,BJ$7,pm.35!$BD35:$BM35)</f>
        <v>0</v>
      </c>
      <c r="BK36" s="267">
        <f>SUMIF(pm!$BD$7:$BM$7,BK$7,pm!$BD35:$BM35)+SUMIF(pm.35!$BD$7:$BM$7,BK$7,pm.35!$BD35:$BM35)</f>
        <v>0</v>
      </c>
      <c r="BL36" s="267">
        <f>SUMIF(pm!$BD$7:$BM$7,BL$7,pm!$BD35:$BM35)+SUMIF(pm.35!$BD$7:$BM$7,BL$7,pm.35!$BD35:$BM35)</f>
        <v>0</v>
      </c>
      <c r="BM36" s="267">
        <f>SUMIF(pm!$BD$7:$BM$7,BM$7,pm!$BD35:$BM35)+SUMIF(pm.35!$BD$7:$BM$7,BM$7,pm.35!$BD35:$BM35)</f>
        <v>0</v>
      </c>
      <c r="BN36" s="267">
        <f>SUMIF(pm!$BD$7:$BM$7,BN$7,pm!$BD35:$BM35)+SUMIF(pm.35!$BD$7:$BM$7,BN$7,pm.35!$BD35:$BM35)</f>
        <v>0</v>
      </c>
      <c r="BO36" s="267">
        <f>SUMIF(pm!$BD$7:$BM$7,BO$7,pm!$BD35:$BM35)+SUMIF(pm.35!$BD$7:$BM$7,BO$7,pm.35!$BD35:$BM35)</f>
        <v>0</v>
      </c>
      <c r="BP36" s="267">
        <f>SUMIF(pm!$BD$7:$BM$7,BP$7,pm!$BD35:$BM35)+SUMIF(pm.35!$BD$7:$BM$7,BP$7,pm.35!$BD35:$BM35)</f>
        <v>0</v>
      </c>
      <c r="BQ36" s="267">
        <f>SUMIF(pm!$BD$7:$BM$7,BQ$7,pm!$BD35:$BM35)+SUMIF(pm.35!$BD$7:$BM$7,BQ$7,pm.35!$BD35:$BM35)</f>
        <v>0</v>
      </c>
      <c r="BR36" s="267">
        <f>SUMIF(pm!$BD$7:$BM$7,BR$7,pm!$BD35:$BM35)+SUMIF(pm.35!$BD$7:$BM$7,BR$7,pm.35!$BD35:$BM35)</f>
        <v>0</v>
      </c>
      <c r="BS36" s="267">
        <f>SUMIF(pm!$BD$7:$BM$7,BS$7,pm!$BD35:$BM35)+SUMIF(pm.35!$BD$7:$BM$7,BS$7,pm.35!$BD35:$BM35)</f>
        <v>0</v>
      </c>
      <c r="BT36" s="267">
        <f t="shared" si="10"/>
        <v>0</v>
      </c>
      <c r="BU36" s="267">
        <f t="shared" si="2"/>
        <v>7926.1</v>
      </c>
      <c r="BV36" s="350">
        <f>SUMIF(pm!$BO$7:$CB$7,BV$7,pm!$BO35:$CB35)+SUMIF(pm.35!$BO$7:$CB$7,BV$7,pm.35!$BO35:$CB35)</f>
        <v>0</v>
      </c>
      <c r="BW36" s="351">
        <f>SUMIF(pm!$BO$7:$CB$7,BW$7,pm!$BO35:$CB35)+SUMIF(pm.35!$BO$7:$CB$7,BW$7,pm.35!$BO35:$CB35)</f>
        <v>0</v>
      </c>
      <c r="BX36" s="351">
        <f>SUMIF(pm!$BO$7:$CB$7,BX$7,pm!$BO35:$CB35)+SUMIF(pm.35!$BO$7:$CB$7,BX$7,pm.35!$BO35:$CB35)</f>
        <v>0</v>
      </c>
      <c r="BY36" s="351">
        <f>SUMIF(pm!$BO$7:$CB$7,BY$7,pm!$BO35:$CB35)+SUMIF(pm.35!$BO$7:$CB$7,BY$7,pm.35!$BO35:$CB35)</f>
        <v>0</v>
      </c>
      <c r="BZ36" s="351">
        <f>SUMIF(pm!$BO$7:$CB$7,BZ$7,pm!$BO35:$CB35)+SUMIF(pm.35!$BO$7:$CB$7,BZ$7,pm.35!$BO35:$CB35)</f>
        <v>0</v>
      </c>
      <c r="CA36" s="351">
        <f>SUMIF(pm!$BO$7:$CB$7,CA$7,pm!$BO35:$CB35)+SUMIF(pm.35!$BO$7:$CB$7,CA$7,pm.35!$BO35:$CB35)</f>
        <v>0</v>
      </c>
      <c r="CB36" s="351">
        <f>SUMIF(pm!$BO$7:$CB$7,CB$7,pm!$BO35:$CB35)+SUMIF(pm.35!$BO$7:$CB$7,CB$7,pm.35!$BO35:$CB35)</f>
        <v>0</v>
      </c>
      <c r="CC36" s="351">
        <f>SUMIF(pm!$BO$7:$CB$7,CC$7,pm!$BO35:$CB35)+SUMIF(pm.35!$BO$7:$CB$7,CC$7,pm.35!$BO35:$CB35)</f>
        <v>0</v>
      </c>
      <c r="CD36" s="351">
        <f>SUMIF(pm!$BO$7:$CB$7,CD$7,pm!$BO35:$CB35)+SUMIF(pm.35!$BO$7:$CB$7,CD$7,pm.35!$BO35:$CB35)</f>
        <v>0</v>
      </c>
      <c r="CE36" s="351">
        <f>SUMIF(pm!$BO$7:$CB$7,CE$7,pm!$BO35:$CB35)+SUMIF(pm.35!$BO$7:$CB$7,CE$7,pm.35!$BO35:$CB35)</f>
        <v>0</v>
      </c>
      <c r="CF36" s="351">
        <f>SUMIF(pm!$BO$7:$CB$7,CF$7,pm!$BO35:$CB35)+SUMIF(pm.35!$BO$7:$CB$7,CF$7,pm.35!$BO35:$CB35)</f>
        <v>0</v>
      </c>
      <c r="CG36" s="351">
        <f>SUMIF(pm!$BO$7:$CB$7,CG$7,pm!$BO35:$CB35)+SUMIF(pm.35!$BO$7:$CB$7,CG$7,pm.35!$BO35:$CB35)</f>
        <v>0</v>
      </c>
      <c r="CH36" s="351">
        <f>SUMIF(pm!$BO$7:$CB$7,CH$7,pm!$BO35:$CB35)+SUMIF(pm.35!$BO$7:$CB$7,CH$7,pm.35!$BO35:$CB35)</f>
        <v>0</v>
      </c>
      <c r="CI36" s="351">
        <f>SUMIF(pm!$BO$7:$CB$7,CI$7,pm!$BO35:$CB35)+SUMIF(pm.35!$BO$7:$CB$7,CI$7,pm.35!$BO35:$CB35)</f>
        <v>3408.7</v>
      </c>
      <c r="CJ36" s="351">
        <f>SUMIF(pm!$BO$7:$CB$7,CJ$7,pm!$BO35:$CB35)+SUMIF(pm.35!$BO$7:$CB$7,CJ$7,pm.35!$BO35:$CB35)</f>
        <v>0</v>
      </c>
      <c r="CK36" s="352">
        <f>SUMIF(pm!$BO$7:$CB$7,CK$7,pm!$BO35:$CB35)+SUMIF(pm.35!$BO$7:$CB$7,CK$7,pm.35!$BO35:$CB35)</f>
        <v>0</v>
      </c>
      <c r="CL36" s="267">
        <f t="shared" si="11"/>
        <v>3408.7</v>
      </c>
      <c r="CM36" s="267">
        <f>SUMIF(pm!$CD$7:$CO$7,CM$7,pm!$CD35:$CO35)+SUMIF(pm.35!$CD$7:$CO$7,CM$7,pm.35!$CD35:$CO35)</f>
        <v>0</v>
      </c>
      <c r="CN36" s="267">
        <f>SUMIF(pm!$CD$7:$CO$7,CN$7,pm!$CD35:$CO35)+SUMIF(pm.35!$CD$7:$CO$7,CN$7,pm.35!$CD35:$CO35)</f>
        <v>0</v>
      </c>
      <c r="CO36" s="267">
        <f>SUMIF(pm!$CD$7:$CO$7,CO$7,pm!$CD35:$CO35)+SUMIF(pm.35!$CD$7:$CO$7,CO$7,pm.35!$CD35:$CO35)</f>
        <v>0</v>
      </c>
      <c r="CP36" s="267">
        <f>SUMIF(pm!$CD$7:$CO$7,CP$7,pm!$CD35:$CO35)+SUMIF(pm.35!$CD$7:$CO$7,CP$7,pm.35!$CD35:$CO35)</f>
        <v>0</v>
      </c>
      <c r="CQ36" s="267">
        <f>SUMIF(pm!$CD$7:$CO$7,CQ$7,pm!$CD35:$CO35)+SUMIF(pm.35!$CD$7:$CO$7,CQ$7,pm.35!$CD35:$CO35)</f>
        <v>0</v>
      </c>
      <c r="CR36" s="267">
        <f>SUMIF(pm!$CD$7:$CO$7,CR$7,pm!$CD35:$CO35)+SUMIF(pm.35!$CD$7:$CO$7,CR$7,pm.35!$CD35:$CO35)</f>
        <v>0</v>
      </c>
      <c r="CS36" s="267">
        <f>SUMIF(pm!$CD$7:$CO$7,CS$7,pm!$CD35:$CO35)+SUMIF(pm.35!$CD$7:$CO$7,CS$7,pm.35!$CD35:$CO35)</f>
        <v>0</v>
      </c>
      <c r="CT36" s="267">
        <f>SUMIF(pm!$CD$7:$CO$7,CT$7,pm!$CD35:$CO35)+SUMIF(pm.35!$CD$7:$CO$7,CT$7,pm.35!$CD35:$CO35)</f>
        <v>0</v>
      </c>
      <c r="CU36" s="267">
        <f>SUMIF(pm!$CD$7:$CO$7,CU$7,pm!$CD35:$CO35)+SUMIF(pm.35!$CD$7:$CO$7,CU$7,pm.35!$CD35:$CO35)</f>
        <v>0</v>
      </c>
      <c r="CV36" s="267">
        <f>SUMIF(pm!$CD$7:$CO$7,CV$7,pm!$CD35:$CO35)+SUMIF(pm.35!$CD$7:$CO$7,CV$7,pm.35!$CD35:$CO35)</f>
        <v>0</v>
      </c>
      <c r="CW36" s="267">
        <f>SUMIF(pm!$CD$7:$CO$7,CW$7,pm!$CD35:$CO35)+SUMIF(pm.35!$CD$7:$CO$7,CW$7,pm.35!$CD35:$CO35)</f>
        <v>0</v>
      </c>
      <c r="CX36" s="267">
        <f>SUMIF(pm!$CD$7:$CO$7,CX$7,pm!$CD35:$CO35)+SUMIF(pm.35!$CD$7:$CO$7,CX$7,pm.35!$CD35:$CO35)</f>
        <v>0</v>
      </c>
      <c r="CY36" s="267">
        <f>SUMIF(pm!$CD$7:$CO$7,CY$7,pm!$CD35:$CO35)+SUMIF(pm.35!$CD$7:$CO$7,CY$7,pm.35!$CD35:$CO35)</f>
        <v>0</v>
      </c>
      <c r="CZ36" s="267">
        <f>SUMIF(pm!$CD$7:$CO$7,CZ$7,pm!$CD35:$CO35)+SUMIF(pm.35!$CD$7:$CO$7,CZ$7,pm.35!$CD35:$CO35)</f>
        <v>0</v>
      </c>
      <c r="DA36" s="267">
        <f t="shared" si="12"/>
        <v>0</v>
      </c>
      <c r="DB36" s="267">
        <f t="shared" si="13"/>
        <v>3408.7</v>
      </c>
      <c r="DC36" s="267">
        <f t="shared" si="14"/>
        <v>11334.8</v>
      </c>
      <c r="DD36" s="248">
        <f>DC36-coal!AS34</f>
        <v>0</v>
      </c>
      <c r="DE36" s="268">
        <f t="shared" si="17"/>
        <v>0</v>
      </c>
      <c r="DF36" s="269">
        <f t="shared" si="17"/>
        <v>638.29999999999995</v>
      </c>
      <c r="DG36" s="269">
        <f t="shared" si="17"/>
        <v>1619.7</v>
      </c>
      <c r="DH36" s="269">
        <f t="shared" si="17"/>
        <v>0</v>
      </c>
      <c r="DI36" s="269">
        <f t="shared" si="17"/>
        <v>0</v>
      </c>
      <c r="DJ36" s="269">
        <f t="shared" si="17"/>
        <v>0</v>
      </c>
      <c r="DK36" s="269">
        <f t="shared" si="17"/>
        <v>0</v>
      </c>
      <c r="DL36" s="269">
        <f t="shared" si="17"/>
        <v>0</v>
      </c>
      <c r="DM36" s="269">
        <f t="shared" si="17"/>
        <v>0</v>
      </c>
      <c r="DN36" s="269">
        <f t="shared" si="17"/>
        <v>2997.8</v>
      </c>
      <c r="DO36" s="269">
        <f t="shared" si="18"/>
        <v>0</v>
      </c>
      <c r="DP36" s="269">
        <f t="shared" si="18"/>
        <v>2670.3</v>
      </c>
      <c r="DQ36" s="269">
        <f t="shared" si="18"/>
        <v>0</v>
      </c>
      <c r="DR36" s="269">
        <f t="shared" si="18"/>
        <v>0</v>
      </c>
      <c r="DS36" s="269">
        <f t="shared" si="18"/>
        <v>0</v>
      </c>
      <c r="DT36" s="269">
        <f t="shared" si="18"/>
        <v>3408.7</v>
      </c>
      <c r="DU36" s="269">
        <f t="shared" si="18"/>
        <v>0</v>
      </c>
      <c r="DV36" s="269">
        <f t="shared" si="18"/>
        <v>0</v>
      </c>
      <c r="DW36" s="269">
        <f t="shared" si="18"/>
        <v>0</v>
      </c>
      <c r="DX36" s="270">
        <f t="shared" si="18"/>
        <v>0</v>
      </c>
      <c r="DY36" s="271">
        <f t="shared" si="5"/>
        <v>11334.8</v>
      </c>
      <c r="EA36" s="293">
        <f>SUMIF(kau!$AI$7:$BD$7,EA$7,kau!$AI35:$BD35)+SUMIF(pm.35!$GF$7:$GW$7,EA$7,pm.35!$GF35:$GW35)+SUMIF(pm!$GF$7:$GW$7,EA$7,pm!$GF35:$GW35)</f>
        <v>0</v>
      </c>
      <c r="EB36" s="294">
        <f>SUMIF(kau!$AI$7:$BD$7,EB$7,kau!$AI35:$BD35)+SUMIF(pm.35!$GF$7:$GW$7,EB$7,pm.35!$GF35:$GW35)+SUMIF(pm!$GF$7:$GW$7,EB$7,pm!$GF35:$GW35)</f>
        <v>0</v>
      </c>
      <c r="EC36" s="294">
        <f>SUMIF(kau!$AI$7:$BD$7,EC$7,kau!$AI35:$BD35)+SUMIF(pm.35!$GF$7:$GW$7,EC$7,pm.35!$GF35:$GW35)+SUMIF(pm!$GF$7:$GW$7,EC$7,pm!$GF35:$GW35)</f>
        <v>0</v>
      </c>
      <c r="ED36" s="294">
        <f>SUMIF(kau!$AI$7:$BD$7,ED$7,kau!$AI35:$BD35)+SUMIF(pm.35!$GF$7:$GW$7,ED$7,pm.35!$GF35:$GW35)+SUMIF(pm!$GF$7:$GW$7,ED$7,pm!$GF35:$GW35)</f>
        <v>0</v>
      </c>
      <c r="EE36" s="294">
        <f>SUMIF(kau!$AI$7:$BD$7,EE$7,kau!$AI35:$BD35)+SUMIF(pm.35!$GF$7:$GW$7,EE$7,pm.35!$GF35:$GW35)+SUMIF(pm!$GF$7:$GW$7,EE$7,pm!$GF35:$GW35)</f>
        <v>0</v>
      </c>
      <c r="EF36" s="294">
        <f>SUMIF(kau!$AI$7:$BD$7,EF$7,kau!$AI35:$BD35)+SUMIF(pm.35!$GF$7:$GW$7,EF$7,pm.35!$GF35:$GW35)+SUMIF(pm!$GF$7:$GW$7,EF$7,pm!$GF35:$GW35)</f>
        <v>0</v>
      </c>
      <c r="EG36" s="294">
        <f>SUMIF(kau!$AI$7:$BD$7,EG$7,kau!$AI35:$BD35)+SUMIF(pm.35!$GF$7:$GW$7,EG$7,pm.35!$GF35:$GW35)+SUMIF(pm!$GF$7:$GW$7,EG$7,pm!$GF35:$GW35)</f>
        <v>0</v>
      </c>
      <c r="EH36" s="294">
        <f>SUMIF(kau!$AI$7:$BD$7,EH$7,kau!$AI35:$BD35)+SUMIF(pm.35!$GF$7:$GW$7,EH$7,pm.35!$GF35:$GW35)+SUMIF(pm!$GF$7:$GW$7,EH$7,pm!$GF35:$GW35)</f>
        <v>0</v>
      </c>
      <c r="EI36" s="294">
        <f>SUMIF(kau!$AI$7:$BD$7,EI$7,kau!$AI35:$BD35)+SUMIF(pm.35!$GF$7:$GW$7,EI$7,pm.35!$GF35:$GW35)+SUMIF(pm!$GF$7:$GW$7,EI$7,pm!$GF35:$GW35)</f>
        <v>0</v>
      </c>
      <c r="EJ36" s="294">
        <f>SUMIF(kau!$AI$7:$BD$7,EJ$7,kau!$AI35:$BD35)+SUMIF(pm.35!$GF$7:$GW$7,EJ$7,pm.35!$GF35:$GW35)+SUMIF(pm!$GF$7:$GW$7,EJ$7,pm!$GF35:$GW35)</f>
        <v>79.099999999999994</v>
      </c>
      <c r="EK36" s="294">
        <f>SUMIF(kau!$AI$7:$BD$7,EK$7,kau!$AI35:$BD35)+SUMIF(pm.35!$GF$7:$GW$7,EK$7,pm.35!$GF35:$GW35)+SUMIF(pm!$GF$7:$GW$7,EK$7,pm!$GF35:$GW35)</f>
        <v>0</v>
      </c>
      <c r="EL36" s="294">
        <f>SUMIF(kau!$AI$7:$BD$7,EL$7,kau!$AI35:$BD35)+SUMIF(pm.35!$GF$7:$GW$7,EL$7,pm.35!$GF35:$GW35)+SUMIF(pm!$GF$7:$GW$7,EL$7,pm!$GF35:$GW35)</f>
        <v>0</v>
      </c>
      <c r="EM36" s="294">
        <f>SUMIF(kau!$AI$7:$BD$7,EM$7,kau!$AI35:$BD35)+SUMIF(pm.35!$GF$7:$GW$7,EM$7,pm.35!$GF35:$GW35)+SUMIF(pm!$GF$7:$GW$7,EM$7,pm!$GF35:$GW35)</f>
        <v>0</v>
      </c>
      <c r="EN36" s="294">
        <f>SUMIF(kau!$AI$7:$BD$7,EN$7,kau!$AI35:$BD35)+SUMIF(pm.35!$GF$7:$GW$7,EN$7,pm.35!$GF35:$GW35)+SUMIF(pm!$GF$7:$GW$7,EN$7,pm!$GF35:$GW35)</f>
        <v>0</v>
      </c>
      <c r="EO36" s="294">
        <f>SUMIF(kau!$AI$7:$BD$7,EO$7,kau!$AI35:$BD35)+SUMIF(pm.35!$GF$7:$GW$7,EO$7,pm.35!$GF35:$GW35)+SUMIF(pm!$GF$7:$GW$7,EO$7,pm!$GF35:$GW35)</f>
        <v>0</v>
      </c>
      <c r="EP36" s="294">
        <f>SUMIF(kau!$AI$7:$BD$7,EP$7,kau!$AI35:$BD35)+SUMIF(pm.35!$GF$7:$GW$7,EP$7,pm.35!$GF35:$GW35)+SUMIF(pm!$GF$7:$GW$7,EP$7,pm!$GF35:$GW35)</f>
        <v>132.80000000000001</v>
      </c>
      <c r="EQ36" s="294">
        <f>SUMIF(kau!$AI$7:$BD$7,EQ$7,kau!$AI35:$BD35)+SUMIF(pm.35!$GF$7:$GW$7,EQ$7,pm.35!$GF35:$GW35)+SUMIF(pm!$GF$7:$GW$7,EQ$7,pm!$GF35:$GW35)</f>
        <v>0</v>
      </c>
      <c r="ER36" s="294">
        <f>SUMIF(kau!$AI$7:$BD$7,ER$7,kau!$AI35:$BD35)+SUMIF(pm.35!$GF$7:$GW$7,ER$7,pm.35!$GF35:$GW35)+SUMIF(pm!$GF$7:$GW$7,ER$7,pm!$GF35:$GW35)</f>
        <v>0</v>
      </c>
      <c r="ES36" s="294">
        <f>SUMIF(kau!$AI$7:$BD$7,ES$7,kau!$AI35:$BD35)+SUMIF(pm.35!$GF$7:$GW$7,ES$7,pm.35!$GF35:$GW35)+SUMIF(pm!$GF$7:$GW$7,ES$7,pm!$GF35:$GW35)</f>
        <v>0</v>
      </c>
      <c r="ET36" s="311">
        <f>SUMIF(kau!$AI$7:$BD$7,ET$7,kau!$AI35:$BD35)+SUMIF(pm.35!$GF$7:$GW$7,ET$7,pm.35!$GF35:$GW35)+SUMIF(pm!$GF$7:$GW$7,ET$7,pm!$GF35:$GW35)</f>
        <v>0</v>
      </c>
      <c r="EU36" s="314">
        <f t="shared" si="6"/>
        <v>211.9</v>
      </c>
    </row>
    <row r="37" spans="1:151" ht="12" customHeight="1">
      <c r="A37" s="273">
        <f t="shared" si="7"/>
        <v>45167</v>
      </c>
      <c r="B37" s="350">
        <f>SUMIF(pm.35!$C$7:$M$7,B$7,pm.35!$C36:$M36)+SUMIF(pm!$C$7:$M$7,B$7,pm!$C36:$M36)+SUMIF(kau!$M$7:$Q$7,B$7,kau!$M36:$Q36)</f>
        <v>0</v>
      </c>
      <c r="C37" s="351">
        <f>SUMIF(pm.35!$C$7:$M$7,C$7,pm.35!$C36:$M36)+SUMIF(pm!$C$7:$M$7,C$7,pm!$C36:$M36)+SUMIF(kau!$M$7:$Q$7,C$7,kau!$M36:$Q36)</f>
        <v>0</v>
      </c>
      <c r="D37" s="351">
        <f>SUMIF(pm.35!$C$7:$M$7,D$7,pm.35!$C36:$M36)+SUMIF(pm!$C$7:$M$7,D$7,pm!$C36:$M36)+SUMIF(kau!$M$7:$Q$7,D$7,kau!$M36:$Q36)</f>
        <v>0</v>
      </c>
      <c r="E37" s="351">
        <f>SUMIF(pm.35!$C$7:$M$7,E$7,pm.35!$C36:$M36)+SUMIF(pm!$C$7:$M$7,E$7,pm!$C36:$M36)+SUMIF(kau!$M$7:$Q$7,E$7,kau!$M36:$Q36)</f>
        <v>0</v>
      </c>
      <c r="F37" s="351">
        <f>SUMIF(pm.35!$C$7:$M$7,F$7,pm.35!$C36:$M36)+SUMIF(pm!$C$7:$M$7,F$7,pm!$C36:$M36)+SUMIF(kau!$M$7:$Q$7,F$7,kau!$M36:$Q36)</f>
        <v>0</v>
      </c>
      <c r="G37" s="351">
        <f>SUMIF(pm.35!$C$7:$M$7,G$7,pm.35!$C36:$M36)+SUMIF(pm!$C$7:$M$7,G$7,pm!$C36:$M36)+SUMIF(kau!$M$7:$Q$7,G$7,kau!$M36:$Q36)</f>
        <v>0</v>
      </c>
      <c r="H37" s="351">
        <f>SUMIF(pm.35!$C$7:$M$7,H$7,pm.35!$C36:$M36)+SUMIF(pm!$C$7:$M$7,H$7,pm!$C36:$M36)+SUMIF(kau!$M$7:$Q$7,H$7,kau!$M36:$Q36)</f>
        <v>0</v>
      </c>
      <c r="I37" s="351">
        <f>SUMIF(pm.35!$C$7:$M$7,I$7,pm.35!$C36:$M36)+SUMIF(pm!$C$7:$M$7,I$7,pm!$C36:$M36)+SUMIF(kau!$M$7:$Q$7,I$7,kau!$M36:$Q36)</f>
        <v>0</v>
      </c>
      <c r="J37" s="351">
        <f>SUMIF(pm.35!$C$7:$M$7,J$7,pm.35!$C36:$M36)+SUMIF(pm!$C$7:$M$7,J$7,pm!$C36:$M36)+SUMIF(kau!$M$7:$Q$7,J$7,kau!$M36:$Q36)</f>
        <v>0</v>
      </c>
      <c r="K37" s="351">
        <f>SUMIF(pm.35!$C$7:$M$7,K$7,pm.35!$C36:$M36)+SUMIF(pm!$C$7:$M$7,K$7,pm!$C36:$M36)+SUMIF(kau!$M$7:$Q$7,K$7,kau!$M36:$Q36)</f>
        <v>0</v>
      </c>
      <c r="L37" s="351">
        <f>SUMIF(pm.35!$C$7:$M$7,L$7,pm.35!$C36:$M36)+SUMIF(pm!$C$7:$M$7,L$7,pm!$C36:$M36)+SUMIF(kau!$M$7:$Q$7,L$7,kau!$M36:$Q36)</f>
        <v>0</v>
      </c>
      <c r="M37" s="351">
        <f>SUMIF(pm.35!$C$7:$M$7,M$7,pm.35!$C36:$M36)+SUMIF(pm!$C$7:$M$7,M$7,pm!$C36:$M36)+SUMIF(kau!$M$7:$Q$7,M$7,kau!$M36:$Q36)</f>
        <v>0</v>
      </c>
      <c r="N37" s="352">
        <f>SUMIF(pm.35!$C$7:$M$7,N$7,pm.35!$C36:$M36)+SUMIF(pm!$C$7:$M$7,N$7,pm!$C36:$M36)+SUMIF(kau!$M$7:$Q$7,N$7,kau!$M36:$Q36)</f>
        <v>0</v>
      </c>
      <c r="O37" s="267">
        <f t="shared" si="0"/>
        <v>0</v>
      </c>
      <c r="P37" s="351">
        <f>SUMIF(pm!$O$7:$Z$7,P$7,pm!$O36:$Z36)+SUMIF(pm.35!$O$7:$Z$7,P$7,pm.35!$O36:$Z36)+SUMIF(kau!$S$7:$AG$7,P$7,kau!$S36:$AG36)</f>
        <v>0</v>
      </c>
      <c r="Q37" s="351">
        <f>SUMIF(pm!$O$7:$Z$7,Q$7,pm!$O36:$Z36)+SUMIF(pm.35!$O$7:$Z$7,Q$7,pm.35!$O36:$Z36)+SUMIF(kau!$S$7:$AG$7,Q$7,kau!$S36:$AG36)</f>
        <v>0</v>
      </c>
      <c r="R37" s="351">
        <f>SUMIF(pm!$O$7:$Z$7,R$7,pm!$O36:$Z36)+SUMIF(pm.35!$O$7:$Z$7,R$7,pm.35!$O36:$Z36)+SUMIF(kau!$S$7:$AG$7,R$7,kau!$S36:$AG36)</f>
        <v>0</v>
      </c>
      <c r="S37" s="351">
        <f>SUMIF(pm!$O$7:$Z$7,S$7,pm!$O36:$Z36)+SUMIF(pm.35!$O$7:$Z$7,S$7,pm.35!$O36:$Z36)+SUMIF(kau!$S$7:$AG$7,S$7,kau!$S36:$AG36)</f>
        <v>0</v>
      </c>
      <c r="T37" s="351">
        <f>SUMIF(pm!$O$7:$Z$7,T$7,pm!$O36:$Z36)+SUMIF(pm.35!$O$7:$Z$7,T$7,pm.35!$O36:$Z36)+SUMIF(kau!$S$7:$AG$7,T$7,kau!$S36:$AG36)</f>
        <v>0</v>
      </c>
      <c r="U37" s="351">
        <f>SUMIF(pm!$O$7:$Z$7,U$7,pm!$O36:$Z36)+SUMIF(pm.35!$O$7:$Z$7,U$7,pm.35!$O36:$Z36)+SUMIF(kau!$S$7:$AG$7,U$7,kau!$S36:$AG36)</f>
        <v>0</v>
      </c>
      <c r="V37" s="351">
        <f>SUMIF(pm!$O$7:$Z$7,V$7,pm!$O36:$Z36)+SUMIF(pm.35!$O$7:$Z$7,V$7,pm.35!$O36:$Z36)+SUMIF(kau!$S$7:$AG$7,V$7,kau!$S36:$AG36)</f>
        <v>0</v>
      </c>
      <c r="W37" s="351">
        <f>SUMIF(pm!$O$7:$Z$7,W$7,pm!$O36:$Z36)+SUMIF(pm.35!$O$7:$Z$7,W$7,pm.35!$O36:$Z36)+SUMIF(kau!$S$7:$AG$7,W$7,kau!$S36:$AG36)</f>
        <v>0</v>
      </c>
      <c r="X37" s="351">
        <f>SUMIF(pm!$O$7:$Z$7,X$7,pm!$O36:$Z36)+SUMIF(pm.35!$O$7:$Z$7,X$7,pm.35!$O36:$Z36)+SUMIF(kau!$S$7:$AG$7,X$7,kau!$S36:$AG36)</f>
        <v>0</v>
      </c>
      <c r="Y37" s="351">
        <f>SUMIF(pm!$O$7:$Z$7,Y$7,pm!$O36:$Z36)+SUMIF(pm.35!$O$7:$Z$7,Y$7,pm.35!$O36:$Z36)+SUMIF(kau!$S$7:$AG$7,Y$7,kau!$S36:$AG36)</f>
        <v>0</v>
      </c>
      <c r="Z37" s="351">
        <f>SUMIF(pm!$O$7:$Z$7,Z$7,pm!$O36:$Z36)+SUMIF(pm.35!$O$7:$Z$7,Z$7,pm.35!$O36:$Z36)+SUMIF(kau!$S$7:$AG$7,Z$7,kau!$S36:$AG36)</f>
        <v>0</v>
      </c>
      <c r="AA37" s="351">
        <f>SUMIF(pm!$O$7:$Z$7,AA$7,pm!$O36:$Z36)+SUMIF(pm.35!$O$7:$Z$7,AA$7,pm.35!$O36:$Z36)+SUMIF(kau!$S$7:$AG$7,AA$7,kau!$S36:$AG36)</f>
        <v>0</v>
      </c>
      <c r="AB37" s="351">
        <f>SUMIF(pm!$O$7:$Z$7,AB$7,pm!$O36:$Z36)+SUMIF(pm.35!$O$7:$Z$7,AB$7,pm.35!$O36:$Z36)+SUMIF(kau!$S$7:$AG$7,AB$7,kau!$S36:$AG36)</f>
        <v>0</v>
      </c>
      <c r="AC37" s="351">
        <f>SUMIF(pm!$O$7:$Z$7,AC$7,pm!$O36:$Z36)+SUMIF(pm.35!$O$7:$Z$7,AC$7,pm.35!$O36:$Z36)+SUMIF(kau!$S$7:$AG$7,AC$7,kau!$S36:$AG36)</f>
        <v>0</v>
      </c>
      <c r="AD37" s="352">
        <f>SUMIF(pm!$O$7:$Z$7,AD$7,pm!$O36:$Z36)+SUMIF(pm.35!$O$7:$Z$7,AD$7,pm.35!$O36:$Z36)+SUMIF(kau!$S$7:$AG$7,AD$7,kau!$S36:$AG36)</f>
        <v>0</v>
      </c>
      <c r="AE37" s="267">
        <f t="shared" si="8"/>
        <v>0</v>
      </c>
      <c r="AF37" s="351">
        <f>SUMIF(pm!$AB$7:$AM$7,AF$7,pm!$AB36:$AM36)+SUMIF(pm.35!$AB$7:$AM$7,AF$7,pm.35!$AB36:$AM36)</f>
        <v>0</v>
      </c>
      <c r="AG37" s="351">
        <f>SUMIF(pm!$AB$7:$AM$7,AG$7,pm!$AB36:$AM36)+SUMIF(pm.35!$AB$7:$AM$7,AG$7,pm.35!$AB36:$AM36)</f>
        <v>0</v>
      </c>
      <c r="AH37" s="351">
        <f>SUMIF(pm!$AB$7:$AM$7,AH$7,pm!$AB36:$AM36)+SUMIF(pm.35!$AB$7:$AM$7,AH$7,pm.35!$AB36:$AM36)</f>
        <v>0</v>
      </c>
      <c r="AI37" s="351">
        <f>SUMIF(pm!$AB$7:$AM$7,AI$7,pm!$AB36:$AM36)+SUMIF(pm.35!$AB$7:$AM$7,AI$7,pm.35!$AB36:$AM36)</f>
        <v>0</v>
      </c>
      <c r="AJ37" s="351">
        <f>SUMIF(pm!$AB$7:$AM$7,AJ$7,pm!$AB36:$AM36)+SUMIF(pm.35!$AB$7:$AM$7,AJ$7,pm.35!$AB36:$AM36)</f>
        <v>0</v>
      </c>
      <c r="AK37" s="351">
        <f>SUMIF(pm!$AB$7:$AM$7,AK$7,pm!$AB36:$AM36)+SUMIF(pm.35!$AB$7:$AM$7,AK$7,pm.35!$AB36:$AM36)</f>
        <v>0</v>
      </c>
      <c r="AL37" s="351">
        <f>SUMIF(pm!$AB$7:$AM$7,AL$7,pm!$AB36:$AM36)+SUMIF(pm.35!$AB$7:$AM$7,AL$7,pm.35!$AB36:$AM36)</f>
        <v>0</v>
      </c>
      <c r="AM37" s="351">
        <f>SUMIF(pm!$AB$7:$AM$7,AM$7,pm!$AB36:$AM36)+SUMIF(pm.35!$AB$7:$AM$7,AM$7,pm.35!$AB36:$AM36)</f>
        <v>0</v>
      </c>
      <c r="AN37" s="351">
        <f>SUMIF(pm!$AB$7:$AM$7,AN$7,pm!$AB36:$AM36)+SUMIF(pm.35!$AB$7:$AM$7,AN$7,pm.35!$AB36:$AM36)</f>
        <v>0</v>
      </c>
      <c r="AO37" s="351">
        <f>SUMIF(pm!$AB$7:$AM$7,AO$7,pm!$AB36:$AM36)+SUMIF(pm.35!$AB$7:$AM$7,AO$7,pm.35!$AB36:$AM36)</f>
        <v>0</v>
      </c>
      <c r="AP37" s="351">
        <f>SUMIF(pm!$AB$7:$AM$7,AP$7,pm!$AB36:$AM36)+SUMIF(pm.35!$AB$7:$AM$7,AP$7,pm.35!$AB36:$AM36)</f>
        <v>0</v>
      </c>
      <c r="AQ37" s="351">
        <f>SUMIF(pm!$AB$7:$AM$7,AQ$7,pm!$AB36:$AM36)+SUMIF(pm.35!$AB$7:$AM$7,AQ$7,pm.35!$AB36:$AM36)</f>
        <v>0</v>
      </c>
      <c r="AR37" s="351">
        <f>SUMIF(pm!$AB$7:$AM$7,AR$7,pm!$AB36:$AM36)+SUMIF(pm.35!$AB$7:$AM$7,AR$7,pm.35!$AB36:$AM36)</f>
        <v>0</v>
      </c>
      <c r="AS37" s="352">
        <f>SUMIF(pm!$AB$7:$AM$7,AS$7,pm!$AB36:$AM36)+SUMIF(pm.35!$AB$7:$AM$7,AS$7,pm.35!$AB36:$AM36)</f>
        <v>0</v>
      </c>
      <c r="AT37" s="267">
        <f t="shared" si="1"/>
        <v>0</v>
      </c>
      <c r="AU37" s="351">
        <f>SUMIF(pm!$AO$7:$BB$7,AU$7,pm!$AO36:$BB36)+SUMIF(pm.35!$AO$7:$BB$7,AU$7,pm.35!$AO36:$BB36)</f>
        <v>0</v>
      </c>
      <c r="AV37" s="351">
        <f>SUMIF(pm!$AO$7:$BB$7,AV$7,pm!$AO36:$BB36)+SUMIF(pm.35!$AO$7:$BB$7,AV$7,pm.35!$AO36:$BB36)</f>
        <v>0</v>
      </c>
      <c r="AW37" s="351">
        <f>SUMIF(pm!$AO$7:$BB$7,AW$7,pm!$AO36:$BB36)+SUMIF(pm.35!$AO$7:$BB$7,AW$7,pm.35!$AO36:$BB36)</f>
        <v>0</v>
      </c>
      <c r="AX37" s="351">
        <f>SUMIF(pm!$AO$7:$BB$7,AX$7,pm!$AO36:$BB36)+SUMIF(pm.35!$AO$7:$BB$7,AX$7,pm.35!$AO36:$BB36)</f>
        <v>0</v>
      </c>
      <c r="AY37" s="351">
        <f>SUMIF(pm!$AO$7:$BB$7,AY$7,pm!$AO36:$BB36)+SUMIF(pm.35!$AO$7:$BB$7,AY$7,pm.35!$AO36:$BB36)</f>
        <v>0</v>
      </c>
      <c r="AZ37" s="351">
        <f>SUMIF(pm!$AO$7:$BB$7,AZ$7,pm!$AO36:$BB36)+SUMIF(pm.35!$AO$7:$BB$7,AZ$7,pm.35!$AO36:$BB36)</f>
        <v>0</v>
      </c>
      <c r="BA37" s="351">
        <f>SUMIF(pm!$AO$7:$BB$7,BA$7,pm!$AO36:$BB36)+SUMIF(pm.35!$AO$7:$BB$7,BA$7,pm.35!$AO36:$BB36)</f>
        <v>0</v>
      </c>
      <c r="BB37" s="351">
        <f>SUMIF(pm!$AO$7:$BB$7,BB$7,pm!$AO36:$BB36)+SUMIF(pm.35!$AO$7:$BB$7,BB$7,pm.35!$AO36:$BB36)</f>
        <v>0</v>
      </c>
      <c r="BC37" s="351">
        <f>SUMIF(pm!$AO$7:$BB$7,BC$7,pm!$AO36:$BB36)+SUMIF(pm.35!$AO$7:$BB$7,BC$7,pm.35!$AO36:$BB36)</f>
        <v>0</v>
      </c>
      <c r="BD37" s="351">
        <f>SUMIF(pm!$AO$7:$BB$7,BD$7,pm!$AO36:$BB36)+SUMIF(pm.35!$AO$7:$BB$7,BD$7,pm.35!$AO36:$BB36)</f>
        <v>0</v>
      </c>
      <c r="BE37" s="351">
        <f>SUMIF(pm!$AO$7:$BB$7,BE$7,pm!$AO36:$BB36)+SUMIF(pm.35!$AO$7:$BB$7,BE$7,pm.35!$AO36:$BB36)</f>
        <v>0</v>
      </c>
      <c r="BF37" s="351">
        <f>SUMIF(pm!$AO$7:$BB$7,BF$7,pm!$AO36:$BB36)+SUMIF(pm.35!$AO$7:$BB$7,BF$7,pm.35!$AO36:$BB36)</f>
        <v>0</v>
      </c>
      <c r="BG37" s="351">
        <f>SUMIF(pm!$AO$7:$BB$7,BG$7,pm!$AO36:$BB36)+SUMIF(pm.35!$AO$7:$BB$7,BG$7,pm.35!$AO36:$BB36)</f>
        <v>0</v>
      </c>
      <c r="BH37" s="352">
        <f>SUMIF(pm!$AO$7:$BB$7,BH$7,pm!$AO36:$BB36)+SUMIF(pm.35!$AO$7:$BB$7,BH$7,pm.35!$AO36:$BB36)</f>
        <v>0</v>
      </c>
      <c r="BI37" s="267">
        <f t="shared" si="9"/>
        <v>0</v>
      </c>
      <c r="BJ37" s="267">
        <f>SUMIF(pm!$BD$7:$BM$7,BJ$7,pm!$BD36:$BM36)+SUMIF(pm.35!$BD$7:$BM$7,BJ$7,pm.35!$BD36:$BM36)</f>
        <v>0</v>
      </c>
      <c r="BK37" s="267">
        <f>SUMIF(pm!$BD$7:$BM$7,BK$7,pm!$BD36:$BM36)+SUMIF(pm.35!$BD$7:$BM$7,BK$7,pm.35!$BD36:$BM36)</f>
        <v>0</v>
      </c>
      <c r="BL37" s="267">
        <f>SUMIF(pm!$BD$7:$BM$7,BL$7,pm!$BD36:$BM36)+SUMIF(pm.35!$BD$7:$BM$7,BL$7,pm.35!$BD36:$BM36)</f>
        <v>0</v>
      </c>
      <c r="BM37" s="267">
        <f>SUMIF(pm!$BD$7:$BM$7,BM$7,pm!$BD36:$BM36)+SUMIF(pm.35!$BD$7:$BM$7,BM$7,pm.35!$BD36:$BM36)</f>
        <v>0</v>
      </c>
      <c r="BN37" s="267">
        <f>SUMIF(pm!$BD$7:$BM$7,BN$7,pm!$BD36:$BM36)+SUMIF(pm.35!$BD$7:$BM$7,BN$7,pm.35!$BD36:$BM36)</f>
        <v>0</v>
      </c>
      <c r="BO37" s="267">
        <f>SUMIF(pm!$BD$7:$BM$7,BO$7,pm!$BD36:$BM36)+SUMIF(pm.35!$BD$7:$BM$7,BO$7,pm.35!$BD36:$BM36)</f>
        <v>0</v>
      </c>
      <c r="BP37" s="267">
        <f>SUMIF(pm!$BD$7:$BM$7,BP$7,pm!$BD36:$BM36)+SUMIF(pm.35!$BD$7:$BM$7,BP$7,pm.35!$BD36:$BM36)</f>
        <v>0</v>
      </c>
      <c r="BQ37" s="267">
        <f>SUMIF(pm!$BD$7:$BM$7,BQ$7,pm!$BD36:$BM36)+SUMIF(pm.35!$BD$7:$BM$7,BQ$7,pm.35!$BD36:$BM36)</f>
        <v>0</v>
      </c>
      <c r="BR37" s="267">
        <f>SUMIF(pm!$BD$7:$BM$7,BR$7,pm!$BD36:$BM36)+SUMIF(pm.35!$BD$7:$BM$7,BR$7,pm.35!$BD36:$BM36)</f>
        <v>0</v>
      </c>
      <c r="BS37" s="267">
        <f>SUMIF(pm!$BD$7:$BM$7,BS$7,pm!$BD36:$BM36)+SUMIF(pm.35!$BD$7:$BM$7,BS$7,pm.35!$BD36:$BM36)</f>
        <v>0</v>
      </c>
      <c r="BT37" s="267">
        <f t="shared" si="10"/>
        <v>0</v>
      </c>
      <c r="BU37" s="267">
        <f t="shared" si="2"/>
        <v>0</v>
      </c>
      <c r="BV37" s="350">
        <f>SUMIF(pm!$BO$7:$CB$7,BV$7,pm!$BO36:$CB36)+SUMIF(pm.35!$BO$7:$CB$7,BV$7,pm.35!$BO36:$CB36)</f>
        <v>0</v>
      </c>
      <c r="BW37" s="351">
        <f>SUMIF(pm!$BO$7:$CB$7,BW$7,pm!$BO36:$CB36)+SUMIF(pm.35!$BO$7:$CB$7,BW$7,pm.35!$BO36:$CB36)</f>
        <v>0</v>
      </c>
      <c r="BX37" s="351">
        <f>SUMIF(pm!$BO$7:$CB$7,BX$7,pm!$BO36:$CB36)+SUMIF(pm.35!$BO$7:$CB$7,BX$7,pm.35!$BO36:$CB36)</f>
        <v>0</v>
      </c>
      <c r="BY37" s="351">
        <f>SUMIF(pm!$BO$7:$CB$7,BY$7,pm!$BO36:$CB36)+SUMIF(pm.35!$BO$7:$CB$7,BY$7,pm.35!$BO36:$CB36)</f>
        <v>0</v>
      </c>
      <c r="BZ37" s="351">
        <f>SUMIF(pm!$BO$7:$CB$7,BZ$7,pm!$BO36:$CB36)+SUMIF(pm.35!$BO$7:$CB$7,BZ$7,pm.35!$BO36:$CB36)</f>
        <v>0</v>
      </c>
      <c r="CA37" s="351">
        <f>SUMIF(pm!$BO$7:$CB$7,CA$7,pm!$BO36:$CB36)+SUMIF(pm.35!$BO$7:$CB$7,CA$7,pm.35!$BO36:$CB36)</f>
        <v>0</v>
      </c>
      <c r="CB37" s="351">
        <f>SUMIF(pm!$BO$7:$CB$7,CB$7,pm!$BO36:$CB36)+SUMIF(pm.35!$BO$7:$CB$7,CB$7,pm.35!$BO36:$CB36)</f>
        <v>0</v>
      </c>
      <c r="CC37" s="351">
        <f>SUMIF(pm!$BO$7:$CB$7,CC$7,pm!$BO36:$CB36)+SUMIF(pm.35!$BO$7:$CB$7,CC$7,pm.35!$BO36:$CB36)</f>
        <v>0</v>
      </c>
      <c r="CD37" s="351">
        <f>SUMIF(pm!$BO$7:$CB$7,CD$7,pm!$BO36:$CB36)+SUMIF(pm.35!$BO$7:$CB$7,CD$7,pm.35!$BO36:$CB36)</f>
        <v>0</v>
      </c>
      <c r="CE37" s="351">
        <f>SUMIF(pm!$BO$7:$CB$7,CE$7,pm!$BO36:$CB36)+SUMIF(pm.35!$BO$7:$CB$7,CE$7,pm.35!$BO36:$CB36)</f>
        <v>0</v>
      </c>
      <c r="CF37" s="351">
        <f>SUMIF(pm!$BO$7:$CB$7,CF$7,pm!$BO36:$CB36)+SUMIF(pm.35!$BO$7:$CB$7,CF$7,pm.35!$BO36:$CB36)</f>
        <v>0</v>
      </c>
      <c r="CG37" s="351">
        <f>SUMIF(pm!$BO$7:$CB$7,CG$7,pm!$BO36:$CB36)+SUMIF(pm.35!$BO$7:$CB$7,CG$7,pm.35!$BO36:$CB36)</f>
        <v>0</v>
      </c>
      <c r="CH37" s="351">
        <f>SUMIF(pm!$BO$7:$CB$7,CH$7,pm!$BO36:$CB36)+SUMIF(pm.35!$BO$7:$CB$7,CH$7,pm.35!$BO36:$CB36)</f>
        <v>0</v>
      </c>
      <c r="CI37" s="351">
        <f>SUMIF(pm!$BO$7:$CB$7,CI$7,pm!$BO36:$CB36)+SUMIF(pm.35!$BO$7:$CB$7,CI$7,pm.35!$BO36:$CB36)</f>
        <v>0</v>
      </c>
      <c r="CJ37" s="351">
        <f>SUMIF(pm!$BO$7:$CB$7,CJ$7,pm!$BO36:$CB36)+SUMIF(pm.35!$BO$7:$CB$7,CJ$7,pm.35!$BO36:$CB36)</f>
        <v>0</v>
      </c>
      <c r="CK37" s="352">
        <f>SUMIF(pm!$BO$7:$CB$7,CK$7,pm!$BO36:$CB36)+SUMIF(pm.35!$BO$7:$CB$7,CK$7,pm.35!$BO36:$CB36)</f>
        <v>0</v>
      </c>
      <c r="CL37" s="267">
        <f t="shared" si="11"/>
        <v>0</v>
      </c>
      <c r="CM37" s="267">
        <f>SUMIF(pm!$CD$7:$CO$7,CM$7,pm!$CD36:$CO36)+SUMIF(pm.35!$CD$7:$CO$7,CM$7,pm.35!$CD36:$CO36)</f>
        <v>0</v>
      </c>
      <c r="CN37" s="267">
        <f>SUMIF(pm!$CD$7:$CO$7,CN$7,pm!$CD36:$CO36)+SUMIF(pm.35!$CD$7:$CO$7,CN$7,pm.35!$CD36:$CO36)</f>
        <v>0</v>
      </c>
      <c r="CO37" s="267">
        <f>SUMIF(pm!$CD$7:$CO$7,CO$7,pm!$CD36:$CO36)+SUMIF(pm.35!$CD$7:$CO$7,CO$7,pm.35!$CD36:$CO36)</f>
        <v>0</v>
      </c>
      <c r="CP37" s="267">
        <f>SUMIF(pm!$CD$7:$CO$7,CP$7,pm!$CD36:$CO36)+SUMIF(pm.35!$CD$7:$CO$7,CP$7,pm.35!$CD36:$CO36)</f>
        <v>0</v>
      </c>
      <c r="CQ37" s="267">
        <f>SUMIF(pm!$CD$7:$CO$7,CQ$7,pm!$CD36:$CO36)+SUMIF(pm.35!$CD$7:$CO$7,CQ$7,pm.35!$CD36:$CO36)</f>
        <v>0</v>
      </c>
      <c r="CR37" s="267">
        <f>SUMIF(pm!$CD$7:$CO$7,CR$7,pm!$CD36:$CO36)+SUMIF(pm.35!$CD$7:$CO$7,CR$7,pm.35!$CD36:$CO36)</f>
        <v>0</v>
      </c>
      <c r="CS37" s="267">
        <f>SUMIF(pm!$CD$7:$CO$7,CS$7,pm!$CD36:$CO36)+SUMIF(pm.35!$CD$7:$CO$7,CS$7,pm.35!$CD36:$CO36)</f>
        <v>0</v>
      </c>
      <c r="CT37" s="267">
        <f>SUMIF(pm!$CD$7:$CO$7,CT$7,pm!$CD36:$CO36)+SUMIF(pm.35!$CD$7:$CO$7,CT$7,pm.35!$CD36:$CO36)</f>
        <v>0</v>
      </c>
      <c r="CU37" s="267">
        <f>SUMIF(pm!$CD$7:$CO$7,CU$7,pm!$CD36:$CO36)+SUMIF(pm.35!$CD$7:$CO$7,CU$7,pm.35!$CD36:$CO36)</f>
        <v>0</v>
      </c>
      <c r="CV37" s="267">
        <f>SUMIF(pm!$CD$7:$CO$7,CV$7,pm!$CD36:$CO36)+SUMIF(pm.35!$CD$7:$CO$7,CV$7,pm.35!$CD36:$CO36)</f>
        <v>0</v>
      </c>
      <c r="CW37" s="267">
        <f>SUMIF(pm!$CD$7:$CO$7,CW$7,pm!$CD36:$CO36)+SUMIF(pm.35!$CD$7:$CO$7,CW$7,pm.35!$CD36:$CO36)</f>
        <v>0</v>
      </c>
      <c r="CX37" s="267">
        <f>SUMIF(pm!$CD$7:$CO$7,CX$7,pm!$CD36:$CO36)+SUMIF(pm.35!$CD$7:$CO$7,CX$7,pm.35!$CD36:$CO36)</f>
        <v>0</v>
      </c>
      <c r="CY37" s="267">
        <f>SUMIF(pm!$CD$7:$CO$7,CY$7,pm!$CD36:$CO36)+SUMIF(pm.35!$CD$7:$CO$7,CY$7,pm.35!$CD36:$CO36)</f>
        <v>0</v>
      </c>
      <c r="CZ37" s="267">
        <f>SUMIF(pm!$CD$7:$CO$7,CZ$7,pm!$CD36:$CO36)+SUMIF(pm.35!$CD$7:$CO$7,CZ$7,pm.35!$CD36:$CO36)</f>
        <v>0</v>
      </c>
      <c r="DA37" s="267">
        <f t="shared" si="12"/>
        <v>0</v>
      </c>
      <c r="DB37" s="267">
        <f t="shared" si="13"/>
        <v>0</v>
      </c>
      <c r="DC37" s="267">
        <f t="shared" si="14"/>
        <v>0</v>
      </c>
      <c r="DD37" s="248">
        <f>DC37-coal!AS35</f>
        <v>0</v>
      </c>
      <c r="DE37" s="268">
        <f t="shared" si="17"/>
        <v>0</v>
      </c>
      <c r="DF37" s="269">
        <f t="shared" si="17"/>
        <v>0</v>
      </c>
      <c r="DG37" s="269">
        <f t="shared" si="17"/>
        <v>0</v>
      </c>
      <c r="DH37" s="269">
        <f t="shared" si="17"/>
        <v>0</v>
      </c>
      <c r="DI37" s="269">
        <f t="shared" si="17"/>
        <v>0</v>
      </c>
      <c r="DJ37" s="269">
        <f t="shared" si="17"/>
        <v>0</v>
      </c>
      <c r="DK37" s="269">
        <f t="shared" si="17"/>
        <v>0</v>
      </c>
      <c r="DL37" s="269">
        <f t="shared" si="17"/>
        <v>0</v>
      </c>
      <c r="DM37" s="269">
        <f t="shared" si="17"/>
        <v>0</v>
      </c>
      <c r="DN37" s="269">
        <f t="shared" si="17"/>
        <v>0</v>
      </c>
      <c r="DO37" s="269">
        <f t="shared" si="18"/>
        <v>0</v>
      </c>
      <c r="DP37" s="269">
        <f t="shared" si="18"/>
        <v>0</v>
      </c>
      <c r="DQ37" s="269">
        <f t="shared" si="18"/>
        <v>0</v>
      </c>
      <c r="DR37" s="269">
        <f t="shared" si="18"/>
        <v>0</v>
      </c>
      <c r="DS37" s="269">
        <f t="shared" si="18"/>
        <v>0</v>
      </c>
      <c r="DT37" s="269">
        <f t="shared" si="18"/>
        <v>0</v>
      </c>
      <c r="DU37" s="269">
        <f t="shared" si="18"/>
        <v>0</v>
      </c>
      <c r="DV37" s="269">
        <f t="shared" si="18"/>
        <v>0</v>
      </c>
      <c r="DW37" s="269">
        <f t="shared" si="18"/>
        <v>0</v>
      </c>
      <c r="DX37" s="270">
        <f t="shared" si="18"/>
        <v>0</v>
      </c>
      <c r="DY37" s="271">
        <f t="shared" si="5"/>
        <v>0</v>
      </c>
      <c r="EA37" s="293">
        <f>SUMIF(kau!$AI$7:$BD$7,EA$7,kau!$AI36:$BD36)+SUMIF(pm.35!$GF$7:$GW$7,EA$7,pm.35!$GF36:$GW36)+SUMIF(pm!$GF$7:$GW$7,EA$7,pm!$GF36:$GW36)</f>
        <v>0</v>
      </c>
      <c r="EB37" s="294">
        <f>SUMIF(kau!$AI$7:$BD$7,EB$7,kau!$AI36:$BD36)+SUMIF(pm.35!$GF$7:$GW$7,EB$7,pm.35!$GF36:$GW36)+SUMIF(pm!$GF$7:$GW$7,EB$7,pm!$GF36:$GW36)</f>
        <v>0</v>
      </c>
      <c r="EC37" s="294">
        <f>SUMIF(kau!$AI$7:$BD$7,EC$7,kau!$AI36:$BD36)+SUMIF(pm.35!$GF$7:$GW$7,EC$7,pm.35!$GF36:$GW36)+SUMIF(pm!$GF$7:$GW$7,EC$7,pm!$GF36:$GW36)</f>
        <v>0</v>
      </c>
      <c r="ED37" s="294">
        <f>SUMIF(kau!$AI$7:$BD$7,ED$7,kau!$AI36:$BD36)+SUMIF(pm.35!$GF$7:$GW$7,ED$7,pm.35!$GF36:$GW36)+SUMIF(pm!$GF$7:$GW$7,ED$7,pm!$GF36:$GW36)</f>
        <v>0</v>
      </c>
      <c r="EE37" s="294">
        <f>SUMIF(kau!$AI$7:$BD$7,EE$7,kau!$AI36:$BD36)+SUMIF(pm.35!$GF$7:$GW$7,EE$7,pm.35!$GF36:$GW36)+SUMIF(pm!$GF$7:$GW$7,EE$7,pm!$GF36:$GW36)</f>
        <v>0</v>
      </c>
      <c r="EF37" s="294">
        <f>SUMIF(kau!$AI$7:$BD$7,EF$7,kau!$AI36:$BD36)+SUMIF(pm.35!$GF$7:$GW$7,EF$7,pm.35!$GF36:$GW36)+SUMIF(pm!$GF$7:$GW$7,EF$7,pm!$GF36:$GW36)</f>
        <v>0</v>
      </c>
      <c r="EG37" s="294">
        <f>SUMIF(kau!$AI$7:$BD$7,EG$7,kau!$AI36:$BD36)+SUMIF(pm.35!$GF$7:$GW$7,EG$7,pm.35!$GF36:$GW36)+SUMIF(pm!$GF$7:$GW$7,EG$7,pm!$GF36:$GW36)</f>
        <v>0</v>
      </c>
      <c r="EH37" s="294">
        <f>SUMIF(kau!$AI$7:$BD$7,EH$7,kau!$AI36:$BD36)+SUMIF(pm.35!$GF$7:$GW$7,EH$7,pm.35!$GF36:$GW36)+SUMIF(pm!$GF$7:$GW$7,EH$7,pm!$GF36:$GW36)</f>
        <v>0</v>
      </c>
      <c r="EI37" s="294">
        <f>SUMIF(kau!$AI$7:$BD$7,EI$7,kau!$AI36:$BD36)+SUMIF(pm.35!$GF$7:$GW$7,EI$7,pm.35!$GF36:$GW36)+SUMIF(pm!$GF$7:$GW$7,EI$7,pm!$GF36:$GW36)</f>
        <v>0</v>
      </c>
      <c r="EJ37" s="294">
        <f>SUMIF(kau!$AI$7:$BD$7,EJ$7,kau!$AI36:$BD36)+SUMIF(pm.35!$GF$7:$GW$7,EJ$7,pm.35!$GF36:$GW36)+SUMIF(pm!$GF$7:$GW$7,EJ$7,pm!$GF36:$GW36)</f>
        <v>0</v>
      </c>
      <c r="EK37" s="294">
        <f>SUMIF(kau!$AI$7:$BD$7,EK$7,kau!$AI36:$BD36)+SUMIF(pm.35!$GF$7:$GW$7,EK$7,pm.35!$GF36:$GW36)+SUMIF(pm!$GF$7:$GW$7,EK$7,pm!$GF36:$GW36)</f>
        <v>0</v>
      </c>
      <c r="EL37" s="294">
        <f>SUMIF(kau!$AI$7:$BD$7,EL$7,kau!$AI36:$BD36)+SUMIF(pm.35!$GF$7:$GW$7,EL$7,pm.35!$GF36:$GW36)+SUMIF(pm!$GF$7:$GW$7,EL$7,pm!$GF36:$GW36)</f>
        <v>0</v>
      </c>
      <c r="EM37" s="294">
        <f>SUMIF(kau!$AI$7:$BD$7,EM$7,kau!$AI36:$BD36)+SUMIF(pm.35!$GF$7:$GW$7,EM$7,pm.35!$GF36:$GW36)+SUMIF(pm!$GF$7:$GW$7,EM$7,pm!$GF36:$GW36)</f>
        <v>0</v>
      </c>
      <c r="EN37" s="294">
        <f>SUMIF(kau!$AI$7:$BD$7,EN$7,kau!$AI36:$BD36)+SUMIF(pm.35!$GF$7:$GW$7,EN$7,pm.35!$GF36:$GW36)+SUMIF(pm!$GF$7:$GW$7,EN$7,pm!$GF36:$GW36)</f>
        <v>0</v>
      </c>
      <c r="EO37" s="294">
        <f>SUMIF(kau!$AI$7:$BD$7,EO$7,kau!$AI36:$BD36)+SUMIF(pm.35!$GF$7:$GW$7,EO$7,pm.35!$GF36:$GW36)+SUMIF(pm!$GF$7:$GW$7,EO$7,pm!$GF36:$GW36)</f>
        <v>0</v>
      </c>
      <c r="EP37" s="294">
        <f>SUMIF(kau!$AI$7:$BD$7,EP$7,kau!$AI36:$BD36)+SUMIF(pm.35!$GF$7:$GW$7,EP$7,pm.35!$GF36:$GW36)+SUMIF(pm!$GF$7:$GW$7,EP$7,pm!$GF36:$GW36)</f>
        <v>0</v>
      </c>
      <c r="EQ37" s="294">
        <f>SUMIF(kau!$AI$7:$BD$7,EQ$7,kau!$AI36:$BD36)+SUMIF(pm.35!$GF$7:$GW$7,EQ$7,pm.35!$GF36:$GW36)+SUMIF(pm!$GF$7:$GW$7,EQ$7,pm!$GF36:$GW36)</f>
        <v>0</v>
      </c>
      <c r="ER37" s="294">
        <f>SUMIF(kau!$AI$7:$BD$7,ER$7,kau!$AI36:$BD36)+SUMIF(pm.35!$GF$7:$GW$7,ER$7,pm.35!$GF36:$GW36)+SUMIF(pm!$GF$7:$GW$7,ER$7,pm!$GF36:$GW36)</f>
        <v>0</v>
      </c>
      <c r="ES37" s="294">
        <f>SUMIF(kau!$AI$7:$BD$7,ES$7,kau!$AI36:$BD36)+SUMIF(pm.35!$GF$7:$GW$7,ES$7,pm.35!$GF36:$GW36)+SUMIF(pm!$GF$7:$GW$7,ES$7,pm!$GF36:$GW36)</f>
        <v>0</v>
      </c>
      <c r="ET37" s="311">
        <f>SUMIF(kau!$AI$7:$BD$7,ET$7,kau!$AI36:$BD36)+SUMIF(pm.35!$GF$7:$GW$7,ET$7,pm.35!$GF36:$GW36)+SUMIF(pm!$GF$7:$GW$7,ET$7,pm!$GF36:$GW36)</f>
        <v>0</v>
      </c>
      <c r="EU37" s="314">
        <f t="shared" si="6"/>
        <v>0</v>
      </c>
    </row>
    <row r="38" spans="1:151" ht="12" customHeight="1">
      <c r="A38" s="273">
        <f t="shared" si="7"/>
        <v>45168</v>
      </c>
      <c r="B38" s="350">
        <f>SUMIF(pm.35!$C$7:$M$7,B$7,pm.35!$C37:$M37)+SUMIF(pm!$C$7:$M$7,B$7,pm!$C37:$M37)+SUMIF(kau!$M$7:$Q$7,B$7,kau!$M37:$Q37)</f>
        <v>0</v>
      </c>
      <c r="C38" s="351">
        <f>SUMIF(pm.35!$C$7:$M$7,C$7,pm.35!$C37:$M37)+SUMIF(pm!$C$7:$M$7,C$7,pm!$C37:$M37)+SUMIF(kau!$M$7:$Q$7,C$7,kau!$M37:$Q37)</f>
        <v>0</v>
      </c>
      <c r="D38" s="351">
        <f>SUMIF(pm.35!$C$7:$M$7,D$7,pm.35!$C37:$M37)+SUMIF(pm!$C$7:$M$7,D$7,pm!$C37:$M37)+SUMIF(kau!$M$7:$Q$7,D$7,kau!$M37:$Q37)</f>
        <v>0</v>
      </c>
      <c r="E38" s="351">
        <f>SUMIF(pm.35!$C$7:$M$7,E$7,pm.35!$C37:$M37)+SUMIF(pm!$C$7:$M$7,E$7,pm!$C37:$M37)+SUMIF(kau!$M$7:$Q$7,E$7,kau!$M37:$Q37)</f>
        <v>0</v>
      </c>
      <c r="F38" s="351">
        <f>SUMIF(pm.35!$C$7:$M$7,F$7,pm.35!$C37:$M37)+SUMIF(pm!$C$7:$M$7,F$7,pm!$C37:$M37)+SUMIF(kau!$M$7:$Q$7,F$7,kau!$M37:$Q37)</f>
        <v>0</v>
      </c>
      <c r="G38" s="351">
        <f>SUMIF(pm.35!$C$7:$M$7,G$7,pm.35!$C37:$M37)+SUMIF(pm!$C$7:$M$7,G$7,pm!$C37:$M37)+SUMIF(kau!$M$7:$Q$7,G$7,kau!$M37:$Q37)</f>
        <v>0</v>
      </c>
      <c r="H38" s="351">
        <f>SUMIF(pm.35!$C$7:$M$7,H$7,pm.35!$C37:$M37)+SUMIF(pm!$C$7:$M$7,H$7,pm!$C37:$M37)+SUMIF(kau!$M$7:$Q$7,H$7,kau!$M37:$Q37)</f>
        <v>0</v>
      </c>
      <c r="I38" s="351">
        <f>SUMIF(pm.35!$C$7:$M$7,I$7,pm.35!$C37:$M37)+SUMIF(pm!$C$7:$M$7,I$7,pm!$C37:$M37)+SUMIF(kau!$M$7:$Q$7,I$7,kau!$M37:$Q37)</f>
        <v>0</v>
      </c>
      <c r="J38" s="351">
        <f>SUMIF(pm.35!$C$7:$M$7,J$7,pm.35!$C37:$M37)+SUMIF(pm!$C$7:$M$7,J$7,pm!$C37:$M37)+SUMIF(kau!$M$7:$Q$7,J$7,kau!$M37:$Q37)</f>
        <v>0</v>
      </c>
      <c r="K38" s="351">
        <f>SUMIF(pm.35!$C$7:$M$7,K$7,pm.35!$C37:$M37)+SUMIF(pm!$C$7:$M$7,K$7,pm!$C37:$M37)+SUMIF(kau!$M$7:$Q$7,K$7,kau!$M37:$Q37)</f>
        <v>0</v>
      </c>
      <c r="L38" s="351">
        <f>SUMIF(pm.35!$C$7:$M$7,L$7,pm.35!$C37:$M37)+SUMIF(pm!$C$7:$M$7,L$7,pm!$C37:$M37)+SUMIF(kau!$M$7:$Q$7,L$7,kau!$M37:$Q37)</f>
        <v>0</v>
      </c>
      <c r="M38" s="351">
        <f>SUMIF(pm.35!$C$7:$M$7,M$7,pm.35!$C37:$M37)+SUMIF(pm!$C$7:$M$7,M$7,pm!$C37:$M37)+SUMIF(kau!$M$7:$Q$7,M$7,kau!$M37:$Q37)</f>
        <v>0</v>
      </c>
      <c r="N38" s="352">
        <f>SUMIF(pm.35!$C$7:$M$7,N$7,pm.35!$C37:$M37)+SUMIF(pm!$C$7:$M$7,N$7,pm!$C37:$M37)+SUMIF(kau!$M$7:$Q$7,N$7,kau!$M37:$Q37)</f>
        <v>0</v>
      </c>
      <c r="O38" s="267">
        <f t="shared" si="0"/>
        <v>0</v>
      </c>
      <c r="P38" s="351">
        <f>SUMIF(pm!$O$7:$Z$7,P$7,pm!$O37:$Z37)+SUMIF(pm.35!$O$7:$Z$7,P$7,pm.35!$O37:$Z37)+SUMIF(kau!$S$7:$AG$7,P$7,kau!$S37:$AG37)</f>
        <v>0</v>
      </c>
      <c r="Q38" s="351">
        <f>SUMIF(pm!$O$7:$Z$7,Q$7,pm!$O37:$Z37)+SUMIF(pm.35!$O$7:$Z$7,Q$7,pm.35!$O37:$Z37)+SUMIF(kau!$S$7:$AG$7,Q$7,kau!$S37:$AG37)</f>
        <v>0</v>
      </c>
      <c r="R38" s="351">
        <f>SUMIF(pm!$O$7:$Z$7,R$7,pm!$O37:$Z37)+SUMIF(pm.35!$O$7:$Z$7,R$7,pm.35!$O37:$Z37)+SUMIF(kau!$S$7:$AG$7,R$7,kau!$S37:$AG37)</f>
        <v>0</v>
      </c>
      <c r="S38" s="351">
        <f>SUMIF(pm!$O$7:$Z$7,S$7,pm!$O37:$Z37)+SUMIF(pm.35!$O$7:$Z$7,S$7,pm.35!$O37:$Z37)+SUMIF(kau!$S$7:$AG$7,S$7,kau!$S37:$AG37)</f>
        <v>0</v>
      </c>
      <c r="T38" s="351">
        <f>SUMIF(pm!$O$7:$Z$7,T$7,pm!$O37:$Z37)+SUMIF(pm.35!$O$7:$Z$7,T$7,pm.35!$O37:$Z37)+SUMIF(kau!$S$7:$AG$7,T$7,kau!$S37:$AG37)</f>
        <v>0</v>
      </c>
      <c r="U38" s="351">
        <f>SUMIF(pm!$O$7:$Z$7,U$7,pm!$O37:$Z37)+SUMIF(pm.35!$O$7:$Z$7,U$7,pm.35!$O37:$Z37)+SUMIF(kau!$S$7:$AG$7,U$7,kau!$S37:$AG37)</f>
        <v>0</v>
      </c>
      <c r="V38" s="351">
        <f>SUMIF(pm!$O$7:$Z$7,V$7,pm!$O37:$Z37)+SUMIF(pm.35!$O$7:$Z$7,V$7,pm.35!$O37:$Z37)+SUMIF(kau!$S$7:$AG$7,V$7,kau!$S37:$AG37)</f>
        <v>0</v>
      </c>
      <c r="W38" s="351">
        <f>SUMIF(pm!$O$7:$Z$7,W$7,pm!$O37:$Z37)+SUMIF(pm.35!$O$7:$Z$7,W$7,pm.35!$O37:$Z37)+SUMIF(kau!$S$7:$AG$7,W$7,kau!$S37:$AG37)</f>
        <v>0</v>
      </c>
      <c r="X38" s="351">
        <f>SUMIF(pm!$O$7:$Z$7,X$7,pm!$O37:$Z37)+SUMIF(pm.35!$O$7:$Z$7,X$7,pm.35!$O37:$Z37)+SUMIF(kau!$S$7:$AG$7,X$7,kau!$S37:$AG37)</f>
        <v>0</v>
      </c>
      <c r="Y38" s="351">
        <f>SUMIF(pm!$O$7:$Z$7,Y$7,pm!$O37:$Z37)+SUMIF(pm.35!$O$7:$Z$7,Y$7,pm.35!$O37:$Z37)+SUMIF(kau!$S$7:$AG$7,Y$7,kau!$S37:$AG37)</f>
        <v>0</v>
      </c>
      <c r="Z38" s="351">
        <f>SUMIF(pm!$O$7:$Z$7,Z$7,pm!$O37:$Z37)+SUMIF(pm.35!$O$7:$Z$7,Z$7,pm.35!$O37:$Z37)+SUMIF(kau!$S$7:$AG$7,Z$7,kau!$S37:$AG37)</f>
        <v>0</v>
      </c>
      <c r="AA38" s="351">
        <f>SUMIF(pm!$O$7:$Z$7,AA$7,pm!$O37:$Z37)+SUMIF(pm.35!$O$7:$Z$7,AA$7,pm.35!$O37:$Z37)+SUMIF(kau!$S$7:$AG$7,AA$7,kau!$S37:$AG37)</f>
        <v>0</v>
      </c>
      <c r="AB38" s="351">
        <f>SUMIF(pm!$O$7:$Z$7,AB$7,pm!$O37:$Z37)+SUMIF(pm.35!$O$7:$Z$7,AB$7,pm.35!$O37:$Z37)+SUMIF(kau!$S$7:$AG$7,AB$7,kau!$S37:$AG37)</f>
        <v>0</v>
      </c>
      <c r="AC38" s="351">
        <f>SUMIF(pm!$O$7:$Z$7,AC$7,pm!$O37:$Z37)+SUMIF(pm.35!$O$7:$Z$7,AC$7,pm.35!$O37:$Z37)+SUMIF(kau!$S$7:$AG$7,AC$7,kau!$S37:$AG37)</f>
        <v>0</v>
      </c>
      <c r="AD38" s="352">
        <f>SUMIF(pm!$O$7:$Z$7,AD$7,pm!$O37:$Z37)+SUMIF(pm.35!$O$7:$Z$7,AD$7,pm.35!$O37:$Z37)+SUMIF(kau!$S$7:$AG$7,AD$7,kau!$S37:$AG37)</f>
        <v>0</v>
      </c>
      <c r="AE38" s="267">
        <f t="shared" si="8"/>
        <v>0</v>
      </c>
      <c r="AF38" s="351">
        <f>SUMIF(pm!$AB$7:$AM$7,AF$7,pm!$AB37:$AM37)+SUMIF(pm.35!$AB$7:$AM$7,AF$7,pm.35!$AB37:$AM37)</f>
        <v>0</v>
      </c>
      <c r="AG38" s="351">
        <f>SUMIF(pm!$AB$7:$AM$7,AG$7,pm!$AB37:$AM37)+SUMIF(pm.35!$AB$7:$AM$7,AG$7,pm.35!$AB37:$AM37)</f>
        <v>0</v>
      </c>
      <c r="AH38" s="351">
        <f>SUMIF(pm!$AB$7:$AM$7,AH$7,pm!$AB37:$AM37)+SUMIF(pm.35!$AB$7:$AM$7,AH$7,pm.35!$AB37:$AM37)</f>
        <v>0</v>
      </c>
      <c r="AI38" s="351">
        <f>SUMIF(pm!$AB$7:$AM$7,AI$7,pm!$AB37:$AM37)+SUMIF(pm.35!$AB$7:$AM$7,AI$7,pm.35!$AB37:$AM37)</f>
        <v>0</v>
      </c>
      <c r="AJ38" s="351">
        <f>SUMIF(pm!$AB$7:$AM$7,AJ$7,pm!$AB37:$AM37)+SUMIF(pm.35!$AB$7:$AM$7,AJ$7,pm.35!$AB37:$AM37)</f>
        <v>0</v>
      </c>
      <c r="AK38" s="351">
        <f>SUMIF(pm!$AB$7:$AM$7,AK$7,pm!$AB37:$AM37)+SUMIF(pm.35!$AB$7:$AM$7,AK$7,pm.35!$AB37:$AM37)</f>
        <v>0</v>
      </c>
      <c r="AL38" s="351">
        <f>SUMIF(pm!$AB$7:$AM$7,AL$7,pm!$AB37:$AM37)+SUMIF(pm.35!$AB$7:$AM$7,AL$7,pm.35!$AB37:$AM37)</f>
        <v>0</v>
      </c>
      <c r="AM38" s="351">
        <f>SUMIF(pm!$AB$7:$AM$7,AM$7,pm!$AB37:$AM37)+SUMIF(pm.35!$AB$7:$AM$7,AM$7,pm.35!$AB37:$AM37)</f>
        <v>0</v>
      </c>
      <c r="AN38" s="351">
        <f>SUMIF(pm!$AB$7:$AM$7,AN$7,pm!$AB37:$AM37)+SUMIF(pm.35!$AB$7:$AM$7,AN$7,pm.35!$AB37:$AM37)</f>
        <v>0</v>
      </c>
      <c r="AO38" s="351">
        <f>SUMIF(pm!$AB$7:$AM$7,AO$7,pm!$AB37:$AM37)+SUMIF(pm.35!$AB$7:$AM$7,AO$7,pm.35!$AB37:$AM37)</f>
        <v>0</v>
      </c>
      <c r="AP38" s="351">
        <f>SUMIF(pm!$AB$7:$AM$7,AP$7,pm!$AB37:$AM37)+SUMIF(pm.35!$AB$7:$AM$7,AP$7,pm.35!$AB37:$AM37)</f>
        <v>0</v>
      </c>
      <c r="AQ38" s="351">
        <f>SUMIF(pm!$AB$7:$AM$7,AQ$7,pm!$AB37:$AM37)+SUMIF(pm.35!$AB$7:$AM$7,AQ$7,pm.35!$AB37:$AM37)</f>
        <v>0</v>
      </c>
      <c r="AR38" s="351">
        <f>SUMIF(pm!$AB$7:$AM$7,AR$7,pm!$AB37:$AM37)+SUMIF(pm.35!$AB$7:$AM$7,AR$7,pm.35!$AB37:$AM37)</f>
        <v>0</v>
      </c>
      <c r="AS38" s="352">
        <f>SUMIF(pm!$AB$7:$AM$7,AS$7,pm!$AB37:$AM37)+SUMIF(pm.35!$AB$7:$AM$7,AS$7,pm.35!$AB37:$AM37)</f>
        <v>0</v>
      </c>
      <c r="AT38" s="267">
        <f t="shared" si="1"/>
        <v>0</v>
      </c>
      <c r="AU38" s="351">
        <f>SUMIF(pm!$AO$7:$BB$7,AU$7,pm!$AO37:$BB37)+SUMIF(pm.35!$AO$7:$BB$7,AU$7,pm.35!$AO37:$BB37)</f>
        <v>0</v>
      </c>
      <c r="AV38" s="351">
        <f>SUMIF(pm!$AO$7:$BB$7,AV$7,pm!$AO37:$BB37)+SUMIF(pm.35!$AO$7:$BB$7,AV$7,pm.35!$AO37:$BB37)</f>
        <v>0</v>
      </c>
      <c r="AW38" s="351">
        <f>SUMIF(pm!$AO$7:$BB$7,AW$7,pm!$AO37:$BB37)+SUMIF(pm.35!$AO$7:$BB$7,AW$7,pm.35!$AO37:$BB37)</f>
        <v>0</v>
      </c>
      <c r="AX38" s="351">
        <f>SUMIF(pm!$AO$7:$BB$7,AX$7,pm!$AO37:$BB37)+SUMIF(pm.35!$AO$7:$BB$7,AX$7,pm.35!$AO37:$BB37)</f>
        <v>0</v>
      </c>
      <c r="AY38" s="351">
        <f>SUMIF(pm!$AO$7:$BB$7,AY$7,pm!$AO37:$BB37)+SUMIF(pm.35!$AO$7:$BB$7,AY$7,pm.35!$AO37:$BB37)</f>
        <v>0</v>
      </c>
      <c r="AZ38" s="351">
        <f>SUMIF(pm!$AO$7:$BB$7,AZ$7,pm!$AO37:$BB37)+SUMIF(pm.35!$AO$7:$BB$7,AZ$7,pm.35!$AO37:$BB37)</f>
        <v>0</v>
      </c>
      <c r="BA38" s="351">
        <f>SUMIF(pm!$AO$7:$BB$7,BA$7,pm!$AO37:$BB37)+SUMIF(pm.35!$AO$7:$BB$7,BA$7,pm.35!$AO37:$BB37)</f>
        <v>0</v>
      </c>
      <c r="BB38" s="351">
        <f>SUMIF(pm!$AO$7:$BB$7,BB$7,pm!$AO37:$BB37)+SUMIF(pm.35!$AO$7:$BB$7,BB$7,pm.35!$AO37:$BB37)</f>
        <v>0</v>
      </c>
      <c r="BC38" s="351">
        <f>SUMIF(pm!$AO$7:$BB$7,BC$7,pm!$AO37:$BB37)+SUMIF(pm.35!$AO$7:$BB$7,BC$7,pm.35!$AO37:$BB37)</f>
        <v>0</v>
      </c>
      <c r="BD38" s="351">
        <f>SUMIF(pm!$AO$7:$BB$7,BD$7,pm!$AO37:$BB37)+SUMIF(pm.35!$AO$7:$BB$7,BD$7,pm.35!$AO37:$BB37)</f>
        <v>0</v>
      </c>
      <c r="BE38" s="351">
        <f>SUMIF(pm!$AO$7:$BB$7,BE$7,pm!$AO37:$BB37)+SUMIF(pm.35!$AO$7:$BB$7,BE$7,pm.35!$AO37:$BB37)</f>
        <v>0</v>
      </c>
      <c r="BF38" s="351">
        <f>SUMIF(pm!$AO$7:$BB$7,BF$7,pm!$AO37:$BB37)+SUMIF(pm.35!$AO$7:$BB$7,BF$7,pm.35!$AO37:$BB37)</f>
        <v>0</v>
      </c>
      <c r="BG38" s="351">
        <f>SUMIF(pm!$AO$7:$BB$7,BG$7,pm!$AO37:$BB37)+SUMIF(pm.35!$AO$7:$BB$7,BG$7,pm.35!$AO37:$BB37)</f>
        <v>0</v>
      </c>
      <c r="BH38" s="352">
        <f>SUMIF(pm!$AO$7:$BB$7,BH$7,pm!$AO37:$BB37)+SUMIF(pm.35!$AO$7:$BB$7,BH$7,pm.35!$AO37:$BB37)</f>
        <v>0</v>
      </c>
      <c r="BI38" s="267">
        <f t="shared" si="9"/>
        <v>0</v>
      </c>
      <c r="BJ38" s="267">
        <f>SUMIF(pm!$BD$7:$BM$7,BJ$7,pm!$BD37:$BM37)+SUMIF(pm.35!$BD$7:$BM$7,BJ$7,pm.35!$BD37:$BM37)</f>
        <v>0</v>
      </c>
      <c r="BK38" s="267">
        <f>SUMIF(pm!$BD$7:$BM$7,BK$7,pm!$BD37:$BM37)+SUMIF(pm.35!$BD$7:$BM$7,BK$7,pm.35!$BD37:$BM37)</f>
        <v>0</v>
      </c>
      <c r="BL38" s="267">
        <f>SUMIF(pm!$BD$7:$BM$7,BL$7,pm!$BD37:$BM37)+SUMIF(pm.35!$BD$7:$BM$7,BL$7,pm.35!$BD37:$BM37)</f>
        <v>0</v>
      </c>
      <c r="BM38" s="267">
        <f>SUMIF(pm!$BD$7:$BM$7,BM$7,pm!$BD37:$BM37)+SUMIF(pm.35!$BD$7:$BM$7,BM$7,pm.35!$BD37:$BM37)</f>
        <v>0</v>
      </c>
      <c r="BN38" s="267">
        <f>SUMIF(pm!$BD$7:$BM$7,BN$7,pm!$BD37:$BM37)+SUMIF(pm.35!$BD$7:$BM$7,BN$7,pm.35!$BD37:$BM37)</f>
        <v>0</v>
      </c>
      <c r="BO38" s="267">
        <f>SUMIF(pm!$BD$7:$BM$7,BO$7,pm!$BD37:$BM37)+SUMIF(pm.35!$BD$7:$BM$7,BO$7,pm.35!$BD37:$BM37)</f>
        <v>0</v>
      </c>
      <c r="BP38" s="267">
        <f>SUMIF(pm!$BD$7:$BM$7,BP$7,pm!$BD37:$BM37)+SUMIF(pm.35!$BD$7:$BM$7,BP$7,pm.35!$BD37:$BM37)</f>
        <v>0</v>
      </c>
      <c r="BQ38" s="267">
        <f>SUMIF(pm!$BD$7:$BM$7,BQ$7,pm!$BD37:$BM37)+SUMIF(pm.35!$BD$7:$BM$7,BQ$7,pm.35!$BD37:$BM37)</f>
        <v>0</v>
      </c>
      <c r="BR38" s="267">
        <f>SUMIF(pm!$BD$7:$BM$7,BR$7,pm!$BD37:$BM37)+SUMIF(pm.35!$BD$7:$BM$7,BR$7,pm.35!$BD37:$BM37)</f>
        <v>0</v>
      </c>
      <c r="BS38" s="267">
        <f>SUMIF(pm!$BD$7:$BM$7,BS$7,pm!$BD37:$BM37)+SUMIF(pm.35!$BD$7:$BM$7,BS$7,pm.35!$BD37:$BM37)</f>
        <v>0</v>
      </c>
      <c r="BT38" s="267">
        <f t="shared" si="10"/>
        <v>0</v>
      </c>
      <c r="BU38" s="267">
        <f t="shared" si="2"/>
        <v>0</v>
      </c>
      <c r="BV38" s="350">
        <f>SUMIF(pm!$BO$7:$CB$7,BV$7,pm!$BO37:$CB37)+SUMIF(pm.35!$BO$7:$CB$7,BV$7,pm.35!$BO37:$CB37)</f>
        <v>0</v>
      </c>
      <c r="BW38" s="351">
        <f>SUMIF(pm!$BO$7:$CB$7,BW$7,pm!$BO37:$CB37)+SUMIF(pm.35!$BO$7:$CB$7,BW$7,pm.35!$BO37:$CB37)</f>
        <v>0</v>
      </c>
      <c r="BX38" s="351">
        <f>SUMIF(pm!$BO$7:$CB$7,BX$7,pm!$BO37:$CB37)+SUMIF(pm.35!$BO$7:$CB$7,BX$7,pm.35!$BO37:$CB37)</f>
        <v>0</v>
      </c>
      <c r="BY38" s="351">
        <f>SUMIF(pm!$BO$7:$CB$7,BY$7,pm!$BO37:$CB37)+SUMIF(pm.35!$BO$7:$CB$7,BY$7,pm.35!$BO37:$CB37)</f>
        <v>0</v>
      </c>
      <c r="BZ38" s="351">
        <f>SUMIF(pm!$BO$7:$CB$7,BZ$7,pm!$BO37:$CB37)+SUMIF(pm.35!$BO$7:$CB$7,BZ$7,pm.35!$BO37:$CB37)</f>
        <v>0</v>
      </c>
      <c r="CA38" s="351">
        <f>SUMIF(pm!$BO$7:$CB$7,CA$7,pm!$BO37:$CB37)+SUMIF(pm.35!$BO$7:$CB$7,CA$7,pm.35!$BO37:$CB37)</f>
        <v>0</v>
      </c>
      <c r="CB38" s="351">
        <f>SUMIF(pm!$BO$7:$CB$7,CB$7,pm!$BO37:$CB37)+SUMIF(pm.35!$BO$7:$CB$7,CB$7,pm.35!$BO37:$CB37)</f>
        <v>0</v>
      </c>
      <c r="CC38" s="351">
        <f>SUMIF(pm!$BO$7:$CB$7,CC$7,pm!$BO37:$CB37)+SUMIF(pm.35!$BO$7:$CB$7,CC$7,pm.35!$BO37:$CB37)</f>
        <v>0</v>
      </c>
      <c r="CD38" s="351">
        <f>SUMIF(pm!$BO$7:$CB$7,CD$7,pm!$BO37:$CB37)+SUMIF(pm.35!$BO$7:$CB$7,CD$7,pm.35!$BO37:$CB37)</f>
        <v>0</v>
      </c>
      <c r="CE38" s="351">
        <f>SUMIF(pm!$BO$7:$CB$7,CE$7,pm!$BO37:$CB37)+SUMIF(pm.35!$BO$7:$CB$7,CE$7,pm.35!$BO37:$CB37)</f>
        <v>0</v>
      </c>
      <c r="CF38" s="351">
        <f>SUMIF(pm!$BO$7:$CB$7,CF$7,pm!$BO37:$CB37)+SUMIF(pm.35!$BO$7:$CB$7,CF$7,pm.35!$BO37:$CB37)</f>
        <v>0</v>
      </c>
      <c r="CG38" s="351">
        <f>SUMIF(pm!$BO$7:$CB$7,CG$7,pm!$BO37:$CB37)+SUMIF(pm.35!$BO$7:$CB$7,CG$7,pm.35!$BO37:$CB37)</f>
        <v>0</v>
      </c>
      <c r="CH38" s="351">
        <f>SUMIF(pm!$BO$7:$CB$7,CH$7,pm!$BO37:$CB37)+SUMIF(pm.35!$BO$7:$CB$7,CH$7,pm.35!$BO37:$CB37)</f>
        <v>0</v>
      </c>
      <c r="CI38" s="351">
        <f>SUMIF(pm!$BO$7:$CB$7,CI$7,pm!$BO37:$CB37)+SUMIF(pm.35!$BO$7:$CB$7,CI$7,pm.35!$BO37:$CB37)</f>
        <v>0</v>
      </c>
      <c r="CJ38" s="351">
        <f>SUMIF(pm!$BO$7:$CB$7,CJ$7,pm!$BO37:$CB37)+SUMIF(pm.35!$BO$7:$CB$7,CJ$7,pm.35!$BO37:$CB37)</f>
        <v>0</v>
      </c>
      <c r="CK38" s="352">
        <f>SUMIF(pm!$BO$7:$CB$7,CK$7,pm!$BO37:$CB37)+SUMIF(pm.35!$BO$7:$CB$7,CK$7,pm.35!$BO37:$CB37)</f>
        <v>0</v>
      </c>
      <c r="CL38" s="267">
        <f t="shared" si="11"/>
        <v>0</v>
      </c>
      <c r="CM38" s="267">
        <f>SUMIF(pm!$CD$7:$CO$7,CM$7,pm!$CD37:$CO37)+SUMIF(pm.35!$CD$7:$CO$7,CM$7,pm.35!$CD37:$CO37)</f>
        <v>0</v>
      </c>
      <c r="CN38" s="267">
        <f>SUMIF(pm!$CD$7:$CO$7,CN$7,pm!$CD37:$CO37)+SUMIF(pm.35!$CD$7:$CO$7,CN$7,pm.35!$CD37:$CO37)</f>
        <v>0</v>
      </c>
      <c r="CO38" s="267">
        <f>SUMIF(pm!$CD$7:$CO$7,CO$7,pm!$CD37:$CO37)+SUMIF(pm.35!$CD$7:$CO$7,CO$7,pm.35!$CD37:$CO37)</f>
        <v>0</v>
      </c>
      <c r="CP38" s="267">
        <f>SUMIF(pm!$CD$7:$CO$7,CP$7,pm!$CD37:$CO37)+SUMIF(pm.35!$CD$7:$CO$7,CP$7,pm.35!$CD37:$CO37)</f>
        <v>0</v>
      </c>
      <c r="CQ38" s="267">
        <f>SUMIF(pm!$CD$7:$CO$7,CQ$7,pm!$CD37:$CO37)+SUMIF(pm.35!$CD$7:$CO$7,CQ$7,pm.35!$CD37:$CO37)</f>
        <v>0</v>
      </c>
      <c r="CR38" s="267">
        <f>SUMIF(pm!$CD$7:$CO$7,CR$7,pm!$CD37:$CO37)+SUMIF(pm.35!$CD$7:$CO$7,CR$7,pm.35!$CD37:$CO37)</f>
        <v>0</v>
      </c>
      <c r="CS38" s="267">
        <f>SUMIF(pm!$CD$7:$CO$7,CS$7,pm!$CD37:$CO37)+SUMIF(pm.35!$CD$7:$CO$7,CS$7,pm.35!$CD37:$CO37)</f>
        <v>0</v>
      </c>
      <c r="CT38" s="267">
        <f>SUMIF(pm!$CD$7:$CO$7,CT$7,pm!$CD37:$CO37)+SUMIF(pm.35!$CD$7:$CO$7,CT$7,pm.35!$CD37:$CO37)</f>
        <v>0</v>
      </c>
      <c r="CU38" s="267">
        <f>SUMIF(pm!$CD$7:$CO$7,CU$7,pm!$CD37:$CO37)+SUMIF(pm.35!$CD$7:$CO$7,CU$7,pm.35!$CD37:$CO37)</f>
        <v>0</v>
      </c>
      <c r="CV38" s="267">
        <f>SUMIF(pm!$CD$7:$CO$7,CV$7,pm!$CD37:$CO37)+SUMIF(pm.35!$CD$7:$CO$7,CV$7,pm.35!$CD37:$CO37)</f>
        <v>0</v>
      </c>
      <c r="CW38" s="267">
        <f>SUMIF(pm!$CD$7:$CO$7,CW$7,pm!$CD37:$CO37)+SUMIF(pm.35!$CD$7:$CO$7,CW$7,pm.35!$CD37:$CO37)</f>
        <v>0</v>
      </c>
      <c r="CX38" s="267">
        <f>SUMIF(pm!$CD$7:$CO$7,CX$7,pm!$CD37:$CO37)+SUMIF(pm.35!$CD$7:$CO$7,CX$7,pm.35!$CD37:$CO37)</f>
        <v>0</v>
      </c>
      <c r="CY38" s="267">
        <f>SUMIF(pm!$CD$7:$CO$7,CY$7,pm!$CD37:$CO37)+SUMIF(pm.35!$CD$7:$CO$7,CY$7,pm.35!$CD37:$CO37)</f>
        <v>0</v>
      </c>
      <c r="CZ38" s="267">
        <f>SUMIF(pm!$CD$7:$CO$7,CZ$7,pm!$CD37:$CO37)+SUMIF(pm.35!$CD$7:$CO$7,CZ$7,pm.35!$CD37:$CO37)</f>
        <v>0</v>
      </c>
      <c r="DA38" s="267">
        <f t="shared" si="12"/>
        <v>0</v>
      </c>
      <c r="DB38" s="267">
        <f t="shared" si="13"/>
        <v>0</v>
      </c>
      <c r="DC38" s="267">
        <f t="shared" si="14"/>
        <v>0</v>
      </c>
      <c r="DD38" s="248">
        <f>DC38-coal!AS36</f>
        <v>0</v>
      </c>
      <c r="DE38" s="268">
        <f t="shared" si="17"/>
        <v>0</v>
      </c>
      <c r="DF38" s="269">
        <f t="shared" si="17"/>
        <v>0</v>
      </c>
      <c r="DG38" s="269">
        <f t="shared" si="17"/>
        <v>0</v>
      </c>
      <c r="DH38" s="269">
        <f t="shared" si="17"/>
        <v>0</v>
      </c>
      <c r="DI38" s="269">
        <f t="shared" si="17"/>
        <v>0</v>
      </c>
      <c r="DJ38" s="269">
        <f t="shared" si="17"/>
        <v>0</v>
      </c>
      <c r="DK38" s="269">
        <f t="shared" si="17"/>
        <v>0</v>
      </c>
      <c r="DL38" s="269">
        <f t="shared" si="17"/>
        <v>0</v>
      </c>
      <c r="DM38" s="269">
        <f t="shared" si="17"/>
        <v>0</v>
      </c>
      <c r="DN38" s="269">
        <f t="shared" si="17"/>
        <v>0</v>
      </c>
      <c r="DO38" s="269">
        <f t="shared" si="18"/>
        <v>0</v>
      </c>
      <c r="DP38" s="269">
        <f t="shared" si="18"/>
        <v>0</v>
      </c>
      <c r="DQ38" s="269">
        <f t="shared" si="18"/>
        <v>0</v>
      </c>
      <c r="DR38" s="269">
        <f t="shared" si="18"/>
        <v>0</v>
      </c>
      <c r="DS38" s="269">
        <f t="shared" si="18"/>
        <v>0</v>
      </c>
      <c r="DT38" s="269">
        <f t="shared" si="18"/>
        <v>0</v>
      </c>
      <c r="DU38" s="269">
        <f t="shared" si="18"/>
        <v>0</v>
      </c>
      <c r="DV38" s="269">
        <f t="shared" si="18"/>
        <v>0</v>
      </c>
      <c r="DW38" s="269">
        <f t="shared" si="18"/>
        <v>0</v>
      </c>
      <c r="DX38" s="270">
        <f t="shared" si="18"/>
        <v>0</v>
      </c>
      <c r="DY38" s="271">
        <f t="shared" si="5"/>
        <v>0</v>
      </c>
      <c r="EA38" s="293">
        <f>SUMIF(kau!$AI$7:$BD$7,EA$7,kau!$AI37:$BD37)+SUMIF(pm.35!$GF$7:$GW$7,EA$7,pm.35!$GF37:$GW37)+SUMIF(pm!$GF$7:$GW$7,EA$7,pm!$GF37:$GW37)</f>
        <v>0</v>
      </c>
      <c r="EB38" s="294">
        <f>SUMIF(kau!$AI$7:$BD$7,EB$7,kau!$AI37:$BD37)+SUMIF(pm.35!$GF$7:$GW$7,EB$7,pm.35!$GF37:$GW37)+SUMIF(pm!$GF$7:$GW$7,EB$7,pm!$GF37:$GW37)</f>
        <v>0</v>
      </c>
      <c r="EC38" s="294">
        <f>SUMIF(kau!$AI$7:$BD$7,EC$7,kau!$AI37:$BD37)+SUMIF(pm.35!$GF$7:$GW$7,EC$7,pm.35!$GF37:$GW37)+SUMIF(pm!$GF$7:$GW$7,EC$7,pm!$GF37:$GW37)</f>
        <v>0</v>
      </c>
      <c r="ED38" s="294">
        <f>SUMIF(kau!$AI$7:$BD$7,ED$7,kau!$AI37:$BD37)+SUMIF(pm.35!$GF$7:$GW$7,ED$7,pm.35!$GF37:$GW37)+SUMIF(pm!$GF$7:$GW$7,ED$7,pm!$GF37:$GW37)</f>
        <v>0</v>
      </c>
      <c r="EE38" s="294">
        <f>SUMIF(kau!$AI$7:$BD$7,EE$7,kau!$AI37:$BD37)+SUMIF(pm.35!$GF$7:$GW$7,EE$7,pm.35!$GF37:$GW37)+SUMIF(pm!$GF$7:$GW$7,EE$7,pm!$GF37:$GW37)</f>
        <v>0</v>
      </c>
      <c r="EF38" s="294">
        <f>SUMIF(kau!$AI$7:$BD$7,EF$7,kau!$AI37:$BD37)+SUMIF(pm.35!$GF$7:$GW$7,EF$7,pm.35!$GF37:$GW37)+SUMIF(pm!$GF$7:$GW$7,EF$7,pm!$GF37:$GW37)</f>
        <v>0</v>
      </c>
      <c r="EG38" s="294">
        <f>SUMIF(kau!$AI$7:$BD$7,EG$7,kau!$AI37:$BD37)+SUMIF(pm.35!$GF$7:$GW$7,EG$7,pm.35!$GF37:$GW37)+SUMIF(pm!$GF$7:$GW$7,EG$7,pm!$GF37:$GW37)</f>
        <v>0</v>
      </c>
      <c r="EH38" s="294">
        <f>SUMIF(kau!$AI$7:$BD$7,EH$7,kau!$AI37:$BD37)+SUMIF(pm.35!$GF$7:$GW$7,EH$7,pm.35!$GF37:$GW37)+SUMIF(pm!$GF$7:$GW$7,EH$7,pm!$GF37:$GW37)</f>
        <v>0</v>
      </c>
      <c r="EI38" s="294">
        <f>SUMIF(kau!$AI$7:$BD$7,EI$7,kau!$AI37:$BD37)+SUMIF(pm.35!$GF$7:$GW$7,EI$7,pm.35!$GF37:$GW37)+SUMIF(pm!$GF$7:$GW$7,EI$7,pm!$GF37:$GW37)</f>
        <v>0</v>
      </c>
      <c r="EJ38" s="294">
        <f>SUMIF(kau!$AI$7:$BD$7,EJ$7,kau!$AI37:$BD37)+SUMIF(pm.35!$GF$7:$GW$7,EJ$7,pm.35!$GF37:$GW37)+SUMIF(pm!$GF$7:$GW$7,EJ$7,pm!$GF37:$GW37)</f>
        <v>0</v>
      </c>
      <c r="EK38" s="294">
        <f>SUMIF(kau!$AI$7:$BD$7,EK$7,kau!$AI37:$BD37)+SUMIF(pm.35!$GF$7:$GW$7,EK$7,pm.35!$GF37:$GW37)+SUMIF(pm!$GF$7:$GW$7,EK$7,pm!$GF37:$GW37)</f>
        <v>0</v>
      </c>
      <c r="EL38" s="294">
        <f>SUMIF(kau!$AI$7:$BD$7,EL$7,kau!$AI37:$BD37)+SUMIF(pm.35!$GF$7:$GW$7,EL$7,pm.35!$GF37:$GW37)+SUMIF(pm!$GF$7:$GW$7,EL$7,pm!$GF37:$GW37)</f>
        <v>0</v>
      </c>
      <c r="EM38" s="294">
        <f>SUMIF(kau!$AI$7:$BD$7,EM$7,kau!$AI37:$BD37)+SUMIF(pm.35!$GF$7:$GW$7,EM$7,pm.35!$GF37:$GW37)+SUMIF(pm!$GF$7:$GW$7,EM$7,pm!$GF37:$GW37)</f>
        <v>0</v>
      </c>
      <c r="EN38" s="294">
        <f>SUMIF(kau!$AI$7:$BD$7,EN$7,kau!$AI37:$BD37)+SUMIF(pm.35!$GF$7:$GW$7,EN$7,pm.35!$GF37:$GW37)+SUMIF(pm!$GF$7:$GW$7,EN$7,pm!$GF37:$GW37)</f>
        <v>0</v>
      </c>
      <c r="EO38" s="294">
        <f>SUMIF(kau!$AI$7:$BD$7,EO$7,kau!$AI37:$BD37)+SUMIF(pm.35!$GF$7:$GW$7,EO$7,pm.35!$GF37:$GW37)+SUMIF(pm!$GF$7:$GW$7,EO$7,pm!$GF37:$GW37)</f>
        <v>0</v>
      </c>
      <c r="EP38" s="294">
        <f>SUMIF(kau!$AI$7:$BD$7,EP$7,kau!$AI37:$BD37)+SUMIF(pm.35!$GF$7:$GW$7,EP$7,pm.35!$GF37:$GW37)+SUMIF(pm!$GF$7:$GW$7,EP$7,pm!$GF37:$GW37)</f>
        <v>0</v>
      </c>
      <c r="EQ38" s="294">
        <f>SUMIF(kau!$AI$7:$BD$7,EQ$7,kau!$AI37:$BD37)+SUMIF(pm.35!$GF$7:$GW$7,EQ$7,pm.35!$GF37:$GW37)+SUMIF(pm!$GF$7:$GW$7,EQ$7,pm!$GF37:$GW37)</f>
        <v>0</v>
      </c>
      <c r="ER38" s="294">
        <f>SUMIF(kau!$AI$7:$BD$7,ER$7,kau!$AI37:$BD37)+SUMIF(pm.35!$GF$7:$GW$7,ER$7,pm.35!$GF37:$GW37)+SUMIF(pm!$GF$7:$GW$7,ER$7,pm!$GF37:$GW37)</f>
        <v>0</v>
      </c>
      <c r="ES38" s="294">
        <f>SUMIF(kau!$AI$7:$BD$7,ES$7,kau!$AI37:$BD37)+SUMIF(pm.35!$GF$7:$GW$7,ES$7,pm.35!$GF37:$GW37)+SUMIF(pm!$GF$7:$GW$7,ES$7,pm!$GF37:$GW37)</f>
        <v>0</v>
      </c>
      <c r="ET38" s="311">
        <f>SUMIF(kau!$AI$7:$BD$7,ET$7,kau!$AI37:$BD37)+SUMIF(pm.35!$GF$7:$GW$7,ET$7,pm.35!$GF37:$GW37)+SUMIF(pm!$GF$7:$GW$7,ET$7,pm!$GF37:$GW37)</f>
        <v>0</v>
      </c>
      <c r="EU38" s="314">
        <f t="shared" si="6"/>
        <v>0</v>
      </c>
    </row>
    <row r="39" spans="1:151" ht="12" customHeight="1" thickBot="1">
      <c r="A39" s="274">
        <f t="shared" si="7"/>
        <v>45169</v>
      </c>
      <c r="B39" s="350">
        <f>SUMIF(pm.35!$C$7:$M$7,B$7,pm.35!$C38:$M38)+SUMIF(pm!$C$7:$M$7,B$7,pm!$C38:$M38)+SUMIF(kau!$M$7:$Q$7,B$7,kau!$M38:$Q38)</f>
        <v>0</v>
      </c>
      <c r="C39" s="351">
        <f>SUMIF(pm.35!$C$7:$M$7,C$7,pm.35!$C38:$M38)+SUMIF(pm!$C$7:$M$7,C$7,pm!$C38:$M38)+SUMIF(kau!$M$7:$Q$7,C$7,kau!$M38:$Q38)</f>
        <v>0</v>
      </c>
      <c r="D39" s="351">
        <f>SUMIF(pm.35!$C$7:$M$7,D$7,pm.35!$C38:$M38)+SUMIF(pm!$C$7:$M$7,D$7,pm!$C38:$M38)+SUMIF(kau!$M$7:$Q$7,D$7,kau!$M38:$Q38)</f>
        <v>0</v>
      </c>
      <c r="E39" s="351">
        <f>SUMIF(pm.35!$C$7:$M$7,E$7,pm.35!$C38:$M38)+SUMIF(pm!$C$7:$M$7,E$7,pm!$C38:$M38)+SUMIF(kau!$M$7:$Q$7,E$7,kau!$M38:$Q38)</f>
        <v>0</v>
      </c>
      <c r="F39" s="351">
        <f>SUMIF(pm.35!$C$7:$M$7,F$7,pm.35!$C38:$M38)+SUMIF(pm!$C$7:$M$7,F$7,pm!$C38:$M38)+SUMIF(kau!$M$7:$Q$7,F$7,kau!$M38:$Q38)</f>
        <v>0</v>
      </c>
      <c r="G39" s="351">
        <f>SUMIF(pm.35!$C$7:$M$7,G$7,pm.35!$C38:$M38)+SUMIF(pm!$C$7:$M$7,G$7,pm!$C38:$M38)+SUMIF(kau!$M$7:$Q$7,G$7,kau!$M38:$Q38)</f>
        <v>0</v>
      </c>
      <c r="H39" s="351">
        <f>SUMIF(pm.35!$C$7:$M$7,H$7,pm.35!$C38:$M38)+SUMIF(pm!$C$7:$M$7,H$7,pm!$C38:$M38)+SUMIF(kau!$M$7:$Q$7,H$7,kau!$M38:$Q38)</f>
        <v>0</v>
      </c>
      <c r="I39" s="351">
        <f>SUMIF(pm.35!$C$7:$M$7,I$7,pm.35!$C38:$M38)+SUMIF(pm!$C$7:$M$7,I$7,pm!$C38:$M38)+SUMIF(kau!$M$7:$Q$7,I$7,kau!$M38:$Q38)</f>
        <v>0</v>
      </c>
      <c r="J39" s="351">
        <f>SUMIF(pm.35!$C$7:$M$7,J$7,pm.35!$C38:$M38)+SUMIF(pm!$C$7:$M$7,J$7,pm!$C38:$M38)+SUMIF(kau!$M$7:$Q$7,J$7,kau!$M38:$Q38)</f>
        <v>0</v>
      </c>
      <c r="K39" s="351">
        <f>SUMIF(pm.35!$C$7:$M$7,K$7,pm.35!$C38:$M38)+SUMIF(pm!$C$7:$M$7,K$7,pm!$C38:$M38)+SUMIF(kau!$M$7:$Q$7,K$7,kau!$M38:$Q38)</f>
        <v>0</v>
      </c>
      <c r="L39" s="351">
        <f>SUMIF(pm.35!$C$7:$M$7,L$7,pm.35!$C38:$M38)+SUMIF(pm!$C$7:$M$7,L$7,pm!$C38:$M38)+SUMIF(kau!$M$7:$Q$7,L$7,kau!$M38:$Q38)</f>
        <v>0</v>
      </c>
      <c r="M39" s="351">
        <f>SUMIF(pm.35!$C$7:$M$7,M$7,pm.35!$C38:$M38)+SUMIF(pm!$C$7:$M$7,M$7,pm!$C38:$M38)+SUMIF(kau!$M$7:$Q$7,M$7,kau!$M38:$Q38)</f>
        <v>0</v>
      </c>
      <c r="N39" s="352">
        <f>SUMIF(pm.35!$C$7:$M$7,N$7,pm.35!$C38:$M38)+SUMIF(pm!$C$7:$M$7,N$7,pm!$C38:$M38)+SUMIF(kau!$M$7:$Q$7,N$7,kau!$M38:$Q38)</f>
        <v>0</v>
      </c>
      <c r="O39" s="267">
        <f t="shared" si="0"/>
        <v>0</v>
      </c>
      <c r="P39" s="351">
        <f>SUMIF(pm!$O$7:$Z$7,P$7,pm!$O38:$Z38)+SUMIF(pm.35!$O$7:$Z$7,P$7,pm.35!$O38:$Z38)+SUMIF(kau!$S$7:$AG$7,P$7,kau!$S38:$AG38)</f>
        <v>0</v>
      </c>
      <c r="Q39" s="351">
        <f>SUMIF(pm!$O$7:$Z$7,Q$7,pm!$O38:$Z38)+SUMIF(pm.35!$O$7:$Z$7,Q$7,pm.35!$O38:$Z38)+SUMIF(kau!$S$7:$AG$7,Q$7,kau!$S38:$AG38)</f>
        <v>0</v>
      </c>
      <c r="R39" s="351">
        <f>SUMIF(pm!$O$7:$Z$7,R$7,pm!$O38:$Z38)+SUMIF(pm.35!$O$7:$Z$7,R$7,pm.35!$O38:$Z38)+SUMIF(kau!$S$7:$AG$7,R$7,kau!$S38:$AG38)</f>
        <v>0</v>
      </c>
      <c r="S39" s="351">
        <f>SUMIF(pm!$O$7:$Z$7,S$7,pm!$O38:$Z38)+SUMIF(pm.35!$O$7:$Z$7,S$7,pm.35!$O38:$Z38)+SUMIF(kau!$S$7:$AG$7,S$7,kau!$S38:$AG38)</f>
        <v>0</v>
      </c>
      <c r="T39" s="351">
        <f>SUMIF(pm!$O$7:$Z$7,T$7,pm!$O38:$Z38)+SUMIF(pm.35!$O$7:$Z$7,T$7,pm.35!$O38:$Z38)+SUMIF(kau!$S$7:$AG$7,T$7,kau!$S38:$AG38)</f>
        <v>0</v>
      </c>
      <c r="U39" s="351">
        <f>SUMIF(pm!$O$7:$Z$7,U$7,pm!$O38:$Z38)+SUMIF(pm.35!$O$7:$Z$7,U$7,pm.35!$O38:$Z38)+SUMIF(kau!$S$7:$AG$7,U$7,kau!$S38:$AG38)</f>
        <v>0</v>
      </c>
      <c r="V39" s="351">
        <f>SUMIF(pm!$O$7:$Z$7,V$7,pm!$O38:$Z38)+SUMIF(pm.35!$O$7:$Z$7,V$7,pm.35!$O38:$Z38)+SUMIF(kau!$S$7:$AG$7,V$7,kau!$S38:$AG38)</f>
        <v>0</v>
      </c>
      <c r="W39" s="351">
        <f>SUMIF(pm!$O$7:$Z$7,W$7,pm!$O38:$Z38)+SUMIF(pm.35!$O$7:$Z$7,W$7,pm.35!$O38:$Z38)+SUMIF(kau!$S$7:$AG$7,W$7,kau!$S38:$AG38)</f>
        <v>0</v>
      </c>
      <c r="X39" s="351">
        <f>SUMIF(pm!$O$7:$Z$7,X$7,pm!$O38:$Z38)+SUMIF(pm.35!$O$7:$Z$7,X$7,pm.35!$O38:$Z38)+SUMIF(kau!$S$7:$AG$7,X$7,kau!$S38:$AG38)</f>
        <v>0</v>
      </c>
      <c r="Y39" s="351">
        <f>SUMIF(pm!$O$7:$Z$7,Y$7,pm!$O38:$Z38)+SUMIF(pm.35!$O$7:$Z$7,Y$7,pm.35!$O38:$Z38)+SUMIF(kau!$S$7:$AG$7,Y$7,kau!$S38:$AG38)</f>
        <v>0</v>
      </c>
      <c r="Z39" s="351">
        <f>SUMIF(pm!$O$7:$Z$7,Z$7,pm!$O38:$Z38)+SUMIF(pm.35!$O$7:$Z$7,Z$7,pm.35!$O38:$Z38)+SUMIF(kau!$S$7:$AG$7,Z$7,kau!$S38:$AG38)</f>
        <v>0</v>
      </c>
      <c r="AA39" s="351">
        <f>SUMIF(pm!$O$7:$Z$7,AA$7,pm!$O38:$Z38)+SUMIF(pm.35!$O$7:$Z$7,AA$7,pm.35!$O38:$Z38)+SUMIF(kau!$S$7:$AG$7,AA$7,kau!$S38:$AG38)</f>
        <v>0</v>
      </c>
      <c r="AB39" s="351">
        <f>SUMIF(pm!$O$7:$Z$7,AB$7,pm!$O38:$Z38)+SUMIF(pm.35!$O$7:$Z$7,AB$7,pm.35!$O38:$Z38)+SUMIF(kau!$S$7:$AG$7,AB$7,kau!$S38:$AG38)</f>
        <v>0</v>
      </c>
      <c r="AC39" s="351">
        <f>SUMIF(pm!$O$7:$Z$7,AC$7,pm!$O38:$Z38)+SUMIF(pm.35!$O$7:$Z$7,AC$7,pm.35!$O38:$Z38)+SUMIF(kau!$S$7:$AG$7,AC$7,kau!$S38:$AG38)</f>
        <v>0</v>
      </c>
      <c r="AD39" s="352">
        <f>SUMIF(pm!$O$7:$Z$7,AD$7,pm!$O38:$Z38)+SUMIF(pm.35!$O$7:$Z$7,AD$7,pm.35!$O38:$Z38)+SUMIF(kau!$S$7:$AG$7,AD$7,kau!$S38:$AG38)</f>
        <v>0</v>
      </c>
      <c r="AE39" s="267">
        <f t="shared" si="8"/>
        <v>0</v>
      </c>
      <c r="AF39" s="351">
        <f>SUMIF(pm!$AB$7:$AM$7,AF$7,pm!$AB38:$AM38)+SUMIF(pm.35!$AB$7:$AM$7,AF$7,pm.35!$AB38:$AM38)</f>
        <v>0</v>
      </c>
      <c r="AG39" s="351">
        <f>SUMIF(pm!$AB$7:$AM$7,AG$7,pm!$AB38:$AM38)+SUMIF(pm.35!$AB$7:$AM$7,AG$7,pm.35!$AB38:$AM38)</f>
        <v>0</v>
      </c>
      <c r="AH39" s="351">
        <f>SUMIF(pm!$AB$7:$AM$7,AH$7,pm!$AB38:$AM38)+SUMIF(pm.35!$AB$7:$AM$7,AH$7,pm.35!$AB38:$AM38)</f>
        <v>0</v>
      </c>
      <c r="AI39" s="351">
        <f>SUMIF(pm!$AB$7:$AM$7,AI$7,pm!$AB38:$AM38)+SUMIF(pm.35!$AB$7:$AM$7,AI$7,pm.35!$AB38:$AM38)</f>
        <v>0</v>
      </c>
      <c r="AJ39" s="351">
        <f>SUMIF(pm!$AB$7:$AM$7,AJ$7,pm!$AB38:$AM38)+SUMIF(pm.35!$AB$7:$AM$7,AJ$7,pm.35!$AB38:$AM38)</f>
        <v>0</v>
      </c>
      <c r="AK39" s="351">
        <f>SUMIF(pm!$AB$7:$AM$7,AK$7,pm!$AB38:$AM38)+SUMIF(pm.35!$AB$7:$AM$7,AK$7,pm.35!$AB38:$AM38)</f>
        <v>0</v>
      </c>
      <c r="AL39" s="351">
        <f>SUMIF(pm!$AB$7:$AM$7,AL$7,pm!$AB38:$AM38)+SUMIF(pm.35!$AB$7:$AM$7,AL$7,pm.35!$AB38:$AM38)</f>
        <v>0</v>
      </c>
      <c r="AM39" s="351">
        <f>SUMIF(pm!$AB$7:$AM$7,AM$7,pm!$AB38:$AM38)+SUMIF(pm.35!$AB$7:$AM$7,AM$7,pm.35!$AB38:$AM38)</f>
        <v>0</v>
      </c>
      <c r="AN39" s="351">
        <f>SUMIF(pm!$AB$7:$AM$7,AN$7,pm!$AB38:$AM38)+SUMIF(pm.35!$AB$7:$AM$7,AN$7,pm.35!$AB38:$AM38)</f>
        <v>0</v>
      </c>
      <c r="AO39" s="351">
        <f>SUMIF(pm!$AB$7:$AM$7,AO$7,pm!$AB38:$AM38)+SUMIF(pm.35!$AB$7:$AM$7,AO$7,pm.35!$AB38:$AM38)</f>
        <v>0</v>
      </c>
      <c r="AP39" s="351">
        <f>SUMIF(pm!$AB$7:$AM$7,AP$7,pm!$AB38:$AM38)+SUMIF(pm.35!$AB$7:$AM$7,AP$7,pm.35!$AB38:$AM38)</f>
        <v>0</v>
      </c>
      <c r="AQ39" s="351">
        <f>SUMIF(pm!$AB$7:$AM$7,AQ$7,pm!$AB38:$AM38)+SUMIF(pm.35!$AB$7:$AM$7,AQ$7,pm.35!$AB38:$AM38)</f>
        <v>0</v>
      </c>
      <c r="AR39" s="351">
        <f>SUMIF(pm!$AB$7:$AM$7,AR$7,pm!$AB38:$AM38)+SUMIF(pm.35!$AB$7:$AM$7,AR$7,pm.35!$AB38:$AM38)</f>
        <v>0</v>
      </c>
      <c r="AS39" s="352">
        <f>SUMIF(pm!$AB$7:$AM$7,AS$7,pm!$AB38:$AM38)+SUMIF(pm.35!$AB$7:$AM$7,AS$7,pm.35!$AB38:$AM38)</f>
        <v>0</v>
      </c>
      <c r="AT39" s="267">
        <f t="shared" si="1"/>
        <v>0</v>
      </c>
      <c r="AU39" s="351">
        <f>SUMIF(pm!$AO$7:$BB$7,AU$7,pm!$AO38:$BB38)+SUMIF(pm.35!$AO$7:$BB$7,AU$7,pm.35!$AO38:$BB38)</f>
        <v>0</v>
      </c>
      <c r="AV39" s="351">
        <f>SUMIF(pm!$AO$7:$BB$7,AV$7,pm!$AO38:$BB38)+SUMIF(pm.35!$AO$7:$BB$7,AV$7,pm.35!$AO38:$BB38)</f>
        <v>0</v>
      </c>
      <c r="AW39" s="351">
        <f>SUMIF(pm!$AO$7:$BB$7,AW$7,pm!$AO38:$BB38)+SUMIF(pm.35!$AO$7:$BB$7,AW$7,pm.35!$AO38:$BB38)</f>
        <v>0</v>
      </c>
      <c r="AX39" s="351">
        <f>SUMIF(pm!$AO$7:$BB$7,AX$7,pm!$AO38:$BB38)+SUMIF(pm.35!$AO$7:$BB$7,AX$7,pm.35!$AO38:$BB38)</f>
        <v>0</v>
      </c>
      <c r="AY39" s="351">
        <f>SUMIF(pm!$AO$7:$BB$7,AY$7,pm!$AO38:$BB38)+SUMIF(pm.35!$AO$7:$BB$7,AY$7,pm.35!$AO38:$BB38)</f>
        <v>0</v>
      </c>
      <c r="AZ39" s="351">
        <f>SUMIF(pm!$AO$7:$BB$7,AZ$7,pm!$AO38:$BB38)+SUMIF(pm.35!$AO$7:$BB$7,AZ$7,pm.35!$AO38:$BB38)</f>
        <v>0</v>
      </c>
      <c r="BA39" s="351">
        <f>SUMIF(pm!$AO$7:$BB$7,BA$7,pm!$AO38:$BB38)+SUMIF(pm.35!$AO$7:$BB$7,BA$7,pm.35!$AO38:$BB38)</f>
        <v>0</v>
      </c>
      <c r="BB39" s="351">
        <f>SUMIF(pm!$AO$7:$BB$7,BB$7,pm!$AO38:$BB38)+SUMIF(pm.35!$AO$7:$BB$7,BB$7,pm.35!$AO38:$BB38)</f>
        <v>0</v>
      </c>
      <c r="BC39" s="351">
        <f>SUMIF(pm!$AO$7:$BB$7,BC$7,pm!$AO38:$BB38)+SUMIF(pm.35!$AO$7:$BB$7,BC$7,pm.35!$AO38:$BB38)</f>
        <v>0</v>
      </c>
      <c r="BD39" s="351">
        <f>SUMIF(pm!$AO$7:$BB$7,BD$7,pm!$AO38:$BB38)+SUMIF(pm.35!$AO$7:$BB$7,BD$7,pm.35!$AO38:$BB38)</f>
        <v>0</v>
      </c>
      <c r="BE39" s="351">
        <f>SUMIF(pm!$AO$7:$BB$7,BE$7,pm!$AO38:$BB38)+SUMIF(pm.35!$AO$7:$BB$7,BE$7,pm.35!$AO38:$BB38)</f>
        <v>0</v>
      </c>
      <c r="BF39" s="351">
        <f>SUMIF(pm!$AO$7:$BB$7,BF$7,pm!$AO38:$BB38)+SUMIF(pm.35!$AO$7:$BB$7,BF$7,pm.35!$AO38:$BB38)</f>
        <v>0</v>
      </c>
      <c r="BG39" s="351">
        <f>SUMIF(pm!$AO$7:$BB$7,BG$7,pm!$AO38:$BB38)+SUMIF(pm.35!$AO$7:$BB$7,BG$7,pm.35!$AO38:$BB38)</f>
        <v>0</v>
      </c>
      <c r="BH39" s="352">
        <f>SUMIF(pm!$AO$7:$BB$7,BH$7,pm!$AO38:$BB38)+SUMIF(pm.35!$AO$7:$BB$7,BH$7,pm.35!$AO38:$BB38)</f>
        <v>0</v>
      </c>
      <c r="BI39" s="267">
        <f t="shared" si="9"/>
        <v>0</v>
      </c>
      <c r="BJ39" s="267">
        <f>SUMIF(pm!$BD$7:$BM$7,BJ$7,pm!$BD38:$BM38)+SUMIF(pm.35!$BD$7:$BM$7,BJ$7,pm.35!$BD38:$BM38)</f>
        <v>0</v>
      </c>
      <c r="BK39" s="267">
        <f>SUMIF(pm!$BD$7:$BM$7,BK$7,pm!$BD38:$BM38)+SUMIF(pm.35!$BD$7:$BM$7,BK$7,pm.35!$BD38:$BM38)</f>
        <v>0</v>
      </c>
      <c r="BL39" s="267">
        <f>SUMIF(pm!$BD$7:$BM$7,BL$7,pm!$BD38:$BM38)+SUMIF(pm.35!$BD$7:$BM$7,BL$7,pm.35!$BD38:$BM38)</f>
        <v>0</v>
      </c>
      <c r="BM39" s="267">
        <f>SUMIF(pm!$BD$7:$BM$7,BM$7,pm!$BD38:$BM38)+SUMIF(pm.35!$BD$7:$BM$7,BM$7,pm.35!$BD38:$BM38)</f>
        <v>0</v>
      </c>
      <c r="BN39" s="267">
        <f>SUMIF(pm!$BD$7:$BM$7,BN$7,pm!$BD38:$BM38)+SUMIF(pm.35!$BD$7:$BM$7,BN$7,pm.35!$BD38:$BM38)</f>
        <v>0</v>
      </c>
      <c r="BO39" s="267">
        <f>SUMIF(pm!$BD$7:$BM$7,BO$7,pm!$BD38:$BM38)+SUMIF(pm.35!$BD$7:$BM$7,BO$7,pm.35!$BD38:$BM38)</f>
        <v>0</v>
      </c>
      <c r="BP39" s="267">
        <f>SUMIF(pm!$BD$7:$BM$7,BP$7,pm!$BD38:$BM38)+SUMIF(pm.35!$BD$7:$BM$7,BP$7,pm.35!$BD38:$BM38)</f>
        <v>0</v>
      </c>
      <c r="BQ39" s="267">
        <f>SUMIF(pm!$BD$7:$BM$7,BQ$7,pm!$BD38:$BM38)+SUMIF(pm.35!$BD$7:$BM$7,BQ$7,pm.35!$BD38:$BM38)</f>
        <v>0</v>
      </c>
      <c r="BR39" s="267">
        <f>SUMIF(pm!$BD$7:$BM$7,BR$7,pm!$BD38:$BM38)+SUMIF(pm.35!$BD$7:$BM$7,BR$7,pm.35!$BD38:$BM38)</f>
        <v>0</v>
      </c>
      <c r="BS39" s="267">
        <f>SUMIF(pm!$BD$7:$BM$7,BS$7,pm!$BD38:$BM38)+SUMIF(pm.35!$BD$7:$BM$7,BS$7,pm.35!$BD38:$BM38)</f>
        <v>0</v>
      </c>
      <c r="BT39" s="267">
        <f t="shared" si="10"/>
        <v>0</v>
      </c>
      <c r="BU39" s="267">
        <f t="shared" si="2"/>
        <v>0</v>
      </c>
      <c r="BV39" s="350">
        <f>SUMIF(pm!$BO$7:$CB$7,BV$7,pm!$BO38:$CB38)+SUMIF(pm.35!$BO$7:$CB$7,BV$7,pm.35!$BO38:$CB38)</f>
        <v>0</v>
      </c>
      <c r="BW39" s="351">
        <f>SUMIF(pm!$BO$7:$CB$7,BW$7,pm!$BO38:$CB38)+SUMIF(pm.35!$BO$7:$CB$7,BW$7,pm.35!$BO38:$CB38)</f>
        <v>0</v>
      </c>
      <c r="BX39" s="351">
        <f>SUMIF(pm!$BO$7:$CB$7,BX$7,pm!$BO38:$CB38)+SUMIF(pm.35!$BO$7:$CB$7,BX$7,pm.35!$BO38:$CB38)</f>
        <v>0</v>
      </c>
      <c r="BY39" s="351">
        <f>SUMIF(pm!$BO$7:$CB$7,BY$7,pm!$BO38:$CB38)+SUMIF(pm.35!$BO$7:$CB$7,BY$7,pm.35!$BO38:$CB38)</f>
        <v>0</v>
      </c>
      <c r="BZ39" s="351">
        <f>SUMIF(pm!$BO$7:$CB$7,BZ$7,pm!$BO38:$CB38)+SUMIF(pm.35!$BO$7:$CB$7,BZ$7,pm.35!$BO38:$CB38)</f>
        <v>0</v>
      </c>
      <c r="CA39" s="351">
        <f>SUMIF(pm!$BO$7:$CB$7,CA$7,pm!$BO38:$CB38)+SUMIF(pm.35!$BO$7:$CB$7,CA$7,pm.35!$BO38:$CB38)</f>
        <v>0</v>
      </c>
      <c r="CB39" s="351">
        <f>SUMIF(pm!$BO$7:$CB$7,CB$7,pm!$BO38:$CB38)+SUMIF(pm.35!$BO$7:$CB$7,CB$7,pm.35!$BO38:$CB38)</f>
        <v>0</v>
      </c>
      <c r="CC39" s="351">
        <f>SUMIF(pm!$BO$7:$CB$7,CC$7,pm!$BO38:$CB38)+SUMIF(pm.35!$BO$7:$CB$7,CC$7,pm.35!$BO38:$CB38)</f>
        <v>0</v>
      </c>
      <c r="CD39" s="351">
        <f>SUMIF(pm!$BO$7:$CB$7,CD$7,pm!$BO38:$CB38)+SUMIF(pm.35!$BO$7:$CB$7,CD$7,pm.35!$BO38:$CB38)</f>
        <v>0</v>
      </c>
      <c r="CE39" s="351">
        <f>SUMIF(pm!$BO$7:$CB$7,CE$7,pm!$BO38:$CB38)+SUMIF(pm.35!$BO$7:$CB$7,CE$7,pm.35!$BO38:$CB38)</f>
        <v>0</v>
      </c>
      <c r="CF39" s="351">
        <f>SUMIF(pm!$BO$7:$CB$7,CF$7,pm!$BO38:$CB38)+SUMIF(pm.35!$BO$7:$CB$7,CF$7,pm.35!$BO38:$CB38)</f>
        <v>0</v>
      </c>
      <c r="CG39" s="351">
        <f>SUMIF(pm!$BO$7:$CB$7,CG$7,pm!$BO38:$CB38)+SUMIF(pm.35!$BO$7:$CB$7,CG$7,pm.35!$BO38:$CB38)</f>
        <v>0</v>
      </c>
      <c r="CH39" s="351">
        <f>SUMIF(pm!$BO$7:$CB$7,CH$7,pm!$BO38:$CB38)+SUMIF(pm.35!$BO$7:$CB$7,CH$7,pm.35!$BO38:$CB38)</f>
        <v>0</v>
      </c>
      <c r="CI39" s="351">
        <f>SUMIF(pm!$BO$7:$CB$7,CI$7,pm!$BO38:$CB38)+SUMIF(pm.35!$BO$7:$CB$7,CI$7,pm.35!$BO38:$CB38)</f>
        <v>0</v>
      </c>
      <c r="CJ39" s="351">
        <f>SUMIF(pm!$BO$7:$CB$7,CJ$7,pm!$BO38:$CB38)+SUMIF(pm.35!$BO$7:$CB$7,CJ$7,pm.35!$BO38:$CB38)</f>
        <v>0</v>
      </c>
      <c r="CK39" s="352">
        <f>SUMIF(pm!$BO$7:$CB$7,CK$7,pm!$BO38:$CB38)+SUMIF(pm.35!$BO$7:$CB$7,CK$7,pm.35!$BO38:$CB38)</f>
        <v>0</v>
      </c>
      <c r="CL39" s="267">
        <f t="shared" si="11"/>
        <v>0</v>
      </c>
      <c r="CM39" s="267">
        <f>SUMIF(pm!$CD$7:$CO$7,CM$7,pm!$CD38:$CO38)+SUMIF(pm.35!$CD$7:$CO$7,CM$7,pm.35!$CD38:$CO38)</f>
        <v>0</v>
      </c>
      <c r="CN39" s="267">
        <f>SUMIF(pm!$CD$7:$CO$7,CN$7,pm!$CD38:$CO38)+SUMIF(pm.35!$CD$7:$CO$7,CN$7,pm.35!$CD38:$CO38)</f>
        <v>0</v>
      </c>
      <c r="CO39" s="267">
        <f>SUMIF(pm!$CD$7:$CO$7,CO$7,pm!$CD38:$CO38)+SUMIF(pm.35!$CD$7:$CO$7,CO$7,pm.35!$CD38:$CO38)</f>
        <v>0</v>
      </c>
      <c r="CP39" s="267">
        <f>SUMIF(pm!$CD$7:$CO$7,CP$7,pm!$CD38:$CO38)+SUMIF(pm.35!$CD$7:$CO$7,CP$7,pm.35!$CD38:$CO38)</f>
        <v>0</v>
      </c>
      <c r="CQ39" s="267">
        <f>SUMIF(pm!$CD$7:$CO$7,CQ$7,pm!$CD38:$CO38)+SUMIF(pm.35!$CD$7:$CO$7,CQ$7,pm.35!$CD38:$CO38)</f>
        <v>0</v>
      </c>
      <c r="CR39" s="267">
        <f>SUMIF(pm!$CD$7:$CO$7,CR$7,pm!$CD38:$CO38)+SUMIF(pm.35!$CD$7:$CO$7,CR$7,pm.35!$CD38:$CO38)</f>
        <v>0</v>
      </c>
      <c r="CS39" s="267">
        <f>SUMIF(pm!$CD$7:$CO$7,CS$7,pm!$CD38:$CO38)+SUMIF(pm.35!$CD$7:$CO$7,CS$7,pm.35!$CD38:$CO38)</f>
        <v>0</v>
      </c>
      <c r="CT39" s="267">
        <f>SUMIF(pm!$CD$7:$CO$7,CT$7,pm!$CD38:$CO38)+SUMIF(pm.35!$CD$7:$CO$7,CT$7,pm.35!$CD38:$CO38)</f>
        <v>0</v>
      </c>
      <c r="CU39" s="267">
        <f>SUMIF(pm!$CD$7:$CO$7,CU$7,pm!$CD38:$CO38)+SUMIF(pm.35!$CD$7:$CO$7,CU$7,pm.35!$CD38:$CO38)</f>
        <v>0</v>
      </c>
      <c r="CV39" s="267">
        <f>SUMIF(pm!$CD$7:$CO$7,CV$7,pm!$CD38:$CO38)+SUMIF(pm.35!$CD$7:$CO$7,CV$7,pm.35!$CD38:$CO38)</f>
        <v>0</v>
      </c>
      <c r="CW39" s="267">
        <f>SUMIF(pm!$CD$7:$CO$7,CW$7,pm!$CD38:$CO38)+SUMIF(pm.35!$CD$7:$CO$7,CW$7,pm.35!$CD38:$CO38)</f>
        <v>0</v>
      </c>
      <c r="CX39" s="267">
        <f>SUMIF(pm!$CD$7:$CO$7,CX$7,pm!$CD38:$CO38)+SUMIF(pm.35!$CD$7:$CO$7,CX$7,pm.35!$CD38:$CO38)</f>
        <v>0</v>
      </c>
      <c r="CY39" s="267">
        <f>SUMIF(pm!$CD$7:$CO$7,CY$7,pm!$CD38:$CO38)+SUMIF(pm.35!$CD$7:$CO$7,CY$7,pm.35!$CD38:$CO38)</f>
        <v>0</v>
      </c>
      <c r="CZ39" s="267">
        <f>SUMIF(pm!$CD$7:$CO$7,CZ$7,pm!$CD38:$CO38)+SUMIF(pm.35!$CD$7:$CO$7,CZ$7,pm.35!$CD38:$CO38)</f>
        <v>0</v>
      </c>
      <c r="DA39" s="267">
        <f t="shared" si="12"/>
        <v>0</v>
      </c>
      <c r="DB39" s="267">
        <f t="shared" si="13"/>
        <v>0</v>
      </c>
      <c r="DC39" s="267">
        <f t="shared" si="14"/>
        <v>0</v>
      </c>
      <c r="DD39" s="248">
        <f>DC39-coal!AS37</f>
        <v>0</v>
      </c>
      <c r="DE39" s="268">
        <f t="shared" si="17"/>
        <v>0</v>
      </c>
      <c r="DF39" s="269">
        <f t="shared" si="17"/>
        <v>0</v>
      </c>
      <c r="DG39" s="269">
        <f t="shared" si="17"/>
        <v>0</v>
      </c>
      <c r="DH39" s="269">
        <f t="shared" si="17"/>
        <v>0</v>
      </c>
      <c r="DI39" s="269">
        <f t="shared" si="17"/>
        <v>0</v>
      </c>
      <c r="DJ39" s="269">
        <f t="shared" si="17"/>
        <v>0</v>
      </c>
      <c r="DK39" s="269">
        <f t="shared" si="17"/>
        <v>0</v>
      </c>
      <c r="DL39" s="269">
        <f t="shared" si="17"/>
        <v>0</v>
      </c>
      <c r="DM39" s="269">
        <f t="shared" si="17"/>
        <v>0</v>
      </c>
      <c r="DN39" s="269">
        <f t="shared" si="17"/>
        <v>0</v>
      </c>
      <c r="DO39" s="269">
        <f t="shared" si="18"/>
        <v>0</v>
      </c>
      <c r="DP39" s="269">
        <f t="shared" si="18"/>
        <v>0</v>
      </c>
      <c r="DQ39" s="269">
        <f t="shared" si="18"/>
        <v>0</v>
      </c>
      <c r="DR39" s="269">
        <f t="shared" si="18"/>
        <v>0</v>
      </c>
      <c r="DS39" s="269">
        <f t="shared" si="18"/>
        <v>0</v>
      </c>
      <c r="DT39" s="269">
        <f t="shared" si="18"/>
        <v>0</v>
      </c>
      <c r="DU39" s="269">
        <f t="shared" si="18"/>
        <v>0</v>
      </c>
      <c r="DV39" s="269">
        <f t="shared" si="18"/>
        <v>0</v>
      </c>
      <c r="DW39" s="269">
        <f t="shared" si="18"/>
        <v>0</v>
      </c>
      <c r="DX39" s="270">
        <f t="shared" si="18"/>
        <v>0</v>
      </c>
      <c r="DY39" s="271">
        <f t="shared" si="5"/>
        <v>0</v>
      </c>
      <c r="EA39" s="293">
        <f>SUMIF(kau!$AI$7:$BD$7,EA$7,kau!$AI38:$BD38)+SUMIF(pm.35!$GF$7:$GW$7,EA$7,pm.35!$GF38:$GW38)+SUMIF(pm!$GF$7:$GW$7,EA$7,pm!$GF38:$GW38)</f>
        <v>0</v>
      </c>
      <c r="EB39" s="294">
        <f>SUMIF(kau!$AI$7:$BD$7,EB$7,kau!$AI38:$BD38)+SUMIF(pm.35!$GF$7:$GW$7,EB$7,pm.35!$GF38:$GW38)+SUMIF(pm!$GF$7:$GW$7,EB$7,pm!$GF38:$GW38)</f>
        <v>0</v>
      </c>
      <c r="EC39" s="294">
        <f>SUMIF(kau!$AI$7:$BD$7,EC$7,kau!$AI38:$BD38)+SUMIF(pm.35!$GF$7:$GW$7,EC$7,pm.35!$GF38:$GW38)+SUMIF(pm!$GF$7:$GW$7,EC$7,pm!$GF38:$GW38)</f>
        <v>0</v>
      </c>
      <c r="ED39" s="294">
        <f>SUMIF(kau!$AI$7:$BD$7,ED$7,kau!$AI38:$BD38)+SUMIF(pm.35!$GF$7:$GW$7,ED$7,pm.35!$GF38:$GW38)+SUMIF(pm!$GF$7:$GW$7,ED$7,pm!$GF38:$GW38)</f>
        <v>0</v>
      </c>
      <c r="EE39" s="294">
        <f>SUMIF(kau!$AI$7:$BD$7,EE$7,kau!$AI38:$BD38)+SUMIF(pm.35!$GF$7:$GW$7,EE$7,pm.35!$GF38:$GW38)+SUMIF(pm!$GF$7:$GW$7,EE$7,pm!$GF38:$GW38)</f>
        <v>0</v>
      </c>
      <c r="EF39" s="294">
        <f>SUMIF(kau!$AI$7:$BD$7,EF$7,kau!$AI38:$BD38)+SUMIF(pm.35!$GF$7:$GW$7,EF$7,pm.35!$GF38:$GW38)+SUMIF(pm!$GF$7:$GW$7,EF$7,pm!$GF38:$GW38)</f>
        <v>0</v>
      </c>
      <c r="EG39" s="294">
        <f>SUMIF(kau!$AI$7:$BD$7,EG$7,kau!$AI38:$BD38)+SUMIF(pm.35!$GF$7:$GW$7,EG$7,pm.35!$GF38:$GW38)+SUMIF(pm!$GF$7:$GW$7,EG$7,pm!$GF38:$GW38)</f>
        <v>0</v>
      </c>
      <c r="EH39" s="294">
        <f>SUMIF(kau!$AI$7:$BD$7,EH$7,kau!$AI38:$BD38)+SUMIF(pm.35!$GF$7:$GW$7,EH$7,pm.35!$GF38:$GW38)+SUMIF(pm!$GF$7:$GW$7,EH$7,pm!$GF38:$GW38)</f>
        <v>0</v>
      </c>
      <c r="EI39" s="294">
        <f>SUMIF(kau!$AI$7:$BD$7,EI$7,kau!$AI38:$BD38)+SUMIF(pm.35!$GF$7:$GW$7,EI$7,pm.35!$GF38:$GW38)+SUMIF(pm!$GF$7:$GW$7,EI$7,pm!$GF38:$GW38)</f>
        <v>0</v>
      </c>
      <c r="EJ39" s="294">
        <f>SUMIF(kau!$AI$7:$BD$7,EJ$7,kau!$AI38:$BD38)+SUMIF(pm.35!$GF$7:$GW$7,EJ$7,pm.35!$GF38:$GW38)+SUMIF(pm!$GF$7:$GW$7,EJ$7,pm!$GF38:$GW38)</f>
        <v>0</v>
      </c>
      <c r="EK39" s="294">
        <f>SUMIF(kau!$AI$7:$BD$7,EK$7,kau!$AI38:$BD38)+SUMIF(pm.35!$GF$7:$GW$7,EK$7,pm.35!$GF38:$GW38)+SUMIF(pm!$GF$7:$GW$7,EK$7,pm!$GF38:$GW38)</f>
        <v>0</v>
      </c>
      <c r="EL39" s="294">
        <f>SUMIF(kau!$AI$7:$BD$7,EL$7,kau!$AI38:$BD38)+SUMIF(pm.35!$GF$7:$GW$7,EL$7,pm.35!$GF38:$GW38)+SUMIF(pm!$GF$7:$GW$7,EL$7,pm!$GF38:$GW38)</f>
        <v>0</v>
      </c>
      <c r="EM39" s="294">
        <f>SUMIF(kau!$AI$7:$BD$7,EM$7,kau!$AI38:$BD38)+SUMIF(pm.35!$GF$7:$GW$7,EM$7,pm.35!$GF38:$GW38)+SUMIF(pm!$GF$7:$GW$7,EM$7,pm!$GF38:$GW38)</f>
        <v>0</v>
      </c>
      <c r="EN39" s="294">
        <f>SUMIF(kau!$AI$7:$BD$7,EN$7,kau!$AI38:$BD38)+SUMIF(pm.35!$GF$7:$GW$7,EN$7,pm.35!$GF38:$GW38)+SUMIF(pm!$GF$7:$GW$7,EN$7,pm!$GF38:$GW38)</f>
        <v>0</v>
      </c>
      <c r="EO39" s="294">
        <f>SUMIF(kau!$AI$7:$BD$7,EO$7,kau!$AI38:$BD38)+SUMIF(pm.35!$GF$7:$GW$7,EO$7,pm.35!$GF38:$GW38)+SUMIF(pm!$GF$7:$GW$7,EO$7,pm!$GF38:$GW38)</f>
        <v>0</v>
      </c>
      <c r="EP39" s="294">
        <f>SUMIF(kau!$AI$7:$BD$7,EP$7,kau!$AI38:$BD38)+SUMIF(pm.35!$GF$7:$GW$7,EP$7,pm.35!$GF38:$GW38)+SUMIF(pm!$GF$7:$GW$7,EP$7,pm!$GF38:$GW38)</f>
        <v>0</v>
      </c>
      <c r="EQ39" s="294">
        <f>SUMIF(kau!$AI$7:$BD$7,EQ$7,kau!$AI38:$BD38)+SUMIF(pm.35!$GF$7:$GW$7,EQ$7,pm.35!$GF38:$GW38)+SUMIF(pm!$GF$7:$GW$7,EQ$7,pm!$GF38:$GW38)</f>
        <v>0</v>
      </c>
      <c r="ER39" s="294">
        <f>SUMIF(kau!$AI$7:$BD$7,ER$7,kau!$AI38:$BD38)+SUMIF(pm.35!$GF$7:$GW$7,ER$7,pm.35!$GF38:$GW38)+SUMIF(pm!$GF$7:$GW$7,ER$7,pm!$GF38:$GW38)</f>
        <v>0</v>
      </c>
      <c r="ES39" s="294">
        <f>SUMIF(kau!$AI$7:$BD$7,ES$7,kau!$AI38:$BD38)+SUMIF(pm.35!$GF$7:$GW$7,ES$7,pm.35!$GF38:$GW38)+SUMIF(pm!$GF$7:$GW$7,ES$7,pm!$GF38:$GW38)</f>
        <v>0</v>
      </c>
      <c r="ET39" s="311">
        <f>SUMIF(kau!$AI$7:$BD$7,ET$7,kau!$AI38:$BD38)+SUMIF(pm.35!$GF$7:$GW$7,ET$7,pm.35!$GF38:$GW38)+SUMIF(pm!$GF$7:$GW$7,ET$7,pm!$GF38:$GW38)</f>
        <v>0</v>
      </c>
      <c r="EU39" s="314">
        <f t="shared" si="6"/>
        <v>0</v>
      </c>
    </row>
    <row r="40" spans="1:151" ht="12" customHeight="1" thickBot="1">
      <c r="A40" s="275" t="s">
        <v>3</v>
      </c>
      <c r="B40" s="436">
        <f t="shared" ref="B40:AK40" si="19">SUM(B9:B39)</f>
        <v>2149</v>
      </c>
      <c r="C40" s="353">
        <f t="shared" si="19"/>
        <v>1090.7</v>
      </c>
      <c r="D40" s="353">
        <f t="shared" si="19"/>
        <v>0</v>
      </c>
      <c r="E40" s="353">
        <f t="shared" si="19"/>
        <v>0</v>
      </c>
      <c r="F40" s="353">
        <f t="shared" si="19"/>
        <v>0</v>
      </c>
      <c r="G40" s="353">
        <f t="shared" si="19"/>
        <v>0</v>
      </c>
      <c r="H40" s="353">
        <f t="shared" si="19"/>
        <v>0</v>
      </c>
      <c r="I40" s="353">
        <f t="shared" si="19"/>
        <v>0</v>
      </c>
      <c r="J40" s="353">
        <f t="shared" si="19"/>
        <v>0</v>
      </c>
      <c r="K40" s="353">
        <f t="shared" si="19"/>
        <v>9698.7000000000007</v>
      </c>
      <c r="L40" s="353">
        <f t="shared" si="19"/>
        <v>7859.2999999999993</v>
      </c>
      <c r="M40" s="353">
        <f t="shared" si="19"/>
        <v>0</v>
      </c>
      <c r="N40" s="354">
        <f t="shared" si="19"/>
        <v>0</v>
      </c>
      <c r="O40" s="182">
        <f>SUM(O9:O39)</f>
        <v>20797.7</v>
      </c>
      <c r="P40" s="353">
        <f t="shared" si="19"/>
        <v>3397</v>
      </c>
      <c r="Q40" s="353">
        <f>SUM(Q9:Q39)</f>
        <v>9912.3999999999978</v>
      </c>
      <c r="R40" s="353">
        <f>SUM(R9:R39)</f>
        <v>2601.9</v>
      </c>
      <c r="S40" s="353">
        <f t="shared" si="19"/>
        <v>0</v>
      </c>
      <c r="T40" s="353">
        <f t="shared" si="19"/>
        <v>1854.7</v>
      </c>
      <c r="U40" s="353">
        <f t="shared" si="19"/>
        <v>0</v>
      </c>
      <c r="V40" s="353">
        <f>SUM(V9:V39)</f>
        <v>0</v>
      </c>
      <c r="W40" s="353">
        <f t="shared" ref="W40:AD40" si="20">SUM(W9:W39)</f>
        <v>0</v>
      </c>
      <c r="X40" s="353">
        <f t="shared" si="20"/>
        <v>0</v>
      </c>
      <c r="Y40" s="353">
        <f t="shared" si="20"/>
        <v>0</v>
      </c>
      <c r="Z40" s="353">
        <f t="shared" si="20"/>
        <v>0</v>
      </c>
      <c r="AA40" s="353">
        <f t="shared" si="20"/>
        <v>2436.6</v>
      </c>
      <c r="AB40" s="353">
        <f>SUM(AB9:AB39)</f>
        <v>0</v>
      </c>
      <c r="AC40" s="353">
        <f>SUM(AC9:AC39)</f>
        <v>0</v>
      </c>
      <c r="AD40" s="354">
        <f t="shared" si="20"/>
        <v>0</v>
      </c>
      <c r="AE40" s="182">
        <f>SUM(AE9:AE39)</f>
        <v>20202.599999999999</v>
      </c>
      <c r="AF40" s="353">
        <f t="shared" si="19"/>
        <v>3071.5</v>
      </c>
      <c r="AG40" s="353">
        <f t="shared" si="19"/>
        <v>6019.7</v>
      </c>
      <c r="AH40" s="353">
        <f t="shared" si="19"/>
        <v>5223.8999999999996</v>
      </c>
      <c r="AI40" s="353">
        <f t="shared" si="19"/>
        <v>2706.5</v>
      </c>
      <c r="AJ40" s="353">
        <f t="shared" si="19"/>
        <v>638.5</v>
      </c>
      <c r="AK40" s="353">
        <f t="shared" si="19"/>
        <v>0</v>
      </c>
      <c r="AL40" s="353">
        <f t="shared" ref="AL40:BE40" si="21">SUM(AL9:AL39)</f>
        <v>19466.899999999998</v>
      </c>
      <c r="AM40" s="353">
        <f t="shared" si="21"/>
        <v>3286.5</v>
      </c>
      <c r="AN40" s="353">
        <f t="shared" si="21"/>
        <v>85396.800000000017</v>
      </c>
      <c r="AO40" s="353">
        <f t="shared" si="21"/>
        <v>0</v>
      </c>
      <c r="AP40" s="353">
        <f t="shared" si="21"/>
        <v>0</v>
      </c>
      <c r="AQ40" s="353">
        <f t="shared" si="21"/>
        <v>0</v>
      </c>
      <c r="AR40" s="353">
        <f t="shared" si="21"/>
        <v>0</v>
      </c>
      <c r="AS40" s="354">
        <f t="shared" si="21"/>
        <v>0</v>
      </c>
      <c r="AT40" s="182">
        <f>SUM(AT9:AT39)</f>
        <v>125810.3</v>
      </c>
      <c r="AU40" s="353">
        <f t="shared" ref="AU40:BA40" si="22">SUM(AU9:AU39)</f>
        <v>0</v>
      </c>
      <c r="AV40" s="353">
        <f t="shared" si="22"/>
        <v>0</v>
      </c>
      <c r="AW40" s="353">
        <f t="shared" si="22"/>
        <v>0</v>
      </c>
      <c r="AX40" s="353">
        <f t="shared" si="22"/>
        <v>0</v>
      </c>
      <c r="AY40" s="353">
        <f t="shared" si="22"/>
        <v>0</v>
      </c>
      <c r="AZ40" s="353">
        <f t="shared" si="22"/>
        <v>0</v>
      </c>
      <c r="BA40" s="353">
        <f t="shared" si="22"/>
        <v>0</v>
      </c>
      <c r="BB40" s="353">
        <f t="shared" si="21"/>
        <v>0</v>
      </c>
      <c r="BC40" s="353">
        <f t="shared" si="21"/>
        <v>3153.6</v>
      </c>
      <c r="BD40" s="353">
        <f t="shared" si="21"/>
        <v>0</v>
      </c>
      <c r="BE40" s="353">
        <f t="shared" si="21"/>
        <v>0</v>
      </c>
      <c r="BF40" s="353">
        <f>SUM(BF9:BF39)</f>
        <v>0</v>
      </c>
      <c r="BG40" s="353">
        <f>SUM(BG9:BG39)</f>
        <v>0</v>
      </c>
      <c r="BH40" s="354">
        <f>SUM(BH9:BH39)</f>
        <v>0</v>
      </c>
      <c r="BI40" s="182">
        <f>SUM(BI9:BI39)</f>
        <v>3153.6</v>
      </c>
      <c r="BJ40" s="275">
        <f t="shared" ref="BJ40:BS40" si="23">SUM(BJ9:BJ39)</f>
        <v>0</v>
      </c>
      <c r="BK40" s="275">
        <f t="shared" si="23"/>
        <v>0</v>
      </c>
      <c r="BL40" s="275">
        <f t="shared" si="23"/>
        <v>0</v>
      </c>
      <c r="BM40" s="275">
        <f t="shared" si="23"/>
        <v>0</v>
      </c>
      <c r="BN40" s="275">
        <f t="shared" si="23"/>
        <v>0</v>
      </c>
      <c r="BO40" s="275">
        <f t="shared" si="23"/>
        <v>0</v>
      </c>
      <c r="BP40" s="275">
        <f t="shared" si="23"/>
        <v>0</v>
      </c>
      <c r="BQ40" s="275">
        <f t="shared" si="23"/>
        <v>0</v>
      </c>
      <c r="BR40" s="275">
        <f t="shared" si="23"/>
        <v>0</v>
      </c>
      <c r="BS40" s="275">
        <f t="shared" si="23"/>
        <v>0</v>
      </c>
      <c r="BT40" s="182">
        <f>SUM(BT9:BT39)</f>
        <v>0</v>
      </c>
      <c r="BU40" s="182">
        <f t="shared" si="2"/>
        <v>169964.2</v>
      </c>
      <c r="BV40" s="418">
        <f t="shared" ref="BV40:CQ40" si="24">SUM(BV9:BV39)</f>
        <v>0</v>
      </c>
      <c r="BW40" s="419">
        <f t="shared" si="24"/>
        <v>0</v>
      </c>
      <c r="BX40" s="419">
        <f t="shared" si="24"/>
        <v>0</v>
      </c>
      <c r="BY40" s="419">
        <f t="shared" si="24"/>
        <v>0</v>
      </c>
      <c r="BZ40" s="419">
        <f t="shared" si="24"/>
        <v>0</v>
      </c>
      <c r="CA40" s="419">
        <f t="shared" si="24"/>
        <v>0</v>
      </c>
      <c r="CB40" s="419">
        <f t="shared" si="24"/>
        <v>0</v>
      </c>
      <c r="CC40" s="419">
        <f t="shared" si="24"/>
        <v>0</v>
      </c>
      <c r="CD40" s="419">
        <f t="shared" si="24"/>
        <v>0</v>
      </c>
      <c r="CE40" s="419">
        <f t="shared" si="24"/>
        <v>0</v>
      </c>
      <c r="CF40" s="419">
        <f t="shared" si="24"/>
        <v>0</v>
      </c>
      <c r="CG40" s="419">
        <f t="shared" si="24"/>
        <v>0</v>
      </c>
      <c r="CH40" s="419">
        <f t="shared" si="24"/>
        <v>3839</v>
      </c>
      <c r="CI40" s="419">
        <f t="shared" si="24"/>
        <v>29351.4</v>
      </c>
      <c r="CJ40" s="419">
        <f t="shared" si="24"/>
        <v>0</v>
      </c>
      <c r="CK40" s="420">
        <f t="shared" si="24"/>
        <v>0</v>
      </c>
      <c r="CL40" s="182">
        <f>SUM(CL9:CL39)</f>
        <v>33190.399999999994</v>
      </c>
      <c r="CM40" s="276">
        <f t="shared" si="24"/>
        <v>0</v>
      </c>
      <c r="CN40" s="276">
        <f t="shared" si="24"/>
        <v>0</v>
      </c>
      <c r="CO40" s="276">
        <f t="shared" si="24"/>
        <v>0</v>
      </c>
      <c r="CP40" s="276">
        <f t="shared" si="24"/>
        <v>0</v>
      </c>
      <c r="CQ40" s="276">
        <f t="shared" si="24"/>
        <v>0</v>
      </c>
      <c r="CR40" s="276">
        <f t="shared" ref="CR40:DC40" si="25">SUM(CR9:CR39)</f>
        <v>0</v>
      </c>
      <c r="CS40" s="276">
        <f>SUM(CS9:CS39)</f>
        <v>0</v>
      </c>
      <c r="CT40" s="276">
        <f t="shared" si="25"/>
        <v>0</v>
      </c>
      <c r="CU40" s="276">
        <f t="shared" si="25"/>
        <v>0</v>
      </c>
      <c r="CV40" s="276">
        <f t="shared" si="25"/>
        <v>0</v>
      </c>
      <c r="CW40" s="276">
        <f t="shared" si="25"/>
        <v>1164</v>
      </c>
      <c r="CX40" s="276">
        <f t="shared" si="25"/>
        <v>0</v>
      </c>
      <c r="CY40" s="276">
        <f t="shared" si="25"/>
        <v>0</v>
      </c>
      <c r="CZ40" s="276">
        <f t="shared" si="25"/>
        <v>0</v>
      </c>
      <c r="DA40" s="182">
        <f>SUM(DA9:DA39)</f>
        <v>1164</v>
      </c>
      <c r="DB40" s="276">
        <f t="shared" si="25"/>
        <v>34354.399999999994</v>
      </c>
      <c r="DC40" s="276">
        <f t="shared" si="25"/>
        <v>204318.60000000003</v>
      </c>
      <c r="DD40" s="248"/>
      <c r="DE40" s="277">
        <f t="shared" ref="DE40:DX40" si="26">SUM(DE9:DE39)</f>
        <v>8617.5</v>
      </c>
      <c r="DF40" s="278">
        <f t="shared" si="26"/>
        <v>17022.8</v>
      </c>
      <c r="DG40" s="278">
        <f t="shared" si="26"/>
        <v>7825.8</v>
      </c>
      <c r="DH40" s="278">
        <f t="shared" si="26"/>
        <v>0</v>
      </c>
      <c r="DI40" s="278">
        <f t="shared" si="26"/>
        <v>1854.7</v>
      </c>
      <c r="DJ40" s="278">
        <f t="shared" si="26"/>
        <v>2706.5</v>
      </c>
      <c r="DK40" s="278">
        <f t="shared" si="26"/>
        <v>638.5</v>
      </c>
      <c r="DL40" s="278">
        <f t="shared" si="26"/>
        <v>0</v>
      </c>
      <c r="DM40" s="278">
        <f t="shared" si="26"/>
        <v>0</v>
      </c>
      <c r="DN40" s="278">
        <f t="shared" si="26"/>
        <v>19466.899999999998</v>
      </c>
      <c r="DO40" s="278">
        <f t="shared" si="26"/>
        <v>3286.5</v>
      </c>
      <c r="DP40" s="278">
        <f t="shared" si="26"/>
        <v>88550.400000000023</v>
      </c>
      <c r="DQ40" s="278">
        <f t="shared" si="26"/>
        <v>0</v>
      </c>
      <c r="DR40" s="278">
        <f t="shared" si="26"/>
        <v>0</v>
      </c>
      <c r="DS40" s="278">
        <f t="shared" si="26"/>
        <v>17138.3</v>
      </c>
      <c r="DT40" s="278">
        <f t="shared" si="26"/>
        <v>37210.699999999997</v>
      </c>
      <c r="DU40" s="278">
        <f t="shared" si="26"/>
        <v>0</v>
      </c>
      <c r="DV40" s="278">
        <f t="shared" si="26"/>
        <v>0</v>
      </c>
      <c r="DW40" s="278">
        <f t="shared" si="26"/>
        <v>0</v>
      </c>
      <c r="DX40" s="279">
        <f t="shared" si="26"/>
        <v>0</v>
      </c>
      <c r="DY40" s="280">
        <f t="shared" si="5"/>
        <v>204318.60000000003</v>
      </c>
      <c r="EA40" s="295">
        <f t="shared" ref="EA40:ET40" si="27">SUM(EA9:EA39)</f>
        <v>0</v>
      </c>
      <c r="EB40" s="296">
        <f t="shared" si="27"/>
        <v>0</v>
      </c>
      <c r="EC40" s="296">
        <f t="shared" si="27"/>
        <v>0</v>
      </c>
      <c r="ED40" s="296">
        <f t="shared" si="27"/>
        <v>0</v>
      </c>
      <c r="EE40" s="296">
        <f t="shared" si="27"/>
        <v>0</v>
      </c>
      <c r="EF40" s="296">
        <f t="shared" si="27"/>
        <v>0</v>
      </c>
      <c r="EG40" s="296">
        <f t="shared" si="27"/>
        <v>0</v>
      </c>
      <c r="EH40" s="296">
        <f t="shared" si="27"/>
        <v>0</v>
      </c>
      <c r="EI40" s="296">
        <f t="shared" si="27"/>
        <v>0</v>
      </c>
      <c r="EJ40" s="296">
        <f t="shared" si="27"/>
        <v>3974.4999999999995</v>
      </c>
      <c r="EK40" s="296">
        <f t="shared" si="27"/>
        <v>0</v>
      </c>
      <c r="EL40" s="296">
        <f t="shared" si="27"/>
        <v>4666.8999999999996</v>
      </c>
      <c r="EM40" s="296">
        <f t="shared" si="27"/>
        <v>33422.5</v>
      </c>
      <c r="EN40" s="296">
        <f t="shared" si="27"/>
        <v>0</v>
      </c>
      <c r="EO40" s="296">
        <f t="shared" si="27"/>
        <v>266.5</v>
      </c>
      <c r="EP40" s="296">
        <f t="shared" si="27"/>
        <v>14011.099999999997</v>
      </c>
      <c r="EQ40" s="296">
        <f t="shared" si="27"/>
        <v>0</v>
      </c>
      <c r="ER40" s="296">
        <f t="shared" si="27"/>
        <v>0</v>
      </c>
      <c r="ES40" s="296">
        <f t="shared" si="27"/>
        <v>0</v>
      </c>
      <c r="ET40" s="319">
        <f t="shared" si="27"/>
        <v>0</v>
      </c>
      <c r="EU40" s="315">
        <f t="shared" si="6"/>
        <v>56341.5</v>
      </c>
    </row>
    <row r="41" spans="1:151" ht="12" customHeight="1">
      <c r="A41" s="281"/>
      <c r="B41" s="282"/>
      <c r="C41" s="282"/>
      <c r="D41" s="282"/>
      <c r="E41" s="282"/>
      <c r="F41" s="282"/>
      <c r="G41" s="282"/>
      <c r="H41" s="282"/>
      <c r="I41" s="282"/>
      <c r="J41" s="282"/>
      <c r="K41" s="282"/>
      <c r="L41" s="282"/>
      <c r="M41" s="282"/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  <c r="Z41" s="282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282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282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282"/>
      <c r="BV41" s="282"/>
      <c r="BW41" s="282"/>
      <c r="BX41" s="282"/>
      <c r="BY41" s="282"/>
      <c r="BZ41" s="282"/>
      <c r="CA41" s="282"/>
      <c r="CB41" s="282"/>
      <c r="CC41" s="282"/>
      <c r="CD41" s="282"/>
      <c r="CE41" s="282"/>
      <c r="CF41" s="282"/>
      <c r="CG41" s="282"/>
      <c r="CH41" s="282"/>
      <c r="CI41" s="282"/>
      <c r="CJ41" s="282"/>
      <c r="CK41" s="282"/>
      <c r="CL41" s="282"/>
      <c r="CM41" s="282"/>
      <c r="CN41" s="282"/>
      <c r="CO41" s="282"/>
      <c r="CP41" s="282"/>
      <c r="CQ41" s="282"/>
      <c r="CR41" s="282"/>
      <c r="CS41" s="282"/>
      <c r="CT41" s="282"/>
      <c r="CU41" s="282"/>
      <c r="CV41" s="282"/>
      <c r="CW41" s="282"/>
      <c r="CX41" s="282"/>
      <c r="CY41" s="282"/>
      <c r="CZ41" s="282"/>
      <c r="DA41" s="282"/>
      <c r="DB41" s="282"/>
      <c r="DC41" s="250">
        <f ca="1">coal!AS38</f>
        <v>204318.60000000003</v>
      </c>
      <c r="DD41" s="249"/>
      <c r="DE41" s="283"/>
      <c r="DF41" s="283"/>
      <c r="DG41" s="283"/>
      <c r="DH41" s="250"/>
      <c r="DI41" s="250"/>
      <c r="DJ41" s="250"/>
      <c r="DK41" s="250"/>
      <c r="DL41" s="250"/>
      <c r="DM41" s="250"/>
      <c r="DN41" s="250"/>
      <c r="DO41" s="250"/>
      <c r="DP41" s="250"/>
      <c r="DQ41" s="250"/>
      <c r="DR41" s="250"/>
      <c r="DS41" s="250"/>
      <c r="DT41" s="250"/>
      <c r="DU41" s="250"/>
      <c r="DV41" s="250"/>
      <c r="DW41" s="250"/>
      <c r="DX41" s="250"/>
      <c r="DY41" s="250"/>
    </row>
    <row r="42" spans="1:151" ht="12" customHeight="1">
      <c r="A42" s="281"/>
      <c r="B42" s="250"/>
      <c r="C42" s="250"/>
      <c r="D42" s="250"/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84"/>
      <c r="Q42" s="284"/>
      <c r="R42" s="284"/>
      <c r="S42" s="250"/>
      <c r="T42" s="250"/>
      <c r="U42" s="250"/>
      <c r="V42" s="250"/>
      <c r="W42" s="250"/>
      <c r="X42" s="250"/>
      <c r="Y42" s="250"/>
      <c r="Z42" s="250"/>
      <c r="AA42" s="250"/>
      <c r="AB42" s="250"/>
      <c r="AC42" s="250"/>
      <c r="AD42" s="250"/>
      <c r="AE42" s="250"/>
      <c r="AF42" s="250"/>
      <c r="AG42" s="250"/>
      <c r="AH42" s="250"/>
      <c r="AI42" s="250"/>
      <c r="AJ42" s="250"/>
      <c r="AK42" s="250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250"/>
      <c r="BP42" s="285"/>
      <c r="BQ42" s="250"/>
      <c r="BR42" s="250"/>
      <c r="BS42" s="250"/>
      <c r="BT42" s="250"/>
      <c r="BU42" s="250"/>
      <c r="BV42" s="250"/>
      <c r="BW42" s="250"/>
      <c r="BX42" s="250"/>
      <c r="BY42" s="250"/>
      <c r="BZ42" s="250"/>
      <c r="CA42" s="250"/>
      <c r="CB42" s="250"/>
      <c r="CC42" s="250"/>
      <c r="CD42" s="250"/>
      <c r="CE42" s="250"/>
      <c r="CF42" s="250"/>
      <c r="CG42" s="250"/>
      <c r="CH42" s="250"/>
      <c r="CI42" s="250"/>
      <c r="CJ42" s="250"/>
      <c r="CK42" s="250"/>
      <c r="CL42" s="250"/>
      <c r="CM42" s="250"/>
      <c r="CN42" s="250"/>
      <c r="CO42" s="250"/>
      <c r="CP42" s="250"/>
      <c r="CQ42" s="250"/>
      <c r="CR42" s="250"/>
      <c r="CS42" s="250"/>
      <c r="CT42" s="250"/>
      <c r="CU42" s="250"/>
      <c r="CV42" s="250"/>
      <c r="CW42" s="250"/>
      <c r="CX42" s="250"/>
      <c r="CY42" s="250"/>
      <c r="CZ42" s="250"/>
      <c r="DA42" s="250"/>
      <c r="DB42" s="250"/>
      <c r="DC42" s="285">
        <f ca="1">DC41-DC40</f>
        <v>0</v>
      </c>
      <c r="DD42" s="249"/>
      <c r="DE42" s="283"/>
      <c r="DF42" s="283"/>
      <c r="DG42" s="283"/>
      <c r="DH42" s="250"/>
      <c r="DI42" s="250"/>
      <c r="DJ42" s="250"/>
      <c r="DK42" s="250"/>
      <c r="DL42" s="250"/>
      <c r="DM42" s="250"/>
      <c r="DN42" s="250"/>
      <c r="DO42" s="250"/>
      <c r="DP42" s="250"/>
      <c r="DQ42" s="250"/>
      <c r="DR42" s="250"/>
      <c r="DS42" s="250"/>
      <c r="DT42" s="250"/>
      <c r="DU42" s="250"/>
      <c r="DV42" s="250"/>
      <c r="DW42" s="250"/>
      <c r="DX42" s="250"/>
      <c r="DY42" s="250"/>
    </row>
    <row r="43" spans="1:151" ht="12" customHeight="1">
      <c r="A43" s="286"/>
      <c r="J43" s="287"/>
    </row>
    <row r="44" spans="1:151" ht="12" customHeight="1">
      <c r="A44" s="286"/>
    </row>
    <row r="45" spans="1:151" ht="12" customHeight="1">
      <c r="A45" s="286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89"/>
      <c r="BS45" s="289"/>
      <c r="BT45" s="289"/>
      <c r="BU45" s="289"/>
    </row>
  </sheetData>
  <mergeCells count="22">
    <mergeCell ref="EA6:EU6"/>
    <mergeCell ref="DE6:DY6"/>
    <mergeCell ref="BU5:BU8"/>
    <mergeCell ref="BJ6:BS6"/>
    <mergeCell ref="AE6:AE8"/>
    <mergeCell ref="AF6:AS6"/>
    <mergeCell ref="BT6:BT8"/>
    <mergeCell ref="AU6:BH6"/>
    <mergeCell ref="BI6:BI8"/>
    <mergeCell ref="DA6:DA8"/>
    <mergeCell ref="BV5:DA5"/>
    <mergeCell ref="BV6:CK6"/>
    <mergeCell ref="CL6:CL8"/>
    <mergeCell ref="DB5:DB8"/>
    <mergeCell ref="DC5:DC8"/>
    <mergeCell ref="CM6:CZ6"/>
    <mergeCell ref="A5:A8"/>
    <mergeCell ref="B5:BT5"/>
    <mergeCell ref="B6:N6"/>
    <mergeCell ref="O6:O8"/>
    <mergeCell ref="P6:AD6"/>
    <mergeCell ref="AT6:AT8"/>
  </mergeCells>
  <phoneticPr fontId="21" type="noConversion"/>
  <pageMargins left="0.75" right="0.75" top="1" bottom="1" header="0.5" footer="0.5"/>
  <pageSetup paperSize="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transitionEvaluation="1" transitionEntry="1" codeName="Sheet6">
    <tabColor indexed="11"/>
    <pageSetUpPr autoPageBreaks="0"/>
  </sheetPr>
  <dimension ref="B5:BU43"/>
  <sheetViews>
    <sheetView showGridLines="0" showZeros="0" topLeftCell="B5" workbookViewId="0">
      <pane xSplit="1" ySplit="4" topLeftCell="C9" activePane="bottomRight" state="frozen"/>
      <selection activeCell="DA32" sqref="DA32"/>
      <selection pane="topRight" activeCell="DA32" sqref="DA32"/>
      <selection pane="bottomLeft" activeCell="DA32" sqref="DA32"/>
      <selection pane="bottomRight" activeCell="AJ9" sqref="AJ9"/>
    </sheetView>
  </sheetViews>
  <sheetFormatPr defaultColWidth="4.81640625" defaultRowHeight="12"/>
  <cols>
    <col min="1" max="1" width="4.81640625" style="33" customWidth="1"/>
    <col min="2" max="2" width="6.453125" style="33" customWidth="1"/>
    <col min="3" max="9" width="4.7265625" style="33" customWidth="1"/>
    <col min="10" max="10" width="5.54296875" style="33" customWidth="1"/>
    <col min="11" max="11" width="6.453125" style="33" customWidth="1"/>
    <col min="12" max="17" width="5.54296875" style="33" customWidth="1"/>
    <col min="18" max="18" width="7.81640625" style="33" bestFit="1" customWidth="1"/>
    <col min="19" max="19" width="6.1796875" style="33" customWidth="1"/>
    <col min="20" max="20" width="4.7265625" style="33" hidden="1" customWidth="1"/>
    <col min="21" max="21" width="6.1796875" style="33" hidden="1" customWidth="1"/>
    <col min="22" max="24" width="4.7265625" style="33" hidden="1" customWidth="1"/>
    <col min="25" max="25" width="7" style="33" hidden="1" customWidth="1"/>
    <col min="26" max="26" width="6.1796875" style="33" hidden="1" customWidth="1"/>
    <col min="27" max="27" width="7" style="33" customWidth="1"/>
    <col min="28" max="28" width="6.453125" style="33" customWidth="1"/>
    <col min="29" max="29" width="5.54296875" style="33" customWidth="1"/>
    <col min="30" max="30" width="6.1796875" style="33" customWidth="1"/>
    <col min="31" max="33" width="5.54296875" style="33" customWidth="1"/>
    <col min="34" max="35" width="7.81640625" style="66" customWidth="1"/>
    <col min="36" max="36" width="4.7265625" style="33" customWidth="1"/>
    <col min="37" max="38" width="5.54296875" style="33" customWidth="1"/>
    <col min="39" max="42" width="4.7265625" style="33" customWidth="1"/>
    <col min="43" max="44" width="5.54296875" style="33" customWidth="1"/>
    <col min="45" max="45" width="5.7265625" style="33" customWidth="1"/>
    <col min="46" max="47" width="5.54296875" style="33" customWidth="1"/>
    <col min="48" max="48" width="6.453125" style="33" customWidth="1"/>
    <col min="49" max="52" width="5.54296875" style="33" hidden="1" customWidth="1"/>
    <col min="53" max="53" width="5.54296875" style="33" customWidth="1"/>
    <col min="54" max="54" width="4.7265625" style="33" customWidth="1"/>
    <col min="55" max="57" width="4.7265625" style="33" hidden="1" customWidth="1"/>
    <col min="58" max="62" width="5.54296875" style="33" hidden="1" customWidth="1"/>
    <col min="63" max="63" width="6.453125" style="33" hidden="1" customWidth="1"/>
    <col min="64" max="65" width="5.54296875" style="33" hidden="1" customWidth="1"/>
    <col min="66" max="66" width="6.453125" style="33" hidden="1" customWidth="1"/>
    <col min="67" max="67" width="5.54296875" style="33" hidden="1" customWidth="1"/>
    <col min="68" max="68" width="4.7265625" style="33" hidden="1" customWidth="1"/>
    <col min="69" max="69" width="7" style="33" hidden="1" customWidth="1"/>
    <col min="70" max="70" width="8" style="33" customWidth="1"/>
    <col min="71" max="71" width="7.7265625" style="33" hidden="1" customWidth="1"/>
    <col min="72" max="72" width="3.54296875" style="33" customWidth="1"/>
    <col min="73" max="73" width="4.81640625" style="33" customWidth="1"/>
    <col min="74" max="16384" width="4.81640625" style="33"/>
  </cols>
  <sheetData>
    <row r="5" spans="2:73" ht="12.75" customHeight="1">
      <c r="B5" s="792" t="s">
        <v>2</v>
      </c>
      <c r="C5" s="789" t="s">
        <v>86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0"/>
      <c r="P5" s="790"/>
      <c r="Q5" s="790"/>
      <c r="R5" s="790"/>
      <c r="S5" s="790"/>
      <c r="T5" s="790"/>
      <c r="U5" s="790"/>
      <c r="V5" s="790"/>
      <c r="W5" s="790"/>
      <c r="X5" s="790"/>
      <c r="Y5" s="790"/>
      <c r="Z5" s="790"/>
      <c r="AA5" s="790"/>
      <c r="AB5" s="790"/>
      <c r="AC5" s="790"/>
      <c r="AD5" s="790"/>
      <c r="AE5" s="790"/>
      <c r="AF5" s="790"/>
      <c r="AG5" s="790"/>
      <c r="AH5" s="790"/>
      <c r="AI5" s="790"/>
      <c r="AJ5" s="790"/>
      <c r="AK5" s="790"/>
      <c r="AL5" s="790"/>
      <c r="AM5" s="790"/>
      <c r="AN5" s="790"/>
      <c r="AO5" s="790"/>
      <c r="AP5" s="790"/>
      <c r="AQ5" s="790"/>
      <c r="AR5" s="790"/>
      <c r="AS5" s="790"/>
      <c r="AT5" s="790"/>
      <c r="AU5" s="790"/>
      <c r="AV5" s="790"/>
      <c r="AW5" s="790"/>
      <c r="AX5" s="790"/>
      <c r="AY5" s="790"/>
      <c r="AZ5" s="790"/>
      <c r="BA5" s="790"/>
      <c r="BB5" s="790"/>
      <c r="BC5" s="790"/>
      <c r="BD5" s="790"/>
      <c r="BE5" s="790"/>
      <c r="BF5" s="790"/>
      <c r="BG5" s="790"/>
      <c r="BH5" s="790"/>
      <c r="BI5" s="790"/>
      <c r="BJ5" s="790"/>
      <c r="BK5" s="790"/>
      <c r="BL5" s="790"/>
      <c r="BM5" s="790"/>
      <c r="BN5" s="790"/>
      <c r="BO5" s="790"/>
      <c r="BP5" s="790"/>
      <c r="BQ5" s="791"/>
      <c r="BR5" s="32"/>
      <c r="BS5" s="792" t="s">
        <v>76</v>
      </c>
    </row>
    <row r="6" spans="2:73" ht="12.75" customHeight="1">
      <c r="B6" s="792"/>
      <c r="C6" s="789" t="s">
        <v>66</v>
      </c>
      <c r="D6" s="790"/>
      <c r="E6" s="790"/>
      <c r="F6" s="790"/>
      <c r="G6" s="790"/>
      <c r="H6" s="790"/>
      <c r="I6" s="790"/>
      <c r="J6" s="790"/>
      <c r="K6" s="790"/>
      <c r="L6" s="790"/>
      <c r="M6" s="790"/>
      <c r="N6" s="790"/>
      <c r="O6" s="790"/>
      <c r="P6" s="790"/>
      <c r="Q6" s="790"/>
      <c r="R6" s="791"/>
      <c r="S6" s="789" t="s">
        <v>67</v>
      </c>
      <c r="T6" s="790"/>
      <c r="U6" s="790"/>
      <c r="V6" s="790"/>
      <c r="W6" s="790"/>
      <c r="X6" s="790"/>
      <c r="Y6" s="790"/>
      <c r="Z6" s="790"/>
      <c r="AA6" s="790"/>
      <c r="AB6" s="790"/>
      <c r="AC6" s="790"/>
      <c r="AD6" s="790"/>
      <c r="AE6" s="790"/>
      <c r="AF6" s="790"/>
      <c r="AG6" s="790"/>
      <c r="AH6" s="791"/>
      <c r="AI6" s="794" t="s">
        <v>107</v>
      </c>
      <c r="AJ6" s="789" t="s">
        <v>121</v>
      </c>
      <c r="AK6" s="790"/>
      <c r="AL6" s="790"/>
      <c r="AM6" s="790"/>
      <c r="AN6" s="790"/>
      <c r="AO6" s="790"/>
      <c r="AP6" s="790"/>
      <c r="AQ6" s="790"/>
      <c r="AR6" s="790"/>
      <c r="AS6" s="790"/>
      <c r="AT6" s="790"/>
      <c r="AU6" s="790"/>
      <c r="AV6" s="790"/>
      <c r="AW6" s="790"/>
      <c r="AX6" s="790"/>
      <c r="AY6" s="790"/>
      <c r="AZ6" s="790"/>
      <c r="BA6" s="790"/>
      <c r="BB6" s="791"/>
      <c r="BC6" s="789" t="s">
        <v>84</v>
      </c>
      <c r="BD6" s="790"/>
      <c r="BE6" s="790"/>
      <c r="BF6" s="790"/>
      <c r="BG6" s="790"/>
      <c r="BH6" s="790"/>
      <c r="BI6" s="790"/>
      <c r="BJ6" s="790"/>
      <c r="BK6" s="790"/>
      <c r="BL6" s="790"/>
      <c r="BM6" s="790"/>
      <c r="BN6" s="790"/>
      <c r="BO6" s="790"/>
      <c r="BP6" s="791"/>
      <c r="BQ6" s="794" t="s">
        <v>108</v>
      </c>
      <c r="BR6" s="34" t="s">
        <v>68</v>
      </c>
      <c r="BS6" s="792"/>
    </row>
    <row r="7" spans="2:73">
      <c r="B7" s="792"/>
      <c r="C7" s="35" t="s">
        <v>20</v>
      </c>
      <c r="D7" s="36" t="s">
        <v>22</v>
      </c>
      <c r="E7" s="36" t="s">
        <v>24</v>
      </c>
      <c r="F7" s="36" t="s">
        <v>25</v>
      </c>
      <c r="G7" s="36" t="s">
        <v>31</v>
      </c>
      <c r="H7" s="36" t="s">
        <v>32</v>
      </c>
      <c r="I7" s="36" t="s">
        <v>28</v>
      </c>
      <c r="J7" s="36" t="s">
        <v>33</v>
      </c>
      <c r="K7" s="36" t="s">
        <v>70</v>
      </c>
      <c r="L7" s="36" t="s">
        <v>36</v>
      </c>
      <c r="M7" s="36" t="s">
        <v>41</v>
      </c>
      <c r="N7" s="36" t="s">
        <v>37</v>
      </c>
      <c r="O7" s="36" t="s">
        <v>38</v>
      </c>
      <c r="P7" s="36" t="s">
        <v>42</v>
      </c>
      <c r="Q7" s="37" t="s">
        <v>39</v>
      </c>
      <c r="R7" s="38" t="s">
        <v>69</v>
      </c>
      <c r="S7" s="36" t="s">
        <v>20</v>
      </c>
      <c r="T7" s="36" t="s">
        <v>22</v>
      </c>
      <c r="U7" s="36" t="s">
        <v>24</v>
      </c>
      <c r="V7" s="36" t="s">
        <v>25</v>
      </c>
      <c r="W7" s="36" t="s">
        <v>32</v>
      </c>
      <c r="X7" s="36" t="s">
        <v>28</v>
      </c>
      <c r="Y7" s="36" t="s">
        <v>33</v>
      </c>
      <c r="Z7" s="36" t="s">
        <v>29</v>
      </c>
      <c r="AA7" s="36" t="s">
        <v>36</v>
      </c>
      <c r="AB7" s="36" t="s">
        <v>70</v>
      </c>
      <c r="AC7" s="36" t="s">
        <v>41</v>
      </c>
      <c r="AD7" s="36" t="s">
        <v>37</v>
      </c>
      <c r="AE7" s="36" t="s">
        <v>38</v>
      </c>
      <c r="AF7" s="36" t="s">
        <v>42</v>
      </c>
      <c r="AG7" s="36" t="s">
        <v>39</v>
      </c>
      <c r="AH7" s="38" t="s">
        <v>69</v>
      </c>
      <c r="AI7" s="795"/>
      <c r="AJ7" s="35" t="s">
        <v>20</v>
      </c>
      <c r="AK7" s="36" t="s">
        <v>160</v>
      </c>
      <c r="AL7" s="36" t="s">
        <v>22</v>
      </c>
      <c r="AM7" s="36" t="s">
        <v>24</v>
      </c>
      <c r="AN7" s="36" t="s">
        <v>25</v>
      </c>
      <c r="AO7" s="36" t="s">
        <v>31</v>
      </c>
      <c r="AP7" s="36" t="s">
        <v>32</v>
      </c>
      <c r="AQ7" s="36" t="s">
        <v>28</v>
      </c>
      <c r="AR7" s="36" t="s">
        <v>29</v>
      </c>
      <c r="AS7" s="36" t="s">
        <v>74</v>
      </c>
      <c r="AT7" s="36" t="s">
        <v>33</v>
      </c>
      <c r="AU7" s="36" t="s">
        <v>36</v>
      </c>
      <c r="AV7" s="36" t="s">
        <v>70</v>
      </c>
      <c r="AW7" s="36" t="s">
        <v>41</v>
      </c>
      <c r="AX7" s="36" t="s">
        <v>37</v>
      </c>
      <c r="AY7" s="36" t="s">
        <v>38</v>
      </c>
      <c r="AZ7" s="36" t="s">
        <v>42</v>
      </c>
      <c r="BA7" s="37" t="s">
        <v>39</v>
      </c>
      <c r="BB7" s="38" t="s">
        <v>69</v>
      </c>
      <c r="BC7" s="35" t="s">
        <v>32</v>
      </c>
      <c r="BD7" s="36" t="s">
        <v>28</v>
      </c>
      <c r="BE7" s="36" t="s">
        <v>29</v>
      </c>
      <c r="BF7" s="36" t="s">
        <v>79</v>
      </c>
      <c r="BG7" s="36" t="s">
        <v>74</v>
      </c>
      <c r="BH7" s="36" t="s">
        <v>71</v>
      </c>
      <c r="BI7" s="36" t="s">
        <v>33</v>
      </c>
      <c r="BJ7" s="36" t="s">
        <v>36</v>
      </c>
      <c r="BK7" s="36" t="s">
        <v>73</v>
      </c>
      <c r="BL7" s="36" t="s">
        <v>41</v>
      </c>
      <c r="BM7" s="36" t="s">
        <v>37</v>
      </c>
      <c r="BN7" s="36" t="s">
        <v>72</v>
      </c>
      <c r="BO7" s="37" t="s">
        <v>42</v>
      </c>
      <c r="BP7" s="38" t="s">
        <v>69</v>
      </c>
      <c r="BQ7" s="796"/>
      <c r="BR7" s="34" t="s">
        <v>7</v>
      </c>
      <c r="BS7" s="792"/>
    </row>
    <row r="8" spans="2:73" hidden="1">
      <c r="B8" s="792"/>
      <c r="C8" s="39" t="s">
        <v>46</v>
      </c>
      <c r="D8" s="40" t="s">
        <v>47</v>
      </c>
      <c r="E8" s="40" t="s">
        <v>46</v>
      </c>
      <c r="F8" s="40" t="s">
        <v>47</v>
      </c>
      <c r="G8" s="40"/>
      <c r="H8" s="40" t="s">
        <v>47</v>
      </c>
      <c r="I8" s="40" t="s">
        <v>47</v>
      </c>
      <c r="J8" s="40" t="s">
        <v>46</v>
      </c>
      <c r="K8" s="40" t="s">
        <v>47</v>
      </c>
      <c r="L8" s="40" t="s">
        <v>47</v>
      </c>
      <c r="M8" s="40" t="s">
        <v>46</v>
      </c>
      <c r="N8" s="40" t="s">
        <v>46</v>
      </c>
      <c r="O8" s="40" t="s">
        <v>46</v>
      </c>
      <c r="P8" s="40" t="s">
        <v>46</v>
      </c>
      <c r="Q8" s="37" t="s">
        <v>46</v>
      </c>
      <c r="R8" s="38" t="s">
        <v>3</v>
      </c>
      <c r="S8" s="40"/>
      <c r="T8" s="40"/>
      <c r="U8" s="40"/>
      <c r="V8" s="40"/>
      <c r="W8" s="40"/>
      <c r="X8" s="40"/>
      <c r="Y8" s="40" t="s">
        <v>53</v>
      </c>
      <c r="Z8" s="40"/>
      <c r="AA8" s="40" t="s">
        <v>53</v>
      </c>
      <c r="AB8" s="40" t="s">
        <v>47</v>
      </c>
      <c r="AC8" s="40"/>
      <c r="AD8" s="40"/>
      <c r="AE8" s="40" t="s">
        <v>53</v>
      </c>
      <c r="AF8" s="40" t="s">
        <v>46</v>
      </c>
      <c r="AG8" s="40"/>
      <c r="AH8" s="41" t="s">
        <v>3</v>
      </c>
      <c r="AI8" s="42"/>
      <c r="AJ8" s="43" t="s">
        <v>46</v>
      </c>
      <c r="AK8" s="44" t="s">
        <v>46</v>
      </c>
      <c r="AL8" s="44"/>
      <c r="AM8" s="44" t="s">
        <v>46</v>
      </c>
      <c r="AN8" s="44" t="s">
        <v>46</v>
      </c>
      <c r="AO8" s="44" t="s">
        <v>46</v>
      </c>
      <c r="AP8" s="44" t="s">
        <v>46</v>
      </c>
      <c r="AQ8" s="44" t="s">
        <v>46</v>
      </c>
      <c r="AR8" s="44"/>
      <c r="AS8" s="44"/>
      <c r="AT8" s="44"/>
      <c r="AU8" s="44"/>
      <c r="AV8" s="44"/>
      <c r="AW8" s="44"/>
      <c r="AX8" s="44"/>
      <c r="AY8" s="44"/>
      <c r="AZ8" s="44"/>
      <c r="BA8" s="45"/>
      <c r="BB8" s="41" t="s">
        <v>3</v>
      </c>
      <c r="BC8" s="43" t="s">
        <v>46</v>
      </c>
      <c r="BD8" s="44" t="s">
        <v>46</v>
      </c>
      <c r="BE8" s="44" t="s">
        <v>46</v>
      </c>
      <c r="BF8" s="44" t="s">
        <v>46</v>
      </c>
      <c r="BG8" s="44" t="s">
        <v>46</v>
      </c>
      <c r="BH8" s="44" t="s">
        <v>46</v>
      </c>
      <c r="BI8" s="44" t="s">
        <v>46</v>
      </c>
      <c r="BJ8" s="44"/>
      <c r="BK8" s="44"/>
      <c r="BL8" s="44" t="s">
        <v>46</v>
      </c>
      <c r="BM8" s="44"/>
      <c r="BN8" s="44"/>
      <c r="BO8" s="45"/>
      <c r="BP8" s="41" t="s">
        <v>3</v>
      </c>
      <c r="BQ8" s="46"/>
      <c r="BR8" s="34"/>
      <c r="BS8" s="793"/>
    </row>
    <row r="9" spans="2:73" ht="12" customHeight="1">
      <c r="B9" s="47">
        <f>coal!A7</f>
        <v>45139</v>
      </c>
      <c r="C9" s="49">
        <f>SUMIF(pm!$CR$7:$DH$7,C$7,pm!$CR8:$DH8)</f>
        <v>0</v>
      </c>
      <c r="D9" s="49">
        <f>SUMIF(pm!$CR$7:$DH$7,D$7,pm!$CR8:$DH8)</f>
        <v>0</v>
      </c>
      <c r="E9" s="49">
        <f>SUMIF(pm!$CR$7:$DH$7,E$7,pm!$CR8:$DH8)</f>
        <v>0</v>
      </c>
      <c r="F9" s="49">
        <f>SUMIF(pm!$CR$7:$DH$7,F$7,pm!$CR8:$DH8)</f>
        <v>0</v>
      </c>
      <c r="G9" s="49">
        <f>SUMIF(pm!$CR$7:$DH$7,G$7,pm!$CR8:$DH8)</f>
        <v>0</v>
      </c>
      <c r="H9" s="49">
        <f>SUMIF(pm!$CR$7:$DH$7,H$7,pm!$CR8:$DH8)</f>
        <v>0</v>
      </c>
      <c r="I9" s="49">
        <f>SUMIF(pm!$CR$7:$DH$7,I$7,pm!$CR8:$DH8)</f>
        <v>0</v>
      </c>
      <c r="J9" s="49">
        <f>SUMIF(pm!$CR$7:$DH$7,J$7,pm!$CR8:$DH8)</f>
        <v>0</v>
      </c>
      <c r="K9" s="49">
        <f>SUMIF(pm!$CR$7:$DH$7,K$7,pm!$CR8:$DH8)</f>
        <v>0</v>
      </c>
      <c r="L9" s="49">
        <f>SUMIF(pm!$CR$7:$DH$7,L$7,pm!$CR8:$DH8)</f>
        <v>0</v>
      </c>
      <c r="M9" s="49">
        <f>SUMIF(pm!$CR$7:$DH$7,M$7,pm!$CR8:$DH8)</f>
        <v>0</v>
      </c>
      <c r="N9" s="49">
        <f>SUMIF(pm!$CR$7:$DH$7,N$7,pm!$CR8:$DH8)</f>
        <v>0</v>
      </c>
      <c r="O9" s="49">
        <f>SUMIF(pm!$CR$7:$DH$7,O$7,pm!$CR8:$DH8)</f>
        <v>0</v>
      </c>
      <c r="P9" s="49">
        <f>SUMIF(pm!$CR$7:$DH$7,P$7,pm!$CR8:$DH8)</f>
        <v>0</v>
      </c>
      <c r="Q9" s="49">
        <f>SUMIF(pm!$CR$7:$DH$7,Q$7,pm!$CR8:$DH8)</f>
        <v>0</v>
      </c>
      <c r="R9" s="51">
        <f t="shared" ref="R9:R39" si="0">SUM(C9:Q9)</f>
        <v>0</v>
      </c>
      <c r="S9" s="49">
        <f>SUMIF(pm!$DJ$7:$DZ$7,S$7,pm!$DJ8:$DZ8)</f>
        <v>0</v>
      </c>
      <c r="T9" s="49">
        <f>SUMIF(pm!$DJ$7:$DZ$7,T$7,pm!$DJ8:$DZ8)</f>
        <v>0</v>
      </c>
      <c r="U9" s="49">
        <f>SUMIF(pm!$DJ$7:$DZ$7,U$7,pm!$DJ8:$DZ8)</f>
        <v>0</v>
      </c>
      <c r="V9" s="49">
        <f>SUMIF(pm!$DJ$7:$DZ$7,V$7,pm!$DJ8:$DZ8)</f>
        <v>0</v>
      </c>
      <c r="W9" s="49">
        <f>SUMIF(pm!$DJ$7:$DZ$7,W$7,pm!$DJ8:$DZ8)</f>
        <v>0</v>
      </c>
      <c r="X9" s="49">
        <f>SUMIF(pm!$DJ$7:$DZ$7,X$7,pm!$DJ8:$DZ8)</f>
        <v>0</v>
      </c>
      <c r="Y9" s="49">
        <f>SUMIF(pm!$DJ$7:$DZ$7,Y$7,pm!$DJ8:$DZ8)</f>
        <v>0</v>
      </c>
      <c r="Z9" s="49">
        <f>SUMIF(pm!$DJ$7:$DZ$7,Z$7,pm!$DJ8:$DZ8)</f>
        <v>0</v>
      </c>
      <c r="AA9" s="49">
        <f>SUMIF(pm!$DJ$7:$DZ$7,AA$7,pm!$DJ8:$DZ8)</f>
        <v>0</v>
      </c>
      <c r="AB9" s="49">
        <f>SUMIF(pm!$DJ$7:$DZ$7,AB$7,pm!$DJ8:$DZ8)</f>
        <v>0</v>
      </c>
      <c r="AC9" s="49">
        <f>SUMIF(pm!$DJ$7:$DZ$7,AC$7,pm!$DJ8:$DZ8)</f>
        <v>0</v>
      </c>
      <c r="AD9" s="49">
        <f>SUMIF(pm!$DJ$7:$DZ$7,AD$7,pm!$DJ8:$DZ8)</f>
        <v>0</v>
      </c>
      <c r="AE9" s="49">
        <f>SUMIF(pm!$DJ$7:$DZ$7,AE$7,pm!$DJ8:$DZ8)</f>
        <v>0</v>
      </c>
      <c r="AF9" s="49">
        <f>SUMIF(pm!$DJ$7:$DZ$7,AF$7,pm!$DJ8:$DZ8)</f>
        <v>0</v>
      </c>
      <c r="AG9" s="49">
        <f>SUMIF(pm!$DJ$7:$DZ$7,AG$7,pm!$DJ8:$DZ8)</f>
        <v>0</v>
      </c>
      <c r="AH9" s="51">
        <f t="shared" ref="AH9:AH39" si="1">SUM(S9:AG9)</f>
        <v>0</v>
      </c>
      <c r="AI9" s="52">
        <f t="shared" ref="AI9:AI40" si="2">AH9+R9</f>
        <v>0</v>
      </c>
      <c r="AJ9" s="48">
        <f>SUMIF(pm!$EB$7:$FL$7,AJ$7,pm!$EB8:$FL8)</f>
        <v>0</v>
      </c>
      <c r="AK9" s="48">
        <f>SUMIF(pm!$EB$7:$FL$7,AK$7,pm!$EB8:$FL8)</f>
        <v>0</v>
      </c>
      <c r="AL9" s="48">
        <f>SUMIF(pm!$EB$7:$FL$7,AL$7,pm!$EB8:$FL8)</f>
        <v>0</v>
      </c>
      <c r="AM9" s="48">
        <f>SUMIF(pm!$EB$7:$FL$7,AM$7,pm!$EB8:$FL8)</f>
        <v>0</v>
      </c>
      <c r="AN9" s="48">
        <f>SUMIF(pm!$EB$7:$FL$7,AN$7,pm!$EB8:$FL8)</f>
        <v>0</v>
      </c>
      <c r="AO9" s="48">
        <f>SUMIF(pm!$EB$7:$FL$7,AO$7,pm!$EB8:$FL8)</f>
        <v>0</v>
      </c>
      <c r="AP9" s="48">
        <f>SUMIF(pm!$EB$7:$FL$7,AP$7,pm!$EB8:$FL8)</f>
        <v>0</v>
      </c>
      <c r="AQ9" s="48">
        <f>SUMIF(pm!$EB$7:$FL$7,AQ$7,pm!$EB8:$FL8)</f>
        <v>0</v>
      </c>
      <c r="AR9" s="48">
        <f>SUMIF(pm!$EB$7:$FL$7,AR$7,pm!$EB8:$FL8)</f>
        <v>0</v>
      </c>
      <c r="AS9" s="48">
        <f>SUMIF(pm!$EB$7:$FL$7,AS$7,pm!$EB8:$FL8)</f>
        <v>0</v>
      </c>
      <c r="AT9" s="48">
        <f>SUMIF(pm!$EB$7:$FL$7,AT$7,pm!$EB8:$FL8)</f>
        <v>0</v>
      </c>
      <c r="AU9" s="48">
        <f>SUMIF(pm!$EB$7:$FL$7,AU$7,pm!$EB8:$FL8)</f>
        <v>0</v>
      </c>
      <c r="AV9" s="48">
        <f>SUMIF(pm!$EB$7:$FL$7,AV$7,pm!$EB8:$FL8)</f>
        <v>0</v>
      </c>
      <c r="AW9" s="48">
        <f>SUMIF(pm!$EB$7:$FL$7,AW$7,pm!$EB8:$FL8)</f>
        <v>0</v>
      </c>
      <c r="AX9" s="48">
        <f>SUMIF(pm!$EB$7:$FL$7,AX$7,pm!$EB8:$FL8)</f>
        <v>0</v>
      </c>
      <c r="AY9" s="48">
        <f>SUMIF(pm!$EB$7:$FL$7,AY$7,pm!$EB8:$FL8)</f>
        <v>0</v>
      </c>
      <c r="AZ9" s="48">
        <f>SUMIF(pm!$EB$7:$FL$7,AZ$7,pm!$EB8:$FL8)</f>
        <v>0</v>
      </c>
      <c r="BA9" s="48">
        <f>SUMIF(pm!$EB$7:$FL$7,BA$7,pm!$EB8:$FL8)</f>
        <v>0</v>
      </c>
      <c r="BB9" s="51">
        <f t="shared" ref="BB9:BB40" si="3">SUM(AJ9:BA9)</f>
        <v>0</v>
      </c>
      <c r="BC9" s="48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50"/>
      <c r="BP9" s="51">
        <f t="shared" ref="BP9:BP40" si="4">SUM(BC9:BO9)</f>
        <v>0</v>
      </c>
      <c r="BQ9" s="52">
        <f t="shared" ref="BQ9:BQ40" si="5">BP9+BB9</f>
        <v>0</v>
      </c>
      <c r="BR9" s="53">
        <f t="shared" ref="BR9:BR40" si="6">BQ9+AI9</f>
        <v>0</v>
      </c>
      <c r="BS9" s="53"/>
      <c r="BT9" s="54">
        <f>(coal!BD7+coal!BP7)-BR9</f>
        <v>0</v>
      </c>
      <c r="BU9" s="55"/>
    </row>
    <row r="10" spans="2:73" ht="12" customHeight="1">
      <c r="B10" s="56">
        <f t="shared" ref="B10:B36" si="7">B9+1</f>
        <v>45140</v>
      </c>
      <c r="C10" s="49">
        <f>SUMIF(pm!$CR$7:$DH$7,C$7,pm!$CR9:$DH9)</f>
        <v>0</v>
      </c>
      <c r="D10" s="49">
        <f>SUMIF(pm!$CR$7:$DH$7,D$7,pm!$CR9:$DH9)</f>
        <v>0</v>
      </c>
      <c r="E10" s="49">
        <f>SUMIF(pm!$CR$7:$DH$7,E$7,pm!$CR9:$DH9)</f>
        <v>0</v>
      </c>
      <c r="F10" s="49">
        <f>SUMIF(pm!$CR$7:$DH$7,F$7,pm!$CR9:$DH9)</f>
        <v>0</v>
      </c>
      <c r="G10" s="49">
        <f>SUMIF(pm!$CR$7:$DH$7,G$7,pm!$CR9:$DH9)</f>
        <v>0</v>
      </c>
      <c r="H10" s="49">
        <f>SUMIF(pm!$CR$7:$DH$7,H$7,pm!$CR9:$DH9)</f>
        <v>0</v>
      </c>
      <c r="I10" s="49">
        <f>SUMIF(pm!$CR$7:$DH$7,I$7,pm!$CR9:$DH9)</f>
        <v>0</v>
      </c>
      <c r="J10" s="49">
        <f>SUMIF(pm!$CR$7:$DH$7,J$7,pm!$CR9:$DH9)</f>
        <v>0</v>
      </c>
      <c r="K10" s="49">
        <f>SUMIF(pm!$CR$7:$DH$7,K$7,pm!$CR9:$DH9)</f>
        <v>0</v>
      </c>
      <c r="L10" s="49">
        <f>SUMIF(pm!$CR$7:$DH$7,L$7,pm!$CR9:$DH9)</f>
        <v>0</v>
      </c>
      <c r="M10" s="49">
        <f>SUMIF(pm!$CR$7:$DH$7,M$7,pm!$CR9:$DH9)</f>
        <v>0</v>
      </c>
      <c r="N10" s="49">
        <f>SUMIF(pm!$CR$7:$DH$7,N$7,pm!$CR9:$DH9)</f>
        <v>0</v>
      </c>
      <c r="O10" s="49">
        <f>SUMIF(pm!$CR$7:$DH$7,O$7,pm!$CR9:$DH9)</f>
        <v>0</v>
      </c>
      <c r="P10" s="49">
        <f>SUMIF(pm!$CR$7:$DH$7,P$7,pm!$CR9:$DH9)</f>
        <v>0</v>
      </c>
      <c r="Q10" s="49">
        <f>SUMIF(pm!$CR$7:$DH$7,Q$7,pm!$CR9:$DH9)</f>
        <v>0</v>
      </c>
      <c r="R10" s="51">
        <f t="shared" si="0"/>
        <v>0</v>
      </c>
      <c r="S10" s="49">
        <f>SUMIF(pm!$DJ$7:$DZ$7,S$7,pm!$DJ9:$DZ9)</f>
        <v>0</v>
      </c>
      <c r="T10" s="49">
        <f>SUMIF(pm!$DJ$7:$DZ$7,T$7,pm!$DJ9:$DZ9)</f>
        <v>0</v>
      </c>
      <c r="U10" s="49">
        <f>SUMIF(pm!$DJ$7:$DZ$7,U$7,pm!$DJ9:$DZ9)</f>
        <v>0</v>
      </c>
      <c r="V10" s="49">
        <f>SUMIF(pm!$DJ$7:$DZ$7,V$7,pm!$DJ9:$DZ9)</f>
        <v>0</v>
      </c>
      <c r="W10" s="49">
        <f>SUMIF(pm!$DJ$7:$DZ$7,W$7,pm!$DJ9:$DZ9)</f>
        <v>0</v>
      </c>
      <c r="X10" s="49">
        <f>SUMIF(pm!$DJ$7:$DZ$7,X$7,pm!$DJ9:$DZ9)</f>
        <v>0</v>
      </c>
      <c r="Y10" s="49">
        <f>SUMIF(pm!$DJ$7:$DZ$7,Y$7,pm!$DJ9:$DZ9)</f>
        <v>0</v>
      </c>
      <c r="Z10" s="49">
        <f>SUMIF(pm!$DJ$7:$DZ$7,Z$7,pm!$DJ9:$DZ9)</f>
        <v>0</v>
      </c>
      <c r="AA10" s="49">
        <f>SUMIF(pm!$DJ$7:$DZ$7,AA$7,pm!$DJ9:$DZ9)</f>
        <v>0</v>
      </c>
      <c r="AB10" s="49">
        <f>SUMIF(pm!$DJ$7:$DZ$7,AB$7,pm!$DJ9:$DZ9)</f>
        <v>0</v>
      </c>
      <c r="AC10" s="49">
        <f>SUMIF(pm!$DJ$7:$DZ$7,AC$7,pm!$DJ9:$DZ9)</f>
        <v>0</v>
      </c>
      <c r="AD10" s="49">
        <f>SUMIF(pm!$DJ$7:$DZ$7,AD$7,pm!$DJ9:$DZ9)</f>
        <v>0</v>
      </c>
      <c r="AE10" s="49">
        <f>SUMIF(pm!$DJ$7:$DZ$7,AE$7,pm!$DJ9:$DZ9)</f>
        <v>0</v>
      </c>
      <c r="AF10" s="49">
        <f>SUMIF(pm!$DJ$7:$DZ$7,AF$7,pm!$DJ9:$DZ9)</f>
        <v>0</v>
      </c>
      <c r="AG10" s="49">
        <f>SUMIF(pm!$DJ$7:$DZ$7,AG$7,pm!$DJ9:$DZ9)</f>
        <v>0</v>
      </c>
      <c r="AH10" s="51">
        <f t="shared" si="1"/>
        <v>0</v>
      </c>
      <c r="AI10" s="52">
        <f t="shared" si="2"/>
        <v>0</v>
      </c>
      <c r="AJ10" s="48">
        <f>SUMIF(pm!$EB$7:$FL$7,AJ$7,pm!$EB9:$FL9)</f>
        <v>0</v>
      </c>
      <c r="AK10" s="48">
        <f>SUMIF(pm!$EB$7:$FL$7,AK$7,pm!$EB9:$FL9)</f>
        <v>0</v>
      </c>
      <c r="AL10" s="48">
        <f>SUMIF(pm!$EB$7:$FL$7,AL$7,pm!$EB9:$FL9)</f>
        <v>0</v>
      </c>
      <c r="AM10" s="48">
        <f>SUMIF(pm!$EB$7:$FL$7,AM$7,pm!$EB9:$FL9)</f>
        <v>0</v>
      </c>
      <c r="AN10" s="48">
        <f>SUMIF(pm!$EB$7:$FL$7,AN$7,pm!$EB9:$FL9)</f>
        <v>0</v>
      </c>
      <c r="AO10" s="48">
        <f>SUMIF(pm!$EB$7:$FL$7,AO$7,pm!$EB9:$FL9)</f>
        <v>0</v>
      </c>
      <c r="AP10" s="48">
        <f>SUMIF(pm!$EB$7:$FL$7,AP$7,pm!$EB9:$FL9)</f>
        <v>0</v>
      </c>
      <c r="AQ10" s="48">
        <f>SUMIF(pm!$EB$7:$FL$7,AQ$7,pm!$EB9:$FL9)</f>
        <v>0</v>
      </c>
      <c r="AR10" s="48">
        <f>SUMIF(pm!$EB$7:$FL$7,AR$7,pm!$EB9:$FL9)</f>
        <v>0</v>
      </c>
      <c r="AS10" s="48">
        <f>SUMIF(pm!$EB$7:$FL$7,AS$7,pm!$EB9:$FL9)</f>
        <v>0</v>
      </c>
      <c r="AT10" s="48">
        <f>SUMIF(pm!$EB$7:$FL$7,AT$7,pm!$EB9:$FL9)</f>
        <v>0</v>
      </c>
      <c r="AU10" s="48">
        <f>SUMIF(pm!$EB$7:$FL$7,AU$7,pm!$EB9:$FL9)</f>
        <v>0</v>
      </c>
      <c r="AV10" s="48">
        <f>SUMIF(pm!$EB$7:$FL$7,AV$7,pm!$EB9:$FL9)</f>
        <v>0</v>
      </c>
      <c r="AW10" s="48">
        <f>SUMIF(pm!$EB$7:$FL$7,AW$7,pm!$EB9:$FL9)</f>
        <v>0</v>
      </c>
      <c r="AX10" s="48">
        <f>SUMIF(pm!$EB$7:$FL$7,AX$7,pm!$EB9:$FL9)</f>
        <v>0</v>
      </c>
      <c r="AY10" s="48">
        <f>SUMIF(pm!$EB$7:$FL$7,AY$7,pm!$EB9:$FL9)</f>
        <v>0</v>
      </c>
      <c r="AZ10" s="48">
        <f>SUMIF(pm!$EB$7:$FL$7,AZ$7,pm!$EB9:$FL9)</f>
        <v>0</v>
      </c>
      <c r="BA10" s="48">
        <f>SUMIF(pm!$EB$7:$FL$7,BA$7,pm!$EB9:$FL9)</f>
        <v>0</v>
      </c>
      <c r="BB10" s="51">
        <f t="shared" si="3"/>
        <v>0</v>
      </c>
      <c r="BC10" s="48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50"/>
      <c r="BP10" s="51">
        <f t="shared" si="4"/>
        <v>0</v>
      </c>
      <c r="BQ10" s="52">
        <f t="shared" si="5"/>
        <v>0</v>
      </c>
      <c r="BR10" s="53">
        <f t="shared" si="6"/>
        <v>0</v>
      </c>
      <c r="BS10" s="53"/>
      <c r="BT10" s="54">
        <f>(coal!BD8+coal!BP8)-BR10</f>
        <v>0</v>
      </c>
      <c r="BU10" s="55"/>
    </row>
    <row r="11" spans="2:73" ht="12" customHeight="1">
      <c r="B11" s="56">
        <f t="shared" si="7"/>
        <v>45141</v>
      </c>
      <c r="C11" s="49">
        <f>SUMIF(pm!$CR$7:$DH$7,C$7,pm!$CR10:$DH10)</f>
        <v>0</v>
      </c>
      <c r="D11" s="49">
        <f>SUMIF(pm!$CR$7:$DH$7,D$7,pm!$CR10:$DH10)</f>
        <v>0</v>
      </c>
      <c r="E11" s="49">
        <f>SUMIF(pm!$CR$7:$DH$7,E$7,pm!$CR10:$DH10)</f>
        <v>0</v>
      </c>
      <c r="F11" s="49">
        <f>SUMIF(pm!$CR$7:$DH$7,F$7,pm!$CR10:$DH10)</f>
        <v>0</v>
      </c>
      <c r="G11" s="49">
        <f>SUMIF(pm!$CR$7:$DH$7,G$7,pm!$CR10:$DH10)</f>
        <v>0</v>
      </c>
      <c r="H11" s="49">
        <f>SUMIF(pm!$CR$7:$DH$7,H$7,pm!$CR10:$DH10)</f>
        <v>0</v>
      </c>
      <c r="I11" s="49">
        <f>SUMIF(pm!$CR$7:$DH$7,I$7,pm!$CR10:$DH10)</f>
        <v>0</v>
      </c>
      <c r="J11" s="49">
        <f>SUMIF(pm!$CR$7:$DH$7,J$7,pm!$CR10:$DH10)</f>
        <v>0</v>
      </c>
      <c r="K11" s="49">
        <f>SUMIF(pm!$CR$7:$DH$7,K$7,pm!$CR10:$DH10)</f>
        <v>0</v>
      </c>
      <c r="L11" s="49">
        <f>SUMIF(pm!$CR$7:$DH$7,L$7,pm!$CR10:$DH10)</f>
        <v>0</v>
      </c>
      <c r="M11" s="49">
        <f>SUMIF(pm!$CR$7:$DH$7,M$7,pm!$CR10:$DH10)</f>
        <v>0</v>
      </c>
      <c r="N11" s="49">
        <f>SUMIF(pm!$CR$7:$DH$7,N$7,pm!$CR10:$DH10)</f>
        <v>0</v>
      </c>
      <c r="O11" s="49">
        <f>SUMIF(pm!$CR$7:$DH$7,O$7,pm!$CR10:$DH10)</f>
        <v>0</v>
      </c>
      <c r="P11" s="49">
        <f>SUMIF(pm!$CR$7:$DH$7,P$7,pm!$CR10:$DH10)</f>
        <v>0</v>
      </c>
      <c r="Q11" s="49">
        <f>SUMIF(pm!$CR$7:$DH$7,Q$7,pm!$CR10:$DH10)</f>
        <v>0</v>
      </c>
      <c r="R11" s="51">
        <f t="shared" si="0"/>
        <v>0</v>
      </c>
      <c r="S11" s="49">
        <f>SUMIF(pm!$DJ$7:$DZ$7,S$7,pm!$DJ10:$DZ10)</f>
        <v>0</v>
      </c>
      <c r="T11" s="49">
        <f>SUMIF(pm!$DJ$7:$DZ$7,T$7,pm!$DJ10:$DZ10)</f>
        <v>0</v>
      </c>
      <c r="U11" s="49">
        <f>SUMIF(pm!$DJ$7:$DZ$7,U$7,pm!$DJ10:$DZ10)</f>
        <v>0</v>
      </c>
      <c r="V11" s="49">
        <f>SUMIF(pm!$DJ$7:$DZ$7,V$7,pm!$DJ10:$DZ10)</f>
        <v>0</v>
      </c>
      <c r="W11" s="49">
        <f>SUMIF(pm!$DJ$7:$DZ$7,W$7,pm!$DJ10:$DZ10)</f>
        <v>0</v>
      </c>
      <c r="X11" s="49">
        <f>SUMIF(pm!$DJ$7:$DZ$7,X$7,pm!$DJ10:$DZ10)</f>
        <v>0</v>
      </c>
      <c r="Y11" s="49">
        <f>SUMIF(pm!$DJ$7:$DZ$7,Y$7,pm!$DJ10:$DZ10)</f>
        <v>0</v>
      </c>
      <c r="Z11" s="49">
        <f>SUMIF(pm!$DJ$7:$DZ$7,Z$7,pm!$DJ10:$DZ10)</f>
        <v>0</v>
      </c>
      <c r="AA11" s="49">
        <f>SUMIF(pm!$DJ$7:$DZ$7,AA$7,pm!$DJ10:$DZ10)</f>
        <v>0</v>
      </c>
      <c r="AB11" s="49">
        <f>SUMIF(pm!$DJ$7:$DZ$7,AB$7,pm!$DJ10:$DZ10)</f>
        <v>0</v>
      </c>
      <c r="AC11" s="49">
        <f>SUMIF(pm!$DJ$7:$DZ$7,AC$7,pm!$DJ10:$DZ10)</f>
        <v>0</v>
      </c>
      <c r="AD11" s="49">
        <f>SUMIF(pm!$DJ$7:$DZ$7,AD$7,pm!$DJ10:$DZ10)</f>
        <v>0</v>
      </c>
      <c r="AE11" s="49">
        <f>SUMIF(pm!$DJ$7:$DZ$7,AE$7,pm!$DJ10:$DZ10)</f>
        <v>0</v>
      </c>
      <c r="AF11" s="49">
        <f>SUMIF(pm!$DJ$7:$DZ$7,AF$7,pm!$DJ10:$DZ10)</f>
        <v>0</v>
      </c>
      <c r="AG11" s="49">
        <f>SUMIF(pm!$DJ$7:$DZ$7,AG$7,pm!$DJ10:$DZ10)</f>
        <v>0</v>
      </c>
      <c r="AH11" s="51">
        <f t="shared" si="1"/>
        <v>0</v>
      </c>
      <c r="AI11" s="52">
        <f t="shared" si="2"/>
        <v>0</v>
      </c>
      <c r="AJ11" s="48">
        <f>SUMIF(pm!$EB$7:$FL$7,AJ$7,pm!$EB10:$FL10)</f>
        <v>0</v>
      </c>
      <c r="AK11" s="48">
        <f>SUMIF(pm!$EB$7:$FL$7,AK$7,pm!$EB10:$FL10)</f>
        <v>0</v>
      </c>
      <c r="AL11" s="48">
        <f>SUMIF(pm!$EB$7:$FL$7,AL$7,pm!$EB10:$FL10)</f>
        <v>0</v>
      </c>
      <c r="AM11" s="48">
        <f>SUMIF(pm!$EB$7:$FL$7,AM$7,pm!$EB10:$FL10)</f>
        <v>0</v>
      </c>
      <c r="AN11" s="48">
        <f>SUMIF(pm!$EB$7:$FL$7,AN$7,pm!$EB10:$FL10)</f>
        <v>0</v>
      </c>
      <c r="AO11" s="48">
        <f>SUMIF(pm!$EB$7:$FL$7,AO$7,pm!$EB10:$FL10)</f>
        <v>0</v>
      </c>
      <c r="AP11" s="48">
        <f>SUMIF(pm!$EB$7:$FL$7,AP$7,pm!$EB10:$FL10)</f>
        <v>0</v>
      </c>
      <c r="AQ11" s="48">
        <f>SUMIF(pm!$EB$7:$FL$7,AQ$7,pm!$EB10:$FL10)</f>
        <v>0</v>
      </c>
      <c r="AR11" s="48">
        <f>SUMIF(pm!$EB$7:$FL$7,AR$7,pm!$EB10:$FL10)</f>
        <v>0</v>
      </c>
      <c r="AS11" s="48">
        <f>SUMIF(pm!$EB$7:$FL$7,AS$7,pm!$EB10:$FL10)</f>
        <v>0</v>
      </c>
      <c r="AT11" s="48">
        <f>SUMIF(pm!$EB$7:$FL$7,AT$7,pm!$EB10:$FL10)</f>
        <v>0</v>
      </c>
      <c r="AU11" s="48">
        <f>SUMIF(pm!$EB$7:$FL$7,AU$7,pm!$EB10:$FL10)</f>
        <v>0</v>
      </c>
      <c r="AV11" s="48">
        <f>SUMIF(pm!$EB$7:$FL$7,AV$7,pm!$EB10:$FL10)</f>
        <v>0</v>
      </c>
      <c r="AW11" s="48">
        <f>SUMIF(pm!$EB$7:$FL$7,AW$7,pm!$EB10:$FL10)</f>
        <v>0</v>
      </c>
      <c r="AX11" s="48">
        <f>SUMIF(pm!$EB$7:$FL$7,AX$7,pm!$EB10:$FL10)</f>
        <v>0</v>
      </c>
      <c r="AY11" s="48">
        <f>SUMIF(pm!$EB$7:$FL$7,AY$7,pm!$EB10:$FL10)</f>
        <v>0</v>
      </c>
      <c r="AZ11" s="48">
        <f>SUMIF(pm!$EB$7:$FL$7,AZ$7,pm!$EB10:$FL10)</f>
        <v>0</v>
      </c>
      <c r="BA11" s="48">
        <f>SUMIF(pm!$EB$7:$FL$7,BA$7,pm!$EB10:$FL10)</f>
        <v>0</v>
      </c>
      <c r="BB11" s="51">
        <f t="shared" si="3"/>
        <v>0</v>
      </c>
      <c r="BC11" s="48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50"/>
      <c r="BP11" s="51">
        <f t="shared" si="4"/>
        <v>0</v>
      </c>
      <c r="BQ11" s="52">
        <f t="shared" si="5"/>
        <v>0</v>
      </c>
      <c r="BR11" s="53">
        <f t="shared" si="6"/>
        <v>0</v>
      </c>
      <c r="BS11" s="53"/>
      <c r="BT11" s="54">
        <f>(coal!BD9+coal!BP9)-BR11</f>
        <v>0</v>
      </c>
      <c r="BU11" s="55"/>
    </row>
    <row r="12" spans="2:73" ht="12" customHeight="1">
      <c r="B12" s="56">
        <f t="shared" si="7"/>
        <v>45142</v>
      </c>
      <c r="C12" s="49">
        <f>SUMIF(pm!$CR$7:$DH$7,C$7,pm!$CR11:$DH11)</f>
        <v>0</v>
      </c>
      <c r="D12" s="49">
        <f>SUMIF(pm!$CR$7:$DH$7,D$7,pm!$CR11:$DH11)</f>
        <v>0</v>
      </c>
      <c r="E12" s="49">
        <f>SUMIF(pm!$CR$7:$DH$7,E$7,pm!$CR11:$DH11)</f>
        <v>0</v>
      </c>
      <c r="F12" s="49">
        <f>SUMIF(pm!$CR$7:$DH$7,F$7,pm!$CR11:$DH11)</f>
        <v>0</v>
      </c>
      <c r="G12" s="49">
        <f>SUMIF(pm!$CR$7:$DH$7,G$7,pm!$CR11:$DH11)</f>
        <v>0</v>
      </c>
      <c r="H12" s="49">
        <f>SUMIF(pm!$CR$7:$DH$7,H$7,pm!$CR11:$DH11)</f>
        <v>0</v>
      </c>
      <c r="I12" s="49">
        <f>SUMIF(pm!$CR$7:$DH$7,I$7,pm!$CR11:$DH11)</f>
        <v>0</v>
      </c>
      <c r="J12" s="49">
        <f>SUMIF(pm!$CR$7:$DH$7,J$7,pm!$CR11:$DH11)</f>
        <v>0</v>
      </c>
      <c r="K12" s="49">
        <f>SUMIF(pm!$CR$7:$DH$7,K$7,pm!$CR11:$DH11)</f>
        <v>0</v>
      </c>
      <c r="L12" s="49">
        <f>SUMIF(pm!$CR$7:$DH$7,L$7,pm!$CR11:$DH11)</f>
        <v>0</v>
      </c>
      <c r="M12" s="49">
        <f>SUMIF(pm!$CR$7:$DH$7,M$7,pm!$CR11:$DH11)</f>
        <v>0</v>
      </c>
      <c r="N12" s="49">
        <f>SUMIF(pm!$CR$7:$DH$7,N$7,pm!$CR11:$DH11)</f>
        <v>0</v>
      </c>
      <c r="O12" s="49">
        <f>SUMIF(pm!$CR$7:$DH$7,O$7,pm!$CR11:$DH11)</f>
        <v>0</v>
      </c>
      <c r="P12" s="49">
        <f>SUMIF(pm!$CR$7:$DH$7,P$7,pm!$CR11:$DH11)</f>
        <v>0</v>
      </c>
      <c r="Q12" s="49">
        <f>SUMIF(pm!$CR$7:$DH$7,Q$7,pm!$CR11:$DH11)</f>
        <v>0</v>
      </c>
      <c r="R12" s="51">
        <f t="shared" si="0"/>
        <v>0</v>
      </c>
      <c r="S12" s="49">
        <f>SUMIF(pm!$DJ$7:$DZ$7,S$7,pm!$DJ11:$DZ11)</f>
        <v>0</v>
      </c>
      <c r="T12" s="49">
        <f>SUMIF(pm!$DJ$7:$DZ$7,T$7,pm!$DJ11:$DZ11)</f>
        <v>0</v>
      </c>
      <c r="U12" s="49">
        <f>SUMIF(pm!$DJ$7:$DZ$7,U$7,pm!$DJ11:$DZ11)</f>
        <v>0</v>
      </c>
      <c r="V12" s="49">
        <f>SUMIF(pm!$DJ$7:$DZ$7,V$7,pm!$DJ11:$DZ11)</f>
        <v>0</v>
      </c>
      <c r="W12" s="49">
        <f>SUMIF(pm!$DJ$7:$DZ$7,W$7,pm!$DJ11:$DZ11)</f>
        <v>0</v>
      </c>
      <c r="X12" s="49">
        <f>SUMIF(pm!$DJ$7:$DZ$7,X$7,pm!$DJ11:$DZ11)</f>
        <v>0</v>
      </c>
      <c r="Y12" s="49">
        <f>SUMIF(pm!$DJ$7:$DZ$7,Y$7,pm!$DJ11:$DZ11)</f>
        <v>0</v>
      </c>
      <c r="Z12" s="49">
        <f>SUMIF(pm!$DJ$7:$DZ$7,Z$7,pm!$DJ11:$DZ11)</f>
        <v>0</v>
      </c>
      <c r="AA12" s="49">
        <f>SUMIF(pm!$DJ$7:$DZ$7,AA$7,pm!$DJ11:$DZ11)</f>
        <v>0</v>
      </c>
      <c r="AB12" s="49">
        <f>SUMIF(pm!$DJ$7:$DZ$7,AB$7,pm!$DJ11:$DZ11)</f>
        <v>0</v>
      </c>
      <c r="AC12" s="49">
        <f>SUMIF(pm!$DJ$7:$DZ$7,AC$7,pm!$DJ11:$DZ11)</f>
        <v>0</v>
      </c>
      <c r="AD12" s="49">
        <f>SUMIF(pm!$DJ$7:$DZ$7,AD$7,pm!$DJ11:$DZ11)</f>
        <v>0</v>
      </c>
      <c r="AE12" s="49">
        <f>SUMIF(pm!$DJ$7:$DZ$7,AE$7,pm!$DJ11:$DZ11)</f>
        <v>0</v>
      </c>
      <c r="AF12" s="49">
        <f>SUMIF(pm!$DJ$7:$DZ$7,AF$7,pm!$DJ11:$DZ11)</f>
        <v>0</v>
      </c>
      <c r="AG12" s="49">
        <f>SUMIF(pm!$DJ$7:$DZ$7,AG$7,pm!$DJ11:$DZ11)</f>
        <v>0</v>
      </c>
      <c r="AH12" s="51">
        <f t="shared" si="1"/>
        <v>0</v>
      </c>
      <c r="AI12" s="52">
        <f t="shared" si="2"/>
        <v>0</v>
      </c>
      <c r="AJ12" s="48">
        <f>SUMIF(pm!$EB$7:$FL$7,AJ$7,pm!$EB11:$FL11)</f>
        <v>0</v>
      </c>
      <c r="AK12" s="48">
        <f>SUMIF(pm!$EB$7:$FL$7,AK$7,pm!$EB11:$FL11)</f>
        <v>0</v>
      </c>
      <c r="AL12" s="48">
        <f>SUMIF(pm!$EB$7:$FL$7,AL$7,pm!$EB11:$FL11)</f>
        <v>0</v>
      </c>
      <c r="AM12" s="48">
        <f>SUMIF(pm!$EB$7:$FL$7,AM$7,pm!$EB11:$FL11)</f>
        <v>0</v>
      </c>
      <c r="AN12" s="48">
        <f>SUMIF(pm!$EB$7:$FL$7,AN$7,pm!$EB11:$FL11)</f>
        <v>0</v>
      </c>
      <c r="AO12" s="48">
        <f>SUMIF(pm!$EB$7:$FL$7,AO$7,pm!$EB11:$FL11)</f>
        <v>0</v>
      </c>
      <c r="AP12" s="48">
        <f>SUMIF(pm!$EB$7:$FL$7,AP$7,pm!$EB11:$FL11)</f>
        <v>0</v>
      </c>
      <c r="AQ12" s="48">
        <f>SUMIF(pm!$EB$7:$FL$7,AQ$7,pm!$EB11:$FL11)</f>
        <v>0</v>
      </c>
      <c r="AR12" s="48">
        <f>SUMIF(pm!$EB$7:$FL$7,AR$7,pm!$EB11:$FL11)</f>
        <v>0</v>
      </c>
      <c r="AS12" s="48">
        <f>SUMIF(pm!$EB$7:$FL$7,AS$7,pm!$EB11:$FL11)</f>
        <v>0</v>
      </c>
      <c r="AT12" s="48">
        <f>SUMIF(pm!$EB$7:$FL$7,AT$7,pm!$EB11:$FL11)</f>
        <v>0</v>
      </c>
      <c r="AU12" s="48">
        <f>SUMIF(pm!$EB$7:$FL$7,AU$7,pm!$EB11:$FL11)</f>
        <v>0</v>
      </c>
      <c r="AV12" s="48">
        <f>SUMIF(pm!$EB$7:$FL$7,AV$7,pm!$EB11:$FL11)</f>
        <v>0</v>
      </c>
      <c r="AW12" s="48">
        <f>SUMIF(pm!$EB$7:$FL$7,AW$7,pm!$EB11:$FL11)</f>
        <v>0</v>
      </c>
      <c r="AX12" s="48">
        <f>SUMIF(pm!$EB$7:$FL$7,AX$7,pm!$EB11:$FL11)</f>
        <v>0</v>
      </c>
      <c r="AY12" s="48">
        <f>SUMIF(pm!$EB$7:$FL$7,AY$7,pm!$EB11:$FL11)</f>
        <v>0</v>
      </c>
      <c r="AZ12" s="48">
        <f>SUMIF(pm!$EB$7:$FL$7,AZ$7,pm!$EB11:$FL11)</f>
        <v>0</v>
      </c>
      <c r="BA12" s="48">
        <f>SUMIF(pm!$EB$7:$FL$7,BA$7,pm!$EB11:$FL11)</f>
        <v>0</v>
      </c>
      <c r="BB12" s="51">
        <f t="shared" si="3"/>
        <v>0</v>
      </c>
      <c r="BC12" s="48"/>
      <c r="BD12" s="49"/>
      <c r="BE12" s="49"/>
      <c r="BF12" s="49"/>
      <c r="BG12" s="49"/>
      <c r="BH12" s="49"/>
      <c r="BI12" s="49"/>
      <c r="BJ12" s="49"/>
      <c r="BK12" s="49"/>
      <c r="BL12" s="49"/>
      <c r="BM12" s="49"/>
      <c r="BN12" s="49"/>
      <c r="BO12" s="50"/>
      <c r="BP12" s="51">
        <f t="shared" si="4"/>
        <v>0</v>
      </c>
      <c r="BQ12" s="52">
        <f t="shared" si="5"/>
        <v>0</v>
      </c>
      <c r="BR12" s="53">
        <f t="shared" si="6"/>
        <v>0</v>
      </c>
      <c r="BS12" s="53"/>
      <c r="BT12" s="54">
        <f>(coal!BD10+coal!BP10)-BR12</f>
        <v>0</v>
      </c>
      <c r="BU12" s="55"/>
    </row>
    <row r="13" spans="2:73" ht="12" customHeight="1">
      <c r="B13" s="56">
        <f t="shared" si="7"/>
        <v>45143</v>
      </c>
      <c r="C13" s="49">
        <f>SUMIF(pm!$CR$7:$DH$7,C$7,pm!$CR12:$DH12)</f>
        <v>0</v>
      </c>
      <c r="D13" s="49">
        <f>SUMIF(pm!$CR$7:$DH$7,D$7,pm!$CR12:$DH12)</f>
        <v>0</v>
      </c>
      <c r="E13" s="49">
        <f>SUMIF(pm!$CR$7:$DH$7,E$7,pm!$CR12:$DH12)</f>
        <v>0</v>
      </c>
      <c r="F13" s="49">
        <f>SUMIF(pm!$CR$7:$DH$7,F$7,pm!$CR12:$DH12)</f>
        <v>0</v>
      </c>
      <c r="G13" s="49">
        <f>SUMIF(pm!$CR$7:$DH$7,G$7,pm!$CR12:$DH12)</f>
        <v>0</v>
      </c>
      <c r="H13" s="49">
        <f>SUMIF(pm!$CR$7:$DH$7,H$7,pm!$CR12:$DH12)</f>
        <v>0</v>
      </c>
      <c r="I13" s="49">
        <f>SUMIF(pm!$CR$7:$DH$7,I$7,pm!$CR12:$DH12)</f>
        <v>0</v>
      </c>
      <c r="J13" s="49">
        <f>SUMIF(pm!$CR$7:$DH$7,J$7,pm!$CR12:$DH12)</f>
        <v>0</v>
      </c>
      <c r="K13" s="49">
        <f>SUMIF(pm!$CR$7:$DH$7,K$7,pm!$CR12:$DH12)</f>
        <v>0</v>
      </c>
      <c r="L13" s="49">
        <f>SUMIF(pm!$CR$7:$DH$7,L$7,pm!$CR12:$DH12)</f>
        <v>0</v>
      </c>
      <c r="M13" s="49">
        <f>SUMIF(pm!$CR$7:$DH$7,M$7,pm!$CR12:$DH12)</f>
        <v>0</v>
      </c>
      <c r="N13" s="49">
        <f>SUMIF(pm!$CR$7:$DH$7,N$7,pm!$CR12:$DH12)</f>
        <v>0</v>
      </c>
      <c r="O13" s="49">
        <f>SUMIF(pm!$CR$7:$DH$7,O$7,pm!$CR12:$DH12)</f>
        <v>0</v>
      </c>
      <c r="P13" s="49">
        <f>SUMIF(pm!$CR$7:$DH$7,P$7,pm!$CR12:$DH12)</f>
        <v>0</v>
      </c>
      <c r="Q13" s="49">
        <f>SUMIF(pm!$CR$7:$DH$7,Q$7,pm!$CR12:$DH12)</f>
        <v>0</v>
      </c>
      <c r="R13" s="51">
        <f t="shared" si="0"/>
        <v>0</v>
      </c>
      <c r="S13" s="49">
        <f>SUMIF(pm!$DJ$7:$DZ$7,S$7,pm!$DJ12:$DZ12)</f>
        <v>0</v>
      </c>
      <c r="T13" s="49">
        <f>SUMIF(pm!$DJ$7:$DZ$7,T$7,pm!$DJ12:$DZ12)</f>
        <v>0</v>
      </c>
      <c r="U13" s="49">
        <f>SUMIF(pm!$DJ$7:$DZ$7,U$7,pm!$DJ12:$DZ12)</f>
        <v>0</v>
      </c>
      <c r="V13" s="49">
        <f>SUMIF(pm!$DJ$7:$DZ$7,V$7,pm!$DJ12:$DZ12)</f>
        <v>0</v>
      </c>
      <c r="W13" s="49">
        <f>SUMIF(pm!$DJ$7:$DZ$7,W$7,pm!$DJ12:$DZ12)</f>
        <v>0</v>
      </c>
      <c r="X13" s="49">
        <f>SUMIF(pm!$DJ$7:$DZ$7,X$7,pm!$DJ12:$DZ12)</f>
        <v>0</v>
      </c>
      <c r="Y13" s="49">
        <f>SUMIF(pm!$DJ$7:$DZ$7,Y$7,pm!$DJ12:$DZ12)</f>
        <v>0</v>
      </c>
      <c r="Z13" s="49">
        <f>SUMIF(pm!$DJ$7:$DZ$7,Z$7,pm!$DJ12:$DZ12)</f>
        <v>0</v>
      </c>
      <c r="AA13" s="49">
        <f>SUMIF(pm!$DJ$7:$DZ$7,AA$7,pm!$DJ12:$DZ12)</f>
        <v>0</v>
      </c>
      <c r="AB13" s="49">
        <f>SUMIF(pm!$DJ$7:$DZ$7,AB$7,pm!$DJ12:$DZ12)</f>
        <v>0</v>
      </c>
      <c r="AC13" s="49">
        <f>SUMIF(pm!$DJ$7:$DZ$7,AC$7,pm!$DJ12:$DZ12)</f>
        <v>0</v>
      </c>
      <c r="AD13" s="49">
        <f>SUMIF(pm!$DJ$7:$DZ$7,AD$7,pm!$DJ12:$DZ12)</f>
        <v>0</v>
      </c>
      <c r="AE13" s="49">
        <f>SUMIF(pm!$DJ$7:$DZ$7,AE$7,pm!$DJ12:$DZ12)</f>
        <v>0</v>
      </c>
      <c r="AF13" s="49">
        <f>SUMIF(pm!$DJ$7:$DZ$7,AF$7,pm!$DJ12:$DZ12)</f>
        <v>0</v>
      </c>
      <c r="AG13" s="49">
        <f>SUMIF(pm!$DJ$7:$DZ$7,AG$7,pm!$DJ12:$DZ12)</f>
        <v>0</v>
      </c>
      <c r="AH13" s="51">
        <f t="shared" si="1"/>
        <v>0</v>
      </c>
      <c r="AI13" s="52">
        <f t="shared" si="2"/>
        <v>0</v>
      </c>
      <c r="AJ13" s="48">
        <f>SUMIF(pm!$EB$7:$FL$7,AJ$7,pm!$EB12:$FL12)</f>
        <v>0</v>
      </c>
      <c r="AK13" s="48">
        <f>SUMIF(pm!$EB$7:$FL$7,AK$7,pm!$EB12:$FL12)</f>
        <v>0</v>
      </c>
      <c r="AL13" s="48">
        <f>SUMIF(pm!$EB$7:$FL$7,AL$7,pm!$EB12:$FL12)</f>
        <v>0</v>
      </c>
      <c r="AM13" s="48">
        <f>SUMIF(pm!$EB$7:$FL$7,AM$7,pm!$EB12:$FL12)</f>
        <v>0</v>
      </c>
      <c r="AN13" s="48">
        <f>SUMIF(pm!$EB$7:$FL$7,AN$7,pm!$EB12:$FL12)</f>
        <v>0</v>
      </c>
      <c r="AO13" s="48">
        <f>SUMIF(pm!$EB$7:$FL$7,AO$7,pm!$EB12:$FL12)</f>
        <v>0</v>
      </c>
      <c r="AP13" s="48">
        <f>SUMIF(pm!$EB$7:$FL$7,AP$7,pm!$EB12:$FL12)</f>
        <v>0</v>
      </c>
      <c r="AQ13" s="48">
        <f>SUMIF(pm!$EB$7:$FL$7,AQ$7,pm!$EB12:$FL12)</f>
        <v>0</v>
      </c>
      <c r="AR13" s="48">
        <f>SUMIF(pm!$EB$7:$FL$7,AR$7,pm!$EB12:$FL12)</f>
        <v>0</v>
      </c>
      <c r="AS13" s="48">
        <f>SUMIF(pm!$EB$7:$FL$7,AS$7,pm!$EB12:$FL12)</f>
        <v>0</v>
      </c>
      <c r="AT13" s="48">
        <f>SUMIF(pm!$EB$7:$FL$7,AT$7,pm!$EB12:$FL12)</f>
        <v>0</v>
      </c>
      <c r="AU13" s="48">
        <f>SUMIF(pm!$EB$7:$FL$7,AU$7,pm!$EB12:$FL12)</f>
        <v>0</v>
      </c>
      <c r="AV13" s="48">
        <f>SUMIF(pm!$EB$7:$FL$7,AV$7,pm!$EB12:$FL12)</f>
        <v>0</v>
      </c>
      <c r="AW13" s="48">
        <f>SUMIF(pm!$EB$7:$FL$7,AW$7,pm!$EB12:$FL12)</f>
        <v>0</v>
      </c>
      <c r="AX13" s="48">
        <f>SUMIF(pm!$EB$7:$FL$7,AX$7,pm!$EB12:$FL12)</f>
        <v>0</v>
      </c>
      <c r="AY13" s="48">
        <f>SUMIF(pm!$EB$7:$FL$7,AY$7,pm!$EB12:$FL12)</f>
        <v>0</v>
      </c>
      <c r="AZ13" s="48">
        <f>SUMIF(pm!$EB$7:$FL$7,AZ$7,pm!$EB12:$FL12)</f>
        <v>0</v>
      </c>
      <c r="BA13" s="48">
        <f>SUMIF(pm!$EB$7:$FL$7,BA$7,pm!$EB12:$FL12)</f>
        <v>0</v>
      </c>
      <c r="BB13" s="51">
        <f t="shared" si="3"/>
        <v>0</v>
      </c>
      <c r="BC13" s="48"/>
      <c r="BD13" s="49"/>
      <c r="BE13" s="49"/>
      <c r="BF13" s="49"/>
      <c r="BG13" s="49"/>
      <c r="BH13" s="49"/>
      <c r="BI13" s="49"/>
      <c r="BJ13" s="49"/>
      <c r="BK13" s="49"/>
      <c r="BL13" s="49"/>
      <c r="BM13" s="49"/>
      <c r="BN13" s="49"/>
      <c r="BO13" s="50"/>
      <c r="BP13" s="51">
        <f t="shared" si="4"/>
        <v>0</v>
      </c>
      <c r="BQ13" s="52">
        <f t="shared" si="5"/>
        <v>0</v>
      </c>
      <c r="BR13" s="53">
        <f t="shared" si="6"/>
        <v>0</v>
      </c>
      <c r="BS13" s="53"/>
      <c r="BT13" s="54">
        <f>(coal!BD11+coal!BP11)-BR13</f>
        <v>0</v>
      </c>
      <c r="BU13" s="55"/>
    </row>
    <row r="14" spans="2:73" ht="12" customHeight="1">
      <c r="B14" s="56">
        <f t="shared" si="7"/>
        <v>45144</v>
      </c>
      <c r="C14" s="49">
        <f>SUMIF(pm!$CR$7:$DH$7,C$7,pm!$CR13:$DH13)</f>
        <v>0</v>
      </c>
      <c r="D14" s="49">
        <f>SUMIF(pm!$CR$7:$DH$7,D$7,pm!$CR13:$DH13)</f>
        <v>0</v>
      </c>
      <c r="E14" s="49">
        <f>SUMIF(pm!$CR$7:$DH$7,E$7,pm!$CR13:$DH13)</f>
        <v>0</v>
      </c>
      <c r="F14" s="49">
        <f>SUMIF(pm!$CR$7:$DH$7,F$7,pm!$CR13:$DH13)</f>
        <v>0</v>
      </c>
      <c r="G14" s="49">
        <f>SUMIF(pm!$CR$7:$DH$7,G$7,pm!$CR13:$DH13)</f>
        <v>0</v>
      </c>
      <c r="H14" s="49">
        <f>SUMIF(pm!$CR$7:$DH$7,H$7,pm!$CR13:$DH13)</f>
        <v>0</v>
      </c>
      <c r="I14" s="49">
        <f>SUMIF(pm!$CR$7:$DH$7,I$7,pm!$CR13:$DH13)</f>
        <v>0</v>
      </c>
      <c r="J14" s="49">
        <f>SUMIF(pm!$CR$7:$DH$7,J$7,pm!$CR13:$DH13)</f>
        <v>0</v>
      </c>
      <c r="K14" s="49">
        <f>SUMIF(pm!$CR$7:$DH$7,K$7,pm!$CR13:$DH13)</f>
        <v>0</v>
      </c>
      <c r="L14" s="49">
        <f>SUMIF(pm!$CR$7:$DH$7,L$7,pm!$CR13:$DH13)</f>
        <v>0</v>
      </c>
      <c r="M14" s="49">
        <f>SUMIF(pm!$CR$7:$DH$7,M$7,pm!$CR13:$DH13)</f>
        <v>0</v>
      </c>
      <c r="N14" s="49">
        <f>SUMIF(pm!$CR$7:$DH$7,N$7,pm!$CR13:$DH13)</f>
        <v>0</v>
      </c>
      <c r="O14" s="49">
        <f>SUMIF(pm!$CR$7:$DH$7,O$7,pm!$CR13:$DH13)</f>
        <v>0</v>
      </c>
      <c r="P14" s="49">
        <f>SUMIF(pm!$CR$7:$DH$7,P$7,pm!$CR13:$DH13)</f>
        <v>0</v>
      </c>
      <c r="Q14" s="49">
        <f>SUMIF(pm!$CR$7:$DH$7,Q$7,pm!$CR13:$DH13)</f>
        <v>0</v>
      </c>
      <c r="R14" s="51">
        <f t="shared" si="0"/>
        <v>0</v>
      </c>
      <c r="S14" s="49">
        <f>SUMIF(pm!$DJ$7:$DZ$7,S$7,pm!$DJ13:$DZ13)</f>
        <v>0</v>
      </c>
      <c r="T14" s="49">
        <f>SUMIF(pm!$DJ$7:$DZ$7,T$7,pm!$DJ13:$DZ13)</f>
        <v>0</v>
      </c>
      <c r="U14" s="49">
        <f>SUMIF(pm!$DJ$7:$DZ$7,U$7,pm!$DJ13:$DZ13)</f>
        <v>0</v>
      </c>
      <c r="V14" s="49">
        <f>SUMIF(pm!$DJ$7:$DZ$7,V$7,pm!$DJ13:$DZ13)</f>
        <v>0</v>
      </c>
      <c r="W14" s="49">
        <f>SUMIF(pm!$DJ$7:$DZ$7,W$7,pm!$DJ13:$DZ13)</f>
        <v>0</v>
      </c>
      <c r="X14" s="49">
        <f>SUMIF(pm!$DJ$7:$DZ$7,X$7,pm!$DJ13:$DZ13)</f>
        <v>0</v>
      </c>
      <c r="Y14" s="49">
        <f>SUMIF(pm!$DJ$7:$DZ$7,Y$7,pm!$DJ13:$DZ13)</f>
        <v>0</v>
      </c>
      <c r="Z14" s="49">
        <f>SUMIF(pm!$DJ$7:$DZ$7,Z$7,pm!$DJ13:$DZ13)</f>
        <v>0</v>
      </c>
      <c r="AA14" s="49">
        <f>SUMIF(pm!$DJ$7:$DZ$7,AA$7,pm!$DJ13:$DZ13)</f>
        <v>0</v>
      </c>
      <c r="AB14" s="49">
        <f>SUMIF(pm!$DJ$7:$DZ$7,AB$7,pm!$DJ13:$DZ13)</f>
        <v>0</v>
      </c>
      <c r="AC14" s="49">
        <f>SUMIF(pm!$DJ$7:$DZ$7,AC$7,pm!$DJ13:$DZ13)</f>
        <v>0</v>
      </c>
      <c r="AD14" s="49">
        <f>SUMIF(pm!$DJ$7:$DZ$7,AD$7,pm!$DJ13:$DZ13)</f>
        <v>0</v>
      </c>
      <c r="AE14" s="49">
        <f>SUMIF(pm!$DJ$7:$DZ$7,AE$7,pm!$DJ13:$DZ13)</f>
        <v>0</v>
      </c>
      <c r="AF14" s="49">
        <f>SUMIF(pm!$DJ$7:$DZ$7,AF$7,pm!$DJ13:$DZ13)</f>
        <v>0</v>
      </c>
      <c r="AG14" s="49">
        <f>SUMIF(pm!$DJ$7:$DZ$7,AG$7,pm!$DJ13:$DZ13)</f>
        <v>0</v>
      </c>
      <c r="AH14" s="51">
        <f t="shared" si="1"/>
        <v>0</v>
      </c>
      <c r="AI14" s="52">
        <f t="shared" si="2"/>
        <v>0</v>
      </c>
      <c r="AJ14" s="48">
        <f>SUMIF(pm!$EB$7:$FL$7,AJ$7,pm!$EB13:$FL13)</f>
        <v>0</v>
      </c>
      <c r="AK14" s="48">
        <f>SUMIF(pm!$EB$7:$FL$7,AK$7,pm!$EB13:$FL13)</f>
        <v>0</v>
      </c>
      <c r="AL14" s="48">
        <f>SUMIF(pm!$EB$7:$FL$7,AL$7,pm!$EB13:$FL13)</f>
        <v>0</v>
      </c>
      <c r="AM14" s="48">
        <f>SUMIF(pm!$EB$7:$FL$7,AM$7,pm!$EB13:$FL13)</f>
        <v>0</v>
      </c>
      <c r="AN14" s="48">
        <f>SUMIF(pm!$EB$7:$FL$7,AN$7,pm!$EB13:$FL13)</f>
        <v>0</v>
      </c>
      <c r="AO14" s="48">
        <f>SUMIF(pm!$EB$7:$FL$7,AO$7,pm!$EB13:$FL13)</f>
        <v>0</v>
      </c>
      <c r="AP14" s="48">
        <f>SUMIF(pm!$EB$7:$FL$7,AP$7,pm!$EB13:$FL13)</f>
        <v>0</v>
      </c>
      <c r="AQ14" s="48">
        <f>SUMIF(pm!$EB$7:$FL$7,AQ$7,pm!$EB13:$FL13)</f>
        <v>0</v>
      </c>
      <c r="AR14" s="48">
        <f>SUMIF(pm!$EB$7:$FL$7,AR$7,pm!$EB13:$FL13)</f>
        <v>0</v>
      </c>
      <c r="AS14" s="48">
        <f>SUMIF(pm!$EB$7:$FL$7,AS$7,pm!$EB13:$FL13)</f>
        <v>0</v>
      </c>
      <c r="AT14" s="48">
        <f>SUMIF(pm!$EB$7:$FL$7,AT$7,pm!$EB13:$FL13)</f>
        <v>0</v>
      </c>
      <c r="AU14" s="48">
        <f>SUMIF(pm!$EB$7:$FL$7,AU$7,pm!$EB13:$FL13)</f>
        <v>0</v>
      </c>
      <c r="AV14" s="48">
        <f>SUMIF(pm!$EB$7:$FL$7,AV$7,pm!$EB13:$FL13)</f>
        <v>0</v>
      </c>
      <c r="AW14" s="48">
        <f>SUMIF(pm!$EB$7:$FL$7,AW$7,pm!$EB13:$FL13)</f>
        <v>0</v>
      </c>
      <c r="AX14" s="48">
        <f>SUMIF(pm!$EB$7:$FL$7,AX$7,pm!$EB13:$FL13)</f>
        <v>0</v>
      </c>
      <c r="AY14" s="48">
        <f>SUMIF(pm!$EB$7:$FL$7,AY$7,pm!$EB13:$FL13)</f>
        <v>0</v>
      </c>
      <c r="AZ14" s="48">
        <f>SUMIF(pm!$EB$7:$FL$7,AZ$7,pm!$EB13:$FL13)</f>
        <v>0</v>
      </c>
      <c r="BA14" s="48">
        <f>SUMIF(pm!$EB$7:$FL$7,BA$7,pm!$EB13:$FL13)</f>
        <v>0</v>
      </c>
      <c r="BB14" s="51">
        <f t="shared" si="3"/>
        <v>0</v>
      </c>
      <c r="BC14" s="48"/>
      <c r="BD14" s="49"/>
      <c r="BE14" s="49"/>
      <c r="BF14" s="49"/>
      <c r="BG14" s="49"/>
      <c r="BH14" s="49"/>
      <c r="BI14" s="49"/>
      <c r="BJ14" s="49"/>
      <c r="BK14" s="49"/>
      <c r="BL14" s="49"/>
      <c r="BM14" s="49"/>
      <c r="BN14" s="49"/>
      <c r="BO14" s="50"/>
      <c r="BP14" s="51">
        <f t="shared" si="4"/>
        <v>0</v>
      </c>
      <c r="BQ14" s="52">
        <f t="shared" si="5"/>
        <v>0</v>
      </c>
      <c r="BR14" s="53">
        <f t="shared" si="6"/>
        <v>0</v>
      </c>
      <c r="BS14" s="53"/>
      <c r="BT14" s="54">
        <f>(coal!BD12+coal!BP12)-BR14</f>
        <v>0</v>
      </c>
      <c r="BU14" s="55"/>
    </row>
    <row r="15" spans="2:73" ht="12" customHeight="1">
      <c r="B15" s="56">
        <f t="shared" si="7"/>
        <v>45145</v>
      </c>
      <c r="C15" s="49">
        <f>SUMIF(pm!$CR$7:$DH$7,C$7,pm!$CR14:$DH14)</f>
        <v>0</v>
      </c>
      <c r="D15" s="49">
        <f>SUMIF(pm!$CR$7:$DH$7,D$7,pm!$CR14:$DH14)</f>
        <v>0</v>
      </c>
      <c r="E15" s="49">
        <f>SUMIF(pm!$CR$7:$DH$7,E$7,pm!$CR14:$DH14)</f>
        <v>0</v>
      </c>
      <c r="F15" s="49">
        <f>SUMIF(pm!$CR$7:$DH$7,F$7,pm!$CR14:$DH14)</f>
        <v>0</v>
      </c>
      <c r="G15" s="49">
        <f>SUMIF(pm!$CR$7:$DH$7,G$7,pm!$CR14:$DH14)</f>
        <v>0</v>
      </c>
      <c r="H15" s="49">
        <f>SUMIF(pm!$CR$7:$DH$7,H$7,pm!$CR14:$DH14)</f>
        <v>0</v>
      </c>
      <c r="I15" s="49">
        <f>SUMIF(pm!$CR$7:$DH$7,I$7,pm!$CR14:$DH14)</f>
        <v>0</v>
      </c>
      <c r="J15" s="49">
        <f>SUMIF(pm!$CR$7:$DH$7,J$7,pm!$CR14:$DH14)</f>
        <v>0</v>
      </c>
      <c r="K15" s="49">
        <f>SUMIF(pm!$CR$7:$DH$7,K$7,pm!$CR14:$DH14)</f>
        <v>0</v>
      </c>
      <c r="L15" s="49">
        <f>SUMIF(pm!$CR$7:$DH$7,L$7,pm!$CR14:$DH14)</f>
        <v>0</v>
      </c>
      <c r="M15" s="49">
        <f>SUMIF(pm!$CR$7:$DH$7,M$7,pm!$CR14:$DH14)</f>
        <v>0</v>
      </c>
      <c r="N15" s="49">
        <f>SUMIF(pm!$CR$7:$DH$7,N$7,pm!$CR14:$DH14)</f>
        <v>0</v>
      </c>
      <c r="O15" s="49">
        <f>SUMIF(pm!$CR$7:$DH$7,O$7,pm!$CR14:$DH14)</f>
        <v>0</v>
      </c>
      <c r="P15" s="49">
        <f>SUMIF(pm!$CR$7:$DH$7,P$7,pm!$CR14:$DH14)</f>
        <v>0</v>
      </c>
      <c r="Q15" s="49">
        <f>SUMIF(pm!$CR$7:$DH$7,Q$7,pm!$CR14:$DH14)</f>
        <v>0</v>
      </c>
      <c r="R15" s="51">
        <f t="shared" si="0"/>
        <v>0</v>
      </c>
      <c r="S15" s="49">
        <f>SUMIF(pm!$DJ$7:$DZ$7,S$7,pm!$DJ14:$DZ14)</f>
        <v>0</v>
      </c>
      <c r="T15" s="49">
        <f>SUMIF(pm!$DJ$7:$DZ$7,T$7,pm!$DJ14:$DZ14)</f>
        <v>0</v>
      </c>
      <c r="U15" s="49">
        <f>SUMIF(pm!$DJ$7:$DZ$7,U$7,pm!$DJ14:$DZ14)</f>
        <v>0</v>
      </c>
      <c r="V15" s="49">
        <f>SUMIF(pm!$DJ$7:$DZ$7,V$7,pm!$DJ14:$DZ14)</f>
        <v>0</v>
      </c>
      <c r="W15" s="49">
        <f>SUMIF(pm!$DJ$7:$DZ$7,W$7,pm!$DJ14:$DZ14)</f>
        <v>0</v>
      </c>
      <c r="X15" s="49">
        <f>SUMIF(pm!$DJ$7:$DZ$7,X$7,pm!$DJ14:$DZ14)</f>
        <v>0</v>
      </c>
      <c r="Y15" s="49">
        <f>SUMIF(pm!$DJ$7:$DZ$7,Y$7,pm!$DJ14:$DZ14)</f>
        <v>0</v>
      </c>
      <c r="Z15" s="49">
        <f>SUMIF(pm!$DJ$7:$DZ$7,Z$7,pm!$DJ14:$DZ14)</f>
        <v>0</v>
      </c>
      <c r="AA15" s="49">
        <f>SUMIF(pm!$DJ$7:$DZ$7,AA$7,pm!$DJ14:$DZ14)</f>
        <v>0</v>
      </c>
      <c r="AB15" s="49">
        <f>SUMIF(pm!$DJ$7:$DZ$7,AB$7,pm!$DJ14:$DZ14)</f>
        <v>0</v>
      </c>
      <c r="AC15" s="49">
        <f>SUMIF(pm!$DJ$7:$DZ$7,AC$7,pm!$DJ14:$DZ14)</f>
        <v>0</v>
      </c>
      <c r="AD15" s="49">
        <f>SUMIF(pm!$DJ$7:$DZ$7,AD$7,pm!$DJ14:$DZ14)</f>
        <v>0</v>
      </c>
      <c r="AE15" s="49">
        <f>SUMIF(pm!$DJ$7:$DZ$7,AE$7,pm!$DJ14:$DZ14)</f>
        <v>0</v>
      </c>
      <c r="AF15" s="49">
        <f>SUMIF(pm!$DJ$7:$DZ$7,AF$7,pm!$DJ14:$DZ14)</f>
        <v>0</v>
      </c>
      <c r="AG15" s="49">
        <f>SUMIF(pm!$DJ$7:$DZ$7,AG$7,pm!$DJ14:$DZ14)</f>
        <v>0</v>
      </c>
      <c r="AH15" s="51">
        <f t="shared" si="1"/>
        <v>0</v>
      </c>
      <c r="AI15" s="52">
        <f t="shared" si="2"/>
        <v>0</v>
      </c>
      <c r="AJ15" s="48">
        <f>SUMIF(pm!$EB$7:$FL$7,AJ$7,pm!$EB14:$FL14)</f>
        <v>0</v>
      </c>
      <c r="AK15" s="48">
        <f>SUMIF(pm!$EB$7:$FL$7,AK$7,pm!$EB14:$FL14)</f>
        <v>0</v>
      </c>
      <c r="AL15" s="48">
        <f>SUMIF(pm!$EB$7:$FL$7,AL$7,pm!$EB14:$FL14)</f>
        <v>0</v>
      </c>
      <c r="AM15" s="48">
        <f>SUMIF(pm!$EB$7:$FL$7,AM$7,pm!$EB14:$FL14)</f>
        <v>0</v>
      </c>
      <c r="AN15" s="48">
        <f>SUMIF(pm!$EB$7:$FL$7,AN$7,pm!$EB14:$FL14)</f>
        <v>0</v>
      </c>
      <c r="AO15" s="48">
        <f>SUMIF(pm!$EB$7:$FL$7,AO$7,pm!$EB14:$FL14)</f>
        <v>0</v>
      </c>
      <c r="AP15" s="48">
        <f>SUMIF(pm!$EB$7:$FL$7,AP$7,pm!$EB14:$FL14)</f>
        <v>0</v>
      </c>
      <c r="AQ15" s="48">
        <f>SUMIF(pm!$EB$7:$FL$7,AQ$7,pm!$EB14:$FL14)</f>
        <v>0</v>
      </c>
      <c r="AR15" s="48">
        <f>SUMIF(pm!$EB$7:$FL$7,AR$7,pm!$EB14:$FL14)</f>
        <v>0</v>
      </c>
      <c r="AS15" s="48">
        <f>SUMIF(pm!$EB$7:$FL$7,AS$7,pm!$EB14:$FL14)</f>
        <v>0</v>
      </c>
      <c r="AT15" s="48">
        <f>SUMIF(pm!$EB$7:$FL$7,AT$7,pm!$EB14:$FL14)</f>
        <v>0</v>
      </c>
      <c r="AU15" s="48">
        <f>SUMIF(pm!$EB$7:$FL$7,AU$7,pm!$EB14:$FL14)</f>
        <v>0</v>
      </c>
      <c r="AV15" s="48">
        <f>SUMIF(pm!$EB$7:$FL$7,AV$7,pm!$EB14:$FL14)</f>
        <v>0</v>
      </c>
      <c r="AW15" s="48">
        <f>SUMIF(pm!$EB$7:$FL$7,AW$7,pm!$EB14:$FL14)</f>
        <v>0</v>
      </c>
      <c r="AX15" s="48">
        <f>SUMIF(pm!$EB$7:$FL$7,AX$7,pm!$EB14:$FL14)</f>
        <v>0</v>
      </c>
      <c r="AY15" s="48">
        <f>SUMIF(pm!$EB$7:$FL$7,AY$7,pm!$EB14:$FL14)</f>
        <v>0</v>
      </c>
      <c r="AZ15" s="48">
        <f>SUMIF(pm!$EB$7:$FL$7,AZ$7,pm!$EB14:$FL14)</f>
        <v>0</v>
      </c>
      <c r="BA15" s="48">
        <f>SUMIF(pm!$EB$7:$FL$7,BA$7,pm!$EB14:$FL14)</f>
        <v>0</v>
      </c>
      <c r="BB15" s="51">
        <f t="shared" si="3"/>
        <v>0</v>
      </c>
      <c r="BC15" s="48"/>
      <c r="BD15" s="49"/>
      <c r="BE15" s="49"/>
      <c r="BF15" s="49"/>
      <c r="BG15" s="49"/>
      <c r="BH15" s="49"/>
      <c r="BI15" s="49"/>
      <c r="BJ15" s="49"/>
      <c r="BK15" s="49"/>
      <c r="BL15" s="49"/>
      <c r="BM15" s="49"/>
      <c r="BN15" s="49"/>
      <c r="BO15" s="50"/>
      <c r="BP15" s="51">
        <f t="shared" si="4"/>
        <v>0</v>
      </c>
      <c r="BQ15" s="52">
        <f t="shared" si="5"/>
        <v>0</v>
      </c>
      <c r="BR15" s="53">
        <f t="shared" si="6"/>
        <v>0</v>
      </c>
      <c r="BS15" s="53"/>
      <c r="BT15" s="54">
        <f>(coal!BD13+coal!BP13)-BR15</f>
        <v>0</v>
      </c>
      <c r="BU15" s="55"/>
    </row>
    <row r="16" spans="2:73" ht="12" customHeight="1">
      <c r="B16" s="56">
        <f t="shared" si="7"/>
        <v>45146</v>
      </c>
      <c r="C16" s="49">
        <f>SUMIF(pm!$CR$7:$DH$7,C$7,pm!$CR15:$DH15)</f>
        <v>0</v>
      </c>
      <c r="D16" s="49">
        <f>SUMIF(pm!$CR$7:$DH$7,D$7,pm!$CR15:$DH15)</f>
        <v>0</v>
      </c>
      <c r="E16" s="49">
        <f>SUMIF(pm!$CR$7:$DH$7,E$7,pm!$CR15:$DH15)</f>
        <v>0</v>
      </c>
      <c r="F16" s="49">
        <f>SUMIF(pm!$CR$7:$DH$7,F$7,pm!$CR15:$DH15)</f>
        <v>0</v>
      </c>
      <c r="G16" s="49">
        <f>SUMIF(pm!$CR$7:$DH$7,G$7,pm!$CR15:$DH15)</f>
        <v>0</v>
      </c>
      <c r="H16" s="49">
        <f>SUMIF(pm!$CR$7:$DH$7,H$7,pm!$CR15:$DH15)</f>
        <v>0</v>
      </c>
      <c r="I16" s="49">
        <f>SUMIF(pm!$CR$7:$DH$7,I$7,pm!$CR15:$DH15)</f>
        <v>0</v>
      </c>
      <c r="J16" s="49">
        <f>SUMIF(pm!$CR$7:$DH$7,J$7,pm!$CR15:$DH15)</f>
        <v>0</v>
      </c>
      <c r="K16" s="49">
        <f>SUMIF(pm!$CR$7:$DH$7,K$7,pm!$CR15:$DH15)</f>
        <v>0</v>
      </c>
      <c r="L16" s="49">
        <f>SUMIF(pm!$CR$7:$DH$7,L$7,pm!$CR15:$DH15)</f>
        <v>0</v>
      </c>
      <c r="M16" s="49">
        <f>SUMIF(pm!$CR$7:$DH$7,M$7,pm!$CR15:$DH15)</f>
        <v>0</v>
      </c>
      <c r="N16" s="49">
        <f>SUMIF(pm!$CR$7:$DH$7,N$7,pm!$CR15:$DH15)</f>
        <v>0</v>
      </c>
      <c r="O16" s="49">
        <f>SUMIF(pm!$CR$7:$DH$7,O$7,pm!$CR15:$DH15)</f>
        <v>0</v>
      </c>
      <c r="P16" s="49">
        <f>SUMIF(pm!$CR$7:$DH$7,P$7,pm!$CR15:$DH15)</f>
        <v>0</v>
      </c>
      <c r="Q16" s="49">
        <f>SUMIF(pm!$CR$7:$DH$7,Q$7,pm!$CR15:$DH15)</f>
        <v>0</v>
      </c>
      <c r="R16" s="51">
        <f t="shared" si="0"/>
        <v>0</v>
      </c>
      <c r="S16" s="49">
        <f>SUMIF(pm!$DJ$7:$DZ$7,S$7,pm!$DJ15:$DZ15)</f>
        <v>0</v>
      </c>
      <c r="T16" s="49">
        <f>SUMIF(pm!$DJ$7:$DZ$7,T$7,pm!$DJ15:$DZ15)</f>
        <v>0</v>
      </c>
      <c r="U16" s="49">
        <f>SUMIF(pm!$DJ$7:$DZ$7,U$7,pm!$DJ15:$DZ15)</f>
        <v>0</v>
      </c>
      <c r="V16" s="49">
        <f>SUMIF(pm!$DJ$7:$DZ$7,V$7,pm!$DJ15:$DZ15)</f>
        <v>0</v>
      </c>
      <c r="W16" s="49">
        <f>SUMIF(pm!$DJ$7:$DZ$7,W$7,pm!$DJ15:$DZ15)</f>
        <v>0</v>
      </c>
      <c r="X16" s="49">
        <f>SUMIF(pm!$DJ$7:$DZ$7,X$7,pm!$DJ15:$DZ15)</f>
        <v>0</v>
      </c>
      <c r="Y16" s="49">
        <f>SUMIF(pm!$DJ$7:$DZ$7,Y$7,pm!$DJ15:$DZ15)</f>
        <v>0</v>
      </c>
      <c r="Z16" s="49">
        <f>SUMIF(pm!$DJ$7:$DZ$7,Z$7,pm!$DJ15:$DZ15)</f>
        <v>0</v>
      </c>
      <c r="AA16" s="49">
        <f>SUMIF(pm!$DJ$7:$DZ$7,AA$7,pm!$DJ15:$DZ15)</f>
        <v>0</v>
      </c>
      <c r="AB16" s="49">
        <f>SUMIF(pm!$DJ$7:$DZ$7,AB$7,pm!$DJ15:$DZ15)</f>
        <v>0</v>
      </c>
      <c r="AC16" s="49">
        <f>SUMIF(pm!$DJ$7:$DZ$7,AC$7,pm!$DJ15:$DZ15)</f>
        <v>0</v>
      </c>
      <c r="AD16" s="49">
        <f>SUMIF(pm!$DJ$7:$DZ$7,AD$7,pm!$DJ15:$DZ15)</f>
        <v>0</v>
      </c>
      <c r="AE16" s="49">
        <f>SUMIF(pm!$DJ$7:$DZ$7,AE$7,pm!$DJ15:$DZ15)</f>
        <v>0</v>
      </c>
      <c r="AF16" s="49">
        <f>SUMIF(pm!$DJ$7:$DZ$7,AF$7,pm!$DJ15:$DZ15)</f>
        <v>0</v>
      </c>
      <c r="AG16" s="49">
        <f>SUMIF(pm!$DJ$7:$DZ$7,AG$7,pm!$DJ15:$DZ15)</f>
        <v>0</v>
      </c>
      <c r="AH16" s="51">
        <f t="shared" si="1"/>
        <v>0</v>
      </c>
      <c r="AI16" s="52">
        <f t="shared" si="2"/>
        <v>0</v>
      </c>
      <c r="AJ16" s="48">
        <f>SUMIF(pm!$EB$7:$FL$7,AJ$7,pm!$EB15:$FL15)</f>
        <v>0</v>
      </c>
      <c r="AK16" s="48">
        <f>SUMIF(pm!$EB$7:$FL$7,AK$7,pm!$EB15:$FL15)</f>
        <v>0</v>
      </c>
      <c r="AL16" s="48">
        <f>SUMIF(pm!$EB$7:$FL$7,AL$7,pm!$EB15:$FL15)</f>
        <v>0</v>
      </c>
      <c r="AM16" s="48">
        <f>SUMIF(pm!$EB$7:$FL$7,AM$7,pm!$EB15:$FL15)</f>
        <v>0</v>
      </c>
      <c r="AN16" s="48">
        <f>SUMIF(pm!$EB$7:$FL$7,AN$7,pm!$EB15:$FL15)</f>
        <v>0</v>
      </c>
      <c r="AO16" s="48">
        <f>SUMIF(pm!$EB$7:$FL$7,AO$7,pm!$EB15:$FL15)</f>
        <v>0</v>
      </c>
      <c r="AP16" s="48">
        <f>SUMIF(pm!$EB$7:$FL$7,AP$7,pm!$EB15:$FL15)</f>
        <v>0</v>
      </c>
      <c r="AQ16" s="48">
        <f>SUMIF(pm!$EB$7:$FL$7,AQ$7,pm!$EB15:$FL15)</f>
        <v>0</v>
      </c>
      <c r="AR16" s="48">
        <f>SUMIF(pm!$EB$7:$FL$7,AR$7,pm!$EB15:$FL15)</f>
        <v>0</v>
      </c>
      <c r="AS16" s="48">
        <f>SUMIF(pm!$EB$7:$FL$7,AS$7,pm!$EB15:$FL15)</f>
        <v>0</v>
      </c>
      <c r="AT16" s="48">
        <f>SUMIF(pm!$EB$7:$FL$7,AT$7,pm!$EB15:$FL15)</f>
        <v>0</v>
      </c>
      <c r="AU16" s="48">
        <f>SUMIF(pm!$EB$7:$FL$7,AU$7,pm!$EB15:$FL15)</f>
        <v>0</v>
      </c>
      <c r="AV16" s="48">
        <f>SUMIF(pm!$EB$7:$FL$7,AV$7,pm!$EB15:$FL15)</f>
        <v>0</v>
      </c>
      <c r="AW16" s="48">
        <f>SUMIF(pm!$EB$7:$FL$7,AW$7,pm!$EB15:$FL15)</f>
        <v>0</v>
      </c>
      <c r="AX16" s="48">
        <f>SUMIF(pm!$EB$7:$FL$7,AX$7,pm!$EB15:$FL15)</f>
        <v>0</v>
      </c>
      <c r="AY16" s="48">
        <f>SUMIF(pm!$EB$7:$FL$7,AY$7,pm!$EB15:$FL15)</f>
        <v>0</v>
      </c>
      <c r="AZ16" s="48">
        <f>SUMIF(pm!$EB$7:$FL$7,AZ$7,pm!$EB15:$FL15)</f>
        <v>0</v>
      </c>
      <c r="BA16" s="48">
        <f>SUMIF(pm!$EB$7:$FL$7,BA$7,pm!$EB15:$FL15)</f>
        <v>0</v>
      </c>
      <c r="BB16" s="51">
        <f t="shared" si="3"/>
        <v>0</v>
      </c>
      <c r="BC16" s="48"/>
      <c r="BD16" s="49"/>
      <c r="BE16" s="49"/>
      <c r="BF16" s="49"/>
      <c r="BG16" s="49"/>
      <c r="BH16" s="49"/>
      <c r="BI16" s="49"/>
      <c r="BJ16" s="49"/>
      <c r="BK16" s="49"/>
      <c r="BL16" s="49"/>
      <c r="BM16" s="49"/>
      <c r="BN16" s="49"/>
      <c r="BO16" s="50"/>
      <c r="BP16" s="51">
        <f t="shared" si="4"/>
        <v>0</v>
      </c>
      <c r="BQ16" s="52">
        <f t="shared" si="5"/>
        <v>0</v>
      </c>
      <c r="BR16" s="53">
        <f t="shared" si="6"/>
        <v>0</v>
      </c>
      <c r="BS16" s="53"/>
      <c r="BT16" s="54">
        <f>(coal!BD14+coal!BP14)-BR16</f>
        <v>0</v>
      </c>
      <c r="BU16" s="55"/>
    </row>
    <row r="17" spans="2:73" ht="12" customHeight="1">
      <c r="B17" s="56">
        <f t="shared" si="7"/>
        <v>45147</v>
      </c>
      <c r="C17" s="49">
        <f>SUMIF(pm!$CR$7:$DH$7,C$7,pm!$CR16:$DH16)</f>
        <v>0</v>
      </c>
      <c r="D17" s="49">
        <f>SUMIF(pm!$CR$7:$DH$7,D$7,pm!$CR16:$DH16)</f>
        <v>0</v>
      </c>
      <c r="E17" s="49">
        <f>SUMIF(pm!$CR$7:$DH$7,E$7,pm!$CR16:$DH16)</f>
        <v>0</v>
      </c>
      <c r="F17" s="49">
        <f>SUMIF(pm!$CR$7:$DH$7,F$7,pm!$CR16:$DH16)</f>
        <v>0</v>
      </c>
      <c r="G17" s="49">
        <f>SUMIF(pm!$CR$7:$DH$7,G$7,pm!$CR16:$DH16)</f>
        <v>0</v>
      </c>
      <c r="H17" s="49">
        <f>SUMIF(pm!$CR$7:$DH$7,H$7,pm!$CR16:$DH16)</f>
        <v>0</v>
      </c>
      <c r="I17" s="49">
        <f>SUMIF(pm!$CR$7:$DH$7,I$7,pm!$CR16:$DH16)</f>
        <v>0</v>
      </c>
      <c r="J17" s="49">
        <f>SUMIF(pm!$CR$7:$DH$7,J$7,pm!$CR16:$DH16)</f>
        <v>0</v>
      </c>
      <c r="K17" s="49">
        <f>SUMIF(pm!$CR$7:$DH$7,K$7,pm!$CR16:$DH16)</f>
        <v>0</v>
      </c>
      <c r="L17" s="49">
        <f>SUMIF(pm!$CR$7:$DH$7,L$7,pm!$CR16:$DH16)</f>
        <v>0</v>
      </c>
      <c r="M17" s="49">
        <f>SUMIF(pm!$CR$7:$DH$7,M$7,pm!$CR16:$DH16)</f>
        <v>0</v>
      </c>
      <c r="N17" s="49">
        <f>SUMIF(pm!$CR$7:$DH$7,N$7,pm!$CR16:$DH16)</f>
        <v>0</v>
      </c>
      <c r="O17" s="49">
        <f>SUMIF(pm!$CR$7:$DH$7,O$7,pm!$CR16:$DH16)</f>
        <v>0</v>
      </c>
      <c r="P17" s="49">
        <f>SUMIF(pm!$CR$7:$DH$7,P$7,pm!$CR16:$DH16)</f>
        <v>0</v>
      </c>
      <c r="Q17" s="49">
        <f>SUMIF(pm!$CR$7:$DH$7,Q$7,pm!$CR16:$DH16)</f>
        <v>0</v>
      </c>
      <c r="R17" s="51">
        <f t="shared" si="0"/>
        <v>0</v>
      </c>
      <c r="S17" s="49">
        <f>SUMIF(pm!$DJ$7:$DZ$7,S$7,pm!$DJ16:$DZ16)</f>
        <v>0</v>
      </c>
      <c r="T17" s="49">
        <f>SUMIF(pm!$DJ$7:$DZ$7,T$7,pm!$DJ16:$DZ16)</f>
        <v>0</v>
      </c>
      <c r="U17" s="49">
        <f>SUMIF(pm!$DJ$7:$DZ$7,U$7,pm!$DJ16:$DZ16)</f>
        <v>0</v>
      </c>
      <c r="V17" s="49">
        <f>SUMIF(pm!$DJ$7:$DZ$7,V$7,pm!$DJ16:$DZ16)</f>
        <v>0</v>
      </c>
      <c r="W17" s="49">
        <f>SUMIF(pm!$DJ$7:$DZ$7,W$7,pm!$DJ16:$DZ16)</f>
        <v>0</v>
      </c>
      <c r="X17" s="49">
        <f>SUMIF(pm!$DJ$7:$DZ$7,X$7,pm!$DJ16:$DZ16)</f>
        <v>0</v>
      </c>
      <c r="Y17" s="49">
        <f>SUMIF(pm!$DJ$7:$DZ$7,Y$7,pm!$DJ16:$DZ16)</f>
        <v>0</v>
      </c>
      <c r="Z17" s="49">
        <f>SUMIF(pm!$DJ$7:$DZ$7,Z$7,pm!$DJ16:$DZ16)</f>
        <v>0</v>
      </c>
      <c r="AA17" s="49">
        <f>SUMIF(pm!$DJ$7:$DZ$7,AA$7,pm!$DJ16:$DZ16)</f>
        <v>0</v>
      </c>
      <c r="AB17" s="49">
        <f>SUMIF(pm!$DJ$7:$DZ$7,AB$7,pm!$DJ16:$DZ16)</f>
        <v>0</v>
      </c>
      <c r="AC17" s="49">
        <f>SUMIF(pm!$DJ$7:$DZ$7,AC$7,pm!$DJ16:$DZ16)</f>
        <v>0</v>
      </c>
      <c r="AD17" s="49">
        <f>SUMIF(pm!$DJ$7:$DZ$7,AD$7,pm!$DJ16:$DZ16)</f>
        <v>0</v>
      </c>
      <c r="AE17" s="49">
        <f>SUMIF(pm!$DJ$7:$DZ$7,AE$7,pm!$DJ16:$DZ16)</f>
        <v>0</v>
      </c>
      <c r="AF17" s="49">
        <f>SUMIF(pm!$DJ$7:$DZ$7,AF$7,pm!$DJ16:$DZ16)</f>
        <v>0</v>
      </c>
      <c r="AG17" s="49">
        <f>SUMIF(pm!$DJ$7:$DZ$7,AG$7,pm!$DJ16:$DZ16)</f>
        <v>0</v>
      </c>
      <c r="AH17" s="51">
        <f t="shared" si="1"/>
        <v>0</v>
      </c>
      <c r="AI17" s="52">
        <f t="shared" si="2"/>
        <v>0</v>
      </c>
      <c r="AJ17" s="48">
        <f>SUMIF(pm!$EB$7:$FL$7,AJ$7,pm!$EB16:$FL16)</f>
        <v>0</v>
      </c>
      <c r="AK17" s="48">
        <f>SUMIF(pm!$EB$7:$FL$7,AK$7,pm!$EB16:$FL16)</f>
        <v>0</v>
      </c>
      <c r="AL17" s="48">
        <f>SUMIF(pm!$EB$7:$FL$7,AL$7,pm!$EB16:$FL16)</f>
        <v>0</v>
      </c>
      <c r="AM17" s="48">
        <f>SUMIF(pm!$EB$7:$FL$7,AM$7,pm!$EB16:$FL16)</f>
        <v>0</v>
      </c>
      <c r="AN17" s="48">
        <f>SUMIF(pm!$EB$7:$FL$7,AN$7,pm!$EB16:$FL16)</f>
        <v>0</v>
      </c>
      <c r="AO17" s="48">
        <f>SUMIF(pm!$EB$7:$FL$7,AO$7,pm!$EB16:$FL16)</f>
        <v>0</v>
      </c>
      <c r="AP17" s="48">
        <f>SUMIF(pm!$EB$7:$FL$7,AP$7,pm!$EB16:$FL16)</f>
        <v>0</v>
      </c>
      <c r="AQ17" s="48">
        <f>SUMIF(pm!$EB$7:$FL$7,AQ$7,pm!$EB16:$FL16)</f>
        <v>0</v>
      </c>
      <c r="AR17" s="48">
        <f>SUMIF(pm!$EB$7:$FL$7,AR$7,pm!$EB16:$FL16)</f>
        <v>0</v>
      </c>
      <c r="AS17" s="48">
        <f>SUMIF(pm!$EB$7:$FL$7,AS$7,pm!$EB16:$FL16)</f>
        <v>0</v>
      </c>
      <c r="AT17" s="48">
        <f>SUMIF(pm!$EB$7:$FL$7,AT$7,pm!$EB16:$FL16)</f>
        <v>0</v>
      </c>
      <c r="AU17" s="48">
        <f>SUMIF(pm!$EB$7:$FL$7,AU$7,pm!$EB16:$FL16)</f>
        <v>0</v>
      </c>
      <c r="AV17" s="48">
        <f>SUMIF(pm!$EB$7:$FL$7,AV$7,pm!$EB16:$FL16)</f>
        <v>0</v>
      </c>
      <c r="AW17" s="48">
        <f>SUMIF(pm!$EB$7:$FL$7,AW$7,pm!$EB16:$FL16)</f>
        <v>0</v>
      </c>
      <c r="AX17" s="48">
        <f>SUMIF(pm!$EB$7:$FL$7,AX$7,pm!$EB16:$FL16)</f>
        <v>0</v>
      </c>
      <c r="AY17" s="48">
        <f>SUMIF(pm!$EB$7:$FL$7,AY$7,pm!$EB16:$FL16)</f>
        <v>0</v>
      </c>
      <c r="AZ17" s="48">
        <f>SUMIF(pm!$EB$7:$FL$7,AZ$7,pm!$EB16:$FL16)</f>
        <v>0</v>
      </c>
      <c r="BA17" s="48">
        <f>SUMIF(pm!$EB$7:$FL$7,BA$7,pm!$EB16:$FL16)</f>
        <v>0</v>
      </c>
      <c r="BB17" s="51">
        <f t="shared" si="3"/>
        <v>0</v>
      </c>
      <c r="BC17" s="48"/>
      <c r="BD17" s="49"/>
      <c r="BE17" s="49"/>
      <c r="BF17" s="49"/>
      <c r="BG17" s="49"/>
      <c r="BH17" s="49"/>
      <c r="BI17" s="49"/>
      <c r="BJ17" s="49"/>
      <c r="BK17" s="49"/>
      <c r="BL17" s="49"/>
      <c r="BM17" s="49"/>
      <c r="BN17" s="49"/>
      <c r="BO17" s="50"/>
      <c r="BP17" s="51">
        <f t="shared" si="4"/>
        <v>0</v>
      </c>
      <c r="BQ17" s="52">
        <f t="shared" si="5"/>
        <v>0</v>
      </c>
      <c r="BR17" s="53">
        <f t="shared" si="6"/>
        <v>0</v>
      </c>
      <c r="BS17" s="53"/>
      <c r="BT17" s="54">
        <f>(coal!BD15+coal!BP15)-BR17</f>
        <v>0</v>
      </c>
      <c r="BU17" s="55"/>
    </row>
    <row r="18" spans="2:73" ht="12" customHeight="1">
      <c r="B18" s="56">
        <f t="shared" si="7"/>
        <v>45148</v>
      </c>
      <c r="C18" s="49">
        <f>SUMIF(pm!$CR$7:$DH$7,C$7,pm!$CR17:$DH17)</f>
        <v>0</v>
      </c>
      <c r="D18" s="49">
        <f>SUMIF(pm!$CR$7:$DH$7,D$7,pm!$CR17:$DH17)</f>
        <v>0</v>
      </c>
      <c r="E18" s="49">
        <f>SUMIF(pm!$CR$7:$DH$7,E$7,pm!$CR17:$DH17)</f>
        <v>0</v>
      </c>
      <c r="F18" s="49">
        <f>SUMIF(pm!$CR$7:$DH$7,F$7,pm!$CR17:$DH17)</f>
        <v>0</v>
      </c>
      <c r="G18" s="49">
        <f>SUMIF(pm!$CR$7:$DH$7,G$7,pm!$CR17:$DH17)</f>
        <v>0</v>
      </c>
      <c r="H18" s="49">
        <f>SUMIF(pm!$CR$7:$DH$7,H$7,pm!$CR17:$DH17)</f>
        <v>0</v>
      </c>
      <c r="I18" s="49">
        <f>SUMIF(pm!$CR$7:$DH$7,I$7,pm!$CR17:$DH17)</f>
        <v>0</v>
      </c>
      <c r="J18" s="49">
        <f>SUMIF(pm!$CR$7:$DH$7,J$7,pm!$CR17:$DH17)</f>
        <v>0</v>
      </c>
      <c r="K18" s="49">
        <f>SUMIF(pm!$CR$7:$DH$7,K$7,pm!$CR17:$DH17)</f>
        <v>0</v>
      </c>
      <c r="L18" s="49">
        <f>SUMIF(pm!$CR$7:$DH$7,L$7,pm!$CR17:$DH17)</f>
        <v>0</v>
      </c>
      <c r="M18" s="49">
        <f>SUMIF(pm!$CR$7:$DH$7,M$7,pm!$CR17:$DH17)</f>
        <v>0</v>
      </c>
      <c r="N18" s="49">
        <f>SUMIF(pm!$CR$7:$DH$7,N$7,pm!$CR17:$DH17)</f>
        <v>0</v>
      </c>
      <c r="O18" s="49">
        <f>SUMIF(pm!$CR$7:$DH$7,O$7,pm!$CR17:$DH17)</f>
        <v>0</v>
      </c>
      <c r="P18" s="49">
        <f>SUMIF(pm!$CR$7:$DH$7,P$7,pm!$CR17:$DH17)</f>
        <v>0</v>
      </c>
      <c r="Q18" s="49">
        <f>SUMIF(pm!$CR$7:$DH$7,Q$7,pm!$CR17:$DH17)</f>
        <v>0</v>
      </c>
      <c r="R18" s="51">
        <f t="shared" si="0"/>
        <v>0</v>
      </c>
      <c r="S18" s="49">
        <f>SUMIF(pm!$DJ$7:$DZ$7,S$7,pm!$DJ17:$DZ17)</f>
        <v>0</v>
      </c>
      <c r="T18" s="49">
        <f>SUMIF(pm!$DJ$7:$DZ$7,T$7,pm!$DJ17:$DZ17)</f>
        <v>0</v>
      </c>
      <c r="U18" s="49">
        <f>SUMIF(pm!$DJ$7:$DZ$7,U$7,pm!$DJ17:$DZ17)</f>
        <v>0</v>
      </c>
      <c r="V18" s="49">
        <f>SUMIF(pm!$DJ$7:$DZ$7,V$7,pm!$DJ17:$DZ17)</f>
        <v>0</v>
      </c>
      <c r="W18" s="49">
        <f>SUMIF(pm!$DJ$7:$DZ$7,W$7,pm!$DJ17:$DZ17)</f>
        <v>0</v>
      </c>
      <c r="X18" s="49">
        <f>SUMIF(pm!$DJ$7:$DZ$7,X$7,pm!$DJ17:$DZ17)</f>
        <v>0</v>
      </c>
      <c r="Y18" s="49">
        <f>SUMIF(pm!$DJ$7:$DZ$7,Y$7,pm!$DJ17:$DZ17)</f>
        <v>0</v>
      </c>
      <c r="Z18" s="49">
        <f>SUMIF(pm!$DJ$7:$DZ$7,Z$7,pm!$DJ17:$DZ17)</f>
        <v>0</v>
      </c>
      <c r="AA18" s="49">
        <f>SUMIF(pm!$DJ$7:$DZ$7,AA$7,pm!$DJ17:$DZ17)</f>
        <v>0</v>
      </c>
      <c r="AB18" s="49">
        <f>SUMIF(pm!$DJ$7:$DZ$7,AB$7,pm!$DJ17:$DZ17)</f>
        <v>0</v>
      </c>
      <c r="AC18" s="49">
        <f>SUMIF(pm!$DJ$7:$DZ$7,AC$7,pm!$DJ17:$DZ17)</f>
        <v>0</v>
      </c>
      <c r="AD18" s="49">
        <f>SUMIF(pm!$DJ$7:$DZ$7,AD$7,pm!$DJ17:$DZ17)</f>
        <v>0</v>
      </c>
      <c r="AE18" s="49">
        <f>SUMIF(pm!$DJ$7:$DZ$7,AE$7,pm!$DJ17:$DZ17)</f>
        <v>0</v>
      </c>
      <c r="AF18" s="49">
        <f>SUMIF(pm!$DJ$7:$DZ$7,AF$7,pm!$DJ17:$DZ17)</f>
        <v>0</v>
      </c>
      <c r="AG18" s="49">
        <f>SUMIF(pm!$DJ$7:$DZ$7,AG$7,pm!$DJ17:$DZ17)</f>
        <v>0</v>
      </c>
      <c r="AH18" s="51">
        <f t="shared" si="1"/>
        <v>0</v>
      </c>
      <c r="AI18" s="52">
        <f t="shared" si="2"/>
        <v>0</v>
      </c>
      <c r="AJ18" s="48">
        <f>SUMIF(pm!$EB$7:$FL$7,AJ$7,pm!$EB17:$FL17)</f>
        <v>0</v>
      </c>
      <c r="AK18" s="48">
        <f>SUMIF(pm!$EB$7:$FL$7,AK$7,pm!$EB17:$FL17)</f>
        <v>0</v>
      </c>
      <c r="AL18" s="48">
        <f>SUMIF(pm!$EB$7:$FL$7,AL$7,pm!$EB17:$FL17)</f>
        <v>0</v>
      </c>
      <c r="AM18" s="48">
        <f>SUMIF(pm!$EB$7:$FL$7,AM$7,pm!$EB17:$FL17)</f>
        <v>0</v>
      </c>
      <c r="AN18" s="48">
        <f>SUMIF(pm!$EB$7:$FL$7,AN$7,pm!$EB17:$FL17)</f>
        <v>0</v>
      </c>
      <c r="AO18" s="48">
        <f>SUMIF(pm!$EB$7:$FL$7,AO$7,pm!$EB17:$FL17)</f>
        <v>0</v>
      </c>
      <c r="AP18" s="48">
        <f>SUMIF(pm!$EB$7:$FL$7,AP$7,pm!$EB17:$FL17)</f>
        <v>0</v>
      </c>
      <c r="AQ18" s="48">
        <f>SUMIF(pm!$EB$7:$FL$7,AQ$7,pm!$EB17:$FL17)</f>
        <v>0</v>
      </c>
      <c r="AR18" s="48">
        <f>SUMIF(pm!$EB$7:$FL$7,AR$7,pm!$EB17:$FL17)</f>
        <v>0</v>
      </c>
      <c r="AS18" s="48">
        <f>SUMIF(pm!$EB$7:$FL$7,AS$7,pm!$EB17:$FL17)</f>
        <v>0</v>
      </c>
      <c r="AT18" s="48">
        <f>SUMIF(pm!$EB$7:$FL$7,AT$7,pm!$EB17:$FL17)</f>
        <v>0</v>
      </c>
      <c r="AU18" s="48">
        <f>SUMIF(pm!$EB$7:$FL$7,AU$7,pm!$EB17:$FL17)</f>
        <v>0</v>
      </c>
      <c r="AV18" s="48">
        <f>SUMIF(pm!$EB$7:$FL$7,AV$7,pm!$EB17:$FL17)</f>
        <v>0</v>
      </c>
      <c r="AW18" s="48">
        <f>SUMIF(pm!$EB$7:$FL$7,AW$7,pm!$EB17:$FL17)</f>
        <v>0</v>
      </c>
      <c r="AX18" s="48">
        <f>SUMIF(pm!$EB$7:$FL$7,AX$7,pm!$EB17:$FL17)</f>
        <v>0</v>
      </c>
      <c r="AY18" s="48">
        <f>SUMIF(pm!$EB$7:$FL$7,AY$7,pm!$EB17:$FL17)</f>
        <v>0</v>
      </c>
      <c r="AZ18" s="48">
        <f>SUMIF(pm!$EB$7:$FL$7,AZ$7,pm!$EB17:$FL17)</f>
        <v>0</v>
      </c>
      <c r="BA18" s="48">
        <f>SUMIF(pm!$EB$7:$FL$7,BA$7,pm!$EB17:$FL17)</f>
        <v>0</v>
      </c>
      <c r="BB18" s="51">
        <f t="shared" si="3"/>
        <v>0</v>
      </c>
      <c r="BC18" s="48"/>
      <c r="BD18" s="49"/>
      <c r="BE18" s="49"/>
      <c r="BF18" s="49"/>
      <c r="BG18" s="49"/>
      <c r="BH18" s="49"/>
      <c r="BI18" s="49"/>
      <c r="BJ18" s="49"/>
      <c r="BK18" s="49"/>
      <c r="BL18" s="49"/>
      <c r="BM18" s="49"/>
      <c r="BN18" s="49"/>
      <c r="BO18" s="50"/>
      <c r="BP18" s="51">
        <f t="shared" si="4"/>
        <v>0</v>
      </c>
      <c r="BQ18" s="52">
        <f t="shared" si="5"/>
        <v>0</v>
      </c>
      <c r="BR18" s="53">
        <f t="shared" si="6"/>
        <v>0</v>
      </c>
      <c r="BS18" s="53"/>
      <c r="BT18" s="54">
        <f>(coal!BD16+coal!BP16)-BR18</f>
        <v>0</v>
      </c>
      <c r="BU18" s="55"/>
    </row>
    <row r="19" spans="2:73" ht="12" customHeight="1">
      <c r="B19" s="56">
        <f t="shared" si="7"/>
        <v>45149</v>
      </c>
      <c r="C19" s="49">
        <f>SUMIF(pm!$CR$7:$DH$7,C$7,pm!$CR18:$DH18)</f>
        <v>0</v>
      </c>
      <c r="D19" s="49">
        <f>SUMIF(pm!$CR$7:$DH$7,D$7,pm!$CR18:$DH18)</f>
        <v>0</v>
      </c>
      <c r="E19" s="49">
        <f>SUMIF(pm!$CR$7:$DH$7,E$7,pm!$CR18:$DH18)</f>
        <v>0</v>
      </c>
      <c r="F19" s="49">
        <f>SUMIF(pm!$CR$7:$DH$7,F$7,pm!$CR18:$DH18)</f>
        <v>0</v>
      </c>
      <c r="G19" s="49">
        <f>SUMIF(pm!$CR$7:$DH$7,G$7,pm!$CR18:$DH18)</f>
        <v>0</v>
      </c>
      <c r="H19" s="49">
        <f>SUMIF(pm!$CR$7:$DH$7,H$7,pm!$CR18:$DH18)</f>
        <v>0</v>
      </c>
      <c r="I19" s="49">
        <f>SUMIF(pm!$CR$7:$DH$7,I$7,pm!$CR18:$DH18)</f>
        <v>0</v>
      </c>
      <c r="J19" s="49">
        <f>SUMIF(pm!$CR$7:$DH$7,J$7,pm!$CR18:$DH18)</f>
        <v>0</v>
      </c>
      <c r="K19" s="49">
        <f>SUMIF(pm!$CR$7:$DH$7,K$7,pm!$CR18:$DH18)</f>
        <v>0</v>
      </c>
      <c r="L19" s="49">
        <f>SUMIF(pm!$CR$7:$DH$7,L$7,pm!$CR18:$DH18)</f>
        <v>0</v>
      </c>
      <c r="M19" s="49">
        <f>SUMIF(pm!$CR$7:$DH$7,M$7,pm!$CR18:$DH18)</f>
        <v>0</v>
      </c>
      <c r="N19" s="49">
        <f>SUMIF(pm!$CR$7:$DH$7,N$7,pm!$CR18:$DH18)</f>
        <v>0</v>
      </c>
      <c r="O19" s="49">
        <f>SUMIF(pm!$CR$7:$DH$7,O$7,pm!$CR18:$DH18)</f>
        <v>0</v>
      </c>
      <c r="P19" s="49">
        <f>SUMIF(pm!$CR$7:$DH$7,P$7,pm!$CR18:$DH18)</f>
        <v>0</v>
      </c>
      <c r="Q19" s="49">
        <f>SUMIF(pm!$CR$7:$DH$7,Q$7,pm!$CR18:$DH18)</f>
        <v>0</v>
      </c>
      <c r="R19" s="51">
        <f t="shared" si="0"/>
        <v>0</v>
      </c>
      <c r="S19" s="49">
        <f>SUMIF(pm!$DJ$7:$DZ$7,S$7,pm!$DJ18:$DZ18)</f>
        <v>0</v>
      </c>
      <c r="T19" s="49">
        <f>SUMIF(pm!$DJ$7:$DZ$7,T$7,pm!$DJ18:$DZ18)</f>
        <v>0</v>
      </c>
      <c r="U19" s="49">
        <f>SUMIF(pm!$DJ$7:$DZ$7,U$7,pm!$DJ18:$DZ18)</f>
        <v>0</v>
      </c>
      <c r="V19" s="49">
        <f>SUMIF(pm!$DJ$7:$DZ$7,V$7,pm!$DJ18:$DZ18)</f>
        <v>0</v>
      </c>
      <c r="W19" s="49">
        <f>SUMIF(pm!$DJ$7:$DZ$7,W$7,pm!$DJ18:$DZ18)</f>
        <v>0</v>
      </c>
      <c r="X19" s="49">
        <f>SUMIF(pm!$DJ$7:$DZ$7,X$7,pm!$DJ18:$DZ18)</f>
        <v>0</v>
      </c>
      <c r="Y19" s="49">
        <f>SUMIF(pm!$DJ$7:$DZ$7,Y$7,pm!$DJ18:$DZ18)</f>
        <v>0</v>
      </c>
      <c r="Z19" s="49">
        <f>SUMIF(pm!$DJ$7:$DZ$7,Z$7,pm!$DJ18:$DZ18)</f>
        <v>0</v>
      </c>
      <c r="AA19" s="49">
        <f>SUMIF(pm!$DJ$7:$DZ$7,AA$7,pm!$DJ18:$DZ18)</f>
        <v>0</v>
      </c>
      <c r="AB19" s="49">
        <f>SUMIF(pm!$DJ$7:$DZ$7,AB$7,pm!$DJ18:$DZ18)</f>
        <v>0</v>
      </c>
      <c r="AC19" s="49">
        <f>SUMIF(pm!$DJ$7:$DZ$7,AC$7,pm!$DJ18:$DZ18)</f>
        <v>0</v>
      </c>
      <c r="AD19" s="49">
        <f>SUMIF(pm!$DJ$7:$DZ$7,AD$7,pm!$DJ18:$DZ18)</f>
        <v>0</v>
      </c>
      <c r="AE19" s="49">
        <f>SUMIF(pm!$DJ$7:$DZ$7,AE$7,pm!$DJ18:$DZ18)</f>
        <v>0</v>
      </c>
      <c r="AF19" s="49">
        <f>SUMIF(pm!$DJ$7:$DZ$7,AF$7,pm!$DJ18:$DZ18)</f>
        <v>0</v>
      </c>
      <c r="AG19" s="49">
        <f>SUMIF(pm!$DJ$7:$DZ$7,AG$7,pm!$DJ18:$DZ18)</f>
        <v>0</v>
      </c>
      <c r="AH19" s="51">
        <f t="shared" si="1"/>
        <v>0</v>
      </c>
      <c r="AI19" s="52">
        <f t="shared" si="2"/>
        <v>0</v>
      </c>
      <c r="AJ19" s="48">
        <f>SUMIF(pm!$EB$7:$FL$7,AJ$7,pm!$EB18:$FL18)</f>
        <v>0</v>
      </c>
      <c r="AK19" s="48">
        <f>SUMIF(pm!$EB$7:$FL$7,AK$7,pm!$EB18:$FL18)</f>
        <v>0</v>
      </c>
      <c r="AL19" s="48">
        <f>SUMIF(pm!$EB$7:$FL$7,AL$7,pm!$EB18:$FL18)</f>
        <v>0</v>
      </c>
      <c r="AM19" s="48">
        <f>SUMIF(pm!$EB$7:$FL$7,AM$7,pm!$EB18:$FL18)</f>
        <v>0</v>
      </c>
      <c r="AN19" s="48">
        <f>SUMIF(pm!$EB$7:$FL$7,AN$7,pm!$EB18:$FL18)</f>
        <v>0</v>
      </c>
      <c r="AO19" s="48">
        <f>SUMIF(pm!$EB$7:$FL$7,AO$7,pm!$EB18:$FL18)</f>
        <v>0</v>
      </c>
      <c r="AP19" s="48">
        <f>SUMIF(pm!$EB$7:$FL$7,AP$7,pm!$EB18:$FL18)</f>
        <v>0</v>
      </c>
      <c r="AQ19" s="48">
        <f>SUMIF(pm!$EB$7:$FL$7,AQ$7,pm!$EB18:$FL18)</f>
        <v>0</v>
      </c>
      <c r="AR19" s="48">
        <f>SUMIF(pm!$EB$7:$FL$7,AR$7,pm!$EB18:$FL18)</f>
        <v>0</v>
      </c>
      <c r="AS19" s="48">
        <f>SUMIF(pm!$EB$7:$FL$7,AS$7,pm!$EB18:$FL18)</f>
        <v>0</v>
      </c>
      <c r="AT19" s="48">
        <f>SUMIF(pm!$EB$7:$FL$7,AT$7,pm!$EB18:$FL18)</f>
        <v>0</v>
      </c>
      <c r="AU19" s="48">
        <f>SUMIF(pm!$EB$7:$FL$7,AU$7,pm!$EB18:$FL18)</f>
        <v>0</v>
      </c>
      <c r="AV19" s="48">
        <f>SUMIF(pm!$EB$7:$FL$7,AV$7,pm!$EB18:$FL18)</f>
        <v>0</v>
      </c>
      <c r="AW19" s="48">
        <f>SUMIF(pm!$EB$7:$FL$7,AW$7,pm!$EB18:$FL18)</f>
        <v>0</v>
      </c>
      <c r="AX19" s="48">
        <f>SUMIF(pm!$EB$7:$FL$7,AX$7,pm!$EB18:$FL18)</f>
        <v>0</v>
      </c>
      <c r="AY19" s="48">
        <f>SUMIF(pm!$EB$7:$FL$7,AY$7,pm!$EB18:$FL18)</f>
        <v>0</v>
      </c>
      <c r="AZ19" s="48">
        <f>SUMIF(pm!$EB$7:$FL$7,AZ$7,pm!$EB18:$FL18)</f>
        <v>0</v>
      </c>
      <c r="BA19" s="48">
        <f>SUMIF(pm!$EB$7:$FL$7,BA$7,pm!$EB18:$FL18)</f>
        <v>0</v>
      </c>
      <c r="BB19" s="51">
        <f t="shared" si="3"/>
        <v>0</v>
      </c>
      <c r="BC19" s="48"/>
      <c r="BD19" s="49"/>
      <c r="BE19" s="49"/>
      <c r="BF19" s="49"/>
      <c r="BG19" s="49"/>
      <c r="BH19" s="49"/>
      <c r="BI19" s="49"/>
      <c r="BJ19" s="49"/>
      <c r="BK19" s="49"/>
      <c r="BL19" s="49"/>
      <c r="BM19" s="49"/>
      <c r="BN19" s="49"/>
      <c r="BO19" s="50"/>
      <c r="BP19" s="51">
        <f t="shared" si="4"/>
        <v>0</v>
      </c>
      <c r="BQ19" s="52">
        <f t="shared" si="5"/>
        <v>0</v>
      </c>
      <c r="BR19" s="53">
        <f t="shared" si="6"/>
        <v>0</v>
      </c>
      <c r="BS19" s="53"/>
      <c r="BT19" s="54">
        <f>(coal!BD17+coal!BP17)-BR19</f>
        <v>0</v>
      </c>
      <c r="BU19" s="55"/>
    </row>
    <row r="20" spans="2:73" ht="12" customHeight="1">
      <c r="B20" s="56">
        <f t="shared" si="7"/>
        <v>45150</v>
      </c>
      <c r="C20" s="49">
        <f>SUMIF(pm!$CR$7:$DH$7,C$7,pm!$CR19:$DH19)</f>
        <v>0</v>
      </c>
      <c r="D20" s="49">
        <f>SUMIF(pm!$CR$7:$DH$7,D$7,pm!$CR19:$DH19)</f>
        <v>0</v>
      </c>
      <c r="E20" s="49">
        <f>SUMIF(pm!$CR$7:$DH$7,E$7,pm!$CR19:$DH19)</f>
        <v>0</v>
      </c>
      <c r="F20" s="49">
        <f>SUMIF(pm!$CR$7:$DH$7,F$7,pm!$CR19:$DH19)</f>
        <v>0</v>
      </c>
      <c r="G20" s="49">
        <f>SUMIF(pm!$CR$7:$DH$7,G$7,pm!$CR19:$DH19)</f>
        <v>0</v>
      </c>
      <c r="H20" s="49">
        <f>SUMIF(pm!$CR$7:$DH$7,H$7,pm!$CR19:$DH19)</f>
        <v>0</v>
      </c>
      <c r="I20" s="49">
        <f>SUMIF(pm!$CR$7:$DH$7,I$7,pm!$CR19:$DH19)</f>
        <v>0</v>
      </c>
      <c r="J20" s="49">
        <f>SUMIF(pm!$CR$7:$DH$7,J$7,pm!$CR19:$DH19)</f>
        <v>0</v>
      </c>
      <c r="K20" s="49">
        <f>SUMIF(pm!$CR$7:$DH$7,K$7,pm!$CR19:$DH19)</f>
        <v>0</v>
      </c>
      <c r="L20" s="49">
        <f>SUMIF(pm!$CR$7:$DH$7,L$7,pm!$CR19:$DH19)</f>
        <v>0</v>
      </c>
      <c r="M20" s="49">
        <f>SUMIF(pm!$CR$7:$DH$7,M$7,pm!$CR19:$DH19)</f>
        <v>0</v>
      </c>
      <c r="N20" s="49">
        <f>SUMIF(pm!$CR$7:$DH$7,N$7,pm!$CR19:$DH19)</f>
        <v>0</v>
      </c>
      <c r="O20" s="49">
        <f>SUMIF(pm!$CR$7:$DH$7,O$7,pm!$CR19:$DH19)</f>
        <v>0</v>
      </c>
      <c r="P20" s="49">
        <f>SUMIF(pm!$CR$7:$DH$7,P$7,pm!$CR19:$DH19)</f>
        <v>0</v>
      </c>
      <c r="Q20" s="49">
        <f>SUMIF(pm!$CR$7:$DH$7,Q$7,pm!$CR19:$DH19)</f>
        <v>0</v>
      </c>
      <c r="R20" s="51">
        <f t="shared" si="0"/>
        <v>0</v>
      </c>
      <c r="S20" s="49">
        <f>SUMIF(pm!$DJ$7:$DZ$7,S$7,pm!$DJ19:$DZ19)</f>
        <v>0</v>
      </c>
      <c r="T20" s="49">
        <f>SUMIF(pm!$DJ$7:$DZ$7,T$7,pm!$DJ19:$DZ19)</f>
        <v>0</v>
      </c>
      <c r="U20" s="49">
        <f>SUMIF(pm!$DJ$7:$DZ$7,U$7,pm!$DJ19:$DZ19)</f>
        <v>0</v>
      </c>
      <c r="V20" s="49">
        <f>SUMIF(pm!$DJ$7:$DZ$7,V$7,pm!$DJ19:$DZ19)</f>
        <v>0</v>
      </c>
      <c r="W20" s="49">
        <f>SUMIF(pm!$DJ$7:$DZ$7,W$7,pm!$DJ19:$DZ19)</f>
        <v>0</v>
      </c>
      <c r="X20" s="49">
        <f>SUMIF(pm!$DJ$7:$DZ$7,X$7,pm!$DJ19:$DZ19)</f>
        <v>0</v>
      </c>
      <c r="Y20" s="49">
        <f>SUMIF(pm!$DJ$7:$DZ$7,Y$7,pm!$DJ19:$DZ19)</f>
        <v>0</v>
      </c>
      <c r="Z20" s="49">
        <f>SUMIF(pm!$DJ$7:$DZ$7,Z$7,pm!$DJ19:$DZ19)</f>
        <v>0</v>
      </c>
      <c r="AA20" s="49">
        <f>SUMIF(pm!$DJ$7:$DZ$7,AA$7,pm!$DJ19:$DZ19)</f>
        <v>0</v>
      </c>
      <c r="AB20" s="49">
        <f>SUMIF(pm!$DJ$7:$DZ$7,AB$7,pm!$DJ19:$DZ19)</f>
        <v>0</v>
      </c>
      <c r="AC20" s="49">
        <f>SUMIF(pm!$DJ$7:$DZ$7,AC$7,pm!$DJ19:$DZ19)</f>
        <v>0</v>
      </c>
      <c r="AD20" s="49">
        <f>SUMIF(pm!$DJ$7:$DZ$7,AD$7,pm!$DJ19:$DZ19)</f>
        <v>0</v>
      </c>
      <c r="AE20" s="49">
        <f>SUMIF(pm!$DJ$7:$DZ$7,AE$7,pm!$DJ19:$DZ19)</f>
        <v>0</v>
      </c>
      <c r="AF20" s="49">
        <f>SUMIF(pm!$DJ$7:$DZ$7,AF$7,pm!$DJ19:$DZ19)</f>
        <v>0</v>
      </c>
      <c r="AG20" s="49">
        <f>SUMIF(pm!$DJ$7:$DZ$7,AG$7,pm!$DJ19:$DZ19)</f>
        <v>0</v>
      </c>
      <c r="AH20" s="51">
        <f t="shared" si="1"/>
        <v>0</v>
      </c>
      <c r="AI20" s="52">
        <f t="shared" si="2"/>
        <v>0</v>
      </c>
      <c r="AJ20" s="48">
        <f>SUMIF(pm!$EB$7:$FL$7,AJ$7,pm!$EB19:$FL19)</f>
        <v>0</v>
      </c>
      <c r="AK20" s="48">
        <f>SUMIF(pm!$EB$7:$FL$7,AK$7,pm!$EB19:$FL19)</f>
        <v>0</v>
      </c>
      <c r="AL20" s="48">
        <f>SUMIF(pm!$EB$7:$FL$7,AL$7,pm!$EB19:$FL19)</f>
        <v>0</v>
      </c>
      <c r="AM20" s="48">
        <f>SUMIF(pm!$EB$7:$FL$7,AM$7,pm!$EB19:$FL19)</f>
        <v>0</v>
      </c>
      <c r="AN20" s="48">
        <f>SUMIF(pm!$EB$7:$FL$7,AN$7,pm!$EB19:$FL19)</f>
        <v>0</v>
      </c>
      <c r="AO20" s="48">
        <f>SUMIF(pm!$EB$7:$FL$7,AO$7,pm!$EB19:$FL19)</f>
        <v>0</v>
      </c>
      <c r="AP20" s="48">
        <f>SUMIF(pm!$EB$7:$FL$7,AP$7,pm!$EB19:$FL19)</f>
        <v>0</v>
      </c>
      <c r="AQ20" s="48">
        <f>SUMIF(pm!$EB$7:$FL$7,AQ$7,pm!$EB19:$FL19)</f>
        <v>0</v>
      </c>
      <c r="AR20" s="48">
        <f>SUMIF(pm!$EB$7:$FL$7,AR$7,pm!$EB19:$FL19)</f>
        <v>0</v>
      </c>
      <c r="AS20" s="48">
        <f>SUMIF(pm!$EB$7:$FL$7,AS$7,pm!$EB19:$FL19)</f>
        <v>0</v>
      </c>
      <c r="AT20" s="48">
        <f>SUMIF(pm!$EB$7:$FL$7,AT$7,pm!$EB19:$FL19)</f>
        <v>0</v>
      </c>
      <c r="AU20" s="48">
        <f>SUMIF(pm!$EB$7:$FL$7,AU$7,pm!$EB19:$FL19)</f>
        <v>0</v>
      </c>
      <c r="AV20" s="48">
        <f>SUMIF(pm!$EB$7:$FL$7,AV$7,pm!$EB19:$FL19)</f>
        <v>0</v>
      </c>
      <c r="AW20" s="48">
        <f>SUMIF(pm!$EB$7:$FL$7,AW$7,pm!$EB19:$FL19)</f>
        <v>0</v>
      </c>
      <c r="AX20" s="48">
        <f>SUMIF(pm!$EB$7:$FL$7,AX$7,pm!$EB19:$FL19)</f>
        <v>0</v>
      </c>
      <c r="AY20" s="48">
        <f>SUMIF(pm!$EB$7:$FL$7,AY$7,pm!$EB19:$FL19)</f>
        <v>0</v>
      </c>
      <c r="AZ20" s="48">
        <f>SUMIF(pm!$EB$7:$FL$7,AZ$7,pm!$EB19:$FL19)</f>
        <v>0</v>
      </c>
      <c r="BA20" s="48">
        <f>SUMIF(pm!$EB$7:$FL$7,BA$7,pm!$EB19:$FL19)</f>
        <v>0</v>
      </c>
      <c r="BB20" s="51">
        <f t="shared" si="3"/>
        <v>0</v>
      </c>
      <c r="BC20" s="48"/>
      <c r="BD20" s="49"/>
      <c r="BE20" s="49"/>
      <c r="BF20" s="49"/>
      <c r="BG20" s="49"/>
      <c r="BH20" s="49"/>
      <c r="BI20" s="49"/>
      <c r="BJ20" s="49"/>
      <c r="BK20" s="49"/>
      <c r="BL20" s="49"/>
      <c r="BM20" s="49"/>
      <c r="BN20" s="49"/>
      <c r="BO20" s="50"/>
      <c r="BP20" s="51">
        <f t="shared" si="4"/>
        <v>0</v>
      </c>
      <c r="BQ20" s="52">
        <f t="shared" si="5"/>
        <v>0</v>
      </c>
      <c r="BR20" s="53">
        <f t="shared" si="6"/>
        <v>0</v>
      </c>
      <c r="BS20" s="53"/>
      <c r="BT20" s="54">
        <f>(coal!BD18+coal!BP18)-BR20</f>
        <v>0</v>
      </c>
      <c r="BU20" s="55"/>
    </row>
    <row r="21" spans="2:73">
      <c r="B21" s="56">
        <f t="shared" si="7"/>
        <v>45151</v>
      </c>
      <c r="C21" s="49">
        <f>SUMIF(pm!$CR$7:$DH$7,C$7,pm!$CR20:$DH20)</f>
        <v>0</v>
      </c>
      <c r="D21" s="49">
        <f>SUMIF(pm!$CR$7:$DH$7,D$7,pm!$CR20:$DH20)</f>
        <v>0</v>
      </c>
      <c r="E21" s="49">
        <f>SUMIF(pm!$CR$7:$DH$7,E$7,pm!$CR20:$DH20)</f>
        <v>0</v>
      </c>
      <c r="F21" s="49">
        <f>SUMIF(pm!$CR$7:$DH$7,F$7,pm!$CR20:$DH20)</f>
        <v>0</v>
      </c>
      <c r="G21" s="49">
        <f>SUMIF(pm!$CR$7:$DH$7,G$7,pm!$CR20:$DH20)</f>
        <v>0</v>
      </c>
      <c r="H21" s="49">
        <f>SUMIF(pm!$CR$7:$DH$7,H$7,pm!$CR20:$DH20)</f>
        <v>0</v>
      </c>
      <c r="I21" s="49">
        <f>SUMIF(pm!$CR$7:$DH$7,I$7,pm!$CR20:$DH20)</f>
        <v>0</v>
      </c>
      <c r="J21" s="49">
        <f>SUMIF(pm!$CR$7:$DH$7,J$7,pm!$CR20:$DH20)</f>
        <v>0</v>
      </c>
      <c r="K21" s="49">
        <f>SUMIF(pm!$CR$7:$DH$7,K$7,pm!$CR20:$DH20)</f>
        <v>0</v>
      </c>
      <c r="L21" s="49">
        <f>SUMIF(pm!$CR$7:$DH$7,L$7,pm!$CR20:$DH20)</f>
        <v>0</v>
      </c>
      <c r="M21" s="49">
        <f>SUMIF(pm!$CR$7:$DH$7,M$7,pm!$CR20:$DH20)</f>
        <v>0</v>
      </c>
      <c r="N21" s="49">
        <f>SUMIF(pm!$CR$7:$DH$7,N$7,pm!$CR20:$DH20)</f>
        <v>0</v>
      </c>
      <c r="O21" s="49">
        <f>SUMIF(pm!$CR$7:$DH$7,O$7,pm!$CR20:$DH20)</f>
        <v>0</v>
      </c>
      <c r="P21" s="49">
        <f>SUMIF(pm!$CR$7:$DH$7,P$7,pm!$CR20:$DH20)</f>
        <v>0</v>
      </c>
      <c r="Q21" s="49">
        <f>SUMIF(pm!$CR$7:$DH$7,Q$7,pm!$CR20:$DH20)</f>
        <v>0</v>
      </c>
      <c r="R21" s="51">
        <f t="shared" si="0"/>
        <v>0</v>
      </c>
      <c r="S21" s="49">
        <f>SUMIF(pm!$DJ$7:$DZ$7,S$7,pm!$DJ20:$DZ20)</f>
        <v>0</v>
      </c>
      <c r="T21" s="49">
        <f>SUMIF(pm!$DJ$7:$DZ$7,T$7,pm!$DJ20:$DZ20)</f>
        <v>0</v>
      </c>
      <c r="U21" s="49">
        <f>SUMIF(pm!$DJ$7:$DZ$7,U$7,pm!$DJ20:$DZ20)</f>
        <v>0</v>
      </c>
      <c r="V21" s="49">
        <f>SUMIF(pm!$DJ$7:$DZ$7,V$7,pm!$DJ20:$DZ20)</f>
        <v>0</v>
      </c>
      <c r="W21" s="49">
        <f>SUMIF(pm!$DJ$7:$DZ$7,W$7,pm!$DJ20:$DZ20)</f>
        <v>0</v>
      </c>
      <c r="X21" s="49">
        <f>SUMIF(pm!$DJ$7:$DZ$7,X$7,pm!$DJ20:$DZ20)</f>
        <v>0</v>
      </c>
      <c r="Y21" s="49">
        <f>SUMIF(pm!$DJ$7:$DZ$7,Y$7,pm!$DJ20:$DZ20)</f>
        <v>0</v>
      </c>
      <c r="Z21" s="49">
        <f>SUMIF(pm!$DJ$7:$DZ$7,Z$7,pm!$DJ20:$DZ20)</f>
        <v>0</v>
      </c>
      <c r="AA21" s="49">
        <f>SUMIF(pm!$DJ$7:$DZ$7,AA$7,pm!$DJ20:$DZ20)</f>
        <v>0</v>
      </c>
      <c r="AB21" s="49">
        <f>SUMIF(pm!$DJ$7:$DZ$7,AB$7,pm!$DJ20:$DZ20)</f>
        <v>0</v>
      </c>
      <c r="AC21" s="49">
        <f>SUMIF(pm!$DJ$7:$DZ$7,AC$7,pm!$DJ20:$DZ20)</f>
        <v>0</v>
      </c>
      <c r="AD21" s="49">
        <f>SUMIF(pm!$DJ$7:$DZ$7,AD$7,pm!$DJ20:$DZ20)</f>
        <v>0</v>
      </c>
      <c r="AE21" s="49">
        <f>SUMIF(pm!$DJ$7:$DZ$7,AE$7,pm!$DJ20:$DZ20)</f>
        <v>0</v>
      </c>
      <c r="AF21" s="49">
        <f>SUMIF(pm!$DJ$7:$DZ$7,AF$7,pm!$DJ20:$DZ20)</f>
        <v>0</v>
      </c>
      <c r="AG21" s="49">
        <f>SUMIF(pm!$DJ$7:$DZ$7,AG$7,pm!$DJ20:$DZ20)</f>
        <v>0</v>
      </c>
      <c r="AH21" s="51">
        <f t="shared" si="1"/>
        <v>0</v>
      </c>
      <c r="AI21" s="52">
        <f t="shared" si="2"/>
        <v>0</v>
      </c>
      <c r="AJ21" s="48">
        <f>SUMIF(pm!$EB$7:$FL$7,AJ$7,pm!$EB20:$FL20)</f>
        <v>0</v>
      </c>
      <c r="AK21" s="48">
        <f>SUMIF(pm!$EB$7:$FL$7,AK$7,pm!$EB20:$FL20)</f>
        <v>0</v>
      </c>
      <c r="AL21" s="48">
        <f>SUMIF(pm!$EB$7:$FL$7,AL$7,pm!$EB20:$FL20)</f>
        <v>0</v>
      </c>
      <c r="AM21" s="48">
        <f>SUMIF(pm!$EB$7:$FL$7,AM$7,pm!$EB20:$FL20)</f>
        <v>0</v>
      </c>
      <c r="AN21" s="48">
        <f>SUMIF(pm!$EB$7:$FL$7,AN$7,pm!$EB20:$FL20)</f>
        <v>0</v>
      </c>
      <c r="AO21" s="48">
        <f>SUMIF(pm!$EB$7:$FL$7,AO$7,pm!$EB20:$FL20)</f>
        <v>0</v>
      </c>
      <c r="AP21" s="48">
        <f>SUMIF(pm!$EB$7:$FL$7,AP$7,pm!$EB20:$FL20)</f>
        <v>0</v>
      </c>
      <c r="AQ21" s="48">
        <f>SUMIF(pm!$EB$7:$FL$7,AQ$7,pm!$EB20:$FL20)</f>
        <v>0</v>
      </c>
      <c r="AR21" s="48">
        <f>SUMIF(pm!$EB$7:$FL$7,AR$7,pm!$EB20:$FL20)</f>
        <v>0</v>
      </c>
      <c r="AS21" s="48">
        <f>SUMIF(pm!$EB$7:$FL$7,AS$7,pm!$EB20:$FL20)</f>
        <v>0</v>
      </c>
      <c r="AT21" s="48">
        <f>SUMIF(pm!$EB$7:$FL$7,AT$7,pm!$EB20:$FL20)</f>
        <v>0</v>
      </c>
      <c r="AU21" s="48">
        <f>SUMIF(pm!$EB$7:$FL$7,AU$7,pm!$EB20:$FL20)</f>
        <v>0</v>
      </c>
      <c r="AV21" s="48">
        <f>SUMIF(pm!$EB$7:$FL$7,AV$7,pm!$EB20:$FL20)</f>
        <v>0</v>
      </c>
      <c r="AW21" s="48">
        <f>SUMIF(pm!$EB$7:$FL$7,AW$7,pm!$EB20:$FL20)</f>
        <v>0</v>
      </c>
      <c r="AX21" s="48">
        <f>SUMIF(pm!$EB$7:$FL$7,AX$7,pm!$EB20:$FL20)</f>
        <v>0</v>
      </c>
      <c r="AY21" s="48">
        <f>SUMIF(pm!$EB$7:$FL$7,AY$7,pm!$EB20:$FL20)</f>
        <v>0</v>
      </c>
      <c r="AZ21" s="48">
        <f>SUMIF(pm!$EB$7:$FL$7,AZ$7,pm!$EB20:$FL20)</f>
        <v>0</v>
      </c>
      <c r="BA21" s="48">
        <f>SUMIF(pm!$EB$7:$FL$7,BA$7,pm!$EB20:$FL20)</f>
        <v>0</v>
      </c>
      <c r="BB21" s="51">
        <f t="shared" si="3"/>
        <v>0</v>
      </c>
      <c r="BC21" s="48"/>
      <c r="BD21" s="49"/>
      <c r="BE21" s="49"/>
      <c r="BF21" s="49"/>
      <c r="BG21" s="49"/>
      <c r="BH21" s="49"/>
      <c r="BI21" s="49"/>
      <c r="BJ21" s="49"/>
      <c r="BK21" s="49"/>
      <c r="BL21" s="49"/>
      <c r="BM21" s="49"/>
      <c r="BN21" s="49"/>
      <c r="BO21" s="50"/>
      <c r="BP21" s="51">
        <f t="shared" si="4"/>
        <v>0</v>
      </c>
      <c r="BQ21" s="52">
        <f t="shared" si="5"/>
        <v>0</v>
      </c>
      <c r="BR21" s="53">
        <f t="shared" si="6"/>
        <v>0</v>
      </c>
      <c r="BS21" s="53"/>
      <c r="BT21" s="54">
        <f>(coal!BD19+coal!BP19)-BR21</f>
        <v>0</v>
      </c>
      <c r="BU21" s="55"/>
    </row>
    <row r="22" spans="2:73" ht="12" customHeight="1">
      <c r="B22" s="56">
        <f t="shared" si="7"/>
        <v>45152</v>
      </c>
      <c r="C22" s="49">
        <f>SUMIF(pm!$CR$7:$DH$7,C$7,pm!$CR21:$DH21)</f>
        <v>0</v>
      </c>
      <c r="D22" s="49">
        <f>SUMIF(pm!$CR$7:$DH$7,D$7,pm!$CR21:$DH21)</f>
        <v>0</v>
      </c>
      <c r="E22" s="49">
        <f>SUMIF(pm!$CR$7:$DH$7,E$7,pm!$CR21:$DH21)</f>
        <v>0</v>
      </c>
      <c r="F22" s="49">
        <f>SUMIF(pm!$CR$7:$DH$7,F$7,pm!$CR21:$DH21)</f>
        <v>0</v>
      </c>
      <c r="G22" s="49">
        <f>SUMIF(pm!$CR$7:$DH$7,G$7,pm!$CR21:$DH21)</f>
        <v>0</v>
      </c>
      <c r="H22" s="49">
        <f>SUMIF(pm!$CR$7:$DH$7,H$7,pm!$CR21:$DH21)</f>
        <v>0</v>
      </c>
      <c r="I22" s="49">
        <f>SUMIF(pm!$CR$7:$DH$7,I$7,pm!$CR21:$DH21)</f>
        <v>0</v>
      </c>
      <c r="J22" s="49">
        <f>SUMIF(pm!$CR$7:$DH$7,J$7,pm!$CR21:$DH21)</f>
        <v>0</v>
      </c>
      <c r="K22" s="49">
        <f>SUMIF(pm!$CR$7:$DH$7,K$7,pm!$CR21:$DH21)</f>
        <v>0</v>
      </c>
      <c r="L22" s="49">
        <f>SUMIF(pm!$CR$7:$DH$7,L$7,pm!$CR21:$DH21)</f>
        <v>0</v>
      </c>
      <c r="M22" s="49">
        <f>SUMIF(pm!$CR$7:$DH$7,M$7,pm!$CR21:$DH21)</f>
        <v>0</v>
      </c>
      <c r="N22" s="49">
        <f>SUMIF(pm!$CR$7:$DH$7,N$7,pm!$CR21:$DH21)</f>
        <v>0</v>
      </c>
      <c r="O22" s="49">
        <f>SUMIF(pm!$CR$7:$DH$7,O$7,pm!$CR21:$DH21)</f>
        <v>0</v>
      </c>
      <c r="P22" s="49">
        <f>SUMIF(pm!$CR$7:$DH$7,P$7,pm!$CR21:$DH21)</f>
        <v>0</v>
      </c>
      <c r="Q22" s="49">
        <f>SUMIF(pm!$CR$7:$DH$7,Q$7,pm!$CR21:$DH21)</f>
        <v>0</v>
      </c>
      <c r="R22" s="51">
        <f t="shared" si="0"/>
        <v>0</v>
      </c>
      <c r="S22" s="49">
        <f>SUMIF(pm!$DJ$7:$DZ$7,S$7,pm!$DJ21:$DZ21)</f>
        <v>0</v>
      </c>
      <c r="T22" s="49">
        <f>SUMIF(pm!$DJ$7:$DZ$7,T$7,pm!$DJ21:$DZ21)</f>
        <v>0</v>
      </c>
      <c r="U22" s="49">
        <f>SUMIF(pm!$DJ$7:$DZ$7,U$7,pm!$DJ21:$DZ21)</f>
        <v>0</v>
      </c>
      <c r="V22" s="49">
        <f>SUMIF(pm!$DJ$7:$DZ$7,V$7,pm!$DJ21:$DZ21)</f>
        <v>0</v>
      </c>
      <c r="W22" s="49">
        <f>SUMIF(pm!$DJ$7:$DZ$7,W$7,pm!$DJ21:$DZ21)</f>
        <v>0</v>
      </c>
      <c r="X22" s="49">
        <f>SUMIF(pm!$DJ$7:$DZ$7,X$7,pm!$DJ21:$DZ21)</f>
        <v>0</v>
      </c>
      <c r="Y22" s="49">
        <f>SUMIF(pm!$DJ$7:$DZ$7,Y$7,pm!$DJ21:$DZ21)</f>
        <v>0</v>
      </c>
      <c r="Z22" s="49">
        <f>SUMIF(pm!$DJ$7:$DZ$7,Z$7,pm!$DJ21:$DZ21)</f>
        <v>0</v>
      </c>
      <c r="AA22" s="49">
        <f>SUMIF(pm!$DJ$7:$DZ$7,AA$7,pm!$DJ21:$DZ21)</f>
        <v>0</v>
      </c>
      <c r="AB22" s="49">
        <f>SUMIF(pm!$DJ$7:$DZ$7,AB$7,pm!$DJ21:$DZ21)</f>
        <v>0</v>
      </c>
      <c r="AC22" s="49">
        <f>SUMIF(pm!$DJ$7:$DZ$7,AC$7,pm!$DJ21:$DZ21)</f>
        <v>0</v>
      </c>
      <c r="AD22" s="49">
        <f>SUMIF(pm!$DJ$7:$DZ$7,AD$7,pm!$DJ21:$DZ21)</f>
        <v>0</v>
      </c>
      <c r="AE22" s="49">
        <f>SUMIF(pm!$DJ$7:$DZ$7,AE$7,pm!$DJ21:$DZ21)</f>
        <v>0</v>
      </c>
      <c r="AF22" s="49">
        <f>SUMIF(pm!$DJ$7:$DZ$7,AF$7,pm!$DJ21:$DZ21)</f>
        <v>0</v>
      </c>
      <c r="AG22" s="49">
        <f>SUMIF(pm!$DJ$7:$DZ$7,AG$7,pm!$DJ21:$DZ21)</f>
        <v>0</v>
      </c>
      <c r="AH22" s="51">
        <f t="shared" si="1"/>
        <v>0</v>
      </c>
      <c r="AI22" s="52">
        <f t="shared" si="2"/>
        <v>0</v>
      </c>
      <c r="AJ22" s="48">
        <f>SUMIF(pm!$EB$7:$FL$7,AJ$7,pm!$EB21:$FL21)</f>
        <v>0</v>
      </c>
      <c r="AK22" s="48">
        <f>SUMIF(pm!$EB$7:$FL$7,AK$7,pm!$EB21:$FL21)</f>
        <v>0</v>
      </c>
      <c r="AL22" s="48">
        <f>SUMIF(pm!$EB$7:$FL$7,AL$7,pm!$EB21:$FL21)</f>
        <v>0</v>
      </c>
      <c r="AM22" s="48">
        <f>SUMIF(pm!$EB$7:$FL$7,AM$7,pm!$EB21:$FL21)</f>
        <v>0</v>
      </c>
      <c r="AN22" s="48">
        <f>SUMIF(pm!$EB$7:$FL$7,AN$7,pm!$EB21:$FL21)</f>
        <v>0</v>
      </c>
      <c r="AO22" s="48">
        <f>SUMIF(pm!$EB$7:$FL$7,AO$7,pm!$EB21:$FL21)</f>
        <v>0</v>
      </c>
      <c r="AP22" s="48">
        <f>SUMIF(pm!$EB$7:$FL$7,AP$7,pm!$EB21:$FL21)</f>
        <v>0</v>
      </c>
      <c r="AQ22" s="48">
        <f>SUMIF(pm!$EB$7:$FL$7,AQ$7,pm!$EB21:$FL21)</f>
        <v>0</v>
      </c>
      <c r="AR22" s="48">
        <f>SUMIF(pm!$EB$7:$FL$7,AR$7,pm!$EB21:$FL21)</f>
        <v>0</v>
      </c>
      <c r="AS22" s="48">
        <f>SUMIF(pm!$EB$7:$FL$7,AS$7,pm!$EB21:$FL21)</f>
        <v>0</v>
      </c>
      <c r="AT22" s="48">
        <f>SUMIF(pm!$EB$7:$FL$7,AT$7,pm!$EB21:$FL21)</f>
        <v>0</v>
      </c>
      <c r="AU22" s="48">
        <f>SUMIF(pm!$EB$7:$FL$7,AU$7,pm!$EB21:$FL21)</f>
        <v>0</v>
      </c>
      <c r="AV22" s="48">
        <f>SUMIF(pm!$EB$7:$FL$7,AV$7,pm!$EB21:$FL21)</f>
        <v>0</v>
      </c>
      <c r="AW22" s="48">
        <f>SUMIF(pm!$EB$7:$FL$7,AW$7,pm!$EB21:$FL21)</f>
        <v>0</v>
      </c>
      <c r="AX22" s="48">
        <f>SUMIF(pm!$EB$7:$FL$7,AX$7,pm!$EB21:$FL21)</f>
        <v>0</v>
      </c>
      <c r="AY22" s="48">
        <f>SUMIF(pm!$EB$7:$FL$7,AY$7,pm!$EB21:$FL21)</f>
        <v>0</v>
      </c>
      <c r="AZ22" s="48">
        <f>SUMIF(pm!$EB$7:$FL$7,AZ$7,pm!$EB21:$FL21)</f>
        <v>0</v>
      </c>
      <c r="BA22" s="48">
        <f>SUMIF(pm!$EB$7:$FL$7,BA$7,pm!$EB21:$FL21)</f>
        <v>0</v>
      </c>
      <c r="BB22" s="51">
        <f t="shared" si="3"/>
        <v>0</v>
      </c>
      <c r="BC22" s="48"/>
      <c r="BD22" s="49"/>
      <c r="BE22" s="49"/>
      <c r="BF22" s="49"/>
      <c r="BG22" s="49"/>
      <c r="BH22" s="49"/>
      <c r="BI22" s="49"/>
      <c r="BJ22" s="49"/>
      <c r="BK22" s="49"/>
      <c r="BL22" s="49"/>
      <c r="BM22" s="49"/>
      <c r="BN22" s="49"/>
      <c r="BO22" s="50"/>
      <c r="BP22" s="51">
        <f t="shared" si="4"/>
        <v>0</v>
      </c>
      <c r="BQ22" s="52">
        <f t="shared" si="5"/>
        <v>0</v>
      </c>
      <c r="BR22" s="53">
        <f t="shared" si="6"/>
        <v>0</v>
      </c>
      <c r="BS22" s="53"/>
      <c r="BT22" s="54">
        <f>(coal!BD20+coal!BP20)-BR22</f>
        <v>0</v>
      </c>
      <c r="BU22" s="55"/>
    </row>
    <row r="23" spans="2:73" ht="12" customHeight="1">
      <c r="B23" s="56">
        <f t="shared" si="7"/>
        <v>45153</v>
      </c>
      <c r="C23" s="49">
        <f>SUMIF(pm!$CR$7:$DH$7,C$7,pm!$CR22:$DH22)</f>
        <v>0</v>
      </c>
      <c r="D23" s="49">
        <f>SUMIF(pm!$CR$7:$DH$7,D$7,pm!$CR22:$DH22)</f>
        <v>0</v>
      </c>
      <c r="E23" s="49">
        <f>SUMIF(pm!$CR$7:$DH$7,E$7,pm!$CR22:$DH22)</f>
        <v>0</v>
      </c>
      <c r="F23" s="49">
        <f>SUMIF(pm!$CR$7:$DH$7,F$7,pm!$CR22:$DH22)</f>
        <v>0</v>
      </c>
      <c r="G23" s="49">
        <f>SUMIF(pm!$CR$7:$DH$7,G$7,pm!$CR22:$DH22)</f>
        <v>0</v>
      </c>
      <c r="H23" s="49">
        <f>SUMIF(pm!$CR$7:$DH$7,H$7,pm!$CR22:$DH22)</f>
        <v>0</v>
      </c>
      <c r="I23" s="49">
        <f>SUMIF(pm!$CR$7:$DH$7,I$7,pm!$CR22:$DH22)</f>
        <v>0</v>
      </c>
      <c r="J23" s="49">
        <f>SUMIF(pm!$CR$7:$DH$7,J$7,pm!$CR22:$DH22)</f>
        <v>0</v>
      </c>
      <c r="K23" s="49">
        <f>SUMIF(pm!$CR$7:$DH$7,K$7,pm!$CR22:$DH22)</f>
        <v>0</v>
      </c>
      <c r="L23" s="49">
        <f>SUMIF(pm!$CR$7:$DH$7,L$7,pm!$CR22:$DH22)</f>
        <v>0</v>
      </c>
      <c r="M23" s="49">
        <f>SUMIF(pm!$CR$7:$DH$7,M$7,pm!$CR22:$DH22)</f>
        <v>0</v>
      </c>
      <c r="N23" s="49">
        <f>SUMIF(pm!$CR$7:$DH$7,N$7,pm!$CR22:$DH22)</f>
        <v>0</v>
      </c>
      <c r="O23" s="49">
        <f>SUMIF(pm!$CR$7:$DH$7,O$7,pm!$CR22:$DH22)</f>
        <v>0</v>
      </c>
      <c r="P23" s="49">
        <f>SUMIF(pm!$CR$7:$DH$7,P$7,pm!$CR22:$DH22)</f>
        <v>0</v>
      </c>
      <c r="Q23" s="49">
        <f>SUMIF(pm!$CR$7:$DH$7,Q$7,pm!$CR22:$DH22)</f>
        <v>0</v>
      </c>
      <c r="R23" s="51">
        <f t="shared" si="0"/>
        <v>0</v>
      </c>
      <c r="S23" s="49">
        <f>SUMIF(pm!$DJ$7:$DZ$7,S$7,pm!$DJ22:$DZ22)</f>
        <v>0</v>
      </c>
      <c r="T23" s="49">
        <f>SUMIF(pm!$DJ$7:$DZ$7,T$7,pm!$DJ22:$DZ22)</f>
        <v>0</v>
      </c>
      <c r="U23" s="49">
        <f>SUMIF(pm!$DJ$7:$DZ$7,U$7,pm!$DJ22:$DZ22)</f>
        <v>0</v>
      </c>
      <c r="V23" s="49">
        <f>SUMIF(pm!$DJ$7:$DZ$7,V$7,pm!$DJ22:$DZ22)</f>
        <v>0</v>
      </c>
      <c r="W23" s="49">
        <f>SUMIF(pm!$DJ$7:$DZ$7,W$7,pm!$DJ22:$DZ22)</f>
        <v>0</v>
      </c>
      <c r="X23" s="49">
        <f>SUMIF(pm!$DJ$7:$DZ$7,X$7,pm!$DJ22:$DZ22)</f>
        <v>0</v>
      </c>
      <c r="Y23" s="49">
        <f>SUMIF(pm!$DJ$7:$DZ$7,Y$7,pm!$DJ22:$DZ22)</f>
        <v>0</v>
      </c>
      <c r="Z23" s="49">
        <f>SUMIF(pm!$DJ$7:$DZ$7,Z$7,pm!$DJ22:$DZ22)</f>
        <v>0</v>
      </c>
      <c r="AA23" s="49">
        <f>SUMIF(pm!$DJ$7:$DZ$7,AA$7,pm!$DJ22:$DZ22)</f>
        <v>0</v>
      </c>
      <c r="AB23" s="49">
        <f>SUMIF(pm!$DJ$7:$DZ$7,AB$7,pm!$DJ22:$DZ22)</f>
        <v>0</v>
      </c>
      <c r="AC23" s="49">
        <f>SUMIF(pm!$DJ$7:$DZ$7,AC$7,pm!$DJ22:$DZ22)</f>
        <v>0</v>
      </c>
      <c r="AD23" s="49">
        <f>SUMIF(pm!$DJ$7:$DZ$7,AD$7,pm!$DJ22:$DZ22)</f>
        <v>0</v>
      </c>
      <c r="AE23" s="49">
        <f>SUMIF(pm!$DJ$7:$DZ$7,AE$7,pm!$DJ22:$DZ22)</f>
        <v>0</v>
      </c>
      <c r="AF23" s="49">
        <f>SUMIF(pm!$DJ$7:$DZ$7,AF$7,pm!$DJ22:$DZ22)</f>
        <v>0</v>
      </c>
      <c r="AG23" s="49">
        <f>SUMIF(pm!$DJ$7:$DZ$7,AG$7,pm!$DJ22:$DZ22)</f>
        <v>0</v>
      </c>
      <c r="AH23" s="51">
        <f t="shared" si="1"/>
        <v>0</v>
      </c>
      <c r="AI23" s="52">
        <f t="shared" si="2"/>
        <v>0</v>
      </c>
      <c r="AJ23" s="48">
        <f>SUMIF(pm!$EB$7:$FL$7,AJ$7,pm!$EB22:$FL22)</f>
        <v>0</v>
      </c>
      <c r="AK23" s="48">
        <f>SUMIF(pm!$EB$7:$FL$7,AK$7,pm!$EB22:$FL22)</f>
        <v>0</v>
      </c>
      <c r="AL23" s="48">
        <f>SUMIF(pm!$EB$7:$FL$7,AL$7,pm!$EB22:$FL22)</f>
        <v>0</v>
      </c>
      <c r="AM23" s="48">
        <f>SUMIF(pm!$EB$7:$FL$7,AM$7,pm!$EB22:$FL22)</f>
        <v>0</v>
      </c>
      <c r="AN23" s="48">
        <f>SUMIF(pm!$EB$7:$FL$7,AN$7,pm!$EB22:$FL22)</f>
        <v>0</v>
      </c>
      <c r="AO23" s="48">
        <f>SUMIF(pm!$EB$7:$FL$7,AO$7,pm!$EB22:$FL22)</f>
        <v>0</v>
      </c>
      <c r="AP23" s="48">
        <f>SUMIF(pm!$EB$7:$FL$7,AP$7,pm!$EB22:$FL22)</f>
        <v>0</v>
      </c>
      <c r="AQ23" s="48">
        <f>SUMIF(pm!$EB$7:$FL$7,AQ$7,pm!$EB22:$FL22)</f>
        <v>0</v>
      </c>
      <c r="AR23" s="48">
        <f>SUMIF(pm!$EB$7:$FL$7,AR$7,pm!$EB22:$FL22)</f>
        <v>0</v>
      </c>
      <c r="AS23" s="48">
        <f>SUMIF(pm!$EB$7:$FL$7,AS$7,pm!$EB22:$FL22)</f>
        <v>0</v>
      </c>
      <c r="AT23" s="48">
        <f>SUMIF(pm!$EB$7:$FL$7,AT$7,pm!$EB22:$FL22)</f>
        <v>0</v>
      </c>
      <c r="AU23" s="48">
        <f>SUMIF(pm!$EB$7:$FL$7,AU$7,pm!$EB22:$FL22)</f>
        <v>0</v>
      </c>
      <c r="AV23" s="48">
        <f>SUMIF(pm!$EB$7:$FL$7,AV$7,pm!$EB22:$FL22)</f>
        <v>0</v>
      </c>
      <c r="AW23" s="48">
        <f>SUMIF(pm!$EB$7:$FL$7,AW$7,pm!$EB22:$FL22)</f>
        <v>0</v>
      </c>
      <c r="AX23" s="48">
        <f>SUMIF(pm!$EB$7:$FL$7,AX$7,pm!$EB22:$FL22)</f>
        <v>0</v>
      </c>
      <c r="AY23" s="48">
        <f>SUMIF(pm!$EB$7:$FL$7,AY$7,pm!$EB22:$FL22)</f>
        <v>0</v>
      </c>
      <c r="AZ23" s="48">
        <f>SUMIF(pm!$EB$7:$FL$7,AZ$7,pm!$EB22:$FL22)</f>
        <v>0</v>
      </c>
      <c r="BA23" s="48">
        <f>SUMIF(pm!$EB$7:$FL$7,BA$7,pm!$EB22:$FL22)</f>
        <v>0</v>
      </c>
      <c r="BB23" s="51">
        <f t="shared" si="3"/>
        <v>0</v>
      </c>
      <c r="BC23" s="48"/>
      <c r="BD23" s="49"/>
      <c r="BE23" s="49"/>
      <c r="BF23" s="49"/>
      <c r="BG23" s="49"/>
      <c r="BH23" s="49"/>
      <c r="BI23" s="49"/>
      <c r="BJ23" s="49"/>
      <c r="BK23" s="49"/>
      <c r="BL23" s="49"/>
      <c r="BM23" s="49"/>
      <c r="BN23" s="49"/>
      <c r="BO23" s="50"/>
      <c r="BP23" s="51">
        <f t="shared" si="4"/>
        <v>0</v>
      </c>
      <c r="BQ23" s="52">
        <f t="shared" si="5"/>
        <v>0</v>
      </c>
      <c r="BR23" s="53">
        <f t="shared" si="6"/>
        <v>0</v>
      </c>
      <c r="BS23" s="53"/>
      <c r="BT23" s="54">
        <f>(coal!BD21+coal!BP21)-BR23</f>
        <v>0</v>
      </c>
      <c r="BU23" s="55"/>
    </row>
    <row r="24" spans="2:73" ht="12" customHeight="1">
      <c r="B24" s="56">
        <f t="shared" si="7"/>
        <v>45154</v>
      </c>
      <c r="C24" s="49">
        <f>SUMIF(pm!$CR$7:$DH$7,C$7,pm!$CR23:$DH23)</f>
        <v>0</v>
      </c>
      <c r="D24" s="49">
        <f>SUMIF(pm!$CR$7:$DH$7,D$7,pm!$CR23:$DH23)</f>
        <v>0</v>
      </c>
      <c r="E24" s="49">
        <f>SUMIF(pm!$CR$7:$DH$7,E$7,pm!$CR23:$DH23)</f>
        <v>0</v>
      </c>
      <c r="F24" s="49">
        <f>SUMIF(pm!$CR$7:$DH$7,F$7,pm!$CR23:$DH23)</f>
        <v>0</v>
      </c>
      <c r="G24" s="49">
        <f>SUMIF(pm!$CR$7:$DH$7,G$7,pm!$CR23:$DH23)</f>
        <v>0</v>
      </c>
      <c r="H24" s="49">
        <f>SUMIF(pm!$CR$7:$DH$7,H$7,pm!$CR23:$DH23)</f>
        <v>0</v>
      </c>
      <c r="I24" s="49">
        <f>SUMIF(pm!$CR$7:$DH$7,I$7,pm!$CR23:$DH23)</f>
        <v>0</v>
      </c>
      <c r="J24" s="49">
        <f>SUMIF(pm!$CR$7:$DH$7,J$7,pm!$CR23:$DH23)</f>
        <v>0</v>
      </c>
      <c r="K24" s="49">
        <f>SUMIF(pm!$CR$7:$DH$7,K$7,pm!$CR23:$DH23)</f>
        <v>0</v>
      </c>
      <c r="L24" s="49">
        <f>SUMIF(pm!$CR$7:$DH$7,L$7,pm!$CR23:$DH23)</f>
        <v>0</v>
      </c>
      <c r="M24" s="49">
        <f>SUMIF(pm!$CR$7:$DH$7,M$7,pm!$CR23:$DH23)</f>
        <v>0</v>
      </c>
      <c r="N24" s="49">
        <f>SUMIF(pm!$CR$7:$DH$7,N$7,pm!$CR23:$DH23)</f>
        <v>0</v>
      </c>
      <c r="O24" s="49">
        <f>SUMIF(pm!$CR$7:$DH$7,O$7,pm!$CR23:$DH23)</f>
        <v>0</v>
      </c>
      <c r="P24" s="49">
        <f>SUMIF(pm!$CR$7:$DH$7,P$7,pm!$CR23:$DH23)</f>
        <v>0</v>
      </c>
      <c r="Q24" s="49">
        <f>SUMIF(pm!$CR$7:$DH$7,Q$7,pm!$CR23:$DH23)</f>
        <v>0</v>
      </c>
      <c r="R24" s="51">
        <f t="shared" si="0"/>
        <v>0</v>
      </c>
      <c r="S24" s="49">
        <f>SUMIF(pm!$DJ$7:$DZ$7,S$7,pm!$DJ23:$DZ23)</f>
        <v>0</v>
      </c>
      <c r="T24" s="49">
        <f>SUMIF(pm!$DJ$7:$DZ$7,T$7,pm!$DJ23:$DZ23)</f>
        <v>0</v>
      </c>
      <c r="U24" s="49">
        <f>SUMIF(pm!$DJ$7:$DZ$7,U$7,pm!$DJ23:$DZ23)</f>
        <v>0</v>
      </c>
      <c r="V24" s="49">
        <f>SUMIF(pm!$DJ$7:$DZ$7,V$7,pm!$DJ23:$DZ23)</f>
        <v>0</v>
      </c>
      <c r="W24" s="49">
        <f>SUMIF(pm!$DJ$7:$DZ$7,W$7,pm!$DJ23:$DZ23)</f>
        <v>0</v>
      </c>
      <c r="X24" s="49">
        <f>SUMIF(pm!$DJ$7:$DZ$7,X$7,pm!$DJ23:$DZ23)</f>
        <v>0</v>
      </c>
      <c r="Y24" s="49">
        <f>SUMIF(pm!$DJ$7:$DZ$7,Y$7,pm!$DJ23:$DZ23)</f>
        <v>0</v>
      </c>
      <c r="Z24" s="49">
        <f>SUMIF(pm!$DJ$7:$DZ$7,Z$7,pm!$DJ23:$DZ23)</f>
        <v>0</v>
      </c>
      <c r="AA24" s="49">
        <f>SUMIF(pm!$DJ$7:$DZ$7,AA$7,pm!$DJ23:$DZ23)</f>
        <v>0</v>
      </c>
      <c r="AB24" s="49">
        <f>SUMIF(pm!$DJ$7:$DZ$7,AB$7,pm!$DJ23:$DZ23)</f>
        <v>0</v>
      </c>
      <c r="AC24" s="49">
        <f>SUMIF(pm!$DJ$7:$DZ$7,AC$7,pm!$DJ23:$DZ23)</f>
        <v>0</v>
      </c>
      <c r="AD24" s="49">
        <f>SUMIF(pm!$DJ$7:$DZ$7,AD$7,pm!$DJ23:$DZ23)</f>
        <v>0</v>
      </c>
      <c r="AE24" s="49">
        <f>SUMIF(pm!$DJ$7:$DZ$7,AE$7,pm!$DJ23:$DZ23)</f>
        <v>0</v>
      </c>
      <c r="AF24" s="49">
        <f>SUMIF(pm!$DJ$7:$DZ$7,AF$7,pm!$DJ23:$DZ23)</f>
        <v>0</v>
      </c>
      <c r="AG24" s="49">
        <f>SUMIF(pm!$DJ$7:$DZ$7,AG$7,pm!$DJ23:$DZ23)</f>
        <v>0</v>
      </c>
      <c r="AH24" s="51">
        <f t="shared" si="1"/>
        <v>0</v>
      </c>
      <c r="AI24" s="52">
        <f t="shared" si="2"/>
        <v>0</v>
      </c>
      <c r="AJ24" s="48">
        <f>SUMIF(pm!$EB$7:$FL$7,AJ$7,pm!$EB23:$FL23)</f>
        <v>0</v>
      </c>
      <c r="AK24" s="48">
        <f>SUMIF(pm!$EB$7:$FL$7,AK$7,pm!$EB23:$FL23)</f>
        <v>0</v>
      </c>
      <c r="AL24" s="48">
        <f>SUMIF(pm!$EB$7:$FL$7,AL$7,pm!$EB23:$FL23)</f>
        <v>0</v>
      </c>
      <c r="AM24" s="48">
        <f>SUMIF(pm!$EB$7:$FL$7,AM$7,pm!$EB23:$FL23)</f>
        <v>0</v>
      </c>
      <c r="AN24" s="48">
        <f>SUMIF(pm!$EB$7:$FL$7,AN$7,pm!$EB23:$FL23)</f>
        <v>0</v>
      </c>
      <c r="AO24" s="48">
        <f>SUMIF(pm!$EB$7:$FL$7,AO$7,pm!$EB23:$FL23)</f>
        <v>0</v>
      </c>
      <c r="AP24" s="48">
        <f>SUMIF(pm!$EB$7:$FL$7,AP$7,pm!$EB23:$FL23)</f>
        <v>0</v>
      </c>
      <c r="AQ24" s="48">
        <f>SUMIF(pm!$EB$7:$FL$7,AQ$7,pm!$EB23:$FL23)</f>
        <v>0</v>
      </c>
      <c r="AR24" s="48">
        <f>SUMIF(pm!$EB$7:$FL$7,AR$7,pm!$EB23:$FL23)</f>
        <v>0</v>
      </c>
      <c r="AS24" s="48">
        <f>SUMIF(pm!$EB$7:$FL$7,AS$7,pm!$EB23:$FL23)</f>
        <v>0</v>
      </c>
      <c r="AT24" s="48">
        <f>SUMIF(pm!$EB$7:$FL$7,AT$7,pm!$EB23:$FL23)</f>
        <v>0</v>
      </c>
      <c r="AU24" s="48">
        <f>SUMIF(pm!$EB$7:$FL$7,AU$7,pm!$EB23:$FL23)</f>
        <v>0</v>
      </c>
      <c r="AV24" s="48">
        <f>SUMIF(pm!$EB$7:$FL$7,AV$7,pm!$EB23:$FL23)</f>
        <v>0</v>
      </c>
      <c r="AW24" s="48">
        <f>SUMIF(pm!$EB$7:$FL$7,AW$7,pm!$EB23:$FL23)</f>
        <v>0</v>
      </c>
      <c r="AX24" s="48">
        <f>SUMIF(pm!$EB$7:$FL$7,AX$7,pm!$EB23:$FL23)</f>
        <v>0</v>
      </c>
      <c r="AY24" s="48">
        <f>SUMIF(pm!$EB$7:$FL$7,AY$7,pm!$EB23:$FL23)</f>
        <v>0</v>
      </c>
      <c r="AZ24" s="48">
        <f>SUMIF(pm!$EB$7:$FL$7,AZ$7,pm!$EB23:$FL23)</f>
        <v>0</v>
      </c>
      <c r="BA24" s="48">
        <f>SUMIF(pm!$EB$7:$FL$7,BA$7,pm!$EB23:$FL23)</f>
        <v>0</v>
      </c>
      <c r="BB24" s="51">
        <f t="shared" si="3"/>
        <v>0</v>
      </c>
      <c r="BC24" s="48"/>
      <c r="BD24" s="49"/>
      <c r="BE24" s="49"/>
      <c r="BF24" s="49"/>
      <c r="BG24" s="49"/>
      <c r="BH24" s="49"/>
      <c r="BI24" s="49"/>
      <c r="BJ24" s="49"/>
      <c r="BK24" s="49"/>
      <c r="BL24" s="49"/>
      <c r="BM24" s="49"/>
      <c r="BN24" s="49"/>
      <c r="BO24" s="50"/>
      <c r="BP24" s="51">
        <f t="shared" si="4"/>
        <v>0</v>
      </c>
      <c r="BQ24" s="52">
        <f t="shared" si="5"/>
        <v>0</v>
      </c>
      <c r="BR24" s="53">
        <f t="shared" si="6"/>
        <v>0</v>
      </c>
      <c r="BS24" s="53"/>
      <c r="BT24" s="54">
        <f>(coal!BD22+coal!BP22)-BR24</f>
        <v>0</v>
      </c>
      <c r="BU24" s="55"/>
    </row>
    <row r="25" spans="2:73" ht="12" customHeight="1">
      <c r="B25" s="56">
        <f t="shared" si="7"/>
        <v>45155</v>
      </c>
      <c r="C25" s="49">
        <f>SUMIF(pm!$CR$7:$DH$7,C$7,pm!$CR24:$DH24)</f>
        <v>0</v>
      </c>
      <c r="D25" s="49">
        <f>SUMIF(pm!$CR$7:$DH$7,D$7,pm!$CR24:$DH24)</f>
        <v>0</v>
      </c>
      <c r="E25" s="49">
        <f>SUMIF(pm!$CR$7:$DH$7,E$7,pm!$CR24:$DH24)</f>
        <v>0</v>
      </c>
      <c r="F25" s="49">
        <f>SUMIF(pm!$CR$7:$DH$7,F$7,pm!$CR24:$DH24)</f>
        <v>0</v>
      </c>
      <c r="G25" s="49">
        <f>SUMIF(pm!$CR$7:$DH$7,G$7,pm!$CR24:$DH24)</f>
        <v>0</v>
      </c>
      <c r="H25" s="49">
        <f>SUMIF(pm!$CR$7:$DH$7,H$7,pm!$CR24:$DH24)</f>
        <v>0</v>
      </c>
      <c r="I25" s="49">
        <f>SUMIF(pm!$CR$7:$DH$7,I$7,pm!$CR24:$DH24)</f>
        <v>0</v>
      </c>
      <c r="J25" s="49">
        <f>SUMIF(pm!$CR$7:$DH$7,J$7,pm!$CR24:$DH24)</f>
        <v>0</v>
      </c>
      <c r="K25" s="49">
        <f>SUMIF(pm!$CR$7:$DH$7,K$7,pm!$CR24:$DH24)</f>
        <v>0</v>
      </c>
      <c r="L25" s="49">
        <f>SUMIF(pm!$CR$7:$DH$7,L$7,pm!$CR24:$DH24)</f>
        <v>0</v>
      </c>
      <c r="M25" s="49">
        <f>SUMIF(pm!$CR$7:$DH$7,M$7,pm!$CR24:$DH24)</f>
        <v>0</v>
      </c>
      <c r="N25" s="49">
        <f>SUMIF(pm!$CR$7:$DH$7,N$7,pm!$CR24:$DH24)</f>
        <v>0</v>
      </c>
      <c r="O25" s="49">
        <f>SUMIF(pm!$CR$7:$DH$7,O$7,pm!$CR24:$DH24)</f>
        <v>0</v>
      </c>
      <c r="P25" s="49">
        <f>SUMIF(pm!$CR$7:$DH$7,P$7,pm!$CR24:$DH24)</f>
        <v>0</v>
      </c>
      <c r="Q25" s="49">
        <f>SUMIF(pm!$CR$7:$DH$7,Q$7,pm!$CR24:$DH24)</f>
        <v>0</v>
      </c>
      <c r="R25" s="51">
        <f t="shared" si="0"/>
        <v>0</v>
      </c>
      <c r="S25" s="49">
        <f>SUMIF(pm!$DJ$7:$DZ$7,S$7,pm!$DJ24:$DZ24)</f>
        <v>0</v>
      </c>
      <c r="T25" s="49">
        <f>SUMIF(pm!$DJ$7:$DZ$7,T$7,pm!$DJ24:$DZ24)</f>
        <v>0</v>
      </c>
      <c r="U25" s="49">
        <f>SUMIF(pm!$DJ$7:$DZ$7,U$7,pm!$DJ24:$DZ24)</f>
        <v>0</v>
      </c>
      <c r="V25" s="49">
        <f>SUMIF(pm!$DJ$7:$DZ$7,V$7,pm!$DJ24:$DZ24)</f>
        <v>0</v>
      </c>
      <c r="W25" s="49">
        <f>SUMIF(pm!$DJ$7:$DZ$7,W$7,pm!$DJ24:$DZ24)</f>
        <v>0</v>
      </c>
      <c r="X25" s="49">
        <f>SUMIF(pm!$DJ$7:$DZ$7,X$7,pm!$DJ24:$DZ24)</f>
        <v>0</v>
      </c>
      <c r="Y25" s="49">
        <f>SUMIF(pm!$DJ$7:$DZ$7,Y$7,pm!$DJ24:$DZ24)</f>
        <v>0</v>
      </c>
      <c r="Z25" s="49">
        <f>SUMIF(pm!$DJ$7:$DZ$7,Z$7,pm!$DJ24:$DZ24)</f>
        <v>0</v>
      </c>
      <c r="AA25" s="49">
        <f>SUMIF(pm!$DJ$7:$DZ$7,AA$7,pm!$DJ24:$DZ24)</f>
        <v>0</v>
      </c>
      <c r="AB25" s="49">
        <f>SUMIF(pm!$DJ$7:$DZ$7,AB$7,pm!$DJ24:$DZ24)</f>
        <v>0</v>
      </c>
      <c r="AC25" s="49">
        <f>SUMIF(pm!$DJ$7:$DZ$7,AC$7,pm!$DJ24:$DZ24)</f>
        <v>0</v>
      </c>
      <c r="AD25" s="49">
        <f>SUMIF(pm!$DJ$7:$DZ$7,AD$7,pm!$DJ24:$DZ24)</f>
        <v>0</v>
      </c>
      <c r="AE25" s="49">
        <f>SUMIF(pm!$DJ$7:$DZ$7,AE$7,pm!$DJ24:$DZ24)</f>
        <v>0</v>
      </c>
      <c r="AF25" s="49">
        <f>SUMIF(pm!$DJ$7:$DZ$7,AF$7,pm!$DJ24:$DZ24)</f>
        <v>0</v>
      </c>
      <c r="AG25" s="49">
        <f>SUMIF(pm!$DJ$7:$DZ$7,AG$7,pm!$DJ24:$DZ24)</f>
        <v>0</v>
      </c>
      <c r="AH25" s="51">
        <f t="shared" si="1"/>
        <v>0</v>
      </c>
      <c r="AI25" s="52">
        <f t="shared" si="2"/>
        <v>0</v>
      </c>
      <c r="AJ25" s="48">
        <f>SUMIF(pm!$EB$7:$FL$7,AJ$7,pm!$EB24:$FL24)</f>
        <v>0</v>
      </c>
      <c r="AK25" s="48">
        <f>SUMIF(pm!$EB$7:$FL$7,AK$7,pm!$EB24:$FL24)</f>
        <v>0</v>
      </c>
      <c r="AL25" s="48">
        <f>SUMIF(pm!$EB$7:$FL$7,AL$7,pm!$EB24:$FL24)</f>
        <v>0</v>
      </c>
      <c r="AM25" s="48">
        <f>SUMIF(pm!$EB$7:$FL$7,AM$7,pm!$EB24:$FL24)</f>
        <v>0</v>
      </c>
      <c r="AN25" s="48">
        <f>SUMIF(pm!$EB$7:$FL$7,AN$7,pm!$EB24:$FL24)</f>
        <v>0</v>
      </c>
      <c r="AO25" s="48">
        <f>SUMIF(pm!$EB$7:$FL$7,AO$7,pm!$EB24:$FL24)</f>
        <v>0</v>
      </c>
      <c r="AP25" s="48">
        <f>SUMIF(pm!$EB$7:$FL$7,AP$7,pm!$EB24:$FL24)</f>
        <v>0</v>
      </c>
      <c r="AQ25" s="48">
        <f>SUMIF(pm!$EB$7:$FL$7,AQ$7,pm!$EB24:$FL24)</f>
        <v>0</v>
      </c>
      <c r="AR25" s="48">
        <f>SUMIF(pm!$EB$7:$FL$7,AR$7,pm!$EB24:$FL24)</f>
        <v>0</v>
      </c>
      <c r="AS25" s="48">
        <f>SUMIF(pm!$EB$7:$FL$7,AS$7,pm!$EB24:$FL24)</f>
        <v>0</v>
      </c>
      <c r="AT25" s="48">
        <f>SUMIF(pm!$EB$7:$FL$7,AT$7,pm!$EB24:$FL24)</f>
        <v>0</v>
      </c>
      <c r="AU25" s="48">
        <f>SUMIF(pm!$EB$7:$FL$7,AU$7,pm!$EB24:$FL24)</f>
        <v>0</v>
      </c>
      <c r="AV25" s="48">
        <f>SUMIF(pm!$EB$7:$FL$7,AV$7,pm!$EB24:$FL24)</f>
        <v>0</v>
      </c>
      <c r="AW25" s="48">
        <f>SUMIF(pm!$EB$7:$FL$7,AW$7,pm!$EB24:$FL24)</f>
        <v>0</v>
      </c>
      <c r="AX25" s="48">
        <f>SUMIF(pm!$EB$7:$FL$7,AX$7,pm!$EB24:$FL24)</f>
        <v>0</v>
      </c>
      <c r="AY25" s="48">
        <f>SUMIF(pm!$EB$7:$FL$7,AY$7,pm!$EB24:$FL24)</f>
        <v>0</v>
      </c>
      <c r="AZ25" s="48">
        <f>SUMIF(pm!$EB$7:$FL$7,AZ$7,pm!$EB24:$FL24)</f>
        <v>0</v>
      </c>
      <c r="BA25" s="48">
        <f>SUMIF(pm!$EB$7:$FL$7,BA$7,pm!$EB24:$FL24)</f>
        <v>0</v>
      </c>
      <c r="BB25" s="51">
        <f t="shared" si="3"/>
        <v>0</v>
      </c>
      <c r="BC25" s="48"/>
      <c r="BD25" s="49"/>
      <c r="BE25" s="49"/>
      <c r="BF25" s="49"/>
      <c r="BG25" s="49"/>
      <c r="BH25" s="49"/>
      <c r="BI25" s="49"/>
      <c r="BJ25" s="49"/>
      <c r="BK25" s="49"/>
      <c r="BL25" s="49"/>
      <c r="BM25" s="49"/>
      <c r="BN25" s="49"/>
      <c r="BO25" s="50"/>
      <c r="BP25" s="51">
        <f t="shared" si="4"/>
        <v>0</v>
      </c>
      <c r="BQ25" s="52">
        <f t="shared" si="5"/>
        <v>0</v>
      </c>
      <c r="BR25" s="53">
        <f t="shared" si="6"/>
        <v>0</v>
      </c>
      <c r="BS25" s="53"/>
      <c r="BT25" s="54">
        <f>(coal!BD23+coal!BP23)-BR25</f>
        <v>0</v>
      </c>
      <c r="BU25" s="55"/>
    </row>
    <row r="26" spans="2:73" ht="12" customHeight="1">
      <c r="B26" s="56">
        <f t="shared" si="7"/>
        <v>45156</v>
      </c>
      <c r="C26" s="49">
        <f>SUMIF(pm!$CR$7:$DH$7,C$7,pm!$CR25:$DH25)</f>
        <v>0</v>
      </c>
      <c r="D26" s="49">
        <f>SUMIF(pm!$CR$7:$DH$7,D$7,pm!$CR25:$DH25)</f>
        <v>0</v>
      </c>
      <c r="E26" s="49">
        <f>SUMIF(pm!$CR$7:$DH$7,E$7,pm!$CR25:$DH25)</f>
        <v>0</v>
      </c>
      <c r="F26" s="49">
        <f>SUMIF(pm!$CR$7:$DH$7,F$7,pm!$CR25:$DH25)</f>
        <v>0</v>
      </c>
      <c r="G26" s="49">
        <f>SUMIF(pm!$CR$7:$DH$7,G$7,pm!$CR25:$DH25)</f>
        <v>0</v>
      </c>
      <c r="H26" s="49">
        <f>SUMIF(pm!$CR$7:$DH$7,H$7,pm!$CR25:$DH25)</f>
        <v>0</v>
      </c>
      <c r="I26" s="49">
        <f>SUMIF(pm!$CR$7:$DH$7,I$7,pm!$CR25:$DH25)</f>
        <v>0</v>
      </c>
      <c r="J26" s="49">
        <f>SUMIF(pm!$CR$7:$DH$7,J$7,pm!$CR25:$DH25)</f>
        <v>0</v>
      </c>
      <c r="K26" s="49">
        <f>SUMIF(pm!$CR$7:$DH$7,K$7,pm!$CR25:$DH25)</f>
        <v>0</v>
      </c>
      <c r="L26" s="49">
        <f>SUMIF(pm!$CR$7:$DH$7,L$7,pm!$CR25:$DH25)</f>
        <v>0</v>
      </c>
      <c r="M26" s="49">
        <f>SUMIF(pm!$CR$7:$DH$7,M$7,pm!$CR25:$DH25)</f>
        <v>0</v>
      </c>
      <c r="N26" s="49">
        <f>SUMIF(pm!$CR$7:$DH$7,N$7,pm!$CR25:$DH25)</f>
        <v>0</v>
      </c>
      <c r="O26" s="49">
        <f>SUMIF(pm!$CR$7:$DH$7,O$7,pm!$CR25:$DH25)</f>
        <v>0</v>
      </c>
      <c r="P26" s="49">
        <f>SUMIF(pm!$CR$7:$DH$7,P$7,pm!$CR25:$DH25)</f>
        <v>0</v>
      </c>
      <c r="Q26" s="49">
        <f>SUMIF(pm!$CR$7:$DH$7,Q$7,pm!$CR25:$DH25)</f>
        <v>0</v>
      </c>
      <c r="R26" s="51">
        <f t="shared" si="0"/>
        <v>0</v>
      </c>
      <c r="S26" s="49">
        <f>SUMIF(pm!$DJ$7:$DZ$7,S$7,pm!$DJ25:$DZ25)</f>
        <v>0</v>
      </c>
      <c r="T26" s="49">
        <f>SUMIF(pm!$DJ$7:$DZ$7,T$7,pm!$DJ25:$DZ25)</f>
        <v>0</v>
      </c>
      <c r="U26" s="49">
        <f>SUMIF(pm!$DJ$7:$DZ$7,U$7,pm!$DJ25:$DZ25)</f>
        <v>0</v>
      </c>
      <c r="V26" s="49">
        <f>SUMIF(pm!$DJ$7:$DZ$7,V$7,pm!$DJ25:$DZ25)</f>
        <v>0</v>
      </c>
      <c r="W26" s="49">
        <f>SUMIF(pm!$DJ$7:$DZ$7,W$7,pm!$DJ25:$DZ25)</f>
        <v>0</v>
      </c>
      <c r="X26" s="49">
        <f>SUMIF(pm!$DJ$7:$DZ$7,X$7,pm!$DJ25:$DZ25)</f>
        <v>0</v>
      </c>
      <c r="Y26" s="49">
        <f>SUMIF(pm!$DJ$7:$DZ$7,Y$7,pm!$DJ25:$DZ25)</f>
        <v>0</v>
      </c>
      <c r="Z26" s="49">
        <f>SUMIF(pm!$DJ$7:$DZ$7,Z$7,pm!$DJ25:$DZ25)</f>
        <v>0</v>
      </c>
      <c r="AA26" s="49">
        <f>SUMIF(pm!$DJ$7:$DZ$7,AA$7,pm!$DJ25:$DZ25)</f>
        <v>0</v>
      </c>
      <c r="AB26" s="49">
        <f>SUMIF(pm!$DJ$7:$DZ$7,AB$7,pm!$DJ25:$DZ25)</f>
        <v>0</v>
      </c>
      <c r="AC26" s="49">
        <f>SUMIF(pm!$DJ$7:$DZ$7,AC$7,pm!$DJ25:$DZ25)</f>
        <v>0</v>
      </c>
      <c r="AD26" s="49">
        <f>SUMIF(pm!$DJ$7:$DZ$7,AD$7,pm!$DJ25:$DZ25)</f>
        <v>0</v>
      </c>
      <c r="AE26" s="49">
        <f>SUMIF(pm!$DJ$7:$DZ$7,AE$7,pm!$DJ25:$DZ25)</f>
        <v>0</v>
      </c>
      <c r="AF26" s="49">
        <f>SUMIF(pm!$DJ$7:$DZ$7,AF$7,pm!$DJ25:$DZ25)</f>
        <v>0</v>
      </c>
      <c r="AG26" s="49">
        <f>SUMIF(pm!$DJ$7:$DZ$7,AG$7,pm!$DJ25:$DZ25)</f>
        <v>0</v>
      </c>
      <c r="AH26" s="51">
        <f t="shared" si="1"/>
        <v>0</v>
      </c>
      <c r="AI26" s="52">
        <f t="shared" si="2"/>
        <v>0</v>
      </c>
      <c r="AJ26" s="48">
        <f>SUMIF(pm!$EB$7:$FL$7,AJ$7,pm!$EB25:$FL25)</f>
        <v>0</v>
      </c>
      <c r="AK26" s="48">
        <f>SUMIF(pm!$EB$7:$FL$7,AK$7,pm!$EB25:$FL25)</f>
        <v>0</v>
      </c>
      <c r="AL26" s="48">
        <f>SUMIF(pm!$EB$7:$FL$7,AL$7,pm!$EB25:$FL25)</f>
        <v>0</v>
      </c>
      <c r="AM26" s="48">
        <f>SUMIF(pm!$EB$7:$FL$7,AM$7,pm!$EB25:$FL25)</f>
        <v>0</v>
      </c>
      <c r="AN26" s="48">
        <f>SUMIF(pm!$EB$7:$FL$7,AN$7,pm!$EB25:$FL25)</f>
        <v>0</v>
      </c>
      <c r="AO26" s="48">
        <f>SUMIF(pm!$EB$7:$FL$7,AO$7,pm!$EB25:$FL25)</f>
        <v>0</v>
      </c>
      <c r="AP26" s="48">
        <f>SUMIF(pm!$EB$7:$FL$7,AP$7,pm!$EB25:$FL25)</f>
        <v>0</v>
      </c>
      <c r="AQ26" s="48">
        <f>SUMIF(pm!$EB$7:$FL$7,AQ$7,pm!$EB25:$FL25)</f>
        <v>0</v>
      </c>
      <c r="AR26" s="48">
        <f>SUMIF(pm!$EB$7:$FL$7,AR$7,pm!$EB25:$FL25)</f>
        <v>0</v>
      </c>
      <c r="AS26" s="48">
        <f>SUMIF(pm!$EB$7:$FL$7,AS$7,pm!$EB25:$FL25)</f>
        <v>0</v>
      </c>
      <c r="AT26" s="48">
        <f>SUMIF(pm!$EB$7:$FL$7,AT$7,pm!$EB25:$FL25)</f>
        <v>0</v>
      </c>
      <c r="AU26" s="48">
        <f>SUMIF(pm!$EB$7:$FL$7,AU$7,pm!$EB25:$FL25)</f>
        <v>0</v>
      </c>
      <c r="AV26" s="48">
        <f>SUMIF(pm!$EB$7:$FL$7,AV$7,pm!$EB25:$FL25)</f>
        <v>0</v>
      </c>
      <c r="AW26" s="48">
        <f>SUMIF(pm!$EB$7:$FL$7,AW$7,pm!$EB25:$FL25)</f>
        <v>0</v>
      </c>
      <c r="AX26" s="48">
        <f>SUMIF(pm!$EB$7:$FL$7,AX$7,pm!$EB25:$FL25)</f>
        <v>0</v>
      </c>
      <c r="AY26" s="48">
        <f>SUMIF(pm!$EB$7:$FL$7,AY$7,pm!$EB25:$FL25)</f>
        <v>0</v>
      </c>
      <c r="AZ26" s="48">
        <f>SUMIF(pm!$EB$7:$FL$7,AZ$7,pm!$EB25:$FL25)</f>
        <v>0</v>
      </c>
      <c r="BA26" s="48">
        <f>SUMIF(pm!$EB$7:$FL$7,BA$7,pm!$EB25:$FL25)</f>
        <v>0</v>
      </c>
      <c r="BB26" s="51">
        <f t="shared" si="3"/>
        <v>0</v>
      </c>
      <c r="BC26" s="48"/>
      <c r="BD26" s="49"/>
      <c r="BE26" s="49"/>
      <c r="BF26" s="49"/>
      <c r="BG26" s="49"/>
      <c r="BH26" s="49"/>
      <c r="BI26" s="49"/>
      <c r="BJ26" s="49"/>
      <c r="BK26" s="49"/>
      <c r="BL26" s="49"/>
      <c r="BM26" s="49"/>
      <c r="BN26" s="49"/>
      <c r="BO26" s="50"/>
      <c r="BP26" s="51">
        <f t="shared" si="4"/>
        <v>0</v>
      </c>
      <c r="BQ26" s="52">
        <f t="shared" si="5"/>
        <v>0</v>
      </c>
      <c r="BR26" s="53">
        <f t="shared" si="6"/>
        <v>0</v>
      </c>
      <c r="BS26" s="53"/>
      <c r="BT26" s="54">
        <f>(coal!BD24+coal!BP24)-BR26</f>
        <v>0</v>
      </c>
      <c r="BU26" s="55"/>
    </row>
    <row r="27" spans="2:73" ht="12" customHeight="1">
      <c r="B27" s="56">
        <f t="shared" si="7"/>
        <v>45157</v>
      </c>
      <c r="C27" s="49">
        <f>SUMIF(pm!$CR$7:$DH$7,C$7,pm!$CR26:$DH26)</f>
        <v>0</v>
      </c>
      <c r="D27" s="49">
        <f>SUMIF(pm!$CR$7:$DH$7,D$7,pm!$CR26:$DH26)</f>
        <v>0</v>
      </c>
      <c r="E27" s="49">
        <f>SUMIF(pm!$CR$7:$DH$7,E$7,pm!$CR26:$DH26)</f>
        <v>0</v>
      </c>
      <c r="F27" s="49">
        <f>SUMIF(pm!$CR$7:$DH$7,F$7,pm!$CR26:$DH26)</f>
        <v>0</v>
      </c>
      <c r="G27" s="49">
        <f>SUMIF(pm!$CR$7:$DH$7,G$7,pm!$CR26:$DH26)</f>
        <v>0</v>
      </c>
      <c r="H27" s="49">
        <f>SUMIF(pm!$CR$7:$DH$7,H$7,pm!$CR26:$DH26)</f>
        <v>0</v>
      </c>
      <c r="I27" s="49">
        <f>SUMIF(pm!$CR$7:$DH$7,I$7,pm!$CR26:$DH26)</f>
        <v>0</v>
      </c>
      <c r="J27" s="49">
        <f>SUMIF(pm!$CR$7:$DH$7,J$7,pm!$CR26:$DH26)</f>
        <v>0</v>
      </c>
      <c r="K27" s="49">
        <f>SUMIF(pm!$CR$7:$DH$7,K$7,pm!$CR26:$DH26)</f>
        <v>0</v>
      </c>
      <c r="L27" s="49">
        <f>SUMIF(pm!$CR$7:$DH$7,L$7,pm!$CR26:$DH26)</f>
        <v>0</v>
      </c>
      <c r="M27" s="49">
        <f>SUMIF(pm!$CR$7:$DH$7,M$7,pm!$CR26:$DH26)</f>
        <v>0</v>
      </c>
      <c r="N27" s="49">
        <f>SUMIF(pm!$CR$7:$DH$7,N$7,pm!$CR26:$DH26)</f>
        <v>0</v>
      </c>
      <c r="O27" s="49">
        <f>SUMIF(pm!$CR$7:$DH$7,O$7,pm!$CR26:$DH26)</f>
        <v>0</v>
      </c>
      <c r="P27" s="49">
        <f>SUMIF(pm!$CR$7:$DH$7,P$7,pm!$CR26:$DH26)</f>
        <v>0</v>
      </c>
      <c r="Q27" s="49">
        <f>SUMIF(pm!$CR$7:$DH$7,Q$7,pm!$CR26:$DH26)</f>
        <v>0</v>
      </c>
      <c r="R27" s="51">
        <f t="shared" si="0"/>
        <v>0</v>
      </c>
      <c r="S27" s="49">
        <f>SUMIF(pm!$DJ$7:$DZ$7,S$7,pm!$DJ26:$DZ26)</f>
        <v>0</v>
      </c>
      <c r="T27" s="49">
        <f>SUMIF(pm!$DJ$7:$DZ$7,T$7,pm!$DJ26:$DZ26)</f>
        <v>0</v>
      </c>
      <c r="U27" s="49">
        <f>SUMIF(pm!$DJ$7:$DZ$7,U$7,pm!$DJ26:$DZ26)</f>
        <v>0</v>
      </c>
      <c r="V27" s="49">
        <f>SUMIF(pm!$DJ$7:$DZ$7,V$7,pm!$DJ26:$DZ26)</f>
        <v>0</v>
      </c>
      <c r="W27" s="49">
        <f>SUMIF(pm!$DJ$7:$DZ$7,W$7,pm!$DJ26:$DZ26)</f>
        <v>0</v>
      </c>
      <c r="X27" s="49">
        <f>SUMIF(pm!$DJ$7:$DZ$7,X$7,pm!$DJ26:$DZ26)</f>
        <v>0</v>
      </c>
      <c r="Y27" s="49">
        <f>SUMIF(pm!$DJ$7:$DZ$7,Y$7,pm!$DJ26:$DZ26)</f>
        <v>0</v>
      </c>
      <c r="Z27" s="49">
        <f>SUMIF(pm!$DJ$7:$DZ$7,Z$7,pm!$DJ26:$DZ26)</f>
        <v>0</v>
      </c>
      <c r="AA27" s="49">
        <f>SUMIF(pm!$DJ$7:$DZ$7,AA$7,pm!$DJ26:$DZ26)</f>
        <v>0</v>
      </c>
      <c r="AB27" s="49">
        <f>SUMIF(pm!$DJ$7:$DZ$7,AB$7,pm!$DJ26:$DZ26)</f>
        <v>0</v>
      </c>
      <c r="AC27" s="49">
        <f>SUMIF(pm!$DJ$7:$DZ$7,AC$7,pm!$DJ26:$DZ26)</f>
        <v>0</v>
      </c>
      <c r="AD27" s="49">
        <f>SUMIF(pm!$DJ$7:$DZ$7,AD$7,pm!$DJ26:$DZ26)</f>
        <v>0</v>
      </c>
      <c r="AE27" s="49">
        <f>SUMIF(pm!$DJ$7:$DZ$7,AE$7,pm!$DJ26:$DZ26)</f>
        <v>0</v>
      </c>
      <c r="AF27" s="49">
        <f>SUMIF(pm!$DJ$7:$DZ$7,AF$7,pm!$DJ26:$DZ26)</f>
        <v>0</v>
      </c>
      <c r="AG27" s="49">
        <f>SUMIF(pm!$DJ$7:$DZ$7,AG$7,pm!$DJ26:$DZ26)</f>
        <v>0</v>
      </c>
      <c r="AH27" s="51">
        <f t="shared" si="1"/>
        <v>0</v>
      </c>
      <c r="AI27" s="52">
        <f t="shared" si="2"/>
        <v>0</v>
      </c>
      <c r="AJ27" s="48">
        <f>SUMIF(pm!$EB$7:$FL$7,AJ$7,pm!$EB26:$FL26)</f>
        <v>0</v>
      </c>
      <c r="AK27" s="48">
        <f>SUMIF(pm!$EB$7:$FL$7,AK$7,pm!$EB26:$FL26)</f>
        <v>0</v>
      </c>
      <c r="AL27" s="48">
        <f>SUMIF(pm!$EB$7:$FL$7,AL$7,pm!$EB26:$FL26)</f>
        <v>0</v>
      </c>
      <c r="AM27" s="48">
        <f>SUMIF(pm!$EB$7:$FL$7,AM$7,pm!$EB26:$FL26)</f>
        <v>0</v>
      </c>
      <c r="AN27" s="48">
        <f>SUMIF(pm!$EB$7:$FL$7,AN$7,pm!$EB26:$FL26)</f>
        <v>0</v>
      </c>
      <c r="AO27" s="48">
        <f>SUMIF(pm!$EB$7:$FL$7,AO$7,pm!$EB26:$FL26)</f>
        <v>0</v>
      </c>
      <c r="AP27" s="48">
        <f>SUMIF(pm!$EB$7:$FL$7,AP$7,pm!$EB26:$FL26)</f>
        <v>0</v>
      </c>
      <c r="AQ27" s="48">
        <f>SUMIF(pm!$EB$7:$FL$7,AQ$7,pm!$EB26:$FL26)</f>
        <v>0</v>
      </c>
      <c r="AR27" s="48">
        <f>SUMIF(pm!$EB$7:$FL$7,AR$7,pm!$EB26:$FL26)</f>
        <v>0</v>
      </c>
      <c r="AS27" s="48">
        <f>SUMIF(pm!$EB$7:$FL$7,AS$7,pm!$EB26:$FL26)</f>
        <v>0</v>
      </c>
      <c r="AT27" s="48">
        <f>SUMIF(pm!$EB$7:$FL$7,AT$7,pm!$EB26:$FL26)</f>
        <v>0</v>
      </c>
      <c r="AU27" s="48">
        <f>SUMIF(pm!$EB$7:$FL$7,AU$7,pm!$EB26:$FL26)</f>
        <v>0</v>
      </c>
      <c r="AV27" s="48">
        <f>SUMIF(pm!$EB$7:$FL$7,AV$7,pm!$EB26:$FL26)</f>
        <v>0</v>
      </c>
      <c r="AW27" s="48">
        <f>SUMIF(pm!$EB$7:$FL$7,AW$7,pm!$EB26:$FL26)</f>
        <v>0</v>
      </c>
      <c r="AX27" s="48">
        <f>SUMIF(pm!$EB$7:$FL$7,AX$7,pm!$EB26:$FL26)</f>
        <v>0</v>
      </c>
      <c r="AY27" s="48">
        <f>SUMIF(pm!$EB$7:$FL$7,AY$7,pm!$EB26:$FL26)</f>
        <v>0</v>
      </c>
      <c r="AZ27" s="48">
        <f>SUMIF(pm!$EB$7:$FL$7,AZ$7,pm!$EB26:$FL26)</f>
        <v>0</v>
      </c>
      <c r="BA27" s="48">
        <f>SUMIF(pm!$EB$7:$FL$7,BA$7,pm!$EB26:$FL26)</f>
        <v>0</v>
      </c>
      <c r="BB27" s="51">
        <f t="shared" si="3"/>
        <v>0</v>
      </c>
      <c r="BC27" s="48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50"/>
      <c r="BP27" s="51">
        <f t="shared" si="4"/>
        <v>0</v>
      </c>
      <c r="BQ27" s="52">
        <f t="shared" si="5"/>
        <v>0</v>
      </c>
      <c r="BR27" s="53">
        <f t="shared" si="6"/>
        <v>0</v>
      </c>
      <c r="BS27" s="53"/>
      <c r="BT27" s="54">
        <f>(coal!BD25+coal!BP25)-BR27</f>
        <v>0</v>
      </c>
      <c r="BU27" s="55"/>
    </row>
    <row r="28" spans="2:73" ht="12" customHeight="1">
      <c r="B28" s="56">
        <f t="shared" si="7"/>
        <v>45158</v>
      </c>
      <c r="C28" s="49">
        <f>SUMIF(pm!$CR$7:$DH$7,C$7,pm!$CR27:$DH27)</f>
        <v>0</v>
      </c>
      <c r="D28" s="49">
        <f>SUMIF(pm!$CR$7:$DH$7,D$7,pm!$CR27:$DH27)</f>
        <v>0</v>
      </c>
      <c r="E28" s="49">
        <f>SUMIF(pm!$CR$7:$DH$7,E$7,pm!$CR27:$DH27)</f>
        <v>0</v>
      </c>
      <c r="F28" s="49">
        <f>SUMIF(pm!$CR$7:$DH$7,F$7,pm!$CR27:$DH27)</f>
        <v>0</v>
      </c>
      <c r="G28" s="49">
        <f>SUMIF(pm!$CR$7:$DH$7,G$7,pm!$CR27:$DH27)</f>
        <v>0</v>
      </c>
      <c r="H28" s="49">
        <f>SUMIF(pm!$CR$7:$DH$7,H$7,pm!$CR27:$DH27)</f>
        <v>0</v>
      </c>
      <c r="I28" s="49">
        <f>SUMIF(pm!$CR$7:$DH$7,I$7,pm!$CR27:$DH27)</f>
        <v>0</v>
      </c>
      <c r="J28" s="49">
        <f>SUMIF(pm!$CR$7:$DH$7,J$7,pm!$CR27:$DH27)</f>
        <v>0</v>
      </c>
      <c r="K28" s="49">
        <f>SUMIF(pm!$CR$7:$DH$7,K$7,pm!$CR27:$DH27)</f>
        <v>0</v>
      </c>
      <c r="L28" s="49">
        <f>SUMIF(pm!$CR$7:$DH$7,L$7,pm!$CR27:$DH27)</f>
        <v>0</v>
      </c>
      <c r="M28" s="49">
        <f>SUMIF(pm!$CR$7:$DH$7,M$7,pm!$CR27:$DH27)</f>
        <v>0</v>
      </c>
      <c r="N28" s="49">
        <f>SUMIF(pm!$CR$7:$DH$7,N$7,pm!$CR27:$DH27)</f>
        <v>0</v>
      </c>
      <c r="O28" s="49">
        <f>SUMIF(pm!$CR$7:$DH$7,O$7,pm!$CR27:$DH27)</f>
        <v>0</v>
      </c>
      <c r="P28" s="49">
        <f>SUMIF(pm!$CR$7:$DH$7,P$7,pm!$CR27:$DH27)</f>
        <v>0</v>
      </c>
      <c r="Q28" s="49">
        <f>SUMIF(pm!$CR$7:$DH$7,Q$7,pm!$CR27:$DH27)</f>
        <v>0</v>
      </c>
      <c r="R28" s="51">
        <f t="shared" si="0"/>
        <v>0</v>
      </c>
      <c r="S28" s="49">
        <f>SUMIF(pm!$DJ$7:$DZ$7,S$7,pm!$DJ27:$DZ27)</f>
        <v>0</v>
      </c>
      <c r="T28" s="49">
        <f>SUMIF(pm!$DJ$7:$DZ$7,T$7,pm!$DJ27:$DZ27)</f>
        <v>0</v>
      </c>
      <c r="U28" s="49">
        <f>SUMIF(pm!$DJ$7:$DZ$7,U$7,pm!$DJ27:$DZ27)</f>
        <v>0</v>
      </c>
      <c r="V28" s="49">
        <f>SUMIF(pm!$DJ$7:$DZ$7,V$7,pm!$DJ27:$DZ27)</f>
        <v>0</v>
      </c>
      <c r="W28" s="49">
        <f>SUMIF(pm!$DJ$7:$DZ$7,W$7,pm!$DJ27:$DZ27)</f>
        <v>0</v>
      </c>
      <c r="X28" s="49">
        <f>SUMIF(pm!$DJ$7:$DZ$7,X$7,pm!$DJ27:$DZ27)</f>
        <v>0</v>
      </c>
      <c r="Y28" s="49">
        <f>SUMIF(pm!$DJ$7:$DZ$7,Y$7,pm!$DJ27:$DZ27)</f>
        <v>0</v>
      </c>
      <c r="Z28" s="49">
        <f>SUMIF(pm!$DJ$7:$DZ$7,Z$7,pm!$DJ27:$DZ27)</f>
        <v>0</v>
      </c>
      <c r="AA28" s="49">
        <f>SUMIF(pm!$DJ$7:$DZ$7,AA$7,pm!$DJ27:$DZ27)</f>
        <v>0</v>
      </c>
      <c r="AB28" s="49">
        <f>SUMIF(pm!$DJ$7:$DZ$7,AB$7,pm!$DJ27:$DZ27)</f>
        <v>0</v>
      </c>
      <c r="AC28" s="49">
        <f>SUMIF(pm!$DJ$7:$DZ$7,AC$7,pm!$DJ27:$DZ27)</f>
        <v>0</v>
      </c>
      <c r="AD28" s="49">
        <f>SUMIF(pm!$DJ$7:$DZ$7,AD$7,pm!$DJ27:$DZ27)</f>
        <v>0</v>
      </c>
      <c r="AE28" s="49">
        <f>SUMIF(pm!$DJ$7:$DZ$7,AE$7,pm!$DJ27:$DZ27)</f>
        <v>0</v>
      </c>
      <c r="AF28" s="49">
        <f>SUMIF(pm!$DJ$7:$DZ$7,AF$7,pm!$DJ27:$DZ27)</f>
        <v>0</v>
      </c>
      <c r="AG28" s="49">
        <f>SUMIF(pm!$DJ$7:$DZ$7,AG$7,pm!$DJ27:$DZ27)</f>
        <v>0</v>
      </c>
      <c r="AH28" s="51">
        <f t="shared" si="1"/>
        <v>0</v>
      </c>
      <c r="AI28" s="52">
        <f t="shared" si="2"/>
        <v>0</v>
      </c>
      <c r="AJ28" s="48">
        <f>SUMIF(pm!$EB$7:$FL$7,AJ$7,pm!$EB27:$FL27)</f>
        <v>0</v>
      </c>
      <c r="AK28" s="48">
        <f>SUMIF(pm!$EB$7:$FL$7,AK$7,pm!$EB27:$FL27)</f>
        <v>0</v>
      </c>
      <c r="AL28" s="48">
        <f>SUMIF(pm!$EB$7:$FL$7,AL$7,pm!$EB27:$FL27)</f>
        <v>0</v>
      </c>
      <c r="AM28" s="48">
        <f>SUMIF(pm!$EB$7:$FL$7,AM$7,pm!$EB27:$FL27)</f>
        <v>0</v>
      </c>
      <c r="AN28" s="48">
        <f>SUMIF(pm!$EB$7:$FL$7,AN$7,pm!$EB27:$FL27)</f>
        <v>0</v>
      </c>
      <c r="AO28" s="48">
        <f>SUMIF(pm!$EB$7:$FL$7,AO$7,pm!$EB27:$FL27)</f>
        <v>0</v>
      </c>
      <c r="AP28" s="48">
        <f>SUMIF(pm!$EB$7:$FL$7,AP$7,pm!$EB27:$FL27)</f>
        <v>0</v>
      </c>
      <c r="AQ28" s="48">
        <f>SUMIF(pm!$EB$7:$FL$7,AQ$7,pm!$EB27:$FL27)</f>
        <v>0</v>
      </c>
      <c r="AR28" s="48">
        <f>SUMIF(pm!$EB$7:$FL$7,AR$7,pm!$EB27:$FL27)</f>
        <v>0</v>
      </c>
      <c r="AS28" s="48">
        <f>SUMIF(pm!$EB$7:$FL$7,AS$7,pm!$EB27:$FL27)</f>
        <v>0</v>
      </c>
      <c r="AT28" s="48">
        <f>SUMIF(pm!$EB$7:$FL$7,AT$7,pm!$EB27:$FL27)</f>
        <v>0</v>
      </c>
      <c r="AU28" s="48">
        <f>SUMIF(pm!$EB$7:$FL$7,AU$7,pm!$EB27:$FL27)</f>
        <v>0</v>
      </c>
      <c r="AV28" s="48">
        <f>SUMIF(pm!$EB$7:$FL$7,AV$7,pm!$EB27:$FL27)</f>
        <v>0</v>
      </c>
      <c r="AW28" s="48">
        <f>SUMIF(pm!$EB$7:$FL$7,AW$7,pm!$EB27:$FL27)</f>
        <v>0</v>
      </c>
      <c r="AX28" s="48">
        <f>SUMIF(pm!$EB$7:$FL$7,AX$7,pm!$EB27:$FL27)</f>
        <v>0</v>
      </c>
      <c r="AY28" s="48">
        <f>SUMIF(pm!$EB$7:$FL$7,AY$7,pm!$EB27:$FL27)</f>
        <v>0</v>
      </c>
      <c r="AZ28" s="48">
        <f>SUMIF(pm!$EB$7:$FL$7,AZ$7,pm!$EB27:$FL27)</f>
        <v>0</v>
      </c>
      <c r="BA28" s="48">
        <f>SUMIF(pm!$EB$7:$FL$7,BA$7,pm!$EB27:$FL27)</f>
        <v>0</v>
      </c>
      <c r="BB28" s="51">
        <f t="shared" si="3"/>
        <v>0</v>
      </c>
      <c r="BC28" s="48"/>
      <c r="BD28" s="49"/>
      <c r="BE28" s="49"/>
      <c r="BF28" s="49"/>
      <c r="BG28" s="49"/>
      <c r="BH28" s="49"/>
      <c r="BI28" s="49"/>
      <c r="BJ28" s="49"/>
      <c r="BK28" s="49"/>
      <c r="BL28" s="49"/>
      <c r="BM28" s="49"/>
      <c r="BN28" s="49"/>
      <c r="BO28" s="50"/>
      <c r="BP28" s="51">
        <f t="shared" si="4"/>
        <v>0</v>
      </c>
      <c r="BQ28" s="52">
        <f t="shared" si="5"/>
        <v>0</v>
      </c>
      <c r="BR28" s="53">
        <f t="shared" si="6"/>
        <v>0</v>
      </c>
      <c r="BS28" s="53"/>
      <c r="BT28" s="54">
        <f>(coal!BD26+coal!BP26)-BR28</f>
        <v>0</v>
      </c>
      <c r="BU28" s="55"/>
    </row>
    <row r="29" spans="2:73" ht="12" customHeight="1">
      <c r="B29" s="56">
        <f t="shared" si="7"/>
        <v>45159</v>
      </c>
      <c r="C29" s="49">
        <f>SUMIF(pm!$CR$7:$DH$7,C$7,pm!$CR28:$DH28)</f>
        <v>0</v>
      </c>
      <c r="D29" s="49">
        <f>SUMIF(pm!$CR$7:$DH$7,D$7,pm!$CR28:$DH28)</f>
        <v>0</v>
      </c>
      <c r="E29" s="49">
        <f>SUMIF(pm!$CR$7:$DH$7,E$7,pm!$CR28:$DH28)</f>
        <v>0</v>
      </c>
      <c r="F29" s="49">
        <f>SUMIF(pm!$CR$7:$DH$7,F$7,pm!$CR28:$DH28)</f>
        <v>0</v>
      </c>
      <c r="G29" s="49">
        <f>SUMIF(pm!$CR$7:$DH$7,G$7,pm!$CR28:$DH28)</f>
        <v>0</v>
      </c>
      <c r="H29" s="49">
        <f>SUMIF(pm!$CR$7:$DH$7,H$7,pm!$CR28:$DH28)</f>
        <v>0</v>
      </c>
      <c r="I29" s="49">
        <f>SUMIF(pm!$CR$7:$DH$7,I$7,pm!$CR28:$DH28)</f>
        <v>0</v>
      </c>
      <c r="J29" s="49">
        <f>SUMIF(pm!$CR$7:$DH$7,J$7,pm!$CR28:$DH28)</f>
        <v>0</v>
      </c>
      <c r="K29" s="49">
        <f>SUMIF(pm!$CR$7:$DH$7,K$7,pm!$CR28:$DH28)</f>
        <v>0</v>
      </c>
      <c r="L29" s="49">
        <f>SUMIF(pm!$CR$7:$DH$7,L$7,pm!$CR28:$DH28)</f>
        <v>0</v>
      </c>
      <c r="M29" s="49">
        <f>SUMIF(pm!$CR$7:$DH$7,M$7,pm!$CR28:$DH28)</f>
        <v>0</v>
      </c>
      <c r="N29" s="49">
        <f>SUMIF(pm!$CR$7:$DH$7,N$7,pm!$CR28:$DH28)</f>
        <v>0</v>
      </c>
      <c r="O29" s="49">
        <f>SUMIF(pm!$CR$7:$DH$7,O$7,pm!$CR28:$DH28)</f>
        <v>0</v>
      </c>
      <c r="P29" s="49">
        <f>SUMIF(pm!$CR$7:$DH$7,P$7,pm!$CR28:$DH28)</f>
        <v>0</v>
      </c>
      <c r="Q29" s="49">
        <f>SUMIF(pm!$CR$7:$DH$7,Q$7,pm!$CR28:$DH28)</f>
        <v>0</v>
      </c>
      <c r="R29" s="51">
        <f t="shared" si="0"/>
        <v>0</v>
      </c>
      <c r="S29" s="49">
        <f>SUMIF(pm!$DJ$7:$DZ$7,S$7,pm!$DJ28:$DZ28)</f>
        <v>0</v>
      </c>
      <c r="T29" s="49">
        <f>SUMIF(pm!$DJ$7:$DZ$7,T$7,pm!$DJ28:$DZ28)</f>
        <v>0</v>
      </c>
      <c r="U29" s="49">
        <f>SUMIF(pm!$DJ$7:$DZ$7,U$7,pm!$DJ28:$DZ28)</f>
        <v>0</v>
      </c>
      <c r="V29" s="49">
        <f>SUMIF(pm!$DJ$7:$DZ$7,V$7,pm!$DJ28:$DZ28)</f>
        <v>0</v>
      </c>
      <c r="W29" s="49">
        <f>SUMIF(pm!$DJ$7:$DZ$7,W$7,pm!$DJ28:$DZ28)</f>
        <v>0</v>
      </c>
      <c r="X29" s="49">
        <f>SUMIF(pm!$DJ$7:$DZ$7,X$7,pm!$DJ28:$DZ28)</f>
        <v>0</v>
      </c>
      <c r="Y29" s="49">
        <f>SUMIF(pm!$DJ$7:$DZ$7,Y$7,pm!$DJ28:$DZ28)</f>
        <v>0</v>
      </c>
      <c r="Z29" s="49">
        <f>SUMIF(pm!$DJ$7:$DZ$7,Z$7,pm!$DJ28:$DZ28)</f>
        <v>0</v>
      </c>
      <c r="AA29" s="49">
        <f>SUMIF(pm!$DJ$7:$DZ$7,AA$7,pm!$DJ28:$DZ28)</f>
        <v>0</v>
      </c>
      <c r="AB29" s="49">
        <f>SUMIF(pm!$DJ$7:$DZ$7,AB$7,pm!$DJ28:$DZ28)</f>
        <v>0</v>
      </c>
      <c r="AC29" s="49">
        <f>SUMIF(pm!$DJ$7:$DZ$7,AC$7,pm!$DJ28:$DZ28)</f>
        <v>0</v>
      </c>
      <c r="AD29" s="49">
        <f>SUMIF(pm!$DJ$7:$DZ$7,AD$7,pm!$DJ28:$DZ28)</f>
        <v>0</v>
      </c>
      <c r="AE29" s="49">
        <f>SUMIF(pm!$DJ$7:$DZ$7,AE$7,pm!$DJ28:$DZ28)</f>
        <v>0</v>
      </c>
      <c r="AF29" s="49">
        <f>SUMIF(pm!$DJ$7:$DZ$7,AF$7,pm!$DJ28:$DZ28)</f>
        <v>0</v>
      </c>
      <c r="AG29" s="49">
        <f>SUMIF(pm!$DJ$7:$DZ$7,AG$7,pm!$DJ28:$DZ28)</f>
        <v>0</v>
      </c>
      <c r="AH29" s="51">
        <f t="shared" si="1"/>
        <v>0</v>
      </c>
      <c r="AI29" s="52">
        <f t="shared" si="2"/>
        <v>0</v>
      </c>
      <c r="AJ29" s="48">
        <f>SUMIF(pm!$EB$7:$FL$7,AJ$7,pm!$EB28:$FL28)</f>
        <v>0</v>
      </c>
      <c r="AK29" s="48">
        <f>SUMIF(pm!$EB$7:$FL$7,AK$7,pm!$EB28:$FL28)</f>
        <v>0</v>
      </c>
      <c r="AL29" s="48">
        <f>SUMIF(pm!$EB$7:$FL$7,AL$7,pm!$EB28:$FL28)</f>
        <v>0</v>
      </c>
      <c r="AM29" s="48">
        <f>SUMIF(pm!$EB$7:$FL$7,AM$7,pm!$EB28:$FL28)</f>
        <v>0</v>
      </c>
      <c r="AN29" s="48">
        <f>SUMIF(pm!$EB$7:$FL$7,AN$7,pm!$EB28:$FL28)</f>
        <v>0</v>
      </c>
      <c r="AO29" s="48">
        <f>SUMIF(pm!$EB$7:$FL$7,AO$7,pm!$EB28:$FL28)</f>
        <v>0</v>
      </c>
      <c r="AP29" s="48">
        <f>SUMIF(pm!$EB$7:$FL$7,AP$7,pm!$EB28:$FL28)</f>
        <v>0</v>
      </c>
      <c r="AQ29" s="48">
        <f>SUMIF(pm!$EB$7:$FL$7,AQ$7,pm!$EB28:$FL28)</f>
        <v>0</v>
      </c>
      <c r="AR29" s="48">
        <f>SUMIF(pm!$EB$7:$FL$7,AR$7,pm!$EB28:$FL28)</f>
        <v>0</v>
      </c>
      <c r="AS29" s="48">
        <f>SUMIF(pm!$EB$7:$FL$7,AS$7,pm!$EB28:$FL28)</f>
        <v>0</v>
      </c>
      <c r="AT29" s="48">
        <f>SUMIF(pm!$EB$7:$FL$7,AT$7,pm!$EB28:$FL28)</f>
        <v>0</v>
      </c>
      <c r="AU29" s="48">
        <f>SUMIF(pm!$EB$7:$FL$7,AU$7,pm!$EB28:$FL28)</f>
        <v>0</v>
      </c>
      <c r="AV29" s="48">
        <f>SUMIF(pm!$EB$7:$FL$7,AV$7,pm!$EB28:$FL28)</f>
        <v>0</v>
      </c>
      <c r="AW29" s="48">
        <f>SUMIF(pm!$EB$7:$FL$7,AW$7,pm!$EB28:$FL28)</f>
        <v>0</v>
      </c>
      <c r="AX29" s="48">
        <f>SUMIF(pm!$EB$7:$FL$7,AX$7,pm!$EB28:$FL28)</f>
        <v>0</v>
      </c>
      <c r="AY29" s="48">
        <f>SUMIF(pm!$EB$7:$FL$7,AY$7,pm!$EB28:$FL28)</f>
        <v>0</v>
      </c>
      <c r="AZ29" s="48">
        <f>SUMIF(pm!$EB$7:$FL$7,AZ$7,pm!$EB28:$FL28)</f>
        <v>0</v>
      </c>
      <c r="BA29" s="48">
        <f>SUMIF(pm!$EB$7:$FL$7,BA$7,pm!$EB28:$FL28)</f>
        <v>0</v>
      </c>
      <c r="BB29" s="51">
        <f t="shared" si="3"/>
        <v>0</v>
      </c>
      <c r="BC29" s="48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50"/>
      <c r="BP29" s="51">
        <f t="shared" si="4"/>
        <v>0</v>
      </c>
      <c r="BQ29" s="52">
        <f t="shared" si="5"/>
        <v>0</v>
      </c>
      <c r="BR29" s="53">
        <f t="shared" si="6"/>
        <v>0</v>
      </c>
      <c r="BS29" s="53"/>
      <c r="BT29" s="54">
        <f>(coal!BD27+coal!BP27)-BR29</f>
        <v>0</v>
      </c>
      <c r="BU29" s="55"/>
    </row>
    <row r="30" spans="2:73" ht="12" customHeight="1">
      <c r="B30" s="56">
        <f t="shared" si="7"/>
        <v>45160</v>
      </c>
      <c r="C30" s="49">
        <f>SUMIF(pm!$CR$7:$DH$7,C$7,pm!$CR29:$DH29)</f>
        <v>0</v>
      </c>
      <c r="D30" s="49">
        <f>SUMIF(pm!$CR$7:$DH$7,D$7,pm!$CR29:$DH29)</f>
        <v>0</v>
      </c>
      <c r="E30" s="49">
        <f>SUMIF(pm!$CR$7:$DH$7,E$7,pm!$CR29:$DH29)</f>
        <v>0</v>
      </c>
      <c r="F30" s="49">
        <f>SUMIF(pm!$CR$7:$DH$7,F$7,pm!$CR29:$DH29)</f>
        <v>0</v>
      </c>
      <c r="G30" s="49">
        <f>SUMIF(pm!$CR$7:$DH$7,G$7,pm!$CR29:$DH29)</f>
        <v>0</v>
      </c>
      <c r="H30" s="49">
        <f>SUMIF(pm!$CR$7:$DH$7,H$7,pm!$CR29:$DH29)</f>
        <v>0</v>
      </c>
      <c r="I30" s="49">
        <f>SUMIF(pm!$CR$7:$DH$7,I$7,pm!$CR29:$DH29)</f>
        <v>0</v>
      </c>
      <c r="J30" s="49">
        <f>SUMIF(pm!$CR$7:$DH$7,J$7,pm!$CR29:$DH29)</f>
        <v>0</v>
      </c>
      <c r="K30" s="49">
        <f>SUMIF(pm!$CR$7:$DH$7,K$7,pm!$CR29:$DH29)</f>
        <v>0</v>
      </c>
      <c r="L30" s="49">
        <f>SUMIF(pm!$CR$7:$DH$7,L$7,pm!$CR29:$DH29)</f>
        <v>0</v>
      </c>
      <c r="M30" s="49">
        <f>SUMIF(pm!$CR$7:$DH$7,M$7,pm!$CR29:$DH29)</f>
        <v>0</v>
      </c>
      <c r="N30" s="49">
        <f>SUMIF(pm!$CR$7:$DH$7,N$7,pm!$CR29:$DH29)</f>
        <v>0</v>
      </c>
      <c r="O30" s="49">
        <f>SUMIF(pm!$CR$7:$DH$7,O$7,pm!$CR29:$DH29)</f>
        <v>0</v>
      </c>
      <c r="P30" s="49">
        <f>SUMIF(pm!$CR$7:$DH$7,P$7,pm!$CR29:$DH29)</f>
        <v>0</v>
      </c>
      <c r="Q30" s="49">
        <f>SUMIF(pm!$CR$7:$DH$7,Q$7,pm!$CR29:$DH29)</f>
        <v>0</v>
      </c>
      <c r="R30" s="51">
        <f t="shared" si="0"/>
        <v>0</v>
      </c>
      <c r="S30" s="49">
        <f>SUMIF(pm!$DJ$7:$DZ$7,S$7,pm!$DJ29:$DZ29)</f>
        <v>0</v>
      </c>
      <c r="T30" s="49">
        <f>SUMIF(pm!$DJ$7:$DZ$7,T$7,pm!$DJ29:$DZ29)</f>
        <v>0</v>
      </c>
      <c r="U30" s="49">
        <f>SUMIF(pm!$DJ$7:$DZ$7,U$7,pm!$DJ29:$DZ29)</f>
        <v>0</v>
      </c>
      <c r="V30" s="49">
        <f>SUMIF(pm!$DJ$7:$DZ$7,V$7,pm!$DJ29:$DZ29)</f>
        <v>0</v>
      </c>
      <c r="W30" s="49">
        <f>SUMIF(pm!$DJ$7:$DZ$7,W$7,pm!$DJ29:$DZ29)</f>
        <v>0</v>
      </c>
      <c r="X30" s="49">
        <f>SUMIF(pm!$DJ$7:$DZ$7,X$7,pm!$DJ29:$DZ29)</f>
        <v>0</v>
      </c>
      <c r="Y30" s="49">
        <f>SUMIF(pm!$DJ$7:$DZ$7,Y$7,pm!$DJ29:$DZ29)</f>
        <v>0</v>
      </c>
      <c r="Z30" s="49">
        <f>SUMIF(pm!$DJ$7:$DZ$7,Z$7,pm!$DJ29:$DZ29)</f>
        <v>0</v>
      </c>
      <c r="AA30" s="49">
        <f>SUMIF(pm!$DJ$7:$DZ$7,AA$7,pm!$DJ29:$DZ29)</f>
        <v>0</v>
      </c>
      <c r="AB30" s="49">
        <f>SUMIF(pm!$DJ$7:$DZ$7,AB$7,pm!$DJ29:$DZ29)</f>
        <v>0</v>
      </c>
      <c r="AC30" s="49">
        <f>SUMIF(pm!$DJ$7:$DZ$7,AC$7,pm!$DJ29:$DZ29)</f>
        <v>0</v>
      </c>
      <c r="AD30" s="49">
        <f>SUMIF(pm!$DJ$7:$DZ$7,AD$7,pm!$DJ29:$DZ29)</f>
        <v>0</v>
      </c>
      <c r="AE30" s="49">
        <f>SUMIF(pm!$DJ$7:$DZ$7,AE$7,pm!$DJ29:$DZ29)</f>
        <v>0</v>
      </c>
      <c r="AF30" s="49">
        <f>SUMIF(pm!$DJ$7:$DZ$7,AF$7,pm!$DJ29:$DZ29)</f>
        <v>0</v>
      </c>
      <c r="AG30" s="49">
        <f>SUMIF(pm!$DJ$7:$DZ$7,AG$7,pm!$DJ29:$DZ29)</f>
        <v>0</v>
      </c>
      <c r="AH30" s="51">
        <f t="shared" si="1"/>
        <v>0</v>
      </c>
      <c r="AI30" s="52">
        <f t="shared" si="2"/>
        <v>0</v>
      </c>
      <c r="AJ30" s="48">
        <f>SUMIF(pm!$EB$7:$FL$7,AJ$7,pm!$EB29:$FL29)</f>
        <v>0</v>
      </c>
      <c r="AK30" s="48">
        <f>SUMIF(pm!$EB$7:$FL$7,AK$7,pm!$EB29:$FL29)</f>
        <v>0</v>
      </c>
      <c r="AL30" s="48">
        <f>SUMIF(pm!$EB$7:$FL$7,AL$7,pm!$EB29:$FL29)</f>
        <v>0</v>
      </c>
      <c r="AM30" s="48">
        <f>SUMIF(pm!$EB$7:$FL$7,AM$7,pm!$EB29:$FL29)</f>
        <v>0</v>
      </c>
      <c r="AN30" s="48">
        <f>SUMIF(pm!$EB$7:$FL$7,AN$7,pm!$EB29:$FL29)</f>
        <v>0</v>
      </c>
      <c r="AO30" s="48">
        <f>SUMIF(pm!$EB$7:$FL$7,AO$7,pm!$EB29:$FL29)</f>
        <v>0</v>
      </c>
      <c r="AP30" s="48">
        <f>SUMIF(pm!$EB$7:$FL$7,AP$7,pm!$EB29:$FL29)</f>
        <v>0</v>
      </c>
      <c r="AQ30" s="48">
        <f>SUMIF(pm!$EB$7:$FL$7,AQ$7,pm!$EB29:$FL29)</f>
        <v>0</v>
      </c>
      <c r="AR30" s="48">
        <f>SUMIF(pm!$EB$7:$FL$7,AR$7,pm!$EB29:$FL29)</f>
        <v>0</v>
      </c>
      <c r="AS30" s="48">
        <f>SUMIF(pm!$EB$7:$FL$7,AS$7,pm!$EB29:$FL29)</f>
        <v>0</v>
      </c>
      <c r="AT30" s="48">
        <f>SUMIF(pm!$EB$7:$FL$7,AT$7,pm!$EB29:$FL29)</f>
        <v>0</v>
      </c>
      <c r="AU30" s="48">
        <f>SUMIF(pm!$EB$7:$FL$7,AU$7,pm!$EB29:$FL29)</f>
        <v>0</v>
      </c>
      <c r="AV30" s="48">
        <f>SUMIF(pm!$EB$7:$FL$7,AV$7,pm!$EB29:$FL29)</f>
        <v>0</v>
      </c>
      <c r="AW30" s="48">
        <f>SUMIF(pm!$EB$7:$FL$7,AW$7,pm!$EB29:$FL29)</f>
        <v>0</v>
      </c>
      <c r="AX30" s="48">
        <f>SUMIF(pm!$EB$7:$FL$7,AX$7,pm!$EB29:$FL29)</f>
        <v>0</v>
      </c>
      <c r="AY30" s="48">
        <f>SUMIF(pm!$EB$7:$FL$7,AY$7,pm!$EB29:$FL29)</f>
        <v>0</v>
      </c>
      <c r="AZ30" s="48">
        <f>SUMIF(pm!$EB$7:$FL$7,AZ$7,pm!$EB29:$FL29)</f>
        <v>0</v>
      </c>
      <c r="BA30" s="48">
        <f>SUMIF(pm!$EB$7:$FL$7,BA$7,pm!$EB29:$FL29)</f>
        <v>0</v>
      </c>
      <c r="BB30" s="51">
        <f t="shared" si="3"/>
        <v>0</v>
      </c>
      <c r="BC30" s="48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50"/>
      <c r="BP30" s="51">
        <f t="shared" si="4"/>
        <v>0</v>
      </c>
      <c r="BQ30" s="52">
        <f t="shared" si="5"/>
        <v>0</v>
      </c>
      <c r="BR30" s="53">
        <f t="shared" si="6"/>
        <v>0</v>
      </c>
      <c r="BS30" s="53"/>
      <c r="BT30" s="54">
        <f>(coal!BD28+coal!BP28)-BR30</f>
        <v>0</v>
      </c>
      <c r="BU30" s="55"/>
    </row>
    <row r="31" spans="2:73" ht="12" customHeight="1">
      <c r="B31" s="56">
        <f t="shared" si="7"/>
        <v>45161</v>
      </c>
      <c r="C31" s="49">
        <f>SUMIF(pm!$CR$7:$DH$7,C$7,pm!$CR30:$DH30)</f>
        <v>0</v>
      </c>
      <c r="D31" s="49">
        <f>SUMIF(pm!$CR$7:$DH$7,D$7,pm!$CR30:$DH30)</f>
        <v>0</v>
      </c>
      <c r="E31" s="49">
        <f>SUMIF(pm!$CR$7:$DH$7,E$7,pm!$CR30:$DH30)</f>
        <v>0</v>
      </c>
      <c r="F31" s="49">
        <f>SUMIF(pm!$CR$7:$DH$7,F$7,pm!$CR30:$DH30)</f>
        <v>0</v>
      </c>
      <c r="G31" s="49">
        <f>SUMIF(pm!$CR$7:$DH$7,G$7,pm!$CR30:$DH30)</f>
        <v>0</v>
      </c>
      <c r="H31" s="49">
        <f>SUMIF(pm!$CR$7:$DH$7,H$7,pm!$CR30:$DH30)</f>
        <v>0</v>
      </c>
      <c r="I31" s="49">
        <f>SUMIF(pm!$CR$7:$DH$7,I$7,pm!$CR30:$DH30)</f>
        <v>0</v>
      </c>
      <c r="J31" s="49">
        <f>SUMIF(pm!$CR$7:$DH$7,J$7,pm!$CR30:$DH30)</f>
        <v>0</v>
      </c>
      <c r="K31" s="49">
        <f>SUMIF(pm!$CR$7:$DH$7,K$7,pm!$CR30:$DH30)</f>
        <v>0</v>
      </c>
      <c r="L31" s="49">
        <f>SUMIF(pm!$CR$7:$DH$7,L$7,pm!$CR30:$DH30)</f>
        <v>0</v>
      </c>
      <c r="M31" s="49">
        <f>SUMIF(pm!$CR$7:$DH$7,M$7,pm!$CR30:$DH30)</f>
        <v>0</v>
      </c>
      <c r="N31" s="49">
        <f>SUMIF(pm!$CR$7:$DH$7,N$7,pm!$CR30:$DH30)</f>
        <v>0</v>
      </c>
      <c r="O31" s="49">
        <f>SUMIF(pm!$CR$7:$DH$7,O$7,pm!$CR30:$DH30)</f>
        <v>0</v>
      </c>
      <c r="P31" s="49">
        <f>SUMIF(pm!$CR$7:$DH$7,P$7,pm!$CR30:$DH30)</f>
        <v>0</v>
      </c>
      <c r="Q31" s="49">
        <f>SUMIF(pm!$CR$7:$DH$7,Q$7,pm!$CR30:$DH30)</f>
        <v>0</v>
      </c>
      <c r="R31" s="51">
        <f t="shared" si="0"/>
        <v>0</v>
      </c>
      <c r="S31" s="49">
        <f>SUMIF(pm!$DJ$7:$DZ$7,S$7,pm!$DJ30:$DZ30)</f>
        <v>0</v>
      </c>
      <c r="T31" s="49">
        <f>SUMIF(pm!$DJ$7:$DZ$7,T$7,pm!$DJ30:$DZ30)</f>
        <v>0</v>
      </c>
      <c r="U31" s="49">
        <f>SUMIF(pm!$DJ$7:$DZ$7,U$7,pm!$DJ30:$DZ30)</f>
        <v>0</v>
      </c>
      <c r="V31" s="49">
        <f>SUMIF(pm!$DJ$7:$DZ$7,V$7,pm!$DJ30:$DZ30)</f>
        <v>0</v>
      </c>
      <c r="W31" s="49">
        <f>SUMIF(pm!$DJ$7:$DZ$7,W$7,pm!$DJ30:$DZ30)</f>
        <v>0</v>
      </c>
      <c r="X31" s="49">
        <f>SUMIF(pm!$DJ$7:$DZ$7,X$7,pm!$DJ30:$DZ30)</f>
        <v>0</v>
      </c>
      <c r="Y31" s="49">
        <f>SUMIF(pm!$DJ$7:$DZ$7,Y$7,pm!$DJ30:$DZ30)</f>
        <v>0</v>
      </c>
      <c r="Z31" s="49">
        <f>SUMIF(pm!$DJ$7:$DZ$7,Z$7,pm!$DJ30:$DZ30)</f>
        <v>0</v>
      </c>
      <c r="AA31" s="49">
        <f>SUMIF(pm!$DJ$7:$DZ$7,AA$7,pm!$DJ30:$DZ30)</f>
        <v>0</v>
      </c>
      <c r="AB31" s="49">
        <f>SUMIF(pm!$DJ$7:$DZ$7,AB$7,pm!$DJ30:$DZ30)</f>
        <v>0</v>
      </c>
      <c r="AC31" s="49">
        <f>SUMIF(pm!$DJ$7:$DZ$7,AC$7,pm!$DJ30:$DZ30)</f>
        <v>0</v>
      </c>
      <c r="AD31" s="49">
        <f>SUMIF(pm!$DJ$7:$DZ$7,AD$7,pm!$DJ30:$DZ30)</f>
        <v>0</v>
      </c>
      <c r="AE31" s="49">
        <f>SUMIF(pm!$DJ$7:$DZ$7,AE$7,pm!$DJ30:$DZ30)</f>
        <v>0</v>
      </c>
      <c r="AF31" s="49">
        <f>SUMIF(pm!$DJ$7:$DZ$7,AF$7,pm!$DJ30:$DZ30)</f>
        <v>0</v>
      </c>
      <c r="AG31" s="49">
        <f>SUMIF(pm!$DJ$7:$DZ$7,AG$7,pm!$DJ30:$DZ30)</f>
        <v>0</v>
      </c>
      <c r="AH31" s="51">
        <f t="shared" si="1"/>
        <v>0</v>
      </c>
      <c r="AI31" s="52">
        <f t="shared" si="2"/>
        <v>0</v>
      </c>
      <c r="AJ31" s="48">
        <f>SUMIF(pm!$EB$7:$FL$7,AJ$7,pm!$EB30:$FL30)</f>
        <v>0</v>
      </c>
      <c r="AK31" s="48">
        <f>SUMIF(pm!$EB$7:$FL$7,AK$7,pm!$EB30:$FL30)</f>
        <v>0</v>
      </c>
      <c r="AL31" s="48">
        <f>SUMIF(pm!$EB$7:$FL$7,AL$7,pm!$EB30:$FL30)</f>
        <v>0</v>
      </c>
      <c r="AM31" s="48">
        <f>SUMIF(pm!$EB$7:$FL$7,AM$7,pm!$EB30:$FL30)</f>
        <v>0</v>
      </c>
      <c r="AN31" s="48">
        <f>SUMIF(pm!$EB$7:$FL$7,AN$7,pm!$EB30:$FL30)</f>
        <v>0</v>
      </c>
      <c r="AO31" s="48">
        <f>SUMIF(pm!$EB$7:$FL$7,AO$7,pm!$EB30:$FL30)</f>
        <v>0</v>
      </c>
      <c r="AP31" s="48">
        <f>SUMIF(pm!$EB$7:$FL$7,AP$7,pm!$EB30:$FL30)</f>
        <v>0</v>
      </c>
      <c r="AQ31" s="48">
        <f>SUMIF(pm!$EB$7:$FL$7,AQ$7,pm!$EB30:$FL30)</f>
        <v>0</v>
      </c>
      <c r="AR31" s="48">
        <f>SUMIF(pm!$EB$7:$FL$7,AR$7,pm!$EB30:$FL30)</f>
        <v>0</v>
      </c>
      <c r="AS31" s="48">
        <f>SUMIF(pm!$EB$7:$FL$7,AS$7,pm!$EB30:$FL30)</f>
        <v>0</v>
      </c>
      <c r="AT31" s="48">
        <f>SUMIF(pm!$EB$7:$FL$7,AT$7,pm!$EB30:$FL30)</f>
        <v>0</v>
      </c>
      <c r="AU31" s="48">
        <f>SUMIF(pm!$EB$7:$FL$7,AU$7,pm!$EB30:$FL30)</f>
        <v>0</v>
      </c>
      <c r="AV31" s="48">
        <f>SUMIF(pm!$EB$7:$FL$7,AV$7,pm!$EB30:$FL30)</f>
        <v>0</v>
      </c>
      <c r="AW31" s="48">
        <f>SUMIF(pm!$EB$7:$FL$7,AW$7,pm!$EB30:$FL30)</f>
        <v>0</v>
      </c>
      <c r="AX31" s="48">
        <f>SUMIF(pm!$EB$7:$FL$7,AX$7,pm!$EB30:$FL30)</f>
        <v>0</v>
      </c>
      <c r="AY31" s="48">
        <f>SUMIF(pm!$EB$7:$FL$7,AY$7,pm!$EB30:$FL30)</f>
        <v>0</v>
      </c>
      <c r="AZ31" s="48">
        <f>SUMIF(pm!$EB$7:$FL$7,AZ$7,pm!$EB30:$FL30)</f>
        <v>0</v>
      </c>
      <c r="BA31" s="48">
        <f>SUMIF(pm!$EB$7:$FL$7,BA$7,pm!$EB30:$FL30)</f>
        <v>0</v>
      </c>
      <c r="BB31" s="51">
        <f t="shared" si="3"/>
        <v>0</v>
      </c>
      <c r="BC31" s="48"/>
      <c r="BD31" s="49"/>
      <c r="BE31" s="49"/>
      <c r="BF31" s="49"/>
      <c r="BG31" s="49"/>
      <c r="BH31" s="49"/>
      <c r="BI31" s="49"/>
      <c r="BJ31" s="49"/>
      <c r="BK31" s="49"/>
      <c r="BL31" s="49"/>
      <c r="BM31" s="49"/>
      <c r="BN31" s="49"/>
      <c r="BO31" s="50"/>
      <c r="BP31" s="51">
        <f t="shared" si="4"/>
        <v>0</v>
      </c>
      <c r="BQ31" s="52">
        <f t="shared" si="5"/>
        <v>0</v>
      </c>
      <c r="BR31" s="53">
        <f t="shared" si="6"/>
        <v>0</v>
      </c>
      <c r="BS31" s="53"/>
      <c r="BT31" s="54">
        <f>(coal!BD29+coal!BP29)-BR31</f>
        <v>0</v>
      </c>
      <c r="BU31" s="55"/>
    </row>
    <row r="32" spans="2:73" ht="12" customHeight="1">
      <c r="B32" s="56">
        <f t="shared" si="7"/>
        <v>45162</v>
      </c>
      <c r="C32" s="49">
        <f>SUMIF(pm!$CR$7:$DH$7,C$7,pm!$CR31:$DH31)</f>
        <v>0</v>
      </c>
      <c r="D32" s="49">
        <f>SUMIF(pm!$CR$7:$DH$7,D$7,pm!$CR31:$DH31)</f>
        <v>0</v>
      </c>
      <c r="E32" s="49">
        <f>SUMIF(pm!$CR$7:$DH$7,E$7,pm!$CR31:$DH31)</f>
        <v>0</v>
      </c>
      <c r="F32" s="49">
        <f>SUMIF(pm!$CR$7:$DH$7,F$7,pm!$CR31:$DH31)</f>
        <v>0</v>
      </c>
      <c r="G32" s="49">
        <f>SUMIF(pm!$CR$7:$DH$7,G$7,pm!$CR31:$DH31)</f>
        <v>0</v>
      </c>
      <c r="H32" s="49">
        <f>SUMIF(pm!$CR$7:$DH$7,H$7,pm!$CR31:$DH31)</f>
        <v>0</v>
      </c>
      <c r="I32" s="49">
        <f>SUMIF(pm!$CR$7:$DH$7,I$7,pm!$CR31:$DH31)</f>
        <v>0</v>
      </c>
      <c r="J32" s="49">
        <f>SUMIF(pm!$CR$7:$DH$7,J$7,pm!$CR31:$DH31)</f>
        <v>0</v>
      </c>
      <c r="K32" s="49">
        <f>SUMIF(pm!$CR$7:$DH$7,K$7,pm!$CR31:$DH31)</f>
        <v>0</v>
      </c>
      <c r="L32" s="49">
        <f>SUMIF(pm!$CR$7:$DH$7,L$7,pm!$CR31:$DH31)</f>
        <v>0</v>
      </c>
      <c r="M32" s="49">
        <f>SUMIF(pm!$CR$7:$DH$7,M$7,pm!$CR31:$DH31)</f>
        <v>0</v>
      </c>
      <c r="N32" s="49">
        <f>SUMIF(pm!$CR$7:$DH$7,N$7,pm!$CR31:$DH31)</f>
        <v>0</v>
      </c>
      <c r="O32" s="49">
        <f>SUMIF(pm!$CR$7:$DH$7,O$7,pm!$CR31:$DH31)</f>
        <v>0</v>
      </c>
      <c r="P32" s="49">
        <f>SUMIF(pm!$CR$7:$DH$7,P$7,pm!$CR31:$DH31)</f>
        <v>0</v>
      </c>
      <c r="Q32" s="49">
        <f>SUMIF(pm!$CR$7:$DH$7,Q$7,pm!$CR31:$DH31)</f>
        <v>0</v>
      </c>
      <c r="R32" s="51">
        <f t="shared" si="0"/>
        <v>0</v>
      </c>
      <c r="S32" s="49">
        <f>SUMIF(pm!$DJ$7:$DZ$7,S$7,pm!$DJ31:$DZ31)</f>
        <v>0</v>
      </c>
      <c r="T32" s="49">
        <f>SUMIF(pm!$DJ$7:$DZ$7,T$7,pm!$DJ31:$DZ31)</f>
        <v>0</v>
      </c>
      <c r="U32" s="49">
        <f>SUMIF(pm!$DJ$7:$DZ$7,U$7,pm!$DJ31:$DZ31)</f>
        <v>0</v>
      </c>
      <c r="V32" s="49">
        <f>SUMIF(pm!$DJ$7:$DZ$7,V$7,pm!$DJ31:$DZ31)</f>
        <v>0</v>
      </c>
      <c r="W32" s="49">
        <f>SUMIF(pm!$DJ$7:$DZ$7,W$7,pm!$DJ31:$DZ31)</f>
        <v>0</v>
      </c>
      <c r="X32" s="49">
        <f>SUMIF(pm!$DJ$7:$DZ$7,X$7,pm!$DJ31:$DZ31)</f>
        <v>0</v>
      </c>
      <c r="Y32" s="49">
        <f>SUMIF(pm!$DJ$7:$DZ$7,Y$7,pm!$DJ31:$DZ31)</f>
        <v>0</v>
      </c>
      <c r="Z32" s="49">
        <f>SUMIF(pm!$DJ$7:$DZ$7,Z$7,pm!$DJ31:$DZ31)</f>
        <v>0</v>
      </c>
      <c r="AA32" s="49">
        <f>SUMIF(pm!$DJ$7:$DZ$7,AA$7,pm!$DJ31:$DZ31)</f>
        <v>0</v>
      </c>
      <c r="AB32" s="49">
        <f>SUMIF(pm!$DJ$7:$DZ$7,AB$7,pm!$DJ31:$DZ31)</f>
        <v>0</v>
      </c>
      <c r="AC32" s="49">
        <f>SUMIF(pm!$DJ$7:$DZ$7,AC$7,pm!$DJ31:$DZ31)</f>
        <v>0</v>
      </c>
      <c r="AD32" s="49">
        <f>SUMIF(pm!$DJ$7:$DZ$7,AD$7,pm!$DJ31:$DZ31)</f>
        <v>0</v>
      </c>
      <c r="AE32" s="49">
        <f>SUMIF(pm!$DJ$7:$DZ$7,AE$7,pm!$DJ31:$DZ31)</f>
        <v>0</v>
      </c>
      <c r="AF32" s="49">
        <f>SUMIF(pm!$DJ$7:$DZ$7,AF$7,pm!$DJ31:$DZ31)</f>
        <v>0</v>
      </c>
      <c r="AG32" s="49">
        <f>SUMIF(pm!$DJ$7:$DZ$7,AG$7,pm!$DJ31:$DZ31)</f>
        <v>0</v>
      </c>
      <c r="AH32" s="51">
        <f t="shared" si="1"/>
        <v>0</v>
      </c>
      <c r="AI32" s="52">
        <f t="shared" si="2"/>
        <v>0</v>
      </c>
      <c r="AJ32" s="48">
        <f>SUMIF(pm!$EB$7:$FL$7,AJ$7,pm!$EB31:$FL31)</f>
        <v>0</v>
      </c>
      <c r="AK32" s="48">
        <f>SUMIF(pm!$EB$7:$FL$7,AK$7,pm!$EB31:$FL31)</f>
        <v>0</v>
      </c>
      <c r="AL32" s="48">
        <f>SUMIF(pm!$EB$7:$FL$7,AL$7,pm!$EB31:$FL31)</f>
        <v>0</v>
      </c>
      <c r="AM32" s="48">
        <f>SUMIF(pm!$EB$7:$FL$7,AM$7,pm!$EB31:$FL31)</f>
        <v>0</v>
      </c>
      <c r="AN32" s="48">
        <f>SUMIF(pm!$EB$7:$FL$7,AN$7,pm!$EB31:$FL31)</f>
        <v>0</v>
      </c>
      <c r="AO32" s="48">
        <f>SUMIF(pm!$EB$7:$FL$7,AO$7,pm!$EB31:$FL31)</f>
        <v>0</v>
      </c>
      <c r="AP32" s="48">
        <f>SUMIF(pm!$EB$7:$FL$7,AP$7,pm!$EB31:$FL31)</f>
        <v>0</v>
      </c>
      <c r="AQ32" s="48">
        <f>SUMIF(pm!$EB$7:$FL$7,AQ$7,pm!$EB31:$FL31)</f>
        <v>0</v>
      </c>
      <c r="AR32" s="48">
        <f>SUMIF(pm!$EB$7:$FL$7,AR$7,pm!$EB31:$FL31)</f>
        <v>0</v>
      </c>
      <c r="AS32" s="48">
        <f>SUMIF(pm!$EB$7:$FL$7,AS$7,pm!$EB31:$FL31)</f>
        <v>0</v>
      </c>
      <c r="AT32" s="48">
        <f>SUMIF(pm!$EB$7:$FL$7,AT$7,pm!$EB31:$FL31)</f>
        <v>0</v>
      </c>
      <c r="AU32" s="48">
        <f>SUMIF(pm!$EB$7:$FL$7,AU$7,pm!$EB31:$FL31)</f>
        <v>0</v>
      </c>
      <c r="AV32" s="48">
        <f>SUMIF(pm!$EB$7:$FL$7,AV$7,pm!$EB31:$FL31)</f>
        <v>0</v>
      </c>
      <c r="AW32" s="48">
        <f>SUMIF(pm!$EB$7:$FL$7,AW$7,pm!$EB31:$FL31)</f>
        <v>0</v>
      </c>
      <c r="AX32" s="48">
        <f>SUMIF(pm!$EB$7:$FL$7,AX$7,pm!$EB31:$FL31)</f>
        <v>0</v>
      </c>
      <c r="AY32" s="48">
        <f>SUMIF(pm!$EB$7:$FL$7,AY$7,pm!$EB31:$FL31)</f>
        <v>0</v>
      </c>
      <c r="AZ32" s="48">
        <f>SUMIF(pm!$EB$7:$FL$7,AZ$7,pm!$EB31:$FL31)</f>
        <v>0</v>
      </c>
      <c r="BA32" s="48">
        <f>SUMIF(pm!$EB$7:$FL$7,BA$7,pm!$EB31:$FL31)</f>
        <v>0</v>
      </c>
      <c r="BB32" s="51">
        <f t="shared" si="3"/>
        <v>0</v>
      </c>
      <c r="BC32" s="48"/>
      <c r="BD32" s="49"/>
      <c r="BE32" s="49"/>
      <c r="BF32" s="49"/>
      <c r="BG32" s="49"/>
      <c r="BH32" s="49"/>
      <c r="BI32" s="49"/>
      <c r="BJ32" s="49"/>
      <c r="BK32" s="49"/>
      <c r="BL32" s="49"/>
      <c r="BM32" s="49"/>
      <c r="BN32" s="49"/>
      <c r="BO32" s="50"/>
      <c r="BP32" s="51">
        <f t="shared" si="4"/>
        <v>0</v>
      </c>
      <c r="BQ32" s="52">
        <f t="shared" si="5"/>
        <v>0</v>
      </c>
      <c r="BR32" s="53">
        <f t="shared" si="6"/>
        <v>0</v>
      </c>
      <c r="BS32" s="53"/>
      <c r="BT32" s="54">
        <f>(coal!BD30+coal!BP30)-BR32</f>
        <v>0</v>
      </c>
      <c r="BU32" s="55"/>
    </row>
    <row r="33" spans="2:73" ht="12" customHeight="1">
      <c r="B33" s="56">
        <f t="shared" si="7"/>
        <v>45163</v>
      </c>
      <c r="C33" s="49">
        <f>SUMIF(pm!$CR$7:$DH$7,C$7,pm!$CR32:$DH32)</f>
        <v>0</v>
      </c>
      <c r="D33" s="49">
        <f>SUMIF(pm!$CR$7:$DH$7,D$7,pm!$CR32:$DH32)</f>
        <v>0</v>
      </c>
      <c r="E33" s="49">
        <f>SUMIF(pm!$CR$7:$DH$7,E$7,pm!$CR32:$DH32)</f>
        <v>0</v>
      </c>
      <c r="F33" s="49">
        <f>SUMIF(pm!$CR$7:$DH$7,F$7,pm!$CR32:$DH32)</f>
        <v>0</v>
      </c>
      <c r="G33" s="49">
        <f>SUMIF(pm!$CR$7:$DH$7,G$7,pm!$CR32:$DH32)</f>
        <v>0</v>
      </c>
      <c r="H33" s="49">
        <f>SUMIF(pm!$CR$7:$DH$7,H$7,pm!$CR32:$DH32)</f>
        <v>0</v>
      </c>
      <c r="I33" s="49">
        <f>SUMIF(pm!$CR$7:$DH$7,I$7,pm!$CR32:$DH32)</f>
        <v>0</v>
      </c>
      <c r="J33" s="49">
        <f>SUMIF(pm!$CR$7:$DH$7,J$7,pm!$CR32:$DH32)</f>
        <v>0</v>
      </c>
      <c r="K33" s="49">
        <f>SUMIF(pm!$CR$7:$DH$7,K$7,pm!$CR32:$DH32)</f>
        <v>0</v>
      </c>
      <c r="L33" s="49">
        <f>SUMIF(pm!$CR$7:$DH$7,L$7,pm!$CR32:$DH32)</f>
        <v>0</v>
      </c>
      <c r="M33" s="49">
        <f>SUMIF(pm!$CR$7:$DH$7,M$7,pm!$CR32:$DH32)</f>
        <v>0</v>
      </c>
      <c r="N33" s="49">
        <f>SUMIF(pm!$CR$7:$DH$7,N$7,pm!$CR32:$DH32)</f>
        <v>0</v>
      </c>
      <c r="O33" s="49">
        <f>SUMIF(pm!$CR$7:$DH$7,O$7,pm!$CR32:$DH32)</f>
        <v>0</v>
      </c>
      <c r="P33" s="49">
        <f>SUMIF(pm!$CR$7:$DH$7,P$7,pm!$CR32:$DH32)</f>
        <v>0</v>
      </c>
      <c r="Q33" s="49">
        <f>SUMIF(pm!$CR$7:$DH$7,Q$7,pm!$CR32:$DH32)</f>
        <v>0</v>
      </c>
      <c r="R33" s="51">
        <f t="shared" si="0"/>
        <v>0</v>
      </c>
      <c r="S33" s="49">
        <f>SUMIF(pm!$DJ$7:$DZ$7,S$7,pm!$DJ32:$DZ32)</f>
        <v>0</v>
      </c>
      <c r="T33" s="49">
        <f>SUMIF(pm!$DJ$7:$DZ$7,T$7,pm!$DJ32:$DZ32)</f>
        <v>0</v>
      </c>
      <c r="U33" s="49">
        <f>SUMIF(pm!$DJ$7:$DZ$7,U$7,pm!$DJ32:$DZ32)</f>
        <v>0</v>
      </c>
      <c r="V33" s="49">
        <f>SUMIF(pm!$DJ$7:$DZ$7,V$7,pm!$DJ32:$DZ32)</f>
        <v>0</v>
      </c>
      <c r="W33" s="49">
        <f>SUMIF(pm!$DJ$7:$DZ$7,W$7,pm!$DJ32:$DZ32)</f>
        <v>0</v>
      </c>
      <c r="X33" s="49">
        <f>SUMIF(pm!$DJ$7:$DZ$7,X$7,pm!$DJ32:$DZ32)</f>
        <v>0</v>
      </c>
      <c r="Y33" s="49">
        <f>SUMIF(pm!$DJ$7:$DZ$7,Y$7,pm!$DJ32:$DZ32)</f>
        <v>0</v>
      </c>
      <c r="Z33" s="49">
        <f>SUMIF(pm!$DJ$7:$DZ$7,Z$7,pm!$DJ32:$DZ32)</f>
        <v>0</v>
      </c>
      <c r="AA33" s="49">
        <f>SUMIF(pm!$DJ$7:$DZ$7,AA$7,pm!$DJ32:$DZ32)</f>
        <v>0</v>
      </c>
      <c r="AB33" s="49">
        <f>SUMIF(pm!$DJ$7:$DZ$7,AB$7,pm!$DJ32:$DZ32)</f>
        <v>0</v>
      </c>
      <c r="AC33" s="49">
        <f>SUMIF(pm!$DJ$7:$DZ$7,AC$7,pm!$DJ32:$DZ32)</f>
        <v>0</v>
      </c>
      <c r="AD33" s="49">
        <f>SUMIF(pm!$DJ$7:$DZ$7,AD$7,pm!$DJ32:$DZ32)</f>
        <v>0</v>
      </c>
      <c r="AE33" s="49">
        <f>SUMIF(pm!$DJ$7:$DZ$7,AE$7,pm!$DJ32:$DZ32)</f>
        <v>0</v>
      </c>
      <c r="AF33" s="49">
        <f>SUMIF(pm!$DJ$7:$DZ$7,AF$7,pm!$DJ32:$DZ32)</f>
        <v>0</v>
      </c>
      <c r="AG33" s="49">
        <f>SUMIF(pm!$DJ$7:$DZ$7,AG$7,pm!$DJ32:$DZ32)</f>
        <v>0</v>
      </c>
      <c r="AH33" s="51">
        <f t="shared" si="1"/>
        <v>0</v>
      </c>
      <c r="AI33" s="52">
        <f t="shared" si="2"/>
        <v>0</v>
      </c>
      <c r="AJ33" s="48">
        <f>SUMIF(pm!$EB$7:$FL$7,AJ$7,pm!$EB32:$FL32)</f>
        <v>0</v>
      </c>
      <c r="AK33" s="48">
        <f>SUMIF(pm!$EB$7:$FL$7,AK$7,pm!$EB32:$FL32)</f>
        <v>0</v>
      </c>
      <c r="AL33" s="48">
        <f>SUMIF(pm!$EB$7:$FL$7,AL$7,pm!$EB32:$FL32)</f>
        <v>0</v>
      </c>
      <c r="AM33" s="48">
        <f>SUMIF(pm!$EB$7:$FL$7,AM$7,pm!$EB32:$FL32)</f>
        <v>0</v>
      </c>
      <c r="AN33" s="48">
        <f>SUMIF(pm!$EB$7:$FL$7,AN$7,pm!$EB32:$FL32)</f>
        <v>0</v>
      </c>
      <c r="AO33" s="48">
        <f>SUMIF(pm!$EB$7:$FL$7,AO$7,pm!$EB32:$FL32)</f>
        <v>0</v>
      </c>
      <c r="AP33" s="48">
        <f>SUMIF(pm!$EB$7:$FL$7,AP$7,pm!$EB32:$FL32)</f>
        <v>0</v>
      </c>
      <c r="AQ33" s="48">
        <f>SUMIF(pm!$EB$7:$FL$7,AQ$7,pm!$EB32:$FL32)</f>
        <v>0</v>
      </c>
      <c r="AR33" s="48">
        <f>SUMIF(pm!$EB$7:$FL$7,AR$7,pm!$EB32:$FL32)</f>
        <v>0</v>
      </c>
      <c r="AS33" s="48">
        <f>SUMIF(pm!$EB$7:$FL$7,AS$7,pm!$EB32:$FL32)</f>
        <v>0</v>
      </c>
      <c r="AT33" s="48">
        <f>SUMIF(pm!$EB$7:$FL$7,AT$7,pm!$EB32:$FL32)</f>
        <v>0</v>
      </c>
      <c r="AU33" s="48">
        <f>SUMIF(pm!$EB$7:$FL$7,AU$7,pm!$EB32:$FL32)</f>
        <v>0</v>
      </c>
      <c r="AV33" s="48">
        <f>SUMIF(pm!$EB$7:$FL$7,AV$7,pm!$EB32:$FL32)</f>
        <v>0</v>
      </c>
      <c r="AW33" s="48">
        <f>SUMIF(pm!$EB$7:$FL$7,AW$7,pm!$EB32:$FL32)</f>
        <v>0</v>
      </c>
      <c r="AX33" s="48">
        <f>SUMIF(pm!$EB$7:$FL$7,AX$7,pm!$EB32:$FL32)</f>
        <v>0</v>
      </c>
      <c r="AY33" s="48">
        <f>SUMIF(pm!$EB$7:$FL$7,AY$7,pm!$EB32:$FL32)</f>
        <v>0</v>
      </c>
      <c r="AZ33" s="48">
        <f>SUMIF(pm!$EB$7:$FL$7,AZ$7,pm!$EB32:$FL32)</f>
        <v>0</v>
      </c>
      <c r="BA33" s="48">
        <f>SUMIF(pm!$EB$7:$FL$7,BA$7,pm!$EB32:$FL32)</f>
        <v>0</v>
      </c>
      <c r="BB33" s="51">
        <f t="shared" si="3"/>
        <v>0</v>
      </c>
      <c r="BC33" s="48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50"/>
      <c r="BP33" s="51">
        <f t="shared" si="4"/>
        <v>0</v>
      </c>
      <c r="BQ33" s="52">
        <f t="shared" si="5"/>
        <v>0</v>
      </c>
      <c r="BR33" s="53">
        <f t="shared" si="6"/>
        <v>0</v>
      </c>
      <c r="BS33" s="53"/>
      <c r="BT33" s="54">
        <f>(coal!BD31+coal!BP31)-BR33</f>
        <v>0</v>
      </c>
      <c r="BU33" s="55"/>
    </row>
    <row r="34" spans="2:73" ht="12" customHeight="1">
      <c r="B34" s="56">
        <f t="shared" si="7"/>
        <v>45164</v>
      </c>
      <c r="C34" s="49">
        <f>SUMIF(pm!$CR$7:$DH$7,C$7,pm!$CR33:$DH33)</f>
        <v>0</v>
      </c>
      <c r="D34" s="49">
        <f>SUMIF(pm!$CR$7:$DH$7,D$7,pm!$CR33:$DH33)</f>
        <v>0</v>
      </c>
      <c r="E34" s="49">
        <f>SUMIF(pm!$CR$7:$DH$7,E$7,pm!$CR33:$DH33)</f>
        <v>0</v>
      </c>
      <c r="F34" s="49">
        <f>SUMIF(pm!$CR$7:$DH$7,F$7,pm!$CR33:$DH33)</f>
        <v>0</v>
      </c>
      <c r="G34" s="49">
        <f>SUMIF(pm!$CR$7:$DH$7,G$7,pm!$CR33:$DH33)</f>
        <v>0</v>
      </c>
      <c r="H34" s="49">
        <f>SUMIF(pm!$CR$7:$DH$7,H$7,pm!$CR33:$DH33)</f>
        <v>0</v>
      </c>
      <c r="I34" s="49">
        <f>SUMIF(pm!$CR$7:$DH$7,I$7,pm!$CR33:$DH33)</f>
        <v>0</v>
      </c>
      <c r="J34" s="49">
        <f>SUMIF(pm!$CR$7:$DH$7,J$7,pm!$CR33:$DH33)</f>
        <v>0</v>
      </c>
      <c r="K34" s="49">
        <f>SUMIF(pm!$CR$7:$DH$7,K$7,pm!$CR33:$DH33)</f>
        <v>0</v>
      </c>
      <c r="L34" s="49">
        <f>SUMIF(pm!$CR$7:$DH$7,L$7,pm!$CR33:$DH33)</f>
        <v>0</v>
      </c>
      <c r="M34" s="49">
        <f>SUMIF(pm!$CR$7:$DH$7,M$7,pm!$CR33:$DH33)</f>
        <v>0</v>
      </c>
      <c r="N34" s="49">
        <f>SUMIF(pm!$CR$7:$DH$7,N$7,pm!$CR33:$DH33)</f>
        <v>0</v>
      </c>
      <c r="O34" s="49">
        <f>SUMIF(pm!$CR$7:$DH$7,O$7,pm!$CR33:$DH33)</f>
        <v>0</v>
      </c>
      <c r="P34" s="49">
        <f>SUMIF(pm!$CR$7:$DH$7,P$7,pm!$CR33:$DH33)</f>
        <v>0</v>
      </c>
      <c r="Q34" s="49">
        <f>SUMIF(pm!$CR$7:$DH$7,Q$7,pm!$CR33:$DH33)</f>
        <v>0</v>
      </c>
      <c r="R34" s="51">
        <f t="shared" si="0"/>
        <v>0</v>
      </c>
      <c r="S34" s="49">
        <f>SUMIF(pm!$DJ$7:$DZ$7,S$7,pm!$DJ33:$DZ33)</f>
        <v>0</v>
      </c>
      <c r="T34" s="49">
        <f>SUMIF(pm!$DJ$7:$DZ$7,T$7,pm!$DJ33:$DZ33)</f>
        <v>0</v>
      </c>
      <c r="U34" s="49">
        <f>SUMIF(pm!$DJ$7:$DZ$7,U$7,pm!$DJ33:$DZ33)</f>
        <v>0</v>
      </c>
      <c r="V34" s="49">
        <f>SUMIF(pm!$DJ$7:$DZ$7,V$7,pm!$DJ33:$DZ33)</f>
        <v>0</v>
      </c>
      <c r="W34" s="49">
        <f>SUMIF(pm!$DJ$7:$DZ$7,W$7,pm!$DJ33:$DZ33)</f>
        <v>0</v>
      </c>
      <c r="X34" s="49">
        <f>SUMIF(pm!$DJ$7:$DZ$7,X$7,pm!$DJ33:$DZ33)</f>
        <v>0</v>
      </c>
      <c r="Y34" s="49">
        <f>SUMIF(pm!$DJ$7:$DZ$7,Y$7,pm!$DJ33:$DZ33)</f>
        <v>0</v>
      </c>
      <c r="Z34" s="49">
        <f>SUMIF(pm!$DJ$7:$DZ$7,Z$7,pm!$DJ33:$DZ33)</f>
        <v>0</v>
      </c>
      <c r="AA34" s="49">
        <f>SUMIF(pm!$DJ$7:$DZ$7,AA$7,pm!$DJ33:$DZ33)</f>
        <v>0</v>
      </c>
      <c r="AB34" s="49">
        <f>SUMIF(pm!$DJ$7:$DZ$7,AB$7,pm!$DJ33:$DZ33)</f>
        <v>0</v>
      </c>
      <c r="AC34" s="49">
        <f>SUMIF(pm!$DJ$7:$DZ$7,AC$7,pm!$DJ33:$DZ33)</f>
        <v>0</v>
      </c>
      <c r="AD34" s="49">
        <f>SUMIF(pm!$DJ$7:$DZ$7,AD$7,pm!$DJ33:$DZ33)</f>
        <v>0</v>
      </c>
      <c r="AE34" s="49">
        <f>SUMIF(pm!$DJ$7:$DZ$7,AE$7,pm!$DJ33:$DZ33)</f>
        <v>0</v>
      </c>
      <c r="AF34" s="49">
        <f>SUMIF(pm!$DJ$7:$DZ$7,AF$7,pm!$DJ33:$DZ33)</f>
        <v>0</v>
      </c>
      <c r="AG34" s="49">
        <f>SUMIF(pm!$DJ$7:$DZ$7,AG$7,pm!$DJ33:$DZ33)</f>
        <v>0</v>
      </c>
      <c r="AH34" s="51">
        <f t="shared" si="1"/>
        <v>0</v>
      </c>
      <c r="AI34" s="52">
        <f t="shared" si="2"/>
        <v>0</v>
      </c>
      <c r="AJ34" s="48">
        <f>SUMIF(pm!$EB$7:$FL$7,AJ$7,pm!$EB33:$FL33)</f>
        <v>0</v>
      </c>
      <c r="AK34" s="48">
        <f>SUMIF(pm!$EB$7:$FL$7,AK$7,pm!$EB33:$FL33)</f>
        <v>0</v>
      </c>
      <c r="AL34" s="48">
        <f>SUMIF(pm!$EB$7:$FL$7,AL$7,pm!$EB33:$FL33)</f>
        <v>0</v>
      </c>
      <c r="AM34" s="48">
        <f>SUMIF(pm!$EB$7:$FL$7,AM$7,pm!$EB33:$FL33)</f>
        <v>0</v>
      </c>
      <c r="AN34" s="48">
        <f>SUMIF(pm!$EB$7:$FL$7,AN$7,pm!$EB33:$FL33)</f>
        <v>0</v>
      </c>
      <c r="AO34" s="48">
        <f>SUMIF(pm!$EB$7:$FL$7,AO$7,pm!$EB33:$FL33)</f>
        <v>0</v>
      </c>
      <c r="AP34" s="48">
        <f>SUMIF(pm!$EB$7:$FL$7,AP$7,pm!$EB33:$FL33)</f>
        <v>0</v>
      </c>
      <c r="AQ34" s="48">
        <f>SUMIF(pm!$EB$7:$FL$7,AQ$7,pm!$EB33:$FL33)</f>
        <v>0</v>
      </c>
      <c r="AR34" s="48">
        <f>SUMIF(pm!$EB$7:$FL$7,AR$7,pm!$EB33:$FL33)</f>
        <v>0</v>
      </c>
      <c r="AS34" s="48">
        <f>SUMIF(pm!$EB$7:$FL$7,AS$7,pm!$EB33:$FL33)</f>
        <v>0</v>
      </c>
      <c r="AT34" s="48">
        <f>SUMIF(pm!$EB$7:$FL$7,AT$7,pm!$EB33:$FL33)</f>
        <v>0</v>
      </c>
      <c r="AU34" s="48">
        <f>SUMIF(pm!$EB$7:$FL$7,AU$7,pm!$EB33:$FL33)</f>
        <v>0</v>
      </c>
      <c r="AV34" s="48">
        <f>SUMIF(pm!$EB$7:$FL$7,AV$7,pm!$EB33:$FL33)</f>
        <v>0</v>
      </c>
      <c r="AW34" s="48">
        <f>SUMIF(pm!$EB$7:$FL$7,AW$7,pm!$EB33:$FL33)</f>
        <v>0</v>
      </c>
      <c r="AX34" s="48">
        <f>SUMIF(pm!$EB$7:$FL$7,AX$7,pm!$EB33:$FL33)</f>
        <v>0</v>
      </c>
      <c r="AY34" s="48">
        <f>SUMIF(pm!$EB$7:$FL$7,AY$7,pm!$EB33:$FL33)</f>
        <v>0</v>
      </c>
      <c r="AZ34" s="48">
        <f>SUMIF(pm!$EB$7:$FL$7,AZ$7,pm!$EB33:$FL33)</f>
        <v>0</v>
      </c>
      <c r="BA34" s="48">
        <f>SUMIF(pm!$EB$7:$FL$7,BA$7,pm!$EB33:$FL33)</f>
        <v>0</v>
      </c>
      <c r="BB34" s="51">
        <f t="shared" si="3"/>
        <v>0</v>
      </c>
      <c r="BC34" s="48"/>
      <c r="BD34" s="49"/>
      <c r="BE34" s="49"/>
      <c r="BF34" s="49"/>
      <c r="BG34" s="49"/>
      <c r="BH34" s="49"/>
      <c r="BI34" s="49"/>
      <c r="BJ34" s="49"/>
      <c r="BK34" s="49"/>
      <c r="BL34" s="49"/>
      <c r="BM34" s="49"/>
      <c r="BN34" s="49"/>
      <c r="BO34" s="50"/>
      <c r="BP34" s="51">
        <f t="shared" si="4"/>
        <v>0</v>
      </c>
      <c r="BQ34" s="52">
        <f t="shared" si="5"/>
        <v>0</v>
      </c>
      <c r="BR34" s="53">
        <f t="shared" si="6"/>
        <v>0</v>
      </c>
      <c r="BS34" s="53"/>
      <c r="BT34" s="54">
        <f>(coal!BD32+coal!BP32)-BR34</f>
        <v>0</v>
      </c>
      <c r="BU34" s="55"/>
    </row>
    <row r="35" spans="2:73" ht="12" customHeight="1">
      <c r="B35" s="56">
        <f t="shared" si="7"/>
        <v>45165</v>
      </c>
      <c r="C35" s="49">
        <f>SUMIF(pm!$CR$7:$DH$7,C$7,pm!$CR34:$DH34)</f>
        <v>0</v>
      </c>
      <c r="D35" s="49">
        <f>SUMIF(pm!$CR$7:$DH$7,D$7,pm!$CR34:$DH34)</f>
        <v>0</v>
      </c>
      <c r="E35" s="49">
        <f>SUMIF(pm!$CR$7:$DH$7,E$7,pm!$CR34:$DH34)</f>
        <v>0</v>
      </c>
      <c r="F35" s="49">
        <f>SUMIF(pm!$CR$7:$DH$7,F$7,pm!$CR34:$DH34)</f>
        <v>0</v>
      </c>
      <c r="G35" s="49">
        <f>SUMIF(pm!$CR$7:$DH$7,G$7,pm!$CR34:$DH34)</f>
        <v>0</v>
      </c>
      <c r="H35" s="49">
        <f>SUMIF(pm!$CR$7:$DH$7,H$7,pm!$CR34:$DH34)</f>
        <v>0</v>
      </c>
      <c r="I35" s="49">
        <f>SUMIF(pm!$CR$7:$DH$7,I$7,pm!$CR34:$DH34)</f>
        <v>0</v>
      </c>
      <c r="J35" s="49">
        <f>SUMIF(pm!$CR$7:$DH$7,J$7,pm!$CR34:$DH34)</f>
        <v>0</v>
      </c>
      <c r="K35" s="49">
        <f>SUMIF(pm!$CR$7:$DH$7,K$7,pm!$CR34:$DH34)</f>
        <v>0</v>
      </c>
      <c r="L35" s="49">
        <f>SUMIF(pm!$CR$7:$DH$7,L$7,pm!$CR34:$DH34)</f>
        <v>0</v>
      </c>
      <c r="M35" s="49">
        <f>SUMIF(pm!$CR$7:$DH$7,M$7,pm!$CR34:$DH34)</f>
        <v>0</v>
      </c>
      <c r="N35" s="49">
        <f>SUMIF(pm!$CR$7:$DH$7,N$7,pm!$CR34:$DH34)</f>
        <v>0</v>
      </c>
      <c r="O35" s="49">
        <f>SUMIF(pm!$CR$7:$DH$7,O$7,pm!$CR34:$DH34)</f>
        <v>0</v>
      </c>
      <c r="P35" s="49">
        <f>SUMIF(pm!$CR$7:$DH$7,P$7,pm!$CR34:$DH34)</f>
        <v>0</v>
      </c>
      <c r="Q35" s="49">
        <f>SUMIF(pm!$CR$7:$DH$7,Q$7,pm!$CR34:$DH34)</f>
        <v>0</v>
      </c>
      <c r="R35" s="51">
        <f t="shared" si="0"/>
        <v>0</v>
      </c>
      <c r="S35" s="49">
        <f>SUMIF(pm!$DJ$7:$DZ$7,S$7,pm!$DJ34:$DZ34)</f>
        <v>0</v>
      </c>
      <c r="T35" s="49">
        <f>SUMIF(pm!$DJ$7:$DZ$7,T$7,pm!$DJ34:$DZ34)</f>
        <v>0</v>
      </c>
      <c r="U35" s="49">
        <f>SUMIF(pm!$DJ$7:$DZ$7,U$7,pm!$DJ34:$DZ34)</f>
        <v>0</v>
      </c>
      <c r="V35" s="49">
        <f>SUMIF(pm!$DJ$7:$DZ$7,V$7,pm!$DJ34:$DZ34)</f>
        <v>0</v>
      </c>
      <c r="W35" s="49">
        <f>SUMIF(pm!$DJ$7:$DZ$7,W$7,pm!$DJ34:$DZ34)</f>
        <v>0</v>
      </c>
      <c r="X35" s="49">
        <f>SUMIF(pm!$DJ$7:$DZ$7,X$7,pm!$DJ34:$DZ34)</f>
        <v>0</v>
      </c>
      <c r="Y35" s="49">
        <f>SUMIF(pm!$DJ$7:$DZ$7,Y$7,pm!$DJ34:$DZ34)</f>
        <v>0</v>
      </c>
      <c r="Z35" s="49">
        <f>SUMIF(pm!$DJ$7:$DZ$7,Z$7,pm!$DJ34:$DZ34)</f>
        <v>0</v>
      </c>
      <c r="AA35" s="49">
        <f>SUMIF(pm!$DJ$7:$DZ$7,AA$7,pm!$DJ34:$DZ34)</f>
        <v>0</v>
      </c>
      <c r="AB35" s="49">
        <f>SUMIF(pm!$DJ$7:$DZ$7,AB$7,pm!$DJ34:$DZ34)</f>
        <v>0</v>
      </c>
      <c r="AC35" s="49">
        <f>SUMIF(pm!$DJ$7:$DZ$7,AC$7,pm!$DJ34:$DZ34)</f>
        <v>0</v>
      </c>
      <c r="AD35" s="49">
        <f>SUMIF(pm!$DJ$7:$DZ$7,AD$7,pm!$DJ34:$DZ34)</f>
        <v>0</v>
      </c>
      <c r="AE35" s="49">
        <f>SUMIF(pm!$DJ$7:$DZ$7,AE$7,pm!$DJ34:$DZ34)</f>
        <v>0</v>
      </c>
      <c r="AF35" s="49">
        <f>SUMIF(pm!$DJ$7:$DZ$7,AF$7,pm!$DJ34:$DZ34)</f>
        <v>0</v>
      </c>
      <c r="AG35" s="49">
        <f>SUMIF(pm!$DJ$7:$DZ$7,AG$7,pm!$DJ34:$DZ34)</f>
        <v>0</v>
      </c>
      <c r="AH35" s="51">
        <f t="shared" si="1"/>
        <v>0</v>
      </c>
      <c r="AI35" s="52">
        <f t="shared" si="2"/>
        <v>0</v>
      </c>
      <c r="AJ35" s="48">
        <f>SUMIF(pm!$EB$7:$FL$7,AJ$7,pm!$EB34:$FL34)</f>
        <v>0</v>
      </c>
      <c r="AK35" s="48">
        <f>SUMIF(pm!$EB$7:$FL$7,AK$7,pm!$EB34:$FL34)</f>
        <v>0</v>
      </c>
      <c r="AL35" s="48">
        <f>SUMIF(pm!$EB$7:$FL$7,AL$7,pm!$EB34:$FL34)</f>
        <v>0</v>
      </c>
      <c r="AM35" s="48">
        <f>SUMIF(pm!$EB$7:$FL$7,AM$7,pm!$EB34:$FL34)</f>
        <v>0</v>
      </c>
      <c r="AN35" s="48">
        <f>SUMIF(pm!$EB$7:$FL$7,AN$7,pm!$EB34:$FL34)</f>
        <v>0</v>
      </c>
      <c r="AO35" s="48">
        <f>SUMIF(pm!$EB$7:$FL$7,AO$7,pm!$EB34:$FL34)</f>
        <v>0</v>
      </c>
      <c r="AP35" s="48">
        <f>SUMIF(pm!$EB$7:$FL$7,AP$7,pm!$EB34:$FL34)</f>
        <v>0</v>
      </c>
      <c r="AQ35" s="48">
        <f>SUMIF(pm!$EB$7:$FL$7,AQ$7,pm!$EB34:$FL34)</f>
        <v>0</v>
      </c>
      <c r="AR35" s="48">
        <f>SUMIF(pm!$EB$7:$FL$7,AR$7,pm!$EB34:$FL34)</f>
        <v>0</v>
      </c>
      <c r="AS35" s="48">
        <f>SUMIF(pm!$EB$7:$FL$7,AS$7,pm!$EB34:$FL34)</f>
        <v>0</v>
      </c>
      <c r="AT35" s="48">
        <f>SUMIF(pm!$EB$7:$FL$7,AT$7,pm!$EB34:$FL34)</f>
        <v>0</v>
      </c>
      <c r="AU35" s="48">
        <f>SUMIF(pm!$EB$7:$FL$7,AU$7,pm!$EB34:$FL34)</f>
        <v>0</v>
      </c>
      <c r="AV35" s="48">
        <f>SUMIF(pm!$EB$7:$FL$7,AV$7,pm!$EB34:$FL34)</f>
        <v>0</v>
      </c>
      <c r="AW35" s="48">
        <f>SUMIF(pm!$EB$7:$FL$7,AW$7,pm!$EB34:$FL34)</f>
        <v>0</v>
      </c>
      <c r="AX35" s="48">
        <f>SUMIF(pm!$EB$7:$FL$7,AX$7,pm!$EB34:$FL34)</f>
        <v>0</v>
      </c>
      <c r="AY35" s="48">
        <f>SUMIF(pm!$EB$7:$FL$7,AY$7,pm!$EB34:$FL34)</f>
        <v>0</v>
      </c>
      <c r="AZ35" s="48">
        <f>SUMIF(pm!$EB$7:$FL$7,AZ$7,pm!$EB34:$FL34)</f>
        <v>0</v>
      </c>
      <c r="BA35" s="48">
        <f>SUMIF(pm!$EB$7:$FL$7,BA$7,pm!$EB34:$FL34)</f>
        <v>0</v>
      </c>
      <c r="BB35" s="51">
        <f t="shared" si="3"/>
        <v>0</v>
      </c>
      <c r="BC35" s="48"/>
      <c r="BD35" s="49"/>
      <c r="BE35" s="49"/>
      <c r="BF35" s="49"/>
      <c r="BG35" s="49"/>
      <c r="BH35" s="49"/>
      <c r="BI35" s="49"/>
      <c r="BJ35" s="49"/>
      <c r="BK35" s="49"/>
      <c r="BL35" s="49"/>
      <c r="BM35" s="49"/>
      <c r="BN35" s="49"/>
      <c r="BO35" s="50"/>
      <c r="BP35" s="51">
        <f t="shared" si="4"/>
        <v>0</v>
      </c>
      <c r="BQ35" s="52">
        <f t="shared" si="5"/>
        <v>0</v>
      </c>
      <c r="BR35" s="53">
        <f t="shared" si="6"/>
        <v>0</v>
      </c>
      <c r="BS35" s="53"/>
      <c r="BT35" s="54">
        <f>(coal!BD33+coal!BP33)-BR35</f>
        <v>0</v>
      </c>
      <c r="BU35" s="55"/>
    </row>
    <row r="36" spans="2:73" ht="12" customHeight="1">
      <c r="B36" s="56">
        <f t="shared" si="7"/>
        <v>45166</v>
      </c>
      <c r="C36" s="49">
        <f>SUMIF(pm!$CR$7:$DH$7,C$7,pm!$CR35:$DH35)</f>
        <v>0</v>
      </c>
      <c r="D36" s="49">
        <f>SUMIF(pm!$CR$7:$DH$7,D$7,pm!$CR35:$DH35)</f>
        <v>0</v>
      </c>
      <c r="E36" s="49">
        <f>SUMIF(pm!$CR$7:$DH$7,E$7,pm!$CR35:$DH35)</f>
        <v>0</v>
      </c>
      <c r="F36" s="49">
        <f>SUMIF(pm!$CR$7:$DH$7,F$7,pm!$CR35:$DH35)</f>
        <v>0</v>
      </c>
      <c r="G36" s="49">
        <f>SUMIF(pm!$CR$7:$DH$7,G$7,pm!$CR35:$DH35)</f>
        <v>0</v>
      </c>
      <c r="H36" s="49">
        <f>SUMIF(pm!$CR$7:$DH$7,H$7,pm!$CR35:$DH35)</f>
        <v>0</v>
      </c>
      <c r="I36" s="49">
        <f>SUMIF(pm!$CR$7:$DH$7,I$7,pm!$CR35:$DH35)</f>
        <v>0</v>
      </c>
      <c r="J36" s="49">
        <f>SUMIF(pm!$CR$7:$DH$7,J$7,pm!$CR35:$DH35)</f>
        <v>0</v>
      </c>
      <c r="K36" s="49">
        <f>SUMIF(pm!$CR$7:$DH$7,K$7,pm!$CR35:$DH35)</f>
        <v>0</v>
      </c>
      <c r="L36" s="49">
        <f>SUMIF(pm!$CR$7:$DH$7,L$7,pm!$CR35:$DH35)</f>
        <v>0</v>
      </c>
      <c r="M36" s="49">
        <f>SUMIF(pm!$CR$7:$DH$7,M$7,pm!$CR35:$DH35)</f>
        <v>0</v>
      </c>
      <c r="N36" s="49">
        <f>SUMIF(pm!$CR$7:$DH$7,N$7,pm!$CR35:$DH35)</f>
        <v>0</v>
      </c>
      <c r="O36" s="49">
        <f>SUMIF(pm!$CR$7:$DH$7,O$7,pm!$CR35:$DH35)</f>
        <v>0</v>
      </c>
      <c r="P36" s="49">
        <f>SUMIF(pm!$CR$7:$DH$7,P$7,pm!$CR35:$DH35)</f>
        <v>0</v>
      </c>
      <c r="Q36" s="49">
        <f>SUMIF(pm!$CR$7:$DH$7,Q$7,pm!$CR35:$DH35)</f>
        <v>0</v>
      </c>
      <c r="R36" s="51">
        <f t="shared" si="0"/>
        <v>0</v>
      </c>
      <c r="S36" s="49">
        <f>SUMIF(pm!$DJ$7:$DZ$7,S$7,pm!$DJ35:$DZ35)</f>
        <v>0</v>
      </c>
      <c r="T36" s="49">
        <f>SUMIF(pm!$DJ$7:$DZ$7,T$7,pm!$DJ35:$DZ35)</f>
        <v>0</v>
      </c>
      <c r="U36" s="49">
        <f>SUMIF(pm!$DJ$7:$DZ$7,U$7,pm!$DJ35:$DZ35)</f>
        <v>0</v>
      </c>
      <c r="V36" s="49">
        <f>SUMIF(pm!$DJ$7:$DZ$7,V$7,pm!$DJ35:$DZ35)</f>
        <v>0</v>
      </c>
      <c r="W36" s="49">
        <f>SUMIF(pm!$DJ$7:$DZ$7,W$7,pm!$DJ35:$DZ35)</f>
        <v>0</v>
      </c>
      <c r="X36" s="49">
        <f>SUMIF(pm!$DJ$7:$DZ$7,X$7,pm!$DJ35:$DZ35)</f>
        <v>0</v>
      </c>
      <c r="Y36" s="49">
        <f>SUMIF(pm!$DJ$7:$DZ$7,Y$7,pm!$DJ35:$DZ35)</f>
        <v>0</v>
      </c>
      <c r="Z36" s="49">
        <f>SUMIF(pm!$DJ$7:$DZ$7,Z$7,pm!$DJ35:$DZ35)</f>
        <v>0</v>
      </c>
      <c r="AA36" s="49">
        <f>SUMIF(pm!$DJ$7:$DZ$7,AA$7,pm!$DJ35:$DZ35)</f>
        <v>0</v>
      </c>
      <c r="AB36" s="49">
        <f>SUMIF(pm!$DJ$7:$DZ$7,AB$7,pm!$DJ35:$DZ35)</f>
        <v>0</v>
      </c>
      <c r="AC36" s="49">
        <f>SUMIF(pm!$DJ$7:$DZ$7,AC$7,pm!$DJ35:$DZ35)</f>
        <v>0</v>
      </c>
      <c r="AD36" s="49">
        <f>SUMIF(pm!$DJ$7:$DZ$7,AD$7,pm!$DJ35:$DZ35)</f>
        <v>0</v>
      </c>
      <c r="AE36" s="49">
        <f>SUMIF(pm!$DJ$7:$DZ$7,AE$7,pm!$DJ35:$DZ35)</f>
        <v>0</v>
      </c>
      <c r="AF36" s="49">
        <f>SUMIF(pm!$DJ$7:$DZ$7,AF$7,pm!$DJ35:$DZ35)</f>
        <v>0</v>
      </c>
      <c r="AG36" s="49">
        <f>SUMIF(pm!$DJ$7:$DZ$7,AG$7,pm!$DJ35:$DZ35)</f>
        <v>0</v>
      </c>
      <c r="AH36" s="51">
        <f t="shared" si="1"/>
        <v>0</v>
      </c>
      <c r="AI36" s="52">
        <f t="shared" si="2"/>
        <v>0</v>
      </c>
      <c r="AJ36" s="48">
        <f>SUMIF(pm!$EB$7:$FL$7,AJ$7,pm!$EB35:$FL35)</f>
        <v>0</v>
      </c>
      <c r="AK36" s="48">
        <f>SUMIF(pm!$EB$7:$FL$7,AK$7,pm!$EB35:$FL35)</f>
        <v>0</v>
      </c>
      <c r="AL36" s="48">
        <f>SUMIF(pm!$EB$7:$FL$7,AL$7,pm!$EB35:$FL35)</f>
        <v>0</v>
      </c>
      <c r="AM36" s="48">
        <f>SUMIF(pm!$EB$7:$FL$7,AM$7,pm!$EB35:$FL35)</f>
        <v>0</v>
      </c>
      <c r="AN36" s="48">
        <f>SUMIF(pm!$EB$7:$FL$7,AN$7,pm!$EB35:$FL35)</f>
        <v>0</v>
      </c>
      <c r="AO36" s="48">
        <f>SUMIF(pm!$EB$7:$FL$7,AO$7,pm!$EB35:$FL35)</f>
        <v>0</v>
      </c>
      <c r="AP36" s="48">
        <f>SUMIF(pm!$EB$7:$FL$7,AP$7,pm!$EB35:$FL35)</f>
        <v>0</v>
      </c>
      <c r="AQ36" s="48">
        <f>SUMIF(pm!$EB$7:$FL$7,AQ$7,pm!$EB35:$FL35)</f>
        <v>0</v>
      </c>
      <c r="AR36" s="48">
        <f>SUMIF(pm!$EB$7:$FL$7,AR$7,pm!$EB35:$FL35)</f>
        <v>0</v>
      </c>
      <c r="AS36" s="48">
        <f>SUMIF(pm!$EB$7:$FL$7,AS$7,pm!$EB35:$FL35)</f>
        <v>0</v>
      </c>
      <c r="AT36" s="48">
        <f>SUMIF(pm!$EB$7:$FL$7,AT$7,pm!$EB35:$FL35)</f>
        <v>0</v>
      </c>
      <c r="AU36" s="48">
        <f>SUMIF(pm!$EB$7:$FL$7,AU$7,pm!$EB35:$FL35)</f>
        <v>0</v>
      </c>
      <c r="AV36" s="48">
        <f>SUMIF(pm!$EB$7:$FL$7,AV$7,pm!$EB35:$FL35)</f>
        <v>0</v>
      </c>
      <c r="AW36" s="48">
        <f>SUMIF(pm!$EB$7:$FL$7,AW$7,pm!$EB35:$FL35)</f>
        <v>0</v>
      </c>
      <c r="AX36" s="48">
        <f>SUMIF(pm!$EB$7:$FL$7,AX$7,pm!$EB35:$FL35)</f>
        <v>0</v>
      </c>
      <c r="AY36" s="48">
        <f>SUMIF(pm!$EB$7:$FL$7,AY$7,pm!$EB35:$FL35)</f>
        <v>0</v>
      </c>
      <c r="AZ36" s="48">
        <f>SUMIF(pm!$EB$7:$FL$7,AZ$7,pm!$EB35:$FL35)</f>
        <v>0</v>
      </c>
      <c r="BA36" s="48">
        <f>SUMIF(pm!$EB$7:$FL$7,BA$7,pm!$EB35:$FL35)</f>
        <v>0</v>
      </c>
      <c r="BB36" s="51">
        <f t="shared" si="3"/>
        <v>0</v>
      </c>
      <c r="BC36" s="48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50"/>
      <c r="BP36" s="51">
        <f t="shared" si="4"/>
        <v>0</v>
      </c>
      <c r="BQ36" s="52">
        <f t="shared" si="5"/>
        <v>0</v>
      </c>
      <c r="BR36" s="53">
        <f t="shared" si="6"/>
        <v>0</v>
      </c>
      <c r="BS36" s="53"/>
      <c r="BT36" s="54">
        <f>(coal!BD34+coal!BP34)-BR36</f>
        <v>0</v>
      </c>
      <c r="BU36" s="55"/>
    </row>
    <row r="37" spans="2:73" ht="12" customHeight="1">
      <c r="B37" s="56">
        <f>+B36+1</f>
        <v>45167</v>
      </c>
      <c r="C37" s="49">
        <f>SUMIF(pm!$CR$7:$DH$7,C$7,pm!$CR36:$DH36)</f>
        <v>0</v>
      </c>
      <c r="D37" s="49">
        <f>SUMIF(pm!$CR$7:$DH$7,D$7,pm!$CR36:$DH36)</f>
        <v>0</v>
      </c>
      <c r="E37" s="49">
        <f>SUMIF(pm!$CR$7:$DH$7,E$7,pm!$CR36:$DH36)</f>
        <v>0</v>
      </c>
      <c r="F37" s="49">
        <f>SUMIF(pm!$CR$7:$DH$7,F$7,pm!$CR36:$DH36)</f>
        <v>0</v>
      </c>
      <c r="G37" s="49">
        <f>SUMIF(pm!$CR$7:$DH$7,G$7,pm!$CR36:$DH36)</f>
        <v>0</v>
      </c>
      <c r="H37" s="49">
        <f>SUMIF(pm!$CR$7:$DH$7,H$7,pm!$CR36:$DH36)</f>
        <v>0</v>
      </c>
      <c r="I37" s="49">
        <f>SUMIF(pm!$CR$7:$DH$7,I$7,pm!$CR36:$DH36)</f>
        <v>0</v>
      </c>
      <c r="J37" s="49">
        <f>SUMIF(pm!$CR$7:$DH$7,J$7,pm!$CR36:$DH36)</f>
        <v>0</v>
      </c>
      <c r="K37" s="49">
        <f>SUMIF(pm!$CR$7:$DH$7,K$7,pm!$CR36:$DH36)</f>
        <v>0</v>
      </c>
      <c r="L37" s="49">
        <f>SUMIF(pm!$CR$7:$DH$7,L$7,pm!$CR36:$DH36)</f>
        <v>0</v>
      </c>
      <c r="M37" s="49">
        <f>SUMIF(pm!$CR$7:$DH$7,M$7,pm!$CR36:$DH36)</f>
        <v>0</v>
      </c>
      <c r="N37" s="49">
        <f>SUMIF(pm!$CR$7:$DH$7,N$7,pm!$CR36:$DH36)</f>
        <v>0</v>
      </c>
      <c r="O37" s="49">
        <f>SUMIF(pm!$CR$7:$DH$7,O$7,pm!$CR36:$DH36)</f>
        <v>0</v>
      </c>
      <c r="P37" s="49">
        <f>SUMIF(pm!$CR$7:$DH$7,P$7,pm!$CR36:$DH36)</f>
        <v>0</v>
      </c>
      <c r="Q37" s="49">
        <f>SUMIF(pm!$CR$7:$DH$7,Q$7,pm!$CR36:$DH36)</f>
        <v>0</v>
      </c>
      <c r="R37" s="51">
        <f t="shared" si="0"/>
        <v>0</v>
      </c>
      <c r="S37" s="49">
        <f>SUMIF(pm!$DJ$7:$DZ$7,S$7,pm!$DJ36:$DZ36)</f>
        <v>0</v>
      </c>
      <c r="T37" s="49">
        <f>SUMIF(pm!$DJ$7:$DZ$7,T$7,pm!$DJ36:$DZ36)</f>
        <v>0</v>
      </c>
      <c r="U37" s="49">
        <f>SUMIF(pm!$DJ$7:$DZ$7,U$7,pm!$DJ36:$DZ36)</f>
        <v>0</v>
      </c>
      <c r="V37" s="49">
        <f>SUMIF(pm!$DJ$7:$DZ$7,V$7,pm!$DJ36:$DZ36)</f>
        <v>0</v>
      </c>
      <c r="W37" s="49">
        <f>SUMIF(pm!$DJ$7:$DZ$7,W$7,pm!$DJ36:$DZ36)</f>
        <v>0</v>
      </c>
      <c r="X37" s="49">
        <f>SUMIF(pm!$DJ$7:$DZ$7,X$7,pm!$DJ36:$DZ36)</f>
        <v>0</v>
      </c>
      <c r="Y37" s="49">
        <f>SUMIF(pm!$DJ$7:$DZ$7,Y$7,pm!$DJ36:$DZ36)</f>
        <v>0</v>
      </c>
      <c r="Z37" s="49">
        <f>SUMIF(pm!$DJ$7:$DZ$7,Z$7,pm!$DJ36:$DZ36)</f>
        <v>0</v>
      </c>
      <c r="AA37" s="49">
        <f>SUMIF(pm!$DJ$7:$DZ$7,AA$7,pm!$DJ36:$DZ36)</f>
        <v>0</v>
      </c>
      <c r="AB37" s="49">
        <f>SUMIF(pm!$DJ$7:$DZ$7,AB$7,pm!$DJ36:$DZ36)</f>
        <v>0</v>
      </c>
      <c r="AC37" s="49">
        <f>SUMIF(pm!$DJ$7:$DZ$7,AC$7,pm!$DJ36:$DZ36)</f>
        <v>0</v>
      </c>
      <c r="AD37" s="49">
        <f>SUMIF(pm!$DJ$7:$DZ$7,AD$7,pm!$DJ36:$DZ36)</f>
        <v>0</v>
      </c>
      <c r="AE37" s="49">
        <f>SUMIF(pm!$DJ$7:$DZ$7,AE$7,pm!$DJ36:$DZ36)</f>
        <v>0</v>
      </c>
      <c r="AF37" s="49">
        <f>SUMIF(pm!$DJ$7:$DZ$7,AF$7,pm!$DJ36:$DZ36)</f>
        <v>0</v>
      </c>
      <c r="AG37" s="49">
        <f>SUMIF(pm!$DJ$7:$DZ$7,AG$7,pm!$DJ36:$DZ36)</f>
        <v>0</v>
      </c>
      <c r="AH37" s="51">
        <f t="shared" si="1"/>
        <v>0</v>
      </c>
      <c r="AI37" s="52">
        <f t="shared" si="2"/>
        <v>0</v>
      </c>
      <c r="AJ37" s="48">
        <f>SUMIF(pm!$EB$7:$FL$7,AJ$7,pm!$EB36:$FL36)</f>
        <v>0</v>
      </c>
      <c r="AK37" s="48">
        <f>SUMIF(pm!$EB$7:$FL$7,AK$7,pm!$EB36:$FL36)</f>
        <v>0</v>
      </c>
      <c r="AL37" s="48">
        <f>SUMIF(pm!$EB$7:$FL$7,AL$7,pm!$EB36:$FL36)</f>
        <v>0</v>
      </c>
      <c r="AM37" s="48">
        <f>SUMIF(pm!$EB$7:$FL$7,AM$7,pm!$EB36:$FL36)</f>
        <v>0</v>
      </c>
      <c r="AN37" s="48">
        <f>SUMIF(pm!$EB$7:$FL$7,AN$7,pm!$EB36:$FL36)</f>
        <v>0</v>
      </c>
      <c r="AO37" s="48">
        <f>SUMIF(pm!$EB$7:$FL$7,AO$7,pm!$EB36:$FL36)</f>
        <v>0</v>
      </c>
      <c r="AP37" s="48">
        <f>SUMIF(pm!$EB$7:$FL$7,AP$7,pm!$EB36:$FL36)</f>
        <v>0</v>
      </c>
      <c r="AQ37" s="48">
        <f>SUMIF(pm!$EB$7:$FL$7,AQ$7,pm!$EB36:$FL36)</f>
        <v>0</v>
      </c>
      <c r="AR37" s="48">
        <f>SUMIF(pm!$EB$7:$FL$7,AR$7,pm!$EB36:$FL36)</f>
        <v>0</v>
      </c>
      <c r="AS37" s="48">
        <f>SUMIF(pm!$EB$7:$FL$7,AS$7,pm!$EB36:$FL36)</f>
        <v>0</v>
      </c>
      <c r="AT37" s="48">
        <f>SUMIF(pm!$EB$7:$FL$7,AT$7,pm!$EB36:$FL36)</f>
        <v>0</v>
      </c>
      <c r="AU37" s="48">
        <f>SUMIF(pm!$EB$7:$FL$7,AU$7,pm!$EB36:$FL36)</f>
        <v>0</v>
      </c>
      <c r="AV37" s="48">
        <f>SUMIF(pm!$EB$7:$FL$7,AV$7,pm!$EB36:$FL36)</f>
        <v>0</v>
      </c>
      <c r="AW37" s="48">
        <f>SUMIF(pm!$EB$7:$FL$7,AW$7,pm!$EB36:$FL36)</f>
        <v>0</v>
      </c>
      <c r="AX37" s="48">
        <f>SUMIF(pm!$EB$7:$FL$7,AX$7,pm!$EB36:$FL36)</f>
        <v>0</v>
      </c>
      <c r="AY37" s="48">
        <f>SUMIF(pm!$EB$7:$FL$7,AY$7,pm!$EB36:$FL36)</f>
        <v>0</v>
      </c>
      <c r="AZ37" s="48">
        <f>SUMIF(pm!$EB$7:$FL$7,AZ$7,pm!$EB36:$FL36)</f>
        <v>0</v>
      </c>
      <c r="BA37" s="48">
        <f>SUMIF(pm!$EB$7:$FL$7,BA$7,pm!$EB36:$FL36)</f>
        <v>0</v>
      </c>
      <c r="BB37" s="51">
        <f t="shared" si="3"/>
        <v>0</v>
      </c>
      <c r="BC37" s="48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50"/>
      <c r="BP37" s="51">
        <f t="shared" si="4"/>
        <v>0</v>
      </c>
      <c r="BQ37" s="52">
        <f t="shared" si="5"/>
        <v>0</v>
      </c>
      <c r="BR37" s="53">
        <f t="shared" si="6"/>
        <v>0</v>
      </c>
      <c r="BS37" s="53"/>
      <c r="BT37" s="54">
        <f>(coal!BD35+coal!BP35)-BR37</f>
        <v>0</v>
      </c>
      <c r="BU37" s="55"/>
    </row>
    <row r="38" spans="2:73" ht="12" customHeight="1">
      <c r="B38" s="56">
        <f>+B37+1</f>
        <v>45168</v>
      </c>
      <c r="C38" s="49">
        <f>SUMIF(pm!$CR$7:$DH$7,C$7,pm!$CR37:$DH37)</f>
        <v>0</v>
      </c>
      <c r="D38" s="49">
        <f>SUMIF(pm!$CR$7:$DH$7,D$7,pm!$CR37:$DH37)</f>
        <v>0</v>
      </c>
      <c r="E38" s="49">
        <f>SUMIF(pm!$CR$7:$DH$7,E$7,pm!$CR37:$DH37)</f>
        <v>0</v>
      </c>
      <c r="F38" s="49">
        <f>SUMIF(pm!$CR$7:$DH$7,F$7,pm!$CR37:$DH37)</f>
        <v>0</v>
      </c>
      <c r="G38" s="49">
        <f>SUMIF(pm!$CR$7:$DH$7,G$7,pm!$CR37:$DH37)</f>
        <v>0</v>
      </c>
      <c r="H38" s="49">
        <f>SUMIF(pm!$CR$7:$DH$7,H$7,pm!$CR37:$DH37)</f>
        <v>0</v>
      </c>
      <c r="I38" s="49">
        <f>SUMIF(pm!$CR$7:$DH$7,I$7,pm!$CR37:$DH37)</f>
        <v>0</v>
      </c>
      <c r="J38" s="49">
        <f>SUMIF(pm!$CR$7:$DH$7,J$7,pm!$CR37:$DH37)</f>
        <v>0</v>
      </c>
      <c r="K38" s="49">
        <f>SUMIF(pm!$CR$7:$DH$7,K$7,pm!$CR37:$DH37)</f>
        <v>0</v>
      </c>
      <c r="L38" s="49">
        <f>SUMIF(pm!$CR$7:$DH$7,L$7,pm!$CR37:$DH37)</f>
        <v>0</v>
      </c>
      <c r="M38" s="49">
        <f>SUMIF(pm!$CR$7:$DH$7,M$7,pm!$CR37:$DH37)</f>
        <v>0</v>
      </c>
      <c r="N38" s="49">
        <f>SUMIF(pm!$CR$7:$DH$7,N$7,pm!$CR37:$DH37)</f>
        <v>0</v>
      </c>
      <c r="O38" s="49">
        <f>SUMIF(pm!$CR$7:$DH$7,O$7,pm!$CR37:$DH37)</f>
        <v>0</v>
      </c>
      <c r="P38" s="49">
        <f>SUMIF(pm!$CR$7:$DH$7,P$7,pm!$CR37:$DH37)</f>
        <v>0</v>
      </c>
      <c r="Q38" s="49">
        <f>SUMIF(pm!$CR$7:$DH$7,Q$7,pm!$CR37:$DH37)</f>
        <v>0</v>
      </c>
      <c r="R38" s="51">
        <f t="shared" si="0"/>
        <v>0</v>
      </c>
      <c r="S38" s="49">
        <f>SUMIF(pm!$DJ$7:$DZ$7,S$7,pm!$DJ37:$DZ37)</f>
        <v>0</v>
      </c>
      <c r="T38" s="49">
        <f>SUMIF(pm!$DJ$7:$DZ$7,T$7,pm!$DJ37:$DZ37)</f>
        <v>0</v>
      </c>
      <c r="U38" s="49">
        <f>SUMIF(pm!$DJ$7:$DZ$7,U$7,pm!$DJ37:$DZ37)</f>
        <v>0</v>
      </c>
      <c r="V38" s="49">
        <f>SUMIF(pm!$DJ$7:$DZ$7,V$7,pm!$DJ37:$DZ37)</f>
        <v>0</v>
      </c>
      <c r="W38" s="49">
        <f>SUMIF(pm!$DJ$7:$DZ$7,W$7,pm!$DJ37:$DZ37)</f>
        <v>0</v>
      </c>
      <c r="X38" s="49">
        <f>SUMIF(pm!$DJ$7:$DZ$7,X$7,pm!$DJ37:$DZ37)</f>
        <v>0</v>
      </c>
      <c r="Y38" s="49">
        <f>SUMIF(pm!$DJ$7:$DZ$7,Y$7,pm!$DJ37:$DZ37)</f>
        <v>0</v>
      </c>
      <c r="Z38" s="49">
        <f>SUMIF(pm!$DJ$7:$DZ$7,Z$7,pm!$DJ37:$DZ37)</f>
        <v>0</v>
      </c>
      <c r="AA38" s="49">
        <f>SUMIF(pm!$DJ$7:$DZ$7,AA$7,pm!$DJ37:$DZ37)</f>
        <v>0</v>
      </c>
      <c r="AB38" s="49">
        <f>SUMIF(pm!$DJ$7:$DZ$7,AB$7,pm!$DJ37:$DZ37)</f>
        <v>0</v>
      </c>
      <c r="AC38" s="49">
        <f>SUMIF(pm!$DJ$7:$DZ$7,AC$7,pm!$DJ37:$DZ37)</f>
        <v>0</v>
      </c>
      <c r="AD38" s="49">
        <f>SUMIF(pm!$DJ$7:$DZ$7,AD$7,pm!$DJ37:$DZ37)</f>
        <v>0</v>
      </c>
      <c r="AE38" s="49">
        <f>SUMIF(pm!$DJ$7:$DZ$7,AE$7,pm!$DJ37:$DZ37)</f>
        <v>0</v>
      </c>
      <c r="AF38" s="49">
        <f>SUMIF(pm!$DJ$7:$DZ$7,AF$7,pm!$DJ37:$DZ37)</f>
        <v>0</v>
      </c>
      <c r="AG38" s="49">
        <f>SUMIF(pm!$DJ$7:$DZ$7,AG$7,pm!$DJ37:$DZ37)</f>
        <v>0</v>
      </c>
      <c r="AH38" s="51">
        <f t="shared" si="1"/>
        <v>0</v>
      </c>
      <c r="AI38" s="52">
        <f t="shared" si="2"/>
        <v>0</v>
      </c>
      <c r="AJ38" s="48">
        <f>SUMIF(pm!$EB$7:$FL$7,AJ$7,pm!$EB37:$FL37)</f>
        <v>0</v>
      </c>
      <c r="AK38" s="48">
        <f>SUMIF(pm!$EB$7:$FL$7,AK$7,pm!$EB37:$FL37)</f>
        <v>0</v>
      </c>
      <c r="AL38" s="48">
        <f>SUMIF(pm!$EB$7:$FL$7,AL$7,pm!$EB37:$FL37)</f>
        <v>0</v>
      </c>
      <c r="AM38" s="48">
        <f>SUMIF(pm!$EB$7:$FL$7,AM$7,pm!$EB37:$FL37)</f>
        <v>0</v>
      </c>
      <c r="AN38" s="48">
        <f>SUMIF(pm!$EB$7:$FL$7,AN$7,pm!$EB37:$FL37)</f>
        <v>0</v>
      </c>
      <c r="AO38" s="48">
        <f>SUMIF(pm!$EB$7:$FL$7,AO$7,pm!$EB37:$FL37)</f>
        <v>0</v>
      </c>
      <c r="AP38" s="48">
        <f>SUMIF(pm!$EB$7:$FL$7,AP$7,pm!$EB37:$FL37)</f>
        <v>0</v>
      </c>
      <c r="AQ38" s="48">
        <f>SUMIF(pm!$EB$7:$FL$7,AQ$7,pm!$EB37:$FL37)</f>
        <v>0</v>
      </c>
      <c r="AR38" s="48">
        <f>SUMIF(pm!$EB$7:$FL$7,AR$7,pm!$EB37:$FL37)</f>
        <v>0</v>
      </c>
      <c r="AS38" s="48">
        <f>SUMIF(pm!$EB$7:$FL$7,AS$7,pm!$EB37:$FL37)</f>
        <v>0</v>
      </c>
      <c r="AT38" s="48">
        <f>SUMIF(pm!$EB$7:$FL$7,AT$7,pm!$EB37:$FL37)</f>
        <v>0</v>
      </c>
      <c r="AU38" s="48">
        <f>SUMIF(pm!$EB$7:$FL$7,AU$7,pm!$EB37:$FL37)</f>
        <v>0</v>
      </c>
      <c r="AV38" s="48">
        <f>SUMIF(pm!$EB$7:$FL$7,AV$7,pm!$EB37:$FL37)</f>
        <v>0</v>
      </c>
      <c r="AW38" s="48">
        <f>SUMIF(pm!$EB$7:$FL$7,AW$7,pm!$EB37:$FL37)</f>
        <v>0</v>
      </c>
      <c r="AX38" s="48">
        <f>SUMIF(pm!$EB$7:$FL$7,AX$7,pm!$EB37:$FL37)</f>
        <v>0</v>
      </c>
      <c r="AY38" s="48">
        <f>SUMIF(pm!$EB$7:$FL$7,AY$7,pm!$EB37:$FL37)</f>
        <v>0</v>
      </c>
      <c r="AZ38" s="48">
        <f>SUMIF(pm!$EB$7:$FL$7,AZ$7,pm!$EB37:$FL37)</f>
        <v>0</v>
      </c>
      <c r="BA38" s="48">
        <f>SUMIF(pm!$EB$7:$FL$7,BA$7,pm!$EB37:$FL37)</f>
        <v>0</v>
      </c>
      <c r="BB38" s="51">
        <f t="shared" si="3"/>
        <v>0</v>
      </c>
      <c r="BC38" s="48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50"/>
      <c r="BP38" s="51">
        <f t="shared" si="4"/>
        <v>0</v>
      </c>
      <c r="BQ38" s="52">
        <f t="shared" si="5"/>
        <v>0</v>
      </c>
      <c r="BR38" s="53">
        <f t="shared" si="6"/>
        <v>0</v>
      </c>
      <c r="BS38" s="53"/>
      <c r="BT38" s="54">
        <f>(coal!BD36+coal!BP36)-BR38</f>
        <v>0</v>
      </c>
      <c r="BU38" s="55"/>
    </row>
    <row r="39" spans="2:73" ht="12" customHeight="1">
      <c r="B39" s="56">
        <f>+B38+1</f>
        <v>45169</v>
      </c>
      <c r="C39" s="49">
        <f>SUMIF(pm!$CR$7:$DH$7,C$7,pm!$CR38:$DH38)</f>
        <v>0</v>
      </c>
      <c r="D39" s="49">
        <f>SUMIF(pm!$CR$7:$DH$7,D$7,pm!$CR38:$DH38)</f>
        <v>0</v>
      </c>
      <c r="E39" s="49">
        <f>SUMIF(pm!$CR$7:$DH$7,E$7,pm!$CR38:$DH38)</f>
        <v>0</v>
      </c>
      <c r="F39" s="49">
        <f>SUMIF(pm!$CR$7:$DH$7,F$7,pm!$CR38:$DH38)</f>
        <v>0</v>
      </c>
      <c r="G39" s="49">
        <f>SUMIF(pm!$CR$7:$DH$7,G$7,pm!$CR38:$DH38)</f>
        <v>0</v>
      </c>
      <c r="H39" s="49">
        <f>SUMIF(pm!$CR$7:$DH$7,H$7,pm!$CR38:$DH38)</f>
        <v>0</v>
      </c>
      <c r="I39" s="49">
        <f>SUMIF(pm!$CR$7:$DH$7,I$7,pm!$CR38:$DH38)</f>
        <v>0</v>
      </c>
      <c r="J39" s="49">
        <f>SUMIF(pm!$CR$7:$DH$7,J$7,pm!$CR38:$DH38)</f>
        <v>0</v>
      </c>
      <c r="K39" s="49">
        <f>SUMIF(pm!$CR$7:$DH$7,K$7,pm!$CR38:$DH38)</f>
        <v>0</v>
      </c>
      <c r="L39" s="49">
        <f>SUMIF(pm!$CR$7:$DH$7,L$7,pm!$CR38:$DH38)</f>
        <v>0</v>
      </c>
      <c r="M39" s="49">
        <f>SUMIF(pm!$CR$7:$DH$7,M$7,pm!$CR38:$DH38)</f>
        <v>0</v>
      </c>
      <c r="N39" s="49">
        <f>SUMIF(pm!$CR$7:$DH$7,N$7,pm!$CR38:$DH38)</f>
        <v>0</v>
      </c>
      <c r="O39" s="49">
        <f>SUMIF(pm!$CR$7:$DH$7,O$7,pm!$CR38:$DH38)</f>
        <v>0</v>
      </c>
      <c r="P39" s="49">
        <f>SUMIF(pm!$CR$7:$DH$7,P$7,pm!$CR38:$DH38)</f>
        <v>0</v>
      </c>
      <c r="Q39" s="49">
        <f>SUMIF(pm!$CR$7:$DH$7,Q$7,pm!$CR38:$DH38)</f>
        <v>0</v>
      </c>
      <c r="R39" s="51">
        <f t="shared" si="0"/>
        <v>0</v>
      </c>
      <c r="S39" s="49">
        <f>SUMIF(pm!$DJ$7:$DZ$7,S$7,pm!$DJ38:$DZ38)</f>
        <v>0</v>
      </c>
      <c r="T39" s="49">
        <f>SUMIF(pm!$DJ$7:$DZ$7,T$7,pm!$DJ38:$DZ38)</f>
        <v>0</v>
      </c>
      <c r="U39" s="49">
        <f>SUMIF(pm!$DJ$7:$DZ$7,U$7,pm!$DJ38:$DZ38)</f>
        <v>0</v>
      </c>
      <c r="V39" s="49">
        <f>SUMIF(pm!$DJ$7:$DZ$7,V$7,pm!$DJ38:$DZ38)</f>
        <v>0</v>
      </c>
      <c r="W39" s="49">
        <f>SUMIF(pm!$DJ$7:$DZ$7,W$7,pm!$DJ38:$DZ38)</f>
        <v>0</v>
      </c>
      <c r="X39" s="49">
        <f>SUMIF(pm!$DJ$7:$DZ$7,X$7,pm!$DJ38:$DZ38)</f>
        <v>0</v>
      </c>
      <c r="Y39" s="49">
        <f>SUMIF(pm!$DJ$7:$DZ$7,Y$7,pm!$DJ38:$DZ38)</f>
        <v>0</v>
      </c>
      <c r="Z39" s="49">
        <f>SUMIF(pm!$DJ$7:$DZ$7,Z$7,pm!$DJ38:$DZ38)</f>
        <v>0</v>
      </c>
      <c r="AA39" s="49">
        <f>SUMIF(pm!$DJ$7:$DZ$7,AA$7,pm!$DJ38:$DZ38)</f>
        <v>0</v>
      </c>
      <c r="AB39" s="49">
        <f>SUMIF(pm!$DJ$7:$DZ$7,AB$7,pm!$DJ38:$DZ38)</f>
        <v>0</v>
      </c>
      <c r="AC39" s="49">
        <f>SUMIF(pm!$DJ$7:$DZ$7,AC$7,pm!$DJ38:$DZ38)</f>
        <v>0</v>
      </c>
      <c r="AD39" s="49">
        <f>SUMIF(pm!$DJ$7:$DZ$7,AD$7,pm!$DJ38:$DZ38)</f>
        <v>0</v>
      </c>
      <c r="AE39" s="49">
        <f>SUMIF(pm!$DJ$7:$DZ$7,AE$7,pm!$DJ38:$DZ38)</f>
        <v>0</v>
      </c>
      <c r="AF39" s="49">
        <f>SUMIF(pm!$DJ$7:$DZ$7,AF$7,pm!$DJ38:$DZ38)</f>
        <v>0</v>
      </c>
      <c r="AG39" s="49">
        <f>SUMIF(pm!$DJ$7:$DZ$7,AG$7,pm!$DJ38:$DZ38)</f>
        <v>0</v>
      </c>
      <c r="AH39" s="51">
        <f t="shared" si="1"/>
        <v>0</v>
      </c>
      <c r="AI39" s="52">
        <f t="shared" si="2"/>
        <v>0</v>
      </c>
      <c r="AJ39" s="48">
        <f>SUMIF(pm!$EB$7:$FL$7,AJ$7,pm!$EB38:$FL38)</f>
        <v>0</v>
      </c>
      <c r="AK39" s="48">
        <f>SUMIF(pm!$EB$7:$FL$7,AK$7,pm!$EB38:$FL38)</f>
        <v>0</v>
      </c>
      <c r="AL39" s="48">
        <f>SUMIF(pm!$EB$7:$FL$7,AL$7,pm!$EB38:$FL38)</f>
        <v>0</v>
      </c>
      <c r="AM39" s="48">
        <f>SUMIF(pm!$EB$7:$FL$7,AM$7,pm!$EB38:$FL38)</f>
        <v>0</v>
      </c>
      <c r="AN39" s="48">
        <f>SUMIF(pm!$EB$7:$FL$7,AN$7,pm!$EB38:$FL38)</f>
        <v>0</v>
      </c>
      <c r="AO39" s="48">
        <f>SUMIF(pm!$EB$7:$FL$7,AO$7,pm!$EB38:$FL38)</f>
        <v>0</v>
      </c>
      <c r="AP39" s="48">
        <f>SUMIF(pm!$EB$7:$FL$7,AP$7,pm!$EB38:$FL38)</f>
        <v>0</v>
      </c>
      <c r="AQ39" s="48">
        <f>SUMIF(pm!$EB$7:$FL$7,AQ$7,pm!$EB38:$FL38)</f>
        <v>0</v>
      </c>
      <c r="AR39" s="48">
        <f>SUMIF(pm!$EB$7:$FL$7,AR$7,pm!$EB38:$FL38)</f>
        <v>0</v>
      </c>
      <c r="AS39" s="48">
        <f>SUMIF(pm!$EB$7:$FL$7,AS$7,pm!$EB38:$FL38)</f>
        <v>0</v>
      </c>
      <c r="AT39" s="48">
        <f>SUMIF(pm!$EB$7:$FL$7,AT$7,pm!$EB38:$FL38)</f>
        <v>0</v>
      </c>
      <c r="AU39" s="48">
        <f>SUMIF(pm!$EB$7:$FL$7,AU$7,pm!$EB38:$FL38)</f>
        <v>0</v>
      </c>
      <c r="AV39" s="48">
        <f>SUMIF(pm!$EB$7:$FL$7,AV$7,pm!$EB38:$FL38)</f>
        <v>0</v>
      </c>
      <c r="AW39" s="48">
        <f>SUMIF(pm!$EB$7:$FL$7,AW$7,pm!$EB38:$FL38)</f>
        <v>0</v>
      </c>
      <c r="AX39" s="48">
        <f>SUMIF(pm!$EB$7:$FL$7,AX$7,pm!$EB38:$FL38)</f>
        <v>0</v>
      </c>
      <c r="AY39" s="48">
        <f>SUMIF(pm!$EB$7:$FL$7,AY$7,pm!$EB38:$FL38)</f>
        <v>0</v>
      </c>
      <c r="AZ39" s="48">
        <f>SUMIF(pm!$EB$7:$FL$7,AZ$7,pm!$EB38:$FL38)</f>
        <v>0</v>
      </c>
      <c r="BA39" s="48">
        <f>SUMIF(pm!$EB$7:$FL$7,BA$7,pm!$EB38:$FL38)</f>
        <v>0</v>
      </c>
      <c r="BB39" s="51">
        <f t="shared" si="3"/>
        <v>0</v>
      </c>
      <c r="BC39" s="48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50"/>
      <c r="BP39" s="51">
        <f t="shared" si="4"/>
        <v>0</v>
      </c>
      <c r="BQ39" s="52">
        <f t="shared" si="5"/>
        <v>0</v>
      </c>
      <c r="BR39" s="53">
        <f t="shared" si="6"/>
        <v>0</v>
      </c>
      <c r="BS39" s="53"/>
      <c r="BT39" s="54">
        <f>(coal!BD37+coal!BP37)-BR39</f>
        <v>0</v>
      </c>
      <c r="BU39" s="55"/>
    </row>
    <row r="40" spans="2:73">
      <c r="B40" s="57" t="s">
        <v>3</v>
      </c>
      <c r="C40" s="58">
        <f t="shared" ref="C40:R40" si="8">SUM(C9:C39)</f>
        <v>0</v>
      </c>
      <c r="D40" s="59">
        <f t="shared" si="8"/>
        <v>0</v>
      </c>
      <c r="E40" s="60">
        <f t="shared" si="8"/>
        <v>0</v>
      </c>
      <c r="F40" s="59">
        <f t="shared" si="8"/>
        <v>0</v>
      </c>
      <c r="G40" s="59">
        <f t="shared" si="8"/>
        <v>0</v>
      </c>
      <c r="H40" s="59">
        <f t="shared" si="8"/>
        <v>0</v>
      </c>
      <c r="I40" s="59">
        <f t="shared" si="8"/>
        <v>0</v>
      </c>
      <c r="J40" s="59">
        <f t="shared" si="8"/>
        <v>0</v>
      </c>
      <c r="K40" s="59">
        <f t="shared" si="8"/>
        <v>0</v>
      </c>
      <c r="L40" s="59">
        <f t="shared" si="8"/>
        <v>0</v>
      </c>
      <c r="M40" s="59">
        <f t="shared" si="8"/>
        <v>0</v>
      </c>
      <c r="N40" s="59">
        <f t="shared" si="8"/>
        <v>0</v>
      </c>
      <c r="O40" s="59">
        <f t="shared" si="8"/>
        <v>0</v>
      </c>
      <c r="P40" s="59">
        <f>SUM(P9:P39)</f>
        <v>0</v>
      </c>
      <c r="Q40" s="59">
        <f>SUM(Q9:Q39)</f>
        <v>0</v>
      </c>
      <c r="R40" s="61">
        <f t="shared" si="8"/>
        <v>0</v>
      </c>
      <c r="S40" s="36">
        <f t="shared" ref="S40:AH40" si="9">SUM(S9:S39)</f>
        <v>0</v>
      </c>
      <c r="T40" s="36">
        <f t="shared" si="9"/>
        <v>0</v>
      </c>
      <c r="U40" s="36">
        <f t="shared" si="9"/>
        <v>0</v>
      </c>
      <c r="V40" s="36">
        <f t="shared" si="9"/>
        <v>0</v>
      </c>
      <c r="W40" s="36">
        <f t="shared" si="9"/>
        <v>0</v>
      </c>
      <c r="X40" s="36">
        <f t="shared" si="9"/>
        <v>0</v>
      </c>
      <c r="Y40" s="36">
        <f t="shared" si="9"/>
        <v>0</v>
      </c>
      <c r="Z40" s="36">
        <f t="shared" si="9"/>
        <v>0</v>
      </c>
      <c r="AA40" s="36">
        <f t="shared" si="9"/>
        <v>0</v>
      </c>
      <c r="AB40" s="36">
        <f t="shared" si="9"/>
        <v>0</v>
      </c>
      <c r="AC40" s="36">
        <f t="shared" si="9"/>
        <v>0</v>
      </c>
      <c r="AD40" s="36">
        <f t="shared" si="9"/>
        <v>0</v>
      </c>
      <c r="AE40" s="36">
        <f t="shared" si="9"/>
        <v>0</v>
      </c>
      <c r="AF40" s="36">
        <f t="shared" si="9"/>
        <v>0</v>
      </c>
      <c r="AG40" s="36">
        <f t="shared" si="9"/>
        <v>0</v>
      </c>
      <c r="AH40" s="61">
        <f t="shared" si="9"/>
        <v>0</v>
      </c>
      <c r="AI40" s="63">
        <f t="shared" si="2"/>
        <v>0</v>
      </c>
      <c r="AJ40" s="58">
        <f>SUM(AJ9:AJ39)</f>
        <v>0</v>
      </c>
      <c r="AK40" s="59">
        <f>SUM(AK9:AK39)</f>
        <v>0</v>
      </c>
      <c r="AL40" s="59">
        <f t="shared" ref="AL40:BA40" si="10">SUM(AL9:AL39)</f>
        <v>0</v>
      </c>
      <c r="AM40" s="59">
        <f t="shared" si="10"/>
        <v>0</v>
      </c>
      <c r="AN40" s="59">
        <f t="shared" si="10"/>
        <v>0</v>
      </c>
      <c r="AO40" s="59">
        <f t="shared" si="10"/>
        <v>0</v>
      </c>
      <c r="AP40" s="59">
        <f t="shared" si="10"/>
        <v>0</v>
      </c>
      <c r="AQ40" s="59">
        <f t="shared" si="10"/>
        <v>0</v>
      </c>
      <c r="AR40" s="59">
        <f t="shared" si="10"/>
        <v>0</v>
      </c>
      <c r="AS40" s="59">
        <f t="shared" si="10"/>
        <v>0</v>
      </c>
      <c r="AT40" s="59">
        <f t="shared" si="10"/>
        <v>0</v>
      </c>
      <c r="AU40" s="59">
        <f t="shared" si="10"/>
        <v>0</v>
      </c>
      <c r="AV40" s="59">
        <f t="shared" si="10"/>
        <v>0</v>
      </c>
      <c r="AW40" s="59">
        <f t="shared" si="10"/>
        <v>0</v>
      </c>
      <c r="AX40" s="59">
        <f t="shared" si="10"/>
        <v>0</v>
      </c>
      <c r="AY40" s="59">
        <f t="shared" si="10"/>
        <v>0</v>
      </c>
      <c r="AZ40" s="59">
        <f t="shared" si="10"/>
        <v>0</v>
      </c>
      <c r="BA40" s="62">
        <f t="shared" si="10"/>
        <v>0</v>
      </c>
      <c r="BB40" s="61">
        <f t="shared" si="3"/>
        <v>0</v>
      </c>
      <c r="BC40" s="58">
        <f t="shared" ref="BC40:BO40" si="11">SUM(BC9:BC39)</f>
        <v>0</v>
      </c>
      <c r="BD40" s="59">
        <f t="shared" si="11"/>
        <v>0</v>
      </c>
      <c r="BE40" s="59">
        <f t="shared" si="11"/>
        <v>0</v>
      </c>
      <c r="BF40" s="59">
        <f t="shared" si="11"/>
        <v>0</v>
      </c>
      <c r="BG40" s="59">
        <f t="shared" si="11"/>
        <v>0</v>
      </c>
      <c r="BH40" s="59">
        <f t="shared" si="11"/>
        <v>0</v>
      </c>
      <c r="BI40" s="59">
        <f t="shared" si="11"/>
        <v>0</v>
      </c>
      <c r="BJ40" s="59">
        <f t="shared" si="11"/>
        <v>0</v>
      </c>
      <c r="BK40" s="59">
        <f t="shared" si="11"/>
        <v>0</v>
      </c>
      <c r="BL40" s="59">
        <f t="shared" si="11"/>
        <v>0</v>
      </c>
      <c r="BM40" s="59">
        <f t="shared" si="11"/>
        <v>0</v>
      </c>
      <c r="BN40" s="59">
        <f t="shared" si="11"/>
        <v>0</v>
      </c>
      <c r="BO40" s="62">
        <f t="shared" si="11"/>
        <v>0</v>
      </c>
      <c r="BP40" s="61">
        <f t="shared" si="4"/>
        <v>0</v>
      </c>
      <c r="BQ40" s="63">
        <f t="shared" si="5"/>
        <v>0</v>
      </c>
      <c r="BR40" s="64">
        <f t="shared" si="6"/>
        <v>0</v>
      </c>
      <c r="BS40" s="65"/>
    </row>
    <row r="41" spans="2:73">
      <c r="R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</row>
    <row r="43" spans="2:73">
      <c r="BR43" s="55"/>
    </row>
  </sheetData>
  <mergeCells count="9">
    <mergeCell ref="C5:BQ5"/>
    <mergeCell ref="B5:B8"/>
    <mergeCell ref="BS5:BS8"/>
    <mergeCell ref="S6:AH6"/>
    <mergeCell ref="BC6:BP6"/>
    <mergeCell ref="C6:R6"/>
    <mergeCell ref="AJ6:BB6"/>
    <mergeCell ref="AI6:AI7"/>
    <mergeCell ref="BQ6:BQ7"/>
  </mergeCells>
  <phoneticPr fontId="21" type="noConversion"/>
  <conditionalFormatting sqref="B9:O39 R9:BS39">
    <cfRule type="expression" dxfId="3" priority="3" stopIfTrue="1">
      <formula>WEEKDAY($B9)=1</formula>
    </cfRule>
    <cfRule type="expression" dxfId="2" priority="4" stopIfTrue="1">
      <formula>ISERR($B9)</formula>
    </cfRule>
  </conditionalFormatting>
  <conditionalFormatting sqref="P9:Q39">
    <cfRule type="expression" dxfId="1" priority="1" stopIfTrue="1">
      <formula>WEEKDAY($B9)=1</formula>
    </cfRule>
    <cfRule type="expression" dxfId="0" priority="2" stopIfTrue="1">
      <formula>ISERR($B9)</formula>
    </cfRule>
  </conditionalFormatting>
  <pageMargins left="0.75" right="0.75" top="1" bottom="1" header="0.5" footer="0.5"/>
  <pageSetup paperSize="9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transitionEntry="1" codeName="Sheet7">
    <tabColor rgb="FF00B050"/>
    <pageSetUpPr autoPageBreaks="0"/>
  </sheetPr>
  <dimension ref="A2:GY43"/>
  <sheetViews>
    <sheetView showGridLines="0" showZeros="0" topLeftCell="A4" zoomScaleNormal="100" workbookViewId="0">
      <pane xSplit="2" ySplit="4" topLeftCell="C8" activePane="bottomRight" state="frozen"/>
      <selection activeCell="EA36" sqref="EA36"/>
      <selection pane="topRight" activeCell="EA36" sqref="EA36"/>
      <selection pane="bottomLeft" activeCell="EA36" sqref="EA36"/>
      <selection pane="bottomRight" activeCell="C10" sqref="C10"/>
    </sheetView>
  </sheetViews>
  <sheetFormatPr defaultColWidth="9.1796875" defaultRowHeight="11.5"/>
  <cols>
    <col min="1" max="1" width="2.453125" style="1" customWidth="1"/>
    <col min="2" max="2" width="5.7265625" style="1" customWidth="1"/>
    <col min="3" max="6" width="4.26953125" style="1" customWidth="1"/>
    <col min="7" max="7" width="5.81640625" style="1" customWidth="1"/>
    <col min="8" max="8" width="4.26953125" style="1" customWidth="1"/>
    <col min="9" max="13" width="5" style="1" customWidth="1"/>
    <col min="14" max="14" width="5.81640625" style="1" customWidth="1"/>
    <col min="15" max="15" width="4.26953125" style="1" customWidth="1"/>
    <col min="16" max="16" width="4.1796875" style="1" customWidth="1"/>
    <col min="17" max="21" width="4.26953125" style="1" customWidth="1"/>
    <col min="22" max="26" width="5" style="1" customWidth="1"/>
    <col min="27" max="27" width="5.1796875" style="1" bestFit="1" customWidth="1"/>
    <col min="28" max="28" width="5.1796875" style="1" customWidth="1"/>
    <col min="29" max="30" width="4.26953125" style="1" customWidth="1"/>
    <col min="31" max="31" width="5.1796875" style="1" bestFit="1" customWidth="1"/>
    <col min="32" max="33" width="5" style="1" customWidth="1"/>
    <col min="34" max="35" width="5" style="1" bestFit="1" customWidth="1"/>
    <col min="36" max="39" width="5" style="1" customWidth="1"/>
    <col min="40" max="40" width="5.1796875" style="1" customWidth="1"/>
    <col min="41" max="48" width="4.26953125" style="1" customWidth="1"/>
    <col min="49" max="54" width="5" style="1" customWidth="1"/>
    <col min="55" max="55" width="5.54296875" style="1" customWidth="1"/>
    <col min="56" max="62" width="4.26953125" style="1" customWidth="1"/>
    <col min="63" max="65" width="5" style="1" customWidth="1"/>
    <col min="66" max="66" width="5.1796875" style="1" customWidth="1"/>
    <col min="67" max="71" width="4.26953125" style="1" customWidth="1"/>
    <col min="72" max="72" width="4.26953125" style="1" bestFit="1" customWidth="1"/>
    <col min="73" max="75" width="5" style="1" customWidth="1"/>
    <col min="76" max="76" width="6" style="1" customWidth="1"/>
    <col min="77" max="77" width="5" style="1" customWidth="1"/>
    <col min="78" max="78" width="5" style="1" bestFit="1" customWidth="1"/>
    <col min="79" max="80" width="5" style="1" customWidth="1"/>
    <col min="81" max="81" width="6.54296875" style="1" customWidth="1"/>
    <col min="82" max="82" width="5.1796875" style="1" customWidth="1"/>
    <col min="83" max="88" width="4.26953125" style="1" customWidth="1"/>
    <col min="89" max="93" width="5" style="1" customWidth="1"/>
    <col min="94" max="95" width="7" style="1" bestFit="1" customWidth="1"/>
    <col min="96" max="99" width="4.26953125" style="1" customWidth="1"/>
    <col min="100" max="100" width="5.1796875" style="1" customWidth="1"/>
    <col min="101" max="103" width="4.26953125" style="1" customWidth="1"/>
    <col min="104" max="106" width="5" style="1" customWidth="1"/>
    <col min="107" max="107" width="6" style="1" customWidth="1"/>
    <col min="108" max="112" width="5" style="1" customWidth="1"/>
    <col min="113" max="113" width="5.81640625" style="1" customWidth="1"/>
    <col min="114" max="116" width="4.26953125" style="1" customWidth="1"/>
    <col min="117" max="117" width="5.1796875" style="1" customWidth="1"/>
    <col min="118" max="118" width="4.26953125" style="1" customWidth="1"/>
    <col min="119" max="119" width="5.1796875" style="1" customWidth="1"/>
    <col min="120" max="121" width="4.26953125" style="1" customWidth="1"/>
    <col min="122" max="122" width="5.81640625" style="1" customWidth="1"/>
    <col min="123" max="123" width="5" style="1" customWidth="1"/>
    <col min="124" max="125" width="4" style="1" customWidth="1"/>
    <col min="126" max="127" width="5.1796875" style="1" customWidth="1"/>
    <col min="128" max="130" width="5" style="1" customWidth="1"/>
    <col min="131" max="131" width="5.1796875" style="1" customWidth="1"/>
    <col min="132" max="132" width="5.26953125" style="1" customWidth="1"/>
    <col min="133" max="133" width="4.26953125" style="1" customWidth="1"/>
    <col min="134" max="134" width="5.1796875" style="1" customWidth="1"/>
    <col min="135" max="140" width="4.26953125" style="1" customWidth="1"/>
    <col min="141" max="141" width="5.26953125" style="1" customWidth="1"/>
    <col min="142" max="143" width="5" style="1" customWidth="1"/>
    <col min="144" max="144" width="6" style="1" customWidth="1"/>
    <col min="145" max="148" width="5" style="1" customWidth="1"/>
    <col min="149" max="150" width="5.1796875" style="1" customWidth="1"/>
    <col min="151" max="152" width="5.26953125" style="1" customWidth="1"/>
    <col min="153" max="153" width="4.26953125" style="1" customWidth="1"/>
    <col min="154" max="156" width="5.1796875" style="1" customWidth="1"/>
    <col min="157" max="158" width="4.26953125" style="1" customWidth="1"/>
    <col min="159" max="159" width="5.26953125" style="1" customWidth="1"/>
    <col min="160" max="160" width="5.1796875" style="1" customWidth="1"/>
    <col min="161" max="161" width="5" style="1" customWidth="1"/>
    <col min="162" max="162" width="6" style="1" customWidth="1"/>
    <col min="163" max="163" width="3.7265625" style="1" customWidth="1"/>
    <col min="164" max="167" width="5" style="1" customWidth="1"/>
    <col min="168" max="168" width="5.81640625" style="1" customWidth="1"/>
    <col min="169" max="172" width="4.7265625" style="1" customWidth="1"/>
    <col min="173" max="175" width="5.1796875" style="1" customWidth="1"/>
    <col min="176" max="177" width="5.81640625" style="1" customWidth="1"/>
    <col min="178" max="180" width="4.7265625" style="1" customWidth="1"/>
    <col min="181" max="181" width="6" style="1" customWidth="1"/>
    <col min="182" max="182" width="4.7265625" style="1" customWidth="1"/>
    <col min="183" max="183" width="5" style="1" customWidth="1"/>
    <col min="184" max="185" width="5.1796875" style="1" customWidth="1"/>
    <col min="186" max="186" width="5" style="1" customWidth="1"/>
    <col min="187" max="187" width="5.1796875" style="1" customWidth="1"/>
    <col min="188" max="189" width="4.26953125" style="1" customWidth="1"/>
    <col min="190" max="191" width="4" style="1" customWidth="1"/>
    <col min="192" max="192" width="4.26953125" style="1" bestFit="1" customWidth="1"/>
    <col min="193" max="196" width="4.26953125" style="1" customWidth="1"/>
    <col min="197" max="199" width="5" style="1" customWidth="1"/>
    <col min="200" max="200" width="5" style="1" bestFit="1" customWidth="1"/>
    <col min="201" max="201" width="5.1796875" style="1" bestFit="1" customWidth="1"/>
    <col min="202" max="205" width="5" style="1" customWidth="1"/>
    <col min="206" max="206" width="5.1796875" style="1" bestFit="1" customWidth="1"/>
    <col min="207" max="207" width="5.81640625" style="1" bestFit="1" customWidth="1"/>
    <col min="208" max="16384" width="9.1796875" style="1"/>
  </cols>
  <sheetData>
    <row r="2" spans="1:207">
      <c r="A2" s="11">
        <f>DATE(2022,6,1)</f>
        <v>44713</v>
      </c>
    </row>
    <row r="4" spans="1:207" ht="12.5" thickBot="1">
      <c r="B4" s="101" t="s">
        <v>55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</row>
    <row r="5" spans="1:207" ht="11.15" customHeight="1">
      <c r="B5" s="810" t="s">
        <v>2</v>
      </c>
      <c r="C5" s="102" t="s">
        <v>92</v>
      </c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3"/>
      <c r="BR5" s="103"/>
      <c r="BS5" s="103"/>
      <c r="BT5" s="103"/>
      <c r="BU5" s="103"/>
      <c r="BV5" s="103"/>
      <c r="BW5" s="103"/>
      <c r="BX5" s="103"/>
      <c r="BY5" s="103"/>
      <c r="BZ5" s="103"/>
      <c r="CA5" s="103"/>
      <c r="CB5" s="103"/>
      <c r="CC5" s="103"/>
      <c r="CD5" s="103"/>
      <c r="CE5" s="103"/>
      <c r="CF5" s="103"/>
      <c r="CG5" s="103"/>
      <c r="CH5" s="103"/>
      <c r="CI5" s="103"/>
      <c r="CJ5" s="103"/>
      <c r="CK5" s="103"/>
      <c r="CL5" s="103"/>
      <c r="CM5" s="103"/>
      <c r="CN5" s="103"/>
      <c r="CO5" s="103"/>
      <c r="CP5" s="103"/>
      <c r="CQ5" s="103"/>
      <c r="CR5" s="103"/>
      <c r="CS5" s="103"/>
      <c r="CT5" s="103"/>
      <c r="CU5" s="103"/>
      <c r="CV5" s="103"/>
      <c r="CW5" s="103"/>
      <c r="CX5" s="103"/>
      <c r="CY5" s="103"/>
      <c r="CZ5" s="103"/>
      <c r="DA5" s="103"/>
      <c r="DB5" s="103"/>
      <c r="DC5" s="103"/>
      <c r="DD5" s="103"/>
      <c r="DE5" s="103"/>
      <c r="DF5" s="103"/>
      <c r="DG5" s="103"/>
      <c r="DH5" s="103"/>
      <c r="DI5" s="103"/>
      <c r="DJ5" s="103"/>
      <c r="DK5" s="103"/>
      <c r="DL5" s="103"/>
      <c r="DM5" s="103"/>
      <c r="DN5" s="103"/>
      <c r="DO5" s="103"/>
      <c r="DP5" s="103"/>
      <c r="DQ5" s="103"/>
      <c r="DR5" s="103"/>
      <c r="DS5" s="103"/>
      <c r="DT5" s="103"/>
      <c r="DU5" s="103"/>
      <c r="DV5" s="103"/>
      <c r="DW5" s="103"/>
      <c r="DX5" s="103"/>
      <c r="DY5" s="103"/>
      <c r="DZ5" s="103"/>
      <c r="EA5" s="103"/>
      <c r="EB5" s="103"/>
      <c r="EC5" s="103"/>
      <c r="ED5" s="103"/>
      <c r="EE5" s="103"/>
      <c r="EF5" s="103"/>
      <c r="EG5" s="103"/>
      <c r="EH5" s="103"/>
      <c r="EI5" s="103"/>
      <c r="EJ5" s="103"/>
      <c r="EK5" s="103"/>
      <c r="EL5" s="103"/>
      <c r="EM5" s="103"/>
      <c r="EN5" s="103"/>
      <c r="EO5" s="103"/>
      <c r="EP5" s="103"/>
      <c r="EQ5" s="103"/>
      <c r="ER5" s="103"/>
      <c r="ES5" s="104"/>
      <c r="ET5" s="103"/>
      <c r="EU5" s="103"/>
      <c r="EV5" s="103"/>
      <c r="EW5" s="103"/>
      <c r="EX5" s="103"/>
      <c r="EY5" s="103"/>
      <c r="EZ5" s="103"/>
      <c r="FA5" s="103"/>
      <c r="FB5" s="103"/>
      <c r="FC5" s="103"/>
      <c r="FD5" s="103"/>
      <c r="FE5" s="103"/>
      <c r="FF5" s="103"/>
      <c r="FG5" s="103"/>
      <c r="FH5" s="103"/>
      <c r="FI5" s="103"/>
      <c r="FJ5" s="103"/>
      <c r="FK5" s="103"/>
      <c r="FL5" s="103"/>
      <c r="FM5" s="153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5"/>
      <c r="GF5" s="153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5"/>
    </row>
    <row r="6" spans="1:207" ht="11.15" customHeight="1">
      <c r="B6" s="811"/>
      <c r="C6" s="802" t="s">
        <v>59</v>
      </c>
      <c r="D6" s="803"/>
      <c r="E6" s="803"/>
      <c r="F6" s="803"/>
      <c r="G6" s="803"/>
      <c r="H6" s="803"/>
      <c r="I6" s="803"/>
      <c r="J6" s="803"/>
      <c r="K6" s="803"/>
      <c r="L6" s="803"/>
      <c r="M6" s="803"/>
      <c r="N6" s="804"/>
      <c r="O6" s="802" t="s">
        <v>60</v>
      </c>
      <c r="P6" s="803"/>
      <c r="Q6" s="803"/>
      <c r="R6" s="803"/>
      <c r="S6" s="803"/>
      <c r="T6" s="803"/>
      <c r="U6" s="803"/>
      <c r="V6" s="803"/>
      <c r="W6" s="803"/>
      <c r="X6" s="803"/>
      <c r="Y6" s="803"/>
      <c r="Z6" s="803"/>
      <c r="AA6" s="804"/>
      <c r="AB6" s="802" t="s">
        <v>62</v>
      </c>
      <c r="AC6" s="803"/>
      <c r="AD6" s="803"/>
      <c r="AE6" s="803"/>
      <c r="AF6" s="803"/>
      <c r="AG6" s="803"/>
      <c r="AH6" s="803"/>
      <c r="AI6" s="803"/>
      <c r="AJ6" s="803"/>
      <c r="AK6" s="803"/>
      <c r="AL6" s="803"/>
      <c r="AM6" s="803"/>
      <c r="AN6" s="804"/>
      <c r="AO6" s="803" t="s">
        <v>61</v>
      </c>
      <c r="AP6" s="803"/>
      <c r="AQ6" s="803"/>
      <c r="AR6" s="803"/>
      <c r="AS6" s="803"/>
      <c r="AT6" s="803"/>
      <c r="AU6" s="803"/>
      <c r="AV6" s="803"/>
      <c r="AW6" s="803"/>
      <c r="AX6" s="803"/>
      <c r="AY6" s="803"/>
      <c r="AZ6" s="803"/>
      <c r="BA6" s="803"/>
      <c r="BB6" s="803"/>
      <c r="BC6" s="804"/>
      <c r="BD6" s="802" t="s">
        <v>63</v>
      </c>
      <c r="BE6" s="803"/>
      <c r="BF6" s="803"/>
      <c r="BG6" s="803"/>
      <c r="BH6" s="803"/>
      <c r="BI6" s="803"/>
      <c r="BJ6" s="803"/>
      <c r="BK6" s="803"/>
      <c r="BL6" s="803"/>
      <c r="BM6" s="803"/>
      <c r="BN6" s="804"/>
      <c r="BO6" s="803" t="s">
        <v>64</v>
      </c>
      <c r="BP6" s="803"/>
      <c r="BQ6" s="803"/>
      <c r="BR6" s="803"/>
      <c r="BS6" s="803"/>
      <c r="BT6" s="803"/>
      <c r="BU6" s="803"/>
      <c r="BV6" s="803"/>
      <c r="BW6" s="803"/>
      <c r="BX6" s="803"/>
      <c r="BY6" s="803"/>
      <c r="BZ6" s="803"/>
      <c r="CA6" s="803"/>
      <c r="CB6" s="803"/>
      <c r="CC6" s="804"/>
      <c r="CD6" s="802" t="s">
        <v>65</v>
      </c>
      <c r="CE6" s="803"/>
      <c r="CF6" s="803"/>
      <c r="CG6" s="803"/>
      <c r="CH6" s="803"/>
      <c r="CI6" s="803"/>
      <c r="CJ6" s="803"/>
      <c r="CK6" s="803"/>
      <c r="CL6" s="803"/>
      <c r="CM6" s="803"/>
      <c r="CN6" s="803"/>
      <c r="CO6" s="803"/>
      <c r="CP6" s="804"/>
      <c r="CQ6" s="216" t="s">
        <v>237</v>
      </c>
      <c r="CR6" s="800" t="s">
        <v>66</v>
      </c>
      <c r="CS6" s="801"/>
      <c r="CT6" s="801"/>
      <c r="CU6" s="801"/>
      <c r="CV6" s="801"/>
      <c r="CW6" s="801"/>
      <c r="CX6" s="801"/>
      <c r="CY6" s="801"/>
      <c r="CZ6" s="801"/>
      <c r="DA6" s="801"/>
      <c r="DB6" s="801"/>
      <c r="DC6" s="801"/>
      <c r="DD6" s="801"/>
      <c r="DE6" s="801"/>
      <c r="DF6" s="801"/>
      <c r="DG6" s="801"/>
      <c r="DH6" s="801"/>
      <c r="DI6" s="807"/>
      <c r="DJ6" s="802" t="s">
        <v>67</v>
      </c>
      <c r="DK6" s="803"/>
      <c r="DL6" s="803"/>
      <c r="DM6" s="803"/>
      <c r="DN6" s="803"/>
      <c r="DO6" s="803"/>
      <c r="DP6" s="803"/>
      <c r="DQ6" s="803"/>
      <c r="DR6" s="803"/>
      <c r="DS6" s="803"/>
      <c r="DT6" s="803"/>
      <c r="DU6" s="803"/>
      <c r="DV6" s="803"/>
      <c r="DW6" s="803"/>
      <c r="DX6" s="803"/>
      <c r="DY6" s="803"/>
      <c r="DZ6" s="803"/>
      <c r="EA6" s="804"/>
      <c r="EB6" s="805" t="s">
        <v>111</v>
      </c>
      <c r="EC6" s="798"/>
      <c r="ED6" s="798"/>
      <c r="EE6" s="798"/>
      <c r="EF6" s="798"/>
      <c r="EG6" s="798"/>
      <c r="EH6" s="798"/>
      <c r="EI6" s="798"/>
      <c r="EJ6" s="798"/>
      <c r="EK6" s="798"/>
      <c r="EL6" s="798"/>
      <c r="EM6" s="798"/>
      <c r="EN6" s="798"/>
      <c r="EO6" s="798"/>
      <c r="EP6" s="798"/>
      <c r="EQ6" s="798"/>
      <c r="ER6" s="798"/>
      <c r="ES6" s="806"/>
      <c r="ET6" s="800" t="s">
        <v>112</v>
      </c>
      <c r="EU6" s="801"/>
      <c r="EV6" s="801"/>
      <c r="EW6" s="801"/>
      <c r="EX6" s="801"/>
      <c r="EY6" s="801"/>
      <c r="EZ6" s="801"/>
      <c r="FA6" s="801"/>
      <c r="FB6" s="801"/>
      <c r="FC6" s="801"/>
      <c r="FD6" s="801"/>
      <c r="FE6" s="801"/>
      <c r="FF6" s="801"/>
      <c r="FG6" s="801"/>
      <c r="FH6" s="801"/>
      <c r="FI6" s="801"/>
      <c r="FJ6" s="801"/>
      <c r="FK6" s="801"/>
      <c r="FL6" s="801"/>
      <c r="FM6" s="808" t="s">
        <v>110</v>
      </c>
      <c r="FN6" s="803"/>
      <c r="FO6" s="803"/>
      <c r="FP6" s="803"/>
      <c r="FQ6" s="803"/>
      <c r="FR6" s="803"/>
      <c r="FS6" s="803"/>
      <c r="FT6" s="803"/>
      <c r="FU6" s="803"/>
      <c r="FV6" s="803"/>
      <c r="FW6" s="803"/>
      <c r="FX6" s="803"/>
      <c r="FY6" s="803"/>
      <c r="FZ6" s="803"/>
      <c r="GA6" s="803"/>
      <c r="GB6" s="803"/>
      <c r="GC6" s="803"/>
      <c r="GD6" s="803"/>
      <c r="GE6" s="809"/>
      <c r="GF6" s="797" t="s">
        <v>190</v>
      </c>
      <c r="GG6" s="798"/>
      <c r="GH6" s="798"/>
      <c r="GI6" s="798"/>
      <c r="GJ6" s="798"/>
      <c r="GK6" s="798"/>
      <c r="GL6" s="798"/>
      <c r="GM6" s="798"/>
      <c r="GN6" s="798"/>
      <c r="GO6" s="798"/>
      <c r="GP6" s="798"/>
      <c r="GQ6" s="798"/>
      <c r="GR6" s="798"/>
      <c r="GS6" s="798"/>
      <c r="GT6" s="798"/>
      <c r="GU6" s="798"/>
      <c r="GV6" s="798"/>
      <c r="GW6" s="798"/>
      <c r="GX6" s="799"/>
    </row>
    <row r="7" spans="1:207" ht="11.15" customHeight="1">
      <c r="B7" s="812"/>
      <c r="C7" s="97" t="s">
        <v>20</v>
      </c>
      <c r="D7" s="97" t="s">
        <v>22</v>
      </c>
      <c r="E7" s="97" t="s">
        <v>24</v>
      </c>
      <c r="F7" s="97" t="s">
        <v>25</v>
      </c>
      <c r="G7" s="97" t="s">
        <v>31</v>
      </c>
      <c r="H7" s="97" t="s">
        <v>27</v>
      </c>
      <c r="I7" s="97" t="s">
        <v>33</v>
      </c>
      <c r="J7" s="97" t="s">
        <v>35</v>
      </c>
      <c r="K7" s="97" t="s">
        <v>36</v>
      </c>
      <c r="L7" s="97" t="s">
        <v>37</v>
      </c>
      <c r="M7" s="97" t="s">
        <v>38</v>
      </c>
      <c r="N7" s="26" t="s">
        <v>69</v>
      </c>
      <c r="O7" s="97" t="s">
        <v>20</v>
      </c>
      <c r="P7" s="440" t="s">
        <v>22</v>
      </c>
      <c r="Q7" s="97" t="s">
        <v>24</v>
      </c>
      <c r="R7" s="99" t="s">
        <v>25</v>
      </c>
      <c r="S7" s="99" t="s">
        <v>31</v>
      </c>
      <c r="T7" s="99" t="s">
        <v>32</v>
      </c>
      <c r="U7" s="99" t="s">
        <v>27</v>
      </c>
      <c r="V7" s="97" t="s">
        <v>33</v>
      </c>
      <c r="W7" s="97" t="s">
        <v>35</v>
      </c>
      <c r="X7" s="97" t="s">
        <v>37</v>
      </c>
      <c r="Y7" s="97" t="s">
        <v>38</v>
      </c>
      <c r="Z7" s="97" t="s">
        <v>42</v>
      </c>
      <c r="AA7" s="105" t="s">
        <v>69</v>
      </c>
      <c r="AB7" s="97" t="s">
        <v>20</v>
      </c>
      <c r="AC7" s="97" t="s">
        <v>22</v>
      </c>
      <c r="AD7" s="97" t="s">
        <v>24</v>
      </c>
      <c r="AE7" s="97" t="s">
        <v>32</v>
      </c>
      <c r="AF7" s="97" t="s">
        <v>27</v>
      </c>
      <c r="AG7" s="97" t="s">
        <v>33</v>
      </c>
      <c r="AH7" s="97" t="s">
        <v>34</v>
      </c>
      <c r="AI7" s="97" t="s">
        <v>35</v>
      </c>
      <c r="AJ7" s="97" t="s">
        <v>36</v>
      </c>
      <c r="AK7" s="97" t="s">
        <v>37</v>
      </c>
      <c r="AL7" s="97" t="s">
        <v>38</v>
      </c>
      <c r="AM7" s="97" t="s">
        <v>42</v>
      </c>
      <c r="AN7" s="91" t="s">
        <v>69</v>
      </c>
      <c r="AO7" s="97" t="s">
        <v>20</v>
      </c>
      <c r="AP7" s="97" t="s">
        <v>22</v>
      </c>
      <c r="AQ7" s="97" t="s">
        <v>24</v>
      </c>
      <c r="AR7" s="97" t="s">
        <v>25</v>
      </c>
      <c r="AS7" s="97" t="s">
        <v>31</v>
      </c>
      <c r="AT7" s="97" t="s">
        <v>32</v>
      </c>
      <c r="AU7" s="97" t="s">
        <v>27</v>
      </c>
      <c r="AV7" s="97" t="s">
        <v>28</v>
      </c>
      <c r="AW7" s="97" t="s">
        <v>33</v>
      </c>
      <c r="AX7" s="97" t="s">
        <v>35</v>
      </c>
      <c r="AY7" s="97" t="s">
        <v>36</v>
      </c>
      <c r="AZ7" s="97" t="s">
        <v>37</v>
      </c>
      <c r="BA7" s="97" t="s">
        <v>38</v>
      </c>
      <c r="BB7" s="97" t="s">
        <v>39</v>
      </c>
      <c r="BC7" s="91" t="s">
        <v>69</v>
      </c>
      <c r="BD7" s="96" t="s">
        <v>22</v>
      </c>
      <c r="BE7" s="97" t="s">
        <v>24</v>
      </c>
      <c r="BF7" s="97" t="s">
        <v>25</v>
      </c>
      <c r="BG7" s="97" t="s">
        <v>31</v>
      </c>
      <c r="BH7" s="97" t="s">
        <v>27</v>
      </c>
      <c r="BI7" s="97" t="s">
        <v>28</v>
      </c>
      <c r="BJ7" s="97" t="s">
        <v>29</v>
      </c>
      <c r="BK7" s="97" t="s">
        <v>34</v>
      </c>
      <c r="BL7" s="97" t="s">
        <v>35</v>
      </c>
      <c r="BM7" s="100" t="s">
        <v>36</v>
      </c>
      <c r="BN7" s="91" t="s">
        <v>69</v>
      </c>
      <c r="BO7" s="96" t="s">
        <v>20</v>
      </c>
      <c r="BP7" s="97" t="s">
        <v>22</v>
      </c>
      <c r="BQ7" s="212" t="s">
        <v>24</v>
      </c>
      <c r="BR7" s="212" t="s">
        <v>25</v>
      </c>
      <c r="BS7" s="97" t="s">
        <v>31</v>
      </c>
      <c r="BT7" s="97" t="s">
        <v>32</v>
      </c>
      <c r="BU7" s="97" t="s">
        <v>33</v>
      </c>
      <c r="BV7" s="97" t="s">
        <v>35</v>
      </c>
      <c r="BW7" s="97" t="s">
        <v>36</v>
      </c>
      <c r="BX7" s="97" t="s">
        <v>70</v>
      </c>
      <c r="BY7" s="97" t="s">
        <v>41</v>
      </c>
      <c r="BZ7" s="97" t="s">
        <v>37</v>
      </c>
      <c r="CA7" s="97" t="s">
        <v>38</v>
      </c>
      <c r="CB7" s="100" t="s">
        <v>39</v>
      </c>
      <c r="CC7" s="91" t="s">
        <v>69</v>
      </c>
      <c r="CD7" s="212" t="s">
        <v>20</v>
      </c>
      <c r="CE7" s="97" t="s">
        <v>22</v>
      </c>
      <c r="CF7" s="212" t="s">
        <v>24</v>
      </c>
      <c r="CG7" s="212" t="s">
        <v>25</v>
      </c>
      <c r="CH7" s="97" t="s">
        <v>31</v>
      </c>
      <c r="CI7" s="97" t="s">
        <v>32</v>
      </c>
      <c r="CJ7" s="97" t="s">
        <v>28</v>
      </c>
      <c r="CK7" s="97" t="s">
        <v>33</v>
      </c>
      <c r="CL7" s="97" t="s">
        <v>37</v>
      </c>
      <c r="CM7" s="97" t="s">
        <v>38</v>
      </c>
      <c r="CN7" s="97" t="s">
        <v>42</v>
      </c>
      <c r="CO7" s="100" t="s">
        <v>39</v>
      </c>
      <c r="CP7" s="91" t="s">
        <v>69</v>
      </c>
      <c r="CQ7" s="106" t="s">
        <v>7</v>
      </c>
      <c r="CR7" s="96" t="s">
        <v>20</v>
      </c>
      <c r="CS7" s="97" t="s">
        <v>22</v>
      </c>
      <c r="CT7" s="97" t="s">
        <v>24</v>
      </c>
      <c r="CU7" s="97" t="s">
        <v>25</v>
      </c>
      <c r="CV7" s="97" t="s">
        <v>31</v>
      </c>
      <c r="CW7" s="97" t="s">
        <v>32</v>
      </c>
      <c r="CX7" s="97" t="s">
        <v>28</v>
      </c>
      <c r="CY7" s="97" t="s">
        <v>32</v>
      </c>
      <c r="CZ7" s="97" t="s">
        <v>33</v>
      </c>
      <c r="DA7" s="97" t="s">
        <v>35</v>
      </c>
      <c r="DB7" s="97" t="s">
        <v>36</v>
      </c>
      <c r="DC7" s="97" t="s">
        <v>70</v>
      </c>
      <c r="DD7" s="97" t="s">
        <v>41</v>
      </c>
      <c r="DE7" s="97" t="s">
        <v>37</v>
      </c>
      <c r="DF7" s="97" t="s">
        <v>38</v>
      </c>
      <c r="DG7" s="97" t="s">
        <v>42</v>
      </c>
      <c r="DH7" s="97" t="s">
        <v>39</v>
      </c>
      <c r="DI7" s="105" t="s">
        <v>69</v>
      </c>
      <c r="DJ7" s="96" t="s">
        <v>20</v>
      </c>
      <c r="DK7" s="97" t="s">
        <v>22</v>
      </c>
      <c r="DL7" s="97" t="s">
        <v>24</v>
      </c>
      <c r="DM7" s="97" t="s">
        <v>25</v>
      </c>
      <c r="DN7" s="97" t="s">
        <v>31</v>
      </c>
      <c r="DO7" s="97" t="s">
        <v>32</v>
      </c>
      <c r="DP7" s="97" t="s">
        <v>28</v>
      </c>
      <c r="DQ7" s="97" t="s">
        <v>29</v>
      </c>
      <c r="DR7" s="97" t="s">
        <v>33</v>
      </c>
      <c r="DS7" s="97" t="s">
        <v>35</v>
      </c>
      <c r="DT7" s="97" t="s">
        <v>36</v>
      </c>
      <c r="DU7" s="97" t="s">
        <v>70</v>
      </c>
      <c r="DV7" s="98" t="s">
        <v>41</v>
      </c>
      <c r="DW7" s="97" t="s">
        <v>37</v>
      </c>
      <c r="DX7" s="97" t="s">
        <v>38</v>
      </c>
      <c r="DY7" s="97" t="s">
        <v>42</v>
      </c>
      <c r="DZ7" s="97" t="s">
        <v>39</v>
      </c>
      <c r="EA7" s="105" t="s">
        <v>69</v>
      </c>
      <c r="EB7" s="97" t="s">
        <v>20</v>
      </c>
      <c r="EC7" s="97" t="s">
        <v>22</v>
      </c>
      <c r="ED7" s="97" t="s">
        <v>24</v>
      </c>
      <c r="EE7" s="97" t="s">
        <v>25</v>
      </c>
      <c r="EF7" s="97" t="s">
        <v>31</v>
      </c>
      <c r="EG7" s="97" t="s">
        <v>32</v>
      </c>
      <c r="EH7" s="98" t="s">
        <v>27</v>
      </c>
      <c r="EI7" s="97" t="s">
        <v>28</v>
      </c>
      <c r="EJ7" s="97" t="s">
        <v>29</v>
      </c>
      <c r="EK7" s="97" t="s">
        <v>91</v>
      </c>
      <c r="EL7" s="97" t="s">
        <v>33</v>
      </c>
      <c r="EM7" s="97" t="s">
        <v>36</v>
      </c>
      <c r="EN7" s="97" t="s">
        <v>70</v>
      </c>
      <c r="EO7" s="97" t="s">
        <v>41</v>
      </c>
      <c r="EP7" s="97" t="s">
        <v>37</v>
      </c>
      <c r="EQ7" s="97" t="s">
        <v>38</v>
      </c>
      <c r="ER7" s="97" t="s">
        <v>42</v>
      </c>
      <c r="ES7" s="91" t="s">
        <v>69</v>
      </c>
      <c r="ET7" s="96" t="s">
        <v>20</v>
      </c>
      <c r="EU7" s="107" t="s">
        <v>154</v>
      </c>
      <c r="EV7" s="97" t="s">
        <v>160</v>
      </c>
      <c r="EW7" s="97" t="s">
        <v>22</v>
      </c>
      <c r="EX7" s="97" t="s">
        <v>24</v>
      </c>
      <c r="EY7" s="97" t="s">
        <v>25</v>
      </c>
      <c r="EZ7" s="97" t="s">
        <v>31</v>
      </c>
      <c r="FA7" s="97" t="s">
        <v>32</v>
      </c>
      <c r="FB7" s="97" t="s">
        <v>29</v>
      </c>
      <c r="FC7" s="97" t="s">
        <v>91</v>
      </c>
      <c r="FD7" s="97" t="s">
        <v>33</v>
      </c>
      <c r="FE7" s="97" t="s">
        <v>36</v>
      </c>
      <c r="FF7" s="97" t="s">
        <v>70</v>
      </c>
      <c r="FG7" s="98" t="s">
        <v>41</v>
      </c>
      <c r="FH7" s="97" t="s">
        <v>37</v>
      </c>
      <c r="FI7" s="97" t="s">
        <v>38</v>
      </c>
      <c r="FJ7" s="97" t="s">
        <v>42</v>
      </c>
      <c r="FK7" s="100" t="s">
        <v>39</v>
      </c>
      <c r="FL7" s="149" t="s">
        <v>69</v>
      </c>
      <c r="FM7" s="156" t="s">
        <v>20</v>
      </c>
      <c r="FN7" s="107" t="s">
        <v>22</v>
      </c>
      <c r="FO7" s="107" t="s">
        <v>24</v>
      </c>
      <c r="FP7" s="107" t="s">
        <v>25</v>
      </c>
      <c r="FQ7" s="107" t="s">
        <v>31</v>
      </c>
      <c r="FR7" s="107" t="s">
        <v>32</v>
      </c>
      <c r="FS7" s="107" t="s">
        <v>27</v>
      </c>
      <c r="FT7" s="107" t="s">
        <v>28</v>
      </c>
      <c r="FU7" s="107" t="s">
        <v>29</v>
      </c>
      <c r="FV7" s="107" t="s">
        <v>33</v>
      </c>
      <c r="FW7" s="107" t="s">
        <v>34</v>
      </c>
      <c r="FX7" s="107" t="s">
        <v>35</v>
      </c>
      <c r="FY7" s="107" t="s">
        <v>36</v>
      </c>
      <c r="FZ7" s="107" t="s">
        <v>41</v>
      </c>
      <c r="GA7" s="107" t="s">
        <v>37</v>
      </c>
      <c r="GB7" s="107" t="s">
        <v>38</v>
      </c>
      <c r="GC7" s="107" t="s">
        <v>42</v>
      </c>
      <c r="GD7" s="107" t="s">
        <v>39</v>
      </c>
      <c r="GE7" s="157" t="s">
        <v>69</v>
      </c>
      <c r="GF7" s="163" t="s">
        <v>20</v>
      </c>
      <c r="GG7" s="163" t="s">
        <v>22</v>
      </c>
      <c r="GH7" s="163" t="s">
        <v>216</v>
      </c>
      <c r="GI7" s="163" t="s">
        <v>215</v>
      </c>
      <c r="GJ7" s="163" t="s">
        <v>31</v>
      </c>
      <c r="GK7" s="163" t="s">
        <v>32</v>
      </c>
      <c r="GL7" s="163" t="s">
        <v>27</v>
      </c>
      <c r="GM7" s="163" t="s">
        <v>28</v>
      </c>
      <c r="GN7" s="163" t="s">
        <v>29</v>
      </c>
      <c r="GO7" s="163" t="s">
        <v>33</v>
      </c>
      <c r="GP7" s="163" t="s">
        <v>34</v>
      </c>
      <c r="GQ7" s="163" t="s">
        <v>35</v>
      </c>
      <c r="GR7" s="163" t="s">
        <v>36</v>
      </c>
      <c r="GS7" s="163" t="s">
        <v>70</v>
      </c>
      <c r="GT7" s="163" t="s">
        <v>37</v>
      </c>
      <c r="GU7" s="163" t="s">
        <v>38</v>
      </c>
      <c r="GV7" s="163" t="s">
        <v>42</v>
      </c>
      <c r="GW7" s="163" t="s">
        <v>39</v>
      </c>
      <c r="GX7" s="157" t="s">
        <v>69</v>
      </c>
    </row>
    <row r="8" spans="1:207" s="31" customFormat="1" ht="11.15" customHeight="1">
      <c r="B8" s="72">
        <f>ssb!B8</f>
        <v>45139</v>
      </c>
      <c r="C8" s="458"/>
      <c r="D8" s="458"/>
      <c r="E8" s="458"/>
      <c r="F8" s="458"/>
      <c r="G8" s="458"/>
      <c r="H8" s="458"/>
      <c r="I8" s="458"/>
      <c r="J8" s="458"/>
      <c r="K8" s="458"/>
      <c r="L8" s="458"/>
      <c r="M8" s="458"/>
      <c r="N8" s="462">
        <f>SUM(C8:M8)</f>
        <v>0</v>
      </c>
      <c r="O8" s="458"/>
      <c r="P8" s="458"/>
      <c r="Q8" s="458"/>
      <c r="R8" s="458"/>
      <c r="S8" s="458"/>
      <c r="T8" s="458"/>
      <c r="U8" s="458"/>
      <c r="V8" s="458"/>
      <c r="W8" s="458"/>
      <c r="X8" s="458"/>
      <c r="Y8" s="458"/>
      <c r="Z8" s="458"/>
      <c r="AA8" s="463">
        <f t="shared" ref="AA8:AA14" si="0">SUM(O8:Z8)</f>
        <v>0</v>
      </c>
      <c r="AB8" s="458">
        <v>582.1</v>
      </c>
      <c r="AC8" s="458">
        <v>664.6</v>
      </c>
      <c r="AD8" s="458"/>
      <c r="AE8" s="458">
        <v>901.2</v>
      </c>
      <c r="AF8" s="458">
        <v>211.9</v>
      </c>
      <c r="AG8" s="458">
        <v>2065</v>
      </c>
      <c r="AH8" s="458"/>
      <c r="AI8" s="458">
        <v>4056.3</v>
      </c>
      <c r="AJ8" s="458"/>
      <c r="AK8" s="458"/>
      <c r="AL8" s="458"/>
      <c r="AM8" s="458"/>
      <c r="AN8" s="462">
        <f t="shared" ref="AN8:AN13" si="1">SUM(AB8:AM8)</f>
        <v>8481.1</v>
      </c>
      <c r="AO8" s="458"/>
      <c r="AP8" s="458"/>
      <c r="AQ8" s="458"/>
      <c r="AR8" s="458"/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62">
        <f t="shared" ref="BC8:BC14" si="2">SUM(AO8:BB8)</f>
        <v>0</v>
      </c>
      <c r="BD8" s="532"/>
      <c r="BE8" s="459"/>
      <c r="BF8" s="459"/>
      <c r="BG8" s="459"/>
      <c r="BH8" s="459"/>
      <c r="BI8" s="459"/>
      <c r="BJ8" s="459"/>
      <c r="BK8" s="459"/>
      <c r="BL8" s="459"/>
      <c r="BM8" s="528"/>
      <c r="BN8" s="462">
        <f t="shared" ref="BN8:BN14" si="3">SUM(BD8:BM8)</f>
        <v>0</v>
      </c>
      <c r="BO8" s="458"/>
      <c r="BP8" s="458"/>
      <c r="BQ8" s="458"/>
      <c r="BR8" s="458"/>
      <c r="BS8" s="458"/>
      <c r="BT8" s="458"/>
      <c r="BU8" s="458"/>
      <c r="BV8" s="458"/>
      <c r="BW8" s="458"/>
      <c r="BX8" s="458"/>
      <c r="BY8" s="458"/>
      <c r="BZ8" s="458"/>
      <c r="CA8" s="458"/>
      <c r="CB8" s="458"/>
      <c r="CC8" s="462">
        <f t="shared" ref="CC8:CC13" si="4">SUM(BO8:CB8)</f>
        <v>0</v>
      </c>
      <c r="CD8" s="458"/>
      <c r="CE8" s="458"/>
      <c r="CF8" s="458"/>
      <c r="CG8" s="458"/>
      <c r="CH8" s="458"/>
      <c r="CI8" s="458"/>
      <c r="CJ8" s="458"/>
      <c r="CK8" s="458"/>
      <c r="CL8" s="458"/>
      <c r="CM8" s="458"/>
      <c r="CN8" s="458"/>
      <c r="CO8" s="458"/>
      <c r="CP8" s="462">
        <f t="shared" ref="CP8:CP14" si="5">SUM(CD8:CO8)</f>
        <v>0</v>
      </c>
      <c r="CQ8" s="500">
        <f t="shared" ref="CQ8:CQ13" si="6">N8+AA8+AN8+BC8+BN8+CC8+CP8</f>
        <v>8481.1</v>
      </c>
      <c r="CR8" s="458"/>
      <c r="CS8" s="458"/>
      <c r="CT8" s="458"/>
      <c r="CU8" s="458"/>
      <c r="CV8" s="458"/>
      <c r="CW8" s="458"/>
      <c r="CX8" s="458"/>
      <c r="CY8" s="458"/>
      <c r="CZ8" s="458"/>
      <c r="DA8" s="458"/>
      <c r="DB8" s="458"/>
      <c r="DC8" s="458"/>
      <c r="DD8" s="458"/>
      <c r="DE8" s="458"/>
      <c r="DF8" s="458"/>
      <c r="DG8" s="458"/>
      <c r="DH8" s="458"/>
      <c r="DI8" s="463">
        <f>SUM(CR8:DH8)</f>
        <v>0</v>
      </c>
      <c r="DJ8" s="458"/>
      <c r="DK8" s="458"/>
      <c r="DL8" s="458"/>
      <c r="DM8" s="458"/>
      <c r="DN8" s="458"/>
      <c r="DO8" s="458"/>
      <c r="DP8" s="458"/>
      <c r="DQ8" s="458"/>
      <c r="DR8" s="458"/>
      <c r="DS8" s="458"/>
      <c r="DT8" s="458"/>
      <c r="DU8" s="458"/>
      <c r="DV8" s="458"/>
      <c r="DW8" s="458"/>
      <c r="DX8" s="458"/>
      <c r="DY8" s="458"/>
      <c r="DZ8" s="458"/>
      <c r="EA8" s="463">
        <f t="shared" ref="EA8:EA13" si="7">SUM(DJ8:DZ8)</f>
        <v>0</v>
      </c>
      <c r="EB8" s="458"/>
      <c r="EC8" s="458"/>
      <c r="ED8" s="458"/>
      <c r="EE8" s="458"/>
      <c r="EF8" s="458"/>
      <c r="EG8" s="458"/>
      <c r="EH8" s="458"/>
      <c r="EI8" s="458"/>
      <c r="EJ8" s="458"/>
      <c r="EK8" s="458"/>
      <c r="EL8" s="458"/>
      <c r="EM8" s="458"/>
      <c r="EN8" s="458"/>
      <c r="EO8" s="458"/>
      <c r="EP8" s="458"/>
      <c r="EQ8" s="458"/>
      <c r="ER8" s="458"/>
      <c r="ES8" s="462">
        <f t="shared" ref="ES8:ES13" si="8">SUM(EB8:ER8)</f>
        <v>0</v>
      </c>
      <c r="ET8" s="458"/>
      <c r="EU8" s="458"/>
      <c r="EV8" s="458"/>
      <c r="EW8" s="458"/>
      <c r="EX8" s="458"/>
      <c r="EY8" s="458"/>
      <c r="EZ8" s="458"/>
      <c r="FA8" s="458"/>
      <c r="FB8" s="458"/>
      <c r="FC8" s="458"/>
      <c r="FD8" s="458"/>
      <c r="FE8" s="458"/>
      <c r="FF8" s="458"/>
      <c r="FG8" s="458"/>
      <c r="FH8" s="458"/>
      <c r="FI8" s="458"/>
      <c r="FJ8" s="458"/>
      <c r="FK8" s="458"/>
      <c r="FL8" s="533">
        <f t="shared" ref="FL8:FL13" si="9">SUM(ET8:FK8)</f>
        <v>0</v>
      </c>
      <c r="FM8" s="534"/>
      <c r="FN8" s="458"/>
      <c r="FO8" s="458"/>
      <c r="FP8" s="458"/>
      <c r="FQ8" s="458"/>
      <c r="FR8" s="458"/>
      <c r="FS8" s="458"/>
      <c r="FT8" s="458"/>
      <c r="FU8" s="458"/>
      <c r="FV8" s="458"/>
      <c r="FW8" s="458"/>
      <c r="FX8" s="458"/>
      <c r="FY8" s="458"/>
      <c r="FZ8" s="458"/>
      <c r="GA8" s="458"/>
      <c r="GB8" s="458"/>
      <c r="GC8" s="458"/>
      <c r="GD8" s="458"/>
      <c r="GE8" s="535">
        <f t="shared" ref="GE8:GE13" si="10">SUM(FM8:GD8)</f>
        <v>0</v>
      </c>
      <c r="GF8" s="536"/>
      <c r="GG8" s="458"/>
      <c r="GH8" s="458"/>
      <c r="GI8" s="458"/>
      <c r="GJ8" s="458"/>
      <c r="GK8" s="458"/>
      <c r="GL8" s="458"/>
      <c r="GM8" s="458"/>
      <c r="GN8" s="458"/>
      <c r="GO8" s="458">
        <v>1218.5</v>
      </c>
      <c r="GP8" s="458"/>
      <c r="GQ8" s="458"/>
      <c r="GR8" s="458">
        <v>1165.8</v>
      </c>
      <c r="GS8" s="458">
        <v>1034.2</v>
      </c>
      <c r="GT8" s="458"/>
      <c r="GU8" s="458">
        <v>1219.0999999999999</v>
      </c>
      <c r="GV8" s="458"/>
      <c r="GW8" s="458"/>
      <c r="GX8" s="535">
        <f t="shared" ref="GX8:GX13" si="11">SUM(GF8:GW8)</f>
        <v>4637.6000000000004</v>
      </c>
      <c r="GY8" s="30">
        <f>CQ8+DI8+FL8+GX8</f>
        <v>13118.7</v>
      </c>
    </row>
    <row r="9" spans="1:207" s="31" customFormat="1" ht="11.15" customHeight="1">
      <c r="B9" s="72">
        <f>B8+1</f>
        <v>45140</v>
      </c>
      <c r="C9" s="458"/>
      <c r="D9" s="458"/>
      <c r="E9" s="458"/>
      <c r="F9" s="458"/>
      <c r="G9" s="458"/>
      <c r="H9" s="458"/>
      <c r="I9" s="458"/>
      <c r="J9" s="458"/>
      <c r="K9" s="458"/>
      <c r="L9" s="458"/>
      <c r="M9" s="458"/>
      <c r="N9" s="462">
        <f>SUM(C9:M9)</f>
        <v>0</v>
      </c>
      <c r="O9" s="458"/>
      <c r="P9" s="458"/>
      <c r="Q9" s="458"/>
      <c r="R9" s="458"/>
      <c r="S9" s="458">
        <v>1323.8</v>
      </c>
      <c r="T9" s="458"/>
      <c r="U9" s="458"/>
      <c r="V9" s="458"/>
      <c r="W9" s="458"/>
      <c r="X9" s="458"/>
      <c r="Y9" s="458"/>
      <c r="Z9" s="458"/>
      <c r="AA9" s="463">
        <f>SUM(O9:Z9)</f>
        <v>1323.8</v>
      </c>
      <c r="AB9" s="458">
        <v>238.5</v>
      </c>
      <c r="AC9" s="458"/>
      <c r="AD9" s="458"/>
      <c r="AE9" s="458"/>
      <c r="AF9" s="458"/>
      <c r="AG9" s="458">
        <v>3710.3</v>
      </c>
      <c r="AH9" s="458"/>
      <c r="AI9" s="458">
        <v>3604</v>
      </c>
      <c r="AJ9" s="458"/>
      <c r="AK9" s="458"/>
      <c r="AL9" s="458"/>
      <c r="AM9" s="458"/>
      <c r="AN9" s="462">
        <f>SUM(AB9:AM9)</f>
        <v>7552.8</v>
      </c>
      <c r="AO9" s="458"/>
      <c r="AP9" s="458"/>
      <c r="AQ9" s="458"/>
      <c r="AR9" s="458"/>
      <c r="AS9" s="458"/>
      <c r="AT9" s="458"/>
      <c r="AU9" s="458"/>
      <c r="AV9" s="458"/>
      <c r="AW9" s="458"/>
      <c r="AX9" s="458"/>
      <c r="AY9" s="458"/>
      <c r="AZ9" s="458"/>
      <c r="BA9" s="458"/>
      <c r="BB9" s="458"/>
      <c r="BC9" s="462">
        <f>SUM(AO9:BB9)</f>
        <v>0</v>
      </c>
      <c r="BD9" s="532"/>
      <c r="BE9" s="459"/>
      <c r="BF9" s="459"/>
      <c r="BG9" s="459"/>
      <c r="BH9" s="459"/>
      <c r="BI9" s="459"/>
      <c r="BJ9" s="459"/>
      <c r="BK9" s="459"/>
      <c r="BL9" s="459"/>
      <c r="BM9" s="528"/>
      <c r="BN9" s="462">
        <f>SUM(BD9:BM9)</f>
        <v>0</v>
      </c>
      <c r="BO9" s="458"/>
      <c r="BP9" s="458"/>
      <c r="BQ9" s="458"/>
      <c r="BR9" s="458"/>
      <c r="BS9" s="458"/>
      <c r="BT9" s="458"/>
      <c r="BU9" s="458"/>
      <c r="BV9" s="458"/>
      <c r="BW9" s="458"/>
      <c r="BX9" s="458"/>
      <c r="BY9" s="458"/>
      <c r="BZ9" s="458"/>
      <c r="CA9" s="458"/>
      <c r="CB9" s="458"/>
      <c r="CC9" s="462">
        <f>SUM(BO9:CB9)</f>
        <v>0</v>
      </c>
      <c r="CD9" s="458"/>
      <c r="CE9" s="458"/>
      <c r="CF9" s="458"/>
      <c r="CG9" s="458"/>
      <c r="CH9" s="458"/>
      <c r="CI9" s="458"/>
      <c r="CJ9" s="458"/>
      <c r="CK9" s="458"/>
      <c r="CL9" s="458"/>
      <c r="CM9" s="458"/>
      <c r="CN9" s="458"/>
      <c r="CO9" s="458"/>
      <c r="CP9" s="462">
        <f t="shared" si="5"/>
        <v>0</v>
      </c>
      <c r="CQ9" s="500">
        <f>N9+AA9+AN9+BC9+BN9+CC9+CP9</f>
        <v>8876.6</v>
      </c>
      <c r="CR9" s="458"/>
      <c r="CS9" s="458"/>
      <c r="CT9" s="458"/>
      <c r="CU9" s="458"/>
      <c r="CV9" s="458"/>
      <c r="CW9" s="458"/>
      <c r="CX9" s="458"/>
      <c r="CY9" s="458"/>
      <c r="CZ9" s="458"/>
      <c r="DA9" s="458"/>
      <c r="DB9" s="458"/>
      <c r="DC9" s="458"/>
      <c r="DD9" s="458"/>
      <c r="DE9" s="458"/>
      <c r="DF9" s="458"/>
      <c r="DG9" s="458"/>
      <c r="DH9" s="458"/>
      <c r="DI9" s="463">
        <f>SUM(CR9:DH9)</f>
        <v>0</v>
      </c>
      <c r="DJ9" s="458"/>
      <c r="DK9" s="458"/>
      <c r="DL9" s="458"/>
      <c r="DM9" s="458"/>
      <c r="DN9" s="458"/>
      <c r="DO9" s="458"/>
      <c r="DP9" s="458"/>
      <c r="DQ9" s="458"/>
      <c r="DR9" s="458"/>
      <c r="DS9" s="458"/>
      <c r="DT9" s="458"/>
      <c r="DU9" s="458"/>
      <c r="DV9" s="458"/>
      <c r="DW9" s="458"/>
      <c r="DX9" s="458"/>
      <c r="DY9" s="458"/>
      <c r="DZ9" s="458"/>
      <c r="EA9" s="463">
        <f>SUM(DJ9:DZ9)</f>
        <v>0</v>
      </c>
      <c r="EB9" s="458"/>
      <c r="EC9" s="458"/>
      <c r="ED9" s="458"/>
      <c r="EE9" s="458"/>
      <c r="EF9" s="458"/>
      <c r="EG9" s="458"/>
      <c r="EH9" s="458"/>
      <c r="EI9" s="458"/>
      <c r="EJ9" s="458"/>
      <c r="EK9" s="458"/>
      <c r="EL9" s="458"/>
      <c r="EM9" s="458"/>
      <c r="EN9" s="458"/>
      <c r="EO9" s="458"/>
      <c r="EP9" s="458"/>
      <c r="EQ9" s="458"/>
      <c r="ER9" s="458"/>
      <c r="ES9" s="462">
        <f>SUM(EB9:ER9)</f>
        <v>0</v>
      </c>
      <c r="ET9" s="458"/>
      <c r="EU9" s="458"/>
      <c r="EV9" s="458"/>
      <c r="EW9" s="458"/>
      <c r="EX9" s="458"/>
      <c r="EY9" s="458"/>
      <c r="EZ9" s="458"/>
      <c r="FA9" s="458"/>
      <c r="FB9" s="458"/>
      <c r="FC9" s="458"/>
      <c r="FD9" s="458"/>
      <c r="FE9" s="458"/>
      <c r="FF9" s="458"/>
      <c r="FG9" s="458"/>
      <c r="FH9" s="458"/>
      <c r="FI9" s="458"/>
      <c r="FJ9" s="458"/>
      <c r="FK9" s="458"/>
      <c r="FL9" s="533">
        <f>SUM(ET9:FK9)</f>
        <v>0</v>
      </c>
      <c r="FM9" s="534"/>
      <c r="FN9" s="458"/>
      <c r="FO9" s="458"/>
      <c r="FP9" s="458"/>
      <c r="FQ9" s="458"/>
      <c r="FR9" s="458"/>
      <c r="FS9" s="458"/>
      <c r="FT9" s="458"/>
      <c r="FU9" s="458"/>
      <c r="FV9" s="458"/>
      <c r="FW9" s="458"/>
      <c r="FX9" s="458"/>
      <c r="FY9" s="458"/>
      <c r="FZ9" s="458"/>
      <c r="GA9" s="458"/>
      <c r="GB9" s="458"/>
      <c r="GC9" s="458"/>
      <c r="GD9" s="458"/>
      <c r="GE9" s="535">
        <f>SUM(FM9:GD9)</f>
        <v>0</v>
      </c>
      <c r="GF9" s="536"/>
      <c r="GG9" s="458"/>
      <c r="GH9" s="458"/>
      <c r="GI9" s="458"/>
      <c r="GJ9" s="458"/>
      <c r="GK9" s="458"/>
      <c r="GL9" s="458"/>
      <c r="GM9" s="458"/>
      <c r="GN9" s="458"/>
      <c r="GO9" s="458">
        <v>925.9</v>
      </c>
      <c r="GP9" s="458"/>
      <c r="GQ9" s="458"/>
      <c r="GR9" s="458">
        <v>2389.1999999999998</v>
      </c>
      <c r="GS9" s="458"/>
      <c r="GT9" s="458"/>
      <c r="GU9" s="458"/>
      <c r="GV9" s="458"/>
      <c r="GW9" s="458"/>
      <c r="GX9" s="535">
        <f>SUM(GF9:GW9)</f>
        <v>3315.1</v>
      </c>
      <c r="GY9" s="30">
        <f>CQ9+DI9+FL9+GX9</f>
        <v>12191.7</v>
      </c>
    </row>
    <row r="10" spans="1:207" s="31" customFormat="1" ht="11.15" customHeight="1">
      <c r="B10" s="72">
        <f>ssb!B10</f>
        <v>45141</v>
      </c>
      <c r="C10" s="458">
        <v>186.1</v>
      </c>
      <c r="D10" s="458"/>
      <c r="E10" s="458"/>
      <c r="F10" s="458"/>
      <c r="G10" s="458"/>
      <c r="H10" s="458"/>
      <c r="I10" s="458"/>
      <c r="J10" s="458"/>
      <c r="K10" s="458"/>
      <c r="L10" s="458"/>
      <c r="M10" s="458"/>
      <c r="N10" s="462">
        <f>SUM(C10:M10)</f>
        <v>186.1</v>
      </c>
      <c r="O10" s="458">
        <v>159</v>
      </c>
      <c r="P10" s="458"/>
      <c r="Q10" s="458"/>
      <c r="R10" s="458"/>
      <c r="S10" s="458"/>
      <c r="T10" s="458"/>
      <c r="U10" s="458"/>
      <c r="V10" s="458"/>
      <c r="W10" s="458"/>
      <c r="X10" s="458"/>
      <c r="Y10" s="458"/>
      <c r="Z10" s="458"/>
      <c r="AA10" s="463">
        <f>SUM(O10:Z10)</f>
        <v>159</v>
      </c>
      <c r="AB10" s="458">
        <v>1140.3</v>
      </c>
      <c r="AC10" s="458"/>
      <c r="AD10" s="458"/>
      <c r="AE10" s="458"/>
      <c r="AF10" s="458"/>
      <c r="AG10" s="458">
        <f>1669.9-26.7</f>
        <v>1643.2</v>
      </c>
      <c r="AH10" s="458">
        <v>238.9</v>
      </c>
      <c r="AI10" s="458">
        <v>3285</v>
      </c>
      <c r="AJ10" s="458"/>
      <c r="AK10" s="458"/>
      <c r="AL10" s="458"/>
      <c r="AM10" s="458"/>
      <c r="AN10" s="462">
        <f>SUM(AB10:AM10)</f>
        <v>6307.4</v>
      </c>
      <c r="AO10" s="458"/>
      <c r="AP10" s="458"/>
      <c r="AQ10" s="458"/>
      <c r="AR10" s="458"/>
      <c r="AS10" s="458"/>
      <c r="AT10" s="458"/>
      <c r="AU10" s="458"/>
      <c r="AV10" s="458"/>
      <c r="AW10" s="458"/>
      <c r="AX10" s="458"/>
      <c r="AY10" s="458"/>
      <c r="AZ10" s="458"/>
      <c r="BA10" s="458"/>
      <c r="BB10" s="458"/>
      <c r="BC10" s="462">
        <f>SUM(AO10:BB10)</f>
        <v>0</v>
      </c>
      <c r="BD10" s="532"/>
      <c r="BE10" s="459"/>
      <c r="BF10" s="459"/>
      <c r="BG10" s="459"/>
      <c r="BH10" s="459"/>
      <c r="BI10" s="459"/>
      <c r="BJ10" s="459"/>
      <c r="BK10" s="459"/>
      <c r="BL10" s="459"/>
      <c r="BM10" s="528"/>
      <c r="BN10" s="462">
        <f>SUM(BD10:BM10)</f>
        <v>0</v>
      </c>
      <c r="BO10" s="458"/>
      <c r="BP10" s="458"/>
      <c r="BQ10" s="458"/>
      <c r="BR10" s="458"/>
      <c r="BS10" s="458"/>
      <c r="BT10" s="458"/>
      <c r="BU10" s="458"/>
      <c r="BV10" s="458"/>
      <c r="BW10" s="458"/>
      <c r="BX10" s="458"/>
      <c r="BY10" s="458"/>
      <c r="BZ10" s="458"/>
      <c r="CA10" s="458"/>
      <c r="CB10" s="458"/>
      <c r="CC10" s="462">
        <f>SUM(BO10:CB10)</f>
        <v>0</v>
      </c>
      <c r="CD10" s="458"/>
      <c r="CE10" s="458"/>
      <c r="CF10" s="458"/>
      <c r="CG10" s="458"/>
      <c r="CH10" s="458"/>
      <c r="CI10" s="458"/>
      <c r="CJ10" s="458"/>
      <c r="CK10" s="458"/>
      <c r="CL10" s="458"/>
      <c r="CM10" s="458"/>
      <c r="CN10" s="458"/>
      <c r="CO10" s="458"/>
      <c r="CP10" s="462">
        <f t="shared" si="5"/>
        <v>0</v>
      </c>
      <c r="CQ10" s="500">
        <f>N10+AA10+AN10+BC10+BN10+CC10+CP10</f>
        <v>6652.5</v>
      </c>
      <c r="CR10" s="458"/>
      <c r="CS10" s="458"/>
      <c r="CT10" s="458"/>
      <c r="CU10" s="458"/>
      <c r="CV10" s="458"/>
      <c r="CW10" s="458"/>
      <c r="CX10" s="458"/>
      <c r="CY10" s="458"/>
      <c r="CZ10" s="458"/>
      <c r="DA10" s="458"/>
      <c r="DB10" s="458"/>
      <c r="DC10" s="458"/>
      <c r="DD10" s="458"/>
      <c r="DE10" s="458"/>
      <c r="DF10" s="458"/>
      <c r="DG10" s="458"/>
      <c r="DH10" s="458"/>
      <c r="DI10" s="463">
        <f>SUM(CR10:DH10)</f>
        <v>0</v>
      </c>
      <c r="DJ10" s="458"/>
      <c r="DK10" s="458"/>
      <c r="DL10" s="458"/>
      <c r="DM10" s="458"/>
      <c r="DN10" s="458"/>
      <c r="DO10" s="458"/>
      <c r="DP10" s="458"/>
      <c r="DQ10" s="458"/>
      <c r="DR10" s="458"/>
      <c r="DS10" s="458"/>
      <c r="DT10" s="458"/>
      <c r="DU10" s="458"/>
      <c r="DV10" s="458"/>
      <c r="DW10" s="458"/>
      <c r="DX10" s="458"/>
      <c r="DY10" s="458"/>
      <c r="DZ10" s="458"/>
      <c r="EA10" s="463">
        <f>SUM(DJ10:DZ10)</f>
        <v>0</v>
      </c>
      <c r="EB10" s="458"/>
      <c r="EC10" s="458"/>
      <c r="ED10" s="458"/>
      <c r="EE10" s="458"/>
      <c r="EF10" s="458"/>
      <c r="EG10" s="458"/>
      <c r="EH10" s="458"/>
      <c r="EI10" s="458"/>
      <c r="EJ10" s="458"/>
      <c r="EK10" s="458"/>
      <c r="EL10" s="458"/>
      <c r="EM10" s="458"/>
      <c r="EN10" s="458"/>
      <c r="EO10" s="458"/>
      <c r="EP10" s="458"/>
      <c r="EQ10" s="458"/>
      <c r="ER10" s="458"/>
      <c r="ES10" s="462">
        <f>SUM(EB10:ER10)</f>
        <v>0</v>
      </c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58"/>
      <c r="FH10" s="458"/>
      <c r="FI10" s="458"/>
      <c r="FJ10" s="458"/>
      <c r="FK10" s="458"/>
      <c r="FL10" s="533">
        <f>SUM(ET10:FK10)</f>
        <v>0</v>
      </c>
      <c r="FM10" s="534"/>
      <c r="FN10" s="458"/>
      <c r="FO10" s="458"/>
      <c r="FP10" s="458"/>
      <c r="FQ10" s="458"/>
      <c r="FR10" s="458"/>
      <c r="FS10" s="458"/>
      <c r="FT10" s="458"/>
      <c r="FU10" s="458"/>
      <c r="FV10" s="458"/>
      <c r="FW10" s="458"/>
      <c r="FX10" s="458"/>
      <c r="FY10" s="458"/>
      <c r="FZ10" s="458"/>
      <c r="GA10" s="458"/>
      <c r="GB10" s="458"/>
      <c r="GC10" s="458"/>
      <c r="GD10" s="458"/>
      <c r="GE10" s="535">
        <f>SUM(FM10:GD10)</f>
        <v>0</v>
      </c>
      <c r="GF10" s="536"/>
      <c r="GG10" s="458"/>
      <c r="GH10" s="458"/>
      <c r="GI10" s="458"/>
      <c r="GJ10" s="458"/>
      <c r="GK10" s="458"/>
      <c r="GL10" s="458"/>
      <c r="GM10" s="458"/>
      <c r="GN10" s="458"/>
      <c r="GO10" s="458">
        <v>451.2</v>
      </c>
      <c r="GP10" s="458"/>
      <c r="GQ10" s="458"/>
      <c r="GR10" s="458">
        <v>1111.9000000000001</v>
      </c>
      <c r="GS10" s="458">
        <v>264.60000000000002</v>
      </c>
      <c r="GT10" s="458"/>
      <c r="GU10" s="458">
        <v>1617.9</v>
      </c>
      <c r="GV10" s="458"/>
      <c r="GW10" s="458"/>
      <c r="GX10" s="535">
        <f>SUM(GF10:GW10)</f>
        <v>3445.6000000000004</v>
      </c>
      <c r="GY10" s="30">
        <f>CQ10+DI10+FL10+GX10</f>
        <v>10098.1</v>
      </c>
    </row>
    <row r="11" spans="1:207" s="31" customFormat="1" ht="11.15" customHeight="1">
      <c r="B11" s="72">
        <f>B10+1</f>
        <v>45142</v>
      </c>
      <c r="C11" s="458">
        <v>133.1</v>
      </c>
      <c r="D11" s="458"/>
      <c r="E11" s="458"/>
      <c r="F11" s="458"/>
      <c r="G11" s="458"/>
      <c r="H11" s="458"/>
      <c r="I11" s="458"/>
      <c r="J11" s="458"/>
      <c r="K11" s="458"/>
      <c r="L11" s="458"/>
      <c r="M11" s="458"/>
      <c r="N11" s="462">
        <f t="shared" ref="N11:N38" si="12">SUM(C11:M11)</f>
        <v>133.1</v>
      </c>
      <c r="O11" s="458">
        <v>558</v>
      </c>
      <c r="P11" s="458">
        <v>981.1</v>
      </c>
      <c r="Q11" s="458"/>
      <c r="R11" s="458"/>
      <c r="S11" s="458"/>
      <c r="T11" s="458"/>
      <c r="U11" s="458"/>
      <c r="V11" s="458"/>
      <c r="W11" s="458"/>
      <c r="X11" s="458"/>
      <c r="Y11" s="458"/>
      <c r="Z11" s="458"/>
      <c r="AA11" s="463">
        <f t="shared" si="0"/>
        <v>1539.1</v>
      </c>
      <c r="AB11" s="458">
        <v>159.6</v>
      </c>
      <c r="AC11" s="458"/>
      <c r="AD11" s="458"/>
      <c r="AE11" s="458"/>
      <c r="AF11" s="458"/>
      <c r="AG11" s="458">
        <v>955.1</v>
      </c>
      <c r="AH11" s="458">
        <v>1141</v>
      </c>
      <c r="AI11" s="458">
        <v>4343.7</v>
      </c>
      <c r="AJ11" s="458"/>
      <c r="AK11" s="458"/>
      <c r="AL11" s="458"/>
      <c r="AM11" s="458"/>
      <c r="AN11" s="462">
        <f t="shared" si="1"/>
        <v>6599.4</v>
      </c>
      <c r="AO11" s="458"/>
      <c r="AP11" s="458"/>
      <c r="AQ11" s="458"/>
      <c r="AR11" s="458"/>
      <c r="AS11" s="458"/>
      <c r="AT11" s="458"/>
      <c r="AU11" s="458"/>
      <c r="AV11" s="458"/>
      <c r="AW11" s="458"/>
      <c r="AX11" s="458"/>
      <c r="AY11" s="458"/>
      <c r="AZ11" s="458"/>
      <c r="BA11" s="458"/>
      <c r="BB11" s="458"/>
      <c r="BC11" s="462">
        <f t="shared" si="2"/>
        <v>0</v>
      </c>
      <c r="BD11" s="532"/>
      <c r="BE11" s="459"/>
      <c r="BF11" s="459"/>
      <c r="BG11" s="459"/>
      <c r="BH11" s="459"/>
      <c r="BI11" s="459"/>
      <c r="BJ11" s="459"/>
      <c r="BK11" s="459"/>
      <c r="BL11" s="459"/>
      <c r="BM11" s="528"/>
      <c r="BN11" s="462">
        <f t="shared" si="3"/>
        <v>0</v>
      </c>
      <c r="BO11" s="458"/>
      <c r="BP11" s="458"/>
      <c r="BQ11" s="458"/>
      <c r="BR11" s="458"/>
      <c r="BS11" s="458"/>
      <c r="BT11" s="458"/>
      <c r="BU11" s="458"/>
      <c r="BV11" s="458"/>
      <c r="BW11" s="458"/>
      <c r="BX11" s="458"/>
      <c r="BY11" s="458"/>
      <c r="BZ11" s="458"/>
      <c r="CA11" s="458"/>
      <c r="CB11" s="458"/>
      <c r="CC11" s="462">
        <f t="shared" si="4"/>
        <v>0</v>
      </c>
      <c r="CD11" s="458"/>
      <c r="CE11" s="458"/>
      <c r="CF11" s="458"/>
      <c r="CG11" s="458"/>
      <c r="CH11" s="458"/>
      <c r="CI11" s="458"/>
      <c r="CJ11" s="458"/>
      <c r="CK11" s="458"/>
      <c r="CL11" s="458"/>
      <c r="CM11" s="458"/>
      <c r="CN11" s="458"/>
      <c r="CO11" s="458"/>
      <c r="CP11" s="462">
        <f t="shared" si="5"/>
        <v>0</v>
      </c>
      <c r="CQ11" s="500">
        <f t="shared" si="6"/>
        <v>8271.5999999999985</v>
      </c>
      <c r="CR11" s="458"/>
      <c r="CS11" s="458"/>
      <c r="CT11" s="458"/>
      <c r="CU11" s="458"/>
      <c r="CV11" s="458"/>
      <c r="CW11" s="458"/>
      <c r="CX11" s="458"/>
      <c r="CY11" s="458"/>
      <c r="CZ11" s="458"/>
      <c r="DA11" s="458"/>
      <c r="DB11" s="458"/>
      <c r="DC11" s="458"/>
      <c r="DD11" s="458"/>
      <c r="DE11" s="458"/>
      <c r="DF11" s="458"/>
      <c r="DG11" s="458"/>
      <c r="DH11" s="458"/>
      <c r="DI11" s="463">
        <f t="shared" ref="DI11:DI38" si="13">SUM(CR11:DH11)</f>
        <v>0</v>
      </c>
      <c r="DJ11" s="458"/>
      <c r="DK11" s="458"/>
      <c r="DL11" s="458"/>
      <c r="DM11" s="458"/>
      <c r="DN11" s="458"/>
      <c r="DO11" s="458"/>
      <c r="DP11" s="458"/>
      <c r="DQ11" s="458"/>
      <c r="DR11" s="458"/>
      <c r="DS11" s="458"/>
      <c r="DT11" s="458"/>
      <c r="DU11" s="458"/>
      <c r="DV11" s="458"/>
      <c r="DW11" s="458"/>
      <c r="DX11" s="458"/>
      <c r="DY11" s="458"/>
      <c r="DZ11" s="458"/>
      <c r="EA11" s="463">
        <f t="shared" si="7"/>
        <v>0</v>
      </c>
      <c r="EB11" s="458"/>
      <c r="EC11" s="458"/>
      <c r="ED11" s="458"/>
      <c r="EE11" s="458"/>
      <c r="EF11" s="458"/>
      <c r="EG11" s="458"/>
      <c r="EH11" s="458"/>
      <c r="EI11" s="458"/>
      <c r="EJ11" s="458"/>
      <c r="EK11" s="458"/>
      <c r="EL11" s="458"/>
      <c r="EM11" s="458"/>
      <c r="EN11" s="458"/>
      <c r="EO11" s="458"/>
      <c r="EP11" s="458"/>
      <c r="EQ11" s="458"/>
      <c r="ER11" s="458"/>
      <c r="ES11" s="462">
        <f t="shared" si="8"/>
        <v>0</v>
      </c>
      <c r="ET11" s="458"/>
      <c r="EU11" s="458"/>
      <c r="EV11" s="458"/>
      <c r="EW11" s="458"/>
      <c r="EX11" s="458"/>
      <c r="EY11" s="458"/>
      <c r="EZ11" s="458"/>
      <c r="FA11" s="458"/>
      <c r="FB11" s="458"/>
      <c r="FC11" s="458"/>
      <c r="FD11" s="458"/>
      <c r="FE11" s="458"/>
      <c r="FF11" s="458"/>
      <c r="FG11" s="458"/>
      <c r="FH11" s="458"/>
      <c r="FI11" s="458"/>
      <c r="FJ11" s="458"/>
      <c r="FK11" s="458"/>
      <c r="FL11" s="533">
        <f t="shared" si="9"/>
        <v>0</v>
      </c>
      <c r="FM11" s="534"/>
      <c r="FN11" s="458"/>
      <c r="FO11" s="458"/>
      <c r="FP11" s="458"/>
      <c r="FQ11" s="458"/>
      <c r="FR11" s="458"/>
      <c r="FS11" s="458"/>
      <c r="FT11" s="458"/>
      <c r="FU11" s="458"/>
      <c r="FV11" s="458"/>
      <c r="FW11" s="458"/>
      <c r="FX11" s="458"/>
      <c r="FY11" s="458"/>
      <c r="FZ11" s="458"/>
      <c r="GA11" s="458"/>
      <c r="GB11" s="458"/>
      <c r="GC11" s="458"/>
      <c r="GD11" s="458"/>
      <c r="GE11" s="535">
        <f t="shared" si="10"/>
        <v>0</v>
      </c>
      <c r="GF11" s="536"/>
      <c r="GG11" s="458"/>
      <c r="GH11" s="458"/>
      <c r="GI11" s="458"/>
      <c r="GJ11" s="458"/>
      <c r="GK11" s="458"/>
      <c r="GL11" s="458"/>
      <c r="GM11" s="458"/>
      <c r="GN11" s="458"/>
      <c r="GO11" s="458"/>
      <c r="GP11" s="458"/>
      <c r="GQ11" s="458"/>
      <c r="GR11" s="458"/>
      <c r="GS11" s="458">
        <v>1907.2</v>
      </c>
      <c r="GT11" s="458"/>
      <c r="GU11" s="458">
        <v>1326.1</v>
      </c>
      <c r="GV11" s="458"/>
      <c r="GW11" s="458"/>
      <c r="GX11" s="535">
        <f t="shared" si="11"/>
        <v>3233.3</v>
      </c>
      <c r="GY11" s="30">
        <f t="shared" ref="GY11:GY35" si="14">CQ11+DI11+FL11+GX11</f>
        <v>11504.899999999998</v>
      </c>
    </row>
    <row r="12" spans="1:207" s="31" customFormat="1" ht="11.15" customHeight="1">
      <c r="B12" s="72">
        <f>B11+1</f>
        <v>45143</v>
      </c>
      <c r="C12" s="458">
        <v>718.6</v>
      </c>
      <c r="D12" s="458">
        <v>105.8</v>
      </c>
      <c r="E12" s="458"/>
      <c r="F12" s="458"/>
      <c r="G12" s="458"/>
      <c r="H12" s="458"/>
      <c r="I12" s="458"/>
      <c r="J12" s="458"/>
      <c r="K12" s="458"/>
      <c r="L12" s="458"/>
      <c r="M12" s="458"/>
      <c r="N12" s="462">
        <f t="shared" si="12"/>
        <v>824.4</v>
      </c>
      <c r="O12" s="458">
        <v>79.599999999999994</v>
      </c>
      <c r="P12" s="458">
        <v>318.60000000000002</v>
      </c>
      <c r="Q12" s="458"/>
      <c r="R12" s="458"/>
      <c r="S12" s="458"/>
      <c r="T12" s="458"/>
      <c r="U12" s="458"/>
      <c r="V12" s="458"/>
      <c r="W12" s="458"/>
      <c r="X12" s="458"/>
      <c r="Y12" s="458"/>
      <c r="Z12" s="458"/>
      <c r="AA12" s="463">
        <f t="shared" si="0"/>
        <v>398.20000000000005</v>
      </c>
      <c r="AB12" s="458"/>
      <c r="AC12" s="458"/>
      <c r="AD12" s="458"/>
      <c r="AE12" s="458">
        <v>557.20000000000005</v>
      </c>
      <c r="AF12" s="458"/>
      <c r="AG12" s="458"/>
      <c r="AH12" s="458"/>
      <c r="AI12" s="458">
        <v>7372.5</v>
      </c>
      <c r="AJ12" s="458"/>
      <c r="AK12" s="458"/>
      <c r="AL12" s="458"/>
      <c r="AM12" s="458"/>
      <c r="AN12" s="462">
        <f t="shared" si="1"/>
        <v>7929.7</v>
      </c>
      <c r="AO12" s="458"/>
      <c r="AP12" s="458"/>
      <c r="AQ12" s="458"/>
      <c r="AR12" s="458"/>
      <c r="AS12" s="458"/>
      <c r="AT12" s="458"/>
      <c r="AU12" s="458"/>
      <c r="AV12" s="458"/>
      <c r="AW12" s="458"/>
      <c r="AX12" s="458"/>
      <c r="AY12" s="458"/>
      <c r="AZ12" s="458"/>
      <c r="BA12" s="458"/>
      <c r="BB12" s="458"/>
      <c r="BC12" s="462">
        <f t="shared" si="2"/>
        <v>0</v>
      </c>
      <c r="BD12" s="532"/>
      <c r="BE12" s="459"/>
      <c r="BF12" s="459"/>
      <c r="BG12" s="459"/>
      <c r="BH12" s="459"/>
      <c r="BI12" s="459"/>
      <c r="BJ12" s="459"/>
      <c r="BK12" s="459"/>
      <c r="BL12" s="459"/>
      <c r="BM12" s="528"/>
      <c r="BN12" s="462">
        <f t="shared" si="3"/>
        <v>0</v>
      </c>
      <c r="BO12" s="458"/>
      <c r="BP12" s="458"/>
      <c r="BQ12" s="458"/>
      <c r="BR12" s="458"/>
      <c r="BS12" s="458"/>
      <c r="BT12" s="458"/>
      <c r="BU12" s="458"/>
      <c r="BV12" s="458"/>
      <c r="BW12" s="458"/>
      <c r="BX12" s="458"/>
      <c r="BY12" s="458"/>
      <c r="BZ12" s="458"/>
      <c r="CA12" s="458"/>
      <c r="CB12" s="458"/>
      <c r="CC12" s="462">
        <f t="shared" si="4"/>
        <v>0</v>
      </c>
      <c r="CD12" s="458"/>
      <c r="CE12" s="458"/>
      <c r="CF12" s="458"/>
      <c r="CG12" s="458"/>
      <c r="CH12" s="458"/>
      <c r="CI12" s="458"/>
      <c r="CJ12" s="458"/>
      <c r="CK12" s="458"/>
      <c r="CL12" s="458"/>
      <c r="CM12" s="458"/>
      <c r="CN12" s="458"/>
      <c r="CO12" s="458"/>
      <c r="CP12" s="462">
        <f t="shared" si="5"/>
        <v>0</v>
      </c>
      <c r="CQ12" s="500">
        <f t="shared" si="6"/>
        <v>9152.2999999999993</v>
      </c>
      <c r="CR12" s="458"/>
      <c r="CS12" s="458"/>
      <c r="CT12" s="458"/>
      <c r="CU12" s="458"/>
      <c r="CV12" s="458"/>
      <c r="CW12" s="458"/>
      <c r="CX12" s="458"/>
      <c r="CY12" s="458"/>
      <c r="CZ12" s="458"/>
      <c r="DA12" s="458"/>
      <c r="DB12" s="458"/>
      <c r="DC12" s="458"/>
      <c r="DD12" s="458"/>
      <c r="DE12" s="458"/>
      <c r="DF12" s="458"/>
      <c r="DG12" s="458"/>
      <c r="DH12" s="458"/>
      <c r="DI12" s="463">
        <f t="shared" si="13"/>
        <v>0</v>
      </c>
      <c r="DJ12" s="458"/>
      <c r="DK12" s="458"/>
      <c r="DL12" s="458"/>
      <c r="DM12" s="458"/>
      <c r="DN12" s="458"/>
      <c r="DO12" s="458"/>
      <c r="DP12" s="458"/>
      <c r="DQ12" s="458"/>
      <c r="DR12" s="458"/>
      <c r="DS12" s="458"/>
      <c r="DT12" s="458"/>
      <c r="DU12" s="458"/>
      <c r="DV12" s="458"/>
      <c r="DW12" s="458"/>
      <c r="DX12" s="458"/>
      <c r="DY12" s="458"/>
      <c r="DZ12" s="458"/>
      <c r="EA12" s="463">
        <f t="shared" si="7"/>
        <v>0</v>
      </c>
      <c r="EB12" s="458"/>
      <c r="EC12" s="458"/>
      <c r="ED12" s="458"/>
      <c r="EE12" s="458"/>
      <c r="EF12" s="458"/>
      <c r="EG12" s="458"/>
      <c r="EH12" s="458"/>
      <c r="EI12" s="458"/>
      <c r="EJ12" s="458"/>
      <c r="EK12" s="458"/>
      <c r="EL12" s="458"/>
      <c r="EM12" s="458"/>
      <c r="EN12" s="458"/>
      <c r="EO12" s="458"/>
      <c r="EP12" s="458"/>
      <c r="EQ12" s="458"/>
      <c r="ER12" s="458"/>
      <c r="ES12" s="462">
        <f t="shared" si="8"/>
        <v>0</v>
      </c>
      <c r="ET12" s="458"/>
      <c r="EU12" s="458"/>
      <c r="EV12" s="458"/>
      <c r="EW12" s="458"/>
      <c r="EX12" s="458"/>
      <c r="EY12" s="458"/>
      <c r="EZ12" s="458"/>
      <c r="FA12" s="458"/>
      <c r="FB12" s="458"/>
      <c r="FC12" s="458"/>
      <c r="FD12" s="458"/>
      <c r="FE12" s="458"/>
      <c r="FF12" s="458"/>
      <c r="FG12" s="458"/>
      <c r="FH12" s="458"/>
      <c r="FI12" s="458"/>
      <c r="FJ12" s="458"/>
      <c r="FK12" s="458"/>
      <c r="FL12" s="533">
        <f t="shared" si="9"/>
        <v>0</v>
      </c>
      <c r="FM12" s="534"/>
      <c r="FN12" s="458"/>
      <c r="FO12" s="458"/>
      <c r="FP12" s="458"/>
      <c r="FQ12" s="458"/>
      <c r="FR12" s="458"/>
      <c r="FS12" s="458"/>
      <c r="FT12" s="458"/>
      <c r="FU12" s="458"/>
      <c r="FV12" s="458"/>
      <c r="FW12" s="458"/>
      <c r="FX12" s="458"/>
      <c r="FY12" s="458"/>
      <c r="FZ12" s="458"/>
      <c r="GA12" s="458"/>
      <c r="GB12" s="458"/>
      <c r="GC12" s="458"/>
      <c r="GD12" s="458"/>
      <c r="GE12" s="535">
        <f t="shared" si="10"/>
        <v>0</v>
      </c>
      <c r="GF12" s="536"/>
      <c r="GG12" s="458"/>
      <c r="GH12" s="458"/>
      <c r="GI12" s="458"/>
      <c r="GJ12" s="458"/>
      <c r="GK12" s="458"/>
      <c r="GL12" s="458"/>
      <c r="GM12" s="458"/>
      <c r="GN12" s="458"/>
      <c r="GO12" s="458"/>
      <c r="GP12" s="458"/>
      <c r="GQ12" s="458"/>
      <c r="GR12" s="458"/>
      <c r="GS12" s="458">
        <v>80.2</v>
      </c>
      <c r="GT12" s="458"/>
      <c r="GU12" s="458">
        <v>1461.2</v>
      </c>
      <c r="GV12" s="458"/>
      <c r="GW12" s="458"/>
      <c r="GX12" s="535">
        <f t="shared" si="11"/>
        <v>1541.4</v>
      </c>
      <c r="GY12" s="30">
        <f t="shared" si="14"/>
        <v>10693.699999999999</v>
      </c>
    </row>
    <row r="13" spans="1:207" s="31" customFormat="1" ht="11.15" customHeight="1">
      <c r="B13" s="72">
        <f>B12+1</f>
        <v>45144</v>
      </c>
      <c r="C13" s="458"/>
      <c r="D13" s="458">
        <v>372</v>
      </c>
      <c r="E13" s="458"/>
      <c r="F13" s="458"/>
      <c r="G13" s="458"/>
      <c r="H13" s="458"/>
      <c r="I13" s="458"/>
      <c r="J13" s="458"/>
      <c r="K13" s="458"/>
      <c r="L13" s="458"/>
      <c r="M13" s="458"/>
      <c r="N13" s="462">
        <f t="shared" si="12"/>
        <v>372</v>
      </c>
      <c r="O13" s="458">
        <v>982.6</v>
      </c>
      <c r="P13" s="458"/>
      <c r="Q13" s="458"/>
      <c r="R13" s="458"/>
      <c r="S13" s="458"/>
      <c r="T13" s="458"/>
      <c r="U13" s="458"/>
      <c r="V13" s="458"/>
      <c r="W13" s="458"/>
      <c r="X13" s="458"/>
      <c r="Y13" s="458"/>
      <c r="Z13" s="458"/>
      <c r="AA13" s="463">
        <f t="shared" si="0"/>
        <v>982.6</v>
      </c>
      <c r="AB13" s="458"/>
      <c r="AC13" s="458"/>
      <c r="AD13" s="458"/>
      <c r="AE13" s="458">
        <v>1248.0999999999999</v>
      </c>
      <c r="AF13" s="458"/>
      <c r="AG13" s="458">
        <v>611.5</v>
      </c>
      <c r="AH13" s="458"/>
      <c r="AI13" s="458">
        <v>2624.9</v>
      </c>
      <c r="AJ13" s="458"/>
      <c r="AK13" s="458"/>
      <c r="AL13" s="458"/>
      <c r="AM13" s="458"/>
      <c r="AN13" s="462">
        <f t="shared" si="1"/>
        <v>4484.5</v>
      </c>
      <c r="AO13" s="458"/>
      <c r="AP13" s="458"/>
      <c r="AQ13" s="458"/>
      <c r="AR13" s="458"/>
      <c r="AS13" s="458"/>
      <c r="AT13" s="458"/>
      <c r="AU13" s="458"/>
      <c r="AV13" s="458"/>
      <c r="AW13" s="458"/>
      <c r="AX13" s="458"/>
      <c r="AY13" s="458"/>
      <c r="AZ13" s="458"/>
      <c r="BA13" s="458"/>
      <c r="BB13" s="458"/>
      <c r="BC13" s="462">
        <f t="shared" si="2"/>
        <v>0</v>
      </c>
      <c r="BD13" s="532"/>
      <c r="BE13" s="459"/>
      <c r="BF13" s="459"/>
      <c r="BG13" s="459"/>
      <c r="BH13" s="459"/>
      <c r="BI13" s="459"/>
      <c r="BJ13" s="459"/>
      <c r="BK13" s="459"/>
      <c r="BL13" s="459"/>
      <c r="BM13" s="528"/>
      <c r="BN13" s="462">
        <f t="shared" si="3"/>
        <v>0</v>
      </c>
      <c r="BO13" s="458"/>
      <c r="BP13" s="458"/>
      <c r="BQ13" s="458"/>
      <c r="BR13" s="458"/>
      <c r="BS13" s="458"/>
      <c r="BT13" s="458"/>
      <c r="BU13" s="458"/>
      <c r="BV13" s="458"/>
      <c r="BW13" s="458"/>
      <c r="BX13" s="458"/>
      <c r="BY13" s="458"/>
      <c r="BZ13" s="458"/>
      <c r="CA13" s="458"/>
      <c r="CB13" s="458"/>
      <c r="CC13" s="462">
        <f t="shared" si="4"/>
        <v>0</v>
      </c>
      <c r="CD13" s="458"/>
      <c r="CE13" s="458"/>
      <c r="CF13" s="458"/>
      <c r="CG13" s="458"/>
      <c r="CH13" s="458"/>
      <c r="CI13" s="458"/>
      <c r="CJ13" s="458"/>
      <c r="CK13" s="458"/>
      <c r="CL13" s="458"/>
      <c r="CM13" s="458"/>
      <c r="CN13" s="458"/>
      <c r="CO13" s="458"/>
      <c r="CP13" s="462">
        <f t="shared" si="5"/>
        <v>0</v>
      </c>
      <c r="CQ13" s="500">
        <f t="shared" si="6"/>
        <v>5839.1</v>
      </c>
      <c r="CR13" s="458"/>
      <c r="CS13" s="458"/>
      <c r="CT13" s="458"/>
      <c r="CU13" s="458"/>
      <c r="CV13" s="458"/>
      <c r="CW13" s="458"/>
      <c r="CX13" s="458"/>
      <c r="CY13" s="458"/>
      <c r="CZ13" s="458"/>
      <c r="DA13" s="458"/>
      <c r="DB13" s="458"/>
      <c r="DC13" s="458"/>
      <c r="DD13" s="458"/>
      <c r="DE13" s="458"/>
      <c r="DF13" s="458"/>
      <c r="DG13" s="458"/>
      <c r="DH13" s="458"/>
      <c r="DI13" s="463">
        <f t="shared" si="13"/>
        <v>0</v>
      </c>
      <c r="DJ13" s="458"/>
      <c r="DK13" s="458"/>
      <c r="DL13" s="458"/>
      <c r="DM13" s="458"/>
      <c r="DN13" s="458"/>
      <c r="DO13" s="458"/>
      <c r="DP13" s="458"/>
      <c r="DQ13" s="458"/>
      <c r="DR13" s="458"/>
      <c r="DS13" s="458"/>
      <c r="DT13" s="458"/>
      <c r="DU13" s="458"/>
      <c r="DV13" s="458"/>
      <c r="DW13" s="458"/>
      <c r="DX13" s="458"/>
      <c r="DY13" s="458"/>
      <c r="DZ13" s="458"/>
      <c r="EA13" s="463">
        <f t="shared" si="7"/>
        <v>0</v>
      </c>
      <c r="EB13" s="458"/>
      <c r="EC13" s="458"/>
      <c r="ED13" s="458"/>
      <c r="EE13" s="458"/>
      <c r="EF13" s="458"/>
      <c r="EG13" s="458"/>
      <c r="EH13" s="458"/>
      <c r="EI13" s="458"/>
      <c r="EJ13" s="458"/>
      <c r="EK13" s="458"/>
      <c r="EL13" s="458"/>
      <c r="EM13" s="458"/>
      <c r="EN13" s="458"/>
      <c r="EO13" s="458"/>
      <c r="EP13" s="458"/>
      <c r="EQ13" s="458"/>
      <c r="ER13" s="458"/>
      <c r="ES13" s="462">
        <f t="shared" si="8"/>
        <v>0</v>
      </c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58"/>
      <c r="FH13" s="458"/>
      <c r="FI13" s="458"/>
      <c r="FJ13" s="458"/>
      <c r="FK13" s="458"/>
      <c r="FL13" s="533">
        <f t="shared" si="9"/>
        <v>0</v>
      </c>
      <c r="FM13" s="534"/>
      <c r="FN13" s="458"/>
      <c r="FO13" s="458"/>
      <c r="FP13" s="458"/>
      <c r="FQ13" s="458"/>
      <c r="FR13" s="458"/>
      <c r="FS13" s="458"/>
      <c r="FT13" s="458"/>
      <c r="FU13" s="458"/>
      <c r="FV13" s="458"/>
      <c r="FW13" s="458"/>
      <c r="FX13" s="458"/>
      <c r="FY13" s="458"/>
      <c r="FZ13" s="458"/>
      <c r="GA13" s="458"/>
      <c r="GB13" s="458"/>
      <c r="GC13" s="458"/>
      <c r="GD13" s="458"/>
      <c r="GE13" s="535">
        <f t="shared" si="10"/>
        <v>0</v>
      </c>
      <c r="GF13" s="536"/>
      <c r="GG13" s="458"/>
      <c r="GH13" s="458"/>
      <c r="GI13" s="458"/>
      <c r="GJ13" s="458"/>
      <c r="GK13" s="458"/>
      <c r="GL13" s="458"/>
      <c r="GM13" s="458"/>
      <c r="GN13" s="458"/>
      <c r="GO13" s="458"/>
      <c r="GP13" s="458"/>
      <c r="GQ13" s="458"/>
      <c r="GR13" s="458"/>
      <c r="GS13" s="458">
        <v>3763.8</v>
      </c>
      <c r="GT13" s="458"/>
      <c r="GU13" s="458">
        <v>2626.6</v>
      </c>
      <c r="GV13" s="458"/>
      <c r="GW13" s="458"/>
      <c r="GX13" s="535">
        <f t="shared" si="11"/>
        <v>6390.4</v>
      </c>
      <c r="GY13" s="30">
        <f t="shared" si="14"/>
        <v>12229.5</v>
      </c>
    </row>
    <row r="14" spans="1:207" s="31" customFormat="1" ht="11.15" customHeight="1">
      <c r="B14" s="72">
        <f t="shared" ref="B14:B36" si="15">B13+1</f>
        <v>45145</v>
      </c>
      <c r="C14" s="458"/>
      <c r="D14" s="458">
        <v>612.9</v>
      </c>
      <c r="E14" s="458"/>
      <c r="F14" s="458"/>
      <c r="G14" s="458"/>
      <c r="H14" s="458"/>
      <c r="I14" s="458"/>
      <c r="J14" s="458"/>
      <c r="K14" s="458"/>
      <c r="L14" s="458">
        <v>1513.9</v>
      </c>
      <c r="M14" s="458"/>
      <c r="N14" s="462">
        <f t="shared" si="12"/>
        <v>2126.8000000000002</v>
      </c>
      <c r="O14" s="458">
        <v>506.3</v>
      </c>
      <c r="P14" s="458"/>
      <c r="Q14" s="458"/>
      <c r="R14" s="458"/>
      <c r="S14" s="458"/>
      <c r="T14" s="458"/>
      <c r="U14" s="458"/>
      <c r="V14" s="458"/>
      <c r="W14" s="458"/>
      <c r="X14" s="458"/>
      <c r="Y14" s="458"/>
      <c r="Z14" s="458"/>
      <c r="AA14" s="463">
        <f t="shared" si="0"/>
        <v>506.3</v>
      </c>
      <c r="AB14" s="458"/>
      <c r="AC14" s="458"/>
      <c r="AD14" s="458"/>
      <c r="AE14" s="458"/>
      <c r="AF14" s="458"/>
      <c r="AG14" s="458">
        <v>2147.1999999999998</v>
      </c>
      <c r="AH14" s="458"/>
      <c r="AI14" s="458">
        <v>4666.8999999999996</v>
      </c>
      <c r="AJ14" s="458"/>
      <c r="AK14" s="458"/>
      <c r="AL14" s="458"/>
      <c r="AM14" s="458"/>
      <c r="AN14" s="462">
        <f t="shared" ref="AN14:AN32" si="16">SUM(AB14:AM14)</f>
        <v>6814.0999999999995</v>
      </c>
      <c r="AO14" s="458"/>
      <c r="AP14" s="458"/>
      <c r="AQ14" s="458"/>
      <c r="AR14" s="458"/>
      <c r="AS14" s="458"/>
      <c r="AT14" s="458"/>
      <c r="AU14" s="458"/>
      <c r="AV14" s="458"/>
      <c r="AW14" s="458"/>
      <c r="AX14" s="458"/>
      <c r="AY14" s="458"/>
      <c r="AZ14" s="458"/>
      <c r="BA14" s="458"/>
      <c r="BB14" s="458"/>
      <c r="BC14" s="462">
        <f t="shared" si="2"/>
        <v>0</v>
      </c>
      <c r="BD14" s="532"/>
      <c r="BE14" s="459"/>
      <c r="BF14" s="459"/>
      <c r="BG14" s="459"/>
      <c r="BH14" s="459"/>
      <c r="BI14" s="459"/>
      <c r="BJ14" s="459"/>
      <c r="BK14" s="459"/>
      <c r="BL14" s="459"/>
      <c r="BM14" s="528"/>
      <c r="BN14" s="462">
        <f t="shared" si="3"/>
        <v>0</v>
      </c>
      <c r="BO14" s="458"/>
      <c r="BP14" s="458"/>
      <c r="BQ14" s="458"/>
      <c r="BR14" s="458"/>
      <c r="BS14" s="458"/>
      <c r="BT14" s="458"/>
      <c r="BU14" s="458"/>
      <c r="BV14" s="458"/>
      <c r="BW14" s="458"/>
      <c r="BX14" s="458"/>
      <c r="BY14" s="458"/>
      <c r="BZ14" s="458"/>
      <c r="CA14" s="458"/>
      <c r="CB14" s="458"/>
      <c r="CC14" s="462">
        <f t="shared" ref="CC14:CC36" si="17">SUM(BO14:CB14)</f>
        <v>0</v>
      </c>
      <c r="CD14" s="458"/>
      <c r="CE14" s="458"/>
      <c r="CF14" s="458"/>
      <c r="CG14" s="458"/>
      <c r="CH14" s="458"/>
      <c r="CI14" s="458"/>
      <c r="CJ14" s="458"/>
      <c r="CK14" s="458"/>
      <c r="CL14" s="458"/>
      <c r="CM14" s="458"/>
      <c r="CN14" s="458"/>
      <c r="CO14" s="458"/>
      <c r="CP14" s="462">
        <f t="shared" si="5"/>
        <v>0</v>
      </c>
      <c r="CQ14" s="500">
        <f>N14+AA14+AN14+BC14+BN14+CC14+CP14</f>
        <v>9447.2000000000007</v>
      </c>
      <c r="CR14" s="458"/>
      <c r="CS14" s="458"/>
      <c r="CT14" s="458"/>
      <c r="CU14" s="458"/>
      <c r="CV14" s="458"/>
      <c r="CW14" s="458"/>
      <c r="CX14" s="458"/>
      <c r="CY14" s="458"/>
      <c r="CZ14" s="458"/>
      <c r="DA14" s="458"/>
      <c r="DB14" s="458"/>
      <c r="DC14" s="458"/>
      <c r="DD14" s="458"/>
      <c r="DE14" s="458"/>
      <c r="DF14" s="458"/>
      <c r="DG14" s="458"/>
      <c r="DH14" s="458"/>
      <c r="DI14" s="463">
        <f t="shared" si="13"/>
        <v>0</v>
      </c>
      <c r="DJ14" s="458"/>
      <c r="DK14" s="458"/>
      <c r="DL14" s="458"/>
      <c r="DM14" s="458"/>
      <c r="DN14" s="458"/>
      <c r="DO14" s="458"/>
      <c r="DP14" s="458"/>
      <c r="DQ14" s="458"/>
      <c r="DR14" s="458"/>
      <c r="DS14" s="458"/>
      <c r="DT14" s="458"/>
      <c r="DU14" s="458"/>
      <c r="DV14" s="458"/>
      <c r="DW14" s="458"/>
      <c r="DX14" s="458"/>
      <c r="DY14" s="458"/>
      <c r="DZ14" s="458"/>
      <c r="EA14" s="463">
        <f t="shared" ref="EA14:EA36" si="18">SUM(DJ14:DZ14)</f>
        <v>0</v>
      </c>
      <c r="EB14" s="458"/>
      <c r="EC14" s="458"/>
      <c r="ED14" s="458"/>
      <c r="EE14" s="458"/>
      <c r="EF14" s="458"/>
      <c r="EG14" s="458"/>
      <c r="EH14" s="458"/>
      <c r="EI14" s="458"/>
      <c r="EJ14" s="458"/>
      <c r="EK14" s="458"/>
      <c r="EL14" s="458"/>
      <c r="EM14" s="458"/>
      <c r="EN14" s="458"/>
      <c r="EO14" s="458"/>
      <c r="EP14" s="458"/>
      <c r="EQ14" s="458"/>
      <c r="ER14" s="458"/>
      <c r="ES14" s="462">
        <f t="shared" ref="ES14:ES36" si="19">SUM(EB14:ER14)</f>
        <v>0</v>
      </c>
      <c r="ET14" s="458"/>
      <c r="EU14" s="458"/>
      <c r="EV14" s="458"/>
      <c r="EW14" s="458"/>
      <c r="EX14" s="458"/>
      <c r="EY14" s="458"/>
      <c r="EZ14" s="458"/>
      <c r="FA14" s="458"/>
      <c r="FB14" s="458"/>
      <c r="FC14" s="458"/>
      <c r="FD14" s="458"/>
      <c r="FE14" s="458"/>
      <c r="FF14" s="458"/>
      <c r="FG14" s="458"/>
      <c r="FH14" s="458"/>
      <c r="FI14" s="458"/>
      <c r="FJ14" s="458"/>
      <c r="FK14" s="458"/>
      <c r="FL14" s="533">
        <f t="shared" ref="FL14:FL38" si="20">SUM(ET14:FK14)</f>
        <v>0</v>
      </c>
      <c r="FM14" s="534"/>
      <c r="FN14" s="458"/>
      <c r="FO14" s="458"/>
      <c r="FP14" s="458"/>
      <c r="FQ14" s="458"/>
      <c r="FR14" s="458"/>
      <c r="FS14" s="458"/>
      <c r="FT14" s="458"/>
      <c r="FU14" s="458"/>
      <c r="FV14" s="458"/>
      <c r="FW14" s="458"/>
      <c r="FX14" s="458"/>
      <c r="FY14" s="458"/>
      <c r="FZ14" s="458"/>
      <c r="GA14" s="458"/>
      <c r="GB14" s="458"/>
      <c r="GC14" s="458"/>
      <c r="GD14" s="458"/>
      <c r="GE14" s="535">
        <f t="shared" ref="GE14:GE38" si="21">SUM(FM14:GD14)</f>
        <v>0</v>
      </c>
      <c r="GF14" s="536"/>
      <c r="GG14" s="458"/>
      <c r="GH14" s="458"/>
      <c r="GI14" s="458"/>
      <c r="GJ14" s="458"/>
      <c r="GK14" s="458"/>
      <c r="GL14" s="458"/>
      <c r="GM14" s="458"/>
      <c r="GN14" s="458"/>
      <c r="GO14" s="458"/>
      <c r="GP14" s="458"/>
      <c r="GQ14" s="458"/>
      <c r="GR14" s="458"/>
      <c r="GS14" s="458">
        <v>3099.4</v>
      </c>
      <c r="GT14" s="458"/>
      <c r="GU14" s="458"/>
      <c r="GV14" s="458"/>
      <c r="GW14" s="458"/>
      <c r="GX14" s="535">
        <f t="shared" ref="GX14:GX24" si="22">SUM(GF14:GW14)</f>
        <v>3099.4</v>
      </c>
      <c r="GY14" s="30">
        <f>CQ14+DI14+FL14+GX14</f>
        <v>12546.6</v>
      </c>
    </row>
    <row r="15" spans="1:207" s="31" customFormat="1" ht="11.15" customHeight="1">
      <c r="B15" s="72">
        <f t="shared" si="15"/>
        <v>45146</v>
      </c>
      <c r="C15" s="458">
        <v>1111.2</v>
      </c>
      <c r="D15" s="458"/>
      <c r="E15" s="458"/>
      <c r="F15" s="458"/>
      <c r="G15" s="458"/>
      <c r="H15" s="458"/>
      <c r="I15" s="458"/>
      <c r="J15" s="458"/>
      <c r="K15" s="458"/>
      <c r="L15" s="458">
        <v>1116.5999999999999</v>
      </c>
      <c r="M15" s="458"/>
      <c r="N15" s="462">
        <f t="shared" ref="N15:N16" si="23">SUM(C15:M15)</f>
        <v>2227.8000000000002</v>
      </c>
      <c r="O15" s="458"/>
      <c r="P15" s="458">
        <v>503</v>
      </c>
      <c r="Q15" s="458"/>
      <c r="R15" s="458"/>
      <c r="S15" s="458"/>
      <c r="T15" s="458"/>
      <c r="U15" s="458"/>
      <c r="V15" s="458"/>
      <c r="W15" s="458"/>
      <c r="X15" s="458"/>
      <c r="Y15" s="458"/>
      <c r="Z15" s="458"/>
      <c r="AA15" s="463">
        <f t="shared" ref="AA15:AA16" si="24">SUM(O15:Z15)</f>
        <v>503</v>
      </c>
      <c r="AB15" s="458"/>
      <c r="AC15" s="458">
        <v>264.89999999999998</v>
      </c>
      <c r="AD15" s="458"/>
      <c r="AE15" s="458"/>
      <c r="AF15" s="458"/>
      <c r="AG15" s="458">
        <v>1725.7</v>
      </c>
      <c r="AH15" s="458"/>
      <c r="AI15" s="458">
        <v>2466.1</v>
      </c>
      <c r="AJ15" s="458"/>
      <c r="AK15" s="458"/>
      <c r="AL15" s="458"/>
      <c r="AM15" s="458"/>
      <c r="AN15" s="462">
        <f t="shared" ref="AN15" si="25">SUM(AB15:AM15)</f>
        <v>4456.7</v>
      </c>
      <c r="AO15" s="458"/>
      <c r="AP15" s="458"/>
      <c r="AQ15" s="458"/>
      <c r="AR15" s="458"/>
      <c r="AS15" s="458"/>
      <c r="AT15" s="458"/>
      <c r="AU15" s="458"/>
      <c r="AV15" s="458"/>
      <c r="AW15" s="458"/>
      <c r="AX15" s="458"/>
      <c r="AY15" s="458"/>
      <c r="AZ15" s="458"/>
      <c r="BA15" s="458"/>
      <c r="BB15" s="458"/>
      <c r="BC15" s="462">
        <f t="shared" ref="BC15" si="26">SUM(AO15:BB15)</f>
        <v>0</v>
      </c>
      <c r="BD15" s="532"/>
      <c r="BE15" s="459"/>
      <c r="BF15" s="459"/>
      <c r="BG15" s="459"/>
      <c r="BH15" s="459"/>
      <c r="BI15" s="459"/>
      <c r="BJ15" s="459"/>
      <c r="BK15" s="459"/>
      <c r="BL15" s="459"/>
      <c r="BM15" s="528"/>
      <c r="BN15" s="462">
        <f t="shared" ref="BN15" si="27">SUM(BD15:BM15)</f>
        <v>0</v>
      </c>
      <c r="BO15" s="458"/>
      <c r="BP15" s="458"/>
      <c r="BQ15" s="458"/>
      <c r="BR15" s="458"/>
      <c r="BS15" s="458"/>
      <c r="BT15" s="458"/>
      <c r="BU15" s="458"/>
      <c r="BV15" s="458"/>
      <c r="BW15" s="458"/>
      <c r="BX15" s="458"/>
      <c r="BY15" s="458"/>
      <c r="BZ15" s="458"/>
      <c r="CA15" s="458">
        <v>422.9</v>
      </c>
      <c r="CB15" s="458"/>
      <c r="CC15" s="462">
        <f t="shared" ref="CC15:CC16" si="28">SUM(BO15:CB15)</f>
        <v>422.9</v>
      </c>
      <c r="CD15" s="458"/>
      <c r="CE15" s="458"/>
      <c r="CF15" s="458"/>
      <c r="CG15" s="458"/>
      <c r="CH15" s="458"/>
      <c r="CI15" s="458"/>
      <c r="CJ15" s="458"/>
      <c r="CK15" s="458"/>
      <c r="CL15" s="458"/>
      <c r="CM15" s="458"/>
      <c r="CN15" s="458"/>
      <c r="CO15" s="458"/>
      <c r="CP15" s="462">
        <f t="shared" ref="CP15" si="29">SUM(CD15:CO15)</f>
        <v>0</v>
      </c>
      <c r="CQ15" s="500">
        <f>N15+AA15+AN15+BC15+BN15+CC15+CP15</f>
        <v>7610.4</v>
      </c>
      <c r="CR15" s="458"/>
      <c r="CS15" s="458"/>
      <c r="CT15" s="458"/>
      <c r="CU15" s="458"/>
      <c r="CV15" s="458"/>
      <c r="CW15" s="458"/>
      <c r="CX15" s="458"/>
      <c r="CY15" s="458"/>
      <c r="CZ15" s="458"/>
      <c r="DA15" s="458"/>
      <c r="DB15" s="458"/>
      <c r="DC15" s="458"/>
      <c r="DD15" s="458"/>
      <c r="DE15" s="458"/>
      <c r="DF15" s="458"/>
      <c r="DG15" s="458"/>
      <c r="DH15" s="458"/>
      <c r="DI15" s="463">
        <f t="shared" ref="DI15:DI16" si="30">SUM(CR15:DH15)</f>
        <v>0</v>
      </c>
      <c r="DJ15" s="458"/>
      <c r="DK15" s="458"/>
      <c r="DL15" s="458"/>
      <c r="DM15" s="458"/>
      <c r="DN15" s="458"/>
      <c r="DO15" s="458"/>
      <c r="DP15" s="458"/>
      <c r="DQ15" s="458"/>
      <c r="DR15" s="458"/>
      <c r="DS15" s="458"/>
      <c r="DT15" s="458"/>
      <c r="DU15" s="458"/>
      <c r="DV15" s="458"/>
      <c r="DW15" s="458"/>
      <c r="DX15" s="458"/>
      <c r="DY15" s="458"/>
      <c r="DZ15" s="458"/>
      <c r="EA15" s="463">
        <f t="shared" ref="EA15:EA16" si="31">SUM(DJ15:DZ15)</f>
        <v>0</v>
      </c>
      <c r="EB15" s="458"/>
      <c r="EC15" s="458"/>
      <c r="ED15" s="458"/>
      <c r="EE15" s="458"/>
      <c r="EF15" s="458"/>
      <c r="EG15" s="458"/>
      <c r="EH15" s="458"/>
      <c r="EI15" s="458"/>
      <c r="EJ15" s="458"/>
      <c r="EK15" s="458"/>
      <c r="EL15" s="458"/>
      <c r="EM15" s="458"/>
      <c r="EN15" s="458"/>
      <c r="EO15" s="458"/>
      <c r="EP15" s="458"/>
      <c r="EQ15" s="458"/>
      <c r="ER15" s="458"/>
      <c r="ES15" s="462">
        <f t="shared" ref="ES15:ES16" si="32">SUM(EB15:ER15)</f>
        <v>0</v>
      </c>
      <c r="ET15" s="458"/>
      <c r="EU15" s="458"/>
      <c r="EV15" s="458"/>
      <c r="EW15" s="458"/>
      <c r="EX15" s="458"/>
      <c r="EY15" s="458"/>
      <c r="EZ15" s="458"/>
      <c r="FA15" s="458"/>
      <c r="FB15" s="458"/>
      <c r="FC15" s="458"/>
      <c r="FD15" s="458"/>
      <c r="FE15" s="458"/>
      <c r="FF15" s="458"/>
      <c r="FG15" s="458"/>
      <c r="FH15" s="458"/>
      <c r="FI15" s="458"/>
      <c r="FJ15" s="458"/>
      <c r="FK15" s="458"/>
      <c r="FL15" s="533">
        <f t="shared" ref="FL15:FL16" si="33">SUM(ET15:FK15)</f>
        <v>0</v>
      </c>
      <c r="FM15" s="534"/>
      <c r="FN15" s="458"/>
      <c r="FO15" s="458"/>
      <c r="FP15" s="458"/>
      <c r="FQ15" s="458"/>
      <c r="FR15" s="458"/>
      <c r="FS15" s="458"/>
      <c r="FT15" s="458"/>
      <c r="FU15" s="458"/>
      <c r="FV15" s="458"/>
      <c r="FW15" s="458"/>
      <c r="FX15" s="458"/>
      <c r="FY15" s="458"/>
      <c r="FZ15" s="458"/>
      <c r="GA15" s="458"/>
      <c r="GB15" s="458"/>
      <c r="GC15" s="458"/>
      <c r="GD15" s="458"/>
      <c r="GE15" s="535">
        <f t="shared" ref="GE15:GE16" si="34">SUM(FM15:GD15)</f>
        <v>0</v>
      </c>
      <c r="GF15" s="536"/>
      <c r="GG15" s="458"/>
      <c r="GH15" s="458"/>
      <c r="GI15" s="458"/>
      <c r="GJ15" s="458"/>
      <c r="GK15" s="458"/>
      <c r="GL15" s="458"/>
      <c r="GM15" s="458"/>
      <c r="GN15" s="458"/>
      <c r="GO15" s="458"/>
      <c r="GP15" s="458"/>
      <c r="GQ15" s="458"/>
      <c r="GR15" s="458"/>
      <c r="GS15" s="458">
        <v>3849.7</v>
      </c>
      <c r="GT15" s="458"/>
      <c r="GU15" s="458"/>
      <c r="GV15" s="458"/>
      <c r="GW15" s="458"/>
      <c r="GX15" s="535">
        <f t="shared" ref="GX15:GX16" si="35">SUM(GF15:GW15)</f>
        <v>3849.7</v>
      </c>
      <c r="GY15" s="30">
        <f t="shared" ref="GY15:GY16" si="36">CQ15+DI15+FL15+GX15</f>
        <v>11460.099999999999</v>
      </c>
    </row>
    <row r="16" spans="1:207" s="31" customFormat="1" ht="11.15" customHeight="1">
      <c r="B16" s="72">
        <f t="shared" si="15"/>
        <v>45147</v>
      </c>
      <c r="C16" s="458"/>
      <c r="D16" s="458"/>
      <c r="E16" s="458"/>
      <c r="F16" s="458"/>
      <c r="G16" s="458"/>
      <c r="H16" s="458"/>
      <c r="I16" s="458"/>
      <c r="J16" s="458"/>
      <c r="K16" s="458"/>
      <c r="L16" s="458"/>
      <c r="M16" s="458">
        <v>581.70000000000005</v>
      </c>
      <c r="N16" s="462">
        <f t="shared" si="23"/>
        <v>581.70000000000005</v>
      </c>
      <c r="O16" s="458">
        <v>396.5</v>
      </c>
      <c r="P16" s="458">
        <v>819.7</v>
      </c>
      <c r="Q16" s="458"/>
      <c r="R16" s="458"/>
      <c r="S16" s="458"/>
      <c r="T16" s="458"/>
      <c r="U16" s="458"/>
      <c r="V16" s="458"/>
      <c r="W16" s="458"/>
      <c r="X16" s="458"/>
      <c r="Y16" s="458"/>
      <c r="Z16" s="458"/>
      <c r="AA16" s="463">
        <f t="shared" si="24"/>
        <v>1216.2</v>
      </c>
      <c r="AB16" s="458"/>
      <c r="AC16" s="458"/>
      <c r="AD16" s="458"/>
      <c r="AE16" s="458"/>
      <c r="AF16" s="458"/>
      <c r="AG16" s="458"/>
      <c r="AH16" s="458"/>
      <c r="AI16" s="458">
        <v>3422</v>
      </c>
      <c r="AJ16" s="458"/>
      <c r="AK16" s="458"/>
      <c r="AL16" s="458"/>
      <c r="AM16" s="458"/>
      <c r="AN16" s="462">
        <f>SUM(AB16:AM16)</f>
        <v>3422</v>
      </c>
      <c r="AO16" s="458"/>
      <c r="AP16" s="458"/>
      <c r="AQ16" s="458"/>
      <c r="AR16" s="458"/>
      <c r="AS16" s="458"/>
      <c r="AT16" s="458"/>
      <c r="AU16" s="458"/>
      <c r="AV16" s="458"/>
      <c r="AW16" s="458"/>
      <c r="AX16" s="458"/>
      <c r="AY16" s="458"/>
      <c r="AZ16" s="458"/>
      <c r="BA16" s="458"/>
      <c r="BB16" s="458"/>
      <c r="BC16" s="462">
        <f>SUM(AO16:BB16)</f>
        <v>0</v>
      </c>
      <c r="BD16" s="532"/>
      <c r="BE16" s="459"/>
      <c r="BF16" s="459"/>
      <c r="BG16" s="459"/>
      <c r="BH16" s="459"/>
      <c r="BI16" s="459"/>
      <c r="BJ16" s="459"/>
      <c r="BK16" s="459"/>
      <c r="BL16" s="459"/>
      <c r="BM16" s="528"/>
      <c r="BN16" s="462">
        <f>SUM(BD16:BM16)</f>
        <v>0</v>
      </c>
      <c r="BO16" s="458"/>
      <c r="BP16" s="458"/>
      <c r="BQ16" s="458"/>
      <c r="BR16" s="458"/>
      <c r="BS16" s="458"/>
      <c r="BT16" s="458"/>
      <c r="BU16" s="458"/>
      <c r="BV16" s="458"/>
      <c r="BW16" s="458"/>
      <c r="BX16" s="458"/>
      <c r="BY16" s="458"/>
      <c r="BZ16" s="458"/>
      <c r="CA16" s="458">
        <v>2274.4</v>
      </c>
      <c r="CB16" s="458"/>
      <c r="CC16" s="462">
        <f t="shared" si="28"/>
        <v>2274.4</v>
      </c>
      <c r="CD16" s="458"/>
      <c r="CE16" s="458"/>
      <c r="CF16" s="458"/>
      <c r="CG16" s="458"/>
      <c r="CH16" s="458"/>
      <c r="CI16" s="458"/>
      <c r="CJ16" s="458"/>
      <c r="CK16" s="458"/>
      <c r="CL16" s="458"/>
      <c r="CM16" s="458"/>
      <c r="CN16" s="458"/>
      <c r="CO16" s="458"/>
      <c r="CP16" s="462">
        <f>SUM(CD16:CO16)</f>
        <v>0</v>
      </c>
      <c r="CQ16" s="500">
        <f t="shared" ref="CQ16" si="37">N16+AA16+AN16+BC16+BN16+CC16+CP16</f>
        <v>7494.2999999999993</v>
      </c>
      <c r="CR16" s="458"/>
      <c r="CS16" s="458"/>
      <c r="CT16" s="458"/>
      <c r="CU16" s="458"/>
      <c r="CV16" s="458"/>
      <c r="CW16" s="458"/>
      <c r="CX16" s="458"/>
      <c r="CY16" s="458"/>
      <c r="CZ16" s="458"/>
      <c r="DA16" s="458"/>
      <c r="DB16" s="458"/>
      <c r="DC16" s="458"/>
      <c r="DD16" s="458"/>
      <c r="DE16" s="458"/>
      <c r="DF16" s="458"/>
      <c r="DG16" s="458"/>
      <c r="DH16" s="458"/>
      <c r="DI16" s="463">
        <f t="shared" si="30"/>
        <v>0</v>
      </c>
      <c r="DJ16" s="458"/>
      <c r="DK16" s="458"/>
      <c r="DL16" s="458"/>
      <c r="DM16" s="458"/>
      <c r="DN16" s="458"/>
      <c r="DO16" s="458"/>
      <c r="DP16" s="458"/>
      <c r="DQ16" s="458"/>
      <c r="DR16" s="458"/>
      <c r="DS16" s="458"/>
      <c r="DT16" s="458"/>
      <c r="DU16" s="458"/>
      <c r="DV16" s="458"/>
      <c r="DW16" s="458"/>
      <c r="DX16" s="458"/>
      <c r="DY16" s="458"/>
      <c r="DZ16" s="458"/>
      <c r="EA16" s="463">
        <f t="shared" si="31"/>
        <v>0</v>
      </c>
      <c r="EB16" s="458"/>
      <c r="EC16" s="458"/>
      <c r="ED16" s="458"/>
      <c r="EE16" s="458"/>
      <c r="EF16" s="458"/>
      <c r="EG16" s="458"/>
      <c r="EH16" s="458"/>
      <c r="EI16" s="458"/>
      <c r="EJ16" s="458"/>
      <c r="EK16" s="458"/>
      <c r="EL16" s="458"/>
      <c r="EM16" s="458"/>
      <c r="EN16" s="458"/>
      <c r="EO16" s="458"/>
      <c r="EP16" s="458"/>
      <c r="EQ16" s="458"/>
      <c r="ER16" s="458"/>
      <c r="ES16" s="462">
        <f t="shared" si="32"/>
        <v>0</v>
      </c>
      <c r="ET16" s="458"/>
      <c r="EU16" s="458"/>
      <c r="EV16" s="458"/>
      <c r="EW16" s="458"/>
      <c r="EX16" s="458"/>
      <c r="EY16" s="458"/>
      <c r="EZ16" s="458"/>
      <c r="FA16" s="458"/>
      <c r="FB16" s="458"/>
      <c r="FC16" s="458"/>
      <c r="FD16" s="458"/>
      <c r="FE16" s="458"/>
      <c r="FF16" s="458"/>
      <c r="FG16" s="458"/>
      <c r="FH16" s="458"/>
      <c r="FI16" s="458"/>
      <c r="FJ16" s="458"/>
      <c r="FK16" s="458"/>
      <c r="FL16" s="533">
        <f t="shared" si="33"/>
        <v>0</v>
      </c>
      <c r="FM16" s="534"/>
      <c r="FN16" s="458"/>
      <c r="FO16" s="458"/>
      <c r="FP16" s="458"/>
      <c r="FQ16" s="458"/>
      <c r="FR16" s="458"/>
      <c r="FS16" s="458"/>
      <c r="FT16" s="458"/>
      <c r="FU16" s="458"/>
      <c r="FV16" s="458"/>
      <c r="FW16" s="458"/>
      <c r="FX16" s="458"/>
      <c r="FY16" s="458"/>
      <c r="FZ16" s="458"/>
      <c r="GA16" s="458"/>
      <c r="GB16" s="458"/>
      <c r="GC16" s="458"/>
      <c r="GD16" s="458"/>
      <c r="GE16" s="535">
        <f t="shared" si="34"/>
        <v>0</v>
      </c>
      <c r="GF16" s="536"/>
      <c r="GG16" s="458"/>
      <c r="GH16" s="458"/>
      <c r="GI16" s="458"/>
      <c r="GJ16" s="458"/>
      <c r="GK16" s="458"/>
      <c r="GL16" s="458"/>
      <c r="GM16" s="458"/>
      <c r="GN16" s="458"/>
      <c r="GO16" s="458">
        <v>159.19999999999999</v>
      </c>
      <c r="GP16" s="458"/>
      <c r="GQ16" s="458"/>
      <c r="GR16" s="458"/>
      <c r="GS16" s="458">
        <v>2680.5</v>
      </c>
      <c r="GT16" s="458"/>
      <c r="GU16" s="458"/>
      <c r="GV16" s="458"/>
      <c r="GW16" s="458"/>
      <c r="GX16" s="535">
        <f t="shared" si="35"/>
        <v>2839.7</v>
      </c>
      <c r="GY16" s="30">
        <f t="shared" si="36"/>
        <v>10334</v>
      </c>
    </row>
    <row r="17" spans="2:207" s="31" customFormat="1" ht="11.15" customHeight="1">
      <c r="B17" s="72">
        <f t="shared" si="15"/>
        <v>45148</v>
      </c>
      <c r="C17" s="458"/>
      <c r="D17" s="458"/>
      <c r="E17" s="458"/>
      <c r="F17" s="458"/>
      <c r="G17" s="458"/>
      <c r="H17" s="458"/>
      <c r="I17" s="458"/>
      <c r="J17" s="458"/>
      <c r="K17" s="458"/>
      <c r="L17" s="458">
        <v>1377.4</v>
      </c>
      <c r="M17" s="458">
        <v>1059.5</v>
      </c>
      <c r="N17" s="462">
        <f t="shared" si="12"/>
        <v>2436.9</v>
      </c>
      <c r="O17" s="458"/>
      <c r="P17" s="458">
        <v>449.8</v>
      </c>
      <c r="Q17" s="458"/>
      <c r="R17" s="458"/>
      <c r="S17" s="458"/>
      <c r="T17" s="458"/>
      <c r="U17" s="458"/>
      <c r="V17" s="458"/>
      <c r="W17" s="458"/>
      <c r="X17" s="458"/>
      <c r="Y17" s="458"/>
      <c r="Z17" s="458"/>
      <c r="AA17" s="463">
        <f t="shared" ref="AA17:AA32" si="38">SUM(O17:Z17)</f>
        <v>449.8</v>
      </c>
      <c r="AB17" s="458">
        <v>951</v>
      </c>
      <c r="AC17" s="458"/>
      <c r="AD17" s="458"/>
      <c r="AE17" s="458"/>
      <c r="AF17" s="458"/>
      <c r="AG17" s="458"/>
      <c r="AH17" s="458"/>
      <c r="AI17" s="458">
        <v>3604.1</v>
      </c>
      <c r="AJ17" s="458"/>
      <c r="AK17" s="458"/>
      <c r="AL17" s="458"/>
      <c r="AM17" s="458"/>
      <c r="AN17" s="462">
        <f>SUM(AB17:AM17)</f>
        <v>4555.1000000000004</v>
      </c>
      <c r="AO17" s="458"/>
      <c r="AP17" s="458"/>
      <c r="AQ17" s="458"/>
      <c r="AR17" s="458"/>
      <c r="AS17" s="458"/>
      <c r="AT17" s="458"/>
      <c r="AU17" s="458"/>
      <c r="AV17" s="458"/>
      <c r="AW17" s="458"/>
      <c r="AX17" s="458"/>
      <c r="AY17" s="458"/>
      <c r="AZ17" s="458"/>
      <c r="BA17" s="458"/>
      <c r="BB17" s="458"/>
      <c r="BC17" s="462">
        <f>SUM(AO17:BB17)</f>
        <v>0</v>
      </c>
      <c r="BD17" s="532"/>
      <c r="BE17" s="459"/>
      <c r="BF17" s="459"/>
      <c r="BG17" s="459"/>
      <c r="BH17" s="459"/>
      <c r="BI17" s="459"/>
      <c r="BJ17" s="459"/>
      <c r="BK17" s="459"/>
      <c r="BL17" s="459"/>
      <c r="BM17" s="528"/>
      <c r="BN17" s="462">
        <f>SUM(BD17:BM17)</f>
        <v>0</v>
      </c>
      <c r="BO17" s="458"/>
      <c r="BP17" s="458"/>
      <c r="BQ17" s="458"/>
      <c r="BR17" s="458"/>
      <c r="BS17" s="458"/>
      <c r="BT17" s="458"/>
      <c r="BU17" s="458"/>
      <c r="BV17" s="458"/>
      <c r="BW17" s="458"/>
      <c r="BX17" s="458"/>
      <c r="BY17" s="458"/>
      <c r="BZ17" s="458"/>
      <c r="CA17" s="458"/>
      <c r="CB17" s="458"/>
      <c r="CC17" s="462">
        <f t="shared" si="17"/>
        <v>0</v>
      </c>
      <c r="CD17" s="458"/>
      <c r="CE17" s="458"/>
      <c r="CF17" s="458"/>
      <c r="CG17" s="458"/>
      <c r="CH17" s="458"/>
      <c r="CI17" s="458"/>
      <c r="CJ17" s="458"/>
      <c r="CK17" s="458"/>
      <c r="CL17" s="458"/>
      <c r="CM17" s="458"/>
      <c r="CN17" s="458"/>
      <c r="CO17" s="458"/>
      <c r="CP17" s="462">
        <f>SUM(CD17:CO17)</f>
        <v>0</v>
      </c>
      <c r="CQ17" s="500">
        <f t="shared" ref="CQ17:CQ36" si="39">N17+AA17+AN17+BC17+BN17+CC17+CP17</f>
        <v>7441.8000000000011</v>
      </c>
      <c r="CR17" s="458"/>
      <c r="CS17" s="458"/>
      <c r="CT17" s="458"/>
      <c r="CU17" s="458"/>
      <c r="CV17" s="458"/>
      <c r="CW17" s="458"/>
      <c r="CX17" s="458"/>
      <c r="CY17" s="458"/>
      <c r="CZ17" s="458"/>
      <c r="DA17" s="458"/>
      <c r="DB17" s="458"/>
      <c r="DC17" s="458"/>
      <c r="DD17" s="458"/>
      <c r="DE17" s="458"/>
      <c r="DF17" s="458"/>
      <c r="DG17" s="458"/>
      <c r="DH17" s="458"/>
      <c r="DI17" s="463">
        <f t="shared" si="13"/>
        <v>0</v>
      </c>
      <c r="DJ17" s="458"/>
      <c r="DK17" s="458"/>
      <c r="DL17" s="458"/>
      <c r="DM17" s="458"/>
      <c r="DN17" s="458"/>
      <c r="DO17" s="458"/>
      <c r="DP17" s="458"/>
      <c r="DQ17" s="458"/>
      <c r="DR17" s="458"/>
      <c r="DS17" s="458"/>
      <c r="DT17" s="458"/>
      <c r="DU17" s="458"/>
      <c r="DV17" s="458"/>
      <c r="DW17" s="458"/>
      <c r="DX17" s="458"/>
      <c r="DY17" s="458"/>
      <c r="DZ17" s="458"/>
      <c r="EA17" s="463">
        <f t="shared" si="18"/>
        <v>0</v>
      </c>
      <c r="EB17" s="458"/>
      <c r="EC17" s="458"/>
      <c r="ED17" s="458"/>
      <c r="EE17" s="458"/>
      <c r="EF17" s="458"/>
      <c r="EG17" s="458"/>
      <c r="EH17" s="458"/>
      <c r="EI17" s="458"/>
      <c r="EJ17" s="458"/>
      <c r="EK17" s="458"/>
      <c r="EL17" s="458"/>
      <c r="EM17" s="458"/>
      <c r="EN17" s="458"/>
      <c r="EO17" s="458"/>
      <c r="EP17" s="458"/>
      <c r="EQ17" s="458"/>
      <c r="ER17" s="458"/>
      <c r="ES17" s="462">
        <f t="shared" si="19"/>
        <v>0</v>
      </c>
      <c r="ET17" s="458"/>
      <c r="EU17" s="458"/>
      <c r="EV17" s="458"/>
      <c r="EW17" s="458"/>
      <c r="EX17" s="458"/>
      <c r="EY17" s="458"/>
      <c r="EZ17" s="458"/>
      <c r="FA17" s="458"/>
      <c r="FB17" s="458"/>
      <c r="FC17" s="458"/>
      <c r="FD17" s="458"/>
      <c r="FE17" s="458"/>
      <c r="FF17" s="458"/>
      <c r="FG17" s="458"/>
      <c r="FH17" s="458"/>
      <c r="FI17" s="458"/>
      <c r="FJ17" s="458"/>
      <c r="FK17" s="458"/>
      <c r="FL17" s="533">
        <f t="shared" si="20"/>
        <v>0</v>
      </c>
      <c r="FM17" s="534"/>
      <c r="FN17" s="458"/>
      <c r="FO17" s="458"/>
      <c r="FP17" s="458"/>
      <c r="FQ17" s="458"/>
      <c r="FR17" s="458"/>
      <c r="FS17" s="458"/>
      <c r="FT17" s="458"/>
      <c r="FU17" s="458"/>
      <c r="FV17" s="458"/>
      <c r="FW17" s="458"/>
      <c r="FX17" s="458"/>
      <c r="FY17" s="458"/>
      <c r="FZ17" s="458"/>
      <c r="GA17" s="458"/>
      <c r="GB17" s="458"/>
      <c r="GC17" s="458"/>
      <c r="GD17" s="458"/>
      <c r="GE17" s="535">
        <f t="shared" si="21"/>
        <v>0</v>
      </c>
      <c r="GF17" s="536"/>
      <c r="GG17" s="458"/>
      <c r="GH17" s="458"/>
      <c r="GI17" s="458"/>
      <c r="GJ17" s="458"/>
      <c r="GK17" s="458"/>
      <c r="GL17" s="458"/>
      <c r="GM17" s="458"/>
      <c r="GN17" s="458"/>
      <c r="GO17" s="458">
        <v>212.5</v>
      </c>
      <c r="GP17" s="458"/>
      <c r="GQ17" s="458"/>
      <c r="GR17" s="458"/>
      <c r="GS17" s="458">
        <v>424.1</v>
      </c>
      <c r="GT17" s="458"/>
      <c r="GU17" s="458"/>
      <c r="GV17" s="458"/>
      <c r="GW17" s="458"/>
      <c r="GX17" s="535">
        <f t="shared" si="22"/>
        <v>636.6</v>
      </c>
      <c r="GY17" s="30">
        <f t="shared" si="14"/>
        <v>8078.4000000000015</v>
      </c>
    </row>
    <row r="18" spans="2:207" s="31" customFormat="1" ht="11.15" customHeight="1">
      <c r="B18" s="72">
        <f t="shared" si="15"/>
        <v>45149</v>
      </c>
      <c r="C18" s="458"/>
      <c r="D18" s="458"/>
      <c r="E18" s="458"/>
      <c r="F18" s="458"/>
      <c r="G18" s="458"/>
      <c r="H18" s="458"/>
      <c r="I18" s="458"/>
      <c r="J18" s="458"/>
      <c r="K18" s="458"/>
      <c r="L18" s="458"/>
      <c r="M18" s="458">
        <v>2966.5</v>
      </c>
      <c r="N18" s="462">
        <f t="shared" si="12"/>
        <v>2966.5</v>
      </c>
      <c r="O18" s="458"/>
      <c r="P18" s="458">
        <v>1377.1</v>
      </c>
      <c r="Q18" s="458"/>
      <c r="R18" s="458"/>
      <c r="S18" s="458">
        <v>451.2</v>
      </c>
      <c r="T18" s="458"/>
      <c r="U18" s="458"/>
      <c r="V18" s="458"/>
      <c r="W18" s="458"/>
      <c r="X18" s="458"/>
      <c r="Y18" s="458"/>
      <c r="Z18" s="458"/>
      <c r="AA18" s="463">
        <f t="shared" si="38"/>
        <v>1828.3</v>
      </c>
      <c r="AB18" s="458"/>
      <c r="AC18" s="458"/>
      <c r="AD18" s="458"/>
      <c r="AE18" s="458"/>
      <c r="AF18" s="458">
        <v>53.6</v>
      </c>
      <c r="AG18" s="458"/>
      <c r="AH18" s="458"/>
      <c r="AI18" s="458">
        <v>3556</v>
      </c>
      <c r="AJ18" s="458"/>
      <c r="AK18" s="458"/>
      <c r="AL18" s="458"/>
      <c r="AM18" s="458"/>
      <c r="AN18" s="462">
        <f t="shared" si="16"/>
        <v>3609.6</v>
      </c>
      <c r="AO18" s="458"/>
      <c r="AP18" s="458"/>
      <c r="AQ18" s="458"/>
      <c r="AR18" s="458"/>
      <c r="AS18" s="458"/>
      <c r="AT18" s="458"/>
      <c r="AU18" s="458"/>
      <c r="AV18" s="458"/>
      <c r="AW18" s="458"/>
      <c r="AX18" s="458"/>
      <c r="AY18" s="458"/>
      <c r="AZ18" s="458"/>
      <c r="BA18" s="458"/>
      <c r="BB18" s="458"/>
      <c r="BC18" s="462">
        <f t="shared" ref="BC18:BC39" si="40">SUM(AO18:BB18)</f>
        <v>0</v>
      </c>
      <c r="BD18" s="532"/>
      <c r="BE18" s="459"/>
      <c r="BF18" s="459"/>
      <c r="BG18" s="459"/>
      <c r="BH18" s="459"/>
      <c r="BI18" s="459"/>
      <c r="BJ18" s="459"/>
      <c r="BK18" s="459"/>
      <c r="BL18" s="459"/>
      <c r="BM18" s="528"/>
      <c r="BN18" s="462">
        <f t="shared" ref="BN18:BN36" si="41">SUM(BD18:BM18)</f>
        <v>0</v>
      </c>
      <c r="BO18" s="458"/>
      <c r="BP18" s="458"/>
      <c r="BQ18" s="458"/>
      <c r="BR18" s="458"/>
      <c r="BS18" s="458"/>
      <c r="BT18" s="458"/>
      <c r="BU18" s="458"/>
      <c r="BV18" s="458"/>
      <c r="BW18" s="458"/>
      <c r="BX18" s="458"/>
      <c r="BY18" s="458"/>
      <c r="BZ18" s="458"/>
      <c r="CA18" s="458">
        <v>714.6</v>
      </c>
      <c r="CB18" s="458"/>
      <c r="CC18" s="462">
        <f t="shared" si="17"/>
        <v>714.6</v>
      </c>
      <c r="CD18" s="458"/>
      <c r="CE18" s="458"/>
      <c r="CF18" s="458"/>
      <c r="CG18" s="458"/>
      <c r="CH18" s="458"/>
      <c r="CI18" s="458"/>
      <c r="CJ18" s="458"/>
      <c r="CK18" s="458"/>
      <c r="CL18" s="458"/>
      <c r="CM18" s="458"/>
      <c r="CN18" s="458"/>
      <c r="CO18" s="458"/>
      <c r="CP18" s="462">
        <f>SUM(CD18:CO18)</f>
        <v>0</v>
      </c>
      <c r="CQ18" s="500">
        <f t="shared" si="39"/>
        <v>9119</v>
      </c>
      <c r="CR18" s="458"/>
      <c r="CS18" s="458"/>
      <c r="CT18" s="458"/>
      <c r="CU18" s="458"/>
      <c r="CV18" s="458"/>
      <c r="CW18" s="458"/>
      <c r="CX18" s="458"/>
      <c r="CY18" s="458"/>
      <c r="CZ18" s="458"/>
      <c r="DA18" s="458"/>
      <c r="DB18" s="458"/>
      <c r="DC18" s="458"/>
      <c r="DD18" s="458"/>
      <c r="DE18" s="458"/>
      <c r="DF18" s="458"/>
      <c r="DG18" s="458"/>
      <c r="DH18" s="458"/>
      <c r="DI18" s="463">
        <f t="shared" si="13"/>
        <v>0</v>
      </c>
      <c r="DJ18" s="458"/>
      <c r="DK18" s="458"/>
      <c r="DL18" s="458"/>
      <c r="DM18" s="458"/>
      <c r="DN18" s="458"/>
      <c r="DO18" s="458"/>
      <c r="DP18" s="458"/>
      <c r="DQ18" s="458"/>
      <c r="DR18" s="458"/>
      <c r="DS18" s="458"/>
      <c r="DT18" s="458"/>
      <c r="DU18" s="458"/>
      <c r="DV18" s="458"/>
      <c r="DW18" s="458"/>
      <c r="DX18" s="458"/>
      <c r="DY18" s="458"/>
      <c r="DZ18" s="458"/>
      <c r="EA18" s="463">
        <f t="shared" si="18"/>
        <v>0</v>
      </c>
      <c r="EB18" s="458"/>
      <c r="EC18" s="458"/>
      <c r="ED18" s="458"/>
      <c r="EE18" s="458"/>
      <c r="EF18" s="458"/>
      <c r="EG18" s="458"/>
      <c r="EH18" s="458"/>
      <c r="EI18" s="458"/>
      <c r="EJ18" s="458"/>
      <c r="EK18" s="458"/>
      <c r="EL18" s="458"/>
      <c r="EM18" s="458"/>
      <c r="EN18" s="458"/>
      <c r="EO18" s="458"/>
      <c r="EP18" s="458"/>
      <c r="EQ18" s="458"/>
      <c r="ER18" s="458"/>
      <c r="ES18" s="462">
        <f t="shared" si="19"/>
        <v>0</v>
      </c>
      <c r="ET18" s="458"/>
      <c r="EU18" s="458"/>
      <c r="EV18" s="458"/>
      <c r="EW18" s="458"/>
      <c r="EX18" s="458"/>
      <c r="EY18" s="458"/>
      <c r="EZ18" s="458"/>
      <c r="FA18" s="458"/>
      <c r="FB18" s="458"/>
      <c r="FC18" s="458"/>
      <c r="FD18" s="458"/>
      <c r="FE18" s="458"/>
      <c r="FF18" s="458"/>
      <c r="FG18" s="458"/>
      <c r="FH18" s="458"/>
      <c r="FI18" s="458"/>
      <c r="FJ18" s="458"/>
      <c r="FK18" s="458"/>
      <c r="FL18" s="533">
        <f t="shared" si="20"/>
        <v>0</v>
      </c>
      <c r="FM18" s="534"/>
      <c r="FN18" s="458"/>
      <c r="FO18" s="458"/>
      <c r="FP18" s="458"/>
      <c r="FQ18" s="458"/>
      <c r="FR18" s="458"/>
      <c r="FS18" s="458"/>
      <c r="FT18" s="458"/>
      <c r="FU18" s="458"/>
      <c r="FV18" s="458"/>
      <c r="FW18" s="458"/>
      <c r="FX18" s="458"/>
      <c r="FY18" s="458"/>
      <c r="FZ18" s="458"/>
      <c r="GA18" s="458"/>
      <c r="GB18" s="458"/>
      <c r="GC18" s="458"/>
      <c r="GD18" s="458"/>
      <c r="GE18" s="535">
        <f t="shared" si="21"/>
        <v>0</v>
      </c>
      <c r="GF18" s="536"/>
      <c r="GG18" s="458"/>
      <c r="GH18" s="458"/>
      <c r="GI18" s="458"/>
      <c r="GJ18" s="458"/>
      <c r="GK18" s="458"/>
      <c r="GL18" s="458"/>
      <c r="GM18" s="458"/>
      <c r="GN18" s="458"/>
      <c r="GO18" s="458"/>
      <c r="GP18" s="458"/>
      <c r="GQ18" s="458"/>
      <c r="GR18" s="458"/>
      <c r="GS18" s="458"/>
      <c r="GT18" s="458"/>
      <c r="GU18" s="458">
        <v>1694.6</v>
      </c>
      <c r="GV18" s="458"/>
      <c r="GW18" s="458"/>
      <c r="GX18" s="535">
        <f t="shared" si="22"/>
        <v>1694.6</v>
      </c>
      <c r="GY18" s="30">
        <f t="shared" si="14"/>
        <v>10813.6</v>
      </c>
    </row>
    <row r="19" spans="2:207" s="31" customFormat="1" ht="11.15" customHeight="1">
      <c r="B19" s="72">
        <f t="shared" si="15"/>
        <v>45150</v>
      </c>
      <c r="C19" s="458"/>
      <c r="D19" s="458"/>
      <c r="E19" s="458"/>
      <c r="F19" s="458"/>
      <c r="G19" s="458"/>
      <c r="H19" s="458"/>
      <c r="I19" s="458"/>
      <c r="J19" s="458"/>
      <c r="K19" s="458"/>
      <c r="L19" s="458"/>
      <c r="M19" s="458">
        <v>3251.6</v>
      </c>
      <c r="N19" s="462">
        <f t="shared" si="12"/>
        <v>3251.6</v>
      </c>
      <c r="O19" s="458"/>
      <c r="P19" s="458"/>
      <c r="Q19" s="458"/>
      <c r="R19" s="458"/>
      <c r="S19" s="458">
        <v>53.2</v>
      </c>
      <c r="T19" s="458"/>
      <c r="U19" s="458"/>
      <c r="V19" s="458"/>
      <c r="W19" s="458"/>
      <c r="X19" s="458"/>
      <c r="Y19" s="458"/>
      <c r="Z19" s="458"/>
      <c r="AA19" s="463">
        <f t="shared" si="38"/>
        <v>53.2</v>
      </c>
      <c r="AB19" s="458"/>
      <c r="AC19" s="458"/>
      <c r="AD19" s="458"/>
      <c r="AE19" s="458"/>
      <c r="AF19" s="458">
        <v>53.1</v>
      </c>
      <c r="AG19" s="458"/>
      <c r="AH19" s="458"/>
      <c r="AI19" s="458">
        <v>5652</v>
      </c>
      <c r="AJ19" s="458"/>
      <c r="AK19" s="458"/>
      <c r="AL19" s="458"/>
      <c r="AM19" s="458"/>
      <c r="AN19" s="462">
        <f t="shared" si="16"/>
        <v>5705.1</v>
      </c>
      <c r="AO19" s="458"/>
      <c r="AP19" s="458"/>
      <c r="AQ19" s="458"/>
      <c r="AR19" s="458"/>
      <c r="AS19" s="458"/>
      <c r="AT19" s="458"/>
      <c r="AU19" s="458"/>
      <c r="AV19" s="458"/>
      <c r="AW19" s="458"/>
      <c r="AX19" s="458"/>
      <c r="AY19" s="458"/>
      <c r="AZ19" s="458"/>
      <c r="BA19" s="458"/>
      <c r="BB19" s="458"/>
      <c r="BC19" s="462">
        <f t="shared" si="40"/>
        <v>0</v>
      </c>
      <c r="BD19" s="532"/>
      <c r="BE19" s="459"/>
      <c r="BF19" s="459"/>
      <c r="BG19" s="459"/>
      <c r="BH19" s="459"/>
      <c r="BI19" s="459"/>
      <c r="BJ19" s="459"/>
      <c r="BK19" s="459"/>
      <c r="BL19" s="459"/>
      <c r="BM19" s="528"/>
      <c r="BN19" s="462">
        <f t="shared" si="41"/>
        <v>0</v>
      </c>
      <c r="BO19" s="458"/>
      <c r="BP19" s="458"/>
      <c r="BQ19" s="458"/>
      <c r="BR19" s="458"/>
      <c r="BS19" s="458"/>
      <c r="BT19" s="458"/>
      <c r="BU19" s="458"/>
      <c r="BV19" s="458"/>
      <c r="BW19" s="458"/>
      <c r="BX19" s="458"/>
      <c r="BY19" s="458"/>
      <c r="BZ19" s="458"/>
      <c r="CA19" s="458">
        <v>52.9</v>
      </c>
      <c r="CB19" s="458"/>
      <c r="CC19" s="462">
        <f t="shared" si="17"/>
        <v>52.9</v>
      </c>
      <c r="CD19" s="458"/>
      <c r="CE19" s="458"/>
      <c r="CF19" s="458"/>
      <c r="CG19" s="458"/>
      <c r="CH19" s="458"/>
      <c r="CI19" s="458"/>
      <c r="CJ19" s="458"/>
      <c r="CK19" s="458"/>
      <c r="CL19" s="458"/>
      <c r="CM19" s="458"/>
      <c r="CN19" s="458"/>
      <c r="CO19" s="458"/>
      <c r="CP19" s="462">
        <f>SUM(CD19:CO19)</f>
        <v>0</v>
      </c>
      <c r="CQ19" s="500">
        <f t="shared" si="39"/>
        <v>9062.7999999999993</v>
      </c>
      <c r="CR19" s="458"/>
      <c r="CS19" s="458"/>
      <c r="CT19" s="458"/>
      <c r="CU19" s="458"/>
      <c r="CV19" s="458"/>
      <c r="CW19" s="458"/>
      <c r="CX19" s="458"/>
      <c r="CY19" s="458"/>
      <c r="CZ19" s="458"/>
      <c r="DA19" s="458"/>
      <c r="DB19" s="458"/>
      <c r="DC19" s="458"/>
      <c r="DD19" s="458"/>
      <c r="DE19" s="458"/>
      <c r="DF19" s="458"/>
      <c r="DG19" s="458"/>
      <c r="DH19" s="458"/>
      <c r="DI19" s="463">
        <f t="shared" si="13"/>
        <v>0</v>
      </c>
      <c r="DJ19" s="458"/>
      <c r="DK19" s="458"/>
      <c r="DL19" s="458"/>
      <c r="DM19" s="458"/>
      <c r="DN19" s="458"/>
      <c r="DO19" s="458"/>
      <c r="DP19" s="458"/>
      <c r="DQ19" s="458"/>
      <c r="DR19" s="458"/>
      <c r="DS19" s="458"/>
      <c r="DT19" s="458"/>
      <c r="DU19" s="458"/>
      <c r="DV19" s="458"/>
      <c r="DW19" s="458"/>
      <c r="DX19" s="458"/>
      <c r="DY19" s="458"/>
      <c r="DZ19" s="458"/>
      <c r="EA19" s="463">
        <f t="shared" si="18"/>
        <v>0</v>
      </c>
      <c r="EB19" s="458"/>
      <c r="EC19" s="458"/>
      <c r="ED19" s="458"/>
      <c r="EE19" s="458"/>
      <c r="EF19" s="458"/>
      <c r="EG19" s="458"/>
      <c r="EH19" s="458"/>
      <c r="EI19" s="458"/>
      <c r="EJ19" s="458"/>
      <c r="EK19" s="458"/>
      <c r="EL19" s="458"/>
      <c r="EM19" s="458"/>
      <c r="EN19" s="458"/>
      <c r="EO19" s="458"/>
      <c r="EP19" s="458"/>
      <c r="EQ19" s="458"/>
      <c r="ER19" s="458"/>
      <c r="ES19" s="462">
        <f t="shared" si="19"/>
        <v>0</v>
      </c>
      <c r="ET19" s="458"/>
      <c r="EU19" s="458"/>
      <c r="EV19" s="458"/>
      <c r="EW19" s="458"/>
      <c r="EX19" s="458"/>
      <c r="EY19" s="458"/>
      <c r="EZ19" s="458"/>
      <c r="FA19" s="458"/>
      <c r="FB19" s="458"/>
      <c r="FC19" s="458"/>
      <c r="FD19" s="458"/>
      <c r="FE19" s="458"/>
      <c r="FF19" s="458"/>
      <c r="FG19" s="458"/>
      <c r="FH19" s="458"/>
      <c r="FI19" s="458"/>
      <c r="FJ19" s="458"/>
      <c r="FK19" s="458"/>
      <c r="FL19" s="533">
        <f t="shared" si="20"/>
        <v>0</v>
      </c>
      <c r="FM19" s="534"/>
      <c r="FN19" s="458"/>
      <c r="FO19" s="458"/>
      <c r="FP19" s="458"/>
      <c r="FQ19" s="458"/>
      <c r="FR19" s="458"/>
      <c r="FS19" s="458"/>
      <c r="FT19" s="458"/>
      <c r="FU19" s="458"/>
      <c r="FV19" s="458"/>
      <c r="FW19" s="458"/>
      <c r="FX19" s="458"/>
      <c r="FY19" s="458"/>
      <c r="FZ19" s="458"/>
      <c r="GA19" s="458"/>
      <c r="GB19" s="458"/>
      <c r="GC19" s="458"/>
      <c r="GD19" s="458"/>
      <c r="GE19" s="535">
        <f t="shared" si="21"/>
        <v>0</v>
      </c>
      <c r="GF19" s="536"/>
      <c r="GG19" s="458"/>
      <c r="GH19" s="458"/>
      <c r="GI19" s="458"/>
      <c r="GJ19" s="458"/>
      <c r="GK19" s="458"/>
      <c r="GL19" s="458"/>
      <c r="GM19" s="458"/>
      <c r="GN19" s="458"/>
      <c r="GO19" s="458"/>
      <c r="GP19" s="458"/>
      <c r="GQ19" s="458"/>
      <c r="GR19" s="458"/>
      <c r="GS19" s="458">
        <v>1910.9</v>
      </c>
      <c r="GT19" s="458"/>
      <c r="GU19" s="458"/>
      <c r="GV19" s="458"/>
      <c r="GW19" s="458"/>
      <c r="GX19" s="535">
        <f t="shared" si="22"/>
        <v>1910.9</v>
      </c>
      <c r="GY19" s="30">
        <f t="shared" si="14"/>
        <v>10973.699999999999</v>
      </c>
    </row>
    <row r="20" spans="2:207" s="31" customFormat="1" ht="11.15" customHeight="1">
      <c r="B20" s="72">
        <f t="shared" si="15"/>
        <v>45151</v>
      </c>
      <c r="C20" s="458"/>
      <c r="D20" s="458"/>
      <c r="E20" s="458"/>
      <c r="F20" s="458"/>
      <c r="G20" s="458"/>
      <c r="H20" s="458"/>
      <c r="I20" s="458"/>
      <c r="J20" s="458"/>
      <c r="K20" s="458"/>
      <c r="L20" s="458"/>
      <c r="M20" s="458"/>
      <c r="N20" s="462">
        <f t="shared" si="12"/>
        <v>0</v>
      </c>
      <c r="O20" s="458"/>
      <c r="P20" s="458"/>
      <c r="Q20" s="458"/>
      <c r="R20" s="458"/>
      <c r="S20" s="458">
        <v>26.5</v>
      </c>
      <c r="T20" s="458"/>
      <c r="U20" s="458"/>
      <c r="V20" s="458"/>
      <c r="W20" s="458"/>
      <c r="X20" s="458"/>
      <c r="Y20" s="458"/>
      <c r="Z20" s="458"/>
      <c r="AA20" s="463">
        <f t="shared" si="38"/>
        <v>26.5</v>
      </c>
      <c r="AB20" s="458"/>
      <c r="AC20" s="458"/>
      <c r="AD20" s="458"/>
      <c r="AE20" s="458"/>
      <c r="AF20" s="458"/>
      <c r="AG20" s="458"/>
      <c r="AH20" s="458"/>
      <c r="AI20" s="669">
        <f>7265+236.9</f>
        <v>7501.9</v>
      </c>
      <c r="AJ20" s="458"/>
      <c r="AK20" s="458"/>
      <c r="AL20" s="458"/>
      <c r="AM20" s="458"/>
      <c r="AN20" s="462">
        <f t="shared" si="16"/>
        <v>7501.9</v>
      </c>
      <c r="AO20" s="458"/>
      <c r="AP20" s="458"/>
      <c r="AQ20" s="458"/>
      <c r="AR20" s="458"/>
      <c r="AS20" s="458"/>
      <c r="AT20" s="458"/>
      <c r="AU20" s="458"/>
      <c r="AV20" s="458"/>
      <c r="AW20" s="458"/>
      <c r="AX20" s="458"/>
      <c r="AY20" s="458"/>
      <c r="AZ20" s="458"/>
      <c r="BA20" s="458"/>
      <c r="BB20" s="458"/>
      <c r="BC20" s="462">
        <f t="shared" si="40"/>
        <v>0</v>
      </c>
      <c r="BD20" s="532"/>
      <c r="BE20" s="459"/>
      <c r="BF20" s="459"/>
      <c r="BG20" s="459"/>
      <c r="BH20" s="459"/>
      <c r="BI20" s="459"/>
      <c r="BJ20" s="459"/>
      <c r="BK20" s="459"/>
      <c r="BL20" s="459"/>
      <c r="BM20" s="528"/>
      <c r="BN20" s="462">
        <f t="shared" si="41"/>
        <v>0</v>
      </c>
      <c r="BO20" s="458"/>
      <c r="BP20" s="458"/>
      <c r="BQ20" s="458"/>
      <c r="BR20" s="458"/>
      <c r="BS20" s="458"/>
      <c r="BT20" s="458"/>
      <c r="BU20" s="458"/>
      <c r="BV20" s="458"/>
      <c r="BW20" s="458"/>
      <c r="BX20" s="458"/>
      <c r="BY20" s="458"/>
      <c r="BZ20" s="458">
        <v>1718.7</v>
      </c>
      <c r="CA20" s="458">
        <v>1506.4</v>
      </c>
      <c r="CB20" s="458"/>
      <c r="CC20" s="462">
        <f t="shared" si="17"/>
        <v>3225.1000000000004</v>
      </c>
      <c r="CD20" s="458"/>
      <c r="CE20" s="458"/>
      <c r="CF20" s="458"/>
      <c r="CG20" s="458"/>
      <c r="CH20" s="458"/>
      <c r="CI20" s="458"/>
      <c r="CJ20" s="458"/>
      <c r="CK20" s="458"/>
      <c r="CL20" s="458"/>
      <c r="CM20" s="458"/>
      <c r="CN20" s="458"/>
      <c r="CO20" s="458"/>
      <c r="CP20" s="462">
        <f t="shared" ref="CP20:CP36" si="42">SUM(CD20:CO20)</f>
        <v>0</v>
      </c>
      <c r="CQ20" s="500">
        <f t="shared" si="39"/>
        <v>10753.5</v>
      </c>
      <c r="CR20" s="458"/>
      <c r="CS20" s="458"/>
      <c r="CT20" s="458"/>
      <c r="CU20" s="458"/>
      <c r="CV20" s="458"/>
      <c r="CW20" s="458"/>
      <c r="CX20" s="458"/>
      <c r="CY20" s="458"/>
      <c r="CZ20" s="458"/>
      <c r="DA20" s="458"/>
      <c r="DB20" s="458"/>
      <c r="DC20" s="458"/>
      <c r="DD20" s="458"/>
      <c r="DE20" s="458"/>
      <c r="DF20" s="458"/>
      <c r="DG20" s="458"/>
      <c r="DH20" s="458"/>
      <c r="DI20" s="463">
        <f t="shared" si="13"/>
        <v>0</v>
      </c>
      <c r="DJ20" s="458"/>
      <c r="DK20" s="458"/>
      <c r="DL20" s="458"/>
      <c r="DM20" s="458"/>
      <c r="DN20" s="458"/>
      <c r="DO20" s="458"/>
      <c r="DP20" s="458"/>
      <c r="DQ20" s="458"/>
      <c r="DR20" s="458"/>
      <c r="DS20" s="458"/>
      <c r="DT20" s="458"/>
      <c r="DU20" s="458"/>
      <c r="DV20" s="458"/>
      <c r="DW20" s="458"/>
      <c r="DX20" s="458"/>
      <c r="DY20" s="458"/>
      <c r="DZ20" s="458"/>
      <c r="EA20" s="463">
        <f t="shared" si="18"/>
        <v>0</v>
      </c>
      <c r="EB20" s="458"/>
      <c r="EC20" s="458"/>
      <c r="ED20" s="458"/>
      <c r="EE20" s="458"/>
      <c r="EF20" s="458"/>
      <c r="EG20" s="458"/>
      <c r="EH20" s="458"/>
      <c r="EI20" s="458"/>
      <c r="EJ20" s="458"/>
      <c r="EK20" s="458"/>
      <c r="EL20" s="458"/>
      <c r="EM20" s="458"/>
      <c r="EN20" s="458"/>
      <c r="EO20" s="458"/>
      <c r="EP20" s="458"/>
      <c r="EQ20" s="458"/>
      <c r="ER20" s="458"/>
      <c r="ES20" s="462">
        <f t="shared" si="19"/>
        <v>0</v>
      </c>
      <c r="ET20" s="458"/>
      <c r="EU20" s="458"/>
      <c r="EV20" s="458"/>
      <c r="EW20" s="458"/>
      <c r="EX20" s="458"/>
      <c r="EY20" s="458"/>
      <c r="EZ20" s="458"/>
      <c r="FA20" s="458"/>
      <c r="FB20" s="458"/>
      <c r="FC20" s="458"/>
      <c r="FD20" s="458"/>
      <c r="FE20" s="458"/>
      <c r="FF20" s="458"/>
      <c r="FG20" s="458"/>
      <c r="FH20" s="458"/>
      <c r="FI20" s="458"/>
      <c r="FJ20" s="458"/>
      <c r="FK20" s="458"/>
      <c r="FL20" s="533">
        <f t="shared" si="20"/>
        <v>0</v>
      </c>
      <c r="FM20" s="534"/>
      <c r="FN20" s="458"/>
      <c r="FO20" s="458"/>
      <c r="FP20" s="458"/>
      <c r="FQ20" s="458"/>
      <c r="FR20" s="458"/>
      <c r="FS20" s="458"/>
      <c r="FT20" s="458"/>
      <c r="FU20" s="458"/>
      <c r="FV20" s="458"/>
      <c r="FW20" s="458"/>
      <c r="FX20" s="458"/>
      <c r="FY20" s="458"/>
      <c r="FZ20" s="458"/>
      <c r="GA20" s="458"/>
      <c r="GB20" s="458"/>
      <c r="GC20" s="458"/>
      <c r="GD20" s="458"/>
      <c r="GE20" s="535">
        <f t="shared" si="21"/>
        <v>0</v>
      </c>
      <c r="GF20" s="536"/>
      <c r="GG20" s="458"/>
      <c r="GH20" s="458"/>
      <c r="GI20" s="458"/>
      <c r="GJ20" s="458"/>
      <c r="GK20" s="458"/>
      <c r="GL20" s="458"/>
      <c r="GM20" s="458"/>
      <c r="GN20" s="458"/>
      <c r="GO20" s="458"/>
      <c r="GP20" s="458"/>
      <c r="GQ20" s="458"/>
      <c r="GR20" s="458"/>
      <c r="GS20" s="669">
        <f>3475.5-200.7</f>
        <v>3274.8</v>
      </c>
      <c r="GT20" s="458"/>
      <c r="GU20" s="458"/>
      <c r="GV20" s="458"/>
      <c r="GW20" s="458"/>
      <c r="GX20" s="535">
        <f t="shared" si="22"/>
        <v>3274.8</v>
      </c>
      <c r="GY20" s="30">
        <f t="shared" si="14"/>
        <v>14028.3</v>
      </c>
    </row>
    <row r="21" spans="2:207" s="31" customFormat="1" ht="11.15" customHeight="1">
      <c r="B21" s="72">
        <f t="shared" si="15"/>
        <v>45152</v>
      </c>
      <c r="C21" s="458"/>
      <c r="D21" s="458"/>
      <c r="E21" s="458"/>
      <c r="F21" s="458"/>
      <c r="G21" s="458"/>
      <c r="H21" s="458"/>
      <c r="I21" s="458"/>
      <c r="J21" s="458"/>
      <c r="K21" s="458"/>
      <c r="L21" s="458"/>
      <c r="M21" s="458"/>
      <c r="N21" s="462">
        <f t="shared" si="12"/>
        <v>0</v>
      </c>
      <c r="O21" s="458"/>
      <c r="P21" s="458">
        <v>530.5</v>
      </c>
      <c r="Q21" s="458"/>
      <c r="R21" s="458"/>
      <c r="S21" s="458"/>
      <c r="T21" s="458"/>
      <c r="U21" s="458"/>
      <c r="V21" s="458"/>
      <c r="W21" s="458"/>
      <c r="X21" s="458">
        <v>742</v>
      </c>
      <c r="Y21" s="458"/>
      <c r="Z21" s="458"/>
      <c r="AA21" s="463">
        <f t="shared" si="38"/>
        <v>1272.5</v>
      </c>
      <c r="AB21" s="458"/>
      <c r="AC21" s="458"/>
      <c r="AD21" s="458">
        <v>504.5</v>
      </c>
      <c r="AE21" s="458"/>
      <c r="AF21" s="458"/>
      <c r="AG21" s="458">
        <v>2071</v>
      </c>
      <c r="AH21" s="458"/>
      <c r="AI21" s="669">
        <f>2757+236.9</f>
        <v>2993.9</v>
      </c>
      <c r="AJ21" s="458"/>
      <c r="AK21" s="458"/>
      <c r="AL21" s="458"/>
      <c r="AM21" s="458"/>
      <c r="AN21" s="462">
        <f t="shared" si="16"/>
        <v>5569.4</v>
      </c>
      <c r="AO21" s="458"/>
      <c r="AP21" s="458"/>
      <c r="AQ21" s="458"/>
      <c r="AR21" s="458"/>
      <c r="AS21" s="458"/>
      <c r="AT21" s="458"/>
      <c r="AU21" s="458"/>
      <c r="AV21" s="458"/>
      <c r="AW21" s="458"/>
      <c r="AX21" s="458"/>
      <c r="AY21" s="458"/>
      <c r="AZ21" s="458"/>
      <c r="BA21" s="458"/>
      <c r="BB21" s="458"/>
      <c r="BC21" s="462">
        <f t="shared" si="40"/>
        <v>0</v>
      </c>
      <c r="BD21" s="532"/>
      <c r="BE21" s="459"/>
      <c r="BF21" s="459"/>
      <c r="BG21" s="459"/>
      <c r="BH21" s="459"/>
      <c r="BI21" s="459"/>
      <c r="BJ21" s="459"/>
      <c r="BK21" s="459"/>
      <c r="BL21" s="459"/>
      <c r="BM21" s="528"/>
      <c r="BN21" s="462">
        <f t="shared" si="41"/>
        <v>0</v>
      </c>
      <c r="BO21" s="458"/>
      <c r="BP21" s="458"/>
      <c r="BQ21" s="458"/>
      <c r="BR21" s="458"/>
      <c r="BS21" s="458"/>
      <c r="BT21" s="458"/>
      <c r="BU21" s="458"/>
      <c r="BV21" s="458"/>
      <c r="BW21" s="458"/>
      <c r="BX21" s="458"/>
      <c r="BY21" s="458"/>
      <c r="BZ21" s="458">
        <v>449.7</v>
      </c>
      <c r="CA21" s="458">
        <v>3338.4</v>
      </c>
      <c r="CB21" s="458"/>
      <c r="CC21" s="462">
        <f t="shared" si="17"/>
        <v>3788.1</v>
      </c>
      <c r="CD21" s="458"/>
      <c r="CE21" s="458"/>
      <c r="CF21" s="458"/>
      <c r="CG21" s="458"/>
      <c r="CH21" s="458"/>
      <c r="CI21" s="458"/>
      <c r="CJ21" s="458"/>
      <c r="CK21" s="458"/>
      <c r="CL21" s="458"/>
      <c r="CM21" s="458"/>
      <c r="CN21" s="458"/>
      <c r="CO21" s="458"/>
      <c r="CP21" s="462">
        <f t="shared" si="42"/>
        <v>0</v>
      </c>
      <c r="CQ21" s="500">
        <f t="shared" si="39"/>
        <v>10630</v>
      </c>
      <c r="CR21" s="458"/>
      <c r="CS21" s="458"/>
      <c r="CT21" s="458"/>
      <c r="CU21" s="458"/>
      <c r="CV21" s="458"/>
      <c r="CW21" s="458"/>
      <c r="CX21" s="458"/>
      <c r="CY21" s="458"/>
      <c r="CZ21" s="458"/>
      <c r="DA21" s="458"/>
      <c r="DB21" s="458"/>
      <c r="DC21" s="458"/>
      <c r="DD21" s="458"/>
      <c r="DE21" s="458"/>
      <c r="DF21" s="458"/>
      <c r="DG21" s="458"/>
      <c r="DH21" s="458"/>
      <c r="DI21" s="463">
        <f t="shared" si="13"/>
        <v>0</v>
      </c>
      <c r="DJ21" s="458"/>
      <c r="DK21" s="458"/>
      <c r="DL21" s="458"/>
      <c r="DM21" s="458"/>
      <c r="DN21" s="458"/>
      <c r="DO21" s="458"/>
      <c r="DP21" s="458"/>
      <c r="DQ21" s="458"/>
      <c r="DR21" s="458"/>
      <c r="DS21" s="458"/>
      <c r="DT21" s="458"/>
      <c r="DU21" s="458"/>
      <c r="DV21" s="458"/>
      <c r="DW21" s="458"/>
      <c r="DX21" s="458"/>
      <c r="DY21" s="458"/>
      <c r="DZ21" s="458"/>
      <c r="EA21" s="463">
        <f t="shared" si="18"/>
        <v>0</v>
      </c>
      <c r="EB21" s="458"/>
      <c r="EC21" s="458"/>
      <c r="ED21" s="458"/>
      <c r="EE21" s="458"/>
      <c r="EF21" s="458"/>
      <c r="EG21" s="458"/>
      <c r="EH21" s="458"/>
      <c r="EI21" s="458"/>
      <c r="EJ21" s="458"/>
      <c r="EK21" s="458"/>
      <c r="EL21" s="458"/>
      <c r="EM21" s="458"/>
      <c r="EN21" s="458"/>
      <c r="EO21" s="458"/>
      <c r="EP21" s="458"/>
      <c r="EQ21" s="458"/>
      <c r="ER21" s="458"/>
      <c r="ES21" s="462">
        <f t="shared" si="19"/>
        <v>0</v>
      </c>
      <c r="ET21" s="458"/>
      <c r="EU21" s="458"/>
      <c r="EV21" s="458"/>
      <c r="EW21" s="458"/>
      <c r="EX21" s="458"/>
      <c r="EY21" s="458"/>
      <c r="EZ21" s="458"/>
      <c r="FA21" s="458"/>
      <c r="FB21" s="458"/>
      <c r="FC21" s="458"/>
      <c r="FD21" s="458"/>
      <c r="FE21" s="458"/>
      <c r="FF21" s="458"/>
      <c r="FG21" s="458"/>
      <c r="FH21" s="458"/>
      <c r="FI21" s="458"/>
      <c r="FJ21" s="458"/>
      <c r="FK21" s="458"/>
      <c r="FL21" s="533">
        <f t="shared" si="20"/>
        <v>0</v>
      </c>
      <c r="FM21" s="534"/>
      <c r="FN21" s="458"/>
      <c r="FO21" s="458"/>
      <c r="FP21" s="458"/>
      <c r="FQ21" s="458"/>
      <c r="FR21" s="458"/>
      <c r="FS21" s="458"/>
      <c r="FT21" s="458"/>
      <c r="FU21" s="458"/>
      <c r="FV21" s="458"/>
      <c r="FW21" s="458"/>
      <c r="FX21" s="458"/>
      <c r="FY21" s="458"/>
      <c r="FZ21" s="458"/>
      <c r="GA21" s="458"/>
      <c r="GB21" s="458"/>
      <c r="GC21" s="458"/>
      <c r="GD21" s="458"/>
      <c r="GE21" s="535">
        <f t="shared" si="21"/>
        <v>0</v>
      </c>
      <c r="GF21" s="536"/>
      <c r="GG21" s="458"/>
      <c r="GH21" s="458"/>
      <c r="GI21" s="458"/>
      <c r="GJ21" s="458"/>
      <c r="GK21" s="458"/>
      <c r="GL21" s="458"/>
      <c r="GM21" s="458"/>
      <c r="GN21" s="458"/>
      <c r="GO21" s="458"/>
      <c r="GP21" s="458"/>
      <c r="GQ21" s="458"/>
      <c r="GR21" s="458"/>
      <c r="GS21" s="669">
        <f>582.3-200.7</f>
        <v>381.59999999999997</v>
      </c>
      <c r="GT21" s="458"/>
      <c r="GU21" s="458">
        <v>344</v>
      </c>
      <c r="GV21" s="458"/>
      <c r="GW21" s="458"/>
      <c r="GX21" s="535">
        <f t="shared" si="22"/>
        <v>725.59999999999991</v>
      </c>
      <c r="GY21" s="30">
        <f t="shared" si="14"/>
        <v>11355.6</v>
      </c>
    </row>
    <row r="22" spans="2:207" s="31" customFormat="1" ht="11.15" customHeight="1">
      <c r="B22" s="72">
        <f t="shared" si="15"/>
        <v>45153</v>
      </c>
      <c r="C22" s="458"/>
      <c r="D22" s="458"/>
      <c r="E22" s="458"/>
      <c r="F22" s="458"/>
      <c r="G22" s="458"/>
      <c r="H22" s="458"/>
      <c r="I22" s="458"/>
      <c r="J22" s="458"/>
      <c r="K22" s="458"/>
      <c r="L22" s="458"/>
      <c r="M22" s="458"/>
      <c r="N22" s="462">
        <f t="shared" si="12"/>
        <v>0</v>
      </c>
      <c r="O22" s="458"/>
      <c r="P22" s="458"/>
      <c r="Q22" s="458"/>
      <c r="R22" s="458"/>
      <c r="S22" s="458"/>
      <c r="T22" s="458"/>
      <c r="U22" s="458"/>
      <c r="V22" s="458"/>
      <c r="W22" s="458"/>
      <c r="X22" s="458">
        <v>1694.6</v>
      </c>
      <c r="Y22" s="458"/>
      <c r="Z22" s="458"/>
      <c r="AA22" s="463">
        <f t="shared" si="38"/>
        <v>1694.6</v>
      </c>
      <c r="AB22" s="458"/>
      <c r="AC22" s="458">
        <v>451.4</v>
      </c>
      <c r="AD22" s="458"/>
      <c r="AE22" s="458"/>
      <c r="AF22" s="458"/>
      <c r="AG22" s="458">
        <v>1540.1</v>
      </c>
      <c r="AH22" s="458"/>
      <c r="AI22" s="669">
        <f>397.5+236.9</f>
        <v>634.4</v>
      </c>
      <c r="AJ22" s="458"/>
      <c r="AK22" s="458"/>
      <c r="AL22" s="458"/>
      <c r="AM22" s="458"/>
      <c r="AN22" s="462">
        <f t="shared" si="16"/>
        <v>2625.9</v>
      </c>
      <c r="AO22" s="458"/>
      <c r="AP22" s="458"/>
      <c r="AQ22" s="458"/>
      <c r="AR22" s="458"/>
      <c r="AS22" s="458"/>
      <c r="AT22" s="458"/>
      <c r="AU22" s="458"/>
      <c r="AV22" s="458"/>
      <c r="AW22" s="458"/>
      <c r="AX22" s="458"/>
      <c r="AY22" s="458"/>
      <c r="AZ22" s="458"/>
      <c r="BA22" s="458"/>
      <c r="BB22" s="458"/>
      <c r="BC22" s="462">
        <f t="shared" si="40"/>
        <v>0</v>
      </c>
      <c r="BD22" s="532"/>
      <c r="BE22" s="459"/>
      <c r="BF22" s="459"/>
      <c r="BG22" s="459"/>
      <c r="BH22" s="459"/>
      <c r="BI22" s="459"/>
      <c r="BJ22" s="459"/>
      <c r="BK22" s="459"/>
      <c r="BL22" s="459"/>
      <c r="BM22" s="528"/>
      <c r="BN22" s="462">
        <f t="shared" si="41"/>
        <v>0</v>
      </c>
      <c r="BO22" s="458"/>
      <c r="BP22" s="458"/>
      <c r="BQ22" s="458"/>
      <c r="BR22" s="458"/>
      <c r="BS22" s="458"/>
      <c r="BT22" s="458"/>
      <c r="BU22" s="458"/>
      <c r="BV22" s="458"/>
      <c r="BW22" s="458"/>
      <c r="BX22" s="458"/>
      <c r="BY22" s="458"/>
      <c r="BZ22" s="458">
        <v>1167</v>
      </c>
      <c r="CA22" s="458">
        <v>2280.1</v>
      </c>
      <c r="CB22" s="458"/>
      <c r="CC22" s="462">
        <f t="shared" si="17"/>
        <v>3447.1</v>
      </c>
      <c r="CD22" s="458"/>
      <c r="CE22" s="458"/>
      <c r="CF22" s="458"/>
      <c r="CG22" s="458"/>
      <c r="CH22" s="458"/>
      <c r="CI22" s="458"/>
      <c r="CJ22" s="458"/>
      <c r="CK22" s="458"/>
      <c r="CL22" s="458"/>
      <c r="CM22" s="458"/>
      <c r="CN22" s="458"/>
      <c r="CO22" s="458"/>
      <c r="CP22" s="462">
        <f t="shared" si="42"/>
        <v>0</v>
      </c>
      <c r="CQ22" s="500">
        <f t="shared" si="39"/>
        <v>7767.6</v>
      </c>
      <c r="CR22" s="458"/>
      <c r="CS22" s="458"/>
      <c r="CT22" s="458"/>
      <c r="CU22" s="458"/>
      <c r="CV22" s="458"/>
      <c r="CW22" s="458"/>
      <c r="CX22" s="458"/>
      <c r="CY22" s="458"/>
      <c r="CZ22" s="458"/>
      <c r="DA22" s="458"/>
      <c r="DB22" s="458"/>
      <c r="DC22" s="458"/>
      <c r="DD22" s="458"/>
      <c r="DE22" s="458"/>
      <c r="DF22" s="458"/>
      <c r="DG22" s="458"/>
      <c r="DH22" s="458"/>
      <c r="DI22" s="463">
        <f t="shared" si="13"/>
        <v>0</v>
      </c>
      <c r="DJ22" s="458"/>
      <c r="DK22" s="458"/>
      <c r="DL22" s="458"/>
      <c r="DM22" s="458"/>
      <c r="DN22" s="458"/>
      <c r="DO22" s="458"/>
      <c r="DP22" s="458"/>
      <c r="DQ22" s="458"/>
      <c r="DR22" s="458"/>
      <c r="DS22" s="458"/>
      <c r="DT22" s="458"/>
      <c r="DU22" s="458"/>
      <c r="DV22" s="458"/>
      <c r="DW22" s="458"/>
      <c r="DX22" s="458"/>
      <c r="DY22" s="458"/>
      <c r="DZ22" s="458"/>
      <c r="EA22" s="463">
        <f t="shared" si="18"/>
        <v>0</v>
      </c>
      <c r="EB22" s="458"/>
      <c r="EC22" s="458"/>
      <c r="ED22" s="458"/>
      <c r="EE22" s="458"/>
      <c r="EF22" s="458"/>
      <c r="EG22" s="458"/>
      <c r="EH22" s="458"/>
      <c r="EI22" s="458"/>
      <c r="EJ22" s="458"/>
      <c r="EK22" s="458"/>
      <c r="EL22" s="458"/>
      <c r="EM22" s="458"/>
      <c r="EN22" s="458"/>
      <c r="EO22" s="458"/>
      <c r="EP22" s="458"/>
      <c r="EQ22" s="458"/>
      <c r="ER22" s="458"/>
      <c r="ES22" s="462">
        <f t="shared" si="19"/>
        <v>0</v>
      </c>
      <c r="ET22" s="458"/>
      <c r="EU22" s="458"/>
      <c r="EV22" s="458"/>
      <c r="EW22" s="458"/>
      <c r="EX22" s="458"/>
      <c r="EY22" s="458"/>
      <c r="EZ22" s="458"/>
      <c r="FA22" s="458"/>
      <c r="FB22" s="458"/>
      <c r="FC22" s="458"/>
      <c r="FD22" s="458"/>
      <c r="FE22" s="458"/>
      <c r="FF22" s="458"/>
      <c r="FG22" s="458"/>
      <c r="FH22" s="458"/>
      <c r="FI22" s="458"/>
      <c r="FJ22" s="458"/>
      <c r="FK22" s="458"/>
      <c r="FL22" s="533">
        <f t="shared" si="20"/>
        <v>0</v>
      </c>
      <c r="FM22" s="534"/>
      <c r="FN22" s="458"/>
      <c r="FO22" s="458"/>
      <c r="FP22" s="458"/>
      <c r="FQ22" s="458"/>
      <c r="FR22" s="458"/>
      <c r="FS22" s="458"/>
      <c r="FT22" s="458"/>
      <c r="FU22" s="458"/>
      <c r="FV22" s="458"/>
      <c r="FW22" s="458"/>
      <c r="FX22" s="458"/>
      <c r="FY22" s="458"/>
      <c r="FZ22" s="458"/>
      <c r="GA22" s="458"/>
      <c r="GB22" s="458"/>
      <c r="GC22" s="458"/>
      <c r="GD22" s="458"/>
      <c r="GE22" s="535">
        <f t="shared" si="21"/>
        <v>0</v>
      </c>
      <c r="GF22" s="536"/>
      <c r="GG22" s="458"/>
      <c r="GH22" s="458"/>
      <c r="GI22" s="458"/>
      <c r="GJ22" s="458"/>
      <c r="GK22" s="458"/>
      <c r="GL22" s="458"/>
      <c r="GM22" s="458"/>
      <c r="GN22" s="458"/>
      <c r="GO22" s="458"/>
      <c r="GP22" s="458"/>
      <c r="GQ22" s="458"/>
      <c r="GR22" s="458"/>
      <c r="GS22" s="458"/>
      <c r="GT22" s="458"/>
      <c r="GU22" s="669">
        <f>1272.1-200.7</f>
        <v>1071.3999999999999</v>
      </c>
      <c r="GV22" s="458"/>
      <c r="GW22" s="458"/>
      <c r="GX22" s="535">
        <f t="shared" si="22"/>
        <v>1071.3999999999999</v>
      </c>
      <c r="GY22" s="30">
        <f t="shared" si="14"/>
        <v>8839</v>
      </c>
    </row>
    <row r="23" spans="2:207" s="31" customFormat="1" ht="11.15" customHeight="1">
      <c r="B23" s="72">
        <f t="shared" si="15"/>
        <v>45154</v>
      </c>
      <c r="C23" s="458"/>
      <c r="D23" s="458"/>
      <c r="E23" s="458"/>
      <c r="F23" s="458"/>
      <c r="G23" s="458"/>
      <c r="H23" s="458"/>
      <c r="I23" s="458"/>
      <c r="J23" s="458"/>
      <c r="K23" s="458"/>
      <c r="L23" s="458">
        <v>661.7</v>
      </c>
      <c r="M23" s="458"/>
      <c r="N23" s="462">
        <f t="shared" si="12"/>
        <v>661.7</v>
      </c>
      <c r="O23" s="458"/>
      <c r="P23" s="458">
        <v>1406.5</v>
      </c>
      <c r="Q23" s="458"/>
      <c r="R23" s="458"/>
      <c r="S23" s="458"/>
      <c r="T23" s="458"/>
      <c r="U23" s="458"/>
      <c r="V23" s="458"/>
      <c r="W23" s="458"/>
      <c r="X23" s="458"/>
      <c r="Y23" s="458"/>
      <c r="Z23" s="458"/>
      <c r="AA23" s="463">
        <f>SUM(O23:Z23)</f>
        <v>1406.5</v>
      </c>
      <c r="AB23" s="458"/>
      <c r="AC23" s="458">
        <v>1673.5</v>
      </c>
      <c r="AD23" s="458"/>
      <c r="AE23" s="458"/>
      <c r="AF23" s="458"/>
      <c r="AG23" s="458"/>
      <c r="AH23" s="458"/>
      <c r="AI23" s="669">
        <f>3153.9+236.9</f>
        <v>3390.8</v>
      </c>
      <c r="AJ23" s="458"/>
      <c r="AK23" s="458"/>
      <c r="AL23" s="458"/>
      <c r="AM23" s="458"/>
      <c r="AN23" s="462">
        <f t="shared" si="16"/>
        <v>5064.3</v>
      </c>
      <c r="AO23" s="458"/>
      <c r="AP23" s="458"/>
      <c r="AQ23" s="458"/>
      <c r="AR23" s="458"/>
      <c r="AS23" s="458"/>
      <c r="AT23" s="458"/>
      <c r="AU23" s="458"/>
      <c r="AV23" s="458"/>
      <c r="AW23" s="458"/>
      <c r="AX23" s="458"/>
      <c r="AY23" s="458"/>
      <c r="AZ23" s="458"/>
      <c r="BA23" s="458"/>
      <c r="BB23" s="458"/>
      <c r="BC23" s="462">
        <f t="shared" si="40"/>
        <v>0</v>
      </c>
      <c r="BD23" s="532"/>
      <c r="BE23" s="459"/>
      <c r="BF23" s="459"/>
      <c r="BG23" s="459"/>
      <c r="BH23" s="459"/>
      <c r="BI23" s="459"/>
      <c r="BJ23" s="459"/>
      <c r="BK23" s="459"/>
      <c r="BL23" s="459"/>
      <c r="BM23" s="528"/>
      <c r="BN23" s="462">
        <f t="shared" si="41"/>
        <v>0</v>
      </c>
      <c r="BO23" s="458"/>
      <c r="BP23" s="458"/>
      <c r="BQ23" s="458"/>
      <c r="BR23" s="458"/>
      <c r="BS23" s="458"/>
      <c r="BT23" s="458"/>
      <c r="BU23" s="458"/>
      <c r="BV23" s="458"/>
      <c r="BW23" s="458"/>
      <c r="BX23" s="458"/>
      <c r="BY23" s="458"/>
      <c r="BZ23" s="458">
        <v>371.2</v>
      </c>
      <c r="CA23" s="458"/>
      <c r="CB23" s="458"/>
      <c r="CC23" s="462">
        <f t="shared" si="17"/>
        <v>371.2</v>
      </c>
      <c r="CD23" s="458"/>
      <c r="CE23" s="458"/>
      <c r="CF23" s="458"/>
      <c r="CG23" s="458"/>
      <c r="CH23" s="458"/>
      <c r="CI23" s="458"/>
      <c r="CJ23" s="458"/>
      <c r="CK23" s="458"/>
      <c r="CL23" s="458">
        <v>608.29999999999995</v>
      </c>
      <c r="CM23" s="458"/>
      <c r="CN23" s="458"/>
      <c r="CO23" s="458"/>
      <c r="CP23" s="462">
        <f t="shared" si="42"/>
        <v>608.29999999999995</v>
      </c>
      <c r="CQ23" s="500">
        <f t="shared" si="39"/>
        <v>8112</v>
      </c>
      <c r="CR23" s="458"/>
      <c r="CS23" s="458"/>
      <c r="CT23" s="458"/>
      <c r="CU23" s="458"/>
      <c r="CV23" s="458"/>
      <c r="CW23" s="458"/>
      <c r="CX23" s="458"/>
      <c r="CY23" s="458"/>
      <c r="CZ23" s="458"/>
      <c r="DA23" s="458"/>
      <c r="DB23" s="458"/>
      <c r="DC23" s="458"/>
      <c r="DD23" s="458"/>
      <c r="DE23" s="458"/>
      <c r="DF23" s="458"/>
      <c r="DG23" s="458"/>
      <c r="DH23" s="458"/>
      <c r="DI23" s="463">
        <f t="shared" si="13"/>
        <v>0</v>
      </c>
      <c r="DJ23" s="458"/>
      <c r="DK23" s="458"/>
      <c r="DL23" s="458"/>
      <c r="DM23" s="458"/>
      <c r="DN23" s="458"/>
      <c r="DO23" s="458"/>
      <c r="DP23" s="458"/>
      <c r="DQ23" s="458"/>
      <c r="DR23" s="458"/>
      <c r="DS23" s="458"/>
      <c r="DT23" s="458"/>
      <c r="DU23" s="458"/>
      <c r="DV23" s="458"/>
      <c r="DW23" s="458"/>
      <c r="DX23" s="458"/>
      <c r="DY23" s="458"/>
      <c r="DZ23" s="458"/>
      <c r="EA23" s="463">
        <f t="shared" si="18"/>
        <v>0</v>
      </c>
      <c r="EB23" s="458"/>
      <c r="EC23" s="458"/>
      <c r="ED23" s="458"/>
      <c r="EE23" s="458"/>
      <c r="EF23" s="458"/>
      <c r="EG23" s="458"/>
      <c r="EH23" s="458"/>
      <c r="EI23" s="458"/>
      <c r="EJ23" s="458"/>
      <c r="EK23" s="458"/>
      <c r="EL23" s="458"/>
      <c r="EM23" s="458"/>
      <c r="EN23" s="458"/>
      <c r="EO23" s="458"/>
      <c r="EP23" s="458"/>
      <c r="EQ23" s="458"/>
      <c r="ER23" s="458"/>
      <c r="ES23" s="462">
        <f t="shared" si="19"/>
        <v>0</v>
      </c>
      <c r="ET23" s="458"/>
      <c r="EU23" s="458"/>
      <c r="EV23" s="458"/>
      <c r="EW23" s="458"/>
      <c r="EX23" s="458"/>
      <c r="EY23" s="458"/>
      <c r="EZ23" s="458"/>
      <c r="FA23" s="458"/>
      <c r="FB23" s="458"/>
      <c r="FC23" s="458"/>
      <c r="FD23" s="458"/>
      <c r="FE23" s="458"/>
      <c r="FF23" s="458"/>
      <c r="FG23" s="458"/>
      <c r="FH23" s="458"/>
      <c r="FI23" s="458"/>
      <c r="FJ23" s="458"/>
      <c r="FK23" s="458"/>
      <c r="FL23" s="533">
        <f t="shared" si="20"/>
        <v>0</v>
      </c>
      <c r="FM23" s="534"/>
      <c r="FN23" s="458"/>
      <c r="FO23" s="458"/>
      <c r="FP23" s="458"/>
      <c r="FQ23" s="458"/>
      <c r="FR23" s="458"/>
      <c r="FS23" s="458"/>
      <c r="FT23" s="458"/>
      <c r="FU23" s="458"/>
      <c r="FV23" s="458"/>
      <c r="FW23" s="458"/>
      <c r="FX23" s="458"/>
      <c r="FY23" s="458"/>
      <c r="FZ23" s="458"/>
      <c r="GA23" s="458"/>
      <c r="GB23" s="458"/>
      <c r="GC23" s="458"/>
      <c r="GD23" s="458"/>
      <c r="GE23" s="535">
        <f t="shared" si="21"/>
        <v>0</v>
      </c>
      <c r="GF23" s="536"/>
      <c r="GG23" s="458"/>
      <c r="GH23" s="458"/>
      <c r="GI23" s="458"/>
      <c r="GJ23" s="458"/>
      <c r="GK23" s="458"/>
      <c r="GL23" s="458"/>
      <c r="GM23" s="458"/>
      <c r="GN23" s="458"/>
      <c r="GO23" s="458"/>
      <c r="GP23" s="458"/>
      <c r="GQ23" s="458"/>
      <c r="GR23" s="458"/>
      <c r="GS23" s="669">
        <f>267.1-200.7</f>
        <v>66.400000000000034</v>
      </c>
      <c r="GT23" s="458">
        <v>186.8</v>
      </c>
      <c r="GU23" s="458"/>
      <c r="GV23" s="458"/>
      <c r="GW23" s="458"/>
      <c r="GX23" s="535">
        <f t="shared" si="22"/>
        <v>253.20000000000005</v>
      </c>
      <c r="GY23" s="30">
        <f t="shared" si="14"/>
        <v>8365.2000000000007</v>
      </c>
    </row>
    <row r="24" spans="2:207" s="31" customFormat="1" ht="11.15" customHeight="1">
      <c r="B24" s="72">
        <f t="shared" si="15"/>
        <v>45155</v>
      </c>
      <c r="C24" s="458"/>
      <c r="D24" s="458"/>
      <c r="E24" s="458"/>
      <c r="F24" s="458"/>
      <c r="G24" s="458"/>
      <c r="H24" s="458"/>
      <c r="I24" s="458"/>
      <c r="J24" s="458"/>
      <c r="K24" s="458"/>
      <c r="L24" s="458"/>
      <c r="M24" s="458"/>
      <c r="N24" s="462">
        <f t="shared" ref="N24" si="43">SUM(C24:M24)</f>
        <v>0</v>
      </c>
      <c r="O24" s="458"/>
      <c r="P24" s="458"/>
      <c r="Q24" s="458"/>
      <c r="R24" s="458"/>
      <c r="S24" s="458"/>
      <c r="T24" s="458"/>
      <c r="U24" s="458"/>
      <c r="V24" s="458"/>
      <c r="W24" s="458"/>
      <c r="X24" s="458"/>
      <c r="Y24" s="458"/>
      <c r="Z24" s="458"/>
      <c r="AA24" s="463">
        <f t="shared" ref="AA24" si="44">SUM(O24:Z24)</f>
        <v>0</v>
      </c>
      <c r="AB24" s="458"/>
      <c r="AC24" s="458"/>
      <c r="AD24" s="458"/>
      <c r="AE24" s="458"/>
      <c r="AF24" s="458"/>
      <c r="AG24" s="458"/>
      <c r="AH24" s="458"/>
      <c r="AI24" s="458">
        <v>0</v>
      </c>
      <c r="AJ24" s="458"/>
      <c r="AK24" s="458"/>
      <c r="AL24" s="458"/>
      <c r="AM24" s="458"/>
      <c r="AN24" s="462">
        <f t="shared" ref="AN24" si="45">SUM(AB24:AM24)</f>
        <v>0</v>
      </c>
      <c r="AO24" s="458"/>
      <c r="AP24" s="458"/>
      <c r="AQ24" s="458"/>
      <c r="AR24" s="458"/>
      <c r="AS24" s="458"/>
      <c r="AT24" s="458"/>
      <c r="AU24" s="458"/>
      <c r="AV24" s="458"/>
      <c r="AW24" s="458"/>
      <c r="AX24" s="458"/>
      <c r="AY24" s="458"/>
      <c r="AZ24" s="458"/>
      <c r="BA24" s="458"/>
      <c r="BB24" s="458"/>
      <c r="BC24" s="462">
        <f>SUM(AO24:BB24)</f>
        <v>0</v>
      </c>
      <c r="BD24" s="532"/>
      <c r="BE24" s="459"/>
      <c r="BF24" s="459"/>
      <c r="BG24" s="459"/>
      <c r="BH24" s="459"/>
      <c r="BI24" s="459"/>
      <c r="BJ24" s="459"/>
      <c r="BK24" s="459"/>
      <c r="BL24" s="459"/>
      <c r="BM24" s="528"/>
      <c r="BN24" s="462">
        <f t="shared" ref="BN24" si="46">SUM(BD24:BM24)</f>
        <v>0</v>
      </c>
      <c r="BO24" s="458"/>
      <c r="BP24" s="458"/>
      <c r="BQ24" s="458"/>
      <c r="BR24" s="458"/>
      <c r="BS24" s="458"/>
      <c r="BT24" s="458"/>
      <c r="BU24" s="458"/>
      <c r="BV24" s="458"/>
      <c r="BW24" s="458"/>
      <c r="BX24" s="458"/>
      <c r="BY24" s="458"/>
      <c r="BZ24" s="458"/>
      <c r="CA24" s="458"/>
      <c r="CB24" s="458"/>
      <c r="CC24" s="462">
        <f t="shared" si="17"/>
        <v>0</v>
      </c>
      <c r="CD24" s="458"/>
      <c r="CE24" s="458"/>
      <c r="CF24" s="458"/>
      <c r="CG24" s="458"/>
      <c r="CH24" s="458"/>
      <c r="CI24" s="458"/>
      <c r="CJ24" s="458"/>
      <c r="CK24" s="458"/>
      <c r="CL24" s="458"/>
      <c r="CM24" s="458"/>
      <c r="CN24" s="458"/>
      <c r="CO24" s="458"/>
      <c r="CP24" s="462">
        <f t="shared" ref="CP24" si="47">SUM(CD24:CO24)</f>
        <v>0</v>
      </c>
      <c r="CQ24" s="500">
        <f t="shared" ref="CQ24" si="48">N24+AA24+AN24+BC24+BN24+CC24+CP24</f>
        <v>0</v>
      </c>
      <c r="CR24" s="458"/>
      <c r="CS24" s="458"/>
      <c r="CT24" s="458"/>
      <c r="CU24" s="458"/>
      <c r="CV24" s="458"/>
      <c r="CW24" s="458"/>
      <c r="CX24" s="458"/>
      <c r="CY24" s="458"/>
      <c r="CZ24" s="458"/>
      <c r="DA24" s="458"/>
      <c r="DB24" s="458"/>
      <c r="DC24" s="458"/>
      <c r="DD24" s="458"/>
      <c r="DE24" s="458"/>
      <c r="DF24" s="458"/>
      <c r="DG24" s="458"/>
      <c r="DH24" s="458"/>
      <c r="DI24" s="463">
        <f t="shared" ref="DI24" si="49">SUM(CR24:DH24)</f>
        <v>0</v>
      </c>
      <c r="DJ24" s="458"/>
      <c r="DK24" s="458"/>
      <c r="DL24" s="458"/>
      <c r="DM24" s="458"/>
      <c r="DN24" s="458"/>
      <c r="DO24" s="458"/>
      <c r="DP24" s="458"/>
      <c r="DQ24" s="458"/>
      <c r="DR24" s="458"/>
      <c r="DS24" s="458"/>
      <c r="DT24" s="458"/>
      <c r="DU24" s="458"/>
      <c r="DV24" s="458"/>
      <c r="DW24" s="458"/>
      <c r="DX24" s="458"/>
      <c r="DY24" s="458"/>
      <c r="DZ24" s="458"/>
      <c r="EA24" s="463">
        <f t="shared" ref="EA24" si="50">SUM(DJ24:DZ24)</f>
        <v>0</v>
      </c>
      <c r="EB24" s="458"/>
      <c r="EC24" s="458"/>
      <c r="ED24" s="458"/>
      <c r="EE24" s="458"/>
      <c r="EF24" s="458"/>
      <c r="EG24" s="458"/>
      <c r="EH24" s="458"/>
      <c r="EI24" s="458"/>
      <c r="EJ24" s="458"/>
      <c r="EK24" s="458"/>
      <c r="EL24" s="458"/>
      <c r="EM24" s="458"/>
      <c r="EN24" s="458"/>
      <c r="EO24" s="458"/>
      <c r="EP24" s="458"/>
      <c r="EQ24" s="458"/>
      <c r="ER24" s="458"/>
      <c r="ES24" s="462">
        <f t="shared" ref="ES24" si="51">SUM(EB24:ER24)</f>
        <v>0</v>
      </c>
      <c r="ET24" s="458"/>
      <c r="EU24" s="458"/>
      <c r="EV24" s="458"/>
      <c r="EW24" s="458"/>
      <c r="EX24" s="458"/>
      <c r="EY24" s="458"/>
      <c r="EZ24" s="458"/>
      <c r="FA24" s="458"/>
      <c r="FB24" s="458"/>
      <c r="FC24" s="458"/>
      <c r="FD24" s="458"/>
      <c r="FE24" s="458"/>
      <c r="FF24" s="458"/>
      <c r="FG24" s="458"/>
      <c r="FH24" s="458"/>
      <c r="FI24" s="458"/>
      <c r="FJ24" s="458"/>
      <c r="FK24" s="458"/>
      <c r="FL24" s="533">
        <f t="shared" ref="FL24" si="52">SUM(ET24:FK24)</f>
        <v>0</v>
      </c>
      <c r="FM24" s="534"/>
      <c r="FN24" s="458"/>
      <c r="FO24" s="458"/>
      <c r="FP24" s="458"/>
      <c r="FQ24" s="458"/>
      <c r="FR24" s="458"/>
      <c r="FS24" s="458"/>
      <c r="FT24" s="458"/>
      <c r="FU24" s="458"/>
      <c r="FV24" s="458"/>
      <c r="FW24" s="458"/>
      <c r="FX24" s="458"/>
      <c r="FY24" s="458"/>
      <c r="FZ24" s="458"/>
      <c r="GA24" s="458"/>
      <c r="GB24" s="458"/>
      <c r="GC24" s="458"/>
      <c r="GD24" s="458"/>
      <c r="GE24" s="535">
        <f t="shared" ref="GE24" si="53">SUM(FM24:GD24)</f>
        <v>0</v>
      </c>
      <c r="GF24" s="534"/>
      <c r="GG24" s="458"/>
      <c r="GH24" s="458"/>
      <c r="GI24" s="458"/>
      <c r="GJ24" s="458"/>
      <c r="GK24" s="458"/>
      <c r="GL24" s="458"/>
      <c r="GM24" s="458"/>
      <c r="GN24" s="458"/>
      <c r="GO24" s="458"/>
      <c r="GP24" s="458"/>
      <c r="GQ24" s="458"/>
      <c r="GR24" s="458"/>
      <c r="GS24" s="458">
        <v>0</v>
      </c>
      <c r="GT24" s="458"/>
      <c r="GU24" s="458"/>
      <c r="GV24" s="458"/>
      <c r="GW24" s="458"/>
      <c r="GX24" s="535">
        <f t="shared" si="22"/>
        <v>0</v>
      </c>
      <c r="GY24" s="30">
        <f t="shared" si="14"/>
        <v>0</v>
      </c>
    </row>
    <row r="25" spans="2:207" s="31" customFormat="1" ht="11.15" customHeight="1">
      <c r="B25" s="72">
        <f t="shared" si="15"/>
        <v>45156</v>
      </c>
      <c r="C25" s="458"/>
      <c r="D25" s="458"/>
      <c r="E25" s="458"/>
      <c r="F25" s="458"/>
      <c r="G25" s="458"/>
      <c r="H25" s="458"/>
      <c r="I25" s="458"/>
      <c r="J25" s="458"/>
      <c r="K25" s="458"/>
      <c r="L25" s="458">
        <v>264.5</v>
      </c>
      <c r="M25" s="458"/>
      <c r="N25" s="462">
        <f t="shared" ref="N25" si="54">SUM(C25:M25)</f>
        <v>264.5</v>
      </c>
      <c r="O25" s="458"/>
      <c r="P25" s="458">
        <v>981</v>
      </c>
      <c r="Q25" s="458"/>
      <c r="R25" s="458"/>
      <c r="S25" s="458"/>
      <c r="T25" s="458"/>
      <c r="U25" s="458"/>
      <c r="V25" s="458"/>
      <c r="W25" s="458"/>
      <c r="X25" s="458"/>
      <c r="Y25" s="458"/>
      <c r="Z25" s="458"/>
      <c r="AA25" s="463">
        <f>SUM(O25:Z25)</f>
        <v>981</v>
      </c>
      <c r="AB25" s="458"/>
      <c r="AC25" s="458"/>
      <c r="AD25" s="458">
        <v>609.4</v>
      </c>
      <c r="AE25" s="458"/>
      <c r="AF25" s="458">
        <v>319.89999999999998</v>
      </c>
      <c r="AG25" s="458"/>
      <c r="AH25" s="458"/>
      <c r="AI25" s="669">
        <f>4339.2+236.9</f>
        <v>4576.0999999999995</v>
      </c>
      <c r="AJ25" s="458"/>
      <c r="AK25" s="458"/>
      <c r="AL25" s="458"/>
      <c r="AM25" s="458"/>
      <c r="AN25" s="462">
        <f>SUM(AB25:AM25)</f>
        <v>5505.4</v>
      </c>
      <c r="AO25" s="458"/>
      <c r="AP25" s="458"/>
      <c r="AQ25" s="458"/>
      <c r="AR25" s="458"/>
      <c r="AS25" s="458"/>
      <c r="AT25" s="458"/>
      <c r="AU25" s="458"/>
      <c r="AV25" s="458"/>
      <c r="AW25" s="458"/>
      <c r="AX25" s="458"/>
      <c r="AY25" s="458"/>
      <c r="AZ25" s="458"/>
      <c r="BA25" s="458"/>
      <c r="BB25" s="458"/>
      <c r="BC25" s="462">
        <f>SUM(AO25:BB25)</f>
        <v>0</v>
      </c>
      <c r="BD25" s="532"/>
      <c r="BE25" s="459"/>
      <c r="BF25" s="459"/>
      <c r="BG25" s="459"/>
      <c r="BH25" s="459"/>
      <c r="BI25" s="459"/>
      <c r="BJ25" s="459"/>
      <c r="BK25" s="459"/>
      <c r="BL25" s="459"/>
      <c r="BM25" s="528"/>
      <c r="BN25" s="462">
        <f>SUM(BD25:BM25)</f>
        <v>0</v>
      </c>
      <c r="BO25" s="458"/>
      <c r="BP25" s="458"/>
      <c r="BQ25" s="458"/>
      <c r="BR25" s="458"/>
      <c r="BS25" s="458"/>
      <c r="BT25" s="458"/>
      <c r="BU25" s="458"/>
      <c r="BV25" s="458"/>
      <c r="BW25" s="458"/>
      <c r="BX25" s="458"/>
      <c r="BY25" s="458"/>
      <c r="BZ25" s="458"/>
      <c r="CA25" s="458">
        <v>2490.6999999999998</v>
      </c>
      <c r="CB25" s="458"/>
      <c r="CC25" s="462">
        <f t="shared" ref="CC25" si="55">SUM(BO25:CB25)</f>
        <v>2490.6999999999998</v>
      </c>
      <c r="CD25" s="458"/>
      <c r="CE25" s="458"/>
      <c r="CF25" s="458"/>
      <c r="CG25" s="458"/>
      <c r="CH25" s="458"/>
      <c r="CI25" s="458"/>
      <c r="CJ25" s="458"/>
      <c r="CK25" s="458"/>
      <c r="CL25" s="458"/>
      <c r="CM25" s="458"/>
      <c r="CN25" s="458"/>
      <c r="CO25" s="458"/>
      <c r="CP25" s="462">
        <f>SUM(CD25:CO25)</f>
        <v>0</v>
      </c>
      <c r="CQ25" s="500">
        <f>N25+AA25+AN25+BC25+BN25+CC25+CP25</f>
        <v>9241.5999999999985</v>
      </c>
      <c r="CR25" s="458"/>
      <c r="CS25" s="458"/>
      <c r="CT25" s="458"/>
      <c r="CU25" s="458"/>
      <c r="CV25" s="458"/>
      <c r="CW25" s="458"/>
      <c r="CX25" s="458"/>
      <c r="CY25" s="458"/>
      <c r="CZ25" s="458"/>
      <c r="DA25" s="458"/>
      <c r="DB25" s="458"/>
      <c r="DC25" s="458"/>
      <c r="DD25" s="458"/>
      <c r="DE25" s="458"/>
      <c r="DF25" s="458"/>
      <c r="DG25" s="458"/>
      <c r="DH25" s="458"/>
      <c r="DI25" s="463">
        <f t="shared" ref="DI25" si="56">SUM(CR25:DH25)</f>
        <v>0</v>
      </c>
      <c r="DJ25" s="458"/>
      <c r="DK25" s="458"/>
      <c r="DL25" s="458"/>
      <c r="DM25" s="458"/>
      <c r="DN25" s="458"/>
      <c r="DO25" s="458"/>
      <c r="DP25" s="458"/>
      <c r="DQ25" s="458"/>
      <c r="DR25" s="458"/>
      <c r="DS25" s="458"/>
      <c r="DT25" s="458"/>
      <c r="DU25" s="458"/>
      <c r="DV25" s="458"/>
      <c r="DW25" s="458"/>
      <c r="DX25" s="458"/>
      <c r="DY25" s="458"/>
      <c r="DZ25" s="458"/>
      <c r="EA25" s="463">
        <f>SUM(DJ25:DZ25)</f>
        <v>0</v>
      </c>
      <c r="EB25" s="458"/>
      <c r="EC25" s="458"/>
      <c r="ED25" s="458"/>
      <c r="EE25" s="458"/>
      <c r="EF25" s="458"/>
      <c r="EG25" s="458"/>
      <c r="EH25" s="458"/>
      <c r="EI25" s="458"/>
      <c r="EJ25" s="458"/>
      <c r="EK25" s="458"/>
      <c r="EL25" s="458"/>
      <c r="EM25" s="458"/>
      <c r="EN25" s="458"/>
      <c r="EO25" s="458"/>
      <c r="EP25" s="458"/>
      <c r="EQ25" s="458"/>
      <c r="ER25" s="458"/>
      <c r="ES25" s="462">
        <f>SUM(EB25:ER25)</f>
        <v>0</v>
      </c>
      <c r="ET25" s="458"/>
      <c r="EU25" s="458"/>
      <c r="EV25" s="458"/>
      <c r="EW25" s="458"/>
      <c r="EX25" s="458"/>
      <c r="EY25" s="458"/>
      <c r="EZ25" s="458"/>
      <c r="FA25" s="458"/>
      <c r="FB25" s="458"/>
      <c r="FC25" s="458"/>
      <c r="FD25" s="458"/>
      <c r="FE25" s="458"/>
      <c r="FF25" s="458"/>
      <c r="FG25" s="458"/>
      <c r="FH25" s="458"/>
      <c r="FI25" s="458"/>
      <c r="FJ25" s="458"/>
      <c r="FK25" s="458"/>
      <c r="FL25" s="533">
        <f>SUM(ET25:FK25)</f>
        <v>0</v>
      </c>
      <c r="FM25" s="534"/>
      <c r="FN25" s="458"/>
      <c r="FO25" s="458"/>
      <c r="FP25" s="458"/>
      <c r="FQ25" s="458"/>
      <c r="FR25" s="458"/>
      <c r="FS25" s="458"/>
      <c r="FT25" s="458"/>
      <c r="FU25" s="458"/>
      <c r="FV25" s="458"/>
      <c r="FW25" s="458"/>
      <c r="FX25" s="458"/>
      <c r="FY25" s="458"/>
      <c r="FZ25" s="458"/>
      <c r="GA25" s="458"/>
      <c r="GB25" s="458"/>
      <c r="GC25" s="458"/>
      <c r="GD25" s="458"/>
      <c r="GE25" s="535">
        <f>SUM(FM25:GD25)</f>
        <v>0</v>
      </c>
      <c r="GF25" s="536"/>
      <c r="GG25" s="458"/>
      <c r="GH25" s="458"/>
      <c r="GI25" s="458"/>
      <c r="GJ25" s="458"/>
      <c r="GK25" s="458"/>
      <c r="GL25" s="458"/>
      <c r="GM25" s="458"/>
      <c r="GN25" s="458"/>
      <c r="GO25" s="458"/>
      <c r="GP25" s="458"/>
      <c r="GQ25" s="458"/>
      <c r="GR25" s="458"/>
      <c r="GS25" s="669">
        <f>1807.7-200.7</f>
        <v>1607</v>
      </c>
      <c r="GT25" s="458"/>
      <c r="GU25" s="458"/>
      <c r="GV25" s="458"/>
      <c r="GW25" s="458"/>
      <c r="GX25" s="535">
        <f t="shared" ref="GX25" si="57">SUM(GF25:GW25)</f>
        <v>1607</v>
      </c>
      <c r="GY25" s="30">
        <f t="shared" si="14"/>
        <v>10848.599999999999</v>
      </c>
    </row>
    <row r="26" spans="2:207" s="31" customFormat="1" ht="11.15" customHeight="1">
      <c r="B26" s="72">
        <f t="shared" si="15"/>
        <v>45157</v>
      </c>
      <c r="C26" s="458"/>
      <c r="D26" s="458"/>
      <c r="E26" s="458"/>
      <c r="F26" s="458"/>
      <c r="G26" s="458"/>
      <c r="H26" s="458"/>
      <c r="I26" s="458"/>
      <c r="J26" s="458"/>
      <c r="K26" s="458"/>
      <c r="L26" s="458">
        <v>926.6</v>
      </c>
      <c r="M26" s="458"/>
      <c r="N26" s="462">
        <f t="shared" si="12"/>
        <v>926.6</v>
      </c>
      <c r="O26" s="537"/>
      <c r="P26" s="538"/>
      <c r="Q26" s="458"/>
      <c r="R26" s="458"/>
      <c r="S26" s="458"/>
      <c r="T26" s="458"/>
      <c r="U26" s="458"/>
      <c r="V26" s="458"/>
      <c r="W26" s="458"/>
      <c r="X26" s="458"/>
      <c r="Y26" s="458"/>
      <c r="Z26" s="458"/>
      <c r="AA26" s="463">
        <f t="shared" si="38"/>
        <v>0</v>
      </c>
      <c r="AB26" s="458"/>
      <c r="AC26" s="458">
        <v>1534.1</v>
      </c>
      <c r="AD26" s="458">
        <v>158.9</v>
      </c>
      <c r="AE26" s="458"/>
      <c r="AF26" s="458"/>
      <c r="AG26" s="537"/>
      <c r="AH26" s="538">
        <v>714.8</v>
      </c>
      <c r="AI26" s="538">
        <v>4075</v>
      </c>
      <c r="AJ26" s="458"/>
      <c r="AK26" s="458"/>
      <c r="AL26" s="458"/>
      <c r="AM26" s="458"/>
      <c r="AN26" s="462">
        <f t="shared" si="16"/>
        <v>6482.8</v>
      </c>
      <c r="AO26" s="458"/>
      <c r="AP26" s="458"/>
      <c r="AQ26" s="458"/>
      <c r="AR26" s="458"/>
      <c r="AS26" s="458"/>
      <c r="AT26" s="458"/>
      <c r="AU26" s="458"/>
      <c r="AV26" s="458"/>
      <c r="AW26" s="458"/>
      <c r="AX26" s="458"/>
      <c r="AY26" s="458"/>
      <c r="AZ26" s="458"/>
      <c r="BA26" s="458"/>
      <c r="BB26" s="458"/>
      <c r="BC26" s="462">
        <f>SUM(AO26:BB26)</f>
        <v>0</v>
      </c>
      <c r="BD26" s="532"/>
      <c r="BE26" s="459"/>
      <c r="BF26" s="459"/>
      <c r="BG26" s="459"/>
      <c r="BH26" s="459"/>
      <c r="BI26" s="459"/>
      <c r="BJ26" s="459"/>
      <c r="BK26" s="459"/>
      <c r="BL26" s="459"/>
      <c r="BM26" s="528"/>
      <c r="BN26" s="462">
        <f t="shared" si="41"/>
        <v>0</v>
      </c>
      <c r="BO26" s="458"/>
      <c r="BP26" s="458"/>
      <c r="BQ26" s="458"/>
      <c r="BR26" s="458"/>
      <c r="BS26" s="458"/>
      <c r="BT26" s="458"/>
      <c r="BU26" s="458"/>
      <c r="BV26" s="458"/>
      <c r="BW26" s="458"/>
      <c r="BX26" s="458"/>
      <c r="BY26" s="458"/>
      <c r="BZ26" s="458"/>
      <c r="CA26" s="458">
        <v>2729</v>
      </c>
      <c r="CB26" s="458"/>
      <c r="CC26" s="462">
        <f t="shared" ref="CC26:CC30" si="58">SUM(BO26:CB26)</f>
        <v>2729</v>
      </c>
      <c r="CD26" s="458"/>
      <c r="CE26" s="458"/>
      <c r="CF26" s="458"/>
      <c r="CG26" s="458"/>
      <c r="CH26" s="458"/>
      <c r="CI26" s="458"/>
      <c r="CJ26" s="458"/>
      <c r="CK26" s="458"/>
      <c r="CL26" s="458"/>
      <c r="CM26" s="458"/>
      <c r="CN26" s="458"/>
      <c r="CO26" s="458"/>
      <c r="CP26" s="462">
        <f t="shared" si="42"/>
        <v>0</v>
      </c>
      <c r="CQ26" s="500">
        <f t="shared" si="39"/>
        <v>10138.400000000001</v>
      </c>
      <c r="CR26" s="458"/>
      <c r="CS26" s="458"/>
      <c r="CT26" s="458"/>
      <c r="CU26" s="458"/>
      <c r="CV26" s="458"/>
      <c r="CW26" s="458"/>
      <c r="CX26" s="458"/>
      <c r="CY26" s="458"/>
      <c r="CZ26" s="458"/>
      <c r="DA26" s="458"/>
      <c r="DB26" s="458"/>
      <c r="DC26" s="458"/>
      <c r="DD26" s="458"/>
      <c r="DE26" s="458"/>
      <c r="DF26" s="458"/>
      <c r="DG26" s="458"/>
      <c r="DH26" s="458"/>
      <c r="DI26" s="463">
        <f t="shared" si="13"/>
        <v>0</v>
      </c>
      <c r="DJ26" s="458"/>
      <c r="DK26" s="458"/>
      <c r="DL26" s="458"/>
      <c r="DM26" s="458"/>
      <c r="DN26" s="458"/>
      <c r="DO26" s="458"/>
      <c r="DP26" s="458"/>
      <c r="DQ26" s="458"/>
      <c r="DR26" s="458"/>
      <c r="DS26" s="458"/>
      <c r="DT26" s="458"/>
      <c r="DU26" s="458"/>
      <c r="DV26" s="458"/>
      <c r="DW26" s="458"/>
      <c r="DX26" s="458"/>
      <c r="DY26" s="458"/>
      <c r="DZ26" s="458"/>
      <c r="EA26" s="463">
        <f t="shared" si="18"/>
        <v>0</v>
      </c>
      <c r="EB26" s="458"/>
      <c r="EC26" s="458"/>
      <c r="ED26" s="458"/>
      <c r="EE26" s="458"/>
      <c r="EF26" s="458"/>
      <c r="EG26" s="458"/>
      <c r="EH26" s="458"/>
      <c r="EI26" s="458"/>
      <c r="EJ26" s="458"/>
      <c r="EK26" s="458"/>
      <c r="EL26" s="458"/>
      <c r="EM26" s="458"/>
      <c r="EN26" s="458"/>
      <c r="EO26" s="458"/>
      <c r="EP26" s="458"/>
      <c r="EQ26" s="458"/>
      <c r="ER26" s="458"/>
      <c r="ES26" s="462">
        <f t="shared" si="19"/>
        <v>0</v>
      </c>
      <c r="ET26" s="458"/>
      <c r="EU26" s="458"/>
      <c r="EV26" s="458"/>
      <c r="EW26" s="458"/>
      <c r="EX26" s="458"/>
      <c r="EY26" s="458"/>
      <c r="EZ26" s="458"/>
      <c r="FA26" s="458"/>
      <c r="FB26" s="458"/>
      <c r="FC26" s="458"/>
      <c r="FD26" s="458"/>
      <c r="FE26" s="458"/>
      <c r="FF26" s="458"/>
      <c r="FG26" s="458"/>
      <c r="FH26" s="458"/>
      <c r="FI26" s="458"/>
      <c r="FJ26" s="458"/>
      <c r="FK26" s="458"/>
      <c r="FL26" s="533">
        <f t="shared" si="20"/>
        <v>0</v>
      </c>
      <c r="FM26" s="534"/>
      <c r="FN26" s="458"/>
      <c r="FO26" s="458"/>
      <c r="FP26" s="458"/>
      <c r="FQ26" s="458"/>
      <c r="FR26" s="458"/>
      <c r="FS26" s="458"/>
      <c r="FT26" s="458"/>
      <c r="FU26" s="458"/>
      <c r="FV26" s="458"/>
      <c r="FW26" s="458"/>
      <c r="FX26" s="458"/>
      <c r="FY26" s="458"/>
      <c r="FZ26" s="458"/>
      <c r="GA26" s="458"/>
      <c r="GB26" s="458"/>
      <c r="GC26" s="458"/>
      <c r="GD26" s="458"/>
      <c r="GE26" s="535">
        <f t="shared" si="21"/>
        <v>0</v>
      </c>
      <c r="GF26" s="534"/>
      <c r="GG26" s="458"/>
      <c r="GH26" s="458"/>
      <c r="GI26" s="458"/>
      <c r="GJ26" s="458"/>
      <c r="GK26" s="458"/>
      <c r="GL26" s="458"/>
      <c r="GM26" s="458"/>
      <c r="GN26" s="458"/>
      <c r="GO26" s="458"/>
      <c r="GP26" s="458"/>
      <c r="GQ26" s="458"/>
      <c r="GR26" s="458"/>
      <c r="GS26" s="458">
        <v>3587.7</v>
      </c>
      <c r="GT26" s="458"/>
      <c r="GU26" s="458"/>
      <c r="GV26" s="458"/>
      <c r="GW26" s="458"/>
      <c r="GX26" s="535">
        <f t="shared" ref="GX26:GX38" si="59">SUM(GF26:GW26)</f>
        <v>3587.7</v>
      </c>
      <c r="GY26" s="30">
        <f t="shared" si="14"/>
        <v>13726.100000000002</v>
      </c>
    </row>
    <row r="27" spans="2:207" s="31" customFormat="1" ht="11.15" customHeight="1">
      <c r="B27" s="72">
        <f t="shared" si="15"/>
        <v>45158</v>
      </c>
      <c r="C27" s="458"/>
      <c r="D27" s="458"/>
      <c r="E27" s="458"/>
      <c r="F27" s="458"/>
      <c r="G27" s="458"/>
      <c r="H27" s="458"/>
      <c r="I27" s="458"/>
      <c r="J27" s="458"/>
      <c r="K27" s="458"/>
      <c r="L27" s="458"/>
      <c r="M27" s="458"/>
      <c r="N27" s="462">
        <f t="shared" si="12"/>
        <v>0</v>
      </c>
      <c r="O27" s="458"/>
      <c r="P27" s="458"/>
      <c r="Q27" s="458"/>
      <c r="R27" s="458"/>
      <c r="S27" s="458"/>
      <c r="T27" s="458"/>
      <c r="U27" s="458"/>
      <c r="V27" s="458"/>
      <c r="W27" s="458"/>
      <c r="X27" s="458"/>
      <c r="Y27" s="458"/>
      <c r="Z27" s="458"/>
      <c r="AA27" s="463">
        <f t="shared" si="38"/>
        <v>0</v>
      </c>
      <c r="AB27" s="458"/>
      <c r="AC27" s="458"/>
      <c r="AD27" s="458"/>
      <c r="AE27" s="458"/>
      <c r="AF27" s="458"/>
      <c r="AG27" s="458"/>
      <c r="AH27" s="458"/>
      <c r="AI27" s="458"/>
      <c r="AJ27" s="458"/>
      <c r="AK27" s="458"/>
      <c r="AL27" s="458"/>
      <c r="AM27" s="458"/>
      <c r="AN27" s="462">
        <f>SUM(AB27:AM27)</f>
        <v>0</v>
      </c>
      <c r="AO27" s="458"/>
      <c r="AP27" s="458"/>
      <c r="AQ27" s="458"/>
      <c r="AR27" s="458"/>
      <c r="AS27" s="458"/>
      <c r="AT27" s="458"/>
      <c r="AU27" s="458"/>
      <c r="AV27" s="458"/>
      <c r="AW27" s="458"/>
      <c r="AX27" s="458"/>
      <c r="AY27" s="458"/>
      <c r="AZ27" s="458"/>
      <c r="BA27" s="458"/>
      <c r="BB27" s="458"/>
      <c r="BC27" s="462">
        <f>SUM(AO27:BB27)</f>
        <v>0</v>
      </c>
      <c r="BD27" s="532"/>
      <c r="BE27" s="459"/>
      <c r="BF27" s="459"/>
      <c r="BG27" s="459"/>
      <c r="BH27" s="459"/>
      <c r="BI27" s="459"/>
      <c r="BJ27" s="459"/>
      <c r="BK27" s="459"/>
      <c r="BL27" s="459"/>
      <c r="BM27" s="528"/>
      <c r="BN27" s="462">
        <f t="shared" si="41"/>
        <v>0</v>
      </c>
      <c r="BO27" s="458"/>
      <c r="BP27" s="458"/>
      <c r="BQ27" s="458"/>
      <c r="BR27" s="458"/>
      <c r="BS27" s="458"/>
      <c r="BT27" s="458"/>
      <c r="BU27" s="458"/>
      <c r="BV27" s="458"/>
      <c r="BW27" s="458"/>
      <c r="BX27" s="458"/>
      <c r="BY27" s="458"/>
      <c r="BZ27" s="458"/>
      <c r="CA27" s="458"/>
      <c r="CB27" s="458"/>
      <c r="CC27" s="462">
        <f t="shared" si="58"/>
        <v>0</v>
      </c>
      <c r="CD27" s="458"/>
      <c r="CE27" s="458"/>
      <c r="CF27" s="458"/>
      <c r="CG27" s="458"/>
      <c r="CH27" s="458"/>
      <c r="CI27" s="458"/>
      <c r="CJ27" s="458"/>
      <c r="CK27" s="458"/>
      <c r="CL27" s="458"/>
      <c r="CM27" s="458"/>
      <c r="CN27" s="458"/>
      <c r="CO27" s="458"/>
      <c r="CP27" s="462">
        <f>SUM(CD27:CO27)</f>
        <v>0</v>
      </c>
      <c r="CQ27" s="500">
        <f>N27+AA27+AN27+BC27+BN27+CC27+CP27</f>
        <v>0</v>
      </c>
      <c r="CR27" s="458"/>
      <c r="CS27" s="458"/>
      <c r="CT27" s="458"/>
      <c r="CU27" s="458"/>
      <c r="CV27" s="458"/>
      <c r="CW27" s="458"/>
      <c r="CX27" s="458"/>
      <c r="CY27" s="458"/>
      <c r="CZ27" s="458"/>
      <c r="DA27" s="458"/>
      <c r="DB27" s="458"/>
      <c r="DC27" s="458"/>
      <c r="DD27" s="458"/>
      <c r="DE27" s="458"/>
      <c r="DF27" s="458"/>
      <c r="DG27" s="458"/>
      <c r="DH27" s="458"/>
      <c r="DI27" s="463">
        <f t="shared" si="13"/>
        <v>0</v>
      </c>
      <c r="DJ27" s="458"/>
      <c r="DK27" s="458"/>
      <c r="DL27" s="458"/>
      <c r="DM27" s="458"/>
      <c r="DN27" s="458"/>
      <c r="DO27" s="458"/>
      <c r="DP27" s="458"/>
      <c r="DQ27" s="458"/>
      <c r="DR27" s="458"/>
      <c r="DS27" s="458"/>
      <c r="DT27" s="458"/>
      <c r="DU27" s="458"/>
      <c r="DV27" s="458"/>
      <c r="DW27" s="458"/>
      <c r="DX27" s="458"/>
      <c r="DY27" s="458"/>
      <c r="DZ27" s="458"/>
      <c r="EA27" s="463">
        <f t="shared" si="18"/>
        <v>0</v>
      </c>
      <c r="EB27" s="458"/>
      <c r="EC27" s="458"/>
      <c r="ED27" s="458"/>
      <c r="EE27" s="458"/>
      <c r="EF27" s="458"/>
      <c r="EG27" s="458"/>
      <c r="EH27" s="458"/>
      <c r="EI27" s="458"/>
      <c r="EJ27" s="458"/>
      <c r="EK27" s="458"/>
      <c r="EL27" s="458"/>
      <c r="EM27" s="458"/>
      <c r="EN27" s="458"/>
      <c r="EO27" s="458"/>
      <c r="EP27" s="458"/>
      <c r="EQ27" s="458"/>
      <c r="ER27" s="458"/>
      <c r="ES27" s="462">
        <f t="shared" si="19"/>
        <v>0</v>
      </c>
      <c r="ET27" s="458"/>
      <c r="EU27" s="458"/>
      <c r="EV27" s="458"/>
      <c r="EW27" s="458"/>
      <c r="EX27" s="458"/>
      <c r="EY27" s="458"/>
      <c r="EZ27" s="458"/>
      <c r="FA27" s="458"/>
      <c r="FB27" s="458"/>
      <c r="FC27" s="458"/>
      <c r="FD27" s="458"/>
      <c r="FE27" s="458"/>
      <c r="FF27" s="458"/>
      <c r="FG27" s="458"/>
      <c r="FH27" s="458"/>
      <c r="FI27" s="458"/>
      <c r="FJ27" s="458"/>
      <c r="FK27" s="458"/>
      <c r="FL27" s="533">
        <f t="shared" si="20"/>
        <v>0</v>
      </c>
      <c r="FM27" s="534"/>
      <c r="FN27" s="458"/>
      <c r="FO27" s="458"/>
      <c r="FP27" s="458"/>
      <c r="FQ27" s="458"/>
      <c r="FR27" s="458"/>
      <c r="FS27" s="458"/>
      <c r="FT27" s="458"/>
      <c r="FU27" s="458"/>
      <c r="FV27" s="458"/>
      <c r="FW27" s="458"/>
      <c r="FX27" s="458"/>
      <c r="FY27" s="458"/>
      <c r="FZ27" s="458"/>
      <c r="GA27" s="458"/>
      <c r="GB27" s="458"/>
      <c r="GC27" s="458"/>
      <c r="GD27" s="458"/>
      <c r="GE27" s="535">
        <f t="shared" si="21"/>
        <v>0</v>
      </c>
      <c r="GF27" s="534"/>
      <c r="GG27" s="458"/>
      <c r="GH27" s="458"/>
      <c r="GI27" s="458"/>
      <c r="GJ27" s="458"/>
      <c r="GK27" s="458"/>
      <c r="GL27" s="458"/>
      <c r="GM27" s="458"/>
      <c r="GN27" s="458"/>
      <c r="GO27" s="458"/>
      <c r="GP27" s="458"/>
      <c r="GQ27" s="458"/>
      <c r="GR27" s="458"/>
      <c r="GS27" s="458"/>
      <c r="GT27" s="458"/>
      <c r="GU27" s="458"/>
      <c r="GV27" s="458"/>
      <c r="GW27" s="458"/>
      <c r="GX27" s="535">
        <f t="shared" si="59"/>
        <v>0</v>
      </c>
      <c r="GY27" s="30">
        <f t="shared" si="14"/>
        <v>0</v>
      </c>
    </row>
    <row r="28" spans="2:207" s="31" customFormat="1" ht="11.15" customHeight="1">
      <c r="B28" s="72">
        <f t="shared" si="15"/>
        <v>45159</v>
      </c>
      <c r="C28" s="458"/>
      <c r="D28" s="458"/>
      <c r="E28" s="458"/>
      <c r="F28" s="458"/>
      <c r="G28" s="458"/>
      <c r="H28" s="458"/>
      <c r="I28" s="458"/>
      <c r="J28" s="458"/>
      <c r="K28" s="458"/>
      <c r="L28" s="458">
        <v>2858.5</v>
      </c>
      <c r="M28" s="458"/>
      <c r="N28" s="462">
        <f t="shared" si="12"/>
        <v>2858.5</v>
      </c>
      <c r="O28" s="458"/>
      <c r="P28" s="458">
        <v>26.5</v>
      </c>
      <c r="Q28" s="458"/>
      <c r="R28" s="458"/>
      <c r="S28" s="458"/>
      <c r="T28" s="458"/>
      <c r="U28" s="458"/>
      <c r="V28" s="458"/>
      <c r="W28" s="458"/>
      <c r="X28" s="458"/>
      <c r="Y28" s="458"/>
      <c r="Z28" s="458"/>
      <c r="AA28" s="463">
        <f>SUM(O28:Z28)</f>
        <v>26.5</v>
      </c>
      <c r="AB28" s="458"/>
      <c r="AC28" s="458"/>
      <c r="AD28" s="458">
        <v>3314.3</v>
      </c>
      <c r="AE28" s="458"/>
      <c r="AF28" s="458"/>
      <c r="AG28" s="458"/>
      <c r="AH28" s="458"/>
      <c r="AI28" s="458"/>
      <c r="AJ28" s="458"/>
      <c r="AK28" s="458"/>
      <c r="AL28" s="458"/>
      <c r="AM28" s="458"/>
      <c r="AN28" s="462">
        <f>SUM(AB28:AM28)</f>
        <v>3314.3</v>
      </c>
      <c r="AO28" s="458"/>
      <c r="AP28" s="458"/>
      <c r="AQ28" s="458"/>
      <c r="AR28" s="458"/>
      <c r="AS28" s="458"/>
      <c r="AT28" s="458"/>
      <c r="AU28" s="458"/>
      <c r="AV28" s="458"/>
      <c r="AW28" s="458"/>
      <c r="AX28" s="458">
        <v>3153.6</v>
      </c>
      <c r="AY28" s="458"/>
      <c r="AZ28" s="458"/>
      <c r="BA28" s="458"/>
      <c r="BB28" s="458"/>
      <c r="BC28" s="462">
        <f t="shared" si="40"/>
        <v>3153.6</v>
      </c>
      <c r="BD28" s="532"/>
      <c r="BE28" s="459"/>
      <c r="BF28" s="459"/>
      <c r="BG28" s="459"/>
      <c r="BH28" s="459"/>
      <c r="BI28" s="459"/>
      <c r="BJ28" s="459"/>
      <c r="BK28" s="459"/>
      <c r="BL28" s="459"/>
      <c r="BM28" s="528"/>
      <c r="BN28" s="462">
        <f t="shared" si="41"/>
        <v>0</v>
      </c>
      <c r="BO28" s="458"/>
      <c r="BP28" s="458"/>
      <c r="BQ28" s="458"/>
      <c r="BR28" s="458"/>
      <c r="BS28" s="458"/>
      <c r="BT28" s="458"/>
      <c r="BU28" s="458"/>
      <c r="BV28" s="458"/>
      <c r="BW28" s="458"/>
      <c r="BX28" s="458"/>
      <c r="BY28" s="458"/>
      <c r="BZ28" s="458"/>
      <c r="CA28" s="458"/>
      <c r="CB28" s="458"/>
      <c r="CC28" s="462">
        <f t="shared" si="58"/>
        <v>0</v>
      </c>
      <c r="CD28" s="458"/>
      <c r="CE28" s="458"/>
      <c r="CF28" s="458"/>
      <c r="CG28" s="458"/>
      <c r="CH28" s="458"/>
      <c r="CI28" s="458"/>
      <c r="CJ28" s="458"/>
      <c r="CK28" s="458"/>
      <c r="CL28" s="458"/>
      <c r="CM28" s="458"/>
      <c r="CN28" s="458"/>
      <c r="CO28" s="458"/>
      <c r="CP28" s="462">
        <f>SUM(CD28:CO28)</f>
        <v>0</v>
      </c>
      <c r="CQ28" s="500">
        <f>N28+AA28+AN28+BC28+BN28+CC28+CP28</f>
        <v>9352.9</v>
      </c>
      <c r="CR28" s="458"/>
      <c r="CS28" s="458"/>
      <c r="CT28" s="458"/>
      <c r="CU28" s="458"/>
      <c r="CV28" s="458"/>
      <c r="CW28" s="458"/>
      <c r="CX28" s="458"/>
      <c r="CY28" s="458"/>
      <c r="CZ28" s="458"/>
      <c r="DA28" s="458"/>
      <c r="DB28" s="458"/>
      <c r="DC28" s="458"/>
      <c r="DD28" s="458"/>
      <c r="DE28" s="458"/>
      <c r="DF28" s="458"/>
      <c r="DG28" s="458"/>
      <c r="DH28" s="458"/>
      <c r="DI28" s="463">
        <f t="shared" si="13"/>
        <v>0</v>
      </c>
      <c r="DJ28" s="458"/>
      <c r="DK28" s="458"/>
      <c r="DL28" s="458"/>
      <c r="DM28" s="458"/>
      <c r="DN28" s="458"/>
      <c r="DO28" s="458"/>
      <c r="DP28" s="458"/>
      <c r="DQ28" s="458"/>
      <c r="DR28" s="458"/>
      <c r="DS28" s="458"/>
      <c r="DT28" s="458"/>
      <c r="DU28" s="458"/>
      <c r="DV28" s="458"/>
      <c r="DW28" s="458"/>
      <c r="DX28" s="458"/>
      <c r="DY28" s="458"/>
      <c r="DZ28" s="458"/>
      <c r="EA28" s="463">
        <f t="shared" si="18"/>
        <v>0</v>
      </c>
      <c r="EB28" s="458"/>
      <c r="EC28" s="458"/>
      <c r="ED28" s="458"/>
      <c r="EE28" s="458"/>
      <c r="EF28" s="458"/>
      <c r="EG28" s="458"/>
      <c r="EH28" s="458"/>
      <c r="EI28" s="458"/>
      <c r="EJ28" s="458"/>
      <c r="EK28" s="458"/>
      <c r="EL28" s="458"/>
      <c r="EM28" s="458"/>
      <c r="EN28" s="458"/>
      <c r="EO28" s="458"/>
      <c r="EP28" s="458"/>
      <c r="EQ28" s="458"/>
      <c r="ER28" s="458"/>
      <c r="ES28" s="462">
        <f t="shared" si="19"/>
        <v>0</v>
      </c>
      <c r="ET28" s="458"/>
      <c r="EU28" s="458"/>
      <c r="EV28" s="458"/>
      <c r="EW28" s="458"/>
      <c r="EX28" s="458"/>
      <c r="EY28" s="458"/>
      <c r="EZ28" s="458"/>
      <c r="FA28" s="458"/>
      <c r="FB28" s="458"/>
      <c r="FC28" s="458"/>
      <c r="FD28" s="458"/>
      <c r="FE28" s="458"/>
      <c r="FF28" s="458"/>
      <c r="FG28" s="458"/>
      <c r="FH28" s="458"/>
      <c r="FI28" s="458"/>
      <c r="FJ28" s="458"/>
      <c r="FK28" s="458"/>
      <c r="FL28" s="533">
        <f t="shared" si="20"/>
        <v>0</v>
      </c>
      <c r="FM28" s="534"/>
      <c r="FN28" s="458"/>
      <c r="FO28" s="458"/>
      <c r="FP28" s="458"/>
      <c r="FQ28" s="458"/>
      <c r="FR28" s="458"/>
      <c r="FS28" s="458"/>
      <c r="FT28" s="458"/>
      <c r="FU28" s="458"/>
      <c r="FV28" s="458"/>
      <c r="FW28" s="458"/>
      <c r="FX28" s="458"/>
      <c r="FY28" s="458"/>
      <c r="FZ28" s="458"/>
      <c r="GA28" s="458"/>
      <c r="GB28" s="458"/>
      <c r="GC28" s="458"/>
      <c r="GD28" s="458"/>
      <c r="GE28" s="535">
        <f t="shared" si="21"/>
        <v>0</v>
      </c>
      <c r="GF28" s="534"/>
      <c r="GG28" s="458"/>
      <c r="GH28" s="458"/>
      <c r="GI28" s="458"/>
      <c r="GJ28" s="458"/>
      <c r="GK28" s="458"/>
      <c r="GL28" s="458"/>
      <c r="GM28" s="458"/>
      <c r="GN28" s="458"/>
      <c r="GO28" s="458"/>
      <c r="GP28" s="458"/>
      <c r="GQ28" s="458"/>
      <c r="GR28" s="458"/>
      <c r="GS28" s="458">
        <v>2916.5</v>
      </c>
      <c r="GT28" s="458"/>
      <c r="GU28" s="458"/>
      <c r="GV28" s="458"/>
      <c r="GW28" s="458"/>
      <c r="GX28" s="535">
        <f t="shared" si="59"/>
        <v>2916.5</v>
      </c>
      <c r="GY28" s="30">
        <f t="shared" si="14"/>
        <v>12269.4</v>
      </c>
    </row>
    <row r="29" spans="2:207" s="31" customFormat="1" ht="11.15" customHeight="1">
      <c r="B29" s="72">
        <f t="shared" si="15"/>
        <v>45160</v>
      </c>
      <c r="C29" s="458"/>
      <c r="D29" s="458"/>
      <c r="E29" s="458"/>
      <c r="F29" s="458"/>
      <c r="G29" s="458"/>
      <c r="H29" s="458"/>
      <c r="I29" s="458"/>
      <c r="J29" s="458"/>
      <c r="K29" s="458"/>
      <c r="L29" s="458">
        <v>979.5</v>
      </c>
      <c r="M29" s="458"/>
      <c r="N29" s="462">
        <f t="shared" si="12"/>
        <v>979.5</v>
      </c>
      <c r="O29" s="458"/>
      <c r="P29" s="458"/>
      <c r="Q29" s="458"/>
      <c r="R29" s="458"/>
      <c r="S29" s="458"/>
      <c r="T29" s="458"/>
      <c r="U29" s="458"/>
      <c r="V29" s="458"/>
      <c r="W29" s="458"/>
      <c r="X29" s="458"/>
      <c r="Y29" s="458"/>
      <c r="Z29" s="458"/>
      <c r="AA29" s="463">
        <f>SUM(O29:Z29)</f>
        <v>0</v>
      </c>
      <c r="AB29" s="458"/>
      <c r="AC29" s="458">
        <v>1431.2</v>
      </c>
      <c r="AD29" s="458">
        <v>398</v>
      </c>
      <c r="AE29" s="458"/>
      <c r="AF29" s="458"/>
      <c r="AG29" s="458"/>
      <c r="AH29" s="458">
        <v>1191.8</v>
      </c>
      <c r="AI29" s="458">
        <v>1510.3</v>
      </c>
      <c r="AJ29" s="458"/>
      <c r="AK29" s="458"/>
      <c r="AL29" s="458"/>
      <c r="AM29" s="458"/>
      <c r="AN29" s="462">
        <f>SUM(AB29:AM29)</f>
        <v>4531.3</v>
      </c>
      <c r="AO29" s="458"/>
      <c r="AP29" s="458"/>
      <c r="AQ29" s="458"/>
      <c r="AR29" s="458"/>
      <c r="AS29" s="458"/>
      <c r="AT29" s="458"/>
      <c r="AU29" s="458"/>
      <c r="AV29" s="458"/>
      <c r="AW29" s="458"/>
      <c r="AX29" s="458"/>
      <c r="AY29" s="458"/>
      <c r="AZ29" s="458"/>
      <c r="BA29" s="458"/>
      <c r="BB29" s="458"/>
      <c r="BC29" s="462">
        <f>SUM(AO29:BB29)</f>
        <v>0</v>
      </c>
      <c r="BD29" s="532"/>
      <c r="BE29" s="459"/>
      <c r="BF29" s="459"/>
      <c r="BG29" s="459"/>
      <c r="BH29" s="459"/>
      <c r="BI29" s="459"/>
      <c r="BJ29" s="459"/>
      <c r="BK29" s="459"/>
      <c r="BL29" s="459"/>
      <c r="BM29" s="528"/>
      <c r="BN29" s="462">
        <f>SUM(BD29:BM29)</f>
        <v>0</v>
      </c>
      <c r="BO29" s="458"/>
      <c r="BP29" s="458"/>
      <c r="BQ29" s="458"/>
      <c r="BR29" s="458"/>
      <c r="BS29" s="458"/>
      <c r="BT29" s="458"/>
      <c r="BU29" s="458"/>
      <c r="BV29" s="458"/>
      <c r="BW29" s="458"/>
      <c r="BX29" s="458"/>
      <c r="BY29" s="458"/>
      <c r="BZ29" s="458">
        <v>132.4</v>
      </c>
      <c r="CA29" s="458">
        <v>740.7</v>
      </c>
      <c r="CB29" s="458"/>
      <c r="CC29" s="462">
        <f t="shared" si="58"/>
        <v>873.1</v>
      </c>
      <c r="CD29" s="458"/>
      <c r="CE29" s="458"/>
      <c r="CF29" s="458"/>
      <c r="CG29" s="458"/>
      <c r="CH29" s="458"/>
      <c r="CI29" s="458"/>
      <c r="CJ29" s="458"/>
      <c r="CK29" s="458"/>
      <c r="CL29" s="458">
        <v>555.70000000000005</v>
      </c>
      <c r="CM29" s="458"/>
      <c r="CN29" s="458"/>
      <c r="CO29" s="458"/>
      <c r="CP29" s="462">
        <f>SUM(CD29:CO29)</f>
        <v>555.70000000000005</v>
      </c>
      <c r="CQ29" s="500">
        <f>N29+AA29+AN29+BC29+BN29+CC29+CP29</f>
        <v>6939.6</v>
      </c>
      <c r="CR29" s="458"/>
      <c r="CS29" s="458"/>
      <c r="CT29" s="458"/>
      <c r="CU29" s="458"/>
      <c r="CV29" s="458"/>
      <c r="CW29" s="458"/>
      <c r="CX29" s="458"/>
      <c r="CY29" s="458"/>
      <c r="CZ29" s="458"/>
      <c r="DA29" s="458"/>
      <c r="DB29" s="458"/>
      <c r="DC29" s="458"/>
      <c r="DD29" s="458"/>
      <c r="DE29" s="458"/>
      <c r="DF29" s="458"/>
      <c r="DG29" s="458"/>
      <c r="DH29" s="458"/>
      <c r="DI29" s="463">
        <f t="shared" si="13"/>
        <v>0</v>
      </c>
      <c r="DJ29" s="458"/>
      <c r="DK29" s="458"/>
      <c r="DL29" s="458"/>
      <c r="DM29" s="458"/>
      <c r="DN29" s="458"/>
      <c r="DO29" s="458"/>
      <c r="DP29" s="458"/>
      <c r="DQ29" s="458"/>
      <c r="DR29" s="458"/>
      <c r="DS29" s="458"/>
      <c r="DT29" s="458"/>
      <c r="DU29" s="458"/>
      <c r="DV29" s="458"/>
      <c r="DW29" s="458"/>
      <c r="DX29" s="458"/>
      <c r="DY29" s="458"/>
      <c r="DZ29" s="458"/>
      <c r="EA29" s="463">
        <f t="shared" si="18"/>
        <v>0</v>
      </c>
      <c r="EB29" s="458"/>
      <c r="EC29" s="458"/>
      <c r="ED29" s="458"/>
      <c r="EE29" s="458"/>
      <c r="EF29" s="458"/>
      <c r="EG29" s="458"/>
      <c r="EH29" s="458"/>
      <c r="EI29" s="458"/>
      <c r="EJ29" s="458"/>
      <c r="EK29" s="458"/>
      <c r="EL29" s="458"/>
      <c r="EM29" s="458"/>
      <c r="EN29" s="458"/>
      <c r="EO29" s="458"/>
      <c r="EP29" s="458"/>
      <c r="EQ29" s="458"/>
      <c r="ER29" s="458"/>
      <c r="ES29" s="462">
        <f t="shared" si="19"/>
        <v>0</v>
      </c>
      <c r="ET29" s="458"/>
      <c r="EU29" s="458"/>
      <c r="EV29" s="458"/>
      <c r="EW29" s="458"/>
      <c r="EX29" s="458"/>
      <c r="EY29" s="458"/>
      <c r="EZ29" s="458"/>
      <c r="FA29" s="458"/>
      <c r="FB29" s="458"/>
      <c r="FC29" s="458"/>
      <c r="FD29" s="458"/>
      <c r="FE29" s="458"/>
      <c r="FF29" s="458"/>
      <c r="FG29" s="458"/>
      <c r="FH29" s="458"/>
      <c r="FI29" s="458"/>
      <c r="FJ29" s="458"/>
      <c r="FK29" s="458"/>
      <c r="FL29" s="533">
        <f t="shared" si="20"/>
        <v>0</v>
      </c>
      <c r="FM29" s="534"/>
      <c r="FN29" s="458"/>
      <c r="FO29" s="458"/>
      <c r="FP29" s="458"/>
      <c r="FQ29" s="458"/>
      <c r="FR29" s="458"/>
      <c r="FS29" s="458"/>
      <c r="FT29" s="458"/>
      <c r="FU29" s="458"/>
      <c r="FV29" s="458"/>
      <c r="FW29" s="458"/>
      <c r="FX29" s="458"/>
      <c r="FY29" s="458"/>
      <c r="FZ29" s="458"/>
      <c r="GA29" s="458"/>
      <c r="GB29" s="458"/>
      <c r="GC29" s="458"/>
      <c r="GD29" s="458"/>
      <c r="GE29" s="535">
        <f t="shared" si="21"/>
        <v>0</v>
      </c>
      <c r="GF29" s="534"/>
      <c r="GG29" s="458"/>
      <c r="GH29" s="458"/>
      <c r="GI29" s="458"/>
      <c r="GJ29" s="458"/>
      <c r="GK29" s="458"/>
      <c r="GL29" s="458"/>
      <c r="GM29" s="458"/>
      <c r="GN29" s="458"/>
      <c r="GO29" s="458"/>
      <c r="GP29" s="458"/>
      <c r="GQ29" s="458"/>
      <c r="GR29" s="458"/>
      <c r="GS29" s="458">
        <v>2573.9</v>
      </c>
      <c r="GT29" s="458"/>
      <c r="GU29" s="458">
        <v>316.8</v>
      </c>
      <c r="GV29" s="458"/>
      <c r="GW29" s="458"/>
      <c r="GX29" s="535">
        <f t="shared" si="59"/>
        <v>2890.7000000000003</v>
      </c>
      <c r="GY29" s="30">
        <f t="shared" si="14"/>
        <v>9830.3000000000011</v>
      </c>
    </row>
    <row r="30" spans="2:207" s="31" customFormat="1" ht="11.15" customHeight="1">
      <c r="B30" s="72">
        <f t="shared" si="15"/>
        <v>45161</v>
      </c>
      <c r="C30" s="458"/>
      <c r="D30" s="458"/>
      <c r="E30" s="458"/>
      <c r="F30" s="458"/>
      <c r="G30" s="458"/>
      <c r="H30" s="458"/>
      <c r="I30" s="458"/>
      <c r="J30" s="458"/>
      <c r="K30" s="458"/>
      <c r="L30" s="458"/>
      <c r="M30" s="458"/>
      <c r="N30" s="462">
        <f t="shared" si="12"/>
        <v>0</v>
      </c>
      <c r="O30" s="458"/>
      <c r="P30" s="458">
        <v>876.5</v>
      </c>
      <c r="Q30" s="458"/>
      <c r="R30" s="458"/>
      <c r="S30" s="458"/>
      <c r="T30" s="458"/>
      <c r="U30" s="458"/>
      <c r="V30" s="458"/>
      <c r="W30" s="458"/>
      <c r="X30" s="458"/>
      <c r="Y30" s="458"/>
      <c r="Z30" s="458"/>
      <c r="AA30" s="463">
        <f>SUM(O30:Z30)</f>
        <v>876.5</v>
      </c>
      <c r="AB30" s="458"/>
      <c r="AC30" s="458"/>
      <c r="AD30" s="458">
        <v>185.9</v>
      </c>
      <c r="AE30" s="458"/>
      <c r="AF30" s="458"/>
      <c r="AG30" s="458"/>
      <c r="AH30" s="458"/>
      <c r="AI30" s="458">
        <v>3661.9</v>
      </c>
      <c r="AJ30" s="458"/>
      <c r="AK30" s="458"/>
      <c r="AL30" s="458"/>
      <c r="AM30" s="458"/>
      <c r="AN30" s="462">
        <f>SUM(AB30:AM30)</f>
        <v>3847.8</v>
      </c>
      <c r="AO30" s="458"/>
      <c r="AP30" s="458"/>
      <c r="AQ30" s="458"/>
      <c r="AR30" s="458"/>
      <c r="AS30" s="458"/>
      <c r="AT30" s="458"/>
      <c r="AU30" s="458"/>
      <c r="AV30" s="458"/>
      <c r="AW30" s="458"/>
      <c r="AX30" s="458"/>
      <c r="AY30" s="458"/>
      <c r="AZ30" s="458"/>
      <c r="BA30" s="458"/>
      <c r="BB30" s="458"/>
      <c r="BC30" s="462">
        <f>SUM(AO30:BB30)</f>
        <v>0</v>
      </c>
      <c r="BD30" s="532"/>
      <c r="BE30" s="459"/>
      <c r="BF30" s="459"/>
      <c r="BG30" s="459"/>
      <c r="BH30" s="459"/>
      <c r="BI30" s="459"/>
      <c r="BJ30" s="459"/>
      <c r="BK30" s="459"/>
      <c r="BL30" s="459"/>
      <c r="BM30" s="528"/>
      <c r="BN30" s="462">
        <f t="shared" si="41"/>
        <v>0</v>
      </c>
      <c r="BO30" s="458"/>
      <c r="BP30" s="458"/>
      <c r="BQ30" s="458"/>
      <c r="BR30" s="458"/>
      <c r="BS30" s="458"/>
      <c r="BT30" s="458"/>
      <c r="BU30" s="458"/>
      <c r="BV30" s="458"/>
      <c r="BW30" s="458"/>
      <c r="BX30" s="458"/>
      <c r="BY30" s="458"/>
      <c r="BZ30" s="458"/>
      <c r="CA30" s="458">
        <v>2166.3000000000002</v>
      </c>
      <c r="CB30" s="458"/>
      <c r="CC30" s="462">
        <f t="shared" si="58"/>
        <v>2166.3000000000002</v>
      </c>
      <c r="CD30" s="458"/>
      <c r="CE30" s="458"/>
      <c r="CF30" s="458"/>
      <c r="CG30" s="458"/>
      <c r="CH30" s="458"/>
      <c r="CI30" s="458"/>
      <c r="CJ30" s="458"/>
      <c r="CK30" s="458"/>
      <c r="CL30" s="458"/>
      <c r="CM30" s="458"/>
      <c r="CN30" s="458"/>
      <c r="CO30" s="458"/>
      <c r="CP30" s="462">
        <f>SUM(CD30:CO30)</f>
        <v>0</v>
      </c>
      <c r="CQ30" s="500">
        <f>N30+AA30+AN30+BC30+BN30+CC30+CP30</f>
        <v>6890.6</v>
      </c>
      <c r="CR30" s="458"/>
      <c r="CS30" s="458"/>
      <c r="CT30" s="458"/>
      <c r="CU30" s="458"/>
      <c r="CV30" s="458"/>
      <c r="CW30" s="458"/>
      <c r="CX30" s="458"/>
      <c r="CY30" s="458"/>
      <c r="CZ30" s="458"/>
      <c r="DA30" s="458"/>
      <c r="DB30" s="458"/>
      <c r="DC30" s="458"/>
      <c r="DD30" s="458"/>
      <c r="DE30" s="458"/>
      <c r="DF30" s="458"/>
      <c r="DG30" s="458"/>
      <c r="DH30" s="458"/>
      <c r="DI30" s="463">
        <f t="shared" si="13"/>
        <v>0</v>
      </c>
      <c r="DJ30" s="458"/>
      <c r="DK30" s="458"/>
      <c r="DL30" s="458"/>
      <c r="DM30" s="458"/>
      <c r="DN30" s="458"/>
      <c r="DO30" s="458"/>
      <c r="DP30" s="458"/>
      <c r="DQ30" s="458"/>
      <c r="DR30" s="458"/>
      <c r="DS30" s="458"/>
      <c r="DT30" s="458"/>
      <c r="DU30" s="458"/>
      <c r="DV30" s="458"/>
      <c r="DW30" s="458"/>
      <c r="DX30" s="458"/>
      <c r="DY30" s="458"/>
      <c r="DZ30" s="458"/>
      <c r="EA30" s="463">
        <f t="shared" si="18"/>
        <v>0</v>
      </c>
      <c r="EB30" s="458"/>
      <c r="EC30" s="458"/>
      <c r="ED30" s="458"/>
      <c r="EE30" s="458"/>
      <c r="EF30" s="458"/>
      <c r="EG30" s="458"/>
      <c r="EH30" s="458"/>
      <c r="EI30" s="458"/>
      <c r="EJ30" s="458"/>
      <c r="EK30" s="458"/>
      <c r="EL30" s="458"/>
      <c r="EM30" s="458"/>
      <c r="EN30" s="458"/>
      <c r="EO30" s="458"/>
      <c r="EP30" s="458"/>
      <c r="EQ30" s="458"/>
      <c r="ER30" s="458"/>
      <c r="ES30" s="462">
        <f t="shared" si="19"/>
        <v>0</v>
      </c>
      <c r="ET30" s="458"/>
      <c r="EU30" s="458"/>
      <c r="EV30" s="458"/>
      <c r="EW30" s="458"/>
      <c r="EX30" s="458"/>
      <c r="EY30" s="458"/>
      <c r="EZ30" s="458"/>
      <c r="FA30" s="458"/>
      <c r="FB30" s="458"/>
      <c r="FC30" s="458"/>
      <c r="FD30" s="458"/>
      <c r="FE30" s="458"/>
      <c r="FF30" s="458"/>
      <c r="FG30" s="458"/>
      <c r="FH30" s="458"/>
      <c r="FI30" s="458"/>
      <c r="FJ30" s="458"/>
      <c r="FK30" s="458"/>
      <c r="FL30" s="533">
        <f t="shared" si="20"/>
        <v>0</v>
      </c>
      <c r="FM30" s="534"/>
      <c r="FN30" s="458"/>
      <c r="FO30" s="458"/>
      <c r="FP30" s="458"/>
      <c r="FQ30" s="458"/>
      <c r="FR30" s="458"/>
      <c r="FS30" s="458"/>
      <c r="FT30" s="458"/>
      <c r="FU30" s="458"/>
      <c r="FV30" s="458"/>
      <c r="FW30" s="458"/>
      <c r="FX30" s="458"/>
      <c r="FY30" s="458"/>
      <c r="FZ30" s="458"/>
      <c r="GA30" s="458"/>
      <c r="GB30" s="458"/>
      <c r="GC30" s="458"/>
      <c r="GD30" s="458"/>
      <c r="GE30" s="535">
        <f t="shared" si="21"/>
        <v>0</v>
      </c>
      <c r="GF30" s="534"/>
      <c r="GG30" s="458"/>
      <c r="GH30" s="458"/>
      <c r="GI30" s="458"/>
      <c r="GJ30" s="458"/>
      <c r="GK30" s="458"/>
      <c r="GL30" s="458"/>
      <c r="GM30" s="458"/>
      <c r="GN30" s="458"/>
      <c r="GO30" s="458"/>
      <c r="GP30" s="458"/>
      <c r="GQ30" s="458"/>
      <c r="GR30" s="458"/>
      <c r="GS30" s="458"/>
      <c r="GT30" s="458"/>
      <c r="GU30" s="458">
        <v>981.8</v>
      </c>
      <c r="GV30" s="458"/>
      <c r="GW30" s="458"/>
      <c r="GX30" s="535">
        <f t="shared" si="59"/>
        <v>981.8</v>
      </c>
      <c r="GY30" s="30">
        <f t="shared" si="14"/>
        <v>7872.4000000000005</v>
      </c>
    </row>
    <row r="31" spans="2:207" s="31" customFormat="1" ht="11.15" customHeight="1">
      <c r="B31" s="72">
        <f t="shared" si="15"/>
        <v>45162</v>
      </c>
      <c r="C31" s="458"/>
      <c r="D31" s="458"/>
      <c r="E31" s="458"/>
      <c r="F31" s="458"/>
      <c r="G31" s="458"/>
      <c r="H31" s="458"/>
      <c r="I31" s="458"/>
      <c r="J31" s="458"/>
      <c r="K31" s="458"/>
      <c r="L31" s="458"/>
      <c r="M31" s="458"/>
      <c r="N31" s="462">
        <f t="shared" si="12"/>
        <v>0</v>
      </c>
      <c r="O31" s="458"/>
      <c r="P31" s="458">
        <v>1003.8</v>
      </c>
      <c r="Q31" s="458"/>
      <c r="R31" s="458"/>
      <c r="S31" s="458"/>
      <c r="T31" s="458"/>
      <c r="U31" s="458"/>
      <c r="V31" s="458"/>
      <c r="W31" s="458"/>
      <c r="X31" s="458"/>
      <c r="Y31" s="458"/>
      <c r="Z31" s="458"/>
      <c r="AA31" s="463">
        <f>SUM(O31:Z31)</f>
        <v>1003.8</v>
      </c>
      <c r="AB31" s="458"/>
      <c r="AC31" s="458"/>
      <c r="AD31" s="458"/>
      <c r="AE31" s="458"/>
      <c r="AF31" s="458"/>
      <c r="AG31" s="458"/>
      <c r="AH31" s="458"/>
      <c r="AI31" s="458">
        <v>3979.1</v>
      </c>
      <c r="AJ31" s="458"/>
      <c r="AK31" s="458"/>
      <c r="AL31" s="458"/>
      <c r="AM31" s="458"/>
      <c r="AN31" s="462">
        <f>SUM(AB31:AM31)</f>
        <v>3979.1</v>
      </c>
      <c r="AO31" s="458"/>
      <c r="AP31" s="458"/>
      <c r="AQ31" s="458"/>
      <c r="AR31" s="458"/>
      <c r="AS31" s="458"/>
      <c r="AT31" s="458"/>
      <c r="AU31" s="458"/>
      <c r="AV31" s="458"/>
      <c r="AW31" s="458"/>
      <c r="AX31" s="458"/>
      <c r="AY31" s="458"/>
      <c r="AZ31" s="458"/>
      <c r="BA31" s="458"/>
      <c r="BB31" s="458"/>
      <c r="BC31" s="462">
        <f>SUM(AO31:BB31)</f>
        <v>0</v>
      </c>
      <c r="BD31" s="532"/>
      <c r="BE31" s="459"/>
      <c r="BF31" s="459"/>
      <c r="BG31" s="459"/>
      <c r="BH31" s="459"/>
      <c r="BI31" s="459"/>
      <c r="BJ31" s="459"/>
      <c r="BK31" s="459"/>
      <c r="BL31" s="459"/>
      <c r="BM31" s="528"/>
      <c r="BN31" s="462">
        <f>SUM(BD31:BM31)</f>
        <v>0</v>
      </c>
      <c r="BO31" s="458"/>
      <c r="BP31" s="458"/>
      <c r="BQ31" s="458"/>
      <c r="BR31" s="458"/>
      <c r="BS31" s="458"/>
      <c r="BT31" s="458"/>
      <c r="BU31" s="458"/>
      <c r="BV31" s="458"/>
      <c r="BW31" s="458"/>
      <c r="BX31" s="458"/>
      <c r="BY31" s="458"/>
      <c r="BZ31" s="458"/>
      <c r="CA31" s="458">
        <v>3522.3</v>
      </c>
      <c r="CB31" s="458"/>
      <c r="CC31" s="462">
        <f>SUM(BO31:CB31)</f>
        <v>3522.3</v>
      </c>
      <c r="CD31" s="458"/>
      <c r="CE31" s="458"/>
      <c r="CF31" s="458"/>
      <c r="CG31" s="458"/>
      <c r="CH31" s="458"/>
      <c r="CI31" s="458"/>
      <c r="CJ31" s="458"/>
      <c r="CK31" s="458"/>
      <c r="CL31" s="458"/>
      <c r="CM31" s="458"/>
      <c r="CN31" s="458"/>
      <c r="CO31" s="458"/>
      <c r="CP31" s="462">
        <f t="shared" si="42"/>
        <v>0</v>
      </c>
      <c r="CQ31" s="500">
        <f t="shared" si="39"/>
        <v>8505.2000000000007</v>
      </c>
      <c r="CR31" s="458"/>
      <c r="CS31" s="458"/>
      <c r="CT31" s="458"/>
      <c r="CU31" s="458"/>
      <c r="CV31" s="458"/>
      <c r="CW31" s="458"/>
      <c r="CX31" s="458"/>
      <c r="CY31" s="458"/>
      <c r="CZ31" s="458"/>
      <c r="DA31" s="458"/>
      <c r="DB31" s="458"/>
      <c r="DC31" s="458"/>
      <c r="DD31" s="458"/>
      <c r="DE31" s="458"/>
      <c r="DF31" s="458"/>
      <c r="DG31" s="458"/>
      <c r="DH31" s="458"/>
      <c r="DI31" s="463">
        <f t="shared" si="13"/>
        <v>0</v>
      </c>
      <c r="DJ31" s="458"/>
      <c r="DK31" s="458"/>
      <c r="DL31" s="458"/>
      <c r="DM31" s="458"/>
      <c r="DN31" s="458"/>
      <c r="DO31" s="458"/>
      <c r="DP31" s="458"/>
      <c r="DQ31" s="458"/>
      <c r="DR31" s="458"/>
      <c r="DS31" s="458"/>
      <c r="DT31" s="458"/>
      <c r="DU31" s="458"/>
      <c r="DV31" s="458"/>
      <c r="DW31" s="458"/>
      <c r="DX31" s="458"/>
      <c r="DY31" s="458"/>
      <c r="DZ31" s="458"/>
      <c r="EA31" s="463">
        <f t="shared" si="18"/>
        <v>0</v>
      </c>
      <c r="EB31" s="458"/>
      <c r="EC31" s="458"/>
      <c r="ED31" s="458"/>
      <c r="EE31" s="458"/>
      <c r="EF31" s="458"/>
      <c r="EG31" s="458"/>
      <c r="EH31" s="458"/>
      <c r="EI31" s="458"/>
      <c r="EJ31" s="458"/>
      <c r="EK31" s="458"/>
      <c r="EL31" s="458"/>
      <c r="EM31" s="458"/>
      <c r="EN31" s="458"/>
      <c r="EO31" s="458"/>
      <c r="EP31" s="458"/>
      <c r="EQ31" s="458"/>
      <c r="ER31" s="458"/>
      <c r="ES31" s="462">
        <f t="shared" si="19"/>
        <v>0</v>
      </c>
      <c r="ET31" s="458"/>
      <c r="EU31" s="458"/>
      <c r="EV31" s="458"/>
      <c r="EW31" s="458"/>
      <c r="EX31" s="458"/>
      <c r="EY31" s="458"/>
      <c r="EZ31" s="458"/>
      <c r="FA31" s="458"/>
      <c r="FB31" s="458"/>
      <c r="FC31" s="458"/>
      <c r="FD31" s="458"/>
      <c r="FE31" s="458"/>
      <c r="FF31" s="458"/>
      <c r="FG31" s="458"/>
      <c r="FH31" s="458"/>
      <c r="FI31" s="458"/>
      <c r="FJ31" s="458"/>
      <c r="FK31" s="458"/>
      <c r="FL31" s="533">
        <f t="shared" si="20"/>
        <v>0</v>
      </c>
      <c r="FM31" s="534"/>
      <c r="FN31" s="458"/>
      <c r="FO31" s="458"/>
      <c r="FP31" s="458"/>
      <c r="FQ31" s="458"/>
      <c r="FR31" s="458"/>
      <c r="FS31" s="458"/>
      <c r="FT31" s="458"/>
      <c r="FU31" s="458"/>
      <c r="FV31" s="458"/>
      <c r="FW31" s="458"/>
      <c r="FX31" s="458"/>
      <c r="FY31" s="458"/>
      <c r="FZ31" s="458"/>
      <c r="GA31" s="458"/>
      <c r="GB31" s="458"/>
      <c r="GC31" s="458"/>
      <c r="GD31" s="458"/>
      <c r="GE31" s="535">
        <f t="shared" si="21"/>
        <v>0</v>
      </c>
      <c r="GF31" s="534"/>
      <c r="GG31" s="458"/>
      <c r="GH31" s="458"/>
      <c r="GI31" s="458"/>
      <c r="GJ31" s="458"/>
      <c r="GK31" s="458"/>
      <c r="GL31" s="458"/>
      <c r="GM31" s="458"/>
      <c r="GN31" s="458"/>
      <c r="GO31" s="458"/>
      <c r="GP31" s="458"/>
      <c r="GQ31" s="458"/>
      <c r="GR31" s="458"/>
      <c r="GS31" s="458"/>
      <c r="GT31" s="458">
        <v>79.7</v>
      </c>
      <c r="GU31" s="458">
        <v>1218.8</v>
      </c>
      <c r="GV31" s="458"/>
      <c r="GW31" s="458"/>
      <c r="GX31" s="535">
        <f>SUM(GF31:GW31)</f>
        <v>1298.5</v>
      </c>
      <c r="GY31" s="30">
        <f t="shared" si="14"/>
        <v>9803.7000000000007</v>
      </c>
    </row>
    <row r="32" spans="2:207" s="31" customFormat="1" ht="11.15" customHeight="1">
      <c r="B32" s="72">
        <f t="shared" si="15"/>
        <v>45163</v>
      </c>
      <c r="C32" s="458"/>
      <c r="D32" s="458"/>
      <c r="E32" s="458"/>
      <c r="F32" s="458"/>
      <c r="G32" s="458"/>
      <c r="H32" s="458"/>
      <c r="I32" s="458"/>
      <c r="J32" s="458"/>
      <c r="K32" s="458"/>
      <c r="L32" s="458"/>
      <c r="M32" s="458"/>
      <c r="N32" s="462">
        <f t="shared" si="12"/>
        <v>0</v>
      </c>
      <c r="O32" s="458">
        <v>715</v>
      </c>
      <c r="P32" s="458"/>
      <c r="Q32" s="458">
        <v>982.2</v>
      </c>
      <c r="R32" s="458"/>
      <c r="S32" s="458"/>
      <c r="T32" s="458"/>
      <c r="U32" s="458"/>
      <c r="V32" s="458"/>
      <c r="W32" s="458"/>
      <c r="X32" s="458"/>
      <c r="Y32" s="458"/>
      <c r="Z32" s="458"/>
      <c r="AA32" s="463">
        <f t="shared" si="38"/>
        <v>1697.2</v>
      </c>
      <c r="AB32" s="458"/>
      <c r="AC32" s="458"/>
      <c r="AD32" s="458">
        <v>52.9</v>
      </c>
      <c r="AE32" s="458"/>
      <c r="AF32" s="458"/>
      <c r="AG32" s="458"/>
      <c r="AH32" s="458"/>
      <c r="AI32" s="458">
        <v>1749.6</v>
      </c>
      <c r="AJ32" s="458"/>
      <c r="AK32" s="458"/>
      <c r="AL32" s="458"/>
      <c r="AM32" s="458"/>
      <c r="AN32" s="462">
        <f t="shared" si="16"/>
        <v>1802.5</v>
      </c>
      <c r="AO32" s="458"/>
      <c r="AP32" s="458"/>
      <c r="AQ32" s="458"/>
      <c r="AR32" s="458"/>
      <c r="AS32" s="458"/>
      <c r="AT32" s="458"/>
      <c r="AU32" s="458"/>
      <c r="AV32" s="458"/>
      <c r="AW32" s="458"/>
      <c r="AX32" s="458"/>
      <c r="AY32" s="458"/>
      <c r="AZ32" s="458"/>
      <c r="BA32" s="458"/>
      <c r="BB32" s="458"/>
      <c r="BC32" s="462">
        <f t="shared" si="40"/>
        <v>0</v>
      </c>
      <c r="BD32" s="532"/>
      <c r="BE32" s="459"/>
      <c r="BF32" s="459"/>
      <c r="BG32" s="459"/>
      <c r="BH32" s="459"/>
      <c r="BI32" s="459"/>
      <c r="BJ32" s="459"/>
      <c r="BK32" s="459"/>
      <c r="BL32" s="459"/>
      <c r="BM32" s="528"/>
      <c r="BN32" s="462">
        <f t="shared" si="41"/>
        <v>0</v>
      </c>
      <c r="BO32" s="458"/>
      <c r="BP32" s="458"/>
      <c r="BQ32" s="458"/>
      <c r="BR32" s="458"/>
      <c r="BS32" s="458"/>
      <c r="BT32" s="458"/>
      <c r="BU32" s="458"/>
      <c r="BV32" s="458"/>
      <c r="BW32" s="458"/>
      <c r="BX32" s="458"/>
      <c r="BY32" s="458"/>
      <c r="BZ32" s="458"/>
      <c r="CA32" s="458">
        <v>3704</v>
      </c>
      <c r="CB32" s="458"/>
      <c r="CC32" s="462">
        <f t="shared" si="17"/>
        <v>3704</v>
      </c>
      <c r="CD32" s="458"/>
      <c r="CE32" s="458"/>
      <c r="CF32" s="458"/>
      <c r="CG32" s="458"/>
      <c r="CH32" s="458"/>
      <c r="CI32" s="458"/>
      <c r="CJ32" s="458"/>
      <c r="CK32" s="458"/>
      <c r="CL32" s="458"/>
      <c r="CM32" s="458"/>
      <c r="CN32" s="458"/>
      <c r="CO32" s="458"/>
      <c r="CP32" s="462">
        <f t="shared" si="42"/>
        <v>0</v>
      </c>
      <c r="CQ32" s="500">
        <f t="shared" si="39"/>
        <v>7203.7</v>
      </c>
      <c r="CR32" s="458"/>
      <c r="CS32" s="458"/>
      <c r="CT32" s="458"/>
      <c r="CU32" s="458"/>
      <c r="CV32" s="458"/>
      <c r="CW32" s="458"/>
      <c r="CX32" s="458"/>
      <c r="CY32" s="458"/>
      <c r="CZ32" s="458"/>
      <c r="DA32" s="458"/>
      <c r="DB32" s="458"/>
      <c r="DC32" s="458"/>
      <c r="DD32" s="458"/>
      <c r="DE32" s="458"/>
      <c r="DF32" s="458"/>
      <c r="DG32" s="458"/>
      <c r="DH32" s="458"/>
      <c r="DI32" s="463">
        <f t="shared" si="13"/>
        <v>0</v>
      </c>
      <c r="DJ32" s="458"/>
      <c r="DK32" s="458"/>
      <c r="DL32" s="458"/>
      <c r="DM32" s="458"/>
      <c r="DN32" s="458"/>
      <c r="DO32" s="458"/>
      <c r="DP32" s="458"/>
      <c r="DQ32" s="458"/>
      <c r="DR32" s="458"/>
      <c r="DS32" s="458"/>
      <c r="DT32" s="458"/>
      <c r="DU32" s="458"/>
      <c r="DV32" s="458"/>
      <c r="DW32" s="458"/>
      <c r="DX32" s="458"/>
      <c r="DY32" s="458"/>
      <c r="DZ32" s="458"/>
      <c r="EA32" s="463">
        <f>SUM(DJ32:DZ32)</f>
        <v>0</v>
      </c>
      <c r="EB32" s="458"/>
      <c r="EC32" s="458"/>
      <c r="ED32" s="458"/>
      <c r="EE32" s="458"/>
      <c r="EF32" s="458"/>
      <c r="EG32" s="458"/>
      <c r="EH32" s="458"/>
      <c r="EI32" s="458"/>
      <c r="EJ32" s="458"/>
      <c r="EK32" s="458"/>
      <c r="EL32" s="458"/>
      <c r="EM32" s="458"/>
      <c r="EN32" s="458"/>
      <c r="EO32" s="458"/>
      <c r="EP32" s="458"/>
      <c r="EQ32" s="458"/>
      <c r="ER32" s="458"/>
      <c r="ES32" s="462">
        <f t="shared" si="19"/>
        <v>0</v>
      </c>
      <c r="ET32" s="458"/>
      <c r="EU32" s="458"/>
      <c r="EV32" s="458"/>
      <c r="EW32" s="458"/>
      <c r="EX32" s="458"/>
      <c r="EY32" s="458"/>
      <c r="EZ32" s="458"/>
      <c r="FA32" s="458"/>
      <c r="FB32" s="458"/>
      <c r="FC32" s="458"/>
      <c r="FD32" s="458"/>
      <c r="FE32" s="458"/>
      <c r="FF32" s="458"/>
      <c r="FG32" s="458"/>
      <c r="FH32" s="458"/>
      <c r="FI32" s="458"/>
      <c r="FJ32" s="458"/>
      <c r="FK32" s="458"/>
      <c r="FL32" s="533">
        <f t="shared" si="20"/>
        <v>0</v>
      </c>
      <c r="FM32" s="534"/>
      <c r="FN32" s="458"/>
      <c r="FO32" s="458"/>
      <c r="FP32" s="458"/>
      <c r="FQ32" s="458"/>
      <c r="FR32" s="458"/>
      <c r="FS32" s="458"/>
      <c r="FT32" s="458"/>
      <c r="FU32" s="458"/>
      <c r="FV32" s="458"/>
      <c r="FW32" s="458"/>
      <c r="FX32" s="458"/>
      <c r="FY32" s="458"/>
      <c r="FZ32" s="458"/>
      <c r="GA32" s="458"/>
      <c r="GB32" s="458"/>
      <c r="GC32" s="458"/>
      <c r="GD32" s="458"/>
      <c r="GE32" s="535">
        <f t="shared" si="21"/>
        <v>0</v>
      </c>
      <c r="GF32" s="534"/>
      <c r="GG32" s="458"/>
      <c r="GH32" s="458"/>
      <c r="GI32" s="458"/>
      <c r="GJ32" s="458"/>
      <c r="GK32" s="458"/>
      <c r="GL32" s="458"/>
      <c r="GM32" s="458"/>
      <c r="GN32" s="458"/>
      <c r="GO32" s="458">
        <v>928.1</v>
      </c>
      <c r="GP32" s="458"/>
      <c r="GQ32" s="458"/>
      <c r="GR32" s="458"/>
      <c r="GS32" s="458"/>
      <c r="GT32" s="458"/>
      <c r="GU32" s="458"/>
      <c r="GV32" s="458"/>
      <c r="GW32" s="458"/>
      <c r="GX32" s="535">
        <f t="shared" si="59"/>
        <v>928.1</v>
      </c>
      <c r="GY32" s="30">
        <f t="shared" si="14"/>
        <v>8131.8</v>
      </c>
    </row>
    <row r="33" spans="2:207" s="31" customFormat="1" ht="11.15" customHeight="1">
      <c r="B33" s="72">
        <f>B32+1</f>
        <v>45164</v>
      </c>
      <c r="C33" s="458"/>
      <c r="D33" s="458"/>
      <c r="E33" s="458"/>
      <c r="F33" s="458"/>
      <c r="G33" s="458"/>
      <c r="H33" s="458"/>
      <c r="I33" s="458"/>
      <c r="J33" s="458"/>
      <c r="K33" s="458"/>
      <c r="L33" s="458"/>
      <c r="M33" s="458"/>
      <c r="N33" s="462">
        <f t="shared" si="12"/>
        <v>0</v>
      </c>
      <c r="O33" s="458"/>
      <c r="P33" s="458"/>
      <c r="Q33" s="458"/>
      <c r="R33" s="458"/>
      <c r="S33" s="458"/>
      <c r="T33" s="458"/>
      <c r="U33" s="458"/>
      <c r="V33" s="458"/>
      <c r="W33" s="458"/>
      <c r="X33" s="458"/>
      <c r="Y33" s="458"/>
      <c r="Z33" s="458"/>
      <c r="AA33" s="463">
        <f t="shared" ref="AA33:AA38" si="60">SUM(O33:Z33)</f>
        <v>0</v>
      </c>
      <c r="AB33" s="458"/>
      <c r="AC33" s="458"/>
      <c r="AD33" s="458"/>
      <c r="AE33" s="458"/>
      <c r="AF33" s="458"/>
      <c r="AG33" s="458"/>
      <c r="AH33" s="458"/>
      <c r="AI33" s="458"/>
      <c r="AJ33" s="458"/>
      <c r="AK33" s="458"/>
      <c r="AL33" s="458"/>
      <c r="AM33" s="458"/>
      <c r="AN33" s="462">
        <f t="shared" ref="AN33:AN38" si="61">SUM(AB33:AM33)</f>
        <v>0</v>
      </c>
      <c r="AO33" s="458"/>
      <c r="AP33" s="458"/>
      <c r="AQ33" s="458"/>
      <c r="AR33" s="458"/>
      <c r="AS33" s="458"/>
      <c r="AT33" s="458"/>
      <c r="AU33" s="458"/>
      <c r="AV33" s="458"/>
      <c r="AW33" s="458"/>
      <c r="AX33" s="458"/>
      <c r="AY33" s="458"/>
      <c r="AZ33" s="458"/>
      <c r="BA33" s="458"/>
      <c r="BB33" s="458"/>
      <c r="BC33" s="462">
        <f>SUM(AO33:BB33)</f>
        <v>0</v>
      </c>
      <c r="BD33" s="532"/>
      <c r="BE33" s="459"/>
      <c r="BF33" s="459"/>
      <c r="BG33" s="459"/>
      <c r="BH33" s="459"/>
      <c r="BI33" s="459"/>
      <c r="BJ33" s="459"/>
      <c r="BK33" s="459"/>
      <c r="BL33" s="459"/>
      <c r="BM33" s="528"/>
      <c r="BN33" s="462">
        <f>SUM(BD33:BM33)</f>
        <v>0</v>
      </c>
      <c r="BO33" s="458"/>
      <c r="BP33" s="458"/>
      <c r="BQ33" s="458"/>
      <c r="BR33" s="458"/>
      <c r="BS33" s="458"/>
      <c r="BT33" s="458"/>
      <c r="BU33" s="458"/>
      <c r="BV33" s="458"/>
      <c r="BW33" s="458"/>
      <c r="BX33" s="458"/>
      <c r="BY33" s="458"/>
      <c r="BZ33" s="458"/>
      <c r="CA33" s="458"/>
      <c r="CB33" s="458"/>
      <c r="CC33" s="462">
        <f>SUM(BO33:CB33)</f>
        <v>0</v>
      </c>
      <c r="CD33" s="458"/>
      <c r="CE33" s="458"/>
      <c r="CF33" s="458"/>
      <c r="CG33" s="458"/>
      <c r="CH33" s="458"/>
      <c r="CI33" s="458"/>
      <c r="CJ33" s="458"/>
      <c r="CK33" s="458"/>
      <c r="CL33" s="458"/>
      <c r="CM33" s="458"/>
      <c r="CN33" s="458"/>
      <c r="CO33" s="458"/>
      <c r="CP33" s="462">
        <f>SUM(CD33:CO33)</f>
        <v>0</v>
      </c>
      <c r="CQ33" s="500">
        <f>N33+AA33+AN33+BC33+BN33+CC33+CP33</f>
        <v>0</v>
      </c>
      <c r="CR33" s="458"/>
      <c r="CS33" s="458"/>
      <c r="CT33" s="458"/>
      <c r="CU33" s="458"/>
      <c r="CV33" s="458"/>
      <c r="CW33" s="458"/>
      <c r="CX33" s="458"/>
      <c r="CY33" s="458"/>
      <c r="CZ33" s="458"/>
      <c r="DA33" s="458"/>
      <c r="DB33" s="458"/>
      <c r="DC33" s="458"/>
      <c r="DD33" s="458"/>
      <c r="DE33" s="458"/>
      <c r="DF33" s="458"/>
      <c r="DG33" s="458"/>
      <c r="DH33" s="458"/>
      <c r="DI33" s="463">
        <f t="shared" si="13"/>
        <v>0</v>
      </c>
      <c r="DJ33" s="458"/>
      <c r="DK33" s="458"/>
      <c r="DL33" s="458"/>
      <c r="DM33" s="458"/>
      <c r="DN33" s="458"/>
      <c r="DO33" s="458"/>
      <c r="DP33" s="458"/>
      <c r="DQ33" s="458"/>
      <c r="DR33" s="458"/>
      <c r="DS33" s="458"/>
      <c r="DT33" s="458"/>
      <c r="DU33" s="458"/>
      <c r="DV33" s="458"/>
      <c r="DW33" s="458"/>
      <c r="DX33" s="458"/>
      <c r="DY33" s="458"/>
      <c r="DZ33" s="458"/>
      <c r="EA33" s="463">
        <f>SUM(DJ33:DZ33)</f>
        <v>0</v>
      </c>
      <c r="EB33" s="458"/>
      <c r="EC33" s="458"/>
      <c r="ED33" s="458"/>
      <c r="EE33" s="458"/>
      <c r="EF33" s="458"/>
      <c r="EG33" s="458"/>
      <c r="EH33" s="458"/>
      <c r="EI33" s="458"/>
      <c r="EJ33" s="458"/>
      <c r="EK33" s="458"/>
      <c r="EL33" s="458"/>
      <c r="EM33" s="458"/>
      <c r="EN33" s="458"/>
      <c r="EO33" s="458"/>
      <c r="EP33" s="458"/>
      <c r="EQ33" s="458"/>
      <c r="ER33" s="458"/>
      <c r="ES33" s="462">
        <f>SUM(EB33:ER33)</f>
        <v>0</v>
      </c>
      <c r="ET33" s="458"/>
      <c r="EU33" s="458"/>
      <c r="EV33" s="458"/>
      <c r="EW33" s="458"/>
      <c r="EX33" s="458"/>
      <c r="EY33" s="458"/>
      <c r="EZ33" s="458"/>
      <c r="FA33" s="458"/>
      <c r="FB33" s="458"/>
      <c r="FC33" s="458"/>
      <c r="FD33" s="458"/>
      <c r="FE33" s="458"/>
      <c r="FF33" s="458"/>
      <c r="FG33" s="458"/>
      <c r="FH33" s="458"/>
      <c r="FI33" s="458"/>
      <c r="FJ33" s="458"/>
      <c r="FK33" s="458"/>
      <c r="FL33" s="533">
        <f t="shared" si="20"/>
        <v>0</v>
      </c>
      <c r="FM33" s="534"/>
      <c r="FN33" s="458"/>
      <c r="FO33" s="458"/>
      <c r="FP33" s="458"/>
      <c r="FQ33" s="458"/>
      <c r="FR33" s="458"/>
      <c r="FS33" s="458"/>
      <c r="FT33" s="458"/>
      <c r="FU33" s="458"/>
      <c r="FV33" s="458"/>
      <c r="FW33" s="458"/>
      <c r="FX33" s="458"/>
      <c r="FY33" s="458"/>
      <c r="FZ33" s="458"/>
      <c r="GA33" s="458"/>
      <c r="GB33" s="458"/>
      <c r="GC33" s="458"/>
      <c r="GD33" s="458"/>
      <c r="GE33" s="535">
        <f t="shared" si="21"/>
        <v>0</v>
      </c>
      <c r="GF33" s="534"/>
      <c r="GG33" s="458"/>
      <c r="GH33" s="458"/>
      <c r="GI33" s="458"/>
      <c r="GJ33" s="458"/>
      <c r="GK33" s="458"/>
      <c r="GL33" s="458"/>
      <c r="GM33" s="458"/>
      <c r="GN33" s="458"/>
      <c r="GO33" s="458"/>
      <c r="GP33" s="458"/>
      <c r="GQ33" s="458"/>
      <c r="GR33" s="458"/>
      <c r="GS33" s="458"/>
      <c r="GT33" s="458"/>
      <c r="GU33" s="458"/>
      <c r="GV33" s="458"/>
      <c r="GW33" s="458"/>
      <c r="GX33" s="535">
        <f t="shared" si="59"/>
        <v>0</v>
      </c>
      <c r="GY33" s="30">
        <f t="shared" si="14"/>
        <v>0</v>
      </c>
    </row>
    <row r="34" spans="2:207" s="31" customFormat="1" ht="11.15" customHeight="1">
      <c r="B34" s="72">
        <f t="shared" si="15"/>
        <v>45165</v>
      </c>
      <c r="C34" s="458"/>
      <c r="D34" s="458"/>
      <c r="E34" s="458"/>
      <c r="F34" s="458"/>
      <c r="G34" s="458"/>
      <c r="H34" s="458"/>
      <c r="I34" s="458"/>
      <c r="J34" s="458"/>
      <c r="K34" s="458"/>
      <c r="L34" s="458"/>
      <c r="M34" s="458"/>
      <c r="N34" s="462">
        <f t="shared" si="12"/>
        <v>0</v>
      </c>
      <c r="O34" s="458"/>
      <c r="P34" s="458"/>
      <c r="Q34" s="458"/>
      <c r="R34" s="458"/>
      <c r="S34" s="458"/>
      <c r="T34" s="458"/>
      <c r="U34" s="458"/>
      <c r="V34" s="458"/>
      <c r="W34" s="458"/>
      <c r="X34" s="458"/>
      <c r="Y34" s="458"/>
      <c r="Z34" s="458"/>
      <c r="AA34" s="463">
        <f t="shared" si="60"/>
        <v>0</v>
      </c>
      <c r="AB34" s="458"/>
      <c r="AC34" s="458"/>
      <c r="AD34" s="458"/>
      <c r="AE34" s="458"/>
      <c r="AF34" s="458"/>
      <c r="AG34" s="458"/>
      <c r="AH34" s="458"/>
      <c r="AI34" s="458"/>
      <c r="AJ34" s="458"/>
      <c r="AK34" s="458"/>
      <c r="AL34" s="458"/>
      <c r="AM34" s="458"/>
      <c r="AN34" s="462">
        <f t="shared" si="61"/>
        <v>0</v>
      </c>
      <c r="AO34" s="458"/>
      <c r="AP34" s="458"/>
      <c r="AQ34" s="458"/>
      <c r="AR34" s="458"/>
      <c r="AS34" s="458"/>
      <c r="AT34" s="458"/>
      <c r="AU34" s="458"/>
      <c r="AV34" s="458"/>
      <c r="AW34" s="458"/>
      <c r="AX34" s="458"/>
      <c r="AY34" s="458"/>
      <c r="AZ34" s="458"/>
      <c r="BA34" s="458"/>
      <c r="BB34" s="458"/>
      <c r="BC34" s="462">
        <f>SUM(AO34:BB34)</f>
        <v>0</v>
      </c>
      <c r="BD34" s="532"/>
      <c r="BE34" s="459"/>
      <c r="BF34" s="459"/>
      <c r="BG34" s="459"/>
      <c r="BH34" s="459"/>
      <c r="BI34" s="459"/>
      <c r="BJ34" s="459"/>
      <c r="BK34" s="459"/>
      <c r="BL34" s="459"/>
      <c r="BM34" s="528"/>
      <c r="BN34" s="462">
        <f>SUM(BD34:BM34)</f>
        <v>0</v>
      </c>
      <c r="BO34" s="458"/>
      <c r="BP34" s="458"/>
      <c r="BQ34" s="458"/>
      <c r="BR34" s="458"/>
      <c r="BS34" s="458"/>
      <c r="BT34" s="458"/>
      <c r="BU34" s="458"/>
      <c r="BV34" s="458"/>
      <c r="BW34" s="458"/>
      <c r="BX34" s="458"/>
      <c r="BY34" s="458"/>
      <c r="BZ34" s="458"/>
      <c r="CA34" s="458"/>
      <c r="CB34" s="458"/>
      <c r="CC34" s="462">
        <f>SUM(BO34:CB34)</f>
        <v>0</v>
      </c>
      <c r="CD34" s="458"/>
      <c r="CE34" s="458"/>
      <c r="CF34" s="458"/>
      <c r="CG34" s="458"/>
      <c r="CH34" s="458"/>
      <c r="CI34" s="458"/>
      <c r="CJ34" s="458"/>
      <c r="CK34" s="458"/>
      <c r="CL34" s="458"/>
      <c r="CM34" s="458"/>
      <c r="CN34" s="458"/>
      <c r="CO34" s="458"/>
      <c r="CP34" s="462">
        <f>SUM(CD34:CO34)</f>
        <v>0</v>
      </c>
      <c r="CQ34" s="500">
        <f>N34+AA34+AN34+BC34+BN34+CC34+CP34</f>
        <v>0</v>
      </c>
      <c r="CR34" s="458"/>
      <c r="CS34" s="458"/>
      <c r="CT34" s="458"/>
      <c r="CU34" s="458"/>
      <c r="CV34" s="458"/>
      <c r="CW34" s="458"/>
      <c r="CX34" s="458"/>
      <c r="CY34" s="458"/>
      <c r="CZ34" s="458"/>
      <c r="DA34" s="458"/>
      <c r="DB34" s="458"/>
      <c r="DC34" s="458"/>
      <c r="DD34" s="458"/>
      <c r="DE34" s="458"/>
      <c r="DF34" s="458"/>
      <c r="DG34" s="458"/>
      <c r="DH34" s="458"/>
      <c r="DI34" s="463">
        <f t="shared" si="13"/>
        <v>0</v>
      </c>
      <c r="DJ34" s="458"/>
      <c r="DK34" s="458"/>
      <c r="DL34" s="458"/>
      <c r="DM34" s="458"/>
      <c r="DN34" s="458"/>
      <c r="DO34" s="458"/>
      <c r="DP34" s="458"/>
      <c r="DQ34" s="458"/>
      <c r="DR34" s="458"/>
      <c r="DS34" s="458"/>
      <c r="DT34" s="458"/>
      <c r="DU34" s="458"/>
      <c r="DV34" s="458"/>
      <c r="DW34" s="458"/>
      <c r="DX34" s="458"/>
      <c r="DY34" s="458"/>
      <c r="DZ34" s="458"/>
      <c r="EA34" s="463">
        <f>SUM(DJ34:DZ34)</f>
        <v>0</v>
      </c>
      <c r="EB34" s="458"/>
      <c r="EC34" s="458"/>
      <c r="ED34" s="458"/>
      <c r="EE34" s="458"/>
      <c r="EF34" s="458"/>
      <c r="EG34" s="458"/>
      <c r="EH34" s="458"/>
      <c r="EI34" s="458"/>
      <c r="EJ34" s="458"/>
      <c r="EK34" s="458"/>
      <c r="EL34" s="458"/>
      <c r="EM34" s="458"/>
      <c r="EN34" s="458"/>
      <c r="EO34" s="458"/>
      <c r="EP34" s="458"/>
      <c r="EQ34" s="458"/>
      <c r="ER34" s="458"/>
      <c r="ES34" s="462">
        <f>SUM(EB34:ER34)</f>
        <v>0</v>
      </c>
      <c r="ET34" s="458"/>
      <c r="EU34" s="458"/>
      <c r="EV34" s="458"/>
      <c r="EW34" s="458"/>
      <c r="EX34" s="458"/>
      <c r="EY34" s="458"/>
      <c r="EZ34" s="458"/>
      <c r="FA34" s="458"/>
      <c r="FB34" s="458"/>
      <c r="FC34" s="458"/>
      <c r="FD34" s="458"/>
      <c r="FE34" s="458"/>
      <c r="FF34" s="458"/>
      <c r="FG34" s="458"/>
      <c r="FH34" s="458"/>
      <c r="FI34" s="458"/>
      <c r="FJ34" s="458"/>
      <c r="FK34" s="458"/>
      <c r="FL34" s="533">
        <f>SUM(ET34:FK34)</f>
        <v>0</v>
      </c>
      <c r="FM34" s="534"/>
      <c r="FN34" s="458"/>
      <c r="FO34" s="458"/>
      <c r="FP34" s="458"/>
      <c r="FQ34" s="458"/>
      <c r="FR34" s="458"/>
      <c r="FS34" s="458"/>
      <c r="FT34" s="458"/>
      <c r="FU34" s="458"/>
      <c r="FV34" s="458"/>
      <c r="FW34" s="458"/>
      <c r="FX34" s="458"/>
      <c r="FY34" s="458"/>
      <c r="FZ34" s="458"/>
      <c r="GA34" s="458"/>
      <c r="GB34" s="458"/>
      <c r="GC34" s="458"/>
      <c r="GD34" s="458"/>
      <c r="GE34" s="535">
        <f>SUM(FM34:GD34)</f>
        <v>0</v>
      </c>
      <c r="GF34" s="534"/>
      <c r="GG34" s="458"/>
      <c r="GH34" s="458"/>
      <c r="GI34" s="458"/>
      <c r="GJ34" s="458"/>
      <c r="GK34" s="458"/>
      <c r="GL34" s="458"/>
      <c r="GM34" s="458"/>
      <c r="GN34" s="458"/>
      <c r="GO34" s="458"/>
      <c r="GP34" s="458"/>
      <c r="GQ34" s="458"/>
      <c r="GR34" s="458"/>
      <c r="GS34" s="458"/>
      <c r="GT34" s="458"/>
      <c r="GU34" s="458"/>
      <c r="GV34" s="458"/>
      <c r="GW34" s="458"/>
      <c r="GX34" s="535">
        <f>SUM(GF34:GW34)</f>
        <v>0</v>
      </c>
      <c r="GY34" s="30">
        <f t="shared" si="14"/>
        <v>0</v>
      </c>
    </row>
    <row r="35" spans="2:207" s="31" customFormat="1" ht="11.15" customHeight="1">
      <c r="B35" s="72">
        <f t="shared" si="15"/>
        <v>45166</v>
      </c>
      <c r="C35" s="458"/>
      <c r="D35" s="458"/>
      <c r="E35" s="458"/>
      <c r="F35" s="458"/>
      <c r="G35" s="458"/>
      <c r="H35" s="458"/>
      <c r="I35" s="458"/>
      <c r="J35" s="458"/>
      <c r="K35" s="458"/>
      <c r="L35" s="458"/>
      <c r="M35" s="458"/>
      <c r="N35" s="462">
        <f t="shared" si="12"/>
        <v>0</v>
      </c>
      <c r="O35" s="458"/>
      <c r="P35" s="458">
        <v>638.29999999999995</v>
      </c>
      <c r="Q35" s="458">
        <v>1619.7</v>
      </c>
      <c r="R35" s="458"/>
      <c r="S35" s="458"/>
      <c r="T35" s="458"/>
      <c r="U35" s="458"/>
      <c r="V35" s="458"/>
      <c r="W35" s="458"/>
      <c r="X35" s="458"/>
      <c r="Y35" s="458"/>
      <c r="Z35" s="458"/>
      <c r="AA35" s="463">
        <f t="shared" si="60"/>
        <v>2258</v>
      </c>
      <c r="AB35" s="458"/>
      <c r="AC35" s="458"/>
      <c r="AD35" s="458"/>
      <c r="AE35" s="458"/>
      <c r="AF35" s="458"/>
      <c r="AG35" s="458">
        <v>2997.8</v>
      </c>
      <c r="AH35" s="458"/>
      <c r="AI35" s="458">
        <v>2670.3</v>
      </c>
      <c r="AJ35" s="458"/>
      <c r="AK35" s="458"/>
      <c r="AL35" s="458"/>
      <c r="AM35" s="458"/>
      <c r="AN35" s="462">
        <f t="shared" si="61"/>
        <v>5668.1</v>
      </c>
      <c r="AO35" s="458"/>
      <c r="AP35" s="458"/>
      <c r="AQ35" s="458"/>
      <c r="AR35" s="458"/>
      <c r="AS35" s="458"/>
      <c r="AT35" s="458"/>
      <c r="AU35" s="458"/>
      <c r="AV35" s="458"/>
      <c r="AW35" s="458"/>
      <c r="AX35" s="458"/>
      <c r="AY35" s="458"/>
      <c r="AZ35" s="458"/>
      <c r="BA35" s="458"/>
      <c r="BB35" s="458"/>
      <c r="BC35" s="462">
        <f t="shared" si="40"/>
        <v>0</v>
      </c>
      <c r="BD35" s="532"/>
      <c r="BE35" s="459"/>
      <c r="BF35" s="459"/>
      <c r="BG35" s="459"/>
      <c r="BH35" s="459"/>
      <c r="BI35" s="459"/>
      <c r="BJ35" s="459"/>
      <c r="BK35" s="459"/>
      <c r="BL35" s="459"/>
      <c r="BM35" s="528"/>
      <c r="BN35" s="462">
        <f t="shared" si="41"/>
        <v>0</v>
      </c>
      <c r="BO35" s="458"/>
      <c r="BP35" s="458"/>
      <c r="BQ35" s="458"/>
      <c r="BR35" s="458"/>
      <c r="BS35" s="458"/>
      <c r="BT35" s="458"/>
      <c r="BU35" s="458"/>
      <c r="BV35" s="458"/>
      <c r="BW35" s="458"/>
      <c r="BX35" s="458"/>
      <c r="BY35" s="458"/>
      <c r="BZ35" s="458"/>
      <c r="CA35" s="458">
        <v>3408.7</v>
      </c>
      <c r="CB35" s="458"/>
      <c r="CC35" s="462">
        <f t="shared" si="17"/>
        <v>3408.7</v>
      </c>
      <c r="CD35" s="458"/>
      <c r="CE35" s="458"/>
      <c r="CF35" s="458"/>
      <c r="CG35" s="458"/>
      <c r="CH35" s="458"/>
      <c r="CI35" s="458"/>
      <c r="CJ35" s="458"/>
      <c r="CK35" s="458"/>
      <c r="CL35" s="458"/>
      <c r="CM35" s="458"/>
      <c r="CN35" s="458"/>
      <c r="CO35" s="458"/>
      <c r="CP35" s="462">
        <f t="shared" si="42"/>
        <v>0</v>
      </c>
      <c r="CQ35" s="500">
        <f t="shared" si="39"/>
        <v>11334.8</v>
      </c>
      <c r="CR35" s="458"/>
      <c r="CS35" s="458"/>
      <c r="CT35" s="458"/>
      <c r="CU35" s="458"/>
      <c r="CV35" s="458"/>
      <c r="CW35" s="458"/>
      <c r="CX35" s="458"/>
      <c r="CY35" s="458"/>
      <c r="CZ35" s="458"/>
      <c r="DA35" s="458"/>
      <c r="DB35" s="458"/>
      <c r="DC35" s="458"/>
      <c r="DD35" s="458"/>
      <c r="DE35" s="458"/>
      <c r="DF35" s="458"/>
      <c r="DG35" s="458"/>
      <c r="DH35" s="458"/>
      <c r="DI35" s="463">
        <f t="shared" si="13"/>
        <v>0</v>
      </c>
      <c r="DJ35" s="458"/>
      <c r="DK35" s="458"/>
      <c r="DL35" s="458"/>
      <c r="DM35" s="458"/>
      <c r="DN35" s="458"/>
      <c r="DO35" s="458"/>
      <c r="DP35" s="458"/>
      <c r="DQ35" s="458"/>
      <c r="DR35" s="458"/>
      <c r="DS35" s="458"/>
      <c r="DT35" s="458"/>
      <c r="DU35" s="458"/>
      <c r="DV35" s="458"/>
      <c r="DW35" s="458"/>
      <c r="DX35" s="458"/>
      <c r="DY35" s="458"/>
      <c r="DZ35" s="458"/>
      <c r="EA35" s="463">
        <f t="shared" si="18"/>
        <v>0</v>
      </c>
      <c r="EB35" s="458"/>
      <c r="EC35" s="458"/>
      <c r="ED35" s="458"/>
      <c r="EE35" s="458"/>
      <c r="EF35" s="458"/>
      <c r="EG35" s="458"/>
      <c r="EH35" s="458"/>
      <c r="EI35" s="458"/>
      <c r="EJ35" s="458"/>
      <c r="EK35" s="458"/>
      <c r="EL35" s="458"/>
      <c r="EM35" s="458"/>
      <c r="EN35" s="458"/>
      <c r="EO35" s="458"/>
      <c r="EP35" s="458"/>
      <c r="EQ35" s="458"/>
      <c r="ER35" s="458"/>
      <c r="ES35" s="462">
        <f t="shared" si="19"/>
        <v>0</v>
      </c>
      <c r="ET35" s="458"/>
      <c r="EU35" s="458"/>
      <c r="EV35" s="458"/>
      <c r="EW35" s="458"/>
      <c r="EX35" s="458"/>
      <c r="EY35" s="458"/>
      <c r="EZ35" s="458"/>
      <c r="FA35" s="458"/>
      <c r="FB35" s="458"/>
      <c r="FC35" s="458"/>
      <c r="FD35" s="458"/>
      <c r="FE35" s="458"/>
      <c r="FF35" s="458"/>
      <c r="FG35" s="458"/>
      <c r="FH35" s="458"/>
      <c r="FI35" s="458"/>
      <c r="FJ35" s="458"/>
      <c r="FK35" s="458"/>
      <c r="FL35" s="533">
        <f t="shared" si="20"/>
        <v>0</v>
      </c>
      <c r="FM35" s="534"/>
      <c r="FN35" s="458"/>
      <c r="FO35" s="458"/>
      <c r="FP35" s="458"/>
      <c r="FQ35" s="458"/>
      <c r="FR35" s="458"/>
      <c r="FS35" s="458"/>
      <c r="FT35" s="458"/>
      <c r="FU35" s="458"/>
      <c r="FV35" s="458"/>
      <c r="FW35" s="458"/>
      <c r="FX35" s="458"/>
      <c r="FY35" s="458"/>
      <c r="FZ35" s="458"/>
      <c r="GA35" s="458"/>
      <c r="GB35" s="458"/>
      <c r="GC35" s="458"/>
      <c r="GD35" s="458"/>
      <c r="GE35" s="535">
        <f t="shared" si="21"/>
        <v>0</v>
      </c>
      <c r="GF35" s="534"/>
      <c r="GG35" s="458"/>
      <c r="GH35" s="458"/>
      <c r="GI35" s="458"/>
      <c r="GJ35" s="458"/>
      <c r="GK35" s="458"/>
      <c r="GL35" s="458"/>
      <c r="GM35" s="458"/>
      <c r="GN35" s="458"/>
      <c r="GO35" s="458">
        <v>79.099999999999994</v>
      </c>
      <c r="GP35" s="458"/>
      <c r="GQ35" s="458"/>
      <c r="GR35" s="458"/>
      <c r="GS35" s="458"/>
      <c r="GT35" s="458"/>
      <c r="GU35" s="458">
        <v>132.80000000000001</v>
      </c>
      <c r="GV35" s="458"/>
      <c r="GW35" s="458"/>
      <c r="GX35" s="535">
        <f t="shared" si="59"/>
        <v>211.9</v>
      </c>
      <c r="GY35" s="30">
        <f t="shared" si="14"/>
        <v>11546.699999999999</v>
      </c>
    </row>
    <row r="36" spans="2:207" s="31" customFormat="1" ht="11.15" customHeight="1">
      <c r="B36" s="72">
        <f t="shared" si="15"/>
        <v>45167</v>
      </c>
      <c r="C36" s="458"/>
      <c r="D36" s="458"/>
      <c r="E36" s="458"/>
      <c r="F36" s="458"/>
      <c r="G36" s="458"/>
      <c r="H36" s="458"/>
      <c r="I36" s="458"/>
      <c r="J36" s="458"/>
      <c r="K36" s="458"/>
      <c r="L36" s="458"/>
      <c r="M36" s="458"/>
      <c r="N36" s="462">
        <f t="shared" si="12"/>
        <v>0</v>
      </c>
      <c r="O36" s="458"/>
      <c r="P36" s="458"/>
      <c r="Q36" s="458"/>
      <c r="R36" s="458"/>
      <c r="S36" s="458"/>
      <c r="T36" s="458"/>
      <c r="U36" s="458"/>
      <c r="V36" s="458"/>
      <c r="W36" s="458"/>
      <c r="X36" s="458"/>
      <c r="Y36" s="458"/>
      <c r="Z36" s="458"/>
      <c r="AA36" s="463">
        <f t="shared" si="60"/>
        <v>0</v>
      </c>
      <c r="AB36" s="458"/>
      <c r="AC36" s="458"/>
      <c r="AD36" s="458"/>
      <c r="AE36" s="458"/>
      <c r="AF36" s="458"/>
      <c r="AG36" s="458"/>
      <c r="AH36" s="458"/>
      <c r="AI36" s="458"/>
      <c r="AJ36" s="458"/>
      <c r="AK36" s="458"/>
      <c r="AL36" s="458"/>
      <c r="AM36" s="458"/>
      <c r="AN36" s="462">
        <f t="shared" si="61"/>
        <v>0</v>
      </c>
      <c r="AO36" s="458"/>
      <c r="AP36" s="458"/>
      <c r="AQ36" s="458"/>
      <c r="AR36" s="458"/>
      <c r="AS36" s="458"/>
      <c r="AT36" s="458"/>
      <c r="AU36" s="458"/>
      <c r="AV36" s="458"/>
      <c r="AW36" s="458"/>
      <c r="AX36" s="458"/>
      <c r="AY36" s="458"/>
      <c r="AZ36" s="458"/>
      <c r="BA36" s="458"/>
      <c r="BB36" s="458"/>
      <c r="BC36" s="462">
        <f t="shared" si="40"/>
        <v>0</v>
      </c>
      <c r="BD36" s="532"/>
      <c r="BE36" s="459"/>
      <c r="BF36" s="459"/>
      <c r="BG36" s="459"/>
      <c r="BH36" s="459"/>
      <c r="BI36" s="459"/>
      <c r="BJ36" s="459"/>
      <c r="BK36" s="459"/>
      <c r="BL36" s="459"/>
      <c r="BM36" s="528"/>
      <c r="BN36" s="462">
        <f t="shared" si="41"/>
        <v>0</v>
      </c>
      <c r="BO36" s="458"/>
      <c r="BP36" s="458"/>
      <c r="BQ36" s="458"/>
      <c r="BR36" s="458"/>
      <c r="BS36" s="458"/>
      <c r="BT36" s="458"/>
      <c r="BU36" s="458"/>
      <c r="BV36" s="458"/>
      <c r="BW36" s="458"/>
      <c r="BX36" s="458"/>
      <c r="BY36" s="458"/>
      <c r="BZ36" s="458"/>
      <c r="CA36" s="458"/>
      <c r="CB36" s="458"/>
      <c r="CC36" s="462">
        <f t="shared" si="17"/>
        <v>0</v>
      </c>
      <c r="CD36" s="458"/>
      <c r="CE36" s="458"/>
      <c r="CF36" s="458"/>
      <c r="CG36" s="458"/>
      <c r="CH36" s="458"/>
      <c r="CI36" s="458"/>
      <c r="CJ36" s="458"/>
      <c r="CK36" s="458"/>
      <c r="CL36" s="458"/>
      <c r="CM36" s="458"/>
      <c r="CN36" s="458"/>
      <c r="CO36" s="458"/>
      <c r="CP36" s="462">
        <f t="shared" si="42"/>
        <v>0</v>
      </c>
      <c r="CQ36" s="500">
        <f t="shared" si="39"/>
        <v>0</v>
      </c>
      <c r="CR36" s="458"/>
      <c r="CS36" s="458"/>
      <c r="CT36" s="458"/>
      <c r="CU36" s="458"/>
      <c r="CV36" s="458"/>
      <c r="CW36" s="458"/>
      <c r="CX36" s="458"/>
      <c r="CY36" s="458"/>
      <c r="CZ36" s="458"/>
      <c r="DA36" s="458"/>
      <c r="DB36" s="458"/>
      <c r="DC36" s="458"/>
      <c r="DD36" s="458"/>
      <c r="DE36" s="458"/>
      <c r="DF36" s="458"/>
      <c r="DG36" s="458"/>
      <c r="DH36" s="458"/>
      <c r="DI36" s="463">
        <f t="shared" si="13"/>
        <v>0</v>
      </c>
      <c r="DJ36" s="458"/>
      <c r="DK36" s="458"/>
      <c r="DL36" s="458"/>
      <c r="DM36" s="458"/>
      <c r="DN36" s="458"/>
      <c r="DO36" s="458"/>
      <c r="DP36" s="458"/>
      <c r="DQ36" s="458"/>
      <c r="DR36" s="458"/>
      <c r="DS36" s="458"/>
      <c r="DT36" s="458"/>
      <c r="DU36" s="458"/>
      <c r="DV36" s="458"/>
      <c r="DW36" s="458"/>
      <c r="DX36" s="458"/>
      <c r="DY36" s="458"/>
      <c r="DZ36" s="458"/>
      <c r="EA36" s="463">
        <f t="shared" si="18"/>
        <v>0</v>
      </c>
      <c r="EB36" s="458"/>
      <c r="EC36" s="458"/>
      <c r="ED36" s="458"/>
      <c r="EE36" s="458"/>
      <c r="EF36" s="458"/>
      <c r="EG36" s="458"/>
      <c r="EH36" s="458"/>
      <c r="EI36" s="458"/>
      <c r="EJ36" s="458"/>
      <c r="EK36" s="458"/>
      <c r="EL36" s="458"/>
      <c r="EM36" s="458"/>
      <c r="EN36" s="458"/>
      <c r="EO36" s="458"/>
      <c r="EP36" s="458"/>
      <c r="EQ36" s="458"/>
      <c r="ER36" s="458"/>
      <c r="ES36" s="462">
        <f t="shared" si="19"/>
        <v>0</v>
      </c>
      <c r="ET36" s="458"/>
      <c r="EU36" s="458"/>
      <c r="EV36" s="458"/>
      <c r="EW36" s="458"/>
      <c r="EX36" s="458"/>
      <c r="EY36" s="458"/>
      <c r="EZ36" s="458"/>
      <c r="FA36" s="458"/>
      <c r="FB36" s="458"/>
      <c r="FC36" s="458"/>
      <c r="FD36" s="458"/>
      <c r="FE36" s="458"/>
      <c r="FF36" s="458"/>
      <c r="FG36" s="458"/>
      <c r="FH36" s="458"/>
      <c r="FI36" s="458"/>
      <c r="FJ36" s="458"/>
      <c r="FK36" s="458"/>
      <c r="FL36" s="533">
        <f t="shared" si="20"/>
        <v>0</v>
      </c>
      <c r="FM36" s="534"/>
      <c r="FN36" s="458"/>
      <c r="FO36" s="458"/>
      <c r="FP36" s="458"/>
      <c r="FQ36" s="458"/>
      <c r="FR36" s="458"/>
      <c r="FS36" s="458"/>
      <c r="FT36" s="458"/>
      <c r="FU36" s="458"/>
      <c r="FV36" s="458"/>
      <c r="FW36" s="458"/>
      <c r="FX36" s="458"/>
      <c r="FY36" s="458"/>
      <c r="FZ36" s="458"/>
      <c r="GA36" s="458"/>
      <c r="GB36" s="458"/>
      <c r="GC36" s="458"/>
      <c r="GD36" s="458"/>
      <c r="GE36" s="535">
        <f t="shared" si="21"/>
        <v>0</v>
      </c>
      <c r="GF36" s="534"/>
      <c r="GG36" s="458"/>
      <c r="GH36" s="458"/>
      <c r="GI36" s="458"/>
      <c r="GJ36" s="458"/>
      <c r="GK36" s="458"/>
      <c r="GL36" s="458"/>
      <c r="GM36" s="458"/>
      <c r="GN36" s="458"/>
      <c r="GO36" s="458"/>
      <c r="GP36" s="458"/>
      <c r="GQ36" s="458"/>
      <c r="GR36" s="458"/>
      <c r="GS36" s="458"/>
      <c r="GT36" s="458"/>
      <c r="GU36" s="458"/>
      <c r="GV36" s="458"/>
      <c r="GW36" s="458"/>
      <c r="GX36" s="535">
        <f t="shared" si="59"/>
        <v>0</v>
      </c>
      <c r="GY36" s="30">
        <f>CQ36+GX36</f>
        <v>0</v>
      </c>
    </row>
    <row r="37" spans="2:207" s="31" customFormat="1" ht="11.15" customHeight="1">
      <c r="B37" s="72">
        <f>B36+1</f>
        <v>45168</v>
      </c>
      <c r="C37" s="458"/>
      <c r="D37" s="458"/>
      <c r="E37" s="458"/>
      <c r="F37" s="458"/>
      <c r="G37" s="458"/>
      <c r="H37" s="458"/>
      <c r="I37" s="458"/>
      <c r="J37" s="458"/>
      <c r="K37" s="458"/>
      <c r="L37" s="458"/>
      <c r="M37" s="458"/>
      <c r="N37" s="462">
        <f t="shared" si="12"/>
        <v>0</v>
      </c>
      <c r="O37" s="458"/>
      <c r="P37" s="458"/>
      <c r="Q37" s="458"/>
      <c r="R37" s="458"/>
      <c r="S37" s="458"/>
      <c r="T37" s="458"/>
      <c r="U37" s="458"/>
      <c r="V37" s="458"/>
      <c r="W37" s="458"/>
      <c r="X37" s="458"/>
      <c r="Y37" s="458"/>
      <c r="Z37" s="458"/>
      <c r="AA37" s="463">
        <f t="shared" si="60"/>
        <v>0</v>
      </c>
      <c r="AB37" s="458"/>
      <c r="AC37" s="458"/>
      <c r="AD37" s="458"/>
      <c r="AE37" s="458"/>
      <c r="AF37" s="458"/>
      <c r="AG37" s="458"/>
      <c r="AH37" s="458"/>
      <c r="AI37" s="458"/>
      <c r="AJ37" s="458"/>
      <c r="AK37" s="458"/>
      <c r="AL37" s="458"/>
      <c r="AM37" s="458"/>
      <c r="AN37" s="462">
        <f t="shared" si="61"/>
        <v>0</v>
      </c>
      <c r="AO37" s="458"/>
      <c r="AP37" s="458"/>
      <c r="AQ37" s="458"/>
      <c r="AR37" s="458"/>
      <c r="AS37" s="458"/>
      <c r="AT37" s="458"/>
      <c r="AU37" s="458"/>
      <c r="AV37" s="458"/>
      <c r="AW37" s="458"/>
      <c r="AX37" s="458"/>
      <c r="AY37" s="458"/>
      <c r="AZ37" s="458"/>
      <c r="BA37" s="458"/>
      <c r="BB37" s="458"/>
      <c r="BC37" s="462">
        <f>SUM(AO37:BB37)</f>
        <v>0</v>
      </c>
      <c r="BD37" s="532"/>
      <c r="BE37" s="459"/>
      <c r="BF37" s="459"/>
      <c r="BG37" s="459"/>
      <c r="BH37" s="459"/>
      <c r="BI37" s="459"/>
      <c r="BJ37" s="459"/>
      <c r="BK37" s="459"/>
      <c r="BL37" s="459"/>
      <c r="BM37" s="528"/>
      <c r="BN37" s="462">
        <f>SUM(BD37:BM37)</f>
        <v>0</v>
      </c>
      <c r="BO37" s="458"/>
      <c r="BP37" s="458"/>
      <c r="BQ37" s="458"/>
      <c r="BR37" s="458"/>
      <c r="BS37" s="458"/>
      <c r="BT37" s="458"/>
      <c r="BU37" s="458"/>
      <c r="BV37" s="458"/>
      <c r="BW37" s="458"/>
      <c r="BX37" s="458"/>
      <c r="BY37" s="458"/>
      <c r="BZ37" s="458"/>
      <c r="CA37" s="458"/>
      <c r="CB37" s="458"/>
      <c r="CC37" s="462">
        <f>SUM(BO37:CB37)</f>
        <v>0</v>
      </c>
      <c r="CD37" s="458"/>
      <c r="CE37" s="458"/>
      <c r="CF37" s="458"/>
      <c r="CG37" s="458"/>
      <c r="CH37" s="458"/>
      <c r="CI37" s="458"/>
      <c r="CJ37" s="458"/>
      <c r="CK37" s="458"/>
      <c r="CL37" s="458"/>
      <c r="CM37" s="458"/>
      <c r="CN37" s="458"/>
      <c r="CO37" s="458"/>
      <c r="CP37" s="462">
        <f>SUM(CD37:CO37)</f>
        <v>0</v>
      </c>
      <c r="CQ37" s="500">
        <f>N37+AA37+AN37+BC37+BN37+CC37+CP37</f>
        <v>0</v>
      </c>
      <c r="CR37" s="458"/>
      <c r="CS37" s="458"/>
      <c r="CT37" s="458"/>
      <c r="CU37" s="458"/>
      <c r="CV37" s="458"/>
      <c r="CW37" s="458"/>
      <c r="CX37" s="458"/>
      <c r="CY37" s="458"/>
      <c r="CZ37" s="458"/>
      <c r="DA37" s="458"/>
      <c r="DB37" s="458"/>
      <c r="DC37" s="458"/>
      <c r="DD37" s="458"/>
      <c r="DE37" s="458"/>
      <c r="DF37" s="458"/>
      <c r="DG37" s="458"/>
      <c r="DH37" s="458"/>
      <c r="DI37" s="463">
        <f t="shared" si="13"/>
        <v>0</v>
      </c>
      <c r="DJ37" s="458"/>
      <c r="DK37" s="458"/>
      <c r="DL37" s="458"/>
      <c r="DM37" s="458"/>
      <c r="DN37" s="458"/>
      <c r="DO37" s="458"/>
      <c r="DP37" s="458"/>
      <c r="DQ37" s="458"/>
      <c r="DR37" s="458"/>
      <c r="DS37" s="458"/>
      <c r="DT37" s="458"/>
      <c r="DU37" s="458"/>
      <c r="DV37" s="458"/>
      <c r="DW37" s="458"/>
      <c r="DX37" s="458"/>
      <c r="DY37" s="458"/>
      <c r="DZ37" s="458"/>
      <c r="EA37" s="463">
        <f>SUM(DJ37:DZ37)</f>
        <v>0</v>
      </c>
      <c r="EB37" s="458"/>
      <c r="EC37" s="458"/>
      <c r="ED37" s="458"/>
      <c r="EE37" s="458"/>
      <c r="EF37" s="458"/>
      <c r="EG37" s="458"/>
      <c r="EH37" s="458"/>
      <c r="EI37" s="458"/>
      <c r="EJ37" s="458"/>
      <c r="EK37" s="458"/>
      <c r="EL37" s="458"/>
      <c r="EM37" s="458"/>
      <c r="EN37" s="458"/>
      <c r="EO37" s="458"/>
      <c r="EP37" s="458"/>
      <c r="EQ37" s="458"/>
      <c r="ER37" s="458"/>
      <c r="ES37" s="462">
        <f>SUM(EB37:ER37)</f>
        <v>0</v>
      </c>
      <c r="ET37" s="458"/>
      <c r="EU37" s="458"/>
      <c r="EV37" s="458"/>
      <c r="EW37" s="458"/>
      <c r="EX37" s="458"/>
      <c r="EY37" s="458"/>
      <c r="EZ37" s="458"/>
      <c r="FA37" s="458"/>
      <c r="FB37" s="458"/>
      <c r="FC37" s="458"/>
      <c r="FD37" s="458"/>
      <c r="FE37" s="458"/>
      <c r="FF37" s="458"/>
      <c r="FG37" s="458"/>
      <c r="FH37" s="458"/>
      <c r="FI37" s="458"/>
      <c r="FJ37" s="458"/>
      <c r="FK37" s="458"/>
      <c r="FL37" s="533">
        <f t="shared" si="20"/>
        <v>0</v>
      </c>
      <c r="FM37" s="534"/>
      <c r="FN37" s="458"/>
      <c r="FO37" s="458"/>
      <c r="FP37" s="458"/>
      <c r="FQ37" s="458"/>
      <c r="FR37" s="458"/>
      <c r="FS37" s="458"/>
      <c r="FT37" s="458"/>
      <c r="FU37" s="458"/>
      <c r="FV37" s="458"/>
      <c r="FW37" s="458"/>
      <c r="FX37" s="458"/>
      <c r="FY37" s="458"/>
      <c r="FZ37" s="458"/>
      <c r="GA37" s="458"/>
      <c r="GB37" s="458"/>
      <c r="GC37" s="458"/>
      <c r="GD37" s="458"/>
      <c r="GE37" s="535">
        <f t="shared" si="21"/>
        <v>0</v>
      </c>
      <c r="GF37" s="534"/>
      <c r="GG37" s="458"/>
      <c r="GH37" s="458"/>
      <c r="GI37" s="458"/>
      <c r="GJ37" s="458"/>
      <c r="GK37" s="458"/>
      <c r="GL37" s="458"/>
      <c r="GM37" s="458"/>
      <c r="GN37" s="458"/>
      <c r="GO37" s="458"/>
      <c r="GP37" s="458"/>
      <c r="GQ37" s="458"/>
      <c r="GR37" s="458"/>
      <c r="GS37" s="458"/>
      <c r="GT37" s="458"/>
      <c r="GU37" s="458"/>
      <c r="GV37" s="458"/>
      <c r="GW37" s="458"/>
      <c r="GX37" s="535">
        <f t="shared" si="59"/>
        <v>0</v>
      </c>
      <c r="GY37" s="30">
        <f>CQ37+GX37</f>
        <v>0</v>
      </c>
    </row>
    <row r="38" spans="2:207" s="31" customFormat="1" ht="11.15" customHeight="1">
      <c r="B38" s="72">
        <f>B37+1</f>
        <v>45169</v>
      </c>
      <c r="C38" s="458"/>
      <c r="D38" s="458"/>
      <c r="E38" s="458"/>
      <c r="F38" s="458"/>
      <c r="G38" s="458"/>
      <c r="H38" s="458"/>
      <c r="I38" s="458"/>
      <c r="J38" s="458"/>
      <c r="K38" s="458"/>
      <c r="L38" s="458"/>
      <c r="M38" s="458"/>
      <c r="N38" s="462">
        <f t="shared" si="12"/>
        <v>0</v>
      </c>
      <c r="O38" s="458"/>
      <c r="P38" s="458"/>
      <c r="Q38" s="458"/>
      <c r="R38" s="458"/>
      <c r="S38" s="458"/>
      <c r="T38" s="458"/>
      <c r="U38" s="458"/>
      <c r="V38" s="458"/>
      <c r="W38" s="458"/>
      <c r="X38" s="458"/>
      <c r="Y38" s="458"/>
      <c r="Z38" s="458"/>
      <c r="AA38" s="463">
        <f t="shared" si="60"/>
        <v>0</v>
      </c>
      <c r="AB38" s="458"/>
      <c r="AC38" s="458"/>
      <c r="AD38" s="458"/>
      <c r="AE38" s="458"/>
      <c r="AF38" s="458"/>
      <c r="AG38" s="458"/>
      <c r="AH38" s="458"/>
      <c r="AI38" s="458"/>
      <c r="AJ38" s="458"/>
      <c r="AK38" s="458"/>
      <c r="AL38" s="458"/>
      <c r="AM38" s="458"/>
      <c r="AN38" s="462">
        <f t="shared" si="61"/>
        <v>0</v>
      </c>
      <c r="AO38" s="458"/>
      <c r="AP38" s="458"/>
      <c r="AQ38" s="458"/>
      <c r="AR38" s="458"/>
      <c r="AS38" s="458"/>
      <c r="AT38" s="458"/>
      <c r="AU38" s="458"/>
      <c r="AV38" s="458"/>
      <c r="AW38" s="458"/>
      <c r="AX38" s="458"/>
      <c r="AY38" s="458"/>
      <c r="AZ38" s="458"/>
      <c r="BA38" s="458"/>
      <c r="BB38" s="458"/>
      <c r="BC38" s="462">
        <f>SUM(AO38:BB38)</f>
        <v>0</v>
      </c>
      <c r="BD38" s="532"/>
      <c r="BE38" s="459"/>
      <c r="BF38" s="459"/>
      <c r="BG38" s="459"/>
      <c r="BH38" s="459"/>
      <c r="BI38" s="459"/>
      <c r="BJ38" s="459"/>
      <c r="BK38" s="459"/>
      <c r="BL38" s="459"/>
      <c r="BM38" s="528"/>
      <c r="BN38" s="462">
        <f>SUM(BD38:BM38)</f>
        <v>0</v>
      </c>
      <c r="BO38" s="458"/>
      <c r="BP38" s="458"/>
      <c r="BQ38" s="458"/>
      <c r="BR38" s="458"/>
      <c r="BS38" s="458"/>
      <c r="BT38" s="458"/>
      <c r="BU38" s="458"/>
      <c r="BV38" s="458"/>
      <c r="BW38" s="458"/>
      <c r="BX38" s="458"/>
      <c r="BY38" s="458"/>
      <c r="BZ38" s="458"/>
      <c r="CA38" s="458"/>
      <c r="CB38" s="458"/>
      <c r="CC38" s="462">
        <f>SUM(BO38:CB38)</f>
        <v>0</v>
      </c>
      <c r="CD38" s="458"/>
      <c r="CE38" s="458"/>
      <c r="CF38" s="458"/>
      <c r="CG38" s="458"/>
      <c r="CH38" s="458"/>
      <c r="CI38" s="458"/>
      <c r="CJ38" s="458"/>
      <c r="CK38" s="458"/>
      <c r="CL38" s="458"/>
      <c r="CM38" s="458"/>
      <c r="CN38" s="458"/>
      <c r="CO38" s="458"/>
      <c r="CP38" s="462">
        <f>SUM(CD38:CO38)</f>
        <v>0</v>
      </c>
      <c r="CQ38" s="500">
        <f>N38+AA38+AN38+BC38+BN38+CC38+CP38</f>
        <v>0</v>
      </c>
      <c r="CR38" s="458"/>
      <c r="CS38" s="458"/>
      <c r="CT38" s="458"/>
      <c r="CU38" s="458"/>
      <c r="CV38" s="458"/>
      <c r="CW38" s="458"/>
      <c r="CX38" s="458"/>
      <c r="CY38" s="458"/>
      <c r="CZ38" s="458"/>
      <c r="DA38" s="458"/>
      <c r="DB38" s="458"/>
      <c r="DC38" s="458"/>
      <c r="DD38" s="458"/>
      <c r="DE38" s="458"/>
      <c r="DF38" s="458"/>
      <c r="DG38" s="458"/>
      <c r="DH38" s="458"/>
      <c r="DI38" s="463">
        <f t="shared" si="13"/>
        <v>0</v>
      </c>
      <c r="DJ38" s="458"/>
      <c r="DK38" s="458"/>
      <c r="DL38" s="458"/>
      <c r="DM38" s="458"/>
      <c r="DN38" s="458"/>
      <c r="DO38" s="458"/>
      <c r="DP38" s="458"/>
      <c r="DQ38" s="458"/>
      <c r="DR38" s="458"/>
      <c r="DS38" s="458"/>
      <c r="DT38" s="458"/>
      <c r="DU38" s="458"/>
      <c r="DV38" s="458"/>
      <c r="DW38" s="458"/>
      <c r="DX38" s="458"/>
      <c r="DY38" s="458"/>
      <c r="DZ38" s="458"/>
      <c r="EA38" s="463">
        <f>SUM(DJ38:DZ38)</f>
        <v>0</v>
      </c>
      <c r="EB38" s="458"/>
      <c r="EC38" s="458"/>
      <c r="ED38" s="458"/>
      <c r="EE38" s="458"/>
      <c r="EF38" s="458"/>
      <c r="EG38" s="458"/>
      <c r="EH38" s="458"/>
      <c r="EI38" s="458"/>
      <c r="EJ38" s="458"/>
      <c r="EK38" s="458"/>
      <c r="EL38" s="458"/>
      <c r="EM38" s="458"/>
      <c r="EN38" s="458"/>
      <c r="EO38" s="458"/>
      <c r="EP38" s="458"/>
      <c r="EQ38" s="458"/>
      <c r="ER38" s="458"/>
      <c r="ES38" s="462">
        <f>SUM(EB38:ER38)</f>
        <v>0</v>
      </c>
      <c r="ET38" s="458"/>
      <c r="EU38" s="458"/>
      <c r="EV38" s="458"/>
      <c r="EW38" s="458"/>
      <c r="EX38" s="458"/>
      <c r="EY38" s="458"/>
      <c r="EZ38" s="458"/>
      <c r="FA38" s="458"/>
      <c r="FB38" s="458"/>
      <c r="FC38" s="458"/>
      <c r="FD38" s="458"/>
      <c r="FE38" s="458"/>
      <c r="FF38" s="458"/>
      <c r="FG38" s="458"/>
      <c r="FH38" s="458"/>
      <c r="FI38" s="458"/>
      <c r="FJ38" s="458"/>
      <c r="FK38" s="458"/>
      <c r="FL38" s="533">
        <f t="shared" si="20"/>
        <v>0</v>
      </c>
      <c r="FM38" s="534"/>
      <c r="FN38" s="458"/>
      <c r="FO38" s="458"/>
      <c r="FP38" s="458"/>
      <c r="FQ38" s="458"/>
      <c r="FR38" s="458"/>
      <c r="FS38" s="458"/>
      <c r="FT38" s="458"/>
      <c r="FU38" s="458"/>
      <c r="FV38" s="458"/>
      <c r="FW38" s="458"/>
      <c r="FX38" s="458"/>
      <c r="FY38" s="458"/>
      <c r="FZ38" s="458"/>
      <c r="GA38" s="458"/>
      <c r="GB38" s="458"/>
      <c r="GC38" s="458"/>
      <c r="GD38" s="458"/>
      <c r="GE38" s="535">
        <f t="shared" si="21"/>
        <v>0</v>
      </c>
      <c r="GF38" s="534"/>
      <c r="GG38" s="458"/>
      <c r="GH38" s="458"/>
      <c r="GI38" s="458"/>
      <c r="GJ38" s="458"/>
      <c r="GK38" s="458"/>
      <c r="GL38" s="458"/>
      <c r="GM38" s="458"/>
      <c r="GN38" s="458"/>
      <c r="GO38" s="458"/>
      <c r="GP38" s="458"/>
      <c r="GQ38" s="458"/>
      <c r="GR38" s="458"/>
      <c r="GS38" s="458"/>
      <c r="GT38" s="458"/>
      <c r="GU38" s="458"/>
      <c r="GV38" s="458"/>
      <c r="GW38" s="458"/>
      <c r="GX38" s="535">
        <f t="shared" si="59"/>
        <v>0</v>
      </c>
      <c r="GY38" s="30">
        <f>CQ38+GX38</f>
        <v>0</v>
      </c>
    </row>
    <row r="39" spans="2:207" s="31" customFormat="1" ht="12" thickBot="1">
      <c r="B39" s="83" t="s">
        <v>3</v>
      </c>
      <c r="C39" s="516">
        <f>SUM(C8:C38)</f>
        <v>2149</v>
      </c>
      <c r="D39" s="516">
        <f t="shared" ref="D39:M39" si="62">SUM(D8:D38)</f>
        <v>1090.7</v>
      </c>
      <c r="E39" s="516">
        <f t="shared" si="62"/>
        <v>0</v>
      </c>
      <c r="F39" s="516">
        <f t="shared" si="62"/>
        <v>0</v>
      </c>
      <c r="G39" s="516">
        <f t="shared" si="62"/>
        <v>0</v>
      </c>
      <c r="H39" s="516">
        <f t="shared" si="62"/>
        <v>0</v>
      </c>
      <c r="I39" s="516">
        <f t="shared" si="62"/>
        <v>0</v>
      </c>
      <c r="J39" s="516">
        <f t="shared" si="62"/>
        <v>0</v>
      </c>
      <c r="K39" s="516">
        <f t="shared" si="62"/>
        <v>0</v>
      </c>
      <c r="L39" s="516">
        <f t="shared" si="62"/>
        <v>9698.7000000000007</v>
      </c>
      <c r="M39" s="516">
        <f t="shared" si="62"/>
        <v>7859.2999999999993</v>
      </c>
      <c r="N39" s="461">
        <f t="shared" ref="N39:AA39" si="63">SUM(N8:N38)</f>
        <v>20797.7</v>
      </c>
      <c r="O39" s="516">
        <f t="shared" si="63"/>
        <v>3397</v>
      </c>
      <c r="P39" s="516">
        <f t="shared" si="63"/>
        <v>9912.3999999999978</v>
      </c>
      <c r="Q39" s="516">
        <f t="shared" si="63"/>
        <v>2601.9</v>
      </c>
      <c r="R39" s="516">
        <f t="shared" si="63"/>
        <v>0</v>
      </c>
      <c r="S39" s="516">
        <f t="shared" si="63"/>
        <v>1854.7</v>
      </c>
      <c r="T39" s="516">
        <f t="shared" si="63"/>
        <v>0</v>
      </c>
      <c r="U39" s="516">
        <f t="shared" si="63"/>
        <v>0</v>
      </c>
      <c r="V39" s="516">
        <f t="shared" si="63"/>
        <v>0</v>
      </c>
      <c r="W39" s="516">
        <f t="shared" si="63"/>
        <v>0</v>
      </c>
      <c r="X39" s="516">
        <f t="shared" si="63"/>
        <v>2436.6</v>
      </c>
      <c r="Y39" s="516">
        <f t="shared" si="63"/>
        <v>0</v>
      </c>
      <c r="Z39" s="516">
        <f t="shared" si="63"/>
        <v>0</v>
      </c>
      <c r="AA39" s="539">
        <f t="shared" si="63"/>
        <v>20202.599999999999</v>
      </c>
      <c r="AB39" s="516">
        <f t="shared" ref="AB39:AM39" si="64">SUM(AB8:AB38)</f>
        <v>3071.5</v>
      </c>
      <c r="AC39" s="516">
        <f t="shared" si="64"/>
        <v>6019.7</v>
      </c>
      <c r="AD39" s="516">
        <f>SUM(AD8:AD38)</f>
        <v>5223.8999999999996</v>
      </c>
      <c r="AE39" s="516">
        <f>SUM(AE8:AE38)</f>
        <v>2706.5</v>
      </c>
      <c r="AF39" s="516">
        <f>SUM(AF8:AF38)</f>
        <v>638.5</v>
      </c>
      <c r="AG39" s="516">
        <f>SUM(AG8:AG38)</f>
        <v>19466.899999999998</v>
      </c>
      <c r="AH39" s="516">
        <f t="shared" si="64"/>
        <v>3286.5</v>
      </c>
      <c r="AI39" s="516">
        <f t="shared" si="64"/>
        <v>85396.800000000017</v>
      </c>
      <c r="AJ39" s="516">
        <f t="shared" si="64"/>
        <v>0</v>
      </c>
      <c r="AK39" s="516">
        <f t="shared" si="64"/>
        <v>0</v>
      </c>
      <c r="AL39" s="516">
        <f t="shared" si="64"/>
        <v>0</v>
      </c>
      <c r="AM39" s="516">
        <f t="shared" si="64"/>
        <v>0</v>
      </c>
      <c r="AN39" s="461">
        <f>SUM(AN8:AN38)</f>
        <v>125810.3</v>
      </c>
      <c r="AO39" s="516">
        <f t="shared" ref="AO39:BB39" si="65">SUM(AO8:AO38)</f>
        <v>0</v>
      </c>
      <c r="AP39" s="516">
        <f t="shared" si="65"/>
        <v>0</v>
      </c>
      <c r="AQ39" s="516">
        <f t="shared" si="65"/>
        <v>0</v>
      </c>
      <c r="AR39" s="516">
        <f t="shared" si="65"/>
        <v>0</v>
      </c>
      <c r="AS39" s="516">
        <f t="shared" si="65"/>
        <v>0</v>
      </c>
      <c r="AT39" s="516">
        <f t="shared" si="65"/>
        <v>0</v>
      </c>
      <c r="AU39" s="516">
        <f t="shared" si="65"/>
        <v>0</v>
      </c>
      <c r="AV39" s="516">
        <f t="shared" si="65"/>
        <v>0</v>
      </c>
      <c r="AW39" s="516">
        <f>SUM(AW8:AW38)</f>
        <v>0</v>
      </c>
      <c r="AX39" s="516">
        <f>SUM(AX8:AX38)</f>
        <v>3153.6</v>
      </c>
      <c r="AY39" s="516">
        <f>SUM(AY8:AY38)</f>
        <v>0</v>
      </c>
      <c r="AZ39" s="516">
        <f t="shared" si="65"/>
        <v>0</v>
      </c>
      <c r="BA39" s="516">
        <f t="shared" si="65"/>
        <v>0</v>
      </c>
      <c r="BB39" s="516">
        <f t="shared" si="65"/>
        <v>0</v>
      </c>
      <c r="BC39" s="461">
        <f t="shared" si="40"/>
        <v>3153.6</v>
      </c>
      <c r="BD39" s="515">
        <f t="shared" ref="BD39:BP39" si="66">SUM(BD8:BD38)</f>
        <v>0</v>
      </c>
      <c r="BE39" s="516">
        <f t="shared" si="66"/>
        <v>0</v>
      </c>
      <c r="BF39" s="516">
        <f t="shared" si="66"/>
        <v>0</v>
      </c>
      <c r="BG39" s="516">
        <f t="shared" si="66"/>
        <v>0</v>
      </c>
      <c r="BH39" s="516">
        <f t="shared" si="66"/>
        <v>0</v>
      </c>
      <c r="BI39" s="516">
        <f t="shared" si="66"/>
        <v>0</v>
      </c>
      <c r="BJ39" s="540">
        <f t="shared" si="66"/>
        <v>0</v>
      </c>
      <c r="BK39" s="516">
        <f t="shared" si="66"/>
        <v>0</v>
      </c>
      <c r="BL39" s="516">
        <f t="shared" si="66"/>
        <v>0</v>
      </c>
      <c r="BM39" s="541">
        <f t="shared" si="66"/>
        <v>0</v>
      </c>
      <c r="BN39" s="461">
        <f t="shared" si="66"/>
        <v>0</v>
      </c>
      <c r="BO39" s="515">
        <f t="shared" si="66"/>
        <v>0</v>
      </c>
      <c r="BP39" s="516">
        <f t="shared" si="66"/>
        <v>0</v>
      </c>
      <c r="BQ39" s="516">
        <f t="shared" ref="BQ39:CB39" si="67">SUM(BQ8:BQ38)</f>
        <v>0</v>
      </c>
      <c r="BR39" s="516">
        <f t="shared" si="67"/>
        <v>0</v>
      </c>
      <c r="BS39" s="516">
        <f t="shared" si="67"/>
        <v>0</v>
      </c>
      <c r="BT39" s="516">
        <f t="shared" si="67"/>
        <v>0</v>
      </c>
      <c r="BU39" s="516">
        <f t="shared" si="67"/>
        <v>0</v>
      </c>
      <c r="BV39" s="516">
        <f t="shared" si="67"/>
        <v>0</v>
      </c>
      <c r="BW39" s="516">
        <f t="shared" si="67"/>
        <v>0</v>
      </c>
      <c r="BX39" s="516">
        <f t="shared" si="67"/>
        <v>0</v>
      </c>
      <c r="BY39" s="516">
        <f t="shared" si="67"/>
        <v>0</v>
      </c>
      <c r="BZ39" s="516">
        <f t="shared" si="67"/>
        <v>3839</v>
      </c>
      <c r="CA39" s="516">
        <f t="shared" si="67"/>
        <v>29351.4</v>
      </c>
      <c r="CB39" s="516">
        <f t="shared" si="67"/>
        <v>0</v>
      </c>
      <c r="CC39" s="542">
        <f t="shared" ref="CC39:CL39" si="68">SUM(CC8:CC38)</f>
        <v>33190.399999999994</v>
      </c>
      <c r="CD39" s="516">
        <f t="shared" si="68"/>
        <v>0</v>
      </c>
      <c r="CE39" s="516">
        <f t="shared" si="68"/>
        <v>0</v>
      </c>
      <c r="CF39" s="516">
        <f t="shared" si="68"/>
        <v>0</v>
      </c>
      <c r="CG39" s="516">
        <f t="shared" si="68"/>
        <v>0</v>
      </c>
      <c r="CH39" s="516">
        <f t="shared" si="68"/>
        <v>0</v>
      </c>
      <c r="CI39" s="516">
        <f t="shared" si="68"/>
        <v>0</v>
      </c>
      <c r="CJ39" s="516">
        <f t="shared" si="68"/>
        <v>0</v>
      </c>
      <c r="CK39" s="516">
        <f t="shared" si="68"/>
        <v>0</v>
      </c>
      <c r="CL39" s="516">
        <f t="shared" si="68"/>
        <v>1164</v>
      </c>
      <c r="CM39" s="516">
        <f>SUM(CM8:CM38)</f>
        <v>0</v>
      </c>
      <c r="CN39" s="516">
        <f>SUM(CN8:CN38)</f>
        <v>0</v>
      </c>
      <c r="CO39" s="516">
        <f>SUM(CO8:CO38)</f>
        <v>0</v>
      </c>
      <c r="CP39" s="461">
        <f>SUM(CP8:CP38)</f>
        <v>1164</v>
      </c>
      <c r="CQ39" s="500">
        <f t="array" aca="1" ref="CQ39" ca="1">SUM(INDIRECT("CQ8:CQ"&amp;MAX(IF($CQ$8:$CQ$38&gt;0,ROW(8:38)))-0))</f>
        <v>204318.6</v>
      </c>
      <c r="CR39" s="516">
        <f>SUM(CR8:CR38)</f>
        <v>0</v>
      </c>
      <c r="CS39" s="516">
        <f>SUM(CS8:CS38)</f>
        <v>0</v>
      </c>
      <c r="CT39" s="516">
        <f>SUM(CT8:CT38)</f>
        <v>0</v>
      </c>
      <c r="CU39" s="516">
        <f t="shared" ref="CU39:DH39" si="69">SUM(CU8:CU38)</f>
        <v>0</v>
      </c>
      <c r="CV39" s="516">
        <f t="shared" si="69"/>
        <v>0</v>
      </c>
      <c r="CW39" s="516">
        <f t="shared" si="69"/>
        <v>0</v>
      </c>
      <c r="CX39" s="516">
        <f t="shared" si="69"/>
        <v>0</v>
      </c>
      <c r="CY39" s="516">
        <f t="shared" si="69"/>
        <v>0</v>
      </c>
      <c r="CZ39" s="516">
        <f t="shared" si="69"/>
        <v>0</v>
      </c>
      <c r="DA39" s="516">
        <f t="shared" si="69"/>
        <v>0</v>
      </c>
      <c r="DB39" s="516">
        <f t="shared" si="69"/>
        <v>0</v>
      </c>
      <c r="DC39" s="516">
        <f t="shared" si="69"/>
        <v>0</v>
      </c>
      <c r="DD39" s="516">
        <f t="shared" si="69"/>
        <v>0</v>
      </c>
      <c r="DE39" s="516">
        <f t="shared" si="69"/>
        <v>0</v>
      </c>
      <c r="DF39" s="516">
        <f t="shared" si="69"/>
        <v>0</v>
      </c>
      <c r="DG39" s="516">
        <f t="shared" si="69"/>
        <v>0</v>
      </c>
      <c r="DH39" s="516">
        <f t="shared" si="69"/>
        <v>0</v>
      </c>
      <c r="DI39" s="542" t="e">
        <f t="array" aca="1" ref="DI39" ca="1">SUM(INDIRECT("DI8:DI"&amp;MAX(IF($DI$8:$DI$38&gt;0,ROW(8:38)))-0))</f>
        <v>#REF!</v>
      </c>
      <c r="DJ39" s="516">
        <f>SUM(DJ8:DJ38)</f>
        <v>0</v>
      </c>
      <c r="DK39" s="516">
        <f t="shared" ref="DK39:DZ39" si="70">SUM(DK8:DK38)</f>
        <v>0</v>
      </c>
      <c r="DL39" s="516">
        <f t="shared" si="70"/>
        <v>0</v>
      </c>
      <c r="DM39" s="516">
        <f t="shared" si="70"/>
        <v>0</v>
      </c>
      <c r="DN39" s="516">
        <f t="shared" si="70"/>
        <v>0</v>
      </c>
      <c r="DO39" s="516">
        <f t="shared" si="70"/>
        <v>0</v>
      </c>
      <c r="DP39" s="516">
        <f t="shared" si="70"/>
        <v>0</v>
      </c>
      <c r="DQ39" s="516">
        <f t="shared" si="70"/>
        <v>0</v>
      </c>
      <c r="DR39" s="516">
        <f t="shared" si="70"/>
        <v>0</v>
      </c>
      <c r="DS39" s="516">
        <f t="shared" si="70"/>
        <v>0</v>
      </c>
      <c r="DT39" s="516">
        <f t="shared" si="70"/>
        <v>0</v>
      </c>
      <c r="DU39" s="516">
        <f t="shared" si="70"/>
        <v>0</v>
      </c>
      <c r="DV39" s="516">
        <f t="shared" si="70"/>
        <v>0</v>
      </c>
      <c r="DW39" s="516">
        <f t="shared" si="70"/>
        <v>0</v>
      </c>
      <c r="DX39" s="516">
        <f t="shared" si="70"/>
        <v>0</v>
      </c>
      <c r="DY39" s="516">
        <f t="shared" si="70"/>
        <v>0</v>
      </c>
      <c r="DZ39" s="516">
        <f t="shared" si="70"/>
        <v>0</v>
      </c>
      <c r="EA39" s="539">
        <f t="shared" ref="EA39:ET39" si="71">SUM(EA8:EA38)</f>
        <v>0</v>
      </c>
      <c r="EB39" s="516">
        <f t="shared" si="71"/>
        <v>0</v>
      </c>
      <c r="EC39" s="516">
        <f t="shared" ref="EC39:EH39" si="72">SUM(EC8:EC38)</f>
        <v>0</v>
      </c>
      <c r="ED39" s="516">
        <f t="shared" si="72"/>
        <v>0</v>
      </c>
      <c r="EE39" s="516">
        <f t="shared" si="72"/>
        <v>0</v>
      </c>
      <c r="EF39" s="516">
        <f t="shared" si="72"/>
        <v>0</v>
      </c>
      <c r="EG39" s="516">
        <f t="shared" si="72"/>
        <v>0</v>
      </c>
      <c r="EH39" s="516">
        <f t="shared" si="72"/>
        <v>0</v>
      </c>
      <c r="EI39" s="516">
        <f t="shared" si="71"/>
        <v>0</v>
      </c>
      <c r="EJ39" s="516">
        <f t="shared" si="71"/>
        <v>0</v>
      </c>
      <c r="EK39" s="516">
        <f t="shared" si="71"/>
        <v>0</v>
      </c>
      <c r="EL39" s="516">
        <f t="shared" si="71"/>
        <v>0</v>
      </c>
      <c r="EM39" s="516">
        <f t="shared" si="71"/>
        <v>0</v>
      </c>
      <c r="EN39" s="516">
        <f t="shared" si="71"/>
        <v>0</v>
      </c>
      <c r="EO39" s="516">
        <f t="shared" si="71"/>
        <v>0</v>
      </c>
      <c r="EP39" s="516">
        <f t="shared" si="71"/>
        <v>0</v>
      </c>
      <c r="EQ39" s="516">
        <f t="shared" si="71"/>
        <v>0</v>
      </c>
      <c r="ER39" s="516">
        <f t="shared" si="71"/>
        <v>0</v>
      </c>
      <c r="ES39" s="542" t="e">
        <f t="array" aca="1" ref="ES39" ca="1">SUM(INDIRECT("ES8:ES"&amp;MAX(IF($ES$8:$ES$38&gt;0,ROW(8:38)))-0))</f>
        <v>#REF!</v>
      </c>
      <c r="ET39" s="516">
        <f t="shared" si="71"/>
        <v>0</v>
      </c>
      <c r="EU39" s="516">
        <f t="shared" ref="EU39:FM39" si="73">SUM(EU8:EU38)</f>
        <v>0</v>
      </c>
      <c r="EV39" s="516">
        <f t="shared" si="73"/>
        <v>0</v>
      </c>
      <c r="EW39" s="516">
        <f t="shared" si="73"/>
        <v>0</v>
      </c>
      <c r="EX39" s="516">
        <f t="shared" si="73"/>
        <v>0</v>
      </c>
      <c r="EY39" s="516">
        <f t="shared" si="73"/>
        <v>0</v>
      </c>
      <c r="EZ39" s="516">
        <f t="shared" si="73"/>
        <v>0</v>
      </c>
      <c r="FA39" s="516">
        <f t="shared" si="73"/>
        <v>0</v>
      </c>
      <c r="FB39" s="516">
        <f t="shared" si="73"/>
        <v>0</v>
      </c>
      <c r="FC39" s="516">
        <f t="shared" si="73"/>
        <v>0</v>
      </c>
      <c r="FD39" s="516">
        <f t="shared" si="73"/>
        <v>0</v>
      </c>
      <c r="FE39" s="516">
        <f t="shared" si="73"/>
        <v>0</v>
      </c>
      <c r="FF39" s="516">
        <f t="shared" si="73"/>
        <v>0</v>
      </c>
      <c r="FG39" s="516">
        <f t="shared" si="73"/>
        <v>0</v>
      </c>
      <c r="FH39" s="516">
        <f t="shared" si="73"/>
        <v>0</v>
      </c>
      <c r="FI39" s="516">
        <f t="shared" si="73"/>
        <v>0</v>
      </c>
      <c r="FJ39" s="516">
        <f t="shared" si="73"/>
        <v>0</v>
      </c>
      <c r="FK39" s="516">
        <f t="shared" si="73"/>
        <v>0</v>
      </c>
      <c r="FL39" s="543">
        <f t="shared" si="73"/>
        <v>0</v>
      </c>
      <c r="FM39" s="544">
        <f t="shared" si="73"/>
        <v>0</v>
      </c>
      <c r="FN39" s="545">
        <f t="shared" ref="FN39:GD39" si="74">SUM(FN8:FN38)</f>
        <v>0</v>
      </c>
      <c r="FO39" s="545">
        <f t="shared" si="74"/>
        <v>0</v>
      </c>
      <c r="FP39" s="545">
        <f t="shared" si="74"/>
        <v>0</v>
      </c>
      <c r="FQ39" s="545">
        <f t="shared" si="74"/>
        <v>0</v>
      </c>
      <c r="FR39" s="545">
        <f t="shared" si="74"/>
        <v>0</v>
      </c>
      <c r="FS39" s="545">
        <f t="shared" si="74"/>
        <v>0</v>
      </c>
      <c r="FT39" s="545">
        <f t="shared" si="74"/>
        <v>0</v>
      </c>
      <c r="FU39" s="545">
        <f t="shared" si="74"/>
        <v>0</v>
      </c>
      <c r="FV39" s="545">
        <f t="shared" si="74"/>
        <v>0</v>
      </c>
      <c r="FW39" s="545">
        <f t="shared" si="74"/>
        <v>0</v>
      </c>
      <c r="FX39" s="545">
        <f t="shared" si="74"/>
        <v>0</v>
      </c>
      <c r="FY39" s="545">
        <f t="shared" si="74"/>
        <v>0</v>
      </c>
      <c r="FZ39" s="545">
        <f t="shared" si="74"/>
        <v>0</v>
      </c>
      <c r="GA39" s="545">
        <f t="shared" si="74"/>
        <v>0</v>
      </c>
      <c r="GB39" s="545">
        <f t="shared" si="74"/>
        <v>0</v>
      </c>
      <c r="GC39" s="545">
        <f t="shared" si="74"/>
        <v>0</v>
      </c>
      <c r="GD39" s="545">
        <f t="shared" si="74"/>
        <v>0</v>
      </c>
      <c r="GE39" s="546" t="e">
        <f t="array" aca="1" ref="GE39" ca="1">SUM(INDIRECT("GE8:GE"&amp;MAX(IF($GE$8:$GE$38&gt;0,ROW(8:38)))-0))</f>
        <v>#REF!</v>
      </c>
      <c r="GF39" s="544">
        <f t="shared" ref="GF39:GW39" si="75">SUM(GF8:GF38)</f>
        <v>0</v>
      </c>
      <c r="GG39" s="545">
        <f t="shared" si="75"/>
        <v>0</v>
      </c>
      <c r="GH39" s="545">
        <f t="shared" si="75"/>
        <v>0</v>
      </c>
      <c r="GI39" s="545">
        <f t="shared" si="75"/>
        <v>0</v>
      </c>
      <c r="GJ39" s="545">
        <f t="shared" si="75"/>
        <v>0</v>
      </c>
      <c r="GK39" s="545">
        <f t="shared" si="75"/>
        <v>0</v>
      </c>
      <c r="GL39" s="545">
        <f t="shared" si="75"/>
        <v>0</v>
      </c>
      <c r="GM39" s="545">
        <f t="shared" si="75"/>
        <v>0</v>
      </c>
      <c r="GN39" s="545">
        <f t="shared" si="75"/>
        <v>0</v>
      </c>
      <c r="GO39" s="545">
        <f t="shared" si="75"/>
        <v>3974.4999999999995</v>
      </c>
      <c r="GP39" s="545">
        <f t="shared" si="75"/>
        <v>0</v>
      </c>
      <c r="GQ39" s="545">
        <f t="shared" si="75"/>
        <v>0</v>
      </c>
      <c r="GR39" s="545">
        <f t="shared" si="75"/>
        <v>4666.8999999999996</v>
      </c>
      <c r="GS39" s="545">
        <f t="shared" si="75"/>
        <v>33422.5</v>
      </c>
      <c r="GT39" s="545">
        <f t="shared" si="75"/>
        <v>266.5</v>
      </c>
      <c r="GU39" s="545">
        <f t="shared" si="75"/>
        <v>14011.099999999997</v>
      </c>
      <c r="GV39" s="545">
        <f t="shared" si="75"/>
        <v>0</v>
      </c>
      <c r="GW39" s="545">
        <f t="shared" si="75"/>
        <v>0</v>
      </c>
      <c r="GX39" s="546">
        <f t="array" aca="1" ref="GX39" ca="1">SUM(INDIRECT("GX8:GX"&amp;MAX(IF($GX$8:$GX38&gt;0,ROW(8:38)))-0))</f>
        <v>56341.5</v>
      </c>
      <c r="GY39" s="30">
        <f>SUM(GY8:GY38)</f>
        <v>260660.1</v>
      </c>
    </row>
    <row r="40" spans="2:207" ht="13.5" hidden="1" customHeight="1">
      <c r="B40" s="4"/>
      <c r="C40" s="5"/>
      <c r="D40" s="5"/>
      <c r="E40" s="5"/>
      <c r="F40" s="5"/>
      <c r="G40" s="6"/>
      <c r="H40" s="5"/>
      <c r="I40" s="5"/>
      <c r="J40" s="5"/>
      <c r="K40" s="5"/>
      <c r="L40" s="6"/>
      <c r="M40" s="6"/>
      <c r="N40" s="7"/>
      <c r="O40" s="5"/>
      <c r="P40" s="5"/>
      <c r="Q40" s="5"/>
      <c r="R40" s="5"/>
      <c r="S40" s="5"/>
      <c r="T40" s="6"/>
      <c r="U40" s="5"/>
      <c r="V40" s="5"/>
      <c r="W40" s="6"/>
      <c r="X40" s="6"/>
      <c r="Y40" s="6"/>
      <c r="Z40" s="6"/>
      <c r="AA40" s="7"/>
      <c r="AB40" s="5"/>
      <c r="AC40" s="5"/>
      <c r="AD40" s="5"/>
      <c r="AE40" s="5"/>
      <c r="AF40" s="5"/>
      <c r="AG40" s="5"/>
      <c r="AH40" s="5"/>
      <c r="AI40" s="6"/>
      <c r="AJ40" s="5"/>
      <c r="AK40" s="5"/>
      <c r="AL40" s="6"/>
      <c r="AM40" s="6"/>
      <c r="AN40" s="7"/>
      <c r="AO40" s="5"/>
      <c r="AP40" s="5"/>
      <c r="AQ40" s="5"/>
      <c r="AR40" s="5"/>
      <c r="AS40" s="5"/>
      <c r="AT40" s="5"/>
      <c r="AU40" s="5"/>
      <c r="AV40" s="6"/>
      <c r="AW40" s="5"/>
      <c r="AX40" s="5"/>
      <c r="AY40" s="5"/>
      <c r="AZ40" s="5"/>
      <c r="BA40" s="5"/>
      <c r="BB40" s="6"/>
      <c r="BC40" s="7"/>
      <c r="BD40" s="5"/>
      <c r="BE40" s="5"/>
      <c r="BF40" s="5"/>
      <c r="BG40" s="5"/>
      <c r="BH40" s="5"/>
      <c r="BI40" s="5"/>
      <c r="BJ40" s="6"/>
      <c r="BK40" s="5"/>
      <c r="BL40" s="5"/>
      <c r="BM40" s="6"/>
      <c r="BN40" s="7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6"/>
      <c r="CB40" s="6"/>
      <c r="CC40" s="6"/>
      <c r="CD40" s="5"/>
      <c r="CE40" s="5"/>
      <c r="CF40" s="5"/>
      <c r="CG40" s="5"/>
      <c r="CH40" s="5"/>
      <c r="CI40" s="5"/>
      <c r="CJ40" s="5"/>
      <c r="CK40" s="6"/>
      <c r="CL40" s="5"/>
      <c r="CM40" s="5"/>
      <c r="CN40" s="5"/>
      <c r="CO40" s="6"/>
      <c r="CP40" s="7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152"/>
      <c r="FN40" s="152"/>
      <c r="FO40" s="152"/>
      <c r="FP40" s="152"/>
      <c r="FQ40" s="152"/>
      <c r="FR40" s="152"/>
      <c r="FS40" s="152"/>
      <c r="FT40" s="152"/>
      <c r="FU40" s="152"/>
      <c r="FV40" s="152"/>
      <c r="FW40" s="152"/>
      <c r="FX40" s="152"/>
      <c r="FY40" s="152"/>
      <c r="FZ40" s="152"/>
      <c r="GA40" s="152"/>
      <c r="GB40" s="152"/>
      <c r="GC40" s="152"/>
      <c r="GD40" s="152"/>
      <c r="GE40" s="152"/>
      <c r="GF40" s="152"/>
      <c r="GG40" s="152"/>
      <c r="GH40" s="152"/>
      <c r="GI40" s="152"/>
      <c r="GJ40" s="152"/>
      <c r="GK40" s="152"/>
      <c r="GL40" s="152"/>
      <c r="GM40" s="152"/>
      <c r="GN40" s="152"/>
      <c r="GO40" s="152"/>
      <c r="GP40" s="152"/>
      <c r="GQ40" s="152"/>
      <c r="GR40" s="152"/>
      <c r="GS40" s="152"/>
      <c r="GT40" s="152"/>
      <c r="GU40" s="152"/>
      <c r="GV40" s="152"/>
      <c r="GW40" s="152"/>
      <c r="GX40" s="152"/>
    </row>
    <row r="41" spans="2:207">
      <c r="N41" s="1" cm="1">
        <f t="array" ref="N41">LOOKUP(2,1/($N$8:$N$38&lt;&gt;""),$N$8:$N$38)</f>
        <v>0</v>
      </c>
      <c r="AA41" s="3"/>
      <c r="BC41" s="3"/>
      <c r="CQ41" s="460">
        <f ca="1">SUM(coal!$EA$38:'coal'!$ED$38)-CQ39</f>
        <v>0</v>
      </c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12" t="e">
        <f ca="1">coal!BD38-DI39-EA39</f>
        <v>#REF!</v>
      </c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12" t="e">
        <f ca="1">SUM(coal!$FC$38:$FD$38)-DI39</f>
        <v>#REF!</v>
      </c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0">
        <f ca="1">GX39-SUM(coal!EE38:EH38)</f>
        <v>0</v>
      </c>
    </row>
    <row r="42" spans="2:207">
      <c r="CC42" s="3"/>
      <c r="CP42" s="3"/>
      <c r="CQ42" s="3"/>
      <c r="FG42" s="3"/>
      <c r="FZ42" s="3"/>
      <c r="GS42" s="3"/>
    </row>
    <row r="43" spans="2:207" ht="12">
      <c r="B43" s="22"/>
    </row>
  </sheetData>
  <sortState xmlns:xlrd2="http://schemas.microsoft.com/office/spreadsheetml/2017/richdata2" columnSort="1" ref="AC7:AF17">
    <sortCondition ref="AC7:AF7"/>
  </sortState>
  <mergeCells count="14">
    <mergeCell ref="BO6:CC6"/>
    <mergeCell ref="B5:B7"/>
    <mergeCell ref="AO6:BC6"/>
    <mergeCell ref="BD6:BN6"/>
    <mergeCell ref="C6:N6"/>
    <mergeCell ref="O6:AA6"/>
    <mergeCell ref="AB6:AN6"/>
    <mergeCell ref="GF6:GX6"/>
    <mergeCell ref="ET6:FL6"/>
    <mergeCell ref="CD6:CP6"/>
    <mergeCell ref="DJ6:EA6"/>
    <mergeCell ref="EB6:ES6"/>
    <mergeCell ref="CR6:DI6"/>
    <mergeCell ref="FM6:GE6"/>
  </mergeCells>
  <phoneticPr fontId="21" type="noConversion"/>
  <hyperlinks>
    <hyperlink ref="B4" location="coal!DF39" display="pama" xr:uid="{00000000-0004-0000-0300-000000000000}"/>
    <hyperlink ref="GF6:GX6" location="coal!EW6" display="G" xr:uid="{00000000-0004-0000-0300-000001000000}"/>
    <hyperlink ref="CQ6" location="coal!EE4" display="GRAND" xr:uid="{00000000-0004-0000-0300-000002000000}"/>
    <hyperlink ref="EB6:ES6" location="coal!FJ7" display="FS" xr:uid="{00000000-0004-0000-0300-000003000000}"/>
    <hyperlink ref="ET6:FL6" location="coal!FJ7" display="FU" xr:uid="{00000000-0004-0000-0300-000004000000}"/>
    <hyperlink ref="CR6:DI6" location="coal!FJ7" display="E1" xr:uid="{00000000-0004-0000-0300-000005000000}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4DA3-484A-45AD-BF4F-371240696D75}">
  <sheetPr transitionEntry="1" codeName="Sheet2">
    <tabColor rgb="FF00B050"/>
    <pageSetUpPr autoPageBreaks="0"/>
  </sheetPr>
  <dimension ref="A1:DE82"/>
  <sheetViews>
    <sheetView showGridLines="0" topLeftCell="A5" zoomScaleNormal="100" workbookViewId="0">
      <pane xSplit="12" ySplit="3" topLeftCell="AO8" activePane="bottomRight" state="frozen"/>
      <selection activeCell="EA36" sqref="EA36"/>
      <selection pane="topRight" activeCell="EA36" sqref="EA36"/>
      <selection pane="bottomLeft" activeCell="EA36" sqref="EA36"/>
      <selection pane="bottomRight" activeCell="BL11" sqref="BL11"/>
    </sheetView>
  </sheetViews>
  <sheetFormatPr defaultColWidth="9.1796875" defaultRowHeight="14.15" customHeight="1" outlineLevelCol="1"/>
  <cols>
    <col min="1" max="1" width="2.453125" style="1" customWidth="1"/>
    <col min="2" max="2" width="7.1796875" style="1" bestFit="1" customWidth="1"/>
    <col min="3" max="4" width="3.81640625" style="1" hidden="1" customWidth="1"/>
    <col min="5" max="6" width="5" style="1" hidden="1" customWidth="1"/>
    <col min="7" max="10" width="5.453125" style="1" hidden="1" customWidth="1"/>
    <col min="11" max="11" width="5" style="1" hidden="1" customWidth="1"/>
    <col min="12" max="12" width="5.81640625" style="1" hidden="1" customWidth="1"/>
    <col min="13" max="13" width="5" style="1" customWidth="1" outlineLevel="1"/>
    <col min="14" max="17" width="5.1796875" style="1" customWidth="1" outlineLevel="1"/>
    <col min="18" max="18" width="5.7265625" style="1" customWidth="1" outlineLevel="1"/>
    <col min="19" max="19" width="5.1796875" style="1" customWidth="1" outlineLevel="1"/>
    <col min="20" max="20" width="5" style="1" customWidth="1" outlineLevel="1"/>
    <col min="21" max="21" width="5.453125" style="1" customWidth="1" outlineLevel="1"/>
    <col min="22" max="22" width="5.1796875" style="1" customWidth="1" outlineLevel="1"/>
    <col min="23" max="23" width="5.453125" style="1" customWidth="1" outlineLevel="1"/>
    <col min="24" max="24" width="5.1796875" style="1" customWidth="1" outlineLevel="1"/>
    <col min="25" max="25" width="6.1796875" style="1" customWidth="1" outlineLevel="1"/>
    <col min="26" max="26" width="4.26953125" style="1" customWidth="1" outlineLevel="1"/>
    <col min="27" max="27" width="5.453125" style="1" customWidth="1" outlineLevel="1"/>
    <col min="28" max="28" width="5.1796875" style="1" customWidth="1" outlineLevel="1"/>
    <col min="29" max="29" width="6.1796875" style="1" customWidth="1" outlineLevel="1"/>
    <col min="30" max="31" width="5.1796875" style="1" customWidth="1" outlineLevel="1"/>
    <col min="32" max="34" width="5" style="1" customWidth="1" outlineLevel="1"/>
    <col min="35" max="38" width="4.26953125" style="1" customWidth="1" outlineLevel="1"/>
    <col min="39" max="39" width="5.453125" style="1" customWidth="1" outlineLevel="1"/>
    <col min="40" max="41" width="5.1796875" style="1" customWidth="1" outlineLevel="1"/>
    <col min="42" max="42" width="5.7265625" style="1" customWidth="1" outlineLevel="1"/>
    <col min="43" max="43" width="5.1796875" style="1" customWidth="1" outlineLevel="1"/>
    <col min="44" max="44" width="5" style="1" customWidth="1" outlineLevel="1"/>
    <col min="45" max="45" width="5.453125" style="1" customWidth="1" outlineLevel="1"/>
    <col min="46" max="46" width="5.1796875" style="13" customWidth="1" outlineLevel="1"/>
    <col min="47" max="47" width="4.26953125" style="1" customWidth="1" outlineLevel="1"/>
    <col min="48" max="48" width="5" style="1" customWidth="1" outlineLevel="1"/>
    <col min="49" max="50" width="4.26953125" style="1" customWidth="1" outlineLevel="1"/>
    <col min="51" max="51" width="5.1796875" style="1" customWidth="1" outlineLevel="1"/>
    <col min="52" max="52" width="4" style="1" customWidth="1" outlineLevel="1"/>
    <col min="53" max="56" width="5" style="1" customWidth="1" outlineLevel="1"/>
    <col min="57" max="57" width="5.453125" style="13" customWidth="1" outlineLevel="1"/>
    <col min="58" max="58" width="8.7265625" style="13" customWidth="1" outlineLevel="1"/>
    <col min="59" max="59" width="3.7265625" style="1" customWidth="1"/>
    <col min="60" max="61" width="5.1796875" style="1" hidden="1" customWidth="1"/>
    <col min="62" max="63" width="3.7265625" style="1" hidden="1" customWidth="1"/>
    <col min="64" max="64" width="5.1796875" style="1" bestFit="1" customWidth="1"/>
    <col min="65" max="72" width="3.7265625" style="1" hidden="1" customWidth="1"/>
    <col min="73" max="73" width="6.54296875" style="1" customWidth="1"/>
    <col min="74" max="74" width="3.7265625" style="1" bestFit="1" customWidth="1"/>
    <col min="75" max="75" width="5.81640625" style="1" hidden="1" customWidth="1"/>
    <col min="76" max="76" width="3.7265625" style="1" customWidth="1"/>
    <col min="77" max="77" width="5.1796875" style="1" bestFit="1" customWidth="1"/>
    <col min="78" max="78" width="5.26953125" style="1" bestFit="1" customWidth="1"/>
    <col min="79" max="79" width="5.1796875" style="1" customWidth="1"/>
    <col min="80" max="80" width="5.26953125" style="1" customWidth="1"/>
    <col min="81" max="81" width="5.1796875" style="1" bestFit="1" customWidth="1"/>
    <col min="82" max="82" width="3.7265625" style="1" customWidth="1"/>
    <col min="83" max="83" width="6.54296875" style="1" customWidth="1"/>
    <col min="84" max="87" width="3.7265625" style="1" hidden="1" customWidth="1"/>
    <col min="88" max="88" width="4" style="1" hidden="1" customWidth="1"/>
    <col min="89" max="93" width="3.7265625" style="1" hidden="1" customWidth="1"/>
    <col min="94" max="94" width="6.54296875" style="1" hidden="1" customWidth="1"/>
    <col min="95" max="100" width="1.7265625" style="1" hidden="1" customWidth="1"/>
    <col min="101" max="101" width="4" style="1" hidden="1" customWidth="1"/>
    <col min="102" max="102" width="5.1796875" style="1" hidden="1" customWidth="1"/>
    <col min="103" max="103" width="5.81640625" style="1" hidden="1" customWidth="1"/>
    <col min="104" max="104" width="7.1796875" style="1" hidden="1" customWidth="1"/>
    <col min="105" max="105" width="4.7265625" style="31" hidden="1" customWidth="1"/>
    <col min="106" max="106" width="4.7265625" style="1" hidden="1" customWidth="1"/>
    <col min="107" max="107" width="4" style="1" hidden="1" customWidth="1"/>
    <col min="108" max="108" width="4.7265625" style="1" customWidth="1"/>
    <col min="109" max="109" width="3.81640625" style="1" customWidth="1"/>
    <col min="110" max="16384" width="9.1796875" style="1"/>
  </cols>
  <sheetData>
    <row r="1" spans="1:109" ht="14.15" hidden="1" customHeight="1">
      <c r="A1" s="1" t="s">
        <v>287</v>
      </c>
    </row>
    <row r="2" spans="1:109" ht="14.15" hidden="1" customHeight="1">
      <c r="A2" s="11">
        <f>DATE(2022,6,1)</f>
        <v>44713</v>
      </c>
    </row>
    <row r="3" spans="1:109" ht="14.15" hidden="1" customHeight="1"/>
    <row r="4" spans="1:109" ht="14.15" hidden="1" customHeight="1"/>
    <row r="5" spans="1:109" ht="14.15" customHeight="1">
      <c r="B5" s="813" t="s">
        <v>2</v>
      </c>
      <c r="C5" s="814" t="s">
        <v>240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5"/>
      <c r="AC5" s="815"/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5"/>
      <c r="AP5" s="815"/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5"/>
      <c r="BC5" s="815"/>
      <c r="BD5" s="815"/>
      <c r="BE5" s="815"/>
      <c r="BF5" s="816"/>
      <c r="BG5" s="817" t="s">
        <v>1</v>
      </c>
      <c r="BH5" s="818"/>
      <c r="BI5" s="818"/>
      <c r="BJ5" s="818"/>
      <c r="BK5" s="818"/>
      <c r="BL5" s="818"/>
      <c r="BM5" s="818"/>
      <c r="BN5" s="818"/>
      <c r="BO5" s="818"/>
      <c r="BP5" s="818"/>
      <c r="BQ5" s="818"/>
      <c r="BR5" s="818"/>
      <c r="BS5" s="818"/>
      <c r="BT5" s="818"/>
      <c r="BU5" s="818"/>
      <c r="BV5" s="818"/>
      <c r="BW5" s="818"/>
      <c r="BX5" s="818"/>
      <c r="BY5" s="818"/>
      <c r="BZ5" s="818"/>
      <c r="CA5" s="818"/>
      <c r="CB5" s="818"/>
      <c r="CC5" s="818"/>
      <c r="CD5" s="818"/>
      <c r="CE5" s="818"/>
      <c r="CF5" s="818"/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18"/>
      <c r="CU5" s="818"/>
      <c r="CV5" s="818"/>
      <c r="CW5" s="818"/>
      <c r="CX5" s="818"/>
      <c r="CY5" s="819" t="s">
        <v>87</v>
      </c>
      <c r="CZ5" s="816" t="s">
        <v>76</v>
      </c>
    </row>
    <row r="6" spans="1:109" ht="14.15" customHeight="1">
      <c r="B6" s="813"/>
      <c r="C6" s="821" t="s">
        <v>88</v>
      </c>
      <c r="D6" s="822"/>
      <c r="E6" s="822"/>
      <c r="F6" s="823"/>
      <c r="G6" s="821" t="s">
        <v>89</v>
      </c>
      <c r="H6" s="822"/>
      <c r="I6" s="822"/>
      <c r="J6" s="822"/>
      <c r="K6" s="822"/>
      <c r="L6" s="823"/>
      <c r="M6" s="824" t="s">
        <v>59</v>
      </c>
      <c r="N6" s="825"/>
      <c r="O6" s="825"/>
      <c r="P6" s="825"/>
      <c r="Q6" s="825"/>
      <c r="R6" s="826"/>
      <c r="S6" s="824" t="s">
        <v>243</v>
      </c>
      <c r="T6" s="825"/>
      <c r="U6" s="825"/>
      <c r="V6" s="825"/>
      <c r="W6" s="825"/>
      <c r="X6" s="825"/>
      <c r="Y6" s="826"/>
      <c r="Z6" s="827" t="s">
        <v>242</v>
      </c>
      <c r="AA6" s="828"/>
      <c r="AB6" s="828"/>
      <c r="AC6" s="828"/>
      <c r="AD6" s="828"/>
      <c r="AE6" s="828"/>
      <c r="AF6" s="828"/>
      <c r="AG6" s="828"/>
      <c r="AH6" s="829"/>
      <c r="AI6" s="824" t="s">
        <v>232</v>
      </c>
      <c r="AJ6" s="825"/>
      <c r="AK6" s="825"/>
      <c r="AL6" s="825"/>
      <c r="AM6" s="825"/>
      <c r="AN6" s="825"/>
      <c r="AO6" s="825"/>
      <c r="AP6" s="825"/>
      <c r="AQ6" s="825"/>
      <c r="AR6" s="825"/>
      <c r="AS6" s="825"/>
      <c r="AT6" s="826"/>
      <c r="AU6" s="827" t="s">
        <v>230</v>
      </c>
      <c r="AV6" s="828"/>
      <c r="AW6" s="828"/>
      <c r="AX6" s="828"/>
      <c r="AY6" s="828"/>
      <c r="AZ6" s="828"/>
      <c r="BA6" s="828"/>
      <c r="BB6" s="828"/>
      <c r="BC6" s="828"/>
      <c r="BD6" s="828"/>
      <c r="BE6" s="829"/>
      <c r="BF6" s="832" t="s">
        <v>224</v>
      </c>
      <c r="BG6" s="834" t="s">
        <v>272</v>
      </c>
      <c r="BH6" s="835"/>
      <c r="BI6" s="835"/>
      <c r="BJ6" s="835"/>
      <c r="BK6" s="835"/>
      <c r="BL6" s="835"/>
      <c r="BM6" s="835"/>
      <c r="BN6" s="835"/>
      <c r="BO6" s="835"/>
      <c r="BP6" s="835"/>
      <c r="BQ6" s="835"/>
      <c r="BR6" s="835"/>
      <c r="BS6" s="835"/>
      <c r="BT6" s="836"/>
      <c r="BU6" s="837" t="s">
        <v>69</v>
      </c>
      <c r="BV6" s="838" t="s">
        <v>268</v>
      </c>
      <c r="BW6" s="838"/>
      <c r="BX6" s="838"/>
      <c r="BY6" s="838"/>
      <c r="BZ6" s="838"/>
      <c r="CA6" s="838"/>
      <c r="CB6" s="838"/>
      <c r="CC6" s="838"/>
      <c r="CD6" s="838"/>
      <c r="CE6" s="839" t="s">
        <v>69</v>
      </c>
      <c r="CF6" s="834" t="s">
        <v>238</v>
      </c>
      <c r="CG6" s="835"/>
      <c r="CH6" s="835"/>
      <c r="CI6" s="835"/>
      <c r="CJ6" s="835"/>
      <c r="CK6" s="835"/>
      <c r="CL6" s="835"/>
      <c r="CM6" s="835"/>
      <c r="CN6" s="835"/>
      <c r="CO6" s="836"/>
      <c r="CP6" s="837" t="s">
        <v>69</v>
      </c>
      <c r="CQ6" s="840" t="s">
        <v>229</v>
      </c>
      <c r="CR6" s="840"/>
      <c r="CS6" s="840"/>
      <c r="CT6" s="841"/>
      <c r="CU6" s="841"/>
      <c r="CV6" s="841"/>
      <c r="CW6" s="841"/>
      <c r="CX6" s="842" t="s">
        <v>69</v>
      </c>
      <c r="CY6" s="820"/>
      <c r="CZ6" s="816"/>
    </row>
    <row r="7" spans="1:109" ht="14.15" customHeight="1">
      <c r="B7" s="813"/>
      <c r="C7" s="14" t="s">
        <v>21</v>
      </c>
      <c r="D7" s="14" t="s">
        <v>23</v>
      </c>
      <c r="E7" s="14" t="s">
        <v>33</v>
      </c>
      <c r="F7" s="5" t="s">
        <v>69</v>
      </c>
      <c r="G7" s="14" t="s">
        <v>26</v>
      </c>
      <c r="H7" s="14" t="s">
        <v>27</v>
      </c>
      <c r="I7" s="14" t="s">
        <v>130</v>
      </c>
      <c r="J7" s="14" t="s">
        <v>28</v>
      </c>
      <c r="K7" s="14" t="s">
        <v>38</v>
      </c>
      <c r="L7" s="5" t="s">
        <v>69</v>
      </c>
      <c r="M7" s="320" t="s">
        <v>33</v>
      </c>
      <c r="N7" s="320" t="s">
        <v>35</v>
      </c>
      <c r="O7" s="320" t="s">
        <v>36</v>
      </c>
      <c r="P7" s="320" t="s">
        <v>37</v>
      </c>
      <c r="Q7" s="320" t="s">
        <v>38</v>
      </c>
      <c r="R7" s="321" t="s">
        <v>69</v>
      </c>
      <c r="S7" s="320" t="s">
        <v>33</v>
      </c>
      <c r="T7" s="320" t="s">
        <v>35</v>
      </c>
      <c r="U7" s="320" t="s">
        <v>36</v>
      </c>
      <c r="V7" s="320" t="s">
        <v>37</v>
      </c>
      <c r="W7" s="320" t="s">
        <v>38</v>
      </c>
      <c r="X7" s="320" t="s">
        <v>39</v>
      </c>
      <c r="Y7" s="321" t="s">
        <v>69</v>
      </c>
      <c r="Z7" s="369" t="s">
        <v>31</v>
      </c>
      <c r="AA7" s="370" t="s">
        <v>27</v>
      </c>
      <c r="AB7" s="370" t="s">
        <v>28</v>
      </c>
      <c r="AC7" s="370" t="s">
        <v>33</v>
      </c>
      <c r="AD7" s="370" t="s">
        <v>33</v>
      </c>
      <c r="AE7" s="370" t="s">
        <v>35</v>
      </c>
      <c r="AF7" s="370" t="s">
        <v>38</v>
      </c>
      <c r="AG7" s="371" t="s">
        <v>42</v>
      </c>
      <c r="AH7" s="372" t="s">
        <v>69</v>
      </c>
      <c r="AI7" s="322" t="s">
        <v>25</v>
      </c>
      <c r="AJ7" s="320" t="s">
        <v>31</v>
      </c>
      <c r="AK7" s="320" t="s">
        <v>28</v>
      </c>
      <c r="AL7" s="320" t="s">
        <v>29</v>
      </c>
      <c r="AM7" s="320" t="s">
        <v>33</v>
      </c>
      <c r="AN7" s="320" t="s">
        <v>36</v>
      </c>
      <c r="AO7" s="320" t="s">
        <v>73</v>
      </c>
      <c r="AP7" s="320" t="s">
        <v>41</v>
      </c>
      <c r="AQ7" s="320" t="s">
        <v>37</v>
      </c>
      <c r="AR7" s="320" t="s">
        <v>38</v>
      </c>
      <c r="AS7" s="323" t="s">
        <v>42</v>
      </c>
      <c r="AT7" s="321" t="s">
        <v>69</v>
      </c>
      <c r="AU7" s="369" t="s">
        <v>22</v>
      </c>
      <c r="AV7" s="370" t="s">
        <v>90</v>
      </c>
      <c r="AW7" s="370" t="s">
        <v>32</v>
      </c>
      <c r="AX7" s="370" t="s">
        <v>29</v>
      </c>
      <c r="AY7" s="370" t="s">
        <v>33</v>
      </c>
      <c r="AZ7" s="370" t="s">
        <v>70</v>
      </c>
      <c r="BA7" s="370" t="s">
        <v>41</v>
      </c>
      <c r="BB7" s="370" t="s">
        <v>37</v>
      </c>
      <c r="BC7" s="370" t="s">
        <v>38</v>
      </c>
      <c r="BD7" s="371" t="s">
        <v>42</v>
      </c>
      <c r="BE7" s="372" t="s">
        <v>69</v>
      </c>
      <c r="BF7" s="833"/>
      <c r="BG7" s="222" t="s">
        <v>152</v>
      </c>
      <c r="BH7" s="117">
        <v>3</v>
      </c>
      <c r="BI7" s="117">
        <v>4</v>
      </c>
      <c r="BJ7" s="117">
        <v>5</v>
      </c>
      <c r="BK7" s="117" t="s">
        <v>187</v>
      </c>
      <c r="BL7" s="117" t="s">
        <v>207</v>
      </c>
      <c r="BM7" s="117" t="s">
        <v>167</v>
      </c>
      <c r="BN7" s="117" t="s">
        <v>33</v>
      </c>
      <c r="BO7" s="117" t="s">
        <v>35</v>
      </c>
      <c r="BP7" s="117" t="s">
        <v>36</v>
      </c>
      <c r="BQ7" s="117" t="s">
        <v>36</v>
      </c>
      <c r="BR7" s="117" t="s">
        <v>41</v>
      </c>
      <c r="BS7" s="117" t="s">
        <v>85</v>
      </c>
      <c r="BT7" s="117" t="s">
        <v>38</v>
      </c>
      <c r="BU7" s="837"/>
      <c r="BV7" s="389" t="s">
        <v>173</v>
      </c>
      <c r="BW7" s="389">
        <v>4</v>
      </c>
      <c r="BX7" s="389">
        <v>5</v>
      </c>
      <c r="BY7" s="389">
        <v>6</v>
      </c>
      <c r="BZ7" s="389">
        <v>7</v>
      </c>
      <c r="CA7" s="389">
        <v>8</v>
      </c>
      <c r="CB7" s="389" t="s">
        <v>220</v>
      </c>
      <c r="CC7" s="389" t="s">
        <v>167</v>
      </c>
      <c r="CD7" s="389">
        <v>10</v>
      </c>
      <c r="CE7" s="839"/>
      <c r="CF7" s="222" t="s">
        <v>152</v>
      </c>
      <c r="CG7" s="117">
        <v>3</v>
      </c>
      <c r="CH7" s="117">
        <v>4</v>
      </c>
      <c r="CI7" s="117">
        <v>5</v>
      </c>
      <c r="CJ7" s="117" t="s">
        <v>207</v>
      </c>
      <c r="CK7" s="117" t="s">
        <v>167</v>
      </c>
      <c r="CL7" s="117" t="s">
        <v>36</v>
      </c>
      <c r="CM7" s="117" t="s">
        <v>41</v>
      </c>
      <c r="CN7" s="117" t="s">
        <v>85</v>
      </c>
      <c r="CO7" s="117" t="s">
        <v>38</v>
      </c>
      <c r="CP7" s="837"/>
      <c r="CQ7" s="390">
        <v>4</v>
      </c>
      <c r="CR7" s="391">
        <v>5</v>
      </c>
      <c r="CS7" s="391">
        <v>6</v>
      </c>
      <c r="CT7" s="391">
        <v>7</v>
      </c>
      <c r="CU7" s="392">
        <v>8</v>
      </c>
      <c r="CV7" s="392">
        <v>9</v>
      </c>
      <c r="CW7" s="393" t="s">
        <v>167</v>
      </c>
      <c r="CX7" s="842"/>
      <c r="CY7" s="820"/>
      <c r="CZ7" s="816"/>
      <c r="DA7" s="31" t="s">
        <v>211</v>
      </c>
      <c r="DB7" s="31" t="s">
        <v>223</v>
      </c>
    </row>
    <row r="8" spans="1:109" ht="11.15" customHeight="1">
      <c r="B8" s="2">
        <f>'pit-c,d'!A9</f>
        <v>45139</v>
      </c>
      <c r="C8" s="15"/>
      <c r="D8" s="15"/>
      <c r="E8" s="15"/>
      <c r="F8" s="15">
        <f>SUM(C8:E8)</f>
        <v>0</v>
      </c>
      <c r="G8" s="15"/>
      <c r="H8" s="15"/>
      <c r="I8" s="15"/>
      <c r="J8" s="15"/>
      <c r="K8" s="15"/>
      <c r="L8" s="15">
        <f>SUM(G8:K8)</f>
        <v>0</v>
      </c>
      <c r="M8" s="324"/>
      <c r="N8" s="324"/>
      <c r="O8" s="324"/>
      <c r="P8" s="326"/>
      <c r="Q8" s="327"/>
      <c r="R8" s="328">
        <f>SUM(M8:Q8)</f>
        <v>0</v>
      </c>
      <c r="S8" s="324"/>
      <c r="T8" s="324"/>
      <c r="U8" s="324"/>
      <c r="V8" s="324"/>
      <c r="W8" s="324"/>
      <c r="X8" s="324"/>
      <c r="Y8" s="328">
        <f>SUM(S8:X8)</f>
        <v>0</v>
      </c>
      <c r="Z8" s="373"/>
      <c r="AA8" s="374"/>
      <c r="AB8" s="374"/>
      <c r="AC8" s="374"/>
      <c r="AD8" s="374"/>
      <c r="AE8" s="374"/>
      <c r="AF8" s="374"/>
      <c r="AG8" s="375"/>
      <c r="AH8" s="376">
        <f>SUM(Z8:AG8)</f>
        <v>0</v>
      </c>
      <c r="AI8" s="325"/>
      <c r="AJ8" s="324"/>
      <c r="AK8" s="324"/>
      <c r="AL8" s="324"/>
      <c r="AM8" s="324"/>
      <c r="AN8" s="324"/>
      <c r="AO8" s="324"/>
      <c r="AP8" s="324"/>
      <c r="AQ8" s="324"/>
      <c r="AR8" s="324"/>
      <c r="AS8" s="327"/>
      <c r="AT8" s="328">
        <f>SUM(AI8:AS8)</f>
        <v>0</v>
      </c>
      <c r="AU8" s="373"/>
      <c r="AV8" s="374"/>
      <c r="AW8" s="374"/>
      <c r="AX8" s="374"/>
      <c r="AY8" s="374"/>
      <c r="AZ8" s="374"/>
      <c r="BA8" s="374"/>
      <c r="BB8" s="374"/>
      <c r="BC8" s="374"/>
      <c r="BD8" s="375"/>
      <c r="BE8" s="376">
        <f>SUM(AU8:BD8)</f>
        <v>0</v>
      </c>
      <c r="BF8" s="328">
        <f>F8+L8+R8+Y8+AH8+AT8+BE8</f>
        <v>0</v>
      </c>
      <c r="BG8" s="501"/>
      <c r="BH8" s="459"/>
      <c r="BI8" s="459"/>
      <c r="BJ8" s="459"/>
      <c r="BK8" s="459"/>
      <c r="BL8" s="459">
        <v>9679.6</v>
      </c>
      <c r="BM8" s="459"/>
      <c r="BN8" s="459"/>
      <c r="BO8" s="459"/>
      <c r="BP8" s="459"/>
      <c r="BQ8" s="459"/>
      <c r="BR8" s="459"/>
      <c r="BS8" s="459"/>
      <c r="BT8" s="459"/>
      <c r="BU8" s="462">
        <f>SUM(BG8:BT8)</f>
        <v>9679.6</v>
      </c>
      <c r="BV8" s="517"/>
      <c r="BW8" s="517"/>
      <c r="BX8" s="517"/>
      <c r="BY8" s="518"/>
      <c r="BZ8" s="518">
        <v>3468.8</v>
      </c>
      <c r="CA8" s="518">
        <v>2659.3</v>
      </c>
      <c r="CB8" s="518"/>
      <c r="CC8" s="518"/>
      <c r="CD8" s="518"/>
      <c r="CE8" s="519">
        <f>SUM(BV8:CD8)</f>
        <v>6128.1</v>
      </c>
      <c r="CF8" s="223"/>
      <c r="CG8" s="68"/>
      <c r="CH8" s="68"/>
      <c r="CI8" s="68"/>
      <c r="CJ8" s="68"/>
      <c r="CK8" s="68"/>
      <c r="CL8" s="68"/>
      <c r="CM8" s="68"/>
      <c r="CN8" s="68"/>
      <c r="CO8" s="68"/>
      <c r="CP8" s="69">
        <f>SUM(CF8:CO8)</f>
        <v>0</v>
      </c>
      <c r="CQ8" s="394"/>
      <c r="CR8" s="395"/>
      <c r="CS8" s="395"/>
      <c r="CT8" s="395"/>
      <c r="CU8" s="396"/>
      <c r="CV8" s="396"/>
      <c r="CW8" s="397"/>
      <c r="CX8" s="398">
        <f>SUM(CN8:CW8)</f>
        <v>0</v>
      </c>
      <c r="CY8" s="224">
        <f>BU8+CE8+CX8</f>
        <v>15807.7</v>
      </c>
      <c r="CZ8" s="16" t="e">
        <f>IF(CY8&lt;=0,0,CY43/CY8)</f>
        <v>#REF!</v>
      </c>
      <c r="DA8" s="297">
        <f>SUM(CQ8:CW8,CP8)-(coal!ES7+coal!ET7)</f>
        <v>-6128.1</v>
      </c>
      <c r="DB8" s="297">
        <f>(BU8+CE8)-(coal!EQ7+coal!ER7)</f>
        <v>15807.7</v>
      </c>
      <c r="DD8" s="3"/>
      <c r="DE8" s="3"/>
    </row>
    <row r="9" spans="1:109" ht="11.15" customHeight="1">
      <c r="B9" s="2">
        <f>'pit-c,d'!A10</f>
        <v>45140</v>
      </c>
      <c r="C9" s="15"/>
      <c r="D9" s="15"/>
      <c r="E9" s="15"/>
      <c r="F9" s="15">
        <f t="shared" ref="F9:F39" si="0">SUM(C9:E9)</f>
        <v>0</v>
      </c>
      <c r="G9" s="15"/>
      <c r="H9" s="15"/>
      <c r="I9" s="15"/>
      <c r="J9" s="15"/>
      <c r="K9" s="15"/>
      <c r="L9" s="15">
        <f t="shared" ref="L9:L39" si="1">SUM(G9:K9)</f>
        <v>0</v>
      </c>
      <c r="M9" s="324"/>
      <c r="N9" s="324"/>
      <c r="O9" s="324"/>
      <c r="P9" s="326"/>
      <c r="Q9" s="327"/>
      <c r="R9" s="328">
        <f t="shared" ref="R9:R38" si="2">SUM(M9:Q9)</f>
        <v>0</v>
      </c>
      <c r="S9" s="324"/>
      <c r="T9" s="324"/>
      <c r="U9" s="324"/>
      <c r="V9" s="324"/>
      <c r="W9" s="327"/>
      <c r="X9" s="324"/>
      <c r="Y9" s="328">
        <f t="shared" ref="Y9:Y38" si="3">SUM(S9:X9)</f>
        <v>0</v>
      </c>
      <c r="Z9" s="373"/>
      <c r="AA9" s="374"/>
      <c r="AB9" s="374"/>
      <c r="AC9" s="374"/>
      <c r="AD9" s="374"/>
      <c r="AE9" s="374"/>
      <c r="AF9" s="374"/>
      <c r="AG9" s="375"/>
      <c r="AH9" s="376">
        <f t="shared" ref="AH9:AH38" si="4">SUM(Z9:AG9)</f>
        <v>0</v>
      </c>
      <c r="AI9" s="325"/>
      <c r="AJ9" s="324"/>
      <c r="AK9" s="324"/>
      <c r="AL9" s="324"/>
      <c r="AM9" s="324"/>
      <c r="AN9" s="324"/>
      <c r="AO9" s="324"/>
      <c r="AP9" s="324"/>
      <c r="AQ9" s="324"/>
      <c r="AR9" s="324"/>
      <c r="AS9" s="327"/>
      <c r="AT9" s="328">
        <f t="shared" ref="AT9:AT38" si="5">SUM(AI9:AS9)</f>
        <v>0</v>
      </c>
      <c r="AU9" s="373"/>
      <c r="AV9" s="374"/>
      <c r="AW9" s="374"/>
      <c r="AX9" s="374"/>
      <c r="AY9" s="374"/>
      <c r="AZ9" s="374"/>
      <c r="BA9" s="374"/>
      <c r="BB9" s="374"/>
      <c r="BC9" s="374"/>
      <c r="BD9" s="375"/>
      <c r="BE9" s="376">
        <f t="shared" ref="BE9:BE38" si="6">SUM(AU9:BD9)</f>
        <v>0</v>
      </c>
      <c r="BF9" s="328">
        <f t="shared" ref="BF9:BF38" si="7">F9+L9+R9+Y9+AH9+AT9+BE9</f>
        <v>0</v>
      </c>
      <c r="BG9" s="501"/>
      <c r="BH9" s="459"/>
      <c r="BI9" s="459"/>
      <c r="BJ9" s="459"/>
      <c r="BK9" s="459"/>
      <c r="BL9" s="459">
        <v>8104.4</v>
      </c>
      <c r="BM9" s="459"/>
      <c r="BN9" s="459"/>
      <c r="BO9" s="459"/>
      <c r="BP9" s="459"/>
      <c r="BQ9" s="459"/>
      <c r="BR9" s="459"/>
      <c r="BS9" s="459"/>
      <c r="BT9" s="459"/>
      <c r="BU9" s="462">
        <f t="shared" ref="BU9:BU38" si="8">SUM(BG9:BT9)</f>
        <v>8104.4</v>
      </c>
      <c r="BV9" s="517"/>
      <c r="BW9" s="517"/>
      <c r="BX9" s="517"/>
      <c r="BY9" s="518"/>
      <c r="BZ9" s="518">
        <v>3414.7</v>
      </c>
      <c r="CA9" s="518">
        <v>3754.4</v>
      </c>
      <c r="CB9" s="518"/>
      <c r="CC9" s="518"/>
      <c r="CD9" s="518"/>
      <c r="CE9" s="519">
        <f t="shared" ref="CE9:CE37" si="9">SUM(BV9:CD9)</f>
        <v>7169.1</v>
      </c>
      <c r="CF9" s="223"/>
      <c r="CG9" s="68"/>
      <c r="CH9" s="68"/>
      <c r="CI9" s="68"/>
      <c r="CJ9" s="68"/>
      <c r="CK9" s="68"/>
      <c r="CL9" s="68"/>
      <c r="CM9" s="68"/>
      <c r="CN9" s="68"/>
      <c r="CO9" s="68"/>
      <c r="CP9" s="69">
        <f t="shared" ref="CP9:CP38" si="10">SUM(CF9:CO9)</f>
        <v>0</v>
      </c>
      <c r="CQ9" s="394"/>
      <c r="CR9" s="399"/>
      <c r="CS9" s="399"/>
      <c r="CT9" s="395"/>
      <c r="CU9" s="396"/>
      <c r="CV9" s="396"/>
      <c r="CW9" s="397"/>
      <c r="CX9" s="398">
        <f t="shared" ref="CX9:CX37" si="11">SUM(CN9:CW9)</f>
        <v>0</v>
      </c>
      <c r="CY9" s="224">
        <f t="shared" ref="CY9:CY38" si="12">BU9+CE9+CX9</f>
        <v>15273.5</v>
      </c>
      <c r="CZ9" s="16" t="e">
        <f t="shared" ref="CZ9:CZ38" si="13">IF(CY9&lt;=0,0,CY44/CY9)</f>
        <v>#REF!</v>
      </c>
      <c r="DA9" s="297">
        <f>SUM(CQ9:CW9,CP9)-(coal!ES8+coal!ET8)</f>
        <v>-7169.1000000000013</v>
      </c>
      <c r="DB9" s="297">
        <f>(BU9+CE9)-(coal!EQ8+coal!ER8)</f>
        <v>15273.5</v>
      </c>
    </row>
    <row r="10" spans="1:109" ht="11.15" customHeight="1">
      <c r="B10" s="2">
        <f>'pit-c,d'!A11</f>
        <v>45141</v>
      </c>
      <c r="C10" s="15"/>
      <c r="D10" s="15"/>
      <c r="E10" s="15"/>
      <c r="F10" s="15">
        <f>SUM(C10:E10)</f>
        <v>0</v>
      </c>
      <c r="G10" s="15"/>
      <c r="H10" s="15"/>
      <c r="I10" s="15"/>
      <c r="J10" s="15"/>
      <c r="K10" s="15"/>
      <c r="L10" s="15">
        <f>SUM(G10:K10)</f>
        <v>0</v>
      </c>
      <c r="M10" s="324"/>
      <c r="N10" s="324"/>
      <c r="O10" s="324"/>
      <c r="P10" s="326"/>
      <c r="Q10" s="327"/>
      <c r="R10" s="328">
        <f>SUM(M10:Q10)</f>
        <v>0</v>
      </c>
      <c r="S10" s="324"/>
      <c r="T10" s="324"/>
      <c r="U10" s="324"/>
      <c r="V10" s="324"/>
      <c r="W10" s="327"/>
      <c r="X10" s="324"/>
      <c r="Y10" s="328">
        <f>SUM(S10:X10)</f>
        <v>0</v>
      </c>
      <c r="Z10" s="373"/>
      <c r="AA10" s="374"/>
      <c r="AB10" s="374"/>
      <c r="AC10" s="374"/>
      <c r="AD10" s="374"/>
      <c r="AE10" s="374"/>
      <c r="AF10" s="374"/>
      <c r="AG10" s="375"/>
      <c r="AH10" s="376">
        <f>SUM(Z10:AG10)</f>
        <v>0</v>
      </c>
      <c r="AI10" s="325"/>
      <c r="AJ10" s="324"/>
      <c r="AK10" s="324"/>
      <c r="AL10" s="324"/>
      <c r="AM10" s="324"/>
      <c r="AN10" s="324"/>
      <c r="AO10" s="324"/>
      <c r="AP10" s="324"/>
      <c r="AQ10" s="324"/>
      <c r="AR10" s="324"/>
      <c r="AS10" s="327"/>
      <c r="AT10" s="328">
        <f>SUM(AI10:AS10)</f>
        <v>0</v>
      </c>
      <c r="AU10" s="373"/>
      <c r="AV10" s="374"/>
      <c r="AW10" s="374"/>
      <c r="AX10" s="374"/>
      <c r="AY10" s="374"/>
      <c r="AZ10" s="374"/>
      <c r="BA10" s="374"/>
      <c r="BB10" s="374"/>
      <c r="BC10" s="374"/>
      <c r="BD10" s="375"/>
      <c r="BE10" s="376">
        <f>SUM(AU10:BD10)</f>
        <v>0</v>
      </c>
      <c r="BF10" s="328">
        <f>F10+L10+R10+Y10+AH10+AT10+BE10</f>
        <v>0</v>
      </c>
      <c r="BG10" s="501"/>
      <c r="BH10" s="459"/>
      <c r="BI10" s="459"/>
      <c r="BJ10" s="459"/>
      <c r="BK10" s="459"/>
      <c r="BL10" s="459">
        <v>9028.5</v>
      </c>
      <c r="BM10" s="459"/>
      <c r="BN10" s="459"/>
      <c r="BO10" s="459"/>
      <c r="BP10" s="459"/>
      <c r="BQ10" s="459"/>
      <c r="BR10" s="459"/>
      <c r="BS10" s="459"/>
      <c r="BT10" s="459"/>
      <c r="BU10" s="462">
        <f>SUM(BG10:BT10)</f>
        <v>9028.5</v>
      </c>
      <c r="BV10" s="517"/>
      <c r="BW10" s="517"/>
      <c r="BX10" s="517"/>
      <c r="BY10" s="518">
        <v>2106.6999999999998</v>
      </c>
      <c r="BZ10" s="518">
        <v>3305.6</v>
      </c>
      <c r="CA10" s="518">
        <v>1439.9</v>
      </c>
      <c r="CB10" s="518">
        <v>213.3</v>
      </c>
      <c r="CC10" s="518"/>
      <c r="CD10" s="518"/>
      <c r="CE10" s="519">
        <f>SUM(BV10:CD10)</f>
        <v>7065.4999999999991</v>
      </c>
      <c r="CF10" s="223"/>
      <c r="CG10" s="68"/>
      <c r="CH10" s="68"/>
      <c r="CI10" s="68"/>
      <c r="CJ10" s="68"/>
      <c r="CK10" s="68"/>
      <c r="CL10" s="68"/>
      <c r="CM10" s="68"/>
      <c r="CN10" s="68"/>
      <c r="CO10" s="68"/>
      <c r="CP10" s="69">
        <f>SUM(CF10:CO10)</f>
        <v>0</v>
      </c>
      <c r="CQ10" s="394"/>
      <c r="CR10" s="399"/>
      <c r="CS10" s="399"/>
      <c r="CT10" s="395"/>
      <c r="CU10" s="396"/>
      <c r="CV10" s="396"/>
      <c r="CW10" s="397"/>
      <c r="CX10" s="398">
        <f>SUM(CN10:CW10)</f>
        <v>0</v>
      </c>
      <c r="CY10" s="224">
        <f>BU10+CE10+CX10</f>
        <v>16094</v>
      </c>
      <c r="CZ10" s="16" t="e">
        <f>IF(CY10&lt;=0,0,CY45/CY10)</f>
        <v>#REF!</v>
      </c>
      <c r="DA10" s="297"/>
      <c r="DB10" s="297"/>
    </row>
    <row r="11" spans="1:109" ht="11.15" customHeight="1">
      <c r="B11" s="2">
        <f t="shared" ref="B11:B35" si="14">B10+1</f>
        <v>45142</v>
      </c>
      <c r="C11" s="15"/>
      <c r="D11" s="15"/>
      <c r="E11" s="15"/>
      <c r="F11" s="15">
        <f t="shared" si="0"/>
        <v>0</v>
      </c>
      <c r="G11" s="15"/>
      <c r="H11" s="15"/>
      <c r="I11" s="15"/>
      <c r="J11" s="15"/>
      <c r="K11" s="15"/>
      <c r="L11" s="15">
        <f t="shared" si="1"/>
        <v>0</v>
      </c>
      <c r="M11" s="324"/>
      <c r="N11" s="324"/>
      <c r="O11" s="324"/>
      <c r="P11" s="326"/>
      <c r="Q11" s="327"/>
      <c r="R11" s="328">
        <f t="shared" si="2"/>
        <v>0</v>
      </c>
      <c r="S11" s="324"/>
      <c r="T11" s="324"/>
      <c r="U11" s="324"/>
      <c r="V11" s="324"/>
      <c r="W11" s="327"/>
      <c r="X11" s="324"/>
      <c r="Y11" s="328">
        <f t="shared" si="3"/>
        <v>0</v>
      </c>
      <c r="Z11" s="373"/>
      <c r="AA11" s="374"/>
      <c r="AB11" s="374"/>
      <c r="AC11" s="374"/>
      <c r="AD11" s="374"/>
      <c r="AE11" s="374"/>
      <c r="AF11" s="374"/>
      <c r="AG11" s="375"/>
      <c r="AH11" s="376">
        <f t="shared" si="4"/>
        <v>0</v>
      </c>
      <c r="AI11" s="325"/>
      <c r="AJ11" s="324"/>
      <c r="AK11" s="324"/>
      <c r="AL11" s="324"/>
      <c r="AM11" s="324"/>
      <c r="AN11" s="324"/>
      <c r="AO11" s="324"/>
      <c r="AP11" s="324"/>
      <c r="AQ11" s="324"/>
      <c r="AR11" s="324"/>
      <c r="AS11" s="327"/>
      <c r="AT11" s="328">
        <f t="shared" si="5"/>
        <v>0</v>
      </c>
      <c r="AU11" s="373"/>
      <c r="AV11" s="374"/>
      <c r="AW11" s="374"/>
      <c r="AX11" s="374"/>
      <c r="AY11" s="374"/>
      <c r="AZ11" s="374"/>
      <c r="BA11" s="374"/>
      <c r="BB11" s="374"/>
      <c r="BC11" s="374"/>
      <c r="BD11" s="375"/>
      <c r="BE11" s="376">
        <f t="shared" si="6"/>
        <v>0</v>
      </c>
      <c r="BF11" s="328">
        <f t="shared" si="7"/>
        <v>0</v>
      </c>
      <c r="BG11" s="501"/>
      <c r="BH11" s="459"/>
      <c r="BI11" s="459"/>
      <c r="BJ11" s="459"/>
      <c r="BK11" s="459"/>
      <c r="BL11" s="459">
        <v>8862.1</v>
      </c>
      <c r="BM11" s="459"/>
      <c r="BN11" s="459"/>
      <c r="BO11" s="459"/>
      <c r="BP11" s="459"/>
      <c r="BQ11" s="459"/>
      <c r="BR11" s="459"/>
      <c r="BS11" s="459"/>
      <c r="BT11" s="459"/>
      <c r="BU11" s="462">
        <f t="shared" si="8"/>
        <v>8862.1</v>
      </c>
      <c r="BV11" s="517"/>
      <c r="BW11" s="517"/>
      <c r="BX11" s="517"/>
      <c r="BY11" s="518"/>
      <c r="BZ11" s="518">
        <v>5775.3</v>
      </c>
      <c r="CA11" s="518"/>
      <c r="CB11" s="518">
        <v>1012.5</v>
      </c>
      <c r="CC11" s="518"/>
      <c r="CD11" s="518"/>
      <c r="CE11" s="519">
        <f t="shared" si="9"/>
        <v>6787.8</v>
      </c>
      <c r="CF11" s="223"/>
      <c r="CG11" s="68"/>
      <c r="CH11" s="68"/>
      <c r="CI11" s="68"/>
      <c r="CJ11" s="68"/>
      <c r="CK11" s="68"/>
      <c r="CL11" s="68"/>
      <c r="CM11" s="68"/>
      <c r="CN11" s="68"/>
      <c r="CO11" s="68"/>
      <c r="CP11" s="69">
        <f t="shared" si="10"/>
        <v>0</v>
      </c>
      <c r="CQ11" s="394"/>
      <c r="CR11" s="399"/>
      <c r="CS11" s="399"/>
      <c r="CT11" s="395"/>
      <c r="CU11" s="396"/>
      <c r="CV11" s="396"/>
      <c r="CW11" s="397"/>
      <c r="CX11" s="398">
        <f t="shared" si="11"/>
        <v>0</v>
      </c>
      <c r="CY11" s="224">
        <f t="shared" si="12"/>
        <v>15649.900000000001</v>
      </c>
      <c r="CZ11" s="16" t="e">
        <f t="shared" si="13"/>
        <v>#REF!</v>
      </c>
      <c r="DA11" s="297"/>
      <c r="DB11" s="297"/>
    </row>
    <row r="12" spans="1:109" ht="11.15" customHeight="1">
      <c r="B12" s="2">
        <f t="shared" si="14"/>
        <v>45143</v>
      </c>
      <c r="C12" s="15"/>
      <c r="D12" s="15"/>
      <c r="E12" s="15"/>
      <c r="F12" s="15">
        <f t="shared" si="0"/>
        <v>0</v>
      </c>
      <c r="G12" s="15"/>
      <c r="H12" s="15"/>
      <c r="I12" s="15"/>
      <c r="J12" s="15"/>
      <c r="K12" s="15"/>
      <c r="L12" s="15">
        <f t="shared" si="1"/>
        <v>0</v>
      </c>
      <c r="M12" s="324"/>
      <c r="N12" s="324"/>
      <c r="O12" s="324"/>
      <c r="P12" s="326"/>
      <c r="Q12" s="327"/>
      <c r="R12" s="328">
        <f t="shared" si="2"/>
        <v>0</v>
      </c>
      <c r="S12" s="324"/>
      <c r="T12" s="324"/>
      <c r="U12" s="324"/>
      <c r="V12" s="324"/>
      <c r="W12" s="327"/>
      <c r="X12" s="324"/>
      <c r="Y12" s="328">
        <f t="shared" si="3"/>
        <v>0</v>
      </c>
      <c r="Z12" s="373"/>
      <c r="AA12" s="374"/>
      <c r="AB12" s="374"/>
      <c r="AC12" s="374"/>
      <c r="AD12" s="374"/>
      <c r="AE12" s="374"/>
      <c r="AF12" s="374"/>
      <c r="AG12" s="375"/>
      <c r="AH12" s="376">
        <f t="shared" si="4"/>
        <v>0</v>
      </c>
      <c r="AI12" s="325"/>
      <c r="AJ12" s="324"/>
      <c r="AK12" s="324"/>
      <c r="AL12" s="324"/>
      <c r="AM12" s="324"/>
      <c r="AN12" s="324"/>
      <c r="AO12" s="324"/>
      <c r="AP12" s="324"/>
      <c r="AQ12" s="324"/>
      <c r="AR12" s="324"/>
      <c r="AS12" s="327"/>
      <c r="AT12" s="328">
        <f t="shared" si="5"/>
        <v>0</v>
      </c>
      <c r="AU12" s="373"/>
      <c r="AV12" s="374"/>
      <c r="AW12" s="374"/>
      <c r="AX12" s="374"/>
      <c r="AY12" s="374"/>
      <c r="AZ12" s="374"/>
      <c r="BA12" s="374"/>
      <c r="BB12" s="374"/>
      <c r="BC12" s="374"/>
      <c r="BD12" s="375"/>
      <c r="BE12" s="376">
        <f t="shared" si="6"/>
        <v>0</v>
      </c>
      <c r="BF12" s="328">
        <f t="shared" si="7"/>
        <v>0</v>
      </c>
      <c r="BG12" s="501"/>
      <c r="BH12" s="459"/>
      <c r="BI12" s="459"/>
      <c r="BJ12" s="459"/>
      <c r="BK12" s="459"/>
      <c r="BL12" s="459">
        <v>8037.4</v>
      </c>
      <c r="BM12" s="459"/>
      <c r="BN12" s="459"/>
      <c r="BO12" s="459"/>
      <c r="BP12" s="459"/>
      <c r="BQ12" s="459"/>
      <c r="BR12" s="459"/>
      <c r="BS12" s="459"/>
      <c r="BT12" s="459"/>
      <c r="BU12" s="462">
        <f t="shared" si="8"/>
        <v>8037.4</v>
      </c>
      <c r="BV12" s="517"/>
      <c r="BW12" s="517"/>
      <c r="BX12" s="517"/>
      <c r="BY12" s="518"/>
      <c r="BZ12" s="518">
        <v>4369.5</v>
      </c>
      <c r="CA12" s="518"/>
      <c r="CB12" s="518">
        <v>1723.3</v>
      </c>
      <c r="CC12" s="518"/>
      <c r="CD12" s="518"/>
      <c r="CE12" s="519">
        <f t="shared" si="9"/>
        <v>6092.8</v>
      </c>
      <c r="CF12" s="223"/>
      <c r="CG12" s="68"/>
      <c r="CH12" s="68"/>
      <c r="CI12" s="68"/>
      <c r="CJ12" s="68"/>
      <c r="CK12" s="68"/>
      <c r="CL12" s="68"/>
      <c r="CM12" s="68"/>
      <c r="CN12" s="68"/>
      <c r="CO12" s="68"/>
      <c r="CP12" s="69">
        <f t="shared" si="10"/>
        <v>0</v>
      </c>
      <c r="CQ12" s="394"/>
      <c r="CR12" s="399"/>
      <c r="CS12" s="399"/>
      <c r="CT12" s="395"/>
      <c r="CU12" s="396"/>
      <c r="CV12" s="396"/>
      <c r="CW12" s="397"/>
      <c r="CX12" s="398">
        <f t="shared" si="11"/>
        <v>0</v>
      </c>
      <c r="CY12" s="224">
        <f t="shared" si="12"/>
        <v>14130.2</v>
      </c>
      <c r="CZ12" s="16" t="e">
        <f t="shared" si="13"/>
        <v>#REF!</v>
      </c>
      <c r="DA12" s="297"/>
      <c r="DB12" s="297"/>
    </row>
    <row r="13" spans="1:109" ht="11.15" customHeight="1">
      <c r="B13" s="2">
        <f t="shared" si="14"/>
        <v>45144</v>
      </c>
      <c r="C13" s="15"/>
      <c r="D13" s="15"/>
      <c r="E13" s="15"/>
      <c r="F13" s="15">
        <f t="shared" si="0"/>
        <v>0</v>
      </c>
      <c r="G13" s="15"/>
      <c r="H13" s="15"/>
      <c r="I13" s="15"/>
      <c r="J13" s="15"/>
      <c r="K13" s="15"/>
      <c r="L13" s="15">
        <f t="shared" si="1"/>
        <v>0</v>
      </c>
      <c r="M13" s="324"/>
      <c r="N13" s="324"/>
      <c r="O13" s="324"/>
      <c r="P13" s="326"/>
      <c r="Q13" s="327"/>
      <c r="R13" s="328">
        <f t="shared" si="2"/>
        <v>0</v>
      </c>
      <c r="S13" s="324"/>
      <c r="T13" s="324"/>
      <c r="U13" s="324"/>
      <c r="V13" s="324"/>
      <c r="W13" s="324"/>
      <c r="X13" s="324"/>
      <c r="Y13" s="328">
        <f t="shared" si="3"/>
        <v>0</v>
      </c>
      <c r="Z13" s="373"/>
      <c r="AA13" s="374"/>
      <c r="AB13" s="374"/>
      <c r="AC13" s="374"/>
      <c r="AD13" s="374"/>
      <c r="AE13" s="374"/>
      <c r="AF13" s="374"/>
      <c r="AG13" s="375"/>
      <c r="AH13" s="376">
        <f t="shared" si="4"/>
        <v>0</v>
      </c>
      <c r="AI13" s="325"/>
      <c r="AJ13" s="324"/>
      <c r="AK13" s="324"/>
      <c r="AL13" s="324"/>
      <c r="AM13" s="324"/>
      <c r="AN13" s="324"/>
      <c r="AO13" s="324"/>
      <c r="AP13" s="324"/>
      <c r="AQ13" s="324"/>
      <c r="AR13" s="324"/>
      <c r="AS13" s="327"/>
      <c r="AT13" s="328">
        <f t="shared" si="5"/>
        <v>0</v>
      </c>
      <c r="AU13" s="373"/>
      <c r="AV13" s="374"/>
      <c r="AW13" s="374"/>
      <c r="AX13" s="374"/>
      <c r="AY13" s="374"/>
      <c r="AZ13" s="374"/>
      <c r="BA13" s="374"/>
      <c r="BB13" s="374"/>
      <c r="BC13" s="374"/>
      <c r="BD13" s="375"/>
      <c r="BE13" s="376">
        <f t="shared" si="6"/>
        <v>0</v>
      </c>
      <c r="BF13" s="328">
        <f t="shared" si="7"/>
        <v>0</v>
      </c>
      <c r="BG13" s="501"/>
      <c r="BH13" s="459"/>
      <c r="BI13" s="459"/>
      <c r="BJ13" s="459"/>
      <c r="BK13" s="459"/>
      <c r="BL13" s="459">
        <v>8554.7999999999993</v>
      </c>
      <c r="BM13" s="459"/>
      <c r="BN13" s="459"/>
      <c r="BO13" s="459"/>
      <c r="BP13" s="459"/>
      <c r="BQ13" s="459"/>
      <c r="BR13" s="459"/>
      <c r="BS13" s="459"/>
      <c r="BT13" s="459"/>
      <c r="BU13" s="462">
        <f t="shared" si="8"/>
        <v>8554.7999999999993</v>
      </c>
      <c r="BV13" s="517"/>
      <c r="BW13" s="517"/>
      <c r="BX13" s="518">
        <v>26.8</v>
      </c>
      <c r="BY13" s="518"/>
      <c r="BZ13" s="518">
        <v>3817.3</v>
      </c>
      <c r="CA13" s="518"/>
      <c r="CB13" s="518">
        <v>3124.7</v>
      </c>
      <c r="CC13" s="518"/>
      <c r="CD13" s="518"/>
      <c r="CE13" s="519">
        <f t="shared" si="9"/>
        <v>6968.8</v>
      </c>
      <c r="CF13" s="223"/>
      <c r="CG13" s="68"/>
      <c r="CH13" s="68"/>
      <c r="CI13" s="68"/>
      <c r="CJ13" s="68"/>
      <c r="CK13" s="68"/>
      <c r="CL13" s="68"/>
      <c r="CM13" s="68"/>
      <c r="CN13" s="68"/>
      <c r="CO13" s="68"/>
      <c r="CP13" s="69">
        <f t="shared" si="10"/>
        <v>0</v>
      </c>
      <c r="CQ13" s="394"/>
      <c r="CR13" s="399"/>
      <c r="CS13" s="399"/>
      <c r="CT13" s="395"/>
      <c r="CU13" s="396"/>
      <c r="CV13" s="396"/>
      <c r="CW13" s="397"/>
      <c r="CX13" s="398">
        <f t="shared" si="11"/>
        <v>0</v>
      </c>
      <c r="CY13" s="224">
        <f t="shared" si="12"/>
        <v>15523.599999999999</v>
      </c>
      <c r="CZ13" s="16" t="e">
        <f t="shared" si="13"/>
        <v>#REF!</v>
      </c>
      <c r="DA13" s="297"/>
      <c r="DB13" s="297"/>
    </row>
    <row r="14" spans="1:109" ht="11.15" customHeight="1">
      <c r="B14" s="2">
        <f t="shared" si="14"/>
        <v>45145</v>
      </c>
      <c r="C14" s="15"/>
      <c r="D14" s="15"/>
      <c r="E14" s="15"/>
      <c r="F14" s="15">
        <f t="shared" si="0"/>
        <v>0</v>
      </c>
      <c r="G14" s="15"/>
      <c r="H14" s="15"/>
      <c r="I14" s="15"/>
      <c r="J14" s="15"/>
      <c r="K14" s="15"/>
      <c r="L14" s="15">
        <f t="shared" si="1"/>
        <v>0</v>
      </c>
      <c r="M14" s="324"/>
      <c r="N14" s="324"/>
      <c r="O14" s="324"/>
      <c r="P14" s="326"/>
      <c r="Q14" s="327"/>
      <c r="R14" s="328">
        <f t="shared" si="2"/>
        <v>0</v>
      </c>
      <c r="S14" s="324"/>
      <c r="T14" s="324"/>
      <c r="U14" s="324"/>
      <c r="V14" s="324"/>
      <c r="W14" s="324"/>
      <c r="X14" s="324"/>
      <c r="Y14" s="328">
        <f t="shared" si="3"/>
        <v>0</v>
      </c>
      <c r="Z14" s="373"/>
      <c r="AA14" s="374"/>
      <c r="AB14" s="374"/>
      <c r="AC14" s="374"/>
      <c r="AD14" s="374"/>
      <c r="AE14" s="374"/>
      <c r="AF14" s="374"/>
      <c r="AG14" s="375"/>
      <c r="AH14" s="376">
        <f t="shared" si="4"/>
        <v>0</v>
      </c>
      <c r="AI14" s="325"/>
      <c r="AJ14" s="324"/>
      <c r="AK14" s="324"/>
      <c r="AL14" s="324"/>
      <c r="AM14" s="324"/>
      <c r="AN14" s="324"/>
      <c r="AO14" s="324"/>
      <c r="AP14" s="324"/>
      <c r="AQ14" s="324"/>
      <c r="AR14" s="324"/>
      <c r="AS14" s="327"/>
      <c r="AT14" s="328">
        <f t="shared" si="5"/>
        <v>0</v>
      </c>
      <c r="AU14" s="373"/>
      <c r="AV14" s="374"/>
      <c r="AW14" s="374"/>
      <c r="AX14" s="374"/>
      <c r="AY14" s="374"/>
      <c r="AZ14" s="374"/>
      <c r="BA14" s="374"/>
      <c r="BB14" s="374"/>
      <c r="BC14" s="374"/>
      <c r="BD14" s="375"/>
      <c r="BE14" s="376">
        <f t="shared" si="6"/>
        <v>0</v>
      </c>
      <c r="BF14" s="328">
        <f t="shared" si="7"/>
        <v>0</v>
      </c>
      <c r="BG14" s="501"/>
      <c r="BH14" s="459"/>
      <c r="BI14" s="459"/>
      <c r="BJ14" s="459"/>
      <c r="BK14" s="459"/>
      <c r="BL14" s="459">
        <v>9438.2000000000007</v>
      </c>
      <c r="BM14" s="459"/>
      <c r="BN14" s="459"/>
      <c r="BO14" s="459"/>
      <c r="BP14" s="459"/>
      <c r="BQ14" s="459"/>
      <c r="BR14" s="459"/>
      <c r="BS14" s="459"/>
      <c r="BT14" s="459"/>
      <c r="BU14" s="462">
        <f t="shared" si="8"/>
        <v>9438.2000000000007</v>
      </c>
      <c r="BV14" s="517"/>
      <c r="BW14" s="517"/>
      <c r="BX14" s="517"/>
      <c r="BY14" s="518"/>
      <c r="BZ14" s="518">
        <v>3608.1</v>
      </c>
      <c r="CA14" s="518"/>
      <c r="CB14" s="518">
        <v>3858.3</v>
      </c>
      <c r="CC14" s="518"/>
      <c r="CD14" s="518"/>
      <c r="CE14" s="519">
        <f t="shared" si="9"/>
        <v>7466.4</v>
      </c>
      <c r="CF14" s="223"/>
      <c r="CG14" s="68"/>
      <c r="CH14" s="68"/>
      <c r="CI14" s="68"/>
      <c r="CJ14" s="68"/>
      <c r="CK14" s="68"/>
      <c r="CL14" s="68"/>
      <c r="CM14" s="68"/>
      <c r="CN14" s="68"/>
      <c r="CO14" s="68"/>
      <c r="CP14" s="69">
        <f t="shared" si="10"/>
        <v>0</v>
      </c>
      <c r="CQ14" s="394"/>
      <c r="CR14" s="399"/>
      <c r="CS14" s="399"/>
      <c r="CT14" s="395"/>
      <c r="CU14" s="396"/>
      <c r="CV14" s="396"/>
      <c r="CW14" s="397"/>
      <c r="CX14" s="398">
        <f t="shared" si="11"/>
        <v>0</v>
      </c>
      <c r="CY14" s="224">
        <f t="shared" si="12"/>
        <v>16904.599999999999</v>
      </c>
      <c r="CZ14" s="16" t="e">
        <f t="shared" si="13"/>
        <v>#REF!</v>
      </c>
      <c r="DA14" s="297"/>
      <c r="DB14" s="297"/>
    </row>
    <row r="15" spans="1:109" ht="11.15" customHeight="1">
      <c r="B15" s="2">
        <f t="shared" si="14"/>
        <v>45146</v>
      </c>
      <c r="C15" s="15"/>
      <c r="D15" s="15"/>
      <c r="E15" s="15"/>
      <c r="F15" s="15">
        <f t="shared" si="0"/>
        <v>0</v>
      </c>
      <c r="G15" s="15"/>
      <c r="H15" s="15"/>
      <c r="I15" s="15"/>
      <c r="J15" s="15"/>
      <c r="K15" s="15"/>
      <c r="L15" s="15">
        <f t="shared" si="1"/>
        <v>0</v>
      </c>
      <c r="M15" s="324"/>
      <c r="N15" s="324"/>
      <c r="O15" s="324"/>
      <c r="P15" s="326"/>
      <c r="Q15" s="327"/>
      <c r="R15" s="328">
        <f t="shared" si="2"/>
        <v>0</v>
      </c>
      <c r="S15" s="324"/>
      <c r="T15" s="324"/>
      <c r="U15" s="324"/>
      <c r="V15" s="324"/>
      <c r="W15" s="324"/>
      <c r="X15" s="324"/>
      <c r="Y15" s="328">
        <f t="shared" si="3"/>
        <v>0</v>
      </c>
      <c r="Z15" s="373"/>
      <c r="AA15" s="374"/>
      <c r="AB15" s="374"/>
      <c r="AC15" s="374"/>
      <c r="AD15" s="374"/>
      <c r="AE15" s="374"/>
      <c r="AF15" s="374"/>
      <c r="AG15" s="375"/>
      <c r="AH15" s="376">
        <f t="shared" si="4"/>
        <v>0</v>
      </c>
      <c r="AI15" s="325"/>
      <c r="AJ15" s="324"/>
      <c r="AK15" s="324"/>
      <c r="AL15" s="324"/>
      <c r="AM15" s="324"/>
      <c r="AN15" s="324"/>
      <c r="AO15" s="324"/>
      <c r="AP15" s="324"/>
      <c r="AQ15" s="324"/>
      <c r="AR15" s="324"/>
      <c r="AS15" s="327"/>
      <c r="AT15" s="328">
        <f t="shared" si="5"/>
        <v>0</v>
      </c>
      <c r="AU15" s="373"/>
      <c r="AV15" s="374"/>
      <c r="AW15" s="374"/>
      <c r="AX15" s="374"/>
      <c r="AY15" s="374"/>
      <c r="AZ15" s="374"/>
      <c r="BA15" s="374"/>
      <c r="BB15" s="374"/>
      <c r="BC15" s="374"/>
      <c r="BD15" s="375"/>
      <c r="BE15" s="376">
        <f t="shared" si="6"/>
        <v>0</v>
      </c>
      <c r="BF15" s="328">
        <f t="shared" si="7"/>
        <v>0</v>
      </c>
      <c r="BG15" s="501"/>
      <c r="BH15" s="459"/>
      <c r="BI15" s="459"/>
      <c r="BJ15" s="459"/>
      <c r="BK15" s="459"/>
      <c r="BL15" s="459">
        <v>8795.4</v>
      </c>
      <c r="BM15" s="459"/>
      <c r="BN15" s="459"/>
      <c r="BO15" s="459"/>
      <c r="BP15" s="459"/>
      <c r="BQ15" s="459"/>
      <c r="BR15" s="459"/>
      <c r="BS15" s="459"/>
      <c r="BT15" s="459"/>
      <c r="BU15" s="462">
        <f t="shared" si="8"/>
        <v>8795.4</v>
      </c>
      <c r="BV15" s="517"/>
      <c r="BW15" s="517"/>
      <c r="BX15" s="517"/>
      <c r="BY15" s="517"/>
      <c r="BZ15" s="517">
        <v>7213.2</v>
      </c>
      <c r="CA15" s="518"/>
      <c r="CB15" s="517">
        <v>237.9</v>
      </c>
      <c r="CC15" s="517"/>
      <c r="CD15" s="517"/>
      <c r="CE15" s="519">
        <f t="shared" si="9"/>
        <v>7451.0999999999995</v>
      </c>
      <c r="CF15" s="223"/>
      <c r="CG15" s="68"/>
      <c r="CH15" s="68"/>
      <c r="CI15" s="68"/>
      <c r="CJ15" s="68"/>
      <c r="CK15" s="68"/>
      <c r="CL15" s="68"/>
      <c r="CM15" s="68"/>
      <c r="CN15" s="68">
        <v>2248</v>
      </c>
      <c r="CO15" s="68"/>
      <c r="CP15" s="69">
        <f t="shared" si="10"/>
        <v>2248</v>
      </c>
      <c r="CQ15" s="394"/>
      <c r="CR15" s="399"/>
      <c r="CS15" s="399"/>
      <c r="CT15" s="395">
        <v>6403</v>
      </c>
      <c r="CU15" s="396"/>
      <c r="CV15" s="396"/>
      <c r="CW15" s="397"/>
      <c r="CX15" s="398">
        <f t="shared" si="11"/>
        <v>10899</v>
      </c>
      <c r="CY15" s="224">
        <f t="shared" si="12"/>
        <v>27145.5</v>
      </c>
      <c r="CZ15" s="16" t="e">
        <f t="shared" si="13"/>
        <v>#REF!</v>
      </c>
      <c r="DA15" s="297"/>
      <c r="DB15" s="297"/>
    </row>
    <row r="16" spans="1:109" ht="11.15" customHeight="1">
      <c r="B16" s="2">
        <f t="shared" si="14"/>
        <v>45147</v>
      </c>
      <c r="C16" s="15"/>
      <c r="D16" s="15"/>
      <c r="E16" s="15"/>
      <c r="F16" s="15">
        <f t="shared" si="0"/>
        <v>0</v>
      </c>
      <c r="G16" s="15"/>
      <c r="H16" s="15"/>
      <c r="I16" s="15"/>
      <c r="J16" s="15"/>
      <c r="K16" s="15"/>
      <c r="L16" s="15">
        <f t="shared" si="1"/>
        <v>0</v>
      </c>
      <c r="M16" s="324"/>
      <c r="N16" s="324"/>
      <c r="O16" s="324"/>
      <c r="P16" s="326"/>
      <c r="Q16" s="327"/>
      <c r="R16" s="328">
        <f t="shared" si="2"/>
        <v>0</v>
      </c>
      <c r="S16" s="324"/>
      <c r="T16" s="324"/>
      <c r="U16" s="324"/>
      <c r="V16" s="324"/>
      <c r="W16" s="324"/>
      <c r="X16" s="324"/>
      <c r="Y16" s="328">
        <f t="shared" si="3"/>
        <v>0</v>
      </c>
      <c r="Z16" s="373"/>
      <c r="AA16" s="374"/>
      <c r="AB16" s="374"/>
      <c r="AC16" s="374"/>
      <c r="AD16" s="374"/>
      <c r="AE16" s="374"/>
      <c r="AF16" s="374"/>
      <c r="AG16" s="375"/>
      <c r="AH16" s="376">
        <f t="shared" si="4"/>
        <v>0</v>
      </c>
      <c r="AI16" s="325"/>
      <c r="AJ16" s="324"/>
      <c r="AK16" s="324"/>
      <c r="AL16" s="324"/>
      <c r="AM16" s="324"/>
      <c r="AN16" s="324"/>
      <c r="AO16" s="324"/>
      <c r="AP16" s="324"/>
      <c r="AQ16" s="324"/>
      <c r="AR16" s="324"/>
      <c r="AS16" s="327"/>
      <c r="AT16" s="328">
        <f t="shared" si="5"/>
        <v>0</v>
      </c>
      <c r="AU16" s="373"/>
      <c r="AV16" s="374"/>
      <c r="AW16" s="374"/>
      <c r="AX16" s="374"/>
      <c r="AY16" s="374"/>
      <c r="AZ16" s="374"/>
      <c r="BA16" s="374"/>
      <c r="BB16" s="374"/>
      <c r="BC16" s="374"/>
      <c r="BD16" s="375"/>
      <c r="BE16" s="376">
        <f t="shared" si="6"/>
        <v>0</v>
      </c>
      <c r="BF16" s="328">
        <f t="shared" si="7"/>
        <v>0</v>
      </c>
      <c r="BG16" s="501"/>
      <c r="BH16" s="459"/>
      <c r="BI16" s="459"/>
      <c r="BJ16" s="459"/>
      <c r="BK16" s="459"/>
      <c r="BL16" s="459">
        <v>8851.2999999999993</v>
      </c>
      <c r="BM16" s="459"/>
      <c r="BN16" s="459"/>
      <c r="BO16" s="459"/>
      <c r="BP16" s="459"/>
      <c r="BQ16" s="459"/>
      <c r="BR16" s="459"/>
      <c r="BS16" s="459"/>
      <c r="BT16" s="459"/>
      <c r="BU16" s="462">
        <f t="shared" si="8"/>
        <v>8851.2999999999993</v>
      </c>
      <c r="BV16" s="517"/>
      <c r="BW16" s="517"/>
      <c r="BX16" s="517"/>
      <c r="BY16" s="517"/>
      <c r="BZ16" s="517">
        <v>6802.1</v>
      </c>
      <c r="CA16" s="517"/>
      <c r="CB16" s="517">
        <v>160.19999999999999</v>
      </c>
      <c r="CC16" s="517"/>
      <c r="CD16" s="520"/>
      <c r="CE16" s="519">
        <f t="shared" si="9"/>
        <v>6962.3</v>
      </c>
      <c r="CF16" s="223"/>
      <c r="CG16" s="68"/>
      <c r="CH16" s="68"/>
      <c r="CI16" s="68"/>
      <c r="CJ16" s="68"/>
      <c r="CK16" s="68"/>
      <c r="CL16" s="68"/>
      <c r="CM16" s="68"/>
      <c r="CN16" s="68"/>
      <c r="CO16" s="68"/>
      <c r="CP16" s="69">
        <f t="shared" si="10"/>
        <v>0</v>
      </c>
      <c r="CQ16" s="394"/>
      <c r="CR16" s="399"/>
      <c r="CS16" s="399"/>
      <c r="CT16" s="395"/>
      <c r="CU16" s="396"/>
      <c r="CV16" s="396"/>
      <c r="CW16" s="397"/>
      <c r="CX16" s="398">
        <f t="shared" si="11"/>
        <v>0</v>
      </c>
      <c r="CY16" s="224">
        <f t="shared" si="12"/>
        <v>15813.599999999999</v>
      </c>
      <c r="CZ16" s="16" t="e">
        <f t="shared" si="13"/>
        <v>#REF!</v>
      </c>
      <c r="DA16" s="297"/>
      <c r="DB16" s="297"/>
    </row>
    <row r="17" spans="2:106" ht="11.15" customHeight="1">
      <c r="B17" s="2">
        <f t="shared" si="14"/>
        <v>45148</v>
      </c>
      <c r="C17" s="15"/>
      <c r="D17" s="15"/>
      <c r="E17" s="15"/>
      <c r="F17" s="15">
        <f t="shared" si="0"/>
        <v>0</v>
      </c>
      <c r="G17" s="15"/>
      <c r="H17" s="15"/>
      <c r="I17" s="15"/>
      <c r="J17" s="15"/>
      <c r="K17" s="15"/>
      <c r="L17" s="15">
        <f t="shared" si="1"/>
        <v>0</v>
      </c>
      <c r="M17" s="324"/>
      <c r="N17" s="324"/>
      <c r="O17" s="324"/>
      <c r="P17" s="326"/>
      <c r="Q17" s="327"/>
      <c r="R17" s="328">
        <f t="shared" si="2"/>
        <v>0</v>
      </c>
      <c r="S17" s="324"/>
      <c r="T17" s="324"/>
      <c r="U17" s="324"/>
      <c r="V17" s="324"/>
      <c r="W17" s="324"/>
      <c r="X17" s="324"/>
      <c r="Y17" s="328">
        <f t="shared" si="3"/>
        <v>0</v>
      </c>
      <c r="Z17" s="373"/>
      <c r="AA17" s="374"/>
      <c r="AB17" s="374"/>
      <c r="AC17" s="374"/>
      <c r="AD17" s="374"/>
      <c r="AE17" s="374"/>
      <c r="AF17" s="374"/>
      <c r="AG17" s="375"/>
      <c r="AH17" s="376">
        <f t="shared" si="4"/>
        <v>0</v>
      </c>
      <c r="AI17" s="325"/>
      <c r="AJ17" s="324"/>
      <c r="AK17" s="324"/>
      <c r="AL17" s="324"/>
      <c r="AM17" s="324"/>
      <c r="AN17" s="324"/>
      <c r="AO17" s="324"/>
      <c r="AP17" s="324"/>
      <c r="AQ17" s="324"/>
      <c r="AR17" s="324"/>
      <c r="AS17" s="327"/>
      <c r="AT17" s="328">
        <f t="shared" si="5"/>
        <v>0</v>
      </c>
      <c r="AU17" s="373"/>
      <c r="AV17" s="374"/>
      <c r="AW17" s="374"/>
      <c r="AX17" s="374"/>
      <c r="AY17" s="374"/>
      <c r="AZ17" s="374"/>
      <c r="BA17" s="374"/>
      <c r="BB17" s="374"/>
      <c r="BC17" s="374"/>
      <c r="BD17" s="375"/>
      <c r="BE17" s="376">
        <f t="shared" si="6"/>
        <v>0</v>
      </c>
      <c r="BF17" s="328">
        <f t="shared" si="7"/>
        <v>0</v>
      </c>
      <c r="BG17" s="501"/>
      <c r="BH17" s="459"/>
      <c r="BI17" s="459"/>
      <c r="BJ17" s="459"/>
      <c r="BK17" s="459"/>
      <c r="BL17" s="459">
        <v>8922.5</v>
      </c>
      <c r="BM17" s="459"/>
      <c r="BN17" s="459"/>
      <c r="BO17" s="459"/>
      <c r="BP17" s="459"/>
      <c r="BQ17" s="459"/>
      <c r="BR17" s="459"/>
      <c r="BS17" s="507"/>
      <c r="BT17" s="459"/>
      <c r="BU17" s="462">
        <f t="shared" si="8"/>
        <v>8922.5</v>
      </c>
      <c r="BV17" s="517"/>
      <c r="BW17" s="517"/>
      <c r="BX17" s="517"/>
      <c r="BY17" s="517"/>
      <c r="BZ17" s="517">
        <v>3688.7</v>
      </c>
      <c r="CA17" s="517">
        <v>1681.2</v>
      </c>
      <c r="CB17" s="517">
        <v>1707.3</v>
      </c>
      <c r="CC17" s="517"/>
      <c r="CD17" s="520"/>
      <c r="CE17" s="519">
        <f t="shared" si="9"/>
        <v>7077.2</v>
      </c>
      <c r="CF17" s="223"/>
      <c r="CG17" s="68"/>
      <c r="CH17" s="68"/>
      <c r="CI17" s="68"/>
      <c r="CJ17" s="68"/>
      <c r="CK17" s="68"/>
      <c r="CL17" s="68"/>
      <c r="CM17" s="68"/>
      <c r="CN17" s="31"/>
      <c r="CO17" s="68"/>
      <c r="CP17" s="69">
        <f t="shared" si="10"/>
        <v>0</v>
      </c>
      <c r="CQ17" s="394"/>
      <c r="CR17" s="399"/>
      <c r="CS17" s="399"/>
      <c r="CT17" s="395"/>
      <c r="CU17" s="396"/>
      <c r="CV17" s="396"/>
      <c r="CW17" s="397"/>
      <c r="CX17" s="398">
        <f t="shared" si="11"/>
        <v>0</v>
      </c>
      <c r="CY17" s="224">
        <f t="shared" si="12"/>
        <v>15999.7</v>
      </c>
      <c r="CZ17" s="16" t="e">
        <f t="shared" si="13"/>
        <v>#REF!</v>
      </c>
      <c r="DA17" s="297"/>
      <c r="DB17" s="297"/>
    </row>
    <row r="18" spans="2:106" ht="11.15" customHeight="1">
      <c r="B18" s="2">
        <f t="shared" si="14"/>
        <v>45149</v>
      </c>
      <c r="C18" s="15"/>
      <c r="D18" s="15"/>
      <c r="E18" s="15"/>
      <c r="F18" s="15">
        <f t="shared" si="0"/>
        <v>0</v>
      </c>
      <c r="G18" s="15"/>
      <c r="H18" s="15"/>
      <c r="I18" s="15"/>
      <c r="J18" s="15"/>
      <c r="K18" s="15"/>
      <c r="L18" s="15">
        <f t="shared" si="1"/>
        <v>0</v>
      </c>
      <c r="M18" s="324"/>
      <c r="N18" s="324"/>
      <c r="O18" s="324"/>
      <c r="P18" s="326"/>
      <c r="Q18" s="327"/>
      <c r="R18" s="328">
        <f t="shared" si="2"/>
        <v>0</v>
      </c>
      <c r="S18" s="324"/>
      <c r="T18" s="324"/>
      <c r="U18" s="324"/>
      <c r="V18" s="324"/>
      <c r="W18" s="324"/>
      <c r="X18" s="324"/>
      <c r="Y18" s="328">
        <f t="shared" si="3"/>
        <v>0</v>
      </c>
      <c r="Z18" s="373"/>
      <c r="AA18" s="374"/>
      <c r="AB18" s="374"/>
      <c r="AC18" s="374"/>
      <c r="AD18" s="374"/>
      <c r="AE18" s="374"/>
      <c r="AF18" s="374"/>
      <c r="AG18" s="375"/>
      <c r="AH18" s="376">
        <f t="shared" si="4"/>
        <v>0</v>
      </c>
      <c r="AI18" s="325"/>
      <c r="AJ18" s="324"/>
      <c r="AK18" s="324"/>
      <c r="AL18" s="324"/>
      <c r="AM18" s="324"/>
      <c r="AN18" s="324"/>
      <c r="AO18" s="324"/>
      <c r="AP18" s="324"/>
      <c r="AQ18" s="324"/>
      <c r="AR18" s="324"/>
      <c r="AS18" s="327"/>
      <c r="AT18" s="328">
        <f t="shared" si="5"/>
        <v>0</v>
      </c>
      <c r="AU18" s="373"/>
      <c r="AV18" s="374"/>
      <c r="AW18" s="374"/>
      <c r="AX18" s="374"/>
      <c r="AY18" s="374"/>
      <c r="AZ18" s="374"/>
      <c r="BA18" s="374"/>
      <c r="BB18" s="374"/>
      <c r="BC18" s="374"/>
      <c r="BD18" s="375"/>
      <c r="BE18" s="376">
        <f t="shared" si="6"/>
        <v>0</v>
      </c>
      <c r="BF18" s="328">
        <f t="shared" si="7"/>
        <v>0</v>
      </c>
      <c r="BG18" s="501"/>
      <c r="BH18" s="459"/>
      <c r="BI18" s="459"/>
      <c r="BJ18" s="459"/>
      <c r="BK18" s="459"/>
      <c r="BL18" s="459">
        <v>8135.6</v>
      </c>
      <c r="BM18" s="459"/>
      <c r="BN18" s="459"/>
      <c r="BO18" s="459"/>
      <c r="BP18" s="459"/>
      <c r="BQ18" s="459"/>
      <c r="BR18" s="459"/>
      <c r="BS18" s="459"/>
      <c r="BT18" s="459"/>
      <c r="BU18" s="462">
        <f t="shared" si="8"/>
        <v>8135.6</v>
      </c>
      <c r="BV18" s="517"/>
      <c r="BW18" s="517"/>
      <c r="BX18" s="517">
        <v>266.10000000000002</v>
      </c>
      <c r="BY18" s="517"/>
      <c r="BZ18" s="517">
        <v>5014.2</v>
      </c>
      <c r="CA18" s="517">
        <v>239.8</v>
      </c>
      <c r="CB18" s="517">
        <v>506.6</v>
      </c>
      <c r="CC18" s="517"/>
      <c r="CD18" s="520"/>
      <c r="CE18" s="519">
        <f t="shared" si="9"/>
        <v>6026.7000000000007</v>
      </c>
      <c r="CF18" s="223"/>
      <c r="CG18" s="68"/>
      <c r="CH18" s="68"/>
      <c r="CI18" s="68"/>
      <c r="CJ18" s="68"/>
      <c r="CK18" s="68"/>
      <c r="CL18" s="68"/>
      <c r="CM18" s="68"/>
      <c r="CN18" s="68"/>
      <c r="CO18" s="68"/>
      <c r="CP18" s="69">
        <f t="shared" si="10"/>
        <v>0</v>
      </c>
      <c r="CQ18" s="394"/>
      <c r="CR18" s="399"/>
      <c r="CS18" s="399"/>
      <c r="CT18" s="395"/>
      <c r="CU18" s="396"/>
      <c r="CV18" s="396"/>
      <c r="CW18" s="397"/>
      <c r="CX18" s="398">
        <f t="shared" si="11"/>
        <v>0</v>
      </c>
      <c r="CY18" s="224">
        <f t="shared" si="12"/>
        <v>14162.300000000001</v>
      </c>
      <c r="CZ18" s="16" t="e">
        <f t="shared" si="13"/>
        <v>#REF!</v>
      </c>
      <c r="DA18" s="297"/>
      <c r="DB18" s="297"/>
    </row>
    <row r="19" spans="2:106" ht="11.15" customHeight="1">
      <c r="B19" s="2">
        <f t="shared" si="14"/>
        <v>45150</v>
      </c>
      <c r="C19" s="15"/>
      <c r="D19" s="15"/>
      <c r="E19" s="15"/>
      <c r="F19" s="15">
        <f t="shared" si="0"/>
        <v>0</v>
      </c>
      <c r="G19" s="15"/>
      <c r="H19" s="15"/>
      <c r="I19" s="15"/>
      <c r="J19" s="15"/>
      <c r="K19" s="15"/>
      <c r="L19" s="15">
        <f t="shared" si="1"/>
        <v>0</v>
      </c>
      <c r="M19" s="324"/>
      <c r="N19" s="324"/>
      <c r="O19" s="324"/>
      <c r="P19" s="326"/>
      <c r="Q19" s="327"/>
      <c r="R19" s="328">
        <f t="shared" si="2"/>
        <v>0</v>
      </c>
      <c r="S19" s="324"/>
      <c r="T19" s="324"/>
      <c r="U19" s="324"/>
      <c r="V19" s="324"/>
      <c r="W19" s="324"/>
      <c r="X19" s="324"/>
      <c r="Y19" s="328">
        <f t="shared" si="3"/>
        <v>0</v>
      </c>
      <c r="Z19" s="373"/>
      <c r="AA19" s="374"/>
      <c r="AB19" s="374"/>
      <c r="AC19" s="374"/>
      <c r="AD19" s="374"/>
      <c r="AE19" s="374"/>
      <c r="AF19" s="374"/>
      <c r="AG19" s="375"/>
      <c r="AH19" s="376">
        <f t="shared" si="4"/>
        <v>0</v>
      </c>
      <c r="AI19" s="325"/>
      <c r="AJ19" s="324"/>
      <c r="AK19" s="324"/>
      <c r="AL19" s="324"/>
      <c r="AM19" s="324"/>
      <c r="AN19" s="324"/>
      <c r="AO19" s="324"/>
      <c r="AP19" s="324"/>
      <c r="AQ19" s="324"/>
      <c r="AR19" s="324"/>
      <c r="AS19" s="327"/>
      <c r="AT19" s="328">
        <f t="shared" si="5"/>
        <v>0</v>
      </c>
      <c r="AU19" s="373"/>
      <c r="AV19" s="374"/>
      <c r="AW19" s="374"/>
      <c r="AX19" s="374"/>
      <c r="AY19" s="374"/>
      <c r="AZ19" s="374"/>
      <c r="BA19" s="374"/>
      <c r="BB19" s="374"/>
      <c r="BC19" s="374"/>
      <c r="BD19" s="375"/>
      <c r="BE19" s="376">
        <f t="shared" si="6"/>
        <v>0</v>
      </c>
      <c r="BF19" s="328">
        <f t="shared" si="7"/>
        <v>0</v>
      </c>
      <c r="BG19" s="501"/>
      <c r="BH19" s="459"/>
      <c r="BI19" s="459"/>
      <c r="BJ19" s="459"/>
      <c r="BK19" s="459"/>
      <c r="BL19" s="459">
        <v>7762.7</v>
      </c>
      <c r="BM19" s="459"/>
      <c r="BN19" s="459"/>
      <c r="BO19" s="459"/>
      <c r="BP19" s="459"/>
      <c r="BQ19" s="459"/>
      <c r="BR19" s="459"/>
      <c r="BS19" s="459"/>
      <c r="BT19" s="459"/>
      <c r="BU19" s="462">
        <f t="shared" si="8"/>
        <v>7762.7</v>
      </c>
      <c r="BV19" s="517"/>
      <c r="BW19" s="517"/>
      <c r="BX19" s="517"/>
      <c r="BY19" s="517"/>
      <c r="BZ19" s="518">
        <v>7032.2</v>
      </c>
      <c r="CA19" s="518"/>
      <c r="CB19" s="518"/>
      <c r="CC19" s="518"/>
      <c r="CD19" s="518">
        <v>159</v>
      </c>
      <c r="CE19" s="519">
        <f t="shared" si="9"/>
        <v>7191.2</v>
      </c>
      <c r="CF19" s="223"/>
      <c r="CG19" s="68"/>
      <c r="CH19" s="68"/>
      <c r="CI19" s="68"/>
      <c r="CJ19" s="68"/>
      <c r="CK19" s="68"/>
      <c r="CL19" s="68"/>
      <c r="CM19" s="68"/>
      <c r="CN19" s="68"/>
      <c r="CO19" s="68"/>
      <c r="CP19" s="69">
        <f t="shared" si="10"/>
        <v>0</v>
      </c>
      <c r="CQ19" s="394"/>
      <c r="CR19" s="399"/>
      <c r="CS19" s="399"/>
      <c r="CT19" s="395"/>
      <c r="CU19" s="396"/>
      <c r="CV19" s="396"/>
      <c r="CW19" s="397"/>
      <c r="CX19" s="398">
        <f t="shared" si="11"/>
        <v>0</v>
      </c>
      <c r="CY19" s="224">
        <f t="shared" si="12"/>
        <v>14953.9</v>
      </c>
      <c r="CZ19" s="16" t="e">
        <f t="shared" si="13"/>
        <v>#REF!</v>
      </c>
      <c r="DA19" s="297"/>
      <c r="DB19" s="297"/>
    </row>
    <row r="20" spans="2:106" ht="11.15" customHeight="1">
      <c r="B20" s="2">
        <f t="shared" si="14"/>
        <v>45151</v>
      </c>
      <c r="C20" s="15"/>
      <c r="D20" s="15"/>
      <c r="E20" s="15"/>
      <c r="F20" s="15">
        <f t="shared" si="0"/>
        <v>0</v>
      </c>
      <c r="G20" s="15"/>
      <c r="H20" s="15"/>
      <c r="I20" s="15"/>
      <c r="J20" s="15"/>
      <c r="K20" s="15"/>
      <c r="L20" s="15">
        <f t="shared" si="1"/>
        <v>0</v>
      </c>
      <c r="M20" s="324"/>
      <c r="N20" s="324"/>
      <c r="O20" s="324"/>
      <c r="P20" s="326"/>
      <c r="Q20" s="327"/>
      <c r="R20" s="328">
        <f t="shared" si="2"/>
        <v>0</v>
      </c>
      <c r="S20" s="324"/>
      <c r="T20" s="324"/>
      <c r="U20" s="324"/>
      <c r="V20" s="324"/>
      <c r="W20" s="324"/>
      <c r="X20" s="324"/>
      <c r="Y20" s="328">
        <f t="shared" si="3"/>
        <v>0</v>
      </c>
      <c r="Z20" s="373"/>
      <c r="AA20" s="374"/>
      <c r="AB20" s="374"/>
      <c r="AC20" s="374"/>
      <c r="AD20" s="374"/>
      <c r="AE20" s="374"/>
      <c r="AF20" s="374"/>
      <c r="AG20" s="375"/>
      <c r="AH20" s="376">
        <f t="shared" si="4"/>
        <v>0</v>
      </c>
      <c r="AI20" s="325"/>
      <c r="AJ20" s="324"/>
      <c r="AK20" s="324"/>
      <c r="AL20" s="324"/>
      <c r="AM20" s="324"/>
      <c r="AN20" s="324"/>
      <c r="AO20" s="324"/>
      <c r="AP20" s="324"/>
      <c r="AQ20" s="324"/>
      <c r="AR20" s="324"/>
      <c r="AS20" s="327"/>
      <c r="AT20" s="328">
        <f t="shared" si="5"/>
        <v>0</v>
      </c>
      <c r="AU20" s="373"/>
      <c r="AV20" s="374"/>
      <c r="AW20" s="374"/>
      <c r="AX20" s="374"/>
      <c r="AY20" s="374"/>
      <c r="AZ20" s="374"/>
      <c r="BA20" s="374"/>
      <c r="BB20" s="374"/>
      <c r="BC20" s="374"/>
      <c r="BD20" s="375"/>
      <c r="BE20" s="376">
        <f t="shared" si="6"/>
        <v>0</v>
      </c>
      <c r="BF20" s="328">
        <f t="shared" si="7"/>
        <v>0</v>
      </c>
      <c r="BG20" s="501"/>
      <c r="BH20" s="459"/>
      <c r="BI20" s="459"/>
      <c r="BJ20" s="459"/>
      <c r="BK20" s="459"/>
      <c r="BL20" s="667">
        <f>6975-2180.7</f>
        <v>4794.3</v>
      </c>
      <c r="BM20" s="459"/>
      <c r="BN20" s="459"/>
      <c r="BO20" s="459"/>
      <c r="BP20" s="459"/>
      <c r="BQ20" s="459"/>
      <c r="BR20" s="459"/>
      <c r="BS20" s="459"/>
      <c r="BT20" s="459"/>
      <c r="BU20" s="462">
        <f t="shared" si="8"/>
        <v>4794.3</v>
      </c>
      <c r="BV20" s="517"/>
      <c r="BW20" s="517"/>
      <c r="BX20" s="517"/>
      <c r="BY20" s="517"/>
      <c r="BZ20" s="668">
        <f>4455.9-1702.8</f>
        <v>2753.0999999999995</v>
      </c>
      <c r="CA20" s="518"/>
      <c r="CB20" s="518"/>
      <c r="CC20" s="517"/>
      <c r="CD20" s="517"/>
      <c r="CE20" s="519">
        <f t="shared" si="9"/>
        <v>2753.0999999999995</v>
      </c>
      <c r="CF20" s="223"/>
      <c r="CG20" s="68"/>
      <c r="CH20" s="68"/>
      <c r="CI20" s="68"/>
      <c r="CJ20" s="68"/>
      <c r="CK20" s="68"/>
      <c r="CL20" s="68"/>
      <c r="CM20" s="68"/>
      <c r="CN20" s="68"/>
      <c r="CO20" s="68"/>
      <c r="CP20" s="69">
        <f t="shared" si="10"/>
        <v>0</v>
      </c>
      <c r="CQ20" s="394"/>
      <c r="CR20" s="399"/>
      <c r="CS20" s="399"/>
      <c r="CT20" s="395"/>
      <c r="CU20" s="396"/>
      <c r="CV20" s="396"/>
      <c r="CW20" s="397"/>
      <c r="CX20" s="398">
        <f t="shared" si="11"/>
        <v>0</v>
      </c>
      <c r="CY20" s="224">
        <f t="shared" si="12"/>
        <v>7547.4</v>
      </c>
      <c r="CZ20" s="16" t="e">
        <f t="shared" si="13"/>
        <v>#REF!</v>
      </c>
      <c r="DA20" s="297"/>
      <c r="DB20" s="297"/>
    </row>
    <row r="21" spans="2:106" ht="11.15" customHeight="1">
      <c r="B21" s="2">
        <f t="shared" si="14"/>
        <v>45152</v>
      </c>
      <c r="C21" s="15"/>
      <c r="D21" s="15"/>
      <c r="E21" s="15"/>
      <c r="F21" s="15">
        <f t="shared" si="0"/>
        <v>0</v>
      </c>
      <c r="G21" s="15"/>
      <c r="H21" s="15"/>
      <c r="I21" s="15"/>
      <c r="J21" s="15"/>
      <c r="K21" s="15"/>
      <c r="L21" s="15">
        <f t="shared" si="1"/>
        <v>0</v>
      </c>
      <c r="M21" s="324"/>
      <c r="N21" s="324"/>
      <c r="O21" s="324"/>
      <c r="P21" s="326"/>
      <c r="Q21" s="327"/>
      <c r="R21" s="328">
        <f t="shared" si="2"/>
        <v>0</v>
      </c>
      <c r="S21" s="324"/>
      <c r="T21" s="324"/>
      <c r="U21" s="324"/>
      <c r="V21" s="324"/>
      <c r="W21" s="324"/>
      <c r="X21" s="324"/>
      <c r="Y21" s="328">
        <f t="shared" si="3"/>
        <v>0</v>
      </c>
      <c r="Z21" s="373"/>
      <c r="AA21" s="374"/>
      <c r="AB21" s="374"/>
      <c r="AC21" s="374"/>
      <c r="AD21" s="374"/>
      <c r="AE21" s="374"/>
      <c r="AF21" s="374"/>
      <c r="AG21" s="375"/>
      <c r="AH21" s="376">
        <f t="shared" si="4"/>
        <v>0</v>
      </c>
      <c r="AI21" s="325"/>
      <c r="AJ21" s="324"/>
      <c r="AK21" s="324"/>
      <c r="AL21" s="324"/>
      <c r="AM21" s="324"/>
      <c r="AN21" s="324"/>
      <c r="AO21" s="324"/>
      <c r="AP21" s="324"/>
      <c r="AQ21" s="324"/>
      <c r="AR21" s="324"/>
      <c r="AS21" s="327"/>
      <c r="AT21" s="328">
        <f t="shared" si="5"/>
        <v>0</v>
      </c>
      <c r="AU21" s="373"/>
      <c r="AV21" s="374"/>
      <c r="AW21" s="374"/>
      <c r="AX21" s="374"/>
      <c r="AY21" s="374"/>
      <c r="AZ21" s="374"/>
      <c r="BA21" s="374"/>
      <c r="BB21" s="374"/>
      <c r="BC21" s="374"/>
      <c r="BD21" s="375"/>
      <c r="BE21" s="376">
        <f t="shared" si="6"/>
        <v>0</v>
      </c>
      <c r="BF21" s="328">
        <f t="shared" si="7"/>
        <v>0</v>
      </c>
      <c r="BG21" s="501"/>
      <c r="BH21" s="459"/>
      <c r="BI21" s="459"/>
      <c r="BJ21" s="459"/>
      <c r="BK21" s="459"/>
      <c r="BL21" s="667">
        <f>7287.4-2180.7</f>
        <v>5106.7</v>
      </c>
      <c r="BM21" s="459"/>
      <c r="BN21" s="459"/>
      <c r="BO21" s="459"/>
      <c r="BP21" s="459"/>
      <c r="BQ21" s="459"/>
      <c r="BR21" s="459"/>
      <c r="BS21" s="459"/>
      <c r="BT21" s="459"/>
      <c r="BU21" s="462">
        <f t="shared" si="8"/>
        <v>5106.7</v>
      </c>
      <c r="BV21" s="517"/>
      <c r="BW21" s="517"/>
      <c r="BX21" s="517"/>
      <c r="BY21" s="517"/>
      <c r="BZ21" s="668">
        <f>3340.6-1702.8</f>
        <v>1637.8</v>
      </c>
      <c r="CA21" s="518"/>
      <c r="CB21" s="518">
        <v>2446.6</v>
      </c>
      <c r="CC21" s="518"/>
      <c r="CD21" s="518"/>
      <c r="CE21" s="519">
        <f t="shared" si="9"/>
        <v>4084.3999999999996</v>
      </c>
      <c r="CF21" s="223"/>
      <c r="CG21" s="68"/>
      <c r="CH21" s="68"/>
      <c r="CI21" s="68"/>
      <c r="CJ21" s="68"/>
      <c r="CK21" s="68"/>
      <c r="CL21" s="68"/>
      <c r="CM21" s="68"/>
      <c r="CN21" s="68"/>
      <c r="CO21" s="68"/>
      <c r="CP21" s="69">
        <f t="shared" si="10"/>
        <v>0</v>
      </c>
      <c r="CQ21" s="394"/>
      <c r="CR21" s="399"/>
      <c r="CS21" s="399"/>
      <c r="CT21" s="395"/>
      <c r="CU21" s="396"/>
      <c r="CV21" s="396"/>
      <c r="CW21" s="397"/>
      <c r="CX21" s="398">
        <f t="shared" si="11"/>
        <v>0</v>
      </c>
      <c r="CY21" s="224">
        <f t="shared" si="12"/>
        <v>9191.0999999999985</v>
      </c>
      <c r="CZ21" s="16" t="e">
        <f t="shared" si="13"/>
        <v>#REF!</v>
      </c>
      <c r="DA21" s="297"/>
      <c r="DB21" s="297"/>
    </row>
    <row r="22" spans="2:106" ht="11.15" customHeight="1">
      <c r="B22" s="2">
        <f t="shared" si="14"/>
        <v>45153</v>
      </c>
      <c r="C22" s="15"/>
      <c r="D22" s="15"/>
      <c r="E22" s="15"/>
      <c r="F22" s="15">
        <f t="shared" si="0"/>
        <v>0</v>
      </c>
      <c r="G22" s="15"/>
      <c r="H22" s="15"/>
      <c r="I22" s="15"/>
      <c r="J22" s="15"/>
      <c r="K22" s="15"/>
      <c r="L22" s="15">
        <f t="shared" si="1"/>
        <v>0</v>
      </c>
      <c r="M22" s="324"/>
      <c r="N22" s="324"/>
      <c r="O22" s="324"/>
      <c r="P22" s="326"/>
      <c r="Q22" s="327"/>
      <c r="R22" s="328">
        <f t="shared" si="2"/>
        <v>0</v>
      </c>
      <c r="S22" s="324"/>
      <c r="T22" s="324"/>
      <c r="U22" s="324"/>
      <c r="V22" s="324"/>
      <c r="W22" s="324"/>
      <c r="X22" s="324"/>
      <c r="Y22" s="328">
        <f t="shared" si="3"/>
        <v>0</v>
      </c>
      <c r="Z22" s="373"/>
      <c r="AA22" s="374"/>
      <c r="AB22" s="374"/>
      <c r="AC22" s="374"/>
      <c r="AD22" s="374"/>
      <c r="AE22" s="374"/>
      <c r="AF22" s="374"/>
      <c r="AG22" s="375"/>
      <c r="AH22" s="376">
        <f t="shared" si="4"/>
        <v>0</v>
      </c>
      <c r="AI22" s="325"/>
      <c r="AJ22" s="324"/>
      <c r="AK22" s="324"/>
      <c r="AL22" s="324"/>
      <c r="AM22" s="324"/>
      <c r="AN22" s="324"/>
      <c r="AO22" s="324"/>
      <c r="AP22" s="324"/>
      <c r="AQ22" s="324"/>
      <c r="AR22" s="324"/>
      <c r="AS22" s="327"/>
      <c r="AT22" s="328">
        <f t="shared" si="5"/>
        <v>0</v>
      </c>
      <c r="AU22" s="373"/>
      <c r="AV22" s="374"/>
      <c r="AW22" s="374"/>
      <c r="AX22" s="374"/>
      <c r="AY22" s="374"/>
      <c r="AZ22" s="374"/>
      <c r="BA22" s="374"/>
      <c r="BB22" s="374"/>
      <c r="BC22" s="374"/>
      <c r="BD22" s="375"/>
      <c r="BE22" s="376">
        <f t="shared" si="6"/>
        <v>0</v>
      </c>
      <c r="BF22" s="328">
        <f t="shared" si="7"/>
        <v>0</v>
      </c>
      <c r="BG22" s="501"/>
      <c r="BH22" s="459"/>
      <c r="BI22" s="459"/>
      <c r="BJ22" s="459"/>
      <c r="BK22" s="459"/>
      <c r="BL22" s="667">
        <f>8718.7-2180.7</f>
        <v>6538.0000000000009</v>
      </c>
      <c r="BM22" s="459"/>
      <c r="BN22" s="459"/>
      <c r="BO22" s="459"/>
      <c r="BP22" s="459"/>
      <c r="BQ22" s="459"/>
      <c r="BR22" s="459"/>
      <c r="BS22" s="459"/>
      <c r="BT22" s="459"/>
      <c r="BU22" s="462">
        <f t="shared" si="8"/>
        <v>6538.0000000000009</v>
      </c>
      <c r="BV22" s="517"/>
      <c r="BW22" s="517"/>
      <c r="BX22" s="517"/>
      <c r="BY22" s="517"/>
      <c r="BZ22" s="668">
        <f>3840.4-1702.8</f>
        <v>2137.6000000000004</v>
      </c>
      <c r="CA22" s="517"/>
      <c r="CB22" s="517">
        <v>184.9</v>
      </c>
      <c r="CC22" s="517">
        <v>396.5</v>
      </c>
      <c r="CD22" s="517"/>
      <c r="CE22" s="519">
        <f t="shared" si="9"/>
        <v>2719.0000000000005</v>
      </c>
      <c r="CF22" s="223"/>
      <c r="CG22" s="68"/>
      <c r="CH22" s="68"/>
      <c r="CI22" s="68"/>
      <c r="CJ22" s="68"/>
      <c r="CK22" s="68"/>
      <c r="CL22" s="68"/>
      <c r="CM22" s="68"/>
      <c r="CN22" s="68"/>
      <c r="CO22" s="68"/>
      <c r="CP22" s="69">
        <f t="shared" si="10"/>
        <v>0</v>
      </c>
      <c r="CQ22" s="394"/>
      <c r="CR22" s="399"/>
      <c r="CS22" s="399"/>
      <c r="CT22" s="395"/>
      <c r="CU22" s="396"/>
      <c r="CV22" s="396"/>
      <c r="CW22" s="397"/>
      <c r="CX22" s="398">
        <f t="shared" si="11"/>
        <v>0</v>
      </c>
      <c r="CY22" s="224">
        <f t="shared" si="12"/>
        <v>9257.0000000000018</v>
      </c>
      <c r="CZ22" s="16" t="e">
        <f t="shared" si="13"/>
        <v>#REF!</v>
      </c>
      <c r="DA22" s="297"/>
      <c r="DB22" s="297"/>
    </row>
    <row r="23" spans="2:106" ht="11.15" customHeight="1">
      <c r="B23" s="2">
        <f t="shared" si="14"/>
        <v>45154</v>
      </c>
      <c r="C23" s="15"/>
      <c r="D23" s="15"/>
      <c r="E23" s="15"/>
      <c r="F23" s="15">
        <f t="shared" si="0"/>
        <v>0</v>
      </c>
      <c r="G23" s="15"/>
      <c r="H23" s="15"/>
      <c r="I23" s="15"/>
      <c r="J23" s="15"/>
      <c r="K23" s="15"/>
      <c r="L23" s="15">
        <f t="shared" si="1"/>
        <v>0</v>
      </c>
      <c r="M23" s="324"/>
      <c r="N23" s="324"/>
      <c r="O23" s="324"/>
      <c r="P23" s="326"/>
      <c r="Q23" s="327"/>
      <c r="R23" s="328">
        <f t="shared" si="2"/>
        <v>0</v>
      </c>
      <c r="S23" s="324"/>
      <c r="T23" s="324"/>
      <c r="U23" s="324"/>
      <c r="V23" s="324"/>
      <c r="W23" s="324"/>
      <c r="X23" s="324"/>
      <c r="Y23" s="328">
        <f t="shared" si="3"/>
        <v>0</v>
      </c>
      <c r="Z23" s="373"/>
      <c r="AA23" s="374"/>
      <c r="AB23" s="374"/>
      <c r="AC23" s="374"/>
      <c r="AD23" s="374"/>
      <c r="AE23" s="374"/>
      <c r="AF23" s="374"/>
      <c r="AG23" s="375"/>
      <c r="AH23" s="376">
        <f t="shared" si="4"/>
        <v>0</v>
      </c>
      <c r="AI23" s="325"/>
      <c r="AJ23" s="324"/>
      <c r="AK23" s="324"/>
      <c r="AL23" s="324"/>
      <c r="AM23" s="324"/>
      <c r="AN23" s="324"/>
      <c r="AO23" s="324"/>
      <c r="AP23" s="324"/>
      <c r="AQ23" s="324"/>
      <c r="AR23" s="324"/>
      <c r="AS23" s="327"/>
      <c r="AT23" s="328">
        <f t="shared" si="5"/>
        <v>0</v>
      </c>
      <c r="AU23" s="373"/>
      <c r="AV23" s="374"/>
      <c r="AW23" s="374"/>
      <c r="AX23" s="374"/>
      <c r="AY23" s="374"/>
      <c r="AZ23" s="374"/>
      <c r="BA23" s="374"/>
      <c r="BB23" s="374"/>
      <c r="BC23" s="374"/>
      <c r="BD23" s="375"/>
      <c r="BE23" s="376">
        <f t="shared" si="6"/>
        <v>0</v>
      </c>
      <c r="BF23" s="328">
        <f t="shared" si="7"/>
        <v>0</v>
      </c>
      <c r="BG23" s="501"/>
      <c r="BH23" s="459"/>
      <c r="BI23" s="459"/>
      <c r="BJ23" s="459"/>
      <c r="BK23" s="459"/>
      <c r="BL23" s="667">
        <f>7284.2-2180.7</f>
        <v>5103.5</v>
      </c>
      <c r="BM23" s="459"/>
      <c r="BN23" s="459"/>
      <c r="BO23" s="459"/>
      <c r="BP23" s="459"/>
      <c r="BQ23" s="459"/>
      <c r="BR23" s="459"/>
      <c r="BS23" s="459"/>
      <c r="BT23" s="459"/>
      <c r="BU23" s="462">
        <f t="shared" si="8"/>
        <v>5103.5</v>
      </c>
      <c r="BV23" s="517"/>
      <c r="BW23" s="517"/>
      <c r="BX23" s="517"/>
      <c r="BY23" s="517"/>
      <c r="BZ23" s="668">
        <f>6352.6-1702.8</f>
        <v>4649.8</v>
      </c>
      <c r="CA23" s="518"/>
      <c r="CB23" s="518"/>
      <c r="CC23" s="518"/>
      <c r="CD23" s="518"/>
      <c r="CE23" s="519">
        <f t="shared" si="9"/>
        <v>4649.8</v>
      </c>
      <c r="CF23" s="223"/>
      <c r="CG23" s="68"/>
      <c r="CH23" s="68"/>
      <c r="CI23" s="68"/>
      <c r="CJ23" s="68"/>
      <c r="CK23" s="68"/>
      <c r="CL23" s="68"/>
      <c r="CM23" s="68"/>
      <c r="CN23" s="68"/>
      <c r="CO23" s="68"/>
      <c r="CP23" s="69">
        <f t="shared" si="10"/>
        <v>0</v>
      </c>
      <c r="CQ23" s="394"/>
      <c r="CR23" s="399"/>
      <c r="CS23" s="399"/>
      <c r="CT23" s="395"/>
      <c r="CU23" s="396"/>
      <c r="CV23" s="396"/>
      <c r="CW23" s="397"/>
      <c r="CX23" s="398">
        <f t="shared" si="11"/>
        <v>0</v>
      </c>
      <c r="CY23" s="224">
        <f t="shared" si="12"/>
        <v>9753.2999999999993</v>
      </c>
      <c r="CZ23" s="16" t="e">
        <f t="shared" si="13"/>
        <v>#REF!</v>
      </c>
      <c r="DA23" s="297"/>
      <c r="DB23" s="297"/>
    </row>
    <row r="24" spans="2:106" ht="11.15" customHeight="1">
      <c r="B24" s="2">
        <f t="shared" si="14"/>
        <v>45155</v>
      </c>
      <c r="C24" s="15"/>
      <c r="D24" s="15"/>
      <c r="E24" s="15"/>
      <c r="F24" s="15">
        <f t="shared" si="0"/>
        <v>0</v>
      </c>
      <c r="G24" s="15"/>
      <c r="H24" s="15"/>
      <c r="I24" s="15"/>
      <c r="J24" s="15"/>
      <c r="K24" s="15"/>
      <c r="L24" s="15">
        <f t="shared" si="1"/>
        <v>0</v>
      </c>
      <c r="M24" s="324"/>
      <c r="N24" s="324"/>
      <c r="O24" s="324"/>
      <c r="P24" s="326"/>
      <c r="Q24" s="327"/>
      <c r="R24" s="328">
        <f t="shared" si="2"/>
        <v>0</v>
      </c>
      <c r="S24" s="324"/>
      <c r="T24" s="324"/>
      <c r="U24" s="324"/>
      <c r="V24" s="324"/>
      <c r="W24" s="324"/>
      <c r="X24" s="324"/>
      <c r="Y24" s="328">
        <f t="shared" si="3"/>
        <v>0</v>
      </c>
      <c r="Z24" s="373"/>
      <c r="AA24" s="374"/>
      <c r="AB24" s="374"/>
      <c r="AC24" s="374"/>
      <c r="AD24" s="374"/>
      <c r="AE24" s="374"/>
      <c r="AF24" s="374"/>
      <c r="AG24" s="375"/>
      <c r="AH24" s="376">
        <f t="shared" si="4"/>
        <v>0</v>
      </c>
      <c r="AI24" s="325"/>
      <c r="AJ24" s="324"/>
      <c r="AK24" s="324"/>
      <c r="AL24" s="324"/>
      <c r="AM24" s="324"/>
      <c r="AN24" s="324"/>
      <c r="AO24" s="324"/>
      <c r="AP24" s="324"/>
      <c r="AQ24" s="324"/>
      <c r="AR24" s="324"/>
      <c r="AS24" s="327"/>
      <c r="AT24" s="328">
        <f t="shared" si="5"/>
        <v>0</v>
      </c>
      <c r="AU24" s="373"/>
      <c r="AV24" s="374"/>
      <c r="AW24" s="374"/>
      <c r="AX24" s="374"/>
      <c r="AY24" s="374"/>
      <c r="AZ24" s="374"/>
      <c r="BA24" s="374"/>
      <c r="BB24" s="374"/>
      <c r="BC24" s="374"/>
      <c r="BD24" s="375"/>
      <c r="BE24" s="376">
        <f t="shared" si="6"/>
        <v>0</v>
      </c>
      <c r="BF24" s="328">
        <f t="shared" si="7"/>
        <v>0</v>
      </c>
      <c r="BG24" s="501"/>
      <c r="BH24" s="459"/>
      <c r="BI24" s="459"/>
      <c r="BJ24" s="459"/>
      <c r="BK24" s="459"/>
      <c r="BL24" s="459">
        <v>0</v>
      </c>
      <c r="BM24" s="459"/>
      <c r="BN24" s="459"/>
      <c r="BO24" s="459"/>
      <c r="BP24" s="459"/>
      <c r="BQ24" s="459"/>
      <c r="BR24" s="459"/>
      <c r="BS24" s="459"/>
      <c r="BT24" s="459"/>
      <c r="BU24" s="462">
        <f t="shared" si="8"/>
        <v>0</v>
      </c>
      <c r="BV24" s="517"/>
      <c r="BW24" s="517"/>
      <c r="BX24" s="517"/>
      <c r="BY24" s="517"/>
      <c r="BZ24" s="517"/>
      <c r="CA24" s="518"/>
      <c r="CB24" s="518"/>
      <c r="CC24" s="518"/>
      <c r="CD24" s="518"/>
      <c r="CE24" s="519">
        <f t="shared" si="9"/>
        <v>0</v>
      </c>
      <c r="CF24" s="223"/>
      <c r="CG24" s="68"/>
      <c r="CH24" s="68"/>
      <c r="CI24" s="68"/>
      <c r="CJ24" s="68"/>
      <c r="CK24" s="68"/>
      <c r="CL24" s="68"/>
      <c r="CM24" s="68"/>
      <c r="CN24" s="68"/>
      <c r="CO24" s="68"/>
      <c r="CP24" s="69">
        <f t="shared" si="10"/>
        <v>0</v>
      </c>
      <c r="CQ24" s="394"/>
      <c r="CR24" s="399"/>
      <c r="CS24" s="399"/>
      <c r="CT24" s="395"/>
      <c r="CU24" s="396"/>
      <c r="CV24" s="396"/>
      <c r="CW24" s="397"/>
      <c r="CX24" s="398">
        <f t="shared" si="11"/>
        <v>0</v>
      </c>
      <c r="CY24" s="224">
        <f t="shared" si="12"/>
        <v>0</v>
      </c>
      <c r="CZ24" s="16">
        <f t="shared" si="13"/>
        <v>0</v>
      </c>
      <c r="DA24" s="297"/>
      <c r="DB24" s="297"/>
    </row>
    <row r="25" spans="2:106" ht="11.15" customHeight="1">
      <c r="B25" s="2">
        <f t="shared" si="14"/>
        <v>45156</v>
      </c>
      <c r="C25" s="15"/>
      <c r="D25" s="15"/>
      <c r="E25" s="15"/>
      <c r="F25" s="15">
        <f t="shared" si="0"/>
        <v>0</v>
      </c>
      <c r="G25" s="15"/>
      <c r="H25" s="15"/>
      <c r="I25" s="15"/>
      <c r="J25" s="15"/>
      <c r="K25" s="15"/>
      <c r="L25" s="15">
        <f t="shared" si="1"/>
        <v>0</v>
      </c>
      <c r="M25" s="324"/>
      <c r="N25" s="324"/>
      <c r="O25" s="324"/>
      <c r="P25" s="326"/>
      <c r="Q25" s="327"/>
      <c r="R25" s="328">
        <f t="shared" si="2"/>
        <v>0</v>
      </c>
      <c r="S25" s="324"/>
      <c r="T25" s="324"/>
      <c r="U25" s="324"/>
      <c r="V25" s="324"/>
      <c r="W25" s="324"/>
      <c r="X25" s="324"/>
      <c r="Y25" s="328">
        <f t="shared" si="3"/>
        <v>0</v>
      </c>
      <c r="Z25" s="373"/>
      <c r="AA25" s="374"/>
      <c r="AB25" s="374"/>
      <c r="AC25" s="374"/>
      <c r="AD25" s="374"/>
      <c r="AE25" s="374"/>
      <c r="AF25" s="374"/>
      <c r="AG25" s="375"/>
      <c r="AH25" s="376">
        <f t="shared" si="4"/>
        <v>0</v>
      </c>
      <c r="AI25" s="325"/>
      <c r="AJ25" s="324"/>
      <c r="AK25" s="324"/>
      <c r="AL25" s="324"/>
      <c r="AM25" s="324"/>
      <c r="AN25" s="324"/>
      <c r="AO25" s="324"/>
      <c r="AP25" s="324"/>
      <c r="AQ25" s="324"/>
      <c r="AR25" s="324"/>
      <c r="AS25" s="327"/>
      <c r="AT25" s="328">
        <f t="shared" si="5"/>
        <v>0</v>
      </c>
      <c r="AU25" s="373"/>
      <c r="AV25" s="374"/>
      <c r="AW25" s="374"/>
      <c r="AX25" s="374"/>
      <c r="AY25" s="374"/>
      <c r="AZ25" s="374"/>
      <c r="BA25" s="374"/>
      <c r="BB25" s="374"/>
      <c r="BC25" s="374"/>
      <c r="BD25" s="375"/>
      <c r="BE25" s="376">
        <f t="shared" si="6"/>
        <v>0</v>
      </c>
      <c r="BF25" s="328">
        <f t="shared" si="7"/>
        <v>0</v>
      </c>
      <c r="BG25" s="501"/>
      <c r="BH25" s="459"/>
      <c r="BI25" s="459"/>
      <c r="BJ25" s="459"/>
      <c r="BK25" s="459"/>
      <c r="BL25" s="667">
        <f>7902.6-2180.7</f>
        <v>5721.9000000000005</v>
      </c>
      <c r="BM25" s="459"/>
      <c r="BN25" s="459"/>
      <c r="BO25" s="459"/>
      <c r="BP25" s="459"/>
      <c r="BQ25" s="459"/>
      <c r="BR25" s="459"/>
      <c r="BS25" s="459"/>
      <c r="BT25" s="459"/>
      <c r="BU25" s="462">
        <f t="shared" si="8"/>
        <v>5721.9000000000005</v>
      </c>
      <c r="BV25" s="517"/>
      <c r="BW25" s="517"/>
      <c r="BX25" s="517"/>
      <c r="BY25" s="517"/>
      <c r="BZ25" s="668">
        <f>5143.4-1702.8</f>
        <v>3440.5999999999995</v>
      </c>
      <c r="CA25" s="518"/>
      <c r="CB25" s="518">
        <v>53.3</v>
      </c>
      <c r="CC25" s="518"/>
      <c r="CD25" s="518"/>
      <c r="CE25" s="519">
        <f t="shared" si="9"/>
        <v>3493.8999999999996</v>
      </c>
      <c r="CF25" s="223"/>
      <c r="CG25" s="68"/>
      <c r="CH25" s="68"/>
      <c r="CI25" s="68"/>
      <c r="CJ25" s="68"/>
      <c r="CK25" s="68"/>
      <c r="CL25" s="68"/>
      <c r="CM25" s="68"/>
      <c r="CN25" s="68"/>
      <c r="CO25" s="68"/>
      <c r="CP25" s="69">
        <f t="shared" si="10"/>
        <v>0</v>
      </c>
      <c r="CQ25" s="394"/>
      <c r="CR25" s="399"/>
      <c r="CS25" s="399"/>
      <c r="CT25" s="395"/>
      <c r="CU25" s="396"/>
      <c r="CV25" s="396"/>
      <c r="CW25" s="397"/>
      <c r="CX25" s="398">
        <f t="shared" si="11"/>
        <v>0</v>
      </c>
      <c r="CY25" s="224">
        <f t="shared" si="12"/>
        <v>9215.7999999999993</v>
      </c>
      <c r="CZ25" s="16" t="e">
        <f t="shared" si="13"/>
        <v>#REF!</v>
      </c>
      <c r="DA25" s="297"/>
      <c r="DB25" s="297"/>
    </row>
    <row r="26" spans="2:106" ht="11.15" customHeight="1">
      <c r="B26" s="2">
        <f t="shared" si="14"/>
        <v>45157</v>
      </c>
      <c r="C26" s="15"/>
      <c r="D26" s="15"/>
      <c r="E26" s="15"/>
      <c r="F26" s="15">
        <f t="shared" si="0"/>
        <v>0</v>
      </c>
      <c r="G26" s="15"/>
      <c r="H26" s="15"/>
      <c r="I26" s="15"/>
      <c r="J26" s="15"/>
      <c r="K26" s="15"/>
      <c r="L26" s="15">
        <f t="shared" si="1"/>
        <v>0</v>
      </c>
      <c r="M26" s="324"/>
      <c r="N26" s="324"/>
      <c r="O26" s="324"/>
      <c r="P26" s="326"/>
      <c r="Q26" s="327"/>
      <c r="R26" s="328">
        <f t="shared" si="2"/>
        <v>0</v>
      </c>
      <c r="S26" s="324"/>
      <c r="T26" s="324"/>
      <c r="U26" s="324"/>
      <c r="V26" s="324"/>
      <c r="W26" s="324"/>
      <c r="X26" s="324"/>
      <c r="Y26" s="328">
        <f t="shared" si="3"/>
        <v>0</v>
      </c>
      <c r="Z26" s="373"/>
      <c r="AA26" s="374"/>
      <c r="AB26" s="374"/>
      <c r="AC26" s="374"/>
      <c r="AD26" s="374"/>
      <c r="AE26" s="374"/>
      <c r="AF26" s="374"/>
      <c r="AG26" s="375"/>
      <c r="AH26" s="376">
        <f t="shared" si="4"/>
        <v>0</v>
      </c>
      <c r="AI26" s="325"/>
      <c r="AJ26" s="324"/>
      <c r="AK26" s="324"/>
      <c r="AL26" s="324"/>
      <c r="AM26" s="324"/>
      <c r="AN26" s="324"/>
      <c r="AO26" s="324"/>
      <c r="AP26" s="324"/>
      <c r="AQ26" s="324"/>
      <c r="AR26" s="324"/>
      <c r="AS26" s="327"/>
      <c r="AT26" s="328">
        <f t="shared" si="5"/>
        <v>0</v>
      </c>
      <c r="AU26" s="373"/>
      <c r="AV26" s="374"/>
      <c r="AW26" s="374"/>
      <c r="AX26" s="374"/>
      <c r="AY26" s="374"/>
      <c r="AZ26" s="374"/>
      <c r="BA26" s="374"/>
      <c r="BB26" s="374"/>
      <c r="BC26" s="374"/>
      <c r="BD26" s="375"/>
      <c r="BE26" s="376">
        <f t="shared" si="6"/>
        <v>0</v>
      </c>
      <c r="BF26" s="328">
        <f t="shared" si="7"/>
        <v>0</v>
      </c>
      <c r="BG26" s="501"/>
      <c r="BH26" s="459"/>
      <c r="BI26" s="459"/>
      <c r="BJ26" s="459"/>
      <c r="BK26" s="459"/>
      <c r="BL26" s="459">
        <v>7628.2</v>
      </c>
      <c r="BM26" s="459"/>
      <c r="BN26" s="459"/>
      <c r="BO26" s="459"/>
      <c r="BP26" s="459"/>
      <c r="BQ26" s="459"/>
      <c r="BR26" s="459"/>
      <c r="BS26" s="459"/>
      <c r="BT26" s="459"/>
      <c r="BU26" s="462">
        <f t="shared" si="8"/>
        <v>7628.2</v>
      </c>
      <c r="BV26" s="517"/>
      <c r="BW26" s="517"/>
      <c r="BX26" s="517"/>
      <c r="BY26" s="517"/>
      <c r="BZ26" s="517">
        <v>3013.1</v>
      </c>
      <c r="CA26" s="517">
        <v>426.2</v>
      </c>
      <c r="CB26" s="518">
        <v>1732.5</v>
      </c>
      <c r="CC26" s="518"/>
      <c r="CD26" s="518"/>
      <c r="CE26" s="519">
        <f t="shared" si="9"/>
        <v>5171.7999999999993</v>
      </c>
      <c r="CF26" s="223"/>
      <c r="CG26" s="68"/>
      <c r="CH26" s="68"/>
      <c r="CI26" s="68"/>
      <c r="CJ26" s="68"/>
      <c r="CK26" s="68"/>
      <c r="CL26" s="68"/>
      <c r="CM26" s="68"/>
      <c r="CN26" s="68"/>
      <c r="CO26" s="68"/>
      <c r="CP26" s="69">
        <f t="shared" si="10"/>
        <v>0</v>
      </c>
      <c r="CQ26" s="394"/>
      <c r="CR26" s="399"/>
      <c r="CS26" s="399"/>
      <c r="CT26" s="395"/>
      <c r="CU26" s="396"/>
      <c r="CV26" s="396"/>
      <c r="CW26" s="397"/>
      <c r="CX26" s="398">
        <f t="shared" si="11"/>
        <v>0</v>
      </c>
      <c r="CY26" s="224">
        <f t="shared" si="12"/>
        <v>12800</v>
      </c>
      <c r="CZ26" s="16" t="e">
        <f t="shared" si="13"/>
        <v>#REF!</v>
      </c>
      <c r="DA26" s="297">
        <f>SUM(CQ26:CW26,CP26)-(coal!ES25+coal!ET25)</f>
        <v>-5171.7999999999993</v>
      </c>
      <c r="DB26" s="297">
        <f>(BU26+CE26)-(coal!EQ25+coal!ER25)</f>
        <v>5197.9999999999982</v>
      </c>
    </row>
    <row r="27" spans="2:106" ht="11.15" customHeight="1">
      <c r="B27" s="2">
        <f t="shared" si="14"/>
        <v>45158</v>
      </c>
      <c r="C27" s="15"/>
      <c r="D27" s="15"/>
      <c r="E27" s="15"/>
      <c r="F27" s="15">
        <f t="shared" si="0"/>
        <v>0</v>
      </c>
      <c r="G27" s="15"/>
      <c r="H27" s="15"/>
      <c r="I27" s="15"/>
      <c r="J27" s="15"/>
      <c r="K27" s="15"/>
      <c r="L27" s="15">
        <f t="shared" si="1"/>
        <v>0</v>
      </c>
      <c r="M27" s="324"/>
      <c r="N27" s="324"/>
      <c r="O27" s="324"/>
      <c r="P27" s="326"/>
      <c r="Q27" s="327"/>
      <c r="R27" s="328">
        <f t="shared" si="2"/>
        <v>0</v>
      </c>
      <c r="S27" s="324"/>
      <c r="T27" s="324"/>
      <c r="U27" s="324"/>
      <c r="V27" s="324"/>
      <c r="W27" s="324"/>
      <c r="X27" s="324"/>
      <c r="Y27" s="328">
        <f t="shared" si="3"/>
        <v>0</v>
      </c>
      <c r="Z27" s="373"/>
      <c r="AA27" s="374"/>
      <c r="AB27" s="374"/>
      <c r="AC27" s="374"/>
      <c r="AD27" s="374"/>
      <c r="AE27" s="374"/>
      <c r="AF27" s="374"/>
      <c r="AG27" s="375"/>
      <c r="AH27" s="376">
        <f t="shared" si="4"/>
        <v>0</v>
      </c>
      <c r="AI27" s="325"/>
      <c r="AJ27" s="324"/>
      <c r="AK27" s="324"/>
      <c r="AL27" s="324"/>
      <c r="AM27" s="324"/>
      <c r="AN27" s="324"/>
      <c r="AO27" s="324"/>
      <c r="AP27" s="324"/>
      <c r="AQ27" s="324"/>
      <c r="AR27" s="324"/>
      <c r="AS27" s="327"/>
      <c r="AT27" s="328">
        <f t="shared" si="5"/>
        <v>0</v>
      </c>
      <c r="AU27" s="373"/>
      <c r="AV27" s="374"/>
      <c r="AW27" s="374"/>
      <c r="AX27" s="374"/>
      <c r="AY27" s="374"/>
      <c r="AZ27" s="374"/>
      <c r="BA27" s="374"/>
      <c r="BB27" s="374"/>
      <c r="BC27" s="374"/>
      <c r="BD27" s="375"/>
      <c r="BE27" s="376">
        <f t="shared" si="6"/>
        <v>0</v>
      </c>
      <c r="BF27" s="328">
        <f t="shared" si="7"/>
        <v>0</v>
      </c>
      <c r="BG27" s="501"/>
      <c r="BH27" s="459"/>
      <c r="BI27" s="459"/>
      <c r="BJ27" s="459"/>
      <c r="BK27" s="459"/>
      <c r="BL27" s="459"/>
      <c r="BM27" s="459"/>
      <c r="BN27" s="459"/>
      <c r="BO27" s="459"/>
      <c r="BP27" s="459"/>
      <c r="BQ27" s="459"/>
      <c r="BR27" s="459"/>
      <c r="BS27" s="459"/>
      <c r="BT27" s="459"/>
      <c r="BU27" s="462">
        <f t="shared" si="8"/>
        <v>0</v>
      </c>
      <c r="BV27" s="517"/>
      <c r="BW27" s="517"/>
      <c r="BX27" s="517"/>
      <c r="BY27" s="517"/>
      <c r="BZ27" s="517"/>
      <c r="CA27" s="517"/>
      <c r="CB27" s="518"/>
      <c r="CC27" s="518"/>
      <c r="CD27" s="518"/>
      <c r="CE27" s="519">
        <f t="shared" si="9"/>
        <v>0</v>
      </c>
      <c r="CF27" s="223"/>
      <c r="CG27" s="68"/>
      <c r="CH27" s="68"/>
      <c r="CI27" s="68"/>
      <c r="CJ27" s="68"/>
      <c r="CK27" s="68"/>
      <c r="CL27" s="68"/>
      <c r="CM27" s="68"/>
      <c r="CN27" s="68"/>
      <c r="CO27" s="68"/>
      <c r="CP27" s="69">
        <f t="shared" si="10"/>
        <v>0</v>
      </c>
      <c r="CQ27" s="394"/>
      <c r="CR27" s="399"/>
      <c r="CS27" s="399"/>
      <c r="CT27" s="395"/>
      <c r="CU27" s="396"/>
      <c r="CV27" s="396"/>
      <c r="CW27" s="397"/>
      <c r="CX27" s="398">
        <f t="shared" si="11"/>
        <v>0</v>
      </c>
      <c r="CY27" s="224">
        <f t="shared" si="12"/>
        <v>0</v>
      </c>
      <c r="CZ27" s="16">
        <f t="shared" si="13"/>
        <v>0</v>
      </c>
      <c r="DA27" s="297">
        <f>SUM(CQ27:CW27,CP27)-(coal!ES26+coal!ET26)</f>
        <v>0</v>
      </c>
      <c r="DB27" s="297">
        <f>(BU27+CE27)-(coal!EQ26+coal!ER26)</f>
        <v>0</v>
      </c>
    </row>
    <row r="28" spans="2:106" ht="11.15" customHeight="1">
      <c r="B28" s="2">
        <f t="shared" si="14"/>
        <v>45159</v>
      </c>
      <c r="C28" s="15"/>
      <c r="D28" s="15"/>
      <c r="E28" s="15"/>
      <c r="F28" s="15">
        <f t="shared" si="0"/>
        <v>0</v>
      </c>
      <c r="G28" s="15"/>
      <c r="H28" s="15"/>
      <c r="I28" s="15"/>
      <c r="J28" s="15"/>
      <c r="K28" s="15"/>
      <c r="L28" s="15">
        <f t="shared" si="1"/>
        <v>0</v>
      </c>
      <c r="M28" s="324"/>
      <c r="N28" s="324"/>
      <c r="O28" s="324"/>
      <c r="P28" s="326"/>
      <c r="Q28" s="327"/>
      <c r="R28" s="328">
        <f t="shared" si="2"/>
        <v>0</v>
      </c>
      <c r="S28" s="324"/>
      <c r="T28" s="324"/>
      <c r="U28" s="324"/>
      <c r="V28" s="324"/>
      <c r="W28" s="324"/>
      <c r="X28" s="324"/>
      <c r="Y28" s="328">
        <f t="shared" si="3"/>
        <v>0</v>
      </c>
      <c r="Z28" s="373"/>
      <c r="AA28" s="374"/>
      <c r="AB28" s="374"/>
      <c r="AC28" s="374"/>
      <c r="AD28" s="374"/>
      <c r="AE28" s="374"/>
      <c r="AF28" s="374"/>
      <c r="AG28" s="375"/>
      <c r="AH28" s="376">
        <f t="shared" si="4"/>
        <v>0</v>
      </c>
      <c r="AI28" s="325"/>
      <c r="AJ28" s="324"/>
      <c r="AK28" s="324"/>
      <c r="AL28" s="324"/>
      <c r="AM28" s="324"/>
      <c r="AN28" s="324"/>
      <c r="AO28" s="324"/>
      <c r="AP28" s="324"/>
      <c r="AQ28" s="324"/>
      <c r="AR28" s="324"/>
      <c r="AS28" s="327"/>
      <c r="AT28" s="328">
        <f t="shared" si="5"/>
        <v>0</v>
      </c>
      <c r="AU28" s="373"/>
      <c r="AV28" s="374"/>
      <c r="AW28" s="374"/>
      <c r="AX28" s="374"/>
      <c r="AY28" s="374"/>
      <c r="AZ28" s="374"/>
      <c r="BA28" s="374"/>
      <c r="BB28" s="374"/>
      <c r="BC28" s="374"/>
      <c r="BD28" s="375"/>
      <c r="BE28" s="376">
        <f t="shared" si="6"/>
        <v>0</v>
      </c>
      <c r="BF28" s="328">
        <f t="shared" si="7"/>
        <v>0</v>
      </c>
      <c r="BG28" s="501"/>
      <c r="BH28" s="459"/>
      <c r="BI28" s="459"/>
      <c r="BJ28" s="459"/>
      <c r="BK28" s="459"/>
      <c r="BL28" s="459">
        <v>8175.6</v>
      </c>
      <c r="BM28" s="459"/>
      <c r="BN28" s="459"/>
      <c r="BO28" s="459"/>
      <c r="BP28" s="459"/>
      <c r="BQ28" s="459"/>
      <c r="BR28" s="459"/>
      <c r="BS28" s="459"/>
      <c r="BT28" s="459"/>
      <c r="BU28" s="462">
        <f t="shared" si="8"/>
        <v>8175.6</v>
      </c>
      <c r="BV28" s="517"/>
      <c r="BW28" s="517"/>
      <c r="BX28" s="517">
        <v>1136.2</v>
      </c>
      <c r="BY28" s="517">
        <v>1030.7</v>
      </c>
      <c r="BZ28" s="517">
        <v>52.8</v>
      </c>
      <c r="CA28" s="518">
        <v>1346.1</v>
      </c>
      <c r="CB28" s="518"/>
      <c r="CC28" s="518"/>
      <c r="CD28" s="518"/>
      <c r="CE28" s="519">
        <f t="shared" si="9"/>
        <v>3565.8</v>
      </c>
      <c r="CF28" s="223"/>
      <c r="CG28" s="68"/>
      <c r="CH28" s="68"/>
      <c r="CI28" s="68"/>
      <c r="CJ28" s="68"/>
      <c r="CK28" s="68"/>
      <c r="CL28" s="68"/>
      <c r="CM28" s="68"/>
      <c r="CN28" s="68"/>
      <c r="CO28" s="68"/>
      <c r="CP28" s="69">
        <f t="shared" si="10"/>
        <v>0</v>
      </c>
      <c r="CQ28" s="394"/>
      <c r="CR28" s="399"/>
      <c r="CS28" s="399"/>
      <c r="CT28" s="395"/>
      <c r="CU28" s="396"/>
      <c r="CV28" s="396"/>
      <c r="CW28" s="397"/>
      <c r="CX28" s="398">
        <f t="shared" si="11"/>
        <v>0</v>
      </c>
      <c r="CY28" s="224">
        <f t="shared" si="12"/>
        <v>11741.400000000001</v>
      </c>
      <c r="CZ28" s="16" t="e">
        <f t="shared" si="13"/>
        <v>#REF!</v>
      </c>
      <c r="DA28" s="297">
        <f>SUM(CQ28:CW28,CP28)-(coal!ES27+coal!ET27)</f>
        <v>-3565.8</v>
      </c>
      <c r="DB28" s="297">
        <f>(BU28+CE28)-(coal!EQ27+coal!ER27)</f>
        <v>4968.3000000000011</v>
      </c>
    </row>
    <row r="29" spans="2:106" ht="11.15" customHeight="1">
      <c r="B29" s="2">
        <f t="shared" si="14"/>
        <v>45160</v>
      </c>
      <c r="C29" s="15"/>
      <c r="D29" s="15"/>
      <c r="E29" s="15"/>
      <c r="F29" s="15">
        <f t="shared" si="0"/>
        <v>0</v>
      </c>
      <c r="G29" s="15"/>
      <c r="H29" s="15"/>
      <c r="I29" s="15"/>
      <c r="J29" s="15"/>
      <c r="K29" s="15"/>
      <c r="L29" s="15">
        <f t="shared" si="1"/>
        <v>0</v>
      </c>
      <c r="M29" s="324"/>
      <c r="N29" s="324"/>
      <c r="O29" s="324"/>
      <c r="P29" s="326"/>
      <c r="Q29" s="327"/>
      <c r="R29" s="328">
        <f t="shared" si="2"/>
        <v>0</v>
      </c>
      <c r="S29" s="324"/>
      <c r="T29" s="324"/>
      <c r="U29" s="324"/>
      <c r="V29" s="324"/>
      <c r="W29" s="324"/>
      <c r="X29" s="324"/>
      <c r="Y29" s="328">
        <f t="shared" si="3"/>
        <v>0</v>
      </c>
      <c r="Z29" s="373"/>
      <c r="AA29" s="374"/>
      <c r="AB29" s="374"/>
      <c r="AC29" s="374"/>
      <c r="AD29" s="374"/>
      <c r="AE29" s="374"/>
      <c r="AF29" s="374"/>
      <c r="AG29" s="375"/>
      <c r="AH29" s="376">
        <f t="shared" si="4"/>
        <v>0</v>
      </c>
      <c r="AI29" s="325"/>
      <c r="AJ29" s="324"/>
      <c r="AK29" s="324"/>
      <c r="AL29" s="324"/>
      <c r="AM29" s="324"/>
      <c r="AN29" s="324"/>
      <c r="AO29" s="324"/>
      <c r="AP29" s="324"/>
      <c r="AQ29" s="324"/>
      <c r="AR29" s="324"/>
      <c r="AS29" s="327"/>
      <c r="AT29" s="328">
        <f t="shared" si="5"/>
        <v>0</v>
      </c>
      <c r="AU29" s="373"/>
      <c r="AV29" s="374"/>
      <c r="AW29" s="374"/>
      <c r="AX29" s="374"/>
      <c r="AY29" s="374"/>
      <c r="AZ29" s="374"/>
      <c r="BA29" s="374"/>
      <c r="BB29" s="374"/>
      <c r="BC29" s="374"/>
      <c r="BD29" s="375"/>
      <c r="BE29" s="376">
        <f t="shared" si="6"/>
        <v>0</v>
      </c>
      <c r="BF29" s="328">
        <f t="shared" si="7"/>
        <v>0</v>
      </c>
      <c r="BG29" s="501"/>
      <c r="BH29" s="459"/>
      <c r="BI29" s="459"/>
      <c r="BJ29" s="459"/>
      <c r="BK29" s="517"/>
      <c r="BL29" s="459">
        <v>8931.2999999999993</v>
      </c>
      <c r="BM29" s="459"/>
      <c r="BN29" s="459"/>
      <c r="BO29" s="459"/>
      <c r="BP29" s="459"/>
      <c r="BQ29" s="459"/>
      <c r="BR29" s="459"/>
      <c r="BS29" s="459"/>
      <c r="BT29" s="459"/>
      <c r="BU29" s="462">
        <f t="shared" si="8"/>
        <v>8931.2999999999993</v>
      </c>
      <c r="BV29" s="517"/>
      <c r="BW29" s="517"/>
      <c r="BX29" s="517"/>
      <c r="BY29" s="517">
        <v>2113.6</v>
      </c>
      <c r="BZ29" s="517"/>
      <c r="CA29" s="518"/>
      <c r="CB29" s="518">
        <v>1773.5</v>
      </c>
      <c r="CC29" s="518"/>
      <c r="CD29" s="518"/>
      <c r="CE29" s="519">
        <f t="shared" si="9"/>
        <v>3887.1</v>
      </c>
      <c r="CF29" s="223"/>
      <c r="CG29" s="68"/>
      <c r="CH29" s="68"/>
      <c r="CI29" s="68"/>
      <c r="CJ29" s="68"/>
      <c r="CK29" s="68"/>
      <c r="CL29" s="68"/>
      <c r="CM29" s="68"/>
      <c r="CN29" s="68"/>
      <c r="CO29" s="68"/>
      <c r="CP29" s="69">
        <f t="shared" si="10"/>
        <v>0</v>
      </c>
      <c r="CQ29" s="394"/>
      <c r="CR29" s="399"/>
      <c r="CS29" s="399"/>
      <c r="CT29" s="395"/>
      <c r="CU29" s="396"/>
      <c r="CV29" s="396"/>
      <c r="CW29" s="397"/>
      <c r="CX29" s="398">
        <f t="shared" si="11"/>
        <v>0</v>
      </c>
      <c r="CY29" s="224">
        <f t="shared" si="12"/>
        <v>12818.4</v>
      </c>
      <c r="CZ29" s="16" t="e">
        <f t="shared" si="13"/>
        <v>#REF!</v>
      </c>
      <c r="DA29" s="297">
        <f>SUM(CQ29:CW29,CP29)-(coal!ES28+coal!ET28)</f>
        <v>-3887.0999999999995</v>
      </c>
      <c r="DB29" s="297">
        <f>(BU29+CE29)-(coal!EQ28+coal!ER28)</f>
        <v>5481.9000000000005</v>
      </c>
    </row>
    <row r="30" spans="2:106" ht="11.15" customHeight="1">
      <c r="B30" s="2">
        <f t="shared" si="14"/>
        <v>45161</v>
      </c>
      <c r="C30" s="15"/>
      <c r="D30" s="15"/>
      <c r="E30" s="15"/>
      <c r="F30" s="15">
        <f t="shared" si="0"/>
        <v>0</v>
      </c>
      <c r="G30" s="15"/>
      <c r="H30" s="15"/>
      <c r="I30" s="15"/>
      <c r="J30" s="15"/>
      <c r="K30" s="15"/>
      <c r="L30" s="15">
        <f t="shared" si="1"/>
        <v>0</v>
      </c>
      <c r="M30" s="325"/>
      <c r="N30" s="329"/>
      <c r="O30" s="324"/>
      <c r="P30" s="326"/>
      <c r="Q30" s="327"/>
      <c r="R30" s="328">
        <f t="shared" si="2"/>
        <v>0</v>
      </c>
      <c r="S30" s="329"/>
      <c r="T30" s="329"/>
      <c r="U30" s="324"/>
      <c r="V30" s="329"/>
      <c r="W30" s="324"/>
      <c r="X30" s="329"/>
      <c r="Y30" s="328">
        <f t="shared" si="3"/>
        <v>0</v>
      </c>
      <c r="Z30" s="373"/>
      <c r="AA30" s="374"/>
      <c r="AB30" s="374"/>
      <c r="AC30" s="374"/>
      <c r="AD30" s="374"/>
      <c r="AE30" s="374"/>
      <c r="AF30" s="374"/>
      <c r="AG30" s="375"/>
      <c r="AH30" s="376">
        <f t="shared" si="4"/>
        <v>0</v>
      </c>
      <c r="AI30" s="325"/>
      <c r="AJ30" s="324"/>
      <c r="AK30" s="324"/>
      <c r="AL30" s="324"/>
      <c r="AM30" s="324"/>
      <c r="AN30" s="324"/>
      <c r="AO30" s="324"/>
      <c r="AP30" s="324"/>
      <c r="AQ30" s="324"/>
      <c r="AR30" s="324"/>
      <c r="AS30" s="327"/>
      <c r="AT30" s="328">
        <f t="shared" si="5"/>
        <v>0</v>
      </c>
      <c r="AU30" s="373"/>
      <c r="AV30" s="374"/>
      <c r="AW30" s="374"/>
      <c r="AX30" s="374"/>
      <c r="AY30" s="374"/>
      <c r="AZ30" s="374"/>
      <c r="BA30" s="374"/>
      <c r="BB30" s="374"/>
      <c r="BC30" s="374"/>
      <c r="BD30" s="375"/>
      <c r="BE30" s="376">
        <f t="shared" si="6"/>
        <v>0</v>
      </c>
      <c r="BF30" s="328">
        <f t="shared" si="7"/>
        <v>0</v>
      </c>
      <c r="BG30" s="501"/>
      <c r="BH30" s="459"/>
      <c r="BI30" s="459"/>
      <c r="BJ30" s="459"/>
      <c r="BK30" s="459"/>
      <c r="BL30" s="459">
        <v>8290.9</v>
      </c>
      <c r="BM30" s="459"/>
      <c r="BN30" s="459"/>
      <c r="BO30" s="459"/>
      <c r="BP30" s="459"/>
      <c r="BQ30" s="459"/>
      <c r="BR30" s="459"/>
      <c r="BS30" s="459"/>
      <c r="BT30" s="459"/>
      <c r="BU30" s="462">
        <f t="shared" si="8"/>
        <v>8290.9</v>
      </c>
      <c r="BV30" s="517"/>
      <c r="BW30" s="517"/>
      <c r="BX30" s="517"/>
      <c r="BY30" s="517"/>
      <c r="BZ30" s="517"/>
      <c r="CA30" s="518"/>
      <c r="CB30" s="518">
        <v>5328.9</v>
      </c>
      <c r="CC30" s="518"/>
      <c r="CD30" s="518"/>
      <c r="CE30" s="519">
        <f t="shared" si="9"/>
        <v>5328.9</v>
      </c>
      <c r="CF30" s="223"/>
      <c r="CG30" s="68"/>
      <c r="CH30" s="68"/>
      <c r="CI30" s="68"/>
      <c r="CJ30" s="68"/>
      <c r="CK30" s="68"/>
      <c r="CL30" s="68"/>
      <c r="CM30" s="68"/>
      <c r="CN30" s="68"/>
      <c r="CO30" s="68"/>
      <c r="CP30" s="69">
        <f t="shared" si="10"/>
        <v>0</v>
      </c>
      <c r="CQ30" s="394"/>
      <c r="CR30" s="399"/>
      <c r="CS30" s="399"/>
      <c r="CT30" s="395"/>
      <c r="CU30" s="396"/>
      <c r="CV30" s="396"/>
      <c r="CW30" s="397"/>
      <c r="CX30" s="398">
        <f t="shared" si="11"/>
        <v>0</v>
      </c>
      <c r="CY30" s="224">
        <f t="shared" si="12"/>
        <v>13619.8</v>
      </c>
      <c r="CZ30" s="16" t="e">
        <f t="shared" si="13"/>
        <v>#REF!</v>
      </c>
      <c r="DA30" s="297">
        <f>SUM(CQ30:CW30,CP30)-(coal!ES29+coal!ET29)</f>
        <v>-5328.9000000000033</v>
      </c>
      <c r="DB30" s="297">
        <f>(BU30+CE30)-(coal!EQ29+coal!ER29)</f>
        <v>5981.9</v>
      </c>
    </row>
    <row r="31" spans="2:106" ht="11.15" customHeight="1">
      <c r="B31" s="2">
        <f t="shared" si="14"/>
        <v>45162</v>
      </c>
      <c r="C31" s="15"/>
      <c r="D31" s="15"/>
      <c r="E31" s="15"/>
      <c r="F31" s="15">
        <f t="shared" si="0"/>
        <v>0</v>
      </c>
      <c r="G31" s="15"/>
      <c r="H31" s="15"/>
      <c r="I31" s="15"/>
      <c r="J31" s="15"/>
      <c r="K31" s="15"/>
      <c r="L31" s="15">
        <f t="shared" si="1"/>
        <v>0</v>
      </c>
      <c r="M31" s="325"/>
      <c r="N31" s="329"/>
      <c r="O31" s="324"/>
      <c r="P31" s="326"/>
      <c r="Q31" s="327"/>
      <c r="R31" s="328">
        <f t="shared" si="2"/>
        <v>0</v>
      </c>
      <c r="S31" s="329"/>
      <c r="T31" s="329"/>
      <c r="U31" s="324"/>
      <c r="V31" s="329"/>
      <c r="W31" s="324"/>
      <c r="X31" s="329"/>
      <c r="Y31" s="328">
        <f t="shared" si="3"/>
        <v>0</v>
      </c>
      <c r="Z31" s="373"/>
      <c r="AA31" s="374"/>
      <c r="AB31" s="374"/>
      <c r="AC31" s="374"/>
      <c r="AD31" s="374"/>
      <c r="AE31" s="374"/>
      <c r="AF31" s="374"/>
      <c r="AG31" s="375"/>
      <c r="AH31" s="376">
        <f t="shared" si="4"/>
        <v>0</v>
      </c>
      <c r="AI31" s="325"/>
      <c r="AJ31" s="324"/>
      <c r="AK31" s="324"/>
      <c r="AL31" s="324"/>
      <c r="AM31" s="324"/>
      <c r="AN31" s="324"/>
      <c r="AO31" s="324"/>
      <c r="AP31" s="324"/>
      <c r="AQ31" s="324"/>
      <c r="AR31" s="324"/>
      <c r="AS31" s="327"/>
      <c r="AT31" s="328">
        <f t="shared" si="5"/>
        <v>0</v>
      </c>
      <c r="AU31" s="373"/>
      <c r="AV31" s="374"/>
      <c r="AW31" s="374"/>
      <c r="AX31" s="374"/>
      <c r="AY31" s="374"/>
      <c r="AZ31" s="374"/>
      <c r="BA31" s="374"/>
      <c r="BB31" s="374"/>
      <c r="BC31" s="374"/>
      <c r="BD31" s="375"/>
      <c r="BE31" s="376">
        <f t="shared" si="6"/>
        <v>0</v>
      </c>
      <c r="BF31" s="328">
        <f t="shared" si="7"/>
        <v>0</v>
      </c>
      <c r="BG31" s="501"/>
      <c r="BH31" s="459"/>
      <c r="BI31" s="459"/>
      <c r="BJ31" s="459"/>
      <c r="BK31" s="459"/>
      <c r="BL31" s="459">
        <v>8212.2999999999993</v>
      </c>
      <c r="BM31" s="459"/>
      <c r="BN31" s="459"/>
      <c r="BO31" s="459"/>
      <c r="BP31" s="459"/>
      <c r="BQ31" s="459"/>
      <c r="BR31" s="459"/>
      <c r="BS31" s="459"/>
      <c r="BT31" s="459"/>
      <c r="BU31" s="462">
        <f t="shared" si="8"/>
        <v>8212.2999999999993</v>
      </c>
      <c r="BV31" s="517"/>
      <c r="BW31" s="517"/>
      <c r="BX31" s="517"/>
      <c r="BY31" s="517"/>
      <c r="BZ31" s="517"/>
      <c r="CA31" s="518"/>
      <c r="CB31" s="518">
        <v>2988.6</v>
      </c>
      <c r="CC31" s="518"/>
      <c r="CD31" s="518"/>
      <c r="CE31" s="519">
        <f t="shared" si="9"/>
        <v>2988.6</v>
      </c>
      <c r="CF31" s="223"/>
      <c r="CG31" s="68"/>
      <c r="CH31" s="68"/>
      <c r="CI31" s="68"/>
      <c r="CJ31" s="68"/>
      <c r="CK31" s="68"/>
      <c r="CL31" s="68"/>
      <c r="CM31" s="68"/>
      <c r="CN31" s="68"/>
      <c r="CO31" s="68"/>
      <c r="CP31" s="69">
        <f t="shared" si="10"/>
        <v>0</v>
      </c>
      <c r="CQ31" s="394"/>
      <c r="CR31" s="399"/>
      <c r="CS31" s="399"/>
      <c r="CT31" s="395"/>
      <c r="CU31" s="396"/>
      <c r="CV31" s="396"/>
      <c r="CW31" s="397"/>
      <c r="CX31" s="398">
        <f t="shared" si="11"/>
        <v>0</v>
      </c>
      <c r="CY31" s="224">
        <f t="shared" si="12"/>
        <v>11200.9</v>
      </c>
      <c r="CZ31" s="16" t="e">
        <f t="shared" si="13"/>
        <v>#REF!</v>
      </c>
      <c r="DA31" s="297">
        <f>SUM(CQ31:CW31,CP31)-(coal!ES30+coal!ET30)</f>
        <v>-2988.5999999999985</v>
      </c>
      <c r="DB31" s="297">
        <f>(BU31+CE31)-(coal!EQ30+coal!ER30)</f>
        <v>4347.6000000000004</v>
      </c>
    </row>
    <row r="32" spans="2:106" ht="11.15" customHeight="1">
      <c r="B32" s="2">
        <f t="shared" si="14"/>
        <v>45163</v>
      </c>
      <c r="C32" s="15"/>
      <c r="D32" s="15"/>
      <c r="E32" s="15"/>
      <c r="F32" s="15">
        <f t="shared" si="0"/>
        <v>0</v>
      </c>
      <c r="G32" s="15"/>
      <c r="H32" s="15"/>
      <c r="I32" s="15"/>
      <c r="J32" s="15"/>
      <c r="K32" s="15"/>
      <c r="L32" s="15">
        <f t="shared" si="1"/>
        <v>0</v>
      </c>
      <c r="M32" s="325"/>
      <c r="N32" s="329"/>
      <c r="O32" s="324"/>
      <c r="P32" s="326"/>
      <c r="Q32" s="327"/>
      <c r="R32" s="328">
        <f t="shared" si="2"/>
        <v>0</v>
      </c>
      <c r="S32" s="329"/>
      <c r="T32" s="329"/>
      <c r="U32" s="329"/>
      <c r="V32" s="329"/>
      <c r="W32" s="324"/>
      <c r="X32" s="329"/>
      <c r="Y32" s="328">
        <f t="shared" si="3"/>
        <v>0</v>
      </c>
      <c r="Z32" s="373"/>
      <c r="AA32" s="374"/>
      <c r="AB32" s="374"/>
      <c r="AC32" s="374"/>
      <c r="AD32" s="374"/>
      <c r="AE32" s="374"/>
      <c r="AF32" s="374"/>
      <c r="AG32" s="375"/>
      <c r="AH32" s="376">
        <f t="shared" si="4"/>
        <v>0</v>
      </c>
      <c r="AI32" s="325"/>
      <c r="AJ32" s="324"/>
      <c r="AK32" s="324"/>
      <c r="AL32" s="324"/>
      <c r="AM32" s="324"/>
      <c r="AN32" s="324"/>
      <c r="AO32" s="324"/>
      <c r="AP32" s="324"/>
      <c r="AQ32" s="324"/>
      <c r="AR32" s="324"/>
      <c r="AS32" s="327"/>
      <c r="AT32" s="328">
        <f t="shared" si="5"/>
        <v>0</v>
      </c>
      <c r="AU32" s="373"/>
      <c r="AV32" s="374"/>
      <c r="AW32" s="374"/>
      <c r="AX32" s="374"/>
      <c r="AY32" s="374"/>
      <c r="AZ32" s="374"/>
      <c r="BA32" s="374"/>
      <c r="BB32" s="374"/>
      <c r="BC32" s="374"/>
      <c r="BD32" s="375"/>
      <c r="BE32" s="376">
        <f t="shared" si="6"/>
        <v>0</v>
      </c>
      <c r="BF32" s="328">
        <f t="shared" si="7"/>
        <v>0</v>
      </c>
      <c r="BG32" s="501"/>
      <c r="BH32" s="459"/>
      <c r="BI32" s="459"/>
      <c r="BJ32" s="459"/>
      <c r="BK32" s="459"/>
      <c r="BL32" s="459">
        <v>8312.9</v>
      </c>
      <c r="BM32" s="459"/>
      <c r="BN32" s="459"/>
      <c r="BO32" s="459"/>
      <c r="BP32" s="459"/>
      <c r="BQ32" s="459"/>
      <c r="BR32" s="459"/>
      <c r="BS32" s="459"/>
      <c r="BT32" s="459"/>
      <c r="BU32" s="462">
        <f t="shared" si="8"/>
        <v>8312.9</v>
      </c>
      <c r="BV32" s="517"/>
      <c r="BW32" s="517"/>
      <c r="BX32" s="517"/>
      <c r="BY32" s="517"/>
      <c r="BZ32" s="517"/>
      <c r="CA32" s="518"/>
      <c r="CB32" s="518">
        <v>3247.7</v>
      </c>
      <c r="CC32" s="518"/>
      <c r="CD32" s="518"/>
      <c r="CE32" s="519">
        <f t="shared" si="9"/>
        <v>3247.7</v>
      </c>
      <c r="CF32" s="223"/>
      <c r="CG32" s="68"/>
      <c r="CH32" s="68"/>
      <c r="CI32" s="68"/>
      <c r="CJ32" s="68"/>
      <c r="CK32" s="68"/>
      <c r="CL32" s="68"/>
      <c r="CM32" s="68"/>
      <c r="CN32" s="68"/>
      <c r="CO32" s="68"/>
      <c r="CP32" s="69">
        <f t="shared" si="10"/>
        <v>0</v>
      </c>
      <c r="CQ32" s="394"/>
      <c r="CR32" s="399"/>
      <c r="CS32" s="399"/>
      <c r="CT32" s="395"/>
      <c r="CU32" s="396"/>
      <c r="CV32" s="396"/>
      <c r="CW32" s="397"/>
      <c r="CX32" s="398">
        <f t="shared" si="11"/>
        <v>0</v>
      </c>
      <c r="CY32" s="224">
        <f t="shared" si="12"/>
        <v>11560.599999999999</v>
      </c>
      <c r="CZ32" s="16" t="e">
        <f t="shared" si="13"/>
        <v>#REF!</v>
      </c>
      <c r="DA32" s="297">
        <f>SUM(CQ32:CW32,CP32)-(coal!ES31+coal!ET31)</f>
        <v>-3247.7000000000007</v>
      </c>
      <c r="DB32" s="297">
        <f>(BU32+CE32)-(coal!EQ31+coal!ER31)</f>
        <v>3119.9999999999909</v>
      </c>
    </row>
    <row r="33" spans="2:106" ht="11.15" customHeight="1">
      <c r="B33" s="2">
        <f t="shared" si="14"/>
        <v>45164</v>
      </c>
      <c r="C33" s="15"/>
      <c r="D33" s="15"/>
      <c r="E33" s="15"/>
      <c r="F33" s="15">
        <f t="shared" si="0"/>
        <v>0</v>
      </c>
      <c r="G33" s="15"/>
      <c r="H33" s="15"/>
      <c r="I33" s="15"/>
      <c r="J33" s="15"/>
      <c r="K33" s="15"/>
      <c r="L33" s="15">
        <f t="shared" si="1"/>
        <v>0</v>
      </c>
      <c r="M33" s="325"/>
      <c r="N33" s="329"/>
      <c r="O33" s="324"/>
      <c r="P33" s="326"/>
      <c r="Q33" s="327"/>
      <c r="R33" s="328">
        <f t="shared" si="2"/>
        <v>0</v>
      </c>
      <c r="S33" s="329"/>
      <c r="T33" s="329"/>
      <c r="U33" s="324"/>
      <c r="V33" s="329"/>
      <c r="W33" s="324"/>
      <c r="X33" s="329"/>
      <c r="Y33" s="328">
        <f t="shared" si="3"/>
        <v>0</v>
      </c>
      <c r="Z33" s="373"/>
      <c r="AA33" s="374"/>
      <c r="AB33" s="374"/>
      <c r="AC33" s="374"/>
      <c r="AD33" s="374"/>
      <c r="AE33" s="374"/>
      <c r="AF33" s="374"/>
      <c r="AG33" s="375"/>
      <c r="AH33" s="376">
        <f t="shared" si="4"/>
        <v>0</v>
      </c>
      <c r="AI33" s="325"/>
      <c r="AJ33" s="324"/>
      <c r="AK33" s="324"/>
      <c r="AL33" s="324"/>
      <c r="AM33" s="324"/>
      <c r="AN33" s="324"/>
      <c r="AO33" s="324"/>
      <c r="AP33" s="324"/>
      <c r="AQ33" s="324"/>
      <c r="AR33" s="324"/>
      <c r="AS33" s="327"/>
      <c r="AT33" s="328">
        <f t="shared" si="5"/>
        <v>0</v>
      </c>
      <c r="AU33" s="373"/>
      <c r="AV33" s="374"/>
      <c r="AW33" s="374"/>
      <c r="AX33" s="374"/>
      <c r="AY33" s="374"/>
      <c r="AZ33" s="374"/>
      <c r="BA33" s="374"/>
      <c r="BB33" s="374"/>
      <c r="BC33" s="374"/>
      <c r="BD33" s="375"/>
      <c r="BE33" s="376">
        <f t="shared" si="6"/>
        <v>0</v>
      </c>
      <c r="BF33" s="328">
        <f t="shared" si="7"/>
        <v>0</v>
      </c>
      <c r="BG33" s="501"/>
      <c r="BH33" s="459"/>
      <c r="BI33" s="459"/>
      <c r="BJ33" s="459"/>
      <c r="BK33" s="459"/>
      <c r="BL33" s="459"/>
      <c r="BM33" s="459"/>
      <c r="BN33" s="459"/>
      <c r="BO33" s="459"/>
      <c r="BP33" s="459"/>
      <c r="BQ33" s="459"/>
      <c r="BR33" s="459"/>
      <c r="BS33" s="459"/>
      <c r="BT33" s="459"/>
      <c r="BU33" s="462">
        <f t="shared" si="8"/>
        <v>0</v>
      </c>
      <c r="BV33" s="517"/>
      <c r="BW33" s="517"/>
      <c r="BX33" s="517"/>
      <c r="BY33" s="517"/>
      <c r="BZ33" s="517"/>
      <c r="CA33" s="518"/>
      <c r="CB33" s="518"/>
      <c r="CC33" s="518"/>
      <c r="CD33" s="518"/>
      <c r="CE33" s="519">
        <f t="shared" si="9"/>
        <v>0</v>
      </c>
      <c r="CF33" s="223"/>
      <c r="CG33" s="68"/>
      <c r="CH33" s="68"/>
      <c r="CI33" s="68"/>
      <c r="CJ33" s="68"/>
      <c r="CK33" s="68"/>
      <c r="CL33" s="68"/>
      <c r="CM33" s="68"/>
      <c r="CN33" s="68"/>
      <c r="CO33" s="68"/>
      <c r="CP33" s="69">
        <f t="shared" si="10"/>
        <v>0</v>
      </c>
      <c r="CQ33" s="394"/>
      <c r="CR33" s="399"/>
      <c r="CS33" s="399"/>
      <c r="CT33" s="395"/>
      <c r="CU33" s="396"/>
      <c r="CV33" s="396"/>
      <c r="CW33" s="397"/>
      <c r="CX33" s="398">
        <f t="shared" si="11"/>
        <v>0</v>
      </c>
      <c r="CY33" s="224">
        <f t="shared" si="12"/>
        <v>0</v>
      </c>
      <c r="CZ33" s="16">
        <f t="shared" si="13"/>
        <v>0</v>
      </c>
      <c r="DA33" s="297">
        <f>SUM(CQ33:CW33,CP33)-(coal!ES32+coal!ET32)</f>
        <v>0</v>
      </c>
      <c r="DB33" s="297">
        <f>(BU33+CE33)-(coal!EQ32+coal!ER32)</f>
        <v>0</v>
      </c>
    </row>
    <row r="34" spans="2:106" ht="11.15" customHeight="1">
      <c r="B34" s="2">
        <f t="shared" si="14"/>
        <v>45165</v>
      </c>
      <c r="C34" s="15"/>
      <c r="D34" s="15"/>
      <c r="E34" s="15"/>
      <c r="F34" s="15">
        <f t="shared" si="0"/>
        <v>0</v>
      </c>
      <c r="G34" s="15"/>
      <c r="H34" s="15"/>
      <c r="I34" s="15"/>
      <c r="J34" s="15"/>
      <c r="K34" s="15"/>
      <c r="L34" s="15">
        <f t="shared" si="1"/>
        <v>0</v>
      </c>
      <c r="M34" s="325"/>
      <c r="N34" s="329"/>
      <c r="O34" s="324"/>
      <c r="P34" s="326"/>
      <c r="Q34" s="327"/>
      <c r="R34" s="328">
        <f t="shared" si="2"/>
        <v>0</v>
      </c>
      <c r="S34" s="329"/>
      <c r="T34" s="329"/>
      <c r="U34" s="324"/>
      <c r="V34" s="329"/>
      <c r="W34" s="324"/>
      <c r="X34" s="329"/>
      <c r="Y34" s="328">
        <f t="shared" si="3"/>
        <v>0</v>
      </c>
      <c r="Z34" s="373"/>
      <c r="AA34" s="374"/>
      <c r="AB34" s="374"/>
      <c r="AC34" s="374"/>
      <c r="AD34" s="374"/>
      <c r="AE34" s="374"/>
      <c r="AF34" s="374"/>
      <c r="AG34" s="375"/>
      <c r="AH34" s="376">
        <f t="shared" si="4"/>
        <v>0</v>
      </c>
      <c r="AI34" s="325"/>
      <c r="AJ34" s="324"/>
      <c r="AK34" s="324"/>
      <c r="AL34" s="324"/>
      <c r="AM34" s="324"/>
      <c r="AN34" s="324"/>
      <c r="AO34" s="324"/>
      <c r="AP34" s="324"/>
      <c r="AQ34" s="324"/>
      <c r="AR34" s="324"/>
      <c r="AS34" s="327"/>
      <c r="AT34" s="328">
        <f t="shared" si="5"/>
        <v>0</v>
      </c>
      <c r="AU34" s="373"/>
      <c r="AV34" s="374"/>
      <c r="AW34" s="374"/>
      <c r="AX34" s="374"/>
      <c r="AY34" s="374"/>
      <c r="AZ34" s="374"/>
      <c r="BA34" s="374"/>
      <c r="BB34" s="374"/>
      <c r="BC34" s="374"/>
      <c r="BD34" s="375"/>
      <c r="BE34" s="376">
        <f t="shared" si="6"/>
        <v>0</v>
      </c>
      <c r="BF34" s="328">
        <f t="shared" si="7"/>
        <v>0</v>
      </c>
      <c r="BG34" s="501"/>
      <c r="BH34" s="459"/>
      <c r="BI34" s="459"/>
      <c r="BJ34" s="459"/>
      <c r="BK34" s="459"/>
      <c r="BL34" s="459"/>
      <c r="BM34" s="459"/>
      <c r="BN34" s="459"/>
      <c r="BO34" s="459"/>
      <c r="BP34" s="459"/>
      <c r="BQ34" s="459"/>
      <c r="BR34" s="459"/>
      <c r="BS34" s="459"/>
      <c r="BT34" s="459"/>
      <c r="BU34" s="462">
        <f t="shared" si="8"/>
        <v>0</v>
      </c>
      <c r="BV34" s="517"/>
      <c r="BW34" s="517"/>
      <c r="BX34" s="517"/>
      <c r="BY34" s="517"/>
      <c r="BZ34" s="517"/>
      <c r="CA34" s="518"/>
      <c r="CB34" s="518"/>
      <c r="CC34" s="518"/>
      <c r="CD34" s="518"/>
      <c r="CE34" s="519">
        <f t="shared" si="9"/>
        <v>0</v>
      </c>
      <c r="CF34" s="223"/>
      <c r="CG34" s="68"/>
      <c r="CH34" s="68"/>
      <c r="CI34" s="68"/>
      <c r="CJ34" s="68"/>
      <c r="CK34" s="68"/>
      <c r="CL34" s="68"/>
      <c r="CM34" s="68"/>
      <c r="CN34" s="68"/>
      <c r="CO34" s="68"/>
      <c r="CP34" s="69">
        <f t="shared" si="10"/>
        <v>0</v>
      </c>
      <c r="CQ34" s="394"/>
      <c r="CR34" s="399"/>
      <c r="CS34" s="399"/>
      <c r="CT34" s="395"/>
      <c r="CU34" s="396"/>
      <c r="CV34" s="396"/>
      <c r="CW34" s="397"/>
      <c r="CX34" s="398">
        <f t="shared" si="11"/>
        <v>0</v>
      </c>
      <c r="CY34" s="224">
        <f t="shared" si="12"/>
        <v>0</v>
      </c>
      <c r="CZ34" s="16">
        <f t="shared" si="13"/>
        <v>0</v>
      </c>
      <c r="DA34" s="297">
        <f>SUM(CQ34:CW34,CP34)-(coal!ES33+coal!ET33)</f>
        <v>0</v>
      </c>
      <c r="DB34" s="297">
        <f>(BU34+CE34)-(coal!EQ33+coal!ER33)</f>
        <v>0</v>
      </c>
    </row>
    <row r="35" spans="2:106" ht="11.15" customHeight="1">
      <c r="B35" s="2">
        <f t="shared" si="14"/>
        <v>45166</v>
      </c>
      <c r="C35" s="15"/>
      <c r="D35" s="15"/>
      <c r="E35" s="15"/>
      <c r="F35" s="15">
        <f t="shared" si="0"/>
        <v>0</v>
      </c>
      <c r="G35" s="15"/>
      <c r="H35" s="15"/>
      <c r="I35" s="15"/>
      <c r="J35" s="15"/>
      <c r="K35" s="15"/>
      <c r="L35" s="15">
        <f t="shared" si="1"/>
        <v>0</v>
      </c>
      <c r="M35" s="325"/>
      <c r="N35" s="329"/>
      <c r="O35" s="324"/>
      <c r="P35" s="326"/>
      <c r="Q35" s="327"/>
      <c r="R35" s="328">
        <f t="shared" si="2"/>
        <v>0</v>
      </c>
      <c r="S35" s="329"/>
      <c r="T35" s="329"/>
      <c r="U35" s="324"/>
      <c r="V35" s="329"/>
      <c r="W35" s="324"/>
      <c r="X35" s="329"/>
      <c r="Y35" s="328">
        <f t="shared" si="3"/>
        <v>0</v>
      </c>
      <c r="Z35" s="377"/>
      <c r="AA35" s="374"/>
      <c r="AB35" s="374"/>
      <c r="AC35" s="374"/>
      <c r="AD35" s="374"/>
      <c r="AE35" s="374"/>
      <c r="AF35" s="377"/>
      <c r="AG35" s="375"/>
      <c r="AH35" s="376">
        <f t="shared" si="4"/>
        <v>0</v>
      </c>
      <c r="AI35" s="325"/>
      <c r="AJ35" s="324"/>
      <c r="AK35" s="324"/>
      <c r="AL35" s="324"/>
      <c r="AM35" s="324"/>
      <c r="AN35" s="324"/>
      <c r="AO35" s="324"/>
      <c r="AP35" s="324"/>
      <c r="AQ35" s="324"/>
      <c r="AR35" s="324"/>
      <c r="AS35" s="327"/>
      <c r="AT35" s="328">
        <f t="shared" si="5"/>
        <v>0</v>
      </c>
      <c r="AU35" s="373"/>
      <c r="AV35" s="374"/>
      <c r="AW35" s="374"/>
      <c r="AX35" s="374"/>
      <c r="AY35" s="374"/>
      <c r="AZ35" s="374"/>
      <c r="BA35" s="374"/>
      <c r="BB35" s="374"/>
      <c r="BC35" s="374"/>
      <c r="BD35" s="375"/>
      <c r="BE35" s="376">
        <f t="shared" si="6"/>
        <v>0</v>
      </c>
      <c r="BF35" s="328">
        <f t="shared" si="7"/>
        <v>0</v>
      </c>
      <c r="BG35" s="501"/>
      <c r="BH35" s="459"/>
      <c r="BI35" s="459"/>
      <c r="BJ35" s="459"/>
      <c r="BK35" s="459"/>
      <c r="BL35" s="459">
        <v>9615.5</v>
      </c>
      <c r="BM35" s="459"/>
      <c r="BN35" s="459"/>
      <c r="BO35" s="459"/>
      <c r="BP35" s="459"/>
      <c r="BQ35" s="459"/>
      <c r="BR35" s="459"/>
      <c r="BS35" s="459"/>
      <c r="BT35" s="459"/>
      <c r="BU35" s="462">
        <f t="shared" si="8"/>
        <v>9615.5</v>
      </c>
      <c r="BV35" s="517"/>
      <c r="BW35" s="517"/>
      <c r="BX35" s="517"/>
      <c r="BY35" s="517"/>
      <c r="BZ35" s="517"/>
      <c r="CA35" s="518"/>
      <c r="CB35" s="518">
        <v>3692.7</v>
      </c>
      <c r="CC35" s="518"/>
      <c r="CD35" s="518"/>
      <c r="CE35" s="519">
        <f t="shared" si="9"/>
        <v>3692.7</v>
      </c>
      <c r="CF35" s="223"/>
      <c r="CG35" s="68"/>
      <c r="CH35" s="68"/>
      <c r="CI35" s="68"/>
      <c r="CJ35" s="68"/>
      <c r="CK35" s="68"/>
      <c r="CL35" s="68"/>
      <c r="CM35" s="68"/>
      <c r="CN35" s="68"/>
      <c r="CO35" s="68"/>
      <c r="CP35" s="69">
        <f t="shared" si="10"/>
        <v>0</v>
      </c>
      <c r="CQ35" s="394"/>
      <c r="CR35" s="399"/>
      <c r="CS35" s="399"/>
      <c r="CT35" s="395"/>
      <c r="CU35" s="396"/>
      <c r="CV35" s="396"/>
      <c r="CW35" s="397"/>
      <c r="CX35" s="398">
        <f t="shared" si="11"/>
        <v>0</v>
      </c>
      <c r="CY35" s="224">
        <f t="shared" si="12"/>
        <v>13308.2</v>
      </c>
      <c r="CZ35" s="16" t="e">
        <f t="shared" si="13"/>
        <v>#REF!</v>
      </c>
      <c r="DA35" s="297">
        <f>SUM(CQ35:CW35,CP35)-(coal!ES34+coal!ET34)</f>
        <v>-3692.7000000000007</v>
      </c>
      <c r="DB35" s="297">
        <f>(BU35+CE35)-(coal!EQ34+coal!ER34)</f>
        <v>5051.4999999999945</v>
      </c>
    </row>
    <row r="36" spans="2:106" ht="11.15" customHeight="1">
      <c r="B36" s="2">
        <f>+B35+1</f>
        <v>45167</v>
      </c>
      <c r="C36" s="15"/>
      <c r="D36" s="15"/>
      <c r="E36" s="15"/>
      <c r="F36" s="15">
        <f t="shared" si="0"/>
        <v>0</v>
      </c>
      <c r="G36" s="15"/>
      <c r="H36" s="15"/>
      <c r="I36" s="15"/>
      <c r="J36" s="15"/>
      <c r="K36" s="15"/>
      <c r="L36" s="15">
        <f t="shared" si="1"/>
        <v>0</v>
      </c>
      <c r="M36" s="325"/>
      <c r="N36" s="329"/>
      <c r="O36" s="324"/>
      <c r="P36" s="326"/>
      <c r="Q36" s="327"/>
      <c r="R36" s="328">
        <f t="shared" si="2"/>
        <v>0</v>
      </c>
      <c r="S36" s="329"/>
      <c r="T36" s="329"/>
      <c r="U36" s="324"/>
      <c r="V36" s="329"/>
      <c r="W36" s="324"/>
      <c r="X36" s="329"/>
      <c r="Y36" s="328">
        <f t="shared" si="3"/>
        <v>0</v>
      </c>
      <c r="Z36" s="373"/>
      <c r="AA36" s="374"/>
      <c r="AB36" s="374"/>
      <c r="AC36" s="374"/>
      <c r="AD36" s="374"/>
      <c r="AE36" s="374"/>
      <c r="AF36" s="374"/>
      <c r="AG36" s="375"/>
      <c r="AH36" s="376">
        <f t="shared" si="4"/>
        <v>0</v>
      </c>
      <c r="AI36" s="325"/>
      <c r="AJ36" s="324"/>
      <c r="AK36" s="324"/>
      <c r="AL36" s="324"/>
      <c r="AM36" s="324"/>
      <c r="AN36" s="324"/>
      <c r="AO36" s="324"/>
      <c r="AP36" s="324"/>
      <c r="AQ36" s="324"/>
      <c r="AR36" s="324"/>
      <c r="AS36" s="327"/>
      <c r="AT36" s="328">
        <f t="shared" si="5"/>
        <v>0</v>
      </c>
      <c r="AU36" s="373"/>
      <c r="AV36" s="374"/>
      <c r="AW36" s="374"/>
      <c r="AX36" s="374"/>
      <c r="AY36" s="374"/>
      <c r="AZ36" s="374"/>
      <c r="BA36" s="374"/>
      <c r="BB36" s="374"/>
      <c r="BC36" s="374"/>
      <c r="BD36" s="375"/>
      <c r="BE36" s="376">
        <f t="shared" si="6"/>
        <v>0</v>
      </c>
      <c r="BF36" s="328">
        <f t="shared" si="7"/>
        <v>0</v>
      </c>
      <c r="BG36" s="501"/>
      <c r="BH36" s="459"/>
      <c r="BI36" s="459"/>
      <c r="BJ36" s="459"/>
      <c r="BK36" s="459"/>
      <c r="BL36" s="459"/>
      <c r="BM36" s="459"/>
      <c r="BN36" s="459"/>
      <c r="BO36" s="459"/>
      <c r="BP36" s="459"/>
      <c r="BQ36" s="459"/>
      <c r="BR36" s="459"/>
      <c r="BS36" s="459"/>
      <c r="BT36" s="459"/>
      <c r="BU36" s="462">
        <f t="shared" si="8"/>
        <v>0</v>
      </c>
      <c r="BV36" s="517"/>
      <c r="BW36" s="517"/>
      <c r="BX36" s="517"/>
      <c r="BY36" s="517"/>
      <c r="BZ36" s="517"/>
      <c r="CA36" s="518"/>
      <c r="CB36" s="518"/>
      <c r="CC36" s="518"/>
      <c r="CD36" s="518"/>
      <c r="CE36" s="519">
        <f>SUM(BV36:CD36)</f>
        <v>0</v>
      </c>
      <c r="CF36" s="223"/>
      <c r="CG36" s="68"/>
      <c r="CH36" s="68"/>
      <c r="CI36" s="68"/>
      <c r="CJ36" s="68"/>
      <c r="CK36" s="68"/>
      <c r="CL36" s="68"/>
      <c r="CM36" s="68"/>
      <c r="CN36" s="68"/>
      <c r="CO36" s="68"/>
      <c r="CP36" s="69">
        <f t="shared" si="10"/>
        <v>0</v>
      </c>
      <c r="CQ36" s="394"/>
      <c r="CR36" s="399"/>
      <c r="CS36" s="399"/>
      <c r="CT36" s="395"/>
      <c r="CU36" s="396"/>
      <c r="CV36" s="396"/>
      <c r="CW36" s="397"/>
      <c r="CX36" s="398">
        <f>SUM(CN36:CW36)</f>
        <v>0</v>
      </c>
      <c r="CY36" s="224">
        <f t="shared" si="12"/>
        <v>0</v>
      </c>
      <c r="CZ36" s="16">
        <f t="shared" si="13"/>
        <v>0</v>
      </c>
      <c r="DA36" s="297">
        <f>SUM(CQ36:CW36,CP36)-(coal!ES35+coal!ET35)</f>
        <v>0</v>
      </c>
      <c r="DB36" s="297">
        <f>(BU36+CE36)-(coal!EQ35+coal!ER35)</f>
        <v>0</v>
      </c>
    </row>
    <row r="37" spans="2:106" ht="11.15" customHeight="1">
      <c r="B37" s="2">
        <f>+B36+1</f>
        <v>45168</v>
      </c>
      <c r="C37" s="15"/>
      <c r="D37" s="15"/>
      <c r="E37" s="15"/>
      <c r="F37" s="15">
        <f t="shared" si="0"/>
        <v>0</v>
      </c>
      <c r="G37" s="15"/>
      <c r="H37" s="15"/>
      <c r="I37" s="15"/>
      <c r="J37" s="15"/>
      <c r="K37" s="15"/>
      <c r="L37" s="15">
        <f t="shared" si="1"/>
        <v>0</v>
      </c>
      <c r="M37" s="325"/>
      <c r="N37" s="329"/>
      <c r="O37" s="324"/>
      <c r="P37" s="326"/>
      <c r="Q37" s="327"/>
      <c r="R37" s="328">
        <f t="shared" si="2"/>
        <v>0</v>
      </c>
      <c r="S37" s="329"/>
      <c r="T37" s="329"/>
      <c r="U37" s="324"/>
      <c r="V37" s="329"/>
      <c r="W37" s="324"/>
      <c r="X37" s="329"/>
      <c r="Y37" s="328">
        <f t="shared" si="3"/>
        <v>0</v>
      </c>
      <c r="Z37" s="373"/>
      <c r="AA37" s="374"/>
      <c r="AB37" s="374"/>
      <c r="AC37" s="374"/>
      <c r="AD37" s="374"/>
      <c r="AE37" s="374"/>
      <c r="AF37" s="374"/>
      <c r="AG37" s="375"/>
      <c r="AH37" s="376">
        <f t="shared" si="4"/>
        <v>0</v>
      </c>
      <c r="AI37" s="325"/>
      <c r="AJ37" s="324"/>
      <c r="AK37" s="324"/>
      <c r="AL37" s="324"/>
      <c r="AM37" s="324"/>
      <c r="AN37" s="324"/>
      <c r="AO37" s="324"/>
      <c r="AP37" s="324"/>
      <c r="AQ37" s="324"/>
      <c r="AR37" s="324"/>
      <c r="AS37" s="327"/>
      <c r="AT37" s="328">
        <f t="shared" si="5"/>
        <v>0</v>
      </c>
      <c r="AU37" s="373"/>
      <c r="AV37" s="374"/>
      <c r="AW37" s="374"/>
      <c r="AX37" s="374"/>
      <c r="AY37" s="374"/>
      <c r="AZ37" s="374"/>
      <c r="BA37" s="374"/>
      <c r="BB37" s="374"/>
      <c r="BC37" s="374"/>
      <c r="BD37" s="375"/>
      <c r="BE37" s="376">
        <f t="shared" si="6"/>
        <v>0</v>
      </c>
      <c r="BF37" s="328">
        <f t="shared" si="7"/>
        <v>0</v>
      </c>
      <c r="BG37" s="501"/>
      <c r="BH37" s="459"/>
      <c r="BI37" s="459"/>
      <c r="BJ37" s="459"/>
      <c r="BK37" s="459"/>
      <c r="BL37" s="459"/>
      <c r="BM37" s="459"/>
      <c r="BN37" s="459"/>
      <c r="BO37" s="459"/>
      <c r="BP37" s="459"/>
      <c r="BQ37" s="459"/>
      <c r="BR37" s="459"/>
      <c r="BS37" s="459"/>
      <c r="BT37" s="459"/>
      <c r="BU37" s="462">
        <f t="shared" si="8"/>
        <v>0</v>
      </c>
      <c r="BV37" s="517"/>
      <c r="BW37" s="517"/>
      <c r="BX37" s="517"/>
      <c r="BY37" s="517"/>
      <c r="BZ37" s="517"/>
      <c r="CA37" s="518"/>
      <c r="CB37" s="518"/>
      <c r="CC37" s="518"/>
      <c r="CD37" s="518"/>
      <c r="CE37" s="519">
        <f t="shared" si="9"/>
        <v>0</v>
      </c>
      <c r="CF37" s="223"/>
      <c r="CG37" s="68"/>
      <c r="CH37" s="68"/>
      <c r="CI37" s="68"/>
      <c r="CJ37" s="68"/>
      <c r="CK37" s="68"/>
      <c r="CL37" s="68"/>
      <c r="CM37" s="68"/>
      <c r="CN37" s="68"/>
      <c r="CO37" s="68"/>
      <c r="CP37" s="69">
        <f t="shared" si="10"/>
        <v>0</v>
      </c>
      <c r="CQ37" s="394"/>
      <c r="CR37" s="399"/>
      <c r="CS37" s="399"/>
      <c r="CT37" s="395"/>
      <c r="CU37" s="396"/>
      <c r="CV37" s="396"/>
      <c r="CW37" s="397"/>
      <c r="CX37" s="398">
        <f t="shared" si="11"/>
        <v>0</v>
      </c>
      <c r="CY37" s="224">
        <f t="shared" si="12"/>
        <v>0</v>
      </c>
      <c r="CZ37" s="16">
        <f t="shared" si="13"/>
        <v>0</v>
      </c>
      <c r="DA37" s="297">
        <f>SUM(CQ37:CW37,CP37)-(coal!ES36+coal!ET36)</f>
        <v>0</v>
      </c>
      <c r="DB37" s="297">
        <f>(BU37+CE37)-(coal!EQ36+coal!ER36)</f>
        <v>0</v>
      </c>
    </row>
    <row r="38" spans="2:106" ht="11.15" customHeight="1">
      <c r="B38" s="8">
        <f>+B37+1</f>
        <v>45169</v>
      </c>
      <c r="C38" s="15"/>
      <c r="D38" s="18"/>
      <c r="E38" s="18"/>
      <c r="F38" s="18">
        <f t="shared" si="0"/>
        <v>0</v>
      </c>
      <c r="G38" s="18"/>
      <c r="H38" s="18"/>
      <c r="I38" s="18"/>
      <c r="J38" s="18"/>
      <c r="K38" s="18"/>
      <c r="L38" s="18">
        <f t="shared" si="1"/>
        <v>0</v>
      </c>
      <c r="M38" s="325"/>
      <c r="N38" s="330"/>
      <c r="O38" s="331"/>
      <c r="P38" s="332"/>
      <c r="Q38" s="333"/>
      <c r="R38" s="334">
        <f t="shared" si="2"/>
        <v>0</v>
      </c>
      <c r="S38" s="330"/>
      <c r="T38" s="330"/>
      <c r="U38" s="331"/>
      <c r="V38" s="330"/>
      <c r="W38" s="331"/>
      <c r="X38" s="330"/>
      <c r="Y38" s="334">
        <f t="shared" si="3"/>
        <v>0</v>
      </c>
      <c r="Z38" s="378"/>
      <c r="AA38" s="374"/>
      <c r="AB38" s="374"/>
      <c r="AC38" s="374"/>
      <c r="AD38" s="374"/>
      <c r="AE38" s="374"/>
      <c r="AF38" s="374"/>
      <c r="AG38" s="379"/>
      <c r="AH38" s="380">
        <f t="shared" si="4"/>
        <v>0</v>
      </c>
      <c r="AI38" s="335"/>
      <c r="AJ38" s="331"/>
      <c r="AK38" s="331"/>
      <c r="AL38" s="331"/>
      <c r="AM38" s="331"/>
      <c r="AN38" s="331"/>
      <c r="AO38" s="331"/>
      <c r="AP38" s="331"/>
      <c r="AQ38" s="331"/>
      <c r="AR38" s="331"/>
      <c r="AS38" s="333"/>
      <c r="AT38" s="334">
        <f t="shared" si="5"/>
        <v>0</v>
      </c>
      <c r="AU38" s="378"/>
      <c r="AV38" s="386"/>
      <c r="AW38" s="386"/>
      <c r="AX38" s="386"/>
      <c r="AY38" s="386"/>
      <c r="AZ38" s="386"/>
      <c r="BA38" s="386"/>
      <c r="BB38" s="386"/>
      <c r="BC38" s="386"/>
      <c r="BD38" s="379"/>
      <c r="BE38" s="380">
        <f t="shared" si="6"/>
        <v>0</v>
      </c>
      <c r="BF38" s="334">
        <f t="shared" si="7"/>
        <v>0</v>
      </c>
      <c r="BG38" s="509"/>
      <c r="BH38" s="510"/>
      <c r="BI38" s="510"/>
      <c r="BJ38" s="510"/>
      <c r="BK38" s="510"/>
      <c r="BL38" s="510"/>
      <c r="BM38" s="510"/>
      <c r="BN38" s="510"/>
      <c r="BO38" s="510"/>
      <c r="BP38" s="510"/>
      <c r="BQ38" s="510"/>
      <c r="BR38" s="510"/>
      <c r="BS38" s="510"/>
      <c r="BT38" s="510"/>
      <c r="BU38" s="462">
        <f t="shared" si="8"/>
        <v>0</v>
      </c>
      <c r="BV38" s="521"/>
      <c r="BW38" s="522"/>
      <c r="BX38" s="522"/>
      <c r="BY38" s="522"/>
      <c r="BZ38" s="522"/>
      <c r="CA38" s="522"/>
      <c r="CB38" s="522"/>
      <c r="CC38" s="522"/>
      <c r="CD38" s="523"/>
      <c r="CE38" s="524">
        <f>SUM(BV38:CD38)</f>
        <v>0</v>
      </c>
      <c r="CF38" s="225"/>
      <c r="CG38" s="226"/>
      <c r="CH38" s="226"/>
      <c r="CI38" s="226"/>
      <c r="CJ38" s="226"/>
      <c r="CK38" s="226"/>
      <c r="CL38" s="226"/>
      <c r="CM38" s="226"/>
      <c r="CN38" s="226"/>
      <c r="CO38" s="226"/>
      <c r="CP38" s="69">
        <f t="shared" si="10"/>
        <v>0</v>
      </c>
      <c r="CQ38" s="400"/>
      <c r="CR38" s="401"/>
      <c r="CS38" s="401"/>
      <c r="CT38" s="402"/>
      <c r="CU38" s="403"/>
      <c r="CV38" s="403"/>
      <c r="CW38" s="404"/>
      <c r="CX38" s="405">
        <f>SUM(CN38:CW38)</f>
        <v>0</v>
      </c>
      <c r="CY38" s="224">
        <f t="shared" si="12"/>
        <v>0</v>
      </c>
      <c r="CZ38" s="16">
        <f t="shared" si="13"/>
        <v>0</v>
      </c>
      <c r="DA38" s="297">
        <f>SUM(CQ38:CW38,CP38)-(coal!ES37+coal!ET37)</f>
        <v>0</v>
      </c>
      <c r="DB38" s="297">
        <f>(BU38+CE38)-(coal!EQ37+coal!ER37)</f>
        <v>0</v>
      </c>
    </row>
    <row r="39" spans="2:106" s="31" customFormat="1" ht="14.15" customHeight="1" thickBot="1">
      <c r="B39" s="74" t="s">
        <v>3</v>
      </c>
      <c r="C39" s="27">
        <f>SUM(C8:C38)</f>
        <v>0</v>
      </c>
      <c r="D39" s="27">
        <f>SUM(D8:D38)</f>
        <v>0</v>
      </c>
      <c r="E39" s="27">
        <f>SUM(E8:E38)</f>
        <v>0</v>
      </c>
      <c r="F39" s="28">
        <f t="shared" si="0"/>
        <v>0</v>
      </c>
      <c r="G39" s="28">
        <f>SUM(G8:G38)</f>
        <v>0</v>
      </c>
      <c r="H39" s="27">
        <f>SUM(H8:H38)</f>
        <v>0</v>
      </c>
      <c r="I39" s="27">
        <f>SUM(I8:I38)</f>
        <v>0</v>
      </c>
      <c r="J39" s="28">
        <f>SUM(J8:J38)</f>
        <v>0</v>
      </c>
      <c r="K39" s="27">
        <f>SUM(K8:K38)</f>
        <v>0</v>
      </c>
      <c r="L39" s="28">
        <f t="shared" si="1"/>
        <v>0</v>
      </c>
      <c r="M39" s="336">
        <f t="shared" ref="M39:BX39" si="15">SUM(M8:M38)</f>
        <v>0</v>
      </c>
      <c r="N39" s="336">
        <f t="shared" si="15"/>
        <v>0</v>
      </c>
      <c r="O39" s="336">
        <f t="shared" si="15"/>
        <v>0</v>
      </c>
      <c r="P39" s="336">
        <f t="shared" si="15"/>
        <v>0</v>
      </c>
      <c r="Q39" s="336">
        <f t="shared" si="15"/>
        <v>0</v>
      </c>
      <c r="R39" s="337">
        <f t="shared" si="15"/>
        <v>0</v>
      </c>
      <c r="S39" s="336">
        <f t="shared" si="15"/>
        <v>0</v>
      </c>
      <c r="T39" s="336">
        <f t="shared" si="15"/>
        <v>0</v>
      </c>
      <c r="U39" s="336">
        <f t="shared" si="15"/>
        <v>0</v>
      </c>
      <c r="V39" s="336">
        <f t="shared" si="15"/>
        <v>0</v>
      </c>
      <c r="W39" s="336">
        <f t="shared" si="15"/>
        <v>0</v>
      </c>
      <c r="X39" s="336">
        <f t="shared" si="15"/>
        <v>0</v>
      </c>
      <c r="Y39" s="337">
        <f t="shared" si="15"/>
        <v>0</v>
      </c>
      <c r="Z39" s="381">
        <f t="shared" si="15"/>
        <v>0</v>
      </c>
      <c r="AA39" s="382">
        <f t="shared" si="15"/>
        <v>0</v>
      </c>
      <c r="AB39" s="383">
        <f t="shared" si="15"/>
        <v>0</v>
      </c>
      <c r="AC39" s="382">
        <f t="shared" si="15"/>
        <v>0</v>
      </c>
      <c r="AD39" s="382">
        <f t="shared" si="15"/>
        <v>0</v>
      </c>
      <c r="AE39" s="383">
        <f t="shared" si="15"/>
        <v>0</v>
      </c>
      <c r="AF39" s="383">
        <f t="shared" si="15"/>
        <v>0</v>
      </c>
      <c r="AG39" s="384">
        <f t="shared" si="15"/>
        <v>0</v>
      </c>
      <c r="AH39" s="385">
        <f t="shared" si="15"/>
        <v>0</v>
      </c>
      <c r="AI39" s="338">
        <f t="shared" si="15"/>
        <v>0</v>
      </c>
      <c r="AJ39" s="336">
        <f t="shared" si="15"/>
        <v>0</v>
      </c>
      <c r="AK39" s="336">
        <f t="shared" si="15"/>
        <v>0</v>
      </c>
      <c r="AL39" s="336">
        <f t="shared" si="15"/>
        <v>0</v>
      </c>
      <c r="AM39" s="336">
        <f t="shared" si="15"/>
        <v>0</v>
      </c>
      <c r="AN39" s="336">
        <f t="shared" si="15"/>
        <v>0</v>
      </c>
      <c r="AO39" s="339">
        <f t="shared" si="15"/>
        <v>0</v>
      </c>
      <c r="AP39" s="336">
        <f t="shared" si="15"/>
        <v>0</v>
      </c>
      <c r="AQ39" s="336">
        <f t="shared" si="15"/>
        <v>0</v>
      </c>
      <c r="AR39" s="336">
        <f t="shared" si="15"/>
        <v>0</v>
      </c>
      <c r="AS39" s="340">
        <f t="shared" si="15"/>
        <v>0</v>
      </c>
      <c r="AT39" s="337">
        <f t="shared" si="15"/>
        <v>0</v>
      </c>
      <c r="AU39" s="381">
        <f t="shared" si="15"/>
        <v>0</v>
      </c>
      <c r="AV39" s="382">
        <f t="shared" si="15"/>
        <v>0</v>
      </c>
      <c r="AW39" s="382">
        <f t="shared" si="15"/>
        <v>0</v>
      </c>
      <c r="AX39" s="382">
        <f t="shared" si="15"/>
        <v>0</v>
      </c>
      <c r="AY39" s="383">
        <f t="shared" si="15"/>
        <v>0</v>
      </c>
      <c r="AZ39" s="382">
        <f t="shared" si="15"/>
        <v>0</v>
      </c>
      <c r="BA39" s="382">
        <f t="shared" si="15"/>
        <v>0</v>
      </c>
      <c r="BB39" s="383">
        <f t="shared" si="15"/>
        <v>0</v>
      </c>
      <c r="BC39" s="382">
        <f t="shared" si="15"/>
        <v>0</v>
      </c>
      <c r="BD39" s="387">
        <f t="shared" si="15"/>
        <v>0</v>
      </c>
      <c r="BE39" s="388">
        <f t="shared" si="15"/>
        <v>0</v>
      </c>
      <c r="BF39" s="341">
        <f t="shared" si="15"/>
        <v>0</v>
      </c>
      <c r="BG39" s="529">
        <f t="shared" si="15"/>
        <v>0</v>
      </c>
      <c r="BH39" s="530">
        <f t="shared" si="15"/>
        <v>0</v>
      </c>
      <c r="BI39" s="530">
        <f t="shared" si="15"/>
        <v>0</v>
      </c>
      <c r="BJ39" s="530">
        <f t="shared" si="15"/>
        <v>0</v>
      </c>
      <c r="BK39" s="530">
        <f t="shared" si="15"/>
        <v>0</v>
      </c>
      <c r="BL39" s="530">
        <f t="shared" si="15"/>
        <v>190603.59999999998</v>
      </c>
      <c r="BM39" s="530">
        <f t="shared" si="15"/>
        <v>0</v>
      </c>
      <c r="BN39" s="530">
        <f t="shared" si="15"/>
        <v>0</v>
      </c>
      <c r="BO39" s="530">
        <f t="shared" si="15"/>
        <v>0</v>
      </c>
      <c r="BP39" s="530">
        <f t="shared" si="15"/>
        <v>0</v>
      </c>
      <c r="BQ39" s="530">
        <f t="shared" si="15"/>
        <v>0</v>
      </c>
      <c r="BR39" s="530">
        <f t="shared" si="15"/>
        <v>0</v>
      </c>
      <c r="BS39" s="530">
        <f t="shared" si="15"/>
        <v>0</v>
      </c>
      <c r="BT39" s="530">
        <f t="shared" si="15"/>
        <v>0</v>
      </c>
      <c r="BU39" s="531">
        <f t="shared" si="15"/>
        <v>190603.59999999998</v>
      </c>
      <c r="BV39" s="525">
        <f t="shared" si="15"/>
        <v>0</v>
      </c>
      <c r="BW39" s="525">
        <f t="shared" si="15"/>
        <v>0</v>
      </c>
      <c r="BX39" s="525">
        <f t="shared" si="15"/>
        <v>1429.1000000000001</v>
      </c>
      <c r="BY39" s="525">
        <f t="shared" ref="BY39:CD39" si="16">SUM(BY8:BY38)</f>
        <v>5251</v>
      </c>
      <c r="BZ39" s="525">
        <f t="shared" si="16"/>
        <v>75194.5</v>
      </c>
      <c r="CA39" s="525">
        <f t="shared" si="16"/>
        <v>11546.900000000001</v>
      </c>
      <c r="CB39" s="525">
        <f t="shared" si="16"/>
        <v>33992.799999999996</v>
      </c>
      <c r="CC39" s="525">
        <f t="shared" si="16"/>
        <v>396.5</v>
      </c>
      <c r="CD39" s="526">
        <f t="shared" si="16"/>
        <v>159</v>
      </c>
      <c r="CE39" s="527" cm="1">
        <f t="array" aca="1" ref="CE39" ca="1">SUM(INDIRECT("CE8:CE"&amp;MAX(IF($CE$8:$CE$38&gt;0,ROW(8:38)))-0))</f>
        <v>127969.8</v>
      </c>
      <c r="CF39" s="93">
        <f t="shared" ref="CF39:CP39" si="17">SUM(CF8:CF38)</f>
        <v>0</v>
      </c>
      <c r="CG39" s="94">
        <f t="shared" si="17"/>
        <v>0</v>
      </c>
      <c r="CH39" s="94">
        <f t="shared" si="17"/>
        <v>0</v>
      </c>
      <c r="CI39" s="94">
        <f t="shared" si="17"/>
        <v>0</v>
      </c>
      <c r="CJ39" s="94">
        <f t="shared" si="17"/>
        <v>0</v>
      </c>
      <c r="CK39" s="94">
        <f t="shared" si="17"/>
        <v>0</v>
      </c>
      <c r="CL39" s="94">
        <f t="shared" si="17"/>
        <v>0</v>
      </c>
      <c r="CM39" s="94">
        <f t="shared" si="17"/>
        <v>0</v>
      </c>
      <c r="CN39" s="94">
        <f t="shared" si="17"/>
        <v>2248</v>
      </c>
      <c r="CO39" s="94">
        <f t="shared" si="17"/>
        <v>0</v>
      </c>
      <c r="CP39" s="95">
        <f t="shared" si="17"/>
        <v>2248</v>
      </c>
      <c r="CQ39" s="406">
        <f t="shared" ref="CQ39:CW39" si="18">SUM(CQ8:CQ38)</f>
        <v>0</v>
      </c>
      <c r="CR39" s="406">
        <f t="shared" si="18"/>
        <v>0</v>
      </c>
      <c r="CS39" s="406">
        <f t="shared" si="18"/>
        <v>0</v>
      </c>
      <c r="CT39" s="406">
        <f t="shared" si="18"/>
        <v>6403</v>
      </c>
      <c r="CU39" s="406">
        <f t="shared" si="18"/>
        <v>0</v>
      </c>
      <c r="CV39" s="406">
        <f t="shared" si="18"/>
        <v>0</v>
      </c>
      <c r="CW39" s="406">
        <f t="shared" si="18"/>
        <v>0</v>
      </c>
      <c r="CX39" s="407">
        <f t="array" aca="1" ref="CX39" ca="1">SUM(INDIRECT("CX8:CX"&amp;MAX(IF($CE$8:$CE$38&gt;0,ROW(8:38)))-0))</f>
        <v>10899</v>
      </c>
      <c r="CY39" s="78">
        <f t="shared" ref="CY39" si="19">SUM(CY8:CY38)</f>
        <v>329472.40000000002</v>
      </c>
      <c r="CZ39" s="830" t="e">
        <f>CY74/CY39</f>
        <v>#REF!</v>
      </c>
      <c r="DA39" s="297">
        <f>SUM(DA8:DA38)</f>
        <v>-41179.800000000003</v>
      </c>
      <c r="DB39" s="297">
        <f>SUM(DB8:DB38)</f>
        <v>65230.399999999987</v>
      </c>
    </row>
    <row r="40" spans="2:106" ht="14.15" hidden="1" customHeight="1" thickBot="1">
      <c r="B40" s="19" t="s">
        <v>76</v>
      </c>
      <c r="C40" s="559"/>
      <c r="D40" s="559"/>
      <c r="E40" s="559"/>
      <c r="F40" s="559"/>
      <c r="G40" s="559">
        <v>4950</v>
      </c>
      <c r="H40" s="9"/>
      <c r="I40" s="559">
        <v>5050</v>
      </c>
      <c r="J40" s="559">
        <v>4950</v>
      </c>
      <c r="K40" s="9"/>
      <c r="L40" s="559" t="e">
        <f>L74/L39</f>
        <v>#DIV/0!</v>
      </c>
      <c r="M40" s="559"/>
      <c r="N40" s="559"/>
      <c r="O40" s="559"/>
      <c r="P40" s="559"/>
      <c r="Q40" s="559"/>
      <c r="R40" s="559"/>
      <c r="S40" s="559">
        <v>4950</v>
      </c>
      <c r="T40" s="9"/>
      <c r="U40" s="559">
        <v>5050</v>
      </c>
      <c r="V40" s="559">
        <v>4950</v>
      </c>
      <c r="W40" s="9"/>
      <c r="X40" s="9"/>
      <c r="Y40" s="559" t="e">
        <f>Y74/Y39</f>
        <v>#REF!</v>
      </c>
      <c r="Z40" s="559"/>
      <c r="AA40" s="559"/>
      <c r="AB40" s="559">
        <v>4950</v>
      </c>
      <c r="AC40" s="9"/>
      <c r="AD40" s="559">
        <v>5050</v>
      </c>
      <c r="AE40" s="559">
        <v>4950</v>
      </c>
      <c r="AF40" s="559"/>
      <c r="AG40" s="9"/>
      <c r="AH40" s="559" t="e">
        <f>AH74/AH39</f>
        <v>#DIV/0!</v>
      </c>
      <c r="AI40" s="559">
        <v>5100</v>
      </c>
      <c r="AJ40" s="559"/>
      <c r="AK40" s="559"/>
      <c r="AL40" s="559"/>
      <c r="AM40" s="559">
        <v>5050</v>
      </c>
      <c r="AN40" s="559">
        <v>5050</v>
      </c>
      <c r="AO40" s="559">
        <v>5050</v>
      </c>
      <c r="AP40" s="559">
        <v>5050</v>
      </c>
      <c r="AQ40" s="559">
        <v>5050</v>
      </c>
      <c r="AR40" s="559"/>
      <c r="AS40" s="559"/>
      <c r="AT40" s="559" t="e">
        <f>AT74/AT39</f>
        <v>#REF!</v>
      </c>
      <c r="AU40" s="559">
        <v>5100</v>
      </c>
      <c r="AV40" s="559"/>
      <c r="AW40" s="559"/>
      <c r="AX40" s="559"/>
      <c r="AY40" s="559">
        <v>5050</v>
      </c>
      <c r="AZ40" s="559">
        <v>5050</v>
      </c>
      <c r="BA40" s="559">
        <v>5050</v>
      </c>
      <c r="BB40" s="559"/>
      <c r="BC40" s="559"/>
      <c r="BD40" s="559"/>
      <c r="BE40" s="559" t="e">
        <f>BE74/BE39</f>
        <v>#REF!</v>
      </c>
      <c r="BF40" s="559"/>
      <c r="BG40" s="20">
        <v>4800</v>
      </c>
      <c r="BH40" s="20">
        <v>4800</v>
      </c>
      <c r="BI40" s="20">
        <v>4800</v>
      </c>
      <c r="BJ40" s="20"/>
      <c r="BK40" s="20">
        <v>4800</v>
      </c>
      <c r="BL40" s="20">
        <v>4800</v>
      </c>
      <c r="BM40" s="20">
        <v>4800</v>
      </c>
      <c r="BN40" s="20">
        <v>4800</v>
      </c>
      <c r="BO40" s="20">
        <v>4800</v>
      </c>
      <c r="BP40" s="20">
        <v>4800</v>
      </c>
      <c r="BQ40" s="20">
        <v>4800</v>
      </c>
      <c r="BR40" s="20">
        <v>4800</v>
      </c>
      <c r="BS40" s="20">
        <v>4800</v>
      </c>
      <c r="BT40" s="20">
        <v>4800</v>
      </c>
      <c r="BU40" s="20">
        <v>4800</v>
      </c>
      <c r="BV40" s="20">
        <v>4800</v>
      </c>
      <c r="BW40" s="20"/>
      <c r="BX40" s="20"/>
      <c r="BY40" s="20">
        <v>4800</v>
      </c>
      <c r="BZ40" s="20"/>
      <c r="CA40" s="20"/>
      <c r="CB40" s="20"/>
      <c r="CC40" s="20"/>
      <c r="CD40" s="20"/>
      <c r="CE40" s="20">
        <v>4800</v>
      </c>
      <c r="CF40" s="20">
        <v>4800</v>
      </c>
      <c r="CG40" s="20">
        <v>4800</v>
      </c>
      <c r="CH40" s="20">
        <v>4800</v>
      </c>
      <c r="CI40" s="20"/>
      <c r="CJ40" s="20">
        <v>4800</v>
      </c>
      <c r="CK40" s="20">
        <v>4800</v>
      </c>
      <c r="CL40" s="20">
        <v>4800</v>
      </c>
      <c r="CM40" s="20">
        <v>4800</v>
      </c>
      <c r="CN40" s="20">
        <v>4800</v>
      </c>
      <c r="CO40" s="20">
        <v>4800</v>
      </c>
      <c r="CP40" s="20">
        <v>4800</v>
      </c>
      <c r="CQ40" s="20"/>
      <c r="CR40" s="20"/>
      <c r="CS40" s="20"/>
      <c r="CT40" s="20"/>
      <c r="CU40" s="20"/>
      <c r="CV40" s="20"/>
      <c r="CW40" s="20"/>
      <c r="CX40" s="20"/>
      <c r="CY40" s="20" t="e">
        <f>CY74/CY39</f>
        <v>#REF!</v>
      </c>
      <c r="CZ40" s="831"/>
      <c r="DB40" s="3">
        <f>R40-coal!FX39-coal!FY39</f>
        <v>0</v>
      </c>
    </row>
    <row r="41" spans="2:106" ht="14.15" hidden="1" customHeight="1">
      <c r="F41" s="3"/>
      <c r="L41" s="3"/>
      <c r="Y41" s="3"/>
      <c r="AH41" s="3"/>
      <c r="BF41" s="13">
        <f>BF39-coal!EM39</f>
        <v>0</v>
      </c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 t="e">
        <f>BW39-coal!#REF!</f>
        <v>#REF!</v>
      </c>
      <c r="BX41" s="3"/>
      <c r="BY41" s="3">
        <f>BY39-coal!EQ39</f>
        <v>5251</v>
      </c>
      <c r="BZ41" s="3"/>
      <c r="CA41" s="3"/>
      <c r="CB41" s="3"/>
      <c r="CC41" s="3"/>
      <c r="CD41" s="3">
        <f>CD39-coal!EY39</f>
        <v>159</v>
      </c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DB41" s="3">
        <f>R41-coal!FX40-coal!FY40</f>
        <v>0</v>
      </c>
    </row>
    <row r="42" spans="2:106" ht="14.15" hidden="1" customHeight="1">
      <c r="BV42" s="3"/>
      <c r="BW42" s="3"/>
      <c r="BX42" s="3"/>
      <c r="CE42" s="3"/>
      <c r="CQ42" s="3"/>
      <c r="CR42" s="3"/>
      <c r="CS42" s="3"/>
      <c r="CT42" s="3"/>
      <c r="CU42" s="3"/>
      <c r="CV42" s="3"/>
      <c r="CW42" s="3"/>
      <c r="CX42" s="3"/>
      <c r="CY42" s="3"/>
    </row>
    <row r="43" spans="2:106" s="31" customFormat="1" ht="14.15" hidden="1" customHeight="1">
      <c r="B43" s="228">
        <f t="shared" ref="B43:B74" si="20">+B8</f>
        <v>45139</v>
      </c>
      <c r="C43" s="145">
        <f t="shared" ref="C43:C73" si="21">C8*C$40</f>
        <v>0</v>
      </c>
      <c r="D43" s="145"/>
      <c r="E43" s="145"/>
      <c r="F43" s="145"/>
      <c r="G43" s="145">
        <f t="shared" ref="G43:K58" si="22">G8*G$40</f>
        <v>0</v>
      </c>
      <c r="H43" s="145">
        <f t="shared" si="22"/>
        <v>0</v>
      </c>
      <c r="I43" s="145">
        <f t="shared" si="22"/>
        <v>0</v>
      </c>
      <c r="J43" s="145">
        <f t="shared" si="22"/>
        <v>0</v>
      </c>
      <c r="K43" s="145">
        <f t="shared" si="22"/>
        <v>0</v>
      </c>
      <c r="L43" s="145">
        <f t="shared" ref="L43:L73" si="23">SUM(G43:K43)</f>
        <v>0</v>
      </c>
      <c r="M43" s="145">
        <f t="shared" ref="M43:Q58" si="24">M8*M$40</f>
        <v>0</v>
      </c>
      <c r="N43" s="145"/>
      <c r="O43" s="145">
        <f t="shared" si="24"/>
        <v>0</v>
      </c>
      <c r="P43" s="145"/>
      <c r="Q43" s="145">
        <f t="shared" si="24"/>
        <v>0</v>
      </c>
      <c r="R43" s="145"/>
      <c r="S43" s="145">
        <f t="shared" ref="S43:X58" si="25">S8*S$40</f>
        <v>0</v>
      </c>
      <c r="T43" s="145">
        <f t="shared" si="25"/>
        <v>0</v>
      </c>
      <c r="U43" s="145">
        <f t="shared" si="25"/>
        <v>0</v>
      </c>
      <c r="V43" s="145">
        <f t="shared" si="25"/>
        <v>0</v>
      </c>
      <c r="W43" s="145">
        <f t="shared" si="25"/>
        <v>0</v>
      </c>
      <c r="X43" s="145">
        <f t="shared" si="25"/>
        <v>0</v>
      </c>
      <c r="Y43" s="145">
        <f t="shared" ref="Y43:Y73" si="26">SUM(S43:X43)</f>
        <v>0</v>
      </c>
      <c r="Z43" s="145">
        <f t="shared" ref="Z43:AE58" si="27">Z8*Z$40</f>
        <v>0</v>
      </c>
      <c r="AA43" s="145">
        <f t="shared" si="27"/>
        <v>0</v>
      </c>
      <c r="AB43" s="145">
        <f t="shared" si="27"/>
        <v>0</v>
      </c>
      <c r="AC43" s="145">
        <f t="shared" si="27"/>
        <v>0</v>
      </c>
      <c r="AD43" s="145">
        <f t="shared" si="27"/>
        <v>0</v>
      </c>
      <c r="AE43" s="145">
        <f t="shared" si="27"/>
        <v>0</v>
      </c>
      <c r="AF43" s="145"/>
      <c r="AG43" s="145">
        <f t="shared" ref="AG43:AG73" si="28">AG8*AG$40</f>
        <v>0</v>
      </c>
      <c r="AH43" s="145">
        <f t="shared" ref="AH43:AH73" si="29">SUM(AB43:AG43)</f>
        <v>0</v>
      </c>
      <c r="AI43" s="145">
        <f t="shared" ref="AI43:AI73" si="30">AI8*AI$40</f>
        <v>0</v>
      </c>
      <c r="AJ43" s="145"/>
      <c r="AK43" s="145"/>
      <c r="AL43" s="145"/>
      <c r="AM43" s="145">
        <f t="shared" ref="AM43:AS58" si="31">AM8*AM$40</f>
        <v>0</v>
      </c>
      <c r="AN43" s="145">
        <f t="shared" si="31"/>
        <v>0</v>
      </c>
      <c r="AO43" s="145">
        <f t="shared" si="31"/>
        <v>0</v>
      </c>
      <c r="AP43" s="145">
        <f t="shared" si="31"/>
        <v>0</v>
      </c>
      <c r="AQ43" s="145">
        <f t="shared" si="31"/>
        <v>0</v>
      </c>
      <c r="AR43" s="145">
        <f t="shared" si="31"/>
        <v>0</v>
      </c>
      <c r="AS43" s="145">
        <f t="shared" si="31"/>
        <v>0</v>
      </c>
      <c r="AT43" s="30">
        <f t="shared" ref="AT43:AT73" si="32">SUM(AI43:AS43)</f>
        <v>0</v>
      </c>
      <c r="AU43" s="145">
        <f t="shared" ref="AU43:AU73" si="33">AU8*AU$40</f>
        <v>0</v>
      </c>
      <c r="AV43" s="145"/>
      <c r="AW43" s="145"/>
      <c r="AX43" s="145"/>
      <c r="AY43" s="145">
        <f t="shared" ref="AY43:BD58" si="34">AY8*AY$40</f>
        <v>0</v>
      </c>
      <c r="AZ43" s="145">
        <f t="shared" si="34"/>
        <v>0</v>
      </c>
      <c r="BA43" s="145">
        <f t="shared" si="34"/>
        <v>0</v>
      </c>
      <c r="BB43" s="145">
        <f t="shared" si="34"/>
        <v>0</v>
      </c>
      <c r="BC43" s="145">
        <f t="shared" si="34"/>
        <v>0</v>
      </c>
      <c r="BD43" s="145">
        <f t="shared" si="34"/>
        <v>0</v>
      </c>
      <c r="BE43" s="30">
        <f t="shared" ref="BE43:BE73" si="35">SUM(AU43:BD43)</f>
        <v>0</v>
      </c>
      <c r="BF43" s="30"/>
      <c r="BG43" s="145">
        <f t="shared" ref="BG43:BJ58" si="36">BG8*BG$40</f>
        <v>0</v>
      </c>
      <c r="BH43" s="145">
        <f t="shared" si="36"/>
        <v>0</v>
      </c>
      <c r="BI43" s="145">
        <f t="shared" si="36"/>
        <v>0</v>
      </c>
      <c r="BJ43" s="145">
        <f t="shared" si="36"/>
        <v>0</v>
      </c>
      <c r="BK43" s="145"/>
      <c r="BL43" s="145"/>
      <c r="BM43" s="145">
        <f t="shared" ref="BM43:BM73" si="37">BM8*BM$40</f>
        <v>0</v>
      </c>
      <c r="BN43" s="145"/>
      <c r="BO43" s="145"/>
      <c r="BP43" s="145">
        <f t="shared" ref="BP43:BV58" si="38">BP8*BP$40</f>
        <v>0</v>
      </c>
      <c r="BQ43" s="145">
        <f t="shared" si="38"/>
        <v>0</v>
      </c>
      <c r="BR43" s="145">
        <f t="shared" si="38"/>
        <v>0</v>
      </c>
      <c r="BS43" s="145">
        <f t="shared" si="38"/>
        <v>0</v>
      </c>
      <c r="BT43" s="145">
        <f t="shared" si="38"/>
        <v>0</v>
      </c>
      <c r="BU43" s="145">
        <f t="shared" si="38"/>
        <v>46462080</v>
      </c>
      <c r="BV43" s="145">
        <f t="shared" si="38"/>
        <v>0</v>
      </c>
      <c r="BW43" s="145"/>
      <c r="BX43" s="145"/>
      <c r="BY43" s="145">
        <f t="shared" ref="BY43:BY73" si="39">BY8*BY$40</f>
        <v>0</v>
      </c>
      <c r="BZ43" s="145"/>
      <c r="CA43" s="145"/>
      <c r="CB43" s="145"/>
      <c r="CC43" s="145"/>
      <c r="CD43" s="145"/>
      <c r="CE43" s="145">
        <f t="shared" ref="CE43:CI58" si="40">CE8*CE$40</f>
        <v>29414880</v>
      </c>
      <c r="CF43" s="145">
        <f t="shared" si="40"/>
        <v>0</v>
      </c>
      <c r="CG43" s="145">
        <f t="shared" si="40"/>
        <v>0</v>
      </c>
      <c r="CH43" s="145">
        <f t="shared" si="40"/>
        <v>0</v>
      </c>
      <c r="CI43" s="145">
        <f t="shared" si="40"/>
        <v>0</v>
      </c>
      <c r="CJ43" s="145"/>
      <c r="CK43" s="145">
        <f t="shared" ref="CK43:CP58" si="41">CK8*CK$40</f>
        <v>0</v>
      </c>
      <c r="CL43" s="145">
        <f t="shared" si="41"/>
        <v>0</v>
      </c>
      <c r="CM43" s="145">
        <f t="shared" si="41"/>
        <v>0</v>
      </c>
      <c r="CN43" s="145">
        <f t="shared" si="41"/>
        <v>0</v>
      </c>
      <c r="CO43" s="145">
        <f t="shared" si="41"/>
        <v>0</v>
      </c>
      <c r="CP43" s="145">
        <f t="shared" si="41"/>
        <v>0</v>
      </c>
      <c r="CQ43" s="145"/>
      <c r="CR43" s="145"/>
      <c r="CS43" s="145"/>
      <c r="CT43" s="145"/>
      <c r="CU43" s="145"/>
      <c r="CV43" s="145"/>
      <c r="CW43" s="145"/>
      <c r="CX43" s="145"/>
      <c r="CY43" s="77" t="e">
        <f>AH43+#REF!+BG43+BQ43+BV43</f>
        <v>#REF!</v>
      </c>
    </row>
    <row r="44" spans="2:106" s="31" customFormat="1" ht="14.15" hidden="1" customHeight="1">
      <c r="B44" s="228">
        <f t="shared" si="20"/>
        <v>45140</v>
      </c>
      <c r="C44" s="145">
        <f t="shared" si="21"/>
        <v>0</v>
      </c>
      <c r="D44" s="145"/>
      <c r="E44" s="145"/>
      <c r="F44" s="145"/>
      <c r="G44" s="145">
        <f t="shared" si="22"/>
        <v>0</v>
      </c>
      <c r="H44" s="145">
        <f t="shared" si="22"/>
        <v>0</v>
      </c>
      <c r="I44" s="145">
        <f t="shared" si="22"/>
        <v>0</v>
      </c>
      <c r="J44" s="145">
        <f t="shared" si="22"/>
        <v>0</v>
      </c>
      <c r="K44" s="145">
        <f t="shared" si="22"/>
        <v>0</v>
      </c>
      <c r="L44" s="145">
        <f t="shared" si="23"/>
        <v>0</v>
      </c>
      <c r="M44" s="145">
        <f t="shared" si="24"/>
        <v>0</v>
      </c>
      <c r="N44" s="145"/>
      <c r="O44" s="145">
        <f t="shared" si="24"/>
        <v>0</v>
      </c>
      <c r="P44" s="145"/>
      <c r="Q44" s="145">
        <f t="shared" si="24"/>
        <v>0</v>
      </c>
      <c r="R44" s="145"/>
      <c r="S44" s="145">
        <f t="shared" si="25"/>
        <v>0</v>
      </c>
      <c r="T44" s="145">
        <f t="shared" si="25"/>
        <v>0</v>
      </c>
      <c r="U44" s="145">
        <f t="shared" si="25"/>
        <v>0</v>
      </c>
      <c r="V44" s="145">
        <f t="shared" si="25"/>
        <v>0</v>
      </c>
      <c r="W44" s="145">
        <f t="shared" si="25"/>
        <v>0</v>
      </c>
      <c r="X44" s="145">
        <f t="shared" si="25"/>
        <v>0</v>
      </c>
      <c r="Y44" s="145">
        <f t="shared" si="26"/>
        <v>0</v>
      </c>
      <c r="Z44" s="145">
        <f t="shared" si="27"/>
        <v>0</v>
      </c>
      <c r="AA44" s="145">
        <f t="shared" si="27"/>
        <v>0</v>
      </c>
      <c r="AB44" s="145">
        <f t="shared" si="27"/>
        <v>0</v>
      </c>
      <c r="AC44" s="145">
        <f t="shared" si="27"/>
        <v>0</v>
      </c>
      <c r="AD44" s="145">
        <f t="shared" si="27"/>
        <v>0</v>
      </c>
      <c r="AE44" s="145">
        <f t="shared" si="27"/>
        <v>0</v>
      </c>
      <c r="AF44" s="145"/>
      <c r="AG44" s="145">
        <f t="shared" si="28"/>
        <v>0</v>
      </c>
      <c r="AH44" s="145">
        <f t="shared" si="29"/>
        <v>0</v>
      </c>
      <c r="AI44" s="145">
        <f t="shared" si="30"/>
        <v>0</v>
      </c>
      <c r="AJ44" s="145"/>
      <c r="AK44" s="145"/>
      <c r="AL44" s="145"/>
      <c r="AM44" s="145">
        <f t="shared" si="31"/>
        <v>0</v>
      </c>
      <c r="AN44" s="145">
        <f t="shared" si="31"/>
        <v>0</v>
      </c>
      <c r="AO44" s="145">
        <f t="shared" si="31"/>
        <v>0</v>
      </c>
      <c r="AP44" s="145">
        <f t="shared" si="31"/>
        <v>0</v>
      </c>
      <c r="AQ44" s="145">
        <f t="shared" si="31"/>
        <v>0</v>
      </c>
      <c r="AR44" s="145">
        <f t="shared" si="31"/>
        <v>0</v>
      </c>
      <c r="AS44" s="145">
        <f t="shared" si="31"/>
        <v>0</v>
      </c>
      <c r="AT44" s="30">
        <f t="shared" si="32"/>
        <v>0</v>
      </c>
      <c r="AU44" s="145">
        <f t="shared" si="33"/>
        <v>0</v>
      </c>
      <c r="AV44" s="145"/>
      <c r="AW44" s="145"/>
      <c r="AX44" s="145"/>
      <c r="AY44" s="145">
        <f t="shared" si="34"/>
        <v>0</v>
      </c>
      <c r="AZ44" s="145">
        <f t="shared" si="34"/>
        <v>0</v>
      </c>
      <c r="BA44" s="145">
        <f t="shared" si="34"/>
        <v>0</v>
      </c>
      <c r="BB44" s="145">
        <f t="shared" si="34"/>
        <v>0</v>
      </c>
      <c r="BC44" s="145">
        <f t="shared" si="34"/>
        <v>0</v>
      </c>
      <c r="BD44" s="145">
        <f t="shared" si="34"/>
        <v>0</v>
      </c>
      <c r="BE44" s="30">
        <f t="shared" si="35"/>
        <v>0</v>
      </c>
      <c r="BF44" s="30"/>
      <c r="BG44" s="145">
        <f t="shared" si="36"/>
        <v>0</v>
      </c>
      <c r="BH44" s="145">
        <f t="shared" si="36"/>
        <v>0</v>
      </c>
      <c r="BI44" s="145">
        <f t="shared" si="36"/>
        <v>0</v>
      </c>
      <c r="BJ44" s="145">
        <f t="shared" si="36"/>
        <v>0</v>
      </c>
      <c r="BK44" s="145"/>
      <c r="BL44" s="145"/>
      <c r="BM44" s="145">
        <f t="shared" si="37"/>
        <v>0</v>
      </c>
      <c r="BN44" s="145"/>
      <c r="BO44" s="145"/>
      <c r="BP44" s="145">
        <f t="shared" si="38"/>
        <v>0</v>
      </c>
      <c r="BQ44" s="145">
        <f t="shared" si="38"/>
        <v>0</v>
      </c>
      <c r="BR44" s="145">
        <f t="shared" si="38"/>
        <v>0</v>
      </c>
      <c r="BS44" s="145">
        <f t="shared" si="38"/>
        <v>0</v>
      </c>
      <c r="BT44" s="145">
        <f t="shared" si="38"/>
        <v>0</v>
      </c>
      <c r="BU44" s="145">
        <f t="shared" si="38"/>
        <v>38901120</v>
      </c>
      <c r="BV44" s="145">
        <f t="shared" si="38"/>
        <v>0</v>
      </c>
      <c r="BW44" s="145"/>
      <c r="BX44" s="145"/>
      <c r="BY44" s="145">
        <f t="shared" si="39"/>
        <v>0</v>
      </c>
      <c r="BZ44" s="145"/>
      <c r="CA44" s="145"/>
      <c r="CB44" s="145"/>
      <c r="CC44" s="145"/>
      <c r="CD44" s="145"/>
      <c r="CE44" s="145">
        <f t="shared" si="40"/>
        <v>34411680</v>
      </c>
      <c r="CF44" s="145">
        <f t="shared" si="40"/>
        <v>0</v>
      </c>
      <c r="CG44" s="145">
        <f t="shared" si="40"/>
        <v>0</v>
      </c>
      <c r="CH44" s="145">
        <f t="shared" si="40"/>
        <v>0</v>
      </c>
      <c r="CI44" s="145">
        <f t="shared" si="40"/>
        <v>0</v>
      </c>
      <c r="CJ44" s="145"/>
      <c r="CK44" s="145">
        <f t="shared" si="41"/>
        <v>0</v>
      </c>
      <c r="CL44" s="145">
        <f t="shared" si="41"/>
        <v>0</v>
      </c>
      <c r="CM44" s="145">
        <f t="shared" si="41"/>
        <v>0</v>
      </c>
      <c r="CN44" s="145">
        <f t="shared" si="41"/>
        <v>0</v>
      </c>
      <c r="CO44" s="145">
        <f t="shared" si="41"/>
        <v>0</v>
      </c>
      <c r="CP44" s="145">
        <f t="shared" si="41"/>
        <v>0</v>
      </c>
      <c r="CQ44" s="145"/>
      <c r="CR44" s="145"/>
      <c r="CS44" s="145"/>
      <c r="CT44" s="145"/>
      <c r="CU44" s="145"/>
      <c r="CV44" s="145"/>
      <c r="CW44" s="145"/>
      <c r="CX44" s="145"/>
      <c r="CY44" s="77" t="e">
        <f>AH44+#REF!+BG44+BQ44+BV44</f>
        <v>#REF!</v>
      </c>
    </row>
    <row r="45" spans="2:106" s="31" customFormat="1" ht="14.15" hidden="1" customHeight="1">
      <c r="B45" s="228">
        <f t="shared" si="20"/>
        <v>45141</v>
      </c>
      <c r="C45" s="145">
        <f t="shared" si="21"/>
        <v>0</v>
      </c>
      <c r="D45" s="145"/>
      <c r="E45" s="145"/>
      <c r="F45" s="145"/>
      <c r="G45" s="145">
        <f t="shared" si="22"/>
        <v>0</v>
      </c>
      <c r="H45" s="145">
        <f t="shared" si="22"/>
        <v>0</v>
      </c>
      <c r="I45" s="145">
        <f t="shared" si="22"/>
        <v>0</v>
      </c>
      <c r="J45" s="145">
        <f t="shared" si="22"/>
        <v>0</v>
      </c>
      <c r="K45" s="145">
        <f t="shared" si="22"/>
        <v>0</v>
      </c>
      <c r="L45" s="145">
        <f t="shared" si="23"/>
        <v>0</v>
      </c>
      <c r="M45" s="145">
        <f t="shared" si="24"/>
        <v>0</v>
      </c>
      <c r="N45" s="145"/>
      <c r="O45" s="145">
        <f t="shared" si="24"/>
        <v>0</v>
      </c>
      <c r="P45" s="145"/>
      <c r="Q45" s="145">
        <f t="shared" si="24"/>
        <v>0</v>
      </c>
      <c r="R45" s="145"/>
      <c r="S45" s="145">
        <f t="shared" si="25"/>
        <v>0</v>
      </c>
      <c r="T45" s="145">
        <f t="shared" si="25"/>
        <v>0</v>
      </c>
      <c r="U45" s="145">
        <f t="shared" si="25"/>
        <v>0</v>
      </c>
      <c r="V45" s="145">
        <f t="shared" si="25"/>
        <v>0</v>
      </c>
      <c r="W45" s="145">
        <f t="shared" si="25"/>
        <v>0</v>
      </c>
      <c r="X45" s="145">
        <f t="shared" si="25"/>
        <v>0</v>
      </c>
      <c r="Y45" s="145">
        <f t="shared" si="26"/>
        <v>0</v>
      </c>
      <c r="Z45" s="145">
        <f t="shared" si="27"/>
        <v>0</v>
      </c>
      <c r="AA45" s="145">
        <f t="shared" si="27"/>
        <v>0</v>
      </c>
      <c r="AB45" s="145">
        <f t="shared" si="27"/>
        <v>0</v>
      </c>
      <c r="AC45" s="145">
        <f t="shared" si="27"/>
        <v>0</v>
      </c>
      <c r="AD45" s="145">
        <f t="shared" si="27"/>
        <v>0</v>
      </c>
      <c r="AE45" s="145">
        <f t="shared" si="27"/>
        <v>0</v>
      </c>
      <c r="AF45" s="145"/>
      <c r="AG45" s="145">
        <f t="shared" si="28"/>
        <v>0</v>
      </c>
      <c r="AH45" s="145">
        <f t="shared" si="29"/>
        <v>0</v>
      </c>
      <c r="AI45" s="145">
        <f t="shared" si="30"/>
        <v>0</v>
      </c>
      <c r="AJ45" s="145"/>
      <c r="AK45" s="145"/>
      <c r="AL45" s="145"/>
      <c r="AM45" s="145">
        <f t="shared" si="31"/>
        <v>0</v>
      </c>
      <c r="AN45" s="145">
        <f t="shared" si="31"/>
        <v>0</v>
      </c>
      <c r="AO45" s="145">
        <f t="shared" si="31"/>
        <v>0</v>
      </c>
      <c r="AP45" s="145">
        <f t="shared" si="31"/>
        <v>0</v>
      </c>
      <c r="AQ45" s="145">
        <f t="shared" si="31"/>
        <v>0</v>
      </c>
      <c r="AR45" s="145">
        <f t="shared" si="31"/>
        <v>0</v>
      </c>
      <c r="AS45" s="145">
        <f t="shared" si="31"/>
        <v>0</v>
      </c>
      <c r="AT45" s="30">
        <f t="shared" si="32"/>
        <v>0</v>
      </c>
      <c r="AU45" s="145">
        <f t="shared" si="33"/>
        <v>0</v>
      </c>
      <c r="AV45" s="145"/>
      <c r="AW45" s="145"/>
      <c r="AX45" s="145"/>
      <c r="AY45" s="145">
        <f t="shared" si="34"/>
        <v>0</v>
      </c>
      <c r="AZ45" s="145">
        <f t="shared" si="34"/>
        <v>0</v>
      </c>
      <c r="BA45" s="145">
        <f t="shared" si="34"/>
        <v>0</v>
      </c>
      <c r="BB45" s="145">
        <f t="shared" si="34"/>
        <v>0</v>
      </c>
      <c r="BC45" s="145">
        <f t="shared" si="34"/>
        <v>0</v>
      </c>
      <c r="BD45" s="145">
        <f t="shared" si="34"/>
        <v>0</v>
      </c>
      <c r="BE45" s="30">
        <f t="shared" si="35"/>
        <v>0</v>
      </c>
      <c r="BF45" s="30"/>
      <c r="BG45" s="145">
        <f t="shared" si="36"/>
        <v>0</v>
      </c>
      <c r="BH45" s="145">
        <f t="shared" si="36"/>
        <v>0</v>
      </c>
      <c r="BI45" s="145">
        <f t="shared" si="36"/>
        <v>0</v>
      </c>
      <c r="BJ45" s="145">
        <f t="shared" si="36"/>
        <v>0</v>
      </c>
      <c r="BK45" s="145"/>
      <c r="BL45" s="145"/>
      <c r="BM45" s="145">
        <f t="shared" si="37"/>
        <v>0</v>
      </c>
      <c r="BN45" s="145"/>
      <c r="BO45" s="145"/>
      <c r="BP45" s="145">
        <f t="shared" si="38"/>
        <v>0</v>
      </c>
      <c r="BQ45" s="145">
        <f t="shared" si="38"/>
        <v>0</v>
      </c>
      <c r="BR45" s="145">
        <f t="shared" si="38"/>
        <v>0</v>
      </c>
      <c r="BS45" s="145">
        <f t="shared" si="38"/>
        <v>0</v>
      </c>
      <c r="BT45" s="145">
        <f t="shared" si="38"/>
        <v>0</v>
      </c>
      <c r="BU45" s="145">
        <f t="shared" si="38"/>
        <v>43336800</v>
      </c>
      <c r="BV45" s="145">
        <f t="shared" si="38"/>
        <v>0</v>
      </c>
      <c r="BW45" s="145"/>
      <c r="BX45" s="145"/>
      <c r="BY45" s="145">
        <f t="shared" si="39"/>
        <v>10112160</v>
      </c>
      <c r="BZ45" s="145"/>
      <c r="CA45" s="145"/>
      <c r="CB45" s="145"/>
      <c r="CC45" s="145"/>
      <c r="CD45" s="145"/>
      <c r="CE45" s="145">
        <f t="shared" si="40"/>
        <v>33914399.999999993</v>
      </c>
      <c r="CF45" s="145">
        <f t="shared" si="40"/>
        <v>0</v>
      </c>
      <c r="CG45" s="145">
        <f t="shared" si="40"/>
        <v>0</v>
      </c>
      <c r="CH45" s="145">
        <f t="shared" si="40"/>
        <v>0</v>
      </c>
      <c r="CI45" s="145">
        <f t="shared" si="40"/>
        <v>0</v>
      </c>
      <c r="CJ45" s="145"/>
      <c r="CK45" s="145">
        <f t="shared" si="41"/>
        <v>0</v>
      </c>
      <c r="CL45" s="145">
        <f t="shared" si="41"/>
        <v>0</v>
      </c>
      <c r="CM45" s="145">
        <f t="shared" si="41"/>
        <v>0</v>
      </c>
      <c r="CN45" s="145">
        <f t="shared" si="41"/>
        <v>0</v>
      </c>
      <c r="CO45" s="145">
        <f t="shared" si="41"/>
        <v>0</v>
      </c>
      <c r="CP45" s="145">
        <f t="shared" si="41"/>
        <v>0</v>
      </c>
      <c r="CQ45" s="145"/>
      <c r="CR45" s="145"/>
      <c r="CS45" s="145"/>
      <c r="CT45" s="145"/>
      <c r="CU45" s="145"/>
      <c r="CV45" s="145"/>
      <c r="CW45" s="145"/>
      <c r="CX45" s="145"/>
      <c r="CY45" s="77" t="e">
        <f>AH45+#REF!+BG45+BQ45+BV45</f>
        <v>#REF!</v>
      </c>
    </row>
    <row r="46" spans="2:106" s="31" customFormat="1" ht="14.15" hidden="1" customHeight="1">
      <c r="B46" s="228">
        <f t="shared" si="20"/>
        <v>45142</v>
      </c>
      <c r="C46" s="145">
        <f t="shared" si="21"/>
        <v>0</v>
      </c>
      <c r="D46" s="145"/>
      <c r="E46" s="145"/>
      <c r="F46" s="145"/>
      <c r="G46" s="145">
        <f t="shared" si="22"/>
        <v>0</v>
      </c>
      <c r="H46" s="145">
        <f t="shared" si="22"/>
        <v>0</v>
      </c>
      <c r="I46" s="145">
        <f t="shared" si="22"/>
        <v>0</v>
      </c>
      <c r="J46" s="145">
        <f t="shared" si="22"/>
        <v>0</v>
      </c>
      <c r="K46" s="145">
        <f t="shared" si="22"/>
        <v>0</v>
      </c>
      <c r="L46" s="145">
        <f t="shared" si="23"/>
        <v>0</v>
      </c>
      <c r="M46" s="145">
        <f t="shared" si="24"/>
        <v>0</v>
      </c>
      <c r="N46" s="145"/>
      <c r="O46" s="145">
        <f t="shared" si="24"/>
        <v>0</v>
      </c>
      <c r="P46" s="145"/>
      <c r="Q46" s="145">
        <f t="shared" si="24"/>
        <v>0</v>
      </c>
      <c r="R46" s="145"/>
      <c r="S46" s="145">
        <f t="shared" si="25"/>
        <v>0</v>
      </c>
      <c r="T46" s="145">
        <f t="shared" si="25"/>
        <v>0</v>
      </c>
      <c r="U46" s="145">
        <f t="shared" si="25"/>
        <v>0</v>
      </c>
      <c r="V46" s="145">
        <f t="shared" si="25"/>
        <v>0</v>
      </c>
      <c r="W46" s="145">
        <f t="shared" si="25"/>
        <v>0</v>
      </c>
      <c r="X46" s="145">
        <f t="shared" si="25"/>
        <v>0</v>
      </c>
      <c r="Y46" s="145">
        <f t="shared" si="26"/>
        <v>0</v>
      </c>
      <c r="Z46" s="145">
        <f t="shared" si="27"/>
        <v>0</v>
      </c>
      <c r="AA46" s="145">
        <f t="shared" si="27"/>
        <v>0</v>
      </c>
      <c r="AB46" s="145">
        <f t="shared" si="27"/>
        <v>0</v>
      </c>
      <c r="AC46" s="145">
        <f t="shared" si="27"/>
        <v>0</v>
      </c>
      <c r="AD46" s="145">
        <f t="shared" si="27"/>
        <v>0</v>
      </c>
      <c r="AE46" s="145">
        <f t="shared" si="27"/>
        <v>0</v>
      </c>
      <c r="AF46" s="145"/>
      <c r="AG46" s="145">
        <f t="shared" si="28"/>
        <v>0</v>
      </c>
      <c r="AH46" s="145">
        <f t="shared" si="29"/>
        <v>0</v>
      </c>
      <c r="AI46" s="145">
        <f t="shared" si="30"/>
        <v>0</v>
      </c>
      <c r="AJ46" s="145"/>
      <c r="AK46" s="145"/>
      <c r="AL46" s="145"/>
      <c r="AM46" s="145">
        <f t="shared" si="31"/>
        <v>0</v>
      </c>
      <c r="AN46" s="145">
        <f t="shared" si="31"/>
        <v>0</v>
      </c>
      <c r="AO46" s="145">
        <f t="shared" si="31"/>
        <v>0</v>
      </c>
      <c r="AP46" s="145">
        <f t="shared" si="31"/>
        <v>0</v>
      </c>
      <c r="AQ46" s="145">
        <f t="shared" si="31"/>
        <v>0</v>
      </c>
      <c r="AR46" s="145">
        <f t="shared" si="31"/>
        <v>0</v>
      </c>
      <c r="AS46" s="145">
        <f t="shared" si="31"/>
        <v>0</v>
      </c>
      <c r="AT46" s="30">
        <f t="shared" si="32"/>
        <v>0</v>
      </c>
      <c r="AU46" s="145">
        <f t="shared" si="33"/>
        <v>0</v>
      </c>
      <c r="AV46" s="145"/>
      <c r="AW46" s="145"/>
      <c r="AX46" s="145"/>
      <c r="AY46" s="145">
        <f t="shared" si="34"/>
        <v>0</v>
      </c>
      <c r="AZ46" s="145">
        <f t="shared" si="34"/>
        <v>0</v>
      </c>
      <c r="BA46" s="145">
        <f t="shared" si="34"/>
        <v>0</v>
      </c>
      <c r="BB46" s="145">
        <f t="shared" si="34"/>
        <v>0</v>
      </c>
      <c r="BC46" s="145">
        <f t="shared" si="34"/>
        <v>0</v>
      </c>
      <c r="BD46" s="145">
        <f t="shared" si="34"/>
        <v>0</v>
      </c>
      <c r="BE46" s="30">
        <f t="shared" si="35"/>
        <v>0</v>
      </c>
      <c r="BF46" s="30"/>
      <c r="BG46" s="145">
        <f t="shared" si="36"/>
        <v>0</v>
      </c>
      <c r="BH46" s="145">
        <f t="shared" si="36"/>
        <v>0</v>
      </c>
      <c r="BI46" s="145">
        <f t="shared" si="36"/>
        <v>0</v>
      </c>
      <c r="BJ46" s="145">
        <f t="shared" si="36"/>
        <v>0</v>
      </c>
      <c r="BK46" s="145"/>
      <c r="BL46" s="145"/>
      <c r="BM46" s="145">
        <f t="shared" si="37"/>
        <v>0</v>
      </c>
      <c r="BN46" s="145"/>
      <c r="BO46" s="145"/>
      <c r="BP46" s="145">
        <f t="shared" si="38"/>
        <v>0</v>
      </c>
      <c r="BQ46" s="145">
        <f t="shared" si="38"/>
        <v>0</v>
      </c>
      <c r="BR46" s="145">
        <f t="shared" si="38"/>
        <v>0</v>
      </c>
      <c r="BS46" s="145">
        <f t="shared" si="38"/>
        <v>0</v>
      </c>
      <c r="BT46" s="145">
        <f t="shared" si="38"/>
        <v>0</v>
      </c>
      <c r="BU46" s="145">
        <f t="shared" si="38"/>
        <v>42538080</v>
      </c>
      <c r="BV46" s="145">
        <f t="shared" si="38"/>
        <v>0</v>
      </c>
      <c r="BW46" s="145"/>
      <c r="BX46" s="145"/>
      <c r="BY46" s="145">
        <f t="shared" si="39"/>
        <v>0</v>
      </c>
      <c r="BZ46" s="145"/>
      <c r="CA46" s="145"/>
      <c r="CB46" s="145"/>
      <c r="CC46" s="145"/>
      <c r="CD46" s="145"/>
      <c r="CE46" s="145">
        <f t="shared" si="40"/>
        <v>32581440</v>
      </c>
      <c r="CF46" s="145">
        <f t="shared" si="40"/>
        <v>0</v>
      </c>
      <c r="CG46" s="145">
        <f t="shared" si="40"/>
        <v>0</v>
      </c>
      <c r="CH46" s="145">
        <f t="shared" si="40"/>
        <v>0</v>
      </c>
      <c r="CI46" s="145">
        <f t="shared" si="40"/>
        <v>0</v>
      </c>
      <c r="CJ46" s="145"/>
      <c r="CK46" s="145">
        <f t="shared" si="41"/>
        <v>0</v>
      </c>
      <c r="CL46" s="145">
        <f t="shared" si="41"/>
        <v>0</v>
      </c>
      <c r="CM46" s="145">
        <f t="shared" si="41"/>
        <v>0</v>
      </c>
      <c r="CN46" s="145">
        <f t="shared" si="41"/>
        <v>0</v>
      </c>
      <c r="CO46" s="145">
        <f t="shared" si="41"/>
        <v>0</v>
      </c>
      <c r="CP46" s="145">
        <f t="shared" si="41"/>
        <v>0</v>
      </c>
      <c r="CQ46" s="145"/>
      <c r="CR46" s="145"/>
      <c r="CS46" s="145"/>
      <c r="CT46" s="145"/>
      <c r="CU46" s="145"/>
      <c r="CV46" s="145"/>
      <c r="CW46" s="145"/>
      <c r="CX46" s="145"/>
      <c r="CY46" s="77" t="e">
        <f>AH46+#REF!+BG46+BQ46+BV46</f>
        <v>#REF!</v>
      </c>
    </row>
    <row r="47" spans="2:106" s="31" customFormat="1" ht="14.15" hidden="1" customHeight="1">
      <c r="B47" s="228">
        <f t="shared" si="20"/>
        <v>45143</v>
      </c>
      <c r="C47" s="145">
        <f t="shared" si="21"/>
        <v>0</v>
      </c>
      <c r="D47" s="145"/>
      <c r="E47" s="145"/>
      <c r="F47" s="145"/>
      <c r="G47" s="145">
        <f t="shared" si="22"/>
        <v>0</v>
      </c>
      <c r="H47" s="145">
        <f t="shared" si="22"/>
        <v>0</v>
      </c>
      <c r="I47" s="145">
        <f t="shared" si="22"/>
        <v>0</v>
      </c>
      <c r="J47" s="145">
        <f t="shared" si="22"/>
        <v>0</v>
      </c>
      <c r="K47" s="145">
        <f t="shared" si="22"/>
        <v>0</v>
      </c>
      <c r="L47" s="145">
        <f t="shared" si="23"/>
        <v>0</v>
      </c>
      <c r="M47" s="145">
        <f t="shared" si="24"/>
        <v>0</v>
      </c>
      <c r="N47" s="145"/>
      <c r="O47" s="145">
        <f t="shared" si="24"/>
        <v>0</v>
      </c>
      <c r="P47" s="145"/>
      <c r="Q47" s="145">
        <f t="shared" si="24"/>
        <v>0</v>
      </c>
      <c r="R47" s="145"/>
      <c r="S47" s="145">
        <f t="shared" si="25"/>
        <v>0</v>
      </c>
      <c r="T47" s="145">
        <f t="shared" si="25"/>
        <v>0</v>
      </c>
      <c r="U47" s="145">
        <f t="shared" si="25"/>
        <v>0</v>
      </c>
      <c r="V47" s="145">
        <f t="shared" si="25"/>
        <v>0</v>
      </c>
      <c r="W47" s="145">
        <f t="shared" si="25"/>
        <v>0</v>
      </c>
      <c r="X47" s="145">
        <f t="shared" si="25"/>
        <v>0</v>
      </c>
      <c r="Y47" s="145">
        <f t="shared" si="26"/>
        <v>0</v>
      </c>
      <c r="Z47" s="145">
        <f t="shared" si="27"/>
        <v>0</v>
      </c>
      <c r="AA47" s="145">
        <f t="shared" si="27"/>
        <v>0</v>
      </c>
      <c r="AB47" s="145">
        <f t="shared" si="27"/>
        <v>0</v>
      </c>
      <c r="AC47" s="145">
        <f t="shared" si="27"/>
        <v>0</v>
      </c>
      <c r="AD47" s="145">
        <f t="shared" si="27"/>
        <v>0</v>
      </c>
      <c r="AE47" s="145">
        <f t="shared" si="27"/>
        <v>0</v>
      </c>
      <c r="AF47" s="145"/>
      <c r="AG47" s="145">
        <f t="shared" si="28"/>
        <v>0</v>
      </c>
      <c r="AH47" s="145">
        <f t="shared" si="29"/>
        <v>0</v>
      </c>
      <c r="AI47" s="145">
        <f t="shared" si="30"/>
        <v>0</v>
      </c>
      <c r="AJ47" s="145"/>
      <c r="AK47" s="145"/>
      <c r="AL47" s="145"/>
      <c r="AM47" s="145">
        <f t="shared" si="31"/>
        <v>0</v>
      </c>
      <c r="AN47" s="145">
        <f t="shared" si="31"/>
        <v>0</v>
      </c>
      <c r="AO47" s="145">
        <f t="shared" si="31"/>
        <v>0</v>
      </c>
      <c r="AP47" s="145">
        <f t="shared" si="31"/>
        <v>0</v>
      </c>
      <c r="AQ47" s="145">
        <f t="shared" si="31"/>
        <v>0</v>
      </c>
      <c r="AR47" s="145">
        <f t="shared" si="31"/>
        <v>0</v>
      </c>
      <c r="AS47" s="145">
        <f t="shared" si="31"/>
        <v>0</v>
      </c>
      <c r="AT47" s="30">
        <f t="shared" si="32"/>
        <v>0</v>
      </c>
      <c r="AU47" s="145">
        <f t="shared" si="33"/>
        <v>0</v>
      </c>
      <c r="AV47" s="145"/>
      <c r="AW47" s="145"/>
      <c r="AX47" s="145"/>
      <c r="AY47" s="145">
        <f t="shared" si="34"/>
        <v>0</v>
      </c>
      <c r="AZ47" s="145">
        <f t="shared" si="34"/>
        <v>0</v>
      </c>
      <c r="BA47" s="145">
        <f t="shared" si="34"/>
        <v>0</v>
      </c>
      <c r="BB47" s="145">
        <f t="shared" si="34"/>
        <v>0</v>
      </c>
      <c r="BC47" s="145">
        <f t="shared" si="34"/>
        <v>0</v>
      </c>
      <c r="BD47" s="145">
        <f t="shared" si="34"/>
        <v>0</v>
      </c>
      <c r="BE47" s="30">
        <f t="shared" si="35"/>
        <v>0</v>
      </c>
      <c r="BF47" s="30"/>
      <c r="BG47" s="145">
        <f t="shared" si="36"/>
        <v>0</v>
      </c>
      <c r="BH47" s="145">
        <f t="shared" si="36"/>
        <v>0</v>
      </c>
      <c r="BI47" s="145">
        <f t="shared" si="36"/>
        <v>0</v>
      </c>
      <c r="BJ47" s="145">
        <f t="shared" si="36"/>
        <v>0</v>
      </c>
      <c r="BK47" s="145"/>
      <c r="BL47" s="145"/>
      <c r="BM47" s="145">
        <f t="shared" si="37"/>
        <v>0</v>
      </c>
      <c r="BN47" s="145"/>
      <c r="BO47" s="145"/>
      <c r="BP47" s="145">
        <f t="shared" si="38"/>
        <v>0</v>
      </c>
      <c r="BQ47" s="145">
        <f t="shared" si="38"/>
        <v>0</v>
      </c>
      <c r="BR47" s="145">
        <f t="shared" si="38"/>
        <v>0</v>
      </c>
      <c r="BS47" s="145">
        <f t="shared" si="38"/>
        <v>0</v>
      </c>
      <c r="BT47" s="145">
        <f t="shared" si="38"/>
        <v>0</v>
      </c>
      <c r="BU47" s="145">
        <f t="shared" si="38"/>
        <v>38579520</v>
      </c>
      <c r="BV47" s="145">
        <f t="shared" si="38"/>
        <v>0</v>
      </c>
      <c r="BW47" s="145"/>
      <c r="BX47" s="145"/>
      <c r="BY47" s="145">
        <f t="shared" si="39"/>
        <v>0</v>
      </c>
      <c r="BZ47" s="145"/>
      <c r="CA47" s="145"/>
      <c r="CB47" s="145"/>
      <c r="CC47" s="145"/>
      <c r="CD47" s="145"/>
      <c r="CE47" s="145">
        <f t="shared" si="40"/>
        <v>29245440</v>
      </c>
      <c r="CF47" s="145">
        <f t="shared" si="40"/>
        <v>0</v>
      </c>
      <c r="CG47" s="145">
        <f t="shared" si="40"/>
        <v>0</v>
      </c>
      <c r="CH47" s="145">
        <f t="shared" si="40"/>
        <v>0</v>
      </c>
      <c r="CI47" s="145">
        <f t="shared" si="40"/>
        <v>0</v>
      </c>
      <c r="CJ47" s="145"/>
      <c r="CK47" s="145">
        <f t="shared" si="41"/>
        <v>0</v>
      </c>
      <c r="CL47" s="145">
        <f t="shared" si="41"/>
        <v>0</v>
      </c>
      <c r="CM47" s="145">
        <f t="shared" si="41"/>
        <v>0</v>
      </c>
      <c r="CN47" s="145">
        <f t="shared" si="41"/>
        <v>0</v>
      </c>
      <c r="CO47" s="145">
        <f t="shared" si="41"/>
        <v>0</v>
      </c>
      <c r="CP47" s="145">
        <f t="shared" si="41"/>
        <v>0</v>
      </c>
      <c r="CQ47" s="145"/>
      <c r="CR47" s="145"/>
      <c r="CS47" s="145"/>
      <c r="CT47" s="145"/>
      <c r="CU47" s="145"/>
      <c r="CV47" s="145"/>
      <c r="CW47" s="145"/>
      <c r="CX47" s="145"/>
      <c r="CY47" s="77" t="e">
        <f>AH47+#REF!+BG47+BQ47+BV47</f>
        <v>#REF!</v>
      </c>
    </row>
    <row r="48" spans="2:106" s="31" customFormat="1" ht="14.15" hidden="1" customHeight="1">
      <c r="B48" s="228">
        <f t="shared" si="20"/>
        <v>45144</v>
      </c>
      <c r="C48" s="145">
        <f t="shared" si="21"/>
        <v>0</v>
      </c>
      <c r="D48" s="145"/>
      <c r="E48" s="145"/>
      <c r="F48" s="145"/>
      <c r="G48" s="145">
        <f t="shared" si="22"/>
        <v>0</v>
      </c>
      <c r="H48" s="145">
        <f t="shared" si="22"/>
        <v>0</v>
      </c>
      <c r="I48" s="145">
        <f t="shared" si="22"/>
        <v>0</v>
      </c>
      <c r="J48" s="145">
        <f t="shared" si="22"/>
        <v>0</v>
      </c>
      <c r="K48" s="145">
        <f t="shared" si="22"/>
        <v>0</v>
      </c>
      <c r="L48" s="145">
        <f t="shared" si="23"/>
        <v>0</v>
      </c>
      <c r="M48" s="145">
        <f t="shared" si="24"/>
        <v>0</v>
      </c>
      <c r="N48" s="145"/>
      <c r="O48" s="145">
        <f t="shared" si="24"/>
        <v>0</v>
      </c>
      <c r="P48" s="145"/>
      <c r="Q48" s="145">
        <f t="shared" si="24"/>
        <v>0</v>
      </c>
      <c r="R48" s="145"/>
      <c r="S48" s="145">
        <f t="shared" si="25"/>
        <v>0</v>
      </c>
      <c r="T48" s="145">
        <f t="shared" si="25"/>
        <v>0</v>
      </c>
      <c r="U48" s="145">
        <f t="shared" si="25"/>
        <v>0</v>
      </c>
      <c r="V48" s="145">
        <f t="shared" si="25"/>
        <v>0</v>
      </c>
      <c r="W48" s="145">
        <f t="shared" si="25"/>
        <v>0</v>
      </c>
      <c r="X48" s="145">
        <f t="shared" si="25"/>
        <v>0</v>
      </c>
      <c r="Y48" s="145">
        <f t="shared" si="26"/>
        <v>0</v>
      </c>
      <c r="Z48" s="145">
        <f t="shared" si="27"/>
        <v>0</v>
      </c>
      <c r="AA48" s="145">
        <f t="shared" si="27"/>
        <v>0</v>
      </c>
      <c r="AB48" s="145">
        <f t="shared" si="27"/>
        <v>0</v>
      </c>
      <c r="AC48" s="145">
        <f t="shared" si="27"/>
        <v>0</v>
      </c>
      <c r="AD48" s="145">
        <f t="shared" si="27"/>
        <v>0</v>
      </c>
      <c r="AE48" s="145">
        <f t="shared" si="27"/>
        <v>0</v>
      </c>
      <c r="AF48" s="145"/>
      <c r="AG48" s="145">
        <f t="shared" si="28"/>
        <v>0</v>
      </c>
      <c r="AH48" s="145">
        <f t="shared" si="29"/>
        <v>0</v>
      </c>
      <c r="AI48" s="145">
        <f t="shared" si="30"/>
        <v>0</v>
      </c>
      <c r="AJ48" s="145"/>
      <c r="AK48" s="145"/>
      <c r="AL48" s="145"/>
      <c r="AM48" s="145">
        <f t="shared" si="31"/>
        <v>0</v>
      </c>
      <c r="AN48" s="145">
        <f t="shared" si="31"/>
        <v>0</v>
      </c>
      <c r="AO48" s="145">
        <f t="shared" si="31"/>
        <v>0</v>
      </c>
      <c r="AP48" s="145">
        <f t="shared" si="31"/>
        <v>0</v>
      </c>
      <c r="AQ48" s="145">
        <f t="shared" si="31"/>
        <v>0</v>
      </c>
      <c r="AR48" s="145">
        <f t="shared" si="31"/>
        <v>0</v>
      </c>
      <c r="AS48" s="145">
        <f t="shared" si="31"/>
        <v>0</v>
      </c>
      <c r="AT48" s="30">
        <f t="shared" si="32"/>
        <v>0</v>
      </c>
      <c r="AU48" s="145">
        <f t="shared" si="33"/>
        <v>0</v>
      </c>
      <c r="AV48" s="145"/>
      <c r="AW48" s="145"/>
      <c r="AX48" s="145"/>
      <c r="AY48" s="145">
        <f t="shared" si="34"/>
        <v>0</v>
      </c>
      <c r="AZ48" s="145">
        <f t="shared" si="34"/>
        <v>0</v>
      </c>
      <c r="BA48" s="145">
        <f t="shared" si="34"/>
        <v>0</v>
      </c>
      <c r="BB48" s="145">
        <f t="shared" si="34"/>
        <v>0</v>
      </c>
      <c r="BC48" s="145">
        <f t="shared" si="34"/>
        <v>0</v>
      </c>
      <c r="BD48" s="145">
        <f t="shared" si="34"/>
        <v>0</v>
      </c>
      <c r="BE48" s="30">
        <f t="shared" si="35"/>
        <v>0</v>
      </c>
      <c r="BF48" s="30"/>
      <c r="BG48" s="145">
        <f t="shared" si="36"/>
        <v>0</v>
      </c>
      <c r="BH48" s="145">
        <f t="shared" si="36"/>
        <v>0</v>
      </c>
      <c r="BI48" s="145">
        <f t="shared" si="36"/>
        <v>0</v>
      </c>
      <c r="BJ48" s="145">
        <f t="shared" si="36"/>
        <v>0</v>
      </c>
      <c r="BK48" s="145"/>
      <c r="BL48" s="145"/>
      <c r="BM48" s="145">
        <f t="shared" si="37"/>
        <v>0</v>
      </c>
      <c r="BN48" s="145"/>
      <c r="BO48" s="145"/>
      <c r="BP48" s="145">
        <f t="shared" si="38"/>
        <v>0</v>
      </c>
      <c r="BQ48" s="145">
        <f t="shared" si="38"/>
        <v>0</v>
      </c>
      <c r="BR48" s="145">
        <f t="shared" si="38"/>
        <v>0</v>
      </c>
      <c r="BS48" s="145">
        <f t="shared" si="38"/>
        <v>0</v>
      </c>
      <c r="BT48" s="145">
        <f t="shared" si="38"/>
        <v>0</v>
      </c>
      <c r="BU48" s="145">
        <f t="shared" si="38"/>
        <v>41063040</v>
      </c>
      <c r="BV48" s="145">
        <f t="shared" si="38"/>
        <v>0</v>
      </c>
      <c r="BW48" s="145"/>
      <c r="BX48" s="145"/>
      <c r="BY48" s="145">
        <f t="shared" si="39"/>
        <v>0</v>
      </c>
      <c r="BZ48" s="145"/>
      <c r="CA48" s="145"/>
      <c r="CB48" s="145"/>
      <c r="CC48" s="145"/>
      <c r="CD48" s="145"/>
      <c r="CE48" s="145">
        <f t="shared" si="40"/>
        <v>33450240</v>
      </c>
      <c r="CF48" s="145">
        <f t="shared" si="40"/>
        <v>0</v>
      </c>
      <c r="CG48" s="145">
        <f t="shared" si="40"/>
        <v>0</v>
      </c>
      <c r="CH48" s="145">
        <f t="shared" si="40"/>
        <v>0</v>
      </c>
      <c r="CI48" s="145">
        <f t="shared" si="40"/>
        <v>0</v>
      </c>
      <c r="CJ48" s="145"/>
      <c r="CK48" s="145">
        <f t="shared" si="41"/>
        <v>0</v>
      </c>
      <c r="CL48" s="145">
        <f t="shared" si="41"/>
        <v>0</v>
      </c>
      <c r="CM48" s="145">
        <f t="shared" si="41"/>
        <v>0</v>
      </c>
      <c r="CN48" s="145">
        <f t="shared" si="41"/>
        <v>0</v>
      </c>
      <c r="CO48" s="145">
        <f t="shared" si="41"/>
        <v>0</v>
      </c>
      <c r="CP48" s="145">
        <f t="shared" si="41"/>
        <v>0</v>
      </c>
      <c r="CQ48" s="145"/>
      <c r="CR48" s="145"/>
      <c r="CS48" s="145"/>
      <c r="CT48" s="145"/>
      <c r="CU48" s="145"/>
      <c r="CV48" s="145"/>
      <c r="CW48" s="145"/>
      <c r="CX48" s="145"/>
      <c r="CY48" s="77" t="e">
        <f>AH48+#REF!+BG48+BQ48+BV48</f>
        <v>#REF!</v>
      </c>
    </row>
    <row r="49" spans="2:103" s="31" customFormat="1" ht="14.15" hidden="1" customHeight="1">
      <c r="B49" s="228">
        <f t="shared" si="20"/>
        <v>45145</v>
      </c>
      <c r="C49" s="145">
        <f t="shared" si="21"/>
        <v>0</v>
      </c>
      <c r="D49" s="145"/>
      <c r="E49" s="145"/>
      <c r="F49" s="145"/>
      <c r="G49" s="145">
        <f t="shared" si="22"/>
        <v>0</v>
      </c>
      <c r="H49" s="145">
        <f t="shared" si="22"/>
        <v>0</v>
      </c>
      <c r="I49" s="145">
        <f t="shared" si="22"/>
        <v>0</v>
      </c>
      <c r="J49" s="145">
        <f t="shared" si="22"/>
        <v>0</v>
      </c>
      <c r="K49" s="145">
        <f t="shared" si="22"/>
        <v>0</v>
      </c>
      <c r="L49" s="145">
        <f t="shared" si="23"/>
        <v>0</v>
      </c>
      <c r="M49" s="145">
        <f t="shared" si="24"/>
        <v>0</v>
      </c>
      <c r="N49" s="145"/>
      <c r="O49" s="145">
        <f t="shared" si="24"/>
        <v>0</v>
      </c>
      <c r="P49" s="145"/>
      <c r="Q49" s="145">
        <f t="shared" si="24"/>
        <v>0</v>
      </c>
      <c r="R49" s="145"/>
      <c r="S49" s="145">
        <f t="shared" si="25"/>
        <v>0</v>
      </c>
      <c r="T49" s="145">
        <f t="shared" si="25"/>
        <v>0</v>
      </c>
      <c r="U49" s="145">
        <f t="shared" si="25"/>
        <v>0</v>
      </c>
      <c r="V49" s="145">
        <f t="shared" si="25"/>
        <v>0</v>
      </c>
      <c r="W49" s="145">
        <f t="shared" si="25"/>
        <v>0</v>
      </c>
      <c r="X49" s="145">
        <f t="shared" si="25"/>
        <v>0</v>
      </c>
      <c r="Y49" s="145">
        <f t="shared" si="26"/>
        <v>0</v>
      </c>
      <c r="Z49" s="145">
        <f t="shared" si="27"/>
        <v>0</v>
      </c>
      <c r="AA49" s="145">
        <f t="shared" si="27"/>
        <v>0</v>
      </c>
      <c r="AB49" s="145">
        <f t="shared" si="27"/>
        <v>0</v>
      </c>
      <c r="AC49" s="145">
        <f t="shared" si="27"/>
        <v>0</v>
      </c>
      <c r="AD49" s="145">
        <f t="shared" si="27"/>
        <v>0</v>
      </c>
      <c r="AE49" s="145">
        <f t="shared" si="27"/>
        <v>0</v>
      </c>
      <c r="AF49" s="145"/>
      <c r="AG49" s="145">
        <f t="shared" si="28"/>
        <v>0</v>
      </c>
      <c r="AH49" s="145">
        <f t="shared" si="29"/>
        <v>0</v>
      </c>
      <c r="AI49" s="145">
        <f t="shared" si="30"/>
        <v>0</v>
      </c>
      <c r="AJ49" s="145"/>
      <c r="AK49" s="145"/>
      <c r="AL49" s="145"/>
      <c r="AM49" s="145">
        <f t="shared" si="31"/>
        <v>0</v>
      </c>
      <c r="AN49" s="145">
        <f t="shared" si="31"/>
        <v>0</v>
      </c>
      <c r="AO49" s="145">
        <f t="shared" si="31"/>
        <v>0</v>
      </c>
      <c r="AP49" s="145">
        <f t="shared" si="31"/>
        <v>0</v>
      </c>
      <c r="AQ49" s="145">
        <f t="shared" si="31"/>
        <v>0</v>
      </c>
      <c r="AR49" s="145">
        <f t="shared" si="31"/>
        <v>0</v>
      </c>
      <c r="AS49" s="145">
        <f t="shared" si="31"/>
        <v>0</v>
      </c>
      <c r="AT49" s="30">
        <f t="shared" si="32"/>
        <v>0</v>
      </c>
      <c r="AU49" s="145">
        <f t="shared" si="33"/>
        <v>0</v>
      </c>
      <c r="AV49" s="145"/>
      <c r="AW49" s="145"/>
      <c r="AX49" s="145"/>
      <c r="AY49" s="145">
        <f t="shared" si="34"/>
        <v>0</v>
      </c>
      <c r="AZ49" s="145">
        <f t="shared" si="34"/>
        <v>0</v>
      </c>
      <c r="BA49" s="145">
        <f t="shared" si="34"/>
        <v>0</v>
      </c>
      <c r="BB49" s="145">
        <f t="shared" si="34"/>
        <v>0</v>
      </c>
      <c r="BC49" s="145">
        <f t="shared" si="34"/>
        <v>0</v>
      </c>
      <c r="BD49" s="145">
        <f t="shared" si="34"/>
        <v>0</v>
      </c>
      <c r="BE49" s="30">
        <f t="shared" si="35"/>
        <v>0</v>
      </c>
      <c r="BF49" s="30"/>
      <c r="BG49" s="145">
        <f t="shared" si="36"/>
        <v>0</v>
      </c>
      <c r="BH49" s="145">
        <f t="shared" si="36"/>
        <v>0</v>
      </c>
      <c r="BI49" s="145">
        <f t="shared" si="36"/>
        <v>0</v>
      </c>
      <c r="BJ49" s="145">
        <f t="shared" si="36"/>
        <v>0</v>
      </c>
      <c r="BK49" s="145"/>
      <c r="BL49" s="145"/>
      <c r="BM49" s="145">
        <f t="shared" si="37"/>
        <v>0</v>
      </c>
      <c r="BN49" s="145"/>
      <c r="BO49" s="145"/>
      <c r="BP49" s="145">
        <f t="shared" si="38"/>
        <v>0</v>
      </c>
      <c r="BQ49" s="145">
        <f t="shared" si="38"/>
        <v>0</v>
      </c>
      <c r="BR49" s="145">
        <f t="shared" si="38"/>
        <v>0</v>
      </c>
      <c r="BS49" s="145">
        <f t="shared" si="38"/>
        <v>0</v>
      </c>
      <c r="BT49" s="145">
        <f t="shared" si="38"/>
        <v>0</v>
      </c>
      <c r="BU49" s="145">
        <f t="shared" si="38"/>
        <v>45303360</v>
      </c>
      <c r="BV49" s="145">
        <f t="shared" si="38"/>
        <v>0</v>
      </c>
      <c r="BW49" s="145"/>
      <c r="BX49" s="145"/>
      <c r="BY49" s="145">
        <f t="shared" si="39"/>
        <v>0</v>
      </c>
      <c r="BZ49" s="145"/>
      <c r="CA49" s="145"/>
      <c r="CB49" s="145"/>
      <c r="CC49" s="145"/>
      <c r="CD49" s="145"/>
      <c r="CE49" s="145">
        <f t="shared" si="40"/>
        <v>35838720</v>
      </c>
      <c r="CF49" s="145">
        <f t="shared" si="40"/>
        <v>0</v>
      </c>
      <c r="CG49" s="145">
        <f t="shared" si="40"/>
        <v>0</v>
      </c>
      <c r="CH49" s="145">
        <f t="shared" si="40"/>
        <v>0</v>
      </c>
      <c r="CI49" s="145">
        <f t="shared" si="40"/>
        <v>0</v>
      </c>
      <c r="CJ49" s="145"/>
      <c r="CK49" s="145">
        <f t="shared" si="41"/>
        <v>0</v>
      </c>
      <c r="CL49" s="145">
        <f t="shared" si="41"/>
        <v>0</v>
      </c>
      <c r="CM49" s="145">
        <f t="shared" si="41"/>
        <v>0</v>
      </c>
      <c r="CN49" s="145">
        <f t="shared" si="41"/>
        <v>0</v>
      </c>
      <c r="CO49" s="145">
        <f t="shared" si="41"/>
        <v>0</v>
      </c>
      <c r="CP49" s="145">
        <f t="shared" si="41"/>
        <v>0</v>
      </c>
      <c r="CQ49" s="145"/>
      <c r="CR49" s="145"/>
      <c r="CS49" s="145"/>
      <c r="CT49" s="145"/>
      <c r="CU49" s="145"/>
      <c r="CV49" s="145"/>
      <c r="CW49" s="145"/>
      <c r="CX49" s="145"/>
      <c r="CY49" s="77" t="e">
        <f>AH49+#REF!+BG49+BQ49+BV49</f>
        <v>#REF!</v>
      </c>
    </row>
    <row r="50" spans="2:103" s="31" customFormat="1" ht="14.15" hidden="1" customHeight="1">
      <c r="B50" s="228">
        <f t="shared" si="20"/>
        <v>45146</v>
      </c>
      <c r="C50" s="145">
        <f t="shared" si="21"/>
        <v>0</v>
      </c>
      <c r="D50" s="145"/>
      <c r="E50" s="145"/>
      <c r="F50" s="145"/>
      <c r="G50" s="145">
        <f t="shared" si="22"/>
        <v>0</v>
      </c>
      <c r="H50" s="145">
        <f t="shared" si="22"/>
        <v>0</v>
      </c>
      <c r="I50" s="145">
        <f t="shared" si="22"/>
        <v>0</v>
      </c>
      <c r="J50" s="145">
        <f t="shared" si="22"/>
        <v>0</v>
      </c>
      <c r="K50" s="145">
        <f t="shared" si="22"/>
        <v>0</v>
      </c>
      <c r="L50" s="145">
        <f t="shared" si="23"/>
        <v>0</v>
      </c>
      <c r="M50" s="145">
        <f t="shared" si="24"/>
        <v>0</v>
      </c>
      <c r="N50" s="145"/>
      <c r="O50" s="145">
        <f t="shared" si="24"/>
        <v>0</v>
      </c>
      <c r="P50" s="145"/>
      <c r="Q50" s="145">
        <f t="shared" si="24"/>
        <v>0</v>
      </c>
      <c r="R50" s="145"/>
      <c r="S50" s="145">
        <f t="shared" si="25"/>
        <v>0</v>
      </c>
      <c r="T50" s="145">
        <f t="shared" si="25"/>
        <v>0</v>
      </c>
      <c r="U50" s="145">
        <f t="shared" si="25"/>
        <v>0</v>
      </c>
      <c r="V50" s="145">
        <f t="shared" si="25"/>
        <v>0</v>
      </c>
      <c r="W50" s="145">
        <f t="shared" si="25"/>
        <v>0</v>
      </c>
      <c r="X50" s="145">
        <f t="shared" si="25"/>
        <v>0</v>
      </c>
      <c r="Y50" s="145">
        <f t="shared" si="26"/>
        <v>0</v>
      </c>
      <c r="Z50" s="145">
        <f t="shared" si="27"/>
        <v>0</v>
      </c>
      <c r="AA50" s="145">
        <f t="shared" si="27"/>
        <v>0</v>
      </c>
      <c r="AB50" s="145">
        <f t="shared" si="27"/>
        <v>0</v>
      </c>
      <c r="AC50" s="145">
        <f t="shared" si="27"/>
        <v>0</v>
      </c>
      <c r="AD50" s="145">
        <f t="shared" si="27"/>
        <v>0</v>
      </c>
      <c r="AE50" s="145">
        <f t="shared" si="27"/>
        <v>0</v>
      </c>
      <c r="AF50" s="145"/>
      <c r="AG50" s="145">
        <f t="shared" si="28"/>
        <v>0</v>
      </c>
      <c r="AH50" s="145">
        <f t="shared" si="29"/>
        <v>0</v>
      </c>
      <c r="AI50" s="145">
        <f t="shared" si="30"/>
        <v>0</v>
      </c>
      <c r="AJ50" s="145"/>
      <c r="AK50" s="145"/>
      <c r="AL50" s="145"/>
      <c r="AM50" s="145">
        <f t="shared" si="31"/>
        <v>0</v>
      </c>
      <c r="AN50" s="145">
        <f t="shared" si="31"/>
        <v>0</v>
      </c>
      <c r="AO50" s="145">
        <f t="shared" si="31"/>
        <v>0</v>
      </c>
      <c r="AP50" s="145">
        <f t="shared" si="31"/>
        <v>0</v>
      </c>
      <c r="AQ50" s="145">
        <f t="shared" si="31"/>
        <v>0</v>
      </c>
      <c r="AR50" s="145">
        <f t="shared" si="31"/>
        <v>0</v>
      </c>
      <c r="AS50" s="145">
        <f t="shared" si="31"/>
        <v>0</v>
      </c>
      <c r="AT50" s="30">
        <f t="shared" si="32"/>
        <v>0</v>
      </c>
      <c r="AU50" s="145">
        <f t="shared" si="33"/>
        <v>0</v>
      </c>
      <c r="AV50" s="145"/>
      <c r="AW50" s="145"/>
      <c r="AX50" s="145"/>
      <c r="AY50" s="145">
        <f t="shared" si="34"/>
        <v>0</v>
      </c>
      <c r="AZ50" s="145">
        <f t="shared" si="34"/>
        <v>0</v>
      </c>
      <c r="BA50" s="145">
        <f t="shared" si="34"/>
        <v>0</v>
      </c>
      <c r="BB50" s="145">
        <f t="shared" si="34"/>
        <v>0</v>
      </c>
      <c r="BC50" s="145">
        <f t="shared" si="34"/>
        <v>0</v>
      </c>
      <c r="BD50" s="145">
        <f t="shared" si="34"/>
        <v>0</v>
      </c>
      <c r="BE50" s="30">
        <f t="shared" si="35"/>
        <v>0</v>
      </c>
      <c r="BF50" s="30"/>
      <c r="BG50" s="145">
        <f t="shared" si="36"/>
        <v>0</v>
      </c>
      <c r="BH50" s="145">
        <f t="shared" si="36"/>
        <v>0</v>
      </c>
      <c r="BI50" s="145">
        <f t="shared" si="36"/>
        <v>0</v>
      </c>
      <c r="BJ50" s="145">
        <f t="shared" si="36"/>
        <v>0</v>
      </c>
      <c r="BK50" s="145"/>
      <c r="BL50" s="145"/>
      <c r="BM50" s="145">
        <f t="shared" si="37"/>
        <v>0</v>
      </c>
      <c r="BN50" s="145"/>
      <c r="BO50" s="145"/>
      <c r="BP50" s="145">
        <f t="shared" si="38"/>
        <v>0</v>
      </c>
      <c r="BQ50" s="145">
        <f t="shared" si="38"/>
        <v>0</v>
      </c>
      <c r="BR50" s="145">
        <f t="shared" si="38"/>
        <v>0</v>
      </c>
      <c r="BS50" s="145">
        <f t="shared" si="38"/>
        <v>0</v>
      </c>
      <c r="BT50" s="145">
        <f t="shared" si="38"/>
        <v>0</v>
      </c>
      <c r="BU50" s="145">
        <f t="shared" si="38"/>
        <v>42217920</v>
      </c>
      <c r="BV50" s="145">
        <f t="shared" si="38"/>
        <v>0</v>
      </c>
      <c r="BW50" s="145"/>
      <c r="BX50" s="145"/>
      <c r="BY50" s="145">
        <f t="shared" si="39"/>
        <v>0</v>
      </c>
      <c r="BZ50" s="145"/>
      <c r="CA50" s="145"/>
      <c r="CB50" s="145"/>
      <c r="CC50" s="145"/>
      <c r="CD50" s="145"/>
      <c r="CE50" s="145">
        <f t="shared" si="40"/>
        <v>35765280</v>
      </c>
      <c r="CF50" s="145">
        <f t="shared" si="40"/>
        <v>0</v>
      </c>
      <c r="CG50" s="145">
        <f t="shared" si="40"/>
        <v>0</v>
      </c>
      <c r="CH50" s="145">
        <f t="shared" si="40"/>
        <v>0</v>
      </c>
      <c r="CI50" s="145">
        <f t="shared" si="40"/>
        <v>0</v>
      </c>
      <c r="CJ50" s="145"/>
      <c r="CK50" s="145">
        <f t="shared" si="41"/>
        <v>0</v>
      </c>
      <c r="CL50" s="145">
        <f t="shared" si="41"/>
        <v>0</v>
      </c>
      <c r="CM50" s="145">
        <f t="shared" si="41"/>
        <v>0</v>
      </c>
      <c r="CN50" s="145">
        <f t="shared" si="41"/>
        <v>10790400</v>
      </c>
      <c r="CO50" s="145">
        <f t="shared" si="41"/>
        <v>0</v>
      </c>
      <c r="CP50" s="145">
        <f t="shared" si="41"/>
        <v>10790400</v>
      </c>
      <c r="CQ50" s="145"/>
      <c r="CR50" s="145"/>
      <c r="CS50" s="145"/>
      <c r="CT50" s="145"/>
      <c r="CU50" s="145"/>
      <c r="CV50" s="145"/>
      <c r="CW50" s="145"/>
      <c r="CX50" s="145"/>
      <c r="CY50" s="77" t="e">
        <f>AH50+#REF!+BG50+BQ50+BV50</f>
        <v>#REF!</v>
      </c>
    </row>
    <row r="51" spans="2:103" s="31" customFormat="1" ht="14.15" hidden="1" customHeight="1">
      <c r="B51" s="228">
        <f t="shared" si="20"/>
        <v>45147</v>
      </c>
      <c r="C51" s="145">
        <f t="shared" si="21"/>
        <v>0</v>
      </c>
      <c r="D51" s="145"/>
      <c r="E51" s="145"/>
      <c r="F51" s="145"/>
      <c r="G51" s="145">
        <f t="shared" si="22"/>
        <v>0</v>
      </c>
      <c r="H51" s="145">
        <f t="shared" si="22"/>
        <v>0</v>
      </c>
      <c r="I51" s="145">
        <f t="shared" si="22"/>
        <v>0</v>
      </c>
      <c r="J51" s="145">
        <f t="shared" si="22"/>
        <v>0</v>
      </c>
      <c r="K51" s="145">
        <f t="shared" si="22"/>
        <v>0</v>
      </c>
      <c r="L51" s="145">
        <f t="shared" si="23"/>
        <v>0</v>
      </c>
      <c r="M51" s="145">
        <f t="shared" si="24"/>
        <v>0</v>
      </c>
      <c r="N51" s="145"/>
      <c r="O51" s="145">
        <f t="shared" si="24"/>
        <v>0</v>
      </c>
      <c r="P51" s="145"/>
      <c r="Q51" s="145">
        <f t="shared" si="24"/>
        <v>0</v>
      </c>
      <c r="R51" s="145"/>
      <c r="S51" s="145">
        <f t="shared" si="25"/>
        <v>0</v>
      </c>
      <c r="T51" s="145">
        <f t="shared" si="25"/>
        <v>0</v>
      </c>
      <c r="U51" s="145">
        <f t="shared" si="25"/>
        <v>0</v>
      </c>
      <c r="V51" s="145">
        <f t="shared" si="25"/>
        <v>0</v>
      </c>
      <c r="W51" s="145">
        <f t="shared" si="25"/>
        <v>0</v>
      </c>
      <c r="X51" s="145">
        <f t="shared" si="25"/>
        <v>0</v>
      </c>
      <c r="Y51" s="145">
        <f t="shared" si="26"/>
        <v>0</v>
      </c>
      <c r="Z51" s="145">
        <f t="shared" si="27"/>
        <v>0</v>
      </c>
      <c r="AA51" s="145">
        <f t="shared" si="27"/>
        <v>0</v>
      </c>
      <c r="AB51" s="145">
        <f t="shared" si="27"/>
        <v>0</v>
      </c>
      <c r="AC51" s="145">
        <f t="shared" si="27"/>
        <v>0</v>
      </c>
      <c r="AD51" s="145">
        <f t="shared" si="27"/>
        <v>0</v>
      </c>
      <c r="AE51" s="145">
        <f t="shared" si="27"/>
        <v>0</v>
      </c>
      <c r="AF51" s="145"/>
      <c r="AG51" s="145">
        <f t="shared" si="28"/>
        <v>0</v>
      </c>
      <c r="AH51" s="145">
        <f t="shared" si="29"/>
        <v>0</v>
      </c>
      <c r="AI51" s="145">
        <f t="shared" si="30"/>
        <v>0</v>
      </c>
      <c r="AJ51" s="145"/>
      <c r="AK51" s="145"/>
      <c r="AL51" s="145"/>
      <c r="AM51" s="145">
        <f t="shared" si="31"/>
        <v>0</v>
      </c>
      <c r="AN51" s="145">
        <f t="shared" si="31"/>
        <v>0</v>
      </c>
      <c r="AO51" s="145">
        <f t="shared" si="31"/>
        <v>0</v>
      </c>
      <c r="AP51" s="145">
        <f t="shared" si="31"/>
        <v>0</v>
      </c>
      <c r="AQ51" s="145">
        <f t="shared" si="31"/>
        <v>0</v>
      </c>
      <c r="AR51" s="145">
        <f t="shared" si="31"/>
        <v>0</v>
      </c>
      <c r="AS51" s="145">
        <f t="shared" si="31"/>
        <v>0</v>
      </c>
      <c r="AT51" s="30">
        <f t="shared" si="32"/>
        <v>0</v>
      </c>
      <c r="AU51" s="145">
        <f t="shared" si="33"/>
        <v>0</v>
      </c>
      <c r="AV51" s="145"/>
      <c r="AW51" s="145"/>
      <c r="AX51" s="145"/>
      <c r="AY51" s="145">
        <f t="shared" si="34"/>
        <v>0</v>
      </c>
      <c r="AZ51" s="145">
        <f t="shared" si="34"/>
        <v>0</v>
      </c>
      <c r="BA51" s="145">
        <f t="shared" si="34"/>
        <v>0</v>
      </c>
      <c r="BB51" s="145">
        <f t="shared" si="34"/>
        <v>0</v>
      </c>
      <c r="BC51" s="145">
        <f t="shared" si="34"/>
        <v>0</v>
      </c>
      <c r="BD51" s="145">
        <f t="shared" si="34"/>
        <v>0</v>
      </c>
      <c r="BE51" s="30">
        <f t="shared" si="35"/>
        <v>0</v>
      </c>
      <c r="BF51" s="30"/>
      <c r="BG51" s="145">
        <f t="shared" si="36"/>
        <v>0</v>
      </c>
      <c r="BH51" s="145">
        <f t="shared" si="36"/>
        <v>0</v>
      </c>
      <c r="BI51" s="145">
        <f t="shared" si="36"/>
        <v>0</v>
      </c>
      <c r="BJ51" s="145">
        <f t="shared" si="36"/>
        <v>0</v>
      </c>
      <c r="BK51" s="145"/>
      <c r="BL51" s="145"/>
      <c r="BM51" s="145">
        <f t="shared" si="37"/>
        <v>0</v>
      </c>
      <c r="BN51" s="145"/>
      <c r="BO51" s="145"/>
      <c r="BP51" s="145">
        <f t="shared" si="38"/>
        <v>0</v>
      </c>
      <c r="BQ51" s="145">
        <f t="shared" si="38"/>
        <v>0</v>
      </c>
      <c r="BR51" s="145" t="e">
        <f>#REF!*BR$40</f>
        <v>#REF!</v>
      </c>
      <c r="BS51" s="145">
        <f t="shared" si="38"/>
        <v>0</v>
      </c>
      <c r="BT51" s="145">
        <f t="shared" si="38"/>
        <v>0</v>
      </c>
      <c r="BU51" s="145">
        <f t="shared" si="38"/>
        <v>42486240</v>
      </c>
      <c r="BV51" s="145">
        <f t="shared" si="38"/>
        <v>0</v>
      </c>
      <c r="BW51" s="145"/>
      <c r="BX51" s="145"/>
      <c r="BY51" s="145">
        <f t="shared" si="39"/>
        <v>0</v>
      </c>
      <c r="BZ51" s="145"/>
      <c r="CA51" s="145"/>
      <c r="CB51" s="145"/>
      <c r="CC51" s="145"/>
      <c r="CD51" s="145"/>
      <c r="CE51" s="145">
        <f t="shared" si="40"/>
        <v>33419040</v>
      </c>
      <c r="CF51" s="145">
        <f t="shared" si="40"/>
        <v>0</v>
      </c>
      <c r="CG51" s="145">
        <f t="shared" si="40"/>
        <v>0</v>
      </c>
      <c r="CH51" s="145">
        <f t="shared" si="40"/>
        <v>0</v>
      </c>
      <c r="CI51" s="145">
        <f t="shared" si="40"/>
        <v>0</v>
      </c>
      <c r="CJ51" s="145"/>
      <c r="CK51" s="145">
        <f t="shared" si="41"/>
        <v>0</v>
      </c>
      <c r="CL51" s="145">
        <f t="shared" si="41"/>
        <v>0</v>
      </c>
      <c r="CM51" s="145" t="e">
        <f>#REF!*CM$40</f>
        <v>#REF!</v>
      </c>
      <c r="CN51" s="145">
        <f>CN16*CN$40</f>
        <v>0</v>
      </c>
      <c r="CO51" s="145">
        <f>CO16*CO$40</f>
        <v>0</v>
      </c>
      <c r="CP51" s="145">
        <f>CP16*CP$40</f>
        <v>0</v>
      </c>
      <c r="CQ51" s="145"/>
      <c r="CR51" s="145"/>
      <c r="CS51" s="145"/>
      <c r="CT51" s="145"/>
      <c r="CU51" s="145"/>
      <c r="CV51" s="145"/>
      <c r="CW51" s="145"/>
      <c r="CX51" s="145"/>
      <c r="CY51" s="77" t="e">
        <f>AH51+#REF!+BG51+BQ51+BV51</f>
        <v>#REF!</v>
      </c>
    </row>
    <row r="52" spans="2:103" s="31" customFormat="1" ht="14.15" hidden="1" customHeight="1">
      <c r="B52" s="228">
        <f t="shared" si="20"/>
        <v>45148</v>
      </c>
      <c r="C52" s="145">
        <f t="shared" si="21"/>
        <v>0</v>
      </c>
      <c r="D52" s="145"/>
      <c r="E52" s="145"/>
      <c r="F52" s="145"/>
      <c r="G52" s="145">
        <f t="shared" si="22"/>
        <v>0</v>
      </c>
      <c r="H52" s="145">
        <f t="shared" si="22"/>
        <v>0</v>
      </c>
      <c r="I52" s="145">
        <f t="shared" si="22"/>
        <v>0</v>
      </c>
      <c r="J52" s="145">
        <f t="shared" si="22"/>
        <v>0</v>
      </c>
      <c r="K52" s="145">
        <f t="shared" si="22"/>
        <v>0</v>
      </c>
      <c r="L52" s="145">
        <f t="shared" si="23"/>
        <v>0</v>
      </c>
      <c r="M52" s="145">
        <f t="shared" si="24"/>
        <v>0</v>
      </c>
      <c r="N52" s="145"/>
      <c r="O52" s="145">
        <f t="shared" si="24"/>
        <v>0</v>
      </c>
      <c r="P52" s="145"/>
      <c r="Q52" s="145">
        <f t="shared" si="24"/>
        <v>0</v>
      </c>
      <c r="R52" s="145"/>
      <c r="S52" s="145">
        <f t="shared" si="25"/>
        <v>0</v>
      </c>
      <c r="T52" s="145">
        <f t="shared" si="25"/>
        <v>0</v>
      </c>
      <c r="U52" s="145">
        <f t="shared" si="25"/>
        <v>0</v>
      </c>
      <c r="V52" s="145">
        <f t="shared" si="25"/>
        <v>0</v>
      </c>
      <c r="W52" s="145">
        <f t="shared" si="25"/>
        <v>0</v>
      </c>
      <c r="X52" s="145">
        <f t="shared" si="25"/>
        <v>0</v>
      </c>
      <c r="Y52" s="145">
        <f t="shared" si="26"/>
        <v>0</v>
      </c>
      <c r="Z52" s="145">
        <f t="shared" si="27"/>
        <v>0</v>
      </c>
      <c r="AA52" s="145">
        <f t="shared" si="27"/>
        <v>0</v>
      </c>
      <c r="AB52" s="145">
        <f t="shared" si="27"/>
        <v>0</v>
      </c>
      <c r="AC52" s="145">
        <f t="shared" si="27"/>
        <v>0</v>
      </c>
      <c r="AD52" s="145">
        <f t="shared" si="27"/>
        <v>0</v>
      </c>
      <c r="AE52" s="145">
        <f t="shared" si="27"/>
        <v>0</v>
      </c>
      <c r="AF52" s="145"/>
      <c r="AG52" s="145">
        <f t="shared" si="28"/>
        <v>0</v>
      </c>
      <c r="AH52" s="145">
        <f t="shared" si="29"/>
        <v>0</v>
      </c>
      <c r="AI52" s="145">
        <f t="shared" si="30"/>
        <v>0</v>
      </c>
      <c r="AJ52" s="145"/>
      <c r="AK52" s="145"/>
      <c r="AL52" s="145"/>
      <c r="AM52" s="145">
        <f t="shared" si="31"/>
        <v>0</v>
      </c>
      <c r="AN52" s="145">
        <f t="shared" si="31"/>
        <v>0</v>
      </c>
      <c r="AO52" s="145">
        <f t="shared" si="31"/>
        <v>0</v>
      </c>
      <c r="AP52" s="145">
        <f t="shared" si="31"/>
        <v>0</v>
      </c>
      <c r="AQ52" s="145">
        <f t="shared" si="31"/>
        <v>0</v>
      </c>
      <c r="AR52" s="145">
        <f t="shared" si="31"/>
        <v>0</v>
      </c>
      <c r="AS52" s="145">
        <f t="shared" si="31"/>
        <v>0</v>
      </c>
      <c r="AT52" s="30">
        <f t="shared" si="32"/>
        <v>0</v>
      </c>
      <c r="AU52" s="145">
        <f t="shared" si="33"/>
        <v>0</v>
      </c>
      <c r="AV52" s="145"/>
      <c r="AW52" s="145"/>
      <c r="AX52" s="145"/>
      <c r="AY52" s="145">
        <f t="shared" si="34"/>
        <v>0</v>
      </c>
      <c r="AZ52" s="145">
        <f t="shared" si="34"/>
        <v>0</v>
      </c>
      <c r="BA52" s="145">
        <f t="shared" si="34"/>
        <v>0</v>
      </c>
      <c r="BB52" s="145">
        <f t="shared" si="34"/>
        <v>0</v>
      </c>
      <c r="BC52" s="145">
        <f t="shared" si="34"/>
        <v>0</v>
      </c>
      <c r="BD52" s="145">
        <f t="shared" si="34"/>
        <v>0</v>
      </c>
      <c r="BE52" s="30">
        <f t="shared" si="35"/>
        <v>0</v>
      </c>
      <c r="BF52" s="30"/>
      <c r="BG52" s="145">
        <f t="shared" si="36"/>
        <v>0</v>
      </c>
      <c r="BH52" s="145">
        <f t="shared" si="36"/>
        <v>0</v>
      </c>
      <c r="BI52" s="145">
        <f t="shared" si="36"/>
        <v>0</v>
      </c>
      <c r="BJ52" s="145">
        <f t="shared" si="36"/>
        <v>0</v>
      </c>
      <c r="BK52" s="145"/>
      <c r="BL52" s="145"/>
      <c r="BM52" s="145">
        <f t="shared" si="37"/>
        <v>0</v>
      </c>
      <c r="BN52" s="145"/>
      <c r="BO52" s="145"/>
      <c r="BP52" s="145">
        <f t="shared" si="38"/>
        <v>0</v>
      </c>
      <c r="BQ52" s="145">
        <f t="shared" si="38"/>
        <v>0</v>
      </c>
      <c r="BR52" s="145">
        <f t="shared" si="38"/>
        <v>0</v>
      </c>
      <c r="BS52" s="145">
        <f>BR16*BS$40</f>
        <v>0</v>
      </c>
      <c r="BT52" s="145">
        <f t="shared" si="38"/>
        <v>0</v>
      </c>
      <c r="BU52" s="145">
        <f t="shared" si="38"/>
        <v>42828000</v>
      </c>
      <c r="BV52" s="145">
        <f t="shared" si="38"/>
        <v>0</v>
      </c>
      <c r="BW52" s="145"/>
      <c r="BX52" s="145"/>
      <c r="BY52" s="145">
        <f t="shared" si="39"/>
        <v>0</v>
      </c>
      <c r="BZ52" s="145"/>
      <c r="CA52" s="145"/>
      <c r="CB52" s="145"/>
      <c r="CC52" s="145"/>
      <c r="CD52" s="145"/>
      <c r="CE52" s="145">
        <f t="shared" si="40"/>
        <v>33970560</v>
      </c>
      <c r="CF52" s="145">
        <f t="shared" si="40"/>
        <v>0</v>
      </c>
      <c r="CG52" s="145">
        <f t="shared" si="40"/>
        <v>0</v>
      </c>
      <c r="CH52" s="145">
        <f t="shared" si="40"/>
        <v>0</v>
      </c>
      <c r="CI52" s="145">
        <f t="shared" si="40"/>
        <v>0</v>
      </c>
      <c r="CJ52" s="145"/>
      <c r="CK52" s="145">
        <f t="shared" si="41"/>
        <v>0</v>
      </c>
      <c r="CL52" s="145">
        <f t="shared" si="41"/>
        <v>0</v>
      </c>
      <c r="CM52" s="145">
        <f t="shared" si="41"/>
        <v>0</v>
      </c>
      <c r="CN52" s="145">
        <f>CM16*CN$40</f>
        <v>0</v>
      </c>
      <c r="CO52" s="145">
        <f t="shared" ref="CO52:CP67" si="42">CO17*CO$40</f>
        <v>0</v>
      </c>
      <c r="CP52" s="145">
        <f t="shared" si="42"/>
        <v>0</v>
      </c>
      <c r="CQ52" s="145"/>
      <c r="CR52" s="145"/>
      <c r="CS52" s="145"/>
      <c r="CT52" s="145"/>
      <c r="CU52" s="145"/>
      <c r="CV52" s="145"/>
      <c r="CW52" s="145"/>
      <c r="CX52" s="145"/>
      <c r="CY52" s="77" t="e">
        <f>AH52+#REF!+BG52+BQ52+BV52</f>
        <v>#REF!</v>
      </c>
    </row>
    <row r="53" spans="2:103" s="31" customFormat="1" ht="14.15" hidden="1" customHeight="1">
      <c r="B53" s="228">
        <f t="shared" si="20"/>
        <v>45149</v>
      </c>
      <c r="C53" s="145">
        <f t="shared" si="21"/>
        <v>0</v>
      </c>
      <c r="D53" s="145"/>
      <c r="E53" s="145"/>
      <c r="F53" s="145"/>
      <c r="G53" s="145">
        <f t="shared" si="22"/>
        <v>0</v>
      </c>
      <c r="H53" s="145">
        <f t="shared" si="22"/>
        <v>0</v>
      </c>
      <c r="I53" s="145">
        <f t="shared" si="22"/>
        <v>0</v>
      </c>
      <c r="J53" s="145">
        <f t="shared" si="22"/>
        <v>0</v>
      </c>
      <c r="K53" s="145">
        <f t="shared" si="22"/>
        <v>0</v>
      </c>
      <c r="L53" s="145">
        <f t="shared" si="23"/>
        <v>0</v>
      </c>
      <c r="M53" s="145">
        <f t="shared" si="24"/>
        <v>0</v>
      </c>
      <c r="N53" s="145"/>
      <c r="O53" s="145">
        <f t="shared" si="24"/>
        <v>0</v>
      </c>
      <c r="P53" s="145"/>
      <c r="Q53" s="145">
        <f t="shared" si="24"/>
        <v>0</v>
      </c>
      <c r="R53" s="145"/>
      <c r="S53" s="145">
        <f t="shared" si="25"/>
        <v>0</v>
      </c>
      <c r="T53" s="145">
        <f t="shared" si="25"/>
        <v>0</v>
      </c>
      <c r="U53" s="145">
        <f t="shared" si="25"/>
        <v>0</v>
      </c>
      <c r="V53" s="145">
        <f t="shared" si="25"/>
        <v>0</v>
      </c>
      <c r="W53" s="145">
        <f t="shared" si="25"/>
        <v>0</v>
      </c>
      <c r="X53" s="145">
        <f t="shared" si="25"/>
        <v>0</v>
      </c>
      <c r="Y53" s="145">
        <f t="shared" si="26"/>
        <v>0</v>
      </c>
      <c r="Z53" s="145">
        <f t="shared" si="27"/>
        <v>0</v>
      </c>
      <c r="AA53" s="145">
        <f t="shared" si="27"/>
        <v>0</v>
      </c>
      <c r="AB53" s="145">
        <f t="shared" si="27"/>
        <v>0</v>
      </c>
      <c r="AC53" s="145">
        <f t="shared" si="27"/>
        <v>0</v>
      </c>
      <c r="AD53" s="145">
        <f t="shared" si="27"/>
        <v>0</v>
      </c>
      <c r="AE53" s="145">
        <f t="shared" si="27"/>
        <v>0</v>
      </c>
      <c r="AF53" s="145"/>
      <c r="AG53" s="145">
        <f t="shared" si="28"/>
        <v>0</v>
      </c>
      <c r="AH53" s="145">
        <f t="shared" si="29"/>
        <v>0</v>
      </c>
      <c r="AI53" s="145">
        <f t="shared" si="30"/>
        <v>0</v>
      </c>
      <c r="AJ53" s="145"/>
      <c r="AK53" s="145"/>
      <c r="AL53" s="145"/>
      <c r="AM53" s="145">
        <f t="shared" si="31"/>
        <v>0</v>
      </c>
      <c r="AN53" s="145">
        <f t="shared" si="31"/>
        <v>0</v>
      </c>
      <c r="AO53" s="145">
        <f t="shared" si="31"/>
        <v>0</v>
      </c>
      <c r="AP53" s="145">
        <f t="shared" si="31"/>
        <v>0</v>
      </c>
      <c r="AQ53" s="145">
        <f t="shared" si="31"/>
        <v>0</v>
      </c>
      <c r="AR53" s="145">
        <f t="shared" si="31"/>
        <v>0</v>
      </c>
      <c r="AS53" s="145">
        <f t="shared" si="31"/>
        <v>0</v>
      </c>
      <c r="AT53" s="30">
        <f t="shared" si="32"/>
        <v>0</v>
      </c>
      <c r="AU53" s="145">
        <f t="shared" si="33"/>
        <v>0</v>
      </c>
      <c r="AV53" s="145"/>
      <c r="AW53" s="145"/>
      <c r="AX53" s="145"/>
      <c r="AY53" s="145">
        <f t="shared" si="34"/>
        <v>0</v>
      </c>
      <c r="AZ53" s="145">
        <f t="shared" si="34"/>
        <v>0</v>
      </c>
      <c r="BA53" s="145">
        <f t="shared" si="34"/>
        <v>0</v>
      </c>
      <c r="BB53" s="145">
        <f t="shared" si="34"/>
        <v>0</v>
      </c>
      <c r="BC53" s="145">
        <f t="shared" si="34"/>
        <v>0</v>
      </c>
      <c r="BD53" s="145">
        <f t="shared" si="34"/>
        <v>0</v>
      </c>
      <c r="BE53" s="30">
        <f t="shared" si="35"/>
        <v>0</v>
      </c>
      <c r="BF53" s="30"/>
      <c r="BG53" s="145">
        <f t="shared" si="36"/>
        <v>0</v>
      </c>
      <c r="BH53" s="145">
        <f t="shared" si="36"/>
        <v>0</v>
      </c>
      <c r="BI53" s="145">
        <f t="shared" si="36"/>
        <v>0</v>
      </c>
      <c r="BJ53" s="145">
        <f t="shared" si="36"/>
        <v>0</v>
      </c>
      <c r="BK53" s="145"/>
      <c r="BL53" s="145"/>
      <c r="BM53" s="145">
        <f t="shared" si="37"/>
        <v>0</v>
      </c>
      <c r="BN53" s="145"/>
      <c r="BO53" s="145"/>
      <c r="BP53" s="145">
        <f t="shared" si="38"/>
        <v>0</v>
      </c>
      <c r="BQ53" s="145">
        <f t="shared" si="38"/>
        <v>0</v>
      </c>
      <c r="BR53" s="145">
        <f t="shared" si="38"/>
        <v>0</v>
      </c>
      <c r="BS53" s="145">
        <f t="shared" si="38"/>
        <v>0</v>
      </c>
      <c r="BT53" s="145">
        <f t="shared" si="38"/>
        <v>0</v>
      </c>
      <c r="BU53" s="145">
        <f t="shared" si="38"/>
        <v>39050880</v>
      </c>
      <c r="BV53" s="145">
        <f t="shared" si="38"/>
        <v>0</v>
      </c>
      <c r="BW53" s="145"/>
      <c r="BX53" s="145"/>
      <c r="BY53" s="145">
        <f t="shared" si="39"/>
        <v>0</v>
      </c>
      <c r="BZ53" s="145"/>
      <c r="CA53" s="145"/>
      <c r="CB53" s="145"/>
      <c r="CC53" s="145"/>
      <c r="CD53" s="145"/>
      <c r="CE53" s="145">
        <f t="shared" si="40"/>
        <v>28928160.000000004</v>
      </c>
      <c r="CF53" s="145">
        <f t="shared" si="40"/>
        <v>0</v>
      </c>
      <c r="CG53" s="145">
        <f t="shared" si="40"/>
        <v>0</v>
      </c>
      <c r="CH53" s="145">
        <f t="shared" si="40"/>
        <v>0</v>
      </c>
      <c r="CI53" s="145">
        <f t="shared" si="40"/>
        <v>0</v>
      </c>
      <c r="CJ53" s="145"/>
      <c r="CK53" s="145">
        <f t="shared" si="41"/>
        <v>0</v>
      </c>
      <c r="CL53" s="145">
        <f t="shared" si="41"/>
        <v>0</v>
      </c>
      <c r="CM53" s="145">
        <f t="shared" si="41"/>
        <v>0</v>
      </c>
      <c r="CN53" s="145">
        <f t="shared" si="41"/>
        <v>0</v>
      </c>
      <c r="CO53" s="145">
        <f t="shared" si="42"/>
        <v>0</v>
      </c>
      <c r="CP53" s="145">
        <f t="shared" si="42"/>
        <v>0</v>
      </c>
      <c r="CQ53" s="145"/>
      <c r="CR53" s="145"/>
      <c r="CS53" s="145"/>
      <c r="CT53" s="145"/>
      <c r="CU53" s="145"/>
      <c r="CV53" s="145"/>
      <c r="CW53" s="145"/>
      <c r="CX53" s="145"/>
      <c r="CY53" s="77" t="e">
        <f>AH53+#REF!+BG53+BQ53+BV53</f>
        <v>#REF!</v>
      </c>
    </row>
    <row r="54" spans="2:103" s="31" customFormat="1" ht="14.15" hidden="1" customHeight="1">
      <c r="B54" s="228">
        <f t="shared" si="20"/>
        <v>45150</v>
      </c>
      <c r="C54" s="145">
        <f t="shared" si="21"/>
        <v>0</v>
      </c>
      <c r="D54" s="145"/>
      <c r="E54" s="145"/>
      <c r="F54" s="145"/>
      <c r="G54" s="145">
        <f t="shared" si="22"/>
        <v>0</v>
      </c>
      <c r="H54" s="145">
        <f t="shared" si="22"/>
        <v>0</v>
      </c>
      <c r="I54" s="145">
        <f t="shared" si="22"/>
        <v>0</v>
      </c>
      <c r="J54" s="145">
        <f t="shared" si="22"/>
        <v>0</v>
      </c>
      <c r="K54" s="145">
        <f t="shared" si="22"/>
        <v>0</v>
      </c>
      <c r="L54" s="145">
        <f t="shared" si="23"/>
        <v>0</v>
      </c>
      <c r="M54" s="145">
        <f t="shared" si="24"/>
        <v>0</v>
      </c>
      <c r="N54" s="145"/>
      <c r="O54" s="145">
        <f t="shared" si="24"/>
        <v>0</v>
      </c>
      <c r="P54" s="145"/>
      <c r="Q54" s="145">
        <f t="shared" si="24"/>
        <v>0</v>
      </c>
      <c r="R54" s="145"/>
      <c r="S54" s="145">
        <f t="shared" si="25"/>
        <v>0</v>
      </c>
      <c r="T54" s="145">
        <f t="shared" si="25"/>
        <v>0</v>
      </c>
      <c r="U54" s="145">
        <f t="shared" si="25"/>
        <v>0</v>
      </c>
      <c r="V54" s="145">
        <f t="shared" si="25"/>
        <v>0</v>
      </c>
      <c r="W54" s="145">
        <f t="shared" si="25"/>
        <v>0</v>
      </c>
      <c r="X54" s="145">
        <f t="shared" si="25"/>
        <v>0</v>
      </c>
      <c r="Y54" s="145">
        <f t="shared" si="26"/>
        <v>0</v>
      </c>
      <c r="Z54" s="145">
        <f t="shared" si="27"/>
        <v>0</v>
      </c>
      <c r="AA54" s="145">
        <f t="shared" si="27"/>
        <v>0</v>
      </c>
      <c r="AB54" s="145">
        <f t="shared" si="27"/>
        <v>0</v>
      </c>
      <c r="AC54" s="145">
        <f t="shared" si="27"/>
        <v>0</v>
      </c>
      <c r="AD54" s="145">
        <f t="shared" si="27"/>
        <v>0</v>
      </c>
      <c r="AE54" s="145">
        <f t="shared" si="27"/>
        <v>0</v>
      </c>
      <c r="AF54" s="145"/>
      <c r="AG54" s="145">
        <f t="shared" si="28"/>
        <v>0</v>
      </c>
      <c r="AH54" s="145">
        <f t="shared" si="29"/>
        <v>0</v>
      </c>
      <c r="AI54" s="145">
        <f t="shared" si="30"/>
        <v>0</v>
      </c>
      <c r="AJ54" s="145"/>
      <c r="AK54" s="145"/>
      <c r="AL54" s="145"/>
      <c r="AM54" s="145">
        <f t="shared" si="31"/>
        <v>0</v>
      </c>
      <c r="AN54" s="145">
        <f t="shared" si="31"/>
        <v>0</v>
      </c>
      <c r="AO54" s="145">
        <f t="shared" si="31"/>
        <v>0</v>
      </c>
      <c r="AP54" s="145">
        <f t="shared" si="31"/>
        <v>0</v>
      </c>
      <c r="AQ54" s="145">
        <f t="shared" si="31"/>
        <v>0</v>
      </c>
      <c r="AR54" s="145">
        <f t="shared" si="31"/>
        <v>0</v>
      </c>
      <c r="AS54" s="145">
        <f t="shared" si="31"/>
        <v>0</v>
      </c>
      <c r="AT54" s="30">
        <f t="shared" si="32"/>
        <v>0</v>
      </c>
      <c r="AU54" s="145">
        <f t="shared" si="33"/>
        <v>0</v>
      </c>
      <c r="AV54" s="145"/>
      <c r="AW54" s="145"/>
      <c r="AX54" s="145"/>
      <c r="AY54" s="145">
        <f t="shared" si="34"/>
        <v>0</v>
      </c>
      <c r="AZ54" s="145">
        <f t="shared" si="34"/>
        <v>0</v>
      </c>
      <c r="BA54" s="145">
        <f t="shared" si="34"/>
        <v>0</v>
      </c>
      <c r="BB54" s="145">
        <f t="shared" si="34"/>
        <v>0</v>
      </c>
      <c r="BC54" s="145">
        <f t="shared" si="34"/>
        <v>0</v>
      </c>
      <c r="BD54" s="145">
        <f t="shared" si="34"/>
        <v>0</v>
      </c>
      <c r="BE54" s="30">
        <f t="shared" si="35"/>
        <v>0</v>
      </c>
      <c r="BF54" s="30"/>
      <c r="BG54" s="145">
        <f t="shared" si="36"/>
        <v>0</v>
      </c>
      <c r="BH54" s="145">
        <f t="shared" si="36"/>
        <v>0</v>
      </c>
      <c r="BI54" s="145">
        <f t="shared" si="36"/>
        <v>0</v>
      </c>
      <c r="BJ54" s="145">
        <f t="shared" si="36"/>
        <v>0</v>
      </c>
      <c r="BK54" s="145"/>
      <c r="BL54" s="145"/>
      <c r="BM54" s="145">
        <f t="shared" si="37"/>
        <v>0</v>
      </c>
      <c r="BN54" s="145"/>
      <c r="BO54" s="145"/>
      <c r="BP54" s="145">
        <f t="shared" si="38"/>
        <v>0</v>
      </c>
      <c r="BQ54" s="145">
        <f t="shared" si="38"/>
        <v>0</v>
      </c>
      <c r="BR54" s="145">
        <f t="shared" si="38"/>
        <v>0</v>
      </c>
      <c r="BS54" s="145">
        <f t="shared" si="38"/>
        <v>0</v>
      </c>
      <c r="BT54" s="145">
        <f t="shared" si="38"/>
        <v>0</v>
      </c>
      <c r="BU54" s="145">
        <f t="shared" si="38"/>
        <v>37260960</v>
      </c>
      <c r="BV54" s="145">
        <f t="shared" si="38"/>
        <v>0</v>
      </c>
      <c r="BW54" s="145"/>
      <c r="BX54" s="145"/>
      <c r="BY54" s="145">
        <f t="shared" si="39"/>
        <v>0</v>
      </c>
      <c r="BZ54" s="145"/>
      <c r="CA54" s="145"/>
      <c r="CB54" s="145"/>
      <c r="CC54" s="145"/>
      <c r="CD54" s="145"/>
      <c r="CE54" s="145">
        <f t="shared" si="40"/>
        <v>34517760</v>
      </c>
      <c r="CF54" s="145">
        <f t="shared" si="40"/>
        <v>0</v>
      </c>
      <c r="CG54" s="145">
        <f t="shared" si="40"/>
        <v>0</v>
      </c>
      <c r="CH54" s="145">
        <f t="shared" si="40"/>
        <v>0</v>
      </c>
      <c r="CI54" s="145">
        <f t="shared" si="40"/>
        <v>0</v>
      </c>
      <c r="CJ54" s="145"/>
      <c r="CK54" s="145">
        <f t="shared" si="41"/>
        <v>0</v>
      </c>
      <c r="CL54" s="145">
        <f t="shared" si="41"/>
        <v>0</v>
      </c>
      <c r="CM54" s="145">
        <f t="shared" si="41"/>
        <v>0</v>
      </c>
      <c r="CN54" s="145">
        <f t="shared" si="41"/>
        <v>0</v>
      </c>
      <c r="CO54" s="145">
        <f t="shared" si="42"/>
        <v>0</v>
      </c>
      <c r="CP54" s="145">
        <f t="shared" si="42"/>
        <v>0</v>
      </c>
      <c r="CQ54" s="145"/>
      <c r="CR54" s="145"/>
      <c r="CS54" s="145"/>
      <c r="CT54" s="145"/>
      <c r="CU54" s="145"/>
      <c r="CV54" s="145"/>
      <c r="CW54" s="145"/>
      <c r="CX54" s="145"/>
      <c r="CY54" s="77" t="e">
        <f>AH54+#REF!+BG54+BQ54+BV54</f>
        <v>#REF!</v>
      </c>
    </row>
    <row r="55" spans="2:103" s="31" customFormat="1" ht="14.15" hidden="1" customHeight="1">
      <c r="B55" s="228">
        <f t="shared" si="20"/>
        <v>45151</v>
      </c>
      <c r="C55" s="145">
        <f t="shared" si="21"/>
        <v>0</v>
      </c>
      <c r="D55" s="145"/>
      <c r="E55" s="145"/>
      <c r="F55" s="145"/>
      <c r="G55" s="145">
        <f t="shared" si="22"/>
        <v>0</v>
      </c>
      <c r="H55" s="145">
        <f t="shared" si="22"/>
        <v>0</v>
      </c>
      <c r="I55" s="145">
        <f t="shared" si="22"/>
        <v>0</v>
      </c>
      <c r="J55" s="145">
        <f t="shared" si="22"/>
        <v>0</v>
      </c>
      <c r="K55" s="145">
        <f t="shared" si="22"/>
        <v>0</v>
      </c>
      <c r="L55" s="145">
        <f t="shared" si="23"/>
        <v>0</v>
      </c>
      <c r="M55" s="145">
        <f t="shared" si="24"/>
        <v>0</v>
      </c>
      <c r="N55" s="145"/>
      <c r="O55" s="145">
        <f t="shared" si="24"/>
        <v>0</v>
      </c>
      <c r="P55" s="145"/>
      <c r="Q55" s="145">
        <f t="shared" si="24"/>
        <v>0</v>
      </c>
      <c r="R55" s="145"/>
      <c r="S55" s="145">
        <f t="shared" si="25"/>
        <v>0</v>
      </c>
      <c r="T55" s="145">
        <f t="shared" si="25"/>
        <v>0</v>
      </c>
      <c r="U55" s="145">
        <f t="shared" si="25"/>
        <v>0</v>
      </c>
      <c r="V55" s="145">
        <f t="shared" si="25"/>
        <v>0</v>
      </c>
      <c r="W55" s="145">
        <f t="shared" si="25"/>
        <v>0</v>
      </c>
      <c r="X55" s="145">
        <f t="shared" si="25"/>
        <v>0</v>
      </c>
      <c r="Y55" s="145">
        <f t="shared" si="26"/>
        <v>0</v>
      </c>
      <c r="Z55" s="145">
        <f t="shared" si="27"/>
        <v>0</v>
      </c>
      <c r="AA55" s="145">
        <f t="shared" si="27"/>
        <v>0</v>
      </c>
      <c r="AB55" s="145">
        <f t="shared" si="27"/>
        <v>0</v>
      </c>
      <c r="AC55" s="145">
        <f t="shared" si="27"/>
        <v>0</v>
      </c>
      <c r="AD55" s="145">
        <f t="shared" si="27"/>
        <v>0</v>
      </c>
      <c r="AE55" s="145">
        <f t="shared" si="27"/>
        <v>0</v>
      </c>
      <c r="AF55" s="145"/>
      <c r="AG55" s="145">
        <f t="shared" si="28"/>
        <v>0</v>
      </c>
      <c r="AH55" s="145">
        <f t="shared" si="29"/>
        <v>0</v>
      </c>
      <c r="AI55" s="145">
        <f t="shared" si="30"/>
        <v>0</v>
      </c>
      <c r="AJ55" s="145"/>
      <c r="AK55" s="145"/>
      <c r="AL55" s="145"/>
      <c r="AM55" s="145">
        <f t="shared" si="31"/>
        <v>0</v>
      </c>
      <c r="AN55" s="145">
        <f t="shared" si="31"/>
        <v>0</v>
      </c>
      <c r="AO55" s="145">
        <f t="shared" si="31"/>
        <v>0</v>
      </c>
      <c r="AP55" s="145">
        <f t="shared" si="31"/>
        <v>0</v>
      </c>
      <c r="AQ55" s="145">
        <f t="shared" si="31"/>
        <v>0</v>
      </c>
      <c r="AR55" s="145">
        <f t="shared" si="31"/>
        <v>0</v>
      </c>
      <c r="AS55" s="145">
        <f t="shared" si="31"/>
        <v>0</v>
      </c>
      <c r="AT55" s="30">
        <f t="shared" si="32"/>
        <v>0</v>
      </c>
      <c r="AU55" s="145">
        <f t="shared" si="33"/>
        <v>0</v>
      </c>
      <c r="AV55" s="145"/>
      <c r="AW55" s="145"/>
      <c r="AX55" s="145"/>
      <c r="AY55" s="145">
        <f t="shared" si="34"/>
        <v>0</v>
      </c>
      <c r="AZ55" s="145">
        <f t="shared" si="34"/>
        <v>0</v>
      </c>
      <c r="BA55" s="145">
        <f t="shared" si="34"/>
        <v>0</v>
      </c>
      <c r="BB55" s="145">
        <f t="shared" si="34"/>
        <v>0</v>
      </c>
      <c r="BC55" s="145">
        <f t="shared" si="34"/>
        <v>0</v>
      </c>
      <c r="BD55" s="145">
        <f t="shared" si="34"/>
        <v>0</v>
      </c>
      <c r="BE55" s="30">
        <f t="shared" si="35"/>
        <v>0</v>
      </c>
      <c r="BF55" s="30"/>
      <c r="BG55" s="145">
        <f t="shared" si="36"/>
        <v>0</v>
      </c>
      <c r="BH55" s="145">
        <f t="shared" si="36"/>
        <v>0</v>
      </c>
      <c r="BI55" s="145">
        <f t="shared" si="36"/>
        <v>0</v>
      </c>
      <c r="BJ55" s="145">
        <f t="shared" si="36"/>
        <v>0</v>
      </c>
      <c r="BK55" s="145"/>
      <c r="BL55" s="145"/>
      <c r="BM55" s="145">
        <f t="shared" si="37"/>
        <v>0</v>
      </c>
      <c r="BN55" s="145"/>
      <c r="BO55" s="145"/>
      <c r="BP55" s="145">
        <f t="shared" si="38"/>
        <v>0</v>
      </c>
      <c r="BQ55" s="145">
        <f t="shared" si="38"/>
        <v>0</v>
      </c>
      <c r="BR55" s="145">
        <f t="shared" si="38"/>
        <v>0</v>
      </c>
      <c r="BS55" s="145">
        <f t="shared" si="38"/>
        <v>0</v>
      </c>
      <c r="BT55" s="145">
        <f t="shared" si="38"/>
        <v>0</v>
      </c>
      <c r="BU55" s="145">
        <f t="shared" si="38"/>
        <v>23012640</v>
      </c>
      <c r="BV55" s="145">
        <f t="shared" si="38"/>
        <v>0</v>
      </c>
      <c r="BW55" s="145"/>
      <c r="BX55" s="145"/>
      <c r="BY55" s="145">
        <f t="shared" si="39"/>
        <v>0</v>
      </c>
      <c r="BZ55" s="145"/>
      <c r="CA55" s="145"/>
      <c r="CB55" s="145"/>
      <c r="CC55" s="145"/>
      <c r="CD55" s="145"/>
      <c r="CE55" s="145">
        <f t="shared" si="40"/>
        <v>13214879.999999998</v>
      </c>
      <c r="CF55" s="145">
        <f t="shared" si="40"/>
        <v>0</v>
      </c>
      <c r="CG55" s="145">
        <f t="shared" si="40"/>
        <v>0</v>
      </c>
      <c r="CH55" s="145">
        <f t="shared" si="40"/>
        <v>0</v>
      </c>
      <c r="CI55" s="145">
        <f t="shared" si="40"/>
        <v>0</v>
      </c>
      <c r="CJ55" s="145"/>
      <c r="CK55" s="145">
        <f t="shared" si="41"/>
        <v>0</v>
      </c>
      <c r="CL55" s="145">
        <f t="shared" si="41"/>
        <v>0</v>
      </c>
      <c r="CM55" s="145">
        <f t="shared" si="41"/>
        <v>0</v>
      </c>
      <c r="CN55" s="145">
        <f t="shared" si="41"/>
        <v>0</v>
      </c>
      <c r="CO55" s="145">
        <f t="shared" si="42"/>
        <v>0</v>
      </c>
      <c r="CP55" s="145">
        <f t="shared" si="42"/>
        <v>0</v>
      </c>
      <c r="CQ55" s="145"/>
      <c r="CR55" s="145"/>
      <c r="CS55" s="145"/>
      <c r="CT55" s="145"/>
      <c r="CU55" s="145"/>
      <c r="CV55" s="145"/>
      <c r="CW55" s="145"/>
      <c r="CX55" s="145"/>
      <c r="CY55" s="77" t="e">
        <f>AH55+#REF!+BG55+BQ55+BV55</f>
        <v>#REF!</v>
      </c>
    </row>
    <row r="56" spans="2:103" s="31" customFormat="1" ht="14.15" hidden="1" customHeight="1">
      <c r="B56" s="228">
        <f t="shared" si="20"/>
        <v>45152</v>
      </c>
      <c r="C56" s="145">
        <f t="shared" si="21"/>
        <v>0</v>
      </c>
      <c r="D56" s="145"/>
      <c r="E56" s="145"/>
      <c r="F56" s="145"/>
      <c r="G56" s="145">
        <f t="shared" si="22"/>
        <v>0</v>
      </c>
      <c r="H56" s="145">
        <f t="shared" si="22"/>
        <v>0</v>
      </c>
      <c r="I56" s="145">
        <f t="shared" si="22"/>
        <v>0</v>
      </c>
      <c r="J56" s="145">
        <f t="shared" si="22"/>
        <v>0</v>
      </c>
      <c r="K56" s="145">
        <f t="shared" si="22"/>
        <v>0</v>
      </c>
      <c r="L56" s="145">
        <f t="shared" si="23"/>
        <v>0</v>
      </c>
      <c r="M56" s="145">
        <f t="shared" si="24"/>
        <v>0</v>
      </c>
      <c r="N56" s="145"/>
      <c r="O56" s="145">
        <f t="shared" si="24"/>
        <v>0</v>
      </c>
      <c r="P56" s="145"/>
      <c r="Q56" s="145">
        <f t="shared" si="24"/>
        <v>0</v>
      </c>
      <c r="R56" s="145"/>
      <c r="S56" s="145">
        <f t="shared" si="25"/>
        <v>0</v>
      </c>
      <c r="T56" s="145">
        <f t="shared" si="25"/>
        <v>0</v>
      </c>
      <c r="U56" s="145">
        <f t="shared" si="25"/>
        <v>0</v>
      </c>
      <c r="V56" s="145">
        <f t="shared" si="25"/>
        <v>0</v>
      </c>
      <c r="W56" s="145">
        <f t="shared" si="25"/>
        <v>0</v>
      </c>
      <c r="X56" s="145">
        <f t="shared" si="25"/>
        <v>0</v>
      </c>
      <c r="Y56" s="145">
        <f t="shared" si="26"/>
        <v>0</v>
      </c>
      <c r="Z56" s="145">
        <f t="shared" si="27"/>
        <v>0</v>
      </c>
      <c r="AA56" s="145">
        <f t="shared" si="27"/>
        <v>0</v>
      </c>
      <c r="AB56" s="145">
        <f t="shared" si="27"/>
        <v>0</v>
      </c>
      <c r="AC56" s="145">
        <f t="shared" si="27"/>
        <v>0</v>
      </c>
      <c r="AD56" s="145">
        <f t="shared" si="27"/>
        <v>0</v>
      </c>
      <c r="AE56" s="145">
        <f t="shared" si="27"/>
        <v>0</v>
      </c>
      <c r="AF56" s="145"/>
      <c r="AG56" s="145">
        <f t="shared" si="28"/>
        <v>0</v>
      </c>
      <c r="AH56" s="145">
        <f t="shared" si="29"/>
        <v>0</v>
      </c>
      <c r="AI56" s="145">
        <f t="shared" si="30"/>
        <v>0</v>
      </c>
      <c r="AJ56" s="145"/>
      <c r="AK56" s="145"/>
      <c r="AL56" s="145"/>
      <c r="AM56" s="145">
        <f t="shared" si="31"/>
        <v>0</v>
      </c>
      <c r="AN56" s="145">
        <f t="shared" si="31"/>
        <v>0</v>
      </c>
      <c r="AO56" s="145">
        <f t="shared" si="31"/>
        <v>0</v>
      </c>
      <c r="AP56" s="145">
        <f t="shared" si="31"/>
        <v>0</v>
      </c>
      <c r="AQ56" s="145">
        <f t="shared" si="31"/>
        <v>0</v>
      </c>
      <c r="AR56" s="145">
        <f t="shared" si="31"/>
        <v>0</v>
      </c>
      <c r="AS56" s="145">
        <f t="shared" si="31"/>
        <v>0</v>
      </c>
      <c r="AT56" s="30">
        <f t="shared" si="32"/>
        <v>0</v>
      </c>
      <c r="AU56" s="145">
        <f t="shared" si="33"/>
        <v>0</v>
      </c>
      <c r="AV56" s="145"/>
      <c r="AW56" s="145"/>
      <c r="AX56" s="145"/>
      <c r="AY56" s="145">
        <f t="shared" si="34"/>
        <v>0</v>
      </c>
      <c r="AZ56" s="145">
        <f t="shared" si="34"/>
        <v>0</v>
      </c>
      <c r="BA56" s="145">
        <f t="shared" si="34"/>
        <v>0</v>
      </c>
      <c r="BB56" s="145">
        <f t="shared" si="34"/>
        <v>0</v>
      </c>
      <c r="BC56" s="145">
        <f t="shared" si="34"/>
        <v>0</v>
      </c>
      <c r="BD56" s="145">
        <f t="shared" si="34"/>
        <v>0</v>
      </c>
      <c r="BE56" s="30">
        <f t="shared" si="35"/>
        <v>0</v>
      </c>
      <c r="BF56" s="30"/>
      <c r="BG56" s="145">
        <f t="shared" si="36"/>
        <v>0</v>
      </c>
      <c r="BH56" s="145">
        <f t="shared" si="36"/>
        <v>0</v>
      </c>
      <c r="BI56" s="145">
        <f t="shared" si="36"/>
        <v>0</v>
      </c>
      <c r="BJ56" s="145">
        <f t="shared" si="36"/>
        <v>0</v>
      </c>
      <c r="BK56" s="145"/>
      <c r="BL56" s="145"/>
      <c r="BM56" s="145">
        <f t="shared" si="37"/>
        <v>0</v>
      </c>
      <c r="BN56" s="145"/>
      <c r="BO56" s="145"/>
      <c r="BP56" s="145">
        <f t="shared" si="38"/>
        <v>0</v>
      </c>
      <c r="BQ56" s="145">
        <f t="shared" si="38"/>
        <v>0</v>
      </c>
      <c r="BR56" s="145">
        <f t="shared" si="38"/>
        <v>0</v>
      </c>
      <c r="BS56" s="145">
        <f t="shared" si="38"/>
        <v>0</v>
      </c>
      <c r="BT56" s="145">
        <f t="shared" si="38"/>
        <v>0</v>
      </c>
      <c r="BU56" s="145">
        <f t="shared" si="38"/>
        <v>24512160</v>
      </c>
      <c r="BV56" s="145">
        <f t="shared" si="38"/>
        <v>0</v>
      </c>
      <c r="BW56" s="145"/>
      <c r="BX56" s="145"/>
      <c r="BY56" s="145">
        <f t="shared" si="39"/>
        <v>0</v>
      </c>
      <c r="BZ56" s="145"/>
      <c r="CA56" s="145"/>
      <c r="CB56" s="145"/>
      <c r="CC56" s="145"/>
      <c r="CD56" s="145"/>
      <c r="CE56" s="145">
        <f t="shared" si="40"/>
        <v>19605120</v>
      </c>
      <c r="CF56" s="145">
        <f t="shared" si="40"/>
        <v>0</v>
      </c>
      <c r="CG56" s="145">
        <f t="shared" si="40"/>
        <v>0</v>
      </c>
      <c r="CH56" s="145">
        <f t="shared" si="40"/>
        <v>0</v>
      </c>
      <c r="CI56" s="145">
        <f t="shared" si="40"/>
        <v>0</v>
      </c>
      <c r="CJ56" s="145"/>
      <c r="CK56" s="145">
        <f t="shared" si="41"/>
        <v>0</v>
      </c>
      <c r="CL56" s="145">
        <f t="shared" si="41"/>
        <v>0</v>
      </c>
      <c r="CM56" s="145">
        <f t="shared" si="41"/>
        <v>0</v>
      </c>
      <c r="CN56" s="145">
        <f t="shared" si="41"/>
        <v>0</v>
      </c>
      <c r="CO56" s="145">
        <f t="shared" si="42"/>
        <v>0</v>
      </c>
      <c r="CP56" s="145">
        <f t="shared" si="42"/>
        <v>0</v>
      </c>
      <c r="CQ56" s="145"/>
      <c r="CR56" s="145"/>
      <c r="CS56" s="145"/>
      <c r="CT56" s="145"/>
      <c r="CU56" s="145"/>
      <c r="CV56" s="145"/>
      <c r="CW56" s="145"/>
      <c r="CX56" s="145"/>
      <c r="CY56" s="77" t="e">
        <f>AH56+#REF!+BG56+BQ56+BV56</f>
        <v>#REF!</v>
      </c>
    </row>
    <row r="57" spans="2:103" s="31" customFormat="1" ht="14.15" hidden="1" customHeight="1">
      <c r="B57" s="228">
        <f t="shared" si="20"/>
        <v>45153</v>
      </c>
      <c r="C57" s="145">
        <f t="shared" si="21"/>
        <v>0</v>
      </c>
      <c r="D57" s="145"/>
      <c r="E57" s="145"/>
      <c r="F57" s="145"/>
      <c r="G57" s="145">
        <f t="shared" si="22"/>
        <v>0</v>
      </c>
      <c r="H57" s="145">
        <f t="shared" si="22"/>
        <v>0</v>
      </c>
      <c r="I57" s="145">
        <f t="shared" si="22"/>
        <v>0</v>
      </c>
      <c r="J57" s="145">
        <f t="shared" si="22"/>
        <v>0</v>
      </c>
      <c r="K57" s="145">
        <f t="shared" si="22"/>
        <v>0</v>
      </c>
      <c r="L57" s="145">
        <f t="shared" si="23"/>
        <v>0</v>
      </c>
      <c r="M57" s="145">
        <f t="shared" si="24"/>
        <v>0</v>
      </c>
      <c r="N57" s="145"/>
      <c r="O57" s="145">
        <f t="shared" si="24"/>
        <v>0</v>
      </c>
      <c r="P57" s="145"/>
      <c r="Q57" s="145">
        <f t="shared" si="24"/>
        <v>0</v>
      </c>
      <c r="R57" s="145"/>
      <c r="S57" s="145">
        <f t="shared" si="25"/>
        <v>0</v>
      </c>
      <c r="T57" s="145">
        <f t="shared" si="25"/>
        <v>0</v>
      </c>
      <c r="U57" s="145">
        <f t="shared" si="25"/>
        <v>0</v>
      </c>
      <c r="V57" s="145">
        <f t="shared" si="25"/>
        <v>0</v>
      </c>
      <c r="W57" s="145">
        <f t="shared" si="25"/>
        <v>0</v>
      </c>
      <c r="X57" s="145">
        <f t="shared" si="25"/>
        <v>0</v>
      </c>
      <c r="Y57" s="145">
        <f t="shared" si="26"/>
        <v>0</v>
      </c>
      <c r="Z57" s="145">
        <f t="shared" si="27"/>
        <v>0</v>
      </c>
      <c r="AA57" s="145">
        <f t="shared" si="27"/>
        <v>0</v>
      </c>
      <c r="AB57" s="145">
        <f t="shared" si="27"/>
        <v>0</v>
      </c>
      <c r="AC57" s="145">
        <f t="shared" si="27"/>
        <v>0</v>
      </c>
      <c r="AD57" s="145">
        <f t="shared" si="27"/>
        <v>0</v>
      </c>
      <c r="AE57" s="145">
        <f t="shared" si="27"/>
        <v>0</v>
      </c>
      <c r="AF57" s="145"/>
      <c r="AG57" s="145">
        <f t="shared" si="28"/>
        <v>0</v>
      </c>
      <c r="AH57" s="145">
        <f t="shared" si="29"/>
        <v>0</v>
      </c>
      <c r="AI57" s="145">
        <f t="shared" si="30"/>
        <v>0</v>
      </c>
      <c r="AJ57" s="145"/>
      <c r="AK57" s="145"/>
      <c r="AL57" s="145"/>
      <c r="AM57" s="145">
        <f t="shared" si="31"/>
        <v>0</v>
      </c>
      <c r="AN57" s="145">
        <f t="shared" si="31"/>
        <v>0</v>
      </c>
      <c r="AO57" s="145">
        <f t="shared" si="31"/>
        <v>0</v>
      </c>
      <c r="AP57" s="145">
        <f t="shared" si="31"/>
        <v>0</v>
      </c>
      <c r="AQ57" s="145">
        <f t="shared" si="31"/>
        <v>0</v>
      </c>
      <c r="AR57" s="145">
        <f t="shared" si="31"/>
        <v>0</v>
      </c>
      <c r="AS57" s="145">
        <f t="shared" si="31"/>
        <v>0</v>
      </c>
      <c r="AT57" s="30">
        <f t="shared" si="32"/>
        <v>0</v>
      </c>
      <c r="AU57" s="145">
        <f t="shared" si="33"/>
        <v>0</v>
      </c>
      <c r="AV57" s="145"/>
      <c r="AW57" s="145"/>
      <c r="AX57" s="145"/>
      <c r="AY57" s="145">
        <f t="shared" si="34"/>
        <v>0</v>
      </c>
      <c r="AZ57" s="145">
        <f t="shared" si="34"/>
        <v>0</v>
      </c>
      <c r="BA57" s="145">
        <f t="shared" si="34"/>
        <v>0</v>
      </c>
      <c r="BB57" s="145">
        <f t="shared" si="34"/>
        <v>0</v>
      </c>
      <c r="BC57" s="145">
        <f t="shared" si="34"/>
        <v>0</v>
      </c>
      <c r="BD57" s="145">
        <f t="shared" si="34"/>
        <v>0</v>
      </c>
      <c r="BE57" s="30">
        <f t="shared" si="35"/>
        <v>0</v>
      </c>
      <c r="BF57" s="30"/>
      <c r="BG57" s="145">
        <f t="shared" si="36"/>
        <v>0</v>
      </c>
      <c r="BH57" s="145">
        <f t="shared" si="36"/>
        <v>0</v>
      </c>
      <c r="BI57" s="145">
        <f t="shared" si="36"/>
        <v>0</v>
      </c>
      <c r="BJ57" s="145">
        <f t="shared" si="36"/>
        <v>0</v>
      </c>
      <c r="BK57" s="145"/>
      <c r="BL57" s="145"/>
      <c r="BM57" s="145">
        <f t="shared" si="37"/>
        <v>0</v>
      </c>
      <c r="BN57" s="145"/>
      <c r="BO57" s="145"/>
      <c r="BP57" s="145">
        <f t="shared" si="38"/>
        <v>0</v>
      </c>
      <c r="BQ57" s="145">
        <f t="shared" si="38"/>
        <v>0</v>
      </c>
      <c r="BR57" s="145">
        <f t="shared" si="38"/>
        <v>0</v>
      </c>
      <c r="BS57" s="145">
        <f t="shared" si="38"/>
        <v>0</v>
      </c>
      <c r="BT57" s="145">
        <f t="shared" si="38"/>
        <v>0</v>
      </c>
      <c r="BU57" s="145">
        <f t="shared" si="38"/>
        <v>31382400.000000004</v>
      </c>
      <c r="BV57" s="145">
        <f t="shared" si="38"/>
        <v>0</v>
      </c>
      <c r="BW57" s="145"/>
      <c r="BX57" s="145"/>
      <c r="BY57" s="145">
        <f t="shared" si="39"/>
        <v>0</v>
      </c>
      <c r="BZ57" s="145"/>
      <c r="CA57" s="145"/>
      <c r="CB57" s="145"/>
      <c r="CC57" s="145"/>
      <c r="CD57" s="145"/>
      <c r="CE57" s="145">
        <f t="shared" si="40"/>
        <v>13051200.000000002</v>
      </c>
      <c r="CF57" s="145">
        <f t="shared" si="40"/>
        <v>0</v>
      </c>
      <c r="CG57" s="145">
        <f t="shared" si="40"/>
        <v>0</v>
      </c>
      <c r="CH57" s="145">
        <f t="shared" si="40"/>
        <v>0</v>
      </c>
      <c r="CI57" s="145">
        <f t="shared" si="40"/>
        <v>0</v>
      </c>
      <c r="CJ57" s="145"/>
      <c r="CK57" s="145">
        <f t="shared" si="41"/>
        <v>0</v>
      </c>
      <c r="CL57" s="145">
        <f t="shared" si="41"/>
        <v>0</v>
      </c>
      <c r="CM57" s="145">
        <f t="shared" si="41"/>
        <v>0</v>
      </c>
      <c r="CN57" s="145">
        <f t="shared" si="41"/>
        <v>0</v>
      </c>
      <c r="CO57" s="145">
        <f t="shared" si="42"/>
        <v>0</v>
      </c>
      <c r="CP57" s="145">
        <f t="shared" si="42"/>
        <v>0</v>
      </c>
      <c r="CQ57" s="145"/>
      <c r="CR57" s="145"/>
      <c r="CS57" s="145"/>
      <c r="CT57" s="145"/>
      <c r="CU57" s="145"/>
      <c r="CV57" s="145"/>
      <c r="CW57" s="145"/>
      <c r="CX57" s="145"/>
      <c r="CY57" s="77" t="e">
        <f>AH57+#REF!+BG57+BQ57+BV57</f>
        <v>#REF!</v>
      </c>
    </row>
    <row r="58" spans="2:103" s="31" customFormat="1" ht="14.15" hidden="1" customHeight="1">
      <c r="B58" s="228">
        <f t="shared" si="20"/>
        <v>45154</v>
      </c>
      <c r="C58" s="145">
        <f t="shared" si="21"/>
        <v>0</v>
      </c>
      <c r="D58" s="145"/>
      <c r="E58" s="145"/>
      <c r="F58" s="145"/>
      <c r="G58" s="145">
        <f t="shared" si="22"/>
        <v>0</v>
      </c>
      <c r="H58" s="145">
        <f t="shared" si="22"/>
        <v>0</v>
      </c>
      <c r="I58" s="145">
        <f t="shared" si="22"/>
        <v>0</v>
      </c>
      <c r="J58" s="145">
        <f t="shared" si="22"/>
        <v>0</v>
      </c>
      <c r="K58" s="145">
        <f t="shared" si="22"/>
        <v>0</v>
      </c>
      <c r="L58" s="145">
        <f t="shared" si="23"/>
        <v>0</v>
      </c>
      <c r="M58" s="145">
        <f t="shared" si="24"/>
        <v>0</v>
      </c>
      <c r="N58" s="145"/>
      <c r="O58" s="145">
        <f t="shared" si="24"/>
        <v>0</v>
      </c>
      <c r="P58" s="145"/>
      <c r="Q58" s="145">
        <f t="shared" si="24"/>
        <v>0</v>
      </c>
      <c r="R58" s="145"/>
      <c r="S58" s="145">
        <f t="shared" si="25"/>
        <v>0</v>
      </c>
      <c r="T58" s="145">
        <f t="shared" si="25"/>
        <v>0</v>
      </c>
      <c r="U58" s="145">
        <f t="shared" si="25"/>
        <v>0</v>
      </c>
      <c r="V58" s="145">
        <f t="shared" si="25"/>
        <v>0</v>
      </c>
      <c r="W58" s="145">
        <f t="shared" si="25"/>
        <v>0</v>
      </c>
      <c r="X58" s="145">
        <f t="shared" si="25"/>
        <v>0</v>
      </c>
      <c r="Y58" s="145">
        <f t="shared" si="26"/>
        <v>0</v>
      </c>
      <c r="Z58" s="145">
        <f t="shared" si="27"/>
        <v>0</v>
      </c>
      <c r="AA58" s="145">
        <f t="shared" si="27"/>
        <v>0</v>
      </c>
      <c r="AB58" s="145">
        <f t="shared" si="27"/>
        <v>0</v>
      </c>
      <c r="AC58" s="145">
        <f t="shared" si="27"/>
        <v>0</v>
      </c>
      <c r="AD58" s="145">
        <f t="shared" si="27"/>
        <v>0</v>
      </c>
      <c r="AE58" s="145">
        <f t="shared" si="27"/>
        <v>0</v>
      </c>
      <c r="AF58" s="145"/>
      <c r="AG58" s="145">
        <f t="shared" si="28"/>
        <v>0</v>
      </c>
      <c r="AH58" s="145">
        <f t="shared" si="29"/>
        <v>0</v>
      </c>
      <c r="AI58" s="145">
        <f t="shared" si="30"/>
        <v>0</v>
      </c>
      <c r="AJ58" s="145"/>
      <c r="AK58" s="145"/>
      <c r="AL58" s="145"/>
      <c r="AM58" s="145">
        <f t="shared" si="31"/>
        <v>0</v>
      </c>
      <c r="AN58" s="145">
        <f t="shared" si="31"/>
        <v>0</v>
      </c>
      <c r="AO58" s="145">
        <f t="shared" si="31"/>
        <v>0</v>
      </c>
      <c r="AP58" s="145">
        <f t="shared" si="31"/>
        <v>0</v>
      </c>
      <c r="AQ58" s="145">
        <f t="shared" si="31"/>
        <v>0</v>
      </c>
      <c r="AR58" s="145">
        <f t="shared" si="31"/>
        <v>0</v>
      </c>
      <c r="AS58" s="145">
        <f t="shared" si="31"/>
        <v>0</v>
      </c>
      <c r="AT58" s="30">
        <f t="shared" si="32"/>
        <v>0</v>
      </c>
      <c r="AU58" s="145">
        <f t="shared" si="33"/>
        <v>0</v>
      </c>
      <c r="AV58" s="145"/>
      <c r="AW58" s="145"/>
      <c r="AX58" s="145"/>
      <c r="AY58" s="145">
        <f t="shared" si="34"/>
        <v>0</v>
      </c>
      <c r="AZ58" s="145">
        <f t="shared" si="34"/>
        <v>0</v>
      </c>
      <c r="BA58" s="145">
        <f t="shared" si="34"/>
        <v>0</v>
      </c>
      <c r="BB58" s="145">
        <f t="shared" si="34"/>
        <v>0</v>
      </c>
      <c r="BC58" s="145">
        <f t="shared" si="34"/>
        <v>0</v>
      </c>
      <c r="BD58" s="145">
        <f t="shared" si="34"/>
        <v>0</v>
      </c>
      <c r="BE58" s="30">
        <f t="shared" si="35"/>
        <v>0</v>
      </c>
      <c r="BF58" s="30"/>
      <c r="BG58" s="145">
        <f t="shared" si="36"/>
        <v>0</v>
      </c>
      <c r="BH58" s="145">
        <f t="shared" si="36"/>
        <v>0</v>
      </c>
      <c r="BI58" s="145">
        <f t="shared" si="36"/>
        <v>0</v>
      </c>
      <c r="BJ58" s="145">
        <f t="shared" si="36"/>
        <v>0</v>
      </c>
      <c r="BK58" s="145"/>
      <c r="BL58" s="145"/>
      <c r="BM58" s="145">
        <f t="shared" si="37"/>
        <v>0</v>
      </c>
      <c r="BN58" s="145"/>
      <c r="BO58" s="145"/>
      <c r="BP58" s="145">
        <f t="shared" si="38"/>
        <v>0</v>
      </c>
      <c r="BQ58" s="145">
        <f t="shared" si="38"/>
        <v>0</v>
      </c>
      <c r="BR58" s="145">
        <f t="shared" si="38"/>
        <v>0</v>
      </c>
      <c r="BS58" s="145">
        <f t="shared" si="38"/>
        <v>0</v>
      </c>
      <c r="BT58" s="145">
        <f t="shared" si="38"/>
        <v>0</v>
      </c>
      <c r="BU58" s="145">
        <f t="shared" si="38"/>
        <v>24496800</v>
      </c>
      <c r="BV58" s="145">
        <f t="shared" si="38"/>
        <v>0</v>
      </c>
      <c r="BW58" s="145"/>
      <c r="BX58" s="145"/>
      <c r="BY58" s="145">
        <f t="shared" si="39"/>
        <v>0</v>
      </c>
      <c r="BZ58" s="145"/>
      <c r="CA58" s="145"/>
      <c r="CB58" s="145"/>
      <c r="CC58" s="145"/>
      <c r="CD58" s="145"/>
      <c r="CE58" s="145">
        <f t="shared" si="40"/>
        <v>22319040</v>
      </c>
      <c r="CF58" s="145">
        <f t="shared" si="40"/>
        <v>0</v>
      </c>
      <c r="CG58" s="145">
        <f t="shared" si="40"/>
        <v>0</v>
      </c>
      <c r="CH58" s="145">
        <f t="shared" si="40"/>
        <v>0</v>
      </c>
      <c r="CI58" s="145">
        <f t="shared" si="40"/>
        <v>0</v>
      </c>
      <c r="CJ58" s="145"/>
      <c r="CK58" s="145">
        <f t="shared" si="41"/>
        <v>0</v>
      </c>
      <c r="CL58" s="145">
        <f t="shared" si="41"/>
        <v>0</v>
      </c>
      <c r="CM58" s="145">
        <f t="shared" si="41"/>
        <v>0</v>
      </c>
      <c r="CN58" s="145">
        <f t="shared" si="41"/>
        <v>0</v>
      </c>
      <c r="CO58" s="145">
        <f t="shared" si="42"/>
        <v>0</v>
      </c>
      <c r="CP58" s="145">
        <f t="shared" si="42"/>
        <v>0</v>
      </c>
      <c r="CQ58" s="145"/>
      <c r="CR58" s="145"/>
      <c r="CS58" s="145"/>
      <c r="CT58" s="145"/>
      <c r="CU58" s="145"/>
      <c r="CV58" s="145"/>
      <c r="CW58" s="145"/>
      <c r="CX58" s="145"/>
      <c r="CY58" s="77" t="e">
        <f>AH58+#REF!+BG58+BQ58+BV58</f>
        <v>#REF!</v>
      </c>
    </row>
    <row r="59" spans="2:103" s="31" customFormat="1" ht="14.15" hidden="1" customHeight="1">
      <c r="B59" s="228">
        <f t="shared" si="20"/>
        <v>45155</v>
      </c>
      <c r="C59" s="145">
        <f t="shared" si="21"/>
        <v>0</v>
      </c>
      <c r="D59" s="145"/>
      <c r="E59" s="145"/>
      <c r="F59" s="145"/>
      <c r="G59" s="145">
        <f t="shared" ref="G59:K72" si="43">G24*G$40</f>
        <v>0</v>
      </c>
      <c r="H59" s="145">
        <f t="shared" si="43"/>
        <v>0</v>
      </c>
      <c r="I59" s="145">
        <f t="shared" si="43"/>
        <v>0</v>
      </c>
      <c r="J59" s="145">
        <f t="shared" si="43"/>
        <v>0</v>
      </c>
      <c r="K59" s="145">
        <f t="shared" si="43"/>
        <v>0</v>
      </c>
      <c r="L59" s="145">
        <f t="shared" si="23"/>
        <v>0</v>
      </c>
      <c r="M59" s="145">
        <f t="shared" ref="M59:Q73" si="44">M24*M$40</f>
        <v>0</v>
      </c>
      <c r="N59" s="145"/>
      <c r="O59" s="145">
        <f t="shared" si="44"/>
        <v>0</v>
      </c>
      <c r="P59" s="145"/>
      <c r="Q59" s="145">
        <f t="shared" si="44"/>
        <v>0</v>
      </c>
      <c r="R59" s="145"/>
      <c r="S59" s="145">
        <f t="shared" ref="S59:X73" si="45">S24*S$40</f>
        <v>0</v>
      </c>
      <c r="T59" s="145">
        <f t="shared" si="45"/>
        <v>0</v>
      </c>
      <c r="U59" s="145">
        <f t="shared" si="45"/>
        <v>0</v>
      </c>
      <c r="V59" s="145">
        <f t="shared" si="45"/>
        <v>0</v>
      </c>
      <c r="W59" s="145">
        <f t="shared" si="45"/>
        <v>0</v>
      </c>
      <c r="X59" s="145">
        <f t="shared" si="45"/>
        <v>0</v>
      </c>
      <c r="Y59" s="145">
        <f t="shared" si="26"/>
        <v>0</v>
      </c>
      <c r="Z59" s="145">
        <f t="shared" ref="Z59:AE73" si="46">Z24*Z$40</f>
        <v>0</v>
      </c>
      <c r="AA59" s="145">
        <f t="shared" si="46"/>
        <v>0</v>
      </c>
      <c r="AB59" s="145">
        <f t="shared" si="46"/>
        <v>0</v>
      </c>
      <c r="AC59" s="145">
        <f t="shared" si="46"/>
        <v>0</v>
      </c>
      <c r="AD59" s="145">
        <f t="shared" si="46"/>
        <v>0</v>
      </c>
      <c r="AE59" s="145">
        <f t="shared" si="46"/>
        <v>0</v>
      </c>
      <c r="AF59" s="145"/>
      <c r="AG59" s="145">
        <f t="shared" si="28"/>
        <v>0</v>
      </c>
      <c r="AH59" s="145">
        <f t="shared" si="29"/>
        <v>0</v>
      </c>
      <c r="AI59" s="145">
        <f t="shared" si="30"/>
        <v>0</v>
      </c>
      <c r="AJ59" s="145"/>
      <c r="AK59" s="145"/>
      <c r="AL59" s="145"/>
      <c r="AM59" s="145">
        <f t="shared" ref="AM59:AS73" si="47">AM24*AM$40</f>
        <v>0</v>
      </c>
      <c r="AN59" s="145">
        <f t="shared" si="47"/>
        <v>0</v>
      </c>
      <c r="AO59" s="145">
        <f t="shared" si="47"/>
        <v>0</v>
      </c>
      <c r="AP59" s="145">
        <f t="shared" si="47"/>
        <v>0</v>
      </c>
      <c r="AQ59" s="145">
        <f t="shared" si="47"/>
        <v>0</v>
      </c>
      <c r="AR59" s="145">
        <f t="shared" si="47"/>
        <v>0</v>
      </c>
      <c r="AS59" s="145">
        <f t="shared" si="47"/>
        <v>0</v>
      </c>
      <c r="AT59" s="30">
        <f t="shared" si="32"/>
        <v>0</v>
      </c>
      <c r="AU59" s="145">
        <f t="shared" si="33"/>
        <v>0</v>
      </c>
      <c r="AV59" s="145"/>
      <c r="AW59" s="145"/>
      <c r="AX59" s="145"/>
      <c r="AY59" s="145">
        <f t="shared" ref="AY59:BD73" si="48">AY24*AY$40</f>
        <v>0</v>
      </c>
      <c r="AZ59" s="145">
        <f t="shared" si="48"/>
        <v>0</v>
      </c>
      <c r="BA59" s="145">
        <f t="shared" si="48"/>
        <v>0</v>
      </c>
      <c r="BB59" s="145">
        <f t="shared" si="48"/>
        <v>0</v>
      </c>
      <c r="BC59" s="145">
        <f t="shared" si="48"/>
        <v>0</v>
      </c>
      <c r="BD59" s="145">
        <f t="shared" si="48"/>
        <v>0</v>
      </c>
      <c r="BE59" s="30">
        <f t="shared" si="35"/>
        <v>0</v>
      </c>
      <c r="BF59" s="30"/>
      <c r="BG59" s="145">
        <f t="shared" ref="BG59:BJ73" si="49">BG24*BG$40</f>
        <v>0</v>
      </c>
      <c r="BH59" s="145">
        <f t="shared" si="49"/>
        <v>0</v>
      </c>
      <c r="BI59" s="145">
        <f t="shared" si="49"/>
        <v>0</v>
      </c>
      <c r="BJ59" s="145">
        <f t="shared" si="49"/>
        <v>0</v>
      </c>
      <c r="BK59" s="145"/>
      <c r="BL59" s="145"/>
      <c r="BM59" s="145">
        <f t="shared" si="37"/>
        <v>0</v>
      </c>
      <c r="BN59" s="145"/>
      <c r="BO59" s="145"/>
      <c r="BP59" s="145">
        <f t="shared" ref="BP59:BV73" si="50">BP24*BP$40</f>
        <v>0</v>
      </c>
      <c r="BQ59" s="145">
        <f t="shared" si="50"/>
        <v>0</v>
      </c>
      <c r="BR59" s="145">
        <f t="shared" si="50"/>
        <v>0</v>
      </c>
      <c r="BS59" s="145">
        <f t="shared" si="50"/>
        <v>0</v>
      </c>
      <c r="BT59" s="145">
        <f t="shared" si="50"/>
        <v>0</v>
      </c>
      <c r="BU59" s="145">
        <f t="shared" si="50"/>
        <v>0</v>
      </c>
      <c r="BV59" s="145">
        <f t="shared" si="50"/>
        <v>0</v>
      </c>
      <c r="BW59" s="145"/>
      <c r="BX59" s="145"/>
      <c r="BY59" s="145">
        <f t="shared" si="39"/>
        <v>0</v>
      </c>
      <c r="BZ59" s="145"/>
      <c r="CA59" s="145"/>
      <c r="CB59" s="145"/>
      <c r="CC59" s="145"/>
      <c r="CD59" s="145"/>
      <c r="CE59" s="145">
        <f t="shared" ref="CE59:CI73" si="51">CE24*CE$40</f>
        <v>0</v>
      </c>
      <c r="CF59" s="145">
        <f t="shared" si="51"/>
        <v>0</v>
      </c>
      <c r="CG59" s="145">
        <f t="shared" si="51"/>
        <v>0</v>
      </c>
      <c r="CH59" s="145">
        <f t="shared" si="51"/>
        <v>0</v>
      </c>
      <c r="CI59" s="145">
        <f t="shared" si="51"/>
        <v>0</v>
      </c>
      <c r="CJ59" s="145"/>
      <c r="CK59" s="145">
        <f t="shared" ref="CK59:CP73" si="52">CK24*CK$40</f>
        <v>0</v>
      </c>
      <c r="CL59" s="145">
        <f t="shared" si="52"/>
        <v>0</v>
      </c>
      <c r="CM59" s="145">
        <f t="shared" si="52"/>
        <v>0</v>
      </c>
      <c r="CN59" s="145">
        <f t="shared" si="52"/>
        <v>0</v>
      </c>
      <c r="CO59" s="145">
        <f t="shared" si="42"/>
        <v>0</v>
      </c>
      <c r="CP59" s="145">
        <f t="shared" si="42"/>
        <v>0</v>
      </c>
      <c r="CQ59" s="145"/>
      <c r="CR59" s="145"/>
      <c r="CS59" s="145"/>
      <c r="CT59" s="145"/>
      <c r="CU59" s="145"/>
      <c r="CV59" s="145"/>
      <c r="CW59" s="145"/>
      <c r="CX59" s="145"/>
      <c r="CY59" s="77" t="e">
        <f>AH59+#REF!+BG59+BQ59+BV59</f>
        <v>#REF!</v>
      </c>
    </row>
    <row r="60" spans="2:103" s="31" customFormat="1" ht="14.15" hidden="1" customHeight="1">
      <c r="B60" s="228">
        <f t="shared" si="20"/>
        <v>45156</v>
      </c>
      <c r="C60" s="145">
        <f t="shared" si="21"/>
        <v>0</v>
      </c>
      <c r="D60" s="145"/>
      <c r="E60" s="145"/>
      <c r="F60" s="145"/>
      <c r="G60" s="145">
        <f t="shared" si="43"/>
        <v>0</v>
      </c>
      <c r="H60" s="145">
        <f t="shared" si="43"/>
        <v>0</v>
      </c>
      <c r="I60" s="145">
        <f t="shared" si="43"/>
        <v>0</v>
      </c>
      <c r="J60" s="145">
        <f t="shared" si="43"/>
        <v>0</v>
      </c>
      <c r="K60" s="145">
        <f t="shared" si="43"/>
        <v>0</v>
      </c>
      <c r="L60" s="145">
        <f t="shared" si="23"/>
        <v>0</v>
      </c>
      <c r="M60" s="145">
        <f t="shared" si="44"/>
        <v>0</v>
      </c>
      <c r="N60" s="145"/>
      <c r="O60" s="145">
        <f t="shared" si="44"/>
        <v>0</v>
      </c>
      <c r="P60" s="145"/>
      <c r="Q60" s="145">
        <f t="shared" si="44"/>
        <v>0</v>
      </c>
      <c r="R60" s="145"/>
      <c r="S60" s="145">
        <f t="shared" si="45"/>
        <v>0</v>
      </c>
      <c r="T60" s="145">
        <f t="shared" si="45"/>
        <v>0</v>
      </c>
      <c r="U60" s="145">
        <f t="shared" si="45"/>
        <v>0</v>
      </c>
      <c r="V60" s="145">
        <f t="shared" si="45"/>
        <v>0</v>
      </c>
      <c r="W60" s="145">
        <f t="shared" si="45"/>
        <v>0</v>
      </c>
      <c r="X60" s="145">
        <f t="shared" si="45"/>
        <v>0</v>
      </c>
      <c r="Y60" s="145">
        <f t="shared" si="26"/>
        <v>0</v>
      </c>
      <c r="Z60" s="145">
        <f t="shared" si="46"/>
        <v>0</v>
      </c>
      <c r="AA60" s="145">
        <f t="shared" si="46"/>
        <v>0</v>
      </c>
      <c r="AB60" s="145">
        <f t="shared" si="46"/>
        <v>0</v>
      </c>
      <c r="AC60" s="145">
        <f t="shared" si="46"/>
        <v>0</v>
      </c>
      <c r="AD60" s="145">
        <f t="shared" si="46"/>
        <v>0</v>
      </c>
      <c r="AE60" s="145">
        <f t="shared" si="46"/>
        <v>0</v>
      </c>
      <c r="AF60" s="145"/>
      <c r="AG60" s="145">
        <f t="shared" si="28"/>
        <v>0</v>
      </c>
      <c r="AH60" s="145">
        <f t="shared" si="29"/>
        <v>0</v>
      </c>
      <c r="AI60" s="145">
        <f t="shared" si="30"/>
        <v>0</v>
      </c>
      <c r="AJ60" s="145"/>
      <c r="AK60" s="145"/>
      <c r="AL60" s="145"/>
      <c r="AM60" s="145">
        <f t="shared" si="47"/>
        <v>0</v>
      </c>
      <c r="AN60" s="145">
        <f t="shared" si="47"/>
        <v>0</v>
      </c>
      <c r="AO60" s="145">
        <f t="shared" si="47"/>
        <v>0</v>
      </c>
      <c r="AP60" s="145">
        <f t="shared" si="47"/>
        <v>0</v>
      </c>
      <c r="AQ60" s="145">
        <f t="shared" si="47"/>
        <v>0</v>
      </c>
      <c r="AR60" s="145">
        <f t="shared" si="47"/>
        <v>0</v>
      </c>
      <c r="AS60" s="145">
        <f t="shared" si="47"/>
        <v>0</v>
      </c>
      <c r="AT60" s="30">
        <f t="shared" si="32"/>
        <v>0</v>
      </c>
      <c r="AU60" s="145">
        <f t="shared" si="33"/>
        <v>0</v>
      </c>
      <c r="AV60" s="145"/>
      <c r="AW60" s="145"/>
      <c r="AX60" s="145"/>
      <c r="AY60" s="145">
        <f t="shared" si="48"/>
        <v>0</v>
      </c>
      <c r="AZ60" s="145">
        <f t="shared" si="48"/>
        <v>0</v>
      </c>
      <c r="BA60" s="145">
        <f t="shared" si="48"/>
        <v>0</v>
      </c>
      <c r="BB60" s="145">
        <f t="shared" si="48"/>
        <v>0</v>
      </c>
      <c r="BC60" s="145">
        <f t="shared" si="48"/>
        <v>0</v>
      </c>
      <c r="BD60" s="145">
        <f t="shared" si="48"/>
        <v>0</v>
      </c>
      <c r="BE60" s="30">
        <f t="shared" si="35"/>
        <v>0</v>
      </c>
      <c r="BF60" s="30"/>
      <c r="BG60" s="145">
        <f t="shared" si="49"/>
        <v>0</v>
      </c>
      <c r="BH60" s="145">
        <f t="shared" si="49"/>
        <v>0</v>
      </c>
      <c r="BI60" s="145">
        <f t="shared" si="49"/>
        <v>0</v>
      </c>
      <c r="BJ60" s="145">
        <f t="shared" si="49"/>
        <v>0</v>
      </c>
      <c r="BK60" s="145"/>
      <c r="BL60" s="145"/>
      <c r="BM60" s="145">
        <f t="shared" si="37"/>
        <v>0</v>
      </c>
      <c r="BN60" s="145"/>
      <c r="BO60" s="145"/>
      <c r="BP60" s="145">
        <f t="shared" si="50"/>
        <v>0</v>
      </c>
      <c r="BQ60" s="145">
        <f t="shared" si="50"/>
        <v>0</v>
      </c>
      <c r="BR60" s="145">
        <f t="shared" si="50"/>
        <v>0</v>
      </c>
      <c r="BS60" s="145">
        <f t="shared" si="50"/>
        <v>0</v>
      </c>
      <c r="BT60" s="145">
        <f t="shared" si="50"/>
        <v>0</v>
      </c>
      <c r="BU60" s="145">
        <f t="shared" si="50"/>
        <v>27465120.000000004</v>
      </c>
      <c r="BV60" s="145">
        <f t="shared" si="50"/>
        <v>0</v>
      </c>
      <c r="BW60" s="145"/>
      <c r="BX60" s="145"/>
      <c r="BY60" s="145">
        <f t="shared" si="39"/>
        <v>0</v>
      </c>
      <c r="BZ60" s="145"/>
      <c r="CA60" s="145"/>
      <c r="CB60" s="145"/>
      <c r="CC60" s="145"/>
      <c r="CD60" s="145"/>
      <c r="CE60" s="145">
        <f t="shared" si="51"/>
        <v>16770719.999999998</v>
      </c>
      <c r="CF60" s="145">
        <f t="shared" si="51"/>
        <v>0</v>
      </c>
      <c r="CG60" s="145">
        <f t="shared" si="51"/>
        <v>0</v>
      </c>
      <c r="CH60" s="145">
        <f t="shared" si="51"/>
        <v>0</v>
      </c>
      <c r="CI60" s="145">
        <f t="shared" si="51"/>
        <v>0</v>
      </c>
      <c r="CJ60" s="145"/>
      <c r="CK60" s="145">
        <f t="shared" si="52"/>
        <v>0</v>
      </c>
      <c r="CL60" s="145">
        <f t="shared" si="52"/>
        <v>0</v>
      </c>
      <c r="CM60" s="145">
        <f t="shared" si="52"/>
        <v>0</v>
      </c>
      <c r="CN60" s="145">
        <f t="shared" si="52"/>
        <v>0</v>
      </c>
      <c r="CO60" s="145">
        <f t="shared" si="42"/>
        <v>0</v>
      </c>
      <c r="CP60" s="145">
        <f t="shared" si="42"/>
        <v>0</v>
      </c>
      <c r="CQ60" s="145"/>
      <c r="CR60" s="145"/>
      <c r="CS60" s="145"/>
      <c r="CT60" s="145"/>
      <c r="CU60" s="145"/>
      <c r="CV60" s="145"/>
      <c r="CW60" s="145"/>
      <c r="CX60" s="145"/>
      <c r="CY60" s="77" t="e">
        <f>AH60+#REF!+BG60+BQ60+BV60</f>
        <v>#REF!</v>
      </c>
    </row>
    <row r="61" spans="2:103" s="31" customFormat="1" ht="14.15" hidden="1" customHeight="1">
      <c r="B61" s="228">
        <f t="shared" si="20"/>
        <v>45157</v>
      </c>
      <c r="C61" s="145">
        <f t="shared" si="21"/>
        <v>0</v>
      </c>
      <c r="D61" s="145"/>
      <c r="E61" s="145"/>
      <c r="F61" s="145"/>
      <c r="G61" s="145">
        <f t="shared" si="43"/>
        <v>0</v>
      </c>
      <c r="H61" s="145">
        <f t="shared" si="43"/>
        <v>0</v>
      </c>
      <c r="I61" s="145">
        <f t="shared" si="43"/>
        <v>0</v>
      </c>
      <c r="J61" s="145">
        <f t="shared" si="43"/>
        <v>0</v>
      </c>
      <c r="K61" s="145">
        <f t="shared" si="43"/>
        <v>0</v>
      </c>
      <c r="L61" s="145">
        <f t="shared" si="23"/>
        <v>0</v>
      </c>
      <c r="M61" s="145">
        <f t="shared" si="44"/>
        <v>0</v>
      </c>
      <c r="N61" s="145"/>
      <c r="O61" s="145">
        <f t="shared" si="44"/>
        <v>0</v>
      </c>
      <c r="P61" s="145"/>
      <c r="Q61" s="145">
        <f t="shared" si="44"/>
        <v>0</v>
      </c>
      <c r="R61" s="145"/>
      <c r="S61" s="145">
        <f t="shared" si="45"/>
        <v>0</v>
      </c>
      <c r="T61" s="145">
        <f t="shared" si="45"/>
        <v>0</v>
      </c>
      <c r="U61" s="145">
        <f t="shared" si="45"/>
        <v>0</v>
      </c>
      <c r="V61" s="145">
        <f t="shared" si="45"/>
        <v>0</v>
      </c>
      <c r="W61" s="145">
        <f t="shared" si="45"/>
        <v>0</v>
      </c>
      <c r="X61" s="145">
        <f t="shared" si="45"/>
        <v>0</v>
      </c>
      <c r="Y61" s="145">
        <f t="shared" si="26"/>
        <v>0</v>
      </c>
      <c r="Z61" s="145">
        <f t="shared" si="46"/>
        <v>0</v>
      </c>
      <c r="AA61" s="145">
        <f t="shared" si="46"/>
        <v>0</v>
      </c>
      <c r="AB61" s="145">
        <f t="shared" si="46"/>
        <v>0</v>
      </c>
      <c r="AC61" s="145">
        <f t="shared" si="46"/>
        <v>0</v>
      </c>
      <c r="AD61" s="145">
        <f t="shared" si="46"/>
        <v>0</v>
      </c>
      <c r="AE61" s="145">
        <f t="shared" si="46"/>
        <v>0</v>
      </c>
      <c r="AF61" s="145"/>
      <c r="AG61" s="145">
        <f t="shared" si="28"/>
        <v>0</v>
      </c>
      <c r="AH61" s="145">
        <f t="shared" si="29"/>
        <v>0</v>
      </c>
      <c r="AI61" s="145">
        <f t="shared" si="30"/>
        <v>0</v>
      </c>
      <c r="AJ61" s="145"/>
      <c r="AK61" s="145"/>
      <c r="AL61" s="145"/>
      <c r="AM61" s="145">
        <f t="shared" si="47"/>
        <v>0</v>
      </c>
      <c r="AN61" s="145">
        <f t="shared" si="47"/>
        <v>0</v>
      </c>
      <c r="AO61" s="145">
        <f t="shared" si="47"/>
        <v>0</v>
      </c>
      <c r="AP61" s="145">
        <f t="shared" si="47"/>
        <v>0</v>
      </c>
      <c r="AQ61" s="145">
        <f t="shared" si="47"/>
        <v>0</v>
      </c>
      <c r="AR61" s="145">
        <f t="shared" si="47"/>
        <v>0</v>
      </c>
      <c r="AS61" s="145">
        <f t="shared" si="47"/>
        <v>0</v>
      </c>
      <c r="AT61" s="30">
        <f t="shared" si="32"/>
        <v>0</v>
      </c>
      <c r="AU61" s="145">
        <f t="shared" si="33"/>
        <v>0</v>
      </c>
      <c r="AV61" s="145"/>
      <c r="AW61" s="145"/>
      <c r="AX61" s="145"/>
      <c r="AY61" s="145">
        <f t="shared" si="48"/>
        <v>0</v>
      </c>
      <c r="AZ61" s="145">
        <f t="shared" si="48"/>
        <v>0</v>
      </c>
      <c r="BA61" s="145">
        <f t="shared" si="48"/>
        <v>0</v>
      </c>
      <c r="BB61" s="145">
        <f t="shared" si="48"/>
        <v>0</v>
      </c>
      <c r="BC61" s="145">
        <f t="shared" si="48"/>
        <v>0</v>
      </c>
      <c r="BD61" s="145">
        <f t="shared" si="48"/>
        <v>0</v>
      </c>
      <c r="BE61" s="30">
        <f t="shared" si="35"/>
        <v>0</v>
      </c>
      <c r="BF61" s="30"/>
      <c r="BG61" s="145">
        <f t="shared" si="49"/>
        <v>0</v>
      </c>
      <c r="BH61" s="145">
        <f t="shared" si="49"/>
        <v>0</v>
      </c>
      <c r="BI61" s="145">
        <f t="shared" si="49"/>
        <v>0</v>
      </c>
      <c r="BJ61" s="145">
        <f t="shared" si="49"/>
        <v>0</v>
      </c>
      <c r="BK61" s="145"/>
      <c r="BL61" s="145"/>
      <c r="BM61" s="145">
        <f t="shared" si="37"/>
        <v>0</v>
      </c>
      <c r="BN61" s="145"/>
      <c r="BO61" s="145"/>
      <c r="BP61" s="145">
        <f t="shared" si="50"/>
        <v>0</v>
      </c>
      <c r="BQ61" s="145">
        <f t="shared" si="50"/>
        <v>0</v>
      </c>
      <c r="BR61" s="145">
        <f t="shared" si="50"/>
        <v>0</v>
      </c>
      <c r="BS61" s="145">
        <f t="shared" si="50"/>
        <v>0</v>
      </c>
      <c r="BT61" s="145">
        <f t="shared" si="50"/>
        <v>0</v>
      </c>
      <c r="BU61" s="145">
        <f t="shared" si="50"/>
        <v>36615360</v>
      </c>
      <c r="BV61" s="145">
        <f t="shared" si="50"/>
        <v>0</v>
      </c>
      <c r="BW61" s="145"/>
      <c r="BX61" s="145"/>
      <c r="BY61" s="145">
        <f t="shared" si="39"/>
        <v>0</v>
      </c>
      <c r="BZ61" s="145"/>
      <c r="CA61" s="145"/>
      <c r="CB61" s="145"/>
      <c r="CC61" s="145"/>
      <c r="CD61" s="145"/>
      <c r="CE61" s="145">
        <f t="shared" si="51"/>
        <v>24824639.999999996</v>
      </c>
      <c r="CF61" s="145">
        <f t="shared" si="51"/>
        <v>0</v>
      </c>
      <c r="CG61" s="145">
        <f t="shared" si="51"/>
        <v>0</v>
      </c>
      <c r="CH61" s="145">
        <f t="shared" si="51"/>
        <v>0</v>
      </c>
      <c r="CI61" s="145">
        <f t="shared" si="51"/>
        <v>0</v>
      </c>
      <c r="CJ61" s="145"/>
      <c r="CK61" s="145">
        <f t="shared" si="52"/>
        <v>0</v>
      </c>
      <c r="CL61" s="145">
        <f t="shared" si="52"/>
        <v>0</v>
      </c>
      <c r="CM61" s="145">
        <f t="shared" si="52"/>
        <v>0</v>
      </c>
      <c r="CN61" s="145">
        <f t="shared" si="52"/>
        <v>0</v>
      </c>
      <c r="CO61" s="145">
        <f t="shared" si="42"/>
        <v>0</v>
      </c>
      <c r="CP61" s="145">
        <f t="shared" si="42"/>
        <v>0</v>
      </c>
      <c r="CQ61" s="145"/>
      <c r="CR61" s="145"/>
      <c r="CS61" s="145"/>
      <c r="CT61" s="145"/>
      <c r="CU61" s="145"/>
      <c r="CV61" s="145"/>
      <c r="CW61" s="145"/>
      <c r="CX61" s="145"/>
      <c r="CY61" s="77" t="e">
        <f>AH61+#REF!+BG61+BQ61+BV61</f>
        <v>#REF!</v>
      </c>
    </row>
    <row r="62" spans="2:103" s="31" customFormat="1" ht="14.15" hidden="1" customHeight="1">
      <c r="B62" s="228">
        <f t="shared" si="20"/>
        <v>45158</v>
      </c>
      <c r="C62" s="145">
        <f t="shared" si="21"/>
        <v>0</v>
      </c>
      <c r="D62" s="145"/>
      <c r="E62" s="145"/>
      <c r="F62" s="145"/>
      <c r="G62" s="145">
        <f t="shared" si="43"/>
        <v>0</v>
      </c>
      <c r="H62" s="145">
        <f t="shared" si="43"/>
        <v>0</v>
      </c>
      <c r="I62" s="145">
        <f t="shared" si="43"/>
        <v>0</v>
      </c>
      <c r="J62" s="145">
        <f t="shared" si="43"/>
        <v>0</v>
      </c>
      <c r="K62" s="145">
        <f t="shared" si="43"/>
        <v>0</v>
      </c>
      <c r="L62" s="145">
        <f t="shared" si="23"/>
        <v>0</v>
      </c>
      <c r="M62" s="145">
        <f t="shared" si="44"/>
        <v>0</v>
      </c>
      <c r="N62" s="145"/>
      <c r="O62" s="145">
        <f t="shared" si="44"/>
        <v>0</v>
      </c>
      <c r="P62" s="145"/>
      <c r="Q62" s="145">
        <f t="shared" si="44"/>
        <v>0</v>
      </c>
      <c r="R62" s="145"/>
      <c r="S62" s="145">
        <f t="shared" si="45"/>
        <v>0</v>
      </c>
      <c r="T62" s="145">
        <f t="shared" si="45"/>
        <v>0</v>
      </c>
      <c r="U62" s="145">
        <f t="shared" si="45"/>
        <v>0</v>
      </c>
      <c r="V62" s="145">
        <f t="shared" si="45"/>
        <v>0</v>
      </c>
      <c r="W62" s="145">
        <f t="shared" si="45"/>
        <v>0</v>
      </c>
      <c r="X62" s="145">
        <f t="shared" si="45"/>
        <v>0</v>
      </c>
      <c r="Y62" s="145">
        <f t="shared" si="26"/>
        <v>0</v>
      </c>
      <c r="Z62" s="145">
        <f t="shared" si="46"/>
        <v>0</v>
      </c>
      <c r="AA62" s="145">
        <f t="shared" si="46"/>
        <v>0</v>
      </c>
      <c r="AB62" s="145">
        <f t="shared" si="46"/>
        <v>0</v>
      </c>
      <c r="AC62" s="145">
        <f t="shared" si="46"/>
        <v>0</v>
      </c>
      <c r="AD62" s="145">
        <f t="shared" si="46"/>
        <v>0</v>
      </c>
      <c r="AE62" s="145">
        <f t="shared" si="46"/>
        <v>0</v>
      </c>
      <c r="AF62" s="145"/>
      <c r="AG62" s="145">
        <f t="shared" si="28"/>
        <v>0</v>
      </c>
      <c r="AH62" s="145">
        <f t="shared" si="29"/>
        <v>0</v>
      </c>
      <c r="AI62" s="145">
        <f t="shared" si="30"/>
        <v>0</v>
      </c>
      <c r="AJ62" s="145"/>
      <c r="AK62" s="145"/>
      <c r="AL62" s="145"/>
      <c r="AM62" s="145">
        <f t="shared" si="47"/>
        <v>0</v>
      </c>
      <c r="AN62" s="145">
        <f t="shared" si="47"/>
        <v>0</v>
      </c>
      <c r="AO62" s="145">
        <f t="shared" si="47"/>
        <v>0</v>
      </c>
      <c r="AP62" s="145">
        <f t="shared" si="47"/>
        <v>0</v>
      </c>
      <c r="AQ62" s="145">
        <f t="shared" si="47"/>
        <v>0</v>
      </c>
      <c r="AR62" s="145">
        <f t="shared" si="47"/>
        <v>0</v>
      </c>
      <c r="AS62" s="145">
        <f t="shared" si="47"/>
        <v>0</v>
      </c>
      <c r="AT62" s="30">
        <f t="shared" si="32"/>
        <v>0</v>
      </c>
      <c r="AU62" s="145">
        <f t="shared" si="33"/>
        <v>0</v>
      </c>
      <c r="AV62" s="145"/>
      <c r="AW62" s="145"/>
      <c r="AX62" s="145"/>
      <c r="AY62" s="145">
        <f t="shared" si="48"/>
        <v>0</v>
      </c>
      <c r="AZ62" s="145">
        <f t="shared" si="48"/>
        <v>0</v>
      </c>
      <c r="BA62" s="145">
        <f t="shared" si="48"/>
        <v>0</v>
      </c>
      <c r="BB62" s="145">
        <f t="shared" si="48"/>
        <v>0</v>
      </c>
      <c r="BC62" s="145">
        <f t="shared" si="48"/>
        <v>0</v>
      </c>
      <c r="BD62" s="145">
        <f t="shared" si="48"/>
        <v>0</v>
      </c>
      <c r="BE62" s="30">
        <f t="shared" si="35"/>
        <v>0</v>
      </c>
      <c r="BF62" s="30"/>
      <c r="BG62" s="145">
        <f t="shared" si="49"/>
        <v>0</v>
      </c>
      <c r="BH62" s="145">
        <f t="shared" si="49"/>
        <v>0</v>
      </c>
      <c r="BI62" s="145">
        <f t="shared" si="49"/>
        <v>0</v>
      </c>
      <c r="BJ62" s="145">
        <f t="shared" si="49"/>
        <v>0</v>
      </c>
      <c r="BK62" s="145"/>
      <c r="BL62" s="145"/>
      <c r="BM62" s="145">
        <f t="shared" si="37"/>
        <v>0</v>
      </c>
      <c r="BN62" s="145"/>
      <c r="BO62" s="145"/>
      <c r="BP62" s="145">
        <f t="shared" si="50"/>
        <v>0</v>
      </c>
      <c r="BQ62" s="145">
        <f t="shared" si="50"/>
        <v>0</v>
      </c>
      <c r="BR62" s="145">
        <f t="shared" si="50"/>
        <v>0</v>
      </c>
      <c r="BS62" s="145">
        <f t="shared" si="50"/>
        <v>0</v>
      </c>
      <c r="BT62" s="145">
        <f t="shared" si="50"/>
        <v>0</v>
      </c>
      <c r="BU62" s="145">
        <f t="shared" si="50"/>
        <v>0</v>
      </c>
      <c r="BV62" s="145">
        <f t="shared" si="50"/>
        <v>0</v>
      </c>
      <c r="BW62" s="145"/>
      <c r="BX62" s="145"/>
      <c r="BY62" s="145">
        <f t="shared" si="39"/>
        <v>0</v>
      </c>
      <c r="BZ62" s="145"/>
      <c r="CA62" s="145"/>
      <c r="CB62" s="145"/>
      <c r="CC62" s="145"/>
      <c r="CD62" s="145"/>
      <c r="CE62" s="145">
        <f t="shared" si="51"/>
        <v>0</v>
      </c>
      <c r="CF62" s="145">
        <f t="shared" si="51"/>
        <v>0</v>
      </c>
      <c r="CG62" s="145">
        <f t="shared" si="51"/>
        <v>0</v>
      </c>
      <c r="CH62" s="145">
        <f t="shared" si="51"/>
        <v>0</v>
      </c>
      <c r="CI62" s="145">
        <f t="shared" si="51"/>
        <v>0</v>
      </c>
      <c r="CJ62" s="145"/>
      <c r="CK62" s="145">
        <f t="shared" si="52"/>
        <v>0</v>
      </c>
      <c r="CL62" s="145">
        <f t="shared" si="52"/>
        <v>0</v>
      </c>
      <c r="CM62" s="145">
        <f t="shared" si="52"/>
        <v>0</v>
      </c>
      <c r="CN62" s="145">
        <f t="shared" si="52"/>
        <v>0</v>
      </c>
      <c r="CO62" s="145">
        <f t="shared" si="42"/>
        <v>0</v>
      </c>
      <c r="CP62" s="145">
        <f t="shared" si="42"/>
        <v>0</v>
      </c>
      <c r="CQ62" s="145"/>
      <c r="CR62" s="145"/>
      <c r="CS62" s="145"/>
      <c r="CT62" s="145"/>
      <c r="CU62" s="145"/>
      <c r="CV62" s="145"/>
      <c r="CW62" s="145"/>
      <c r="CX62" s="145"/>
      <c r="CY62" s="77" t="e">
        <f>AH62+#REF!+BG62+BQ62+BV62</f>
        <v>#REF!</v>
      </c>
    </row>
    <row r="63" spans="2:103" s="31" customFormat="1" ht="14.15" hidden="1" customHeight="1">
      <c r="B63" s="228">
        <f t="shared" si="20"/>
        <v>45159</v>
      </c>
      <c r="C63" s="145">
        <f t="shared" si="21"/>
        <v>0</v>
      </c>
      <c r="D63" s="145"/>
      <c r="E63" s="145"/>
      <c r="F63" s="145"/>
      <c r="G63" s="145">
        <f t="shared" si="43"/>
        <v>0</v>
      </c>
      <c r="H63" s="145">
        <f t="shared" si="43"/>
        <v>0</v>
      </c>
      <c r="I63" s="145">
        <f t="shared" si="43"/>
        <v>0</v>
      </c>
      <c r="J63" s="145">
        <f t="shared" si="43"/>
        <v>0</v>
      </c>
      <c r="K63" s="145">
        <f t="shared" si="43"/>
        <v>0</v>
      </c>
      <c r="L63" s="145">
        <f t="shared" si="23"/>
        <v>0</v>
      </c>
      <c r="M63" s="145">
        <f t="shared" si="44"/>
        <v>0</v>
      </c>
      <c r="N63" s="145"/>
      <c r="O63" s="145">
        <f t="shared" si="44"/>
        <v>0</v>
      </c>
      <c r="P63" s="145"/>
      <c r="Q63" s="145">
        <f t="shared" si="44"/>
        <v>0</v>
      </c>
      <c r="R63" s="145"/>
      <c r="S63" s="145">
        <f t="shared" si="45"/>
        <v>0</v>
      </c>
      <c r="T63" s="145">
        <f t="shared" si="45"/>
        <v>0</v>
      </c>
      <c r="U63" s="145">
        <f t="shared" si="45"/>
        <v>0</v>
      </c>
      <c r="V63" s="145">
        <f t="shared" si="45"/>
        <v>0</v>
      </c>
      <c r="W63" s="145">
        <f t="shared" si="45"/>
        <v>0</v>
      </c>
      <c r="X63" s="145">
        <f t="shared" si="45"/>
        <v>0</v>
      </c>
      <c r="Y63" s="145">
        <f t="shared" si="26"/>
        <v>0</v>
      </c>
      <c r="Z63" s="145">
        <f t="shared" si="46"/>
        <v>0</v>
      </c>
      <c r="AA63" s="145">
        <f t="shared" si="46"/>
        <v>0</v>
      </c>
      <c r="AB63" s="145">
        <f t="shared" si="46"/>
        <v>0</v>
      </c>
      <c r="AC63" s="145">
        <f t="shared" si="46"/>
        <v>0</v>
      </c>
      <c r="AD63" s="145">
        <f t="shared" si="46"/>
        <v>0</v>
      </c>
      <c r="AE63" s="145">
        <f t="shared" si="46"/>
        <v>0</v>
      </c>
      <c r="AF63" s="145"/>
      <c r="AG63" s="145">
        <f t="shared" si="28"/>
        <v>0</v>
      </c>
      <c r="AH63" s="145">
        <f t="shared" si="29"/>
        <v>0</v>
      </c>
      <c r="AI63" s="145">
        <f t="shared" si="30"/>
        <v>0</v>
      </c>
      <c r="AJ63" s="145"/>
      <c r="AK63" s="145"/>
      <c r="AL63" s="145"/>
      <c r="AM63" s="145">
        <f t="shared" si="47"/>
        <v>0</v>
      </c>
      <c r="AN63" s="145">
        <f t="shared" si="47"/>
        <v>0</v>
      </c>
      <c r="AO63" s="145">
        <f t="shared" si="47"/>
        <v>0</v>
      </c>
      <c r="AP63" s="145">
        <f t="shared" si="47"/>
        <v>0</v>
      </c>
      <c r="AQ63" s="145">
        <f t="shared" si="47"/>
        <v>0</v>
      </c>
      <c r="AR63" s="145">
        <f t="shared" si="47"/>
        <v>0</v>
      </c>
      <c r="AS63" s="145">
        <f t="shared" si="47"/>
        <v>0</v>
      </c>
      <c r="AT63" s="30">
        <f t="shared" si="32"/>
        <v>0</v>
      </c>
      <c r="AU63" s="145">
        <f t="shared" si="33"/>
        <v>0</v>
      </c>
      <c r="AV63" s="145"/>
      <c r="AW63" s="145"/>
      <c r="AX63" s="145"/>
      <c r="AY63" s="145">
        <f t="shared" si="48"/>
        <v>0</v>
      </c>
      <c r="AZ63" s="145">
        <f t="shared" si="48"/>
        <v>0</v>
      </c>
      <c r="BA63" s="145">
        <f t="shared" si="48"/>
        <v>0</v>
      </c>
      <c r="BB63" s="145">
        <f t="shared" si="48"/>
        <v>0</v>
      </c>
      <c r="BC63" s="145">
        <f t="shared" si="48"/>
        <v>0</v>
      </c>
      <c r="BD63" s="145">
        <f t="shared" si="48"/>
        <v>0</v>
      </c>
      <c r="BE63" s="30">
        <f t="shared" si="35"/>
        <v>0</v>
      </c>
      <c r="BF63" s="30"/>
      <c r="BG63" s="145">
        <f t="shared" si="49"/>
        <v>0</v>
      </c>
      <c r="BH63" s="145">
        <f t="shared" si="49"/>
        <v>0</v>
      </c>
      <c r="BI63" s="145">
        <f t="shared" si="49"/>
        <v>0</v>
      </c>
      <c r="BJ63" s="145">
        <f t="shared" si="49"/>
        <v>0</v>
      </c>
      <c r="BK63" s="145"/>
      <c r="BL63" s="145"/>
      <c r="BM63" s="145">
        <f t="shared" si="37"/>
        <v>0</v>
      </c>
      <c r="BN63" s="145"/>
      <c r="BO63" s="145"/>
      <c r="BP63" s="145">
        <f t="shared" si="50"/>
        <v>0</v>
      </c>
      <c r="BQ63" s="145">
        <f t="shared" si="50"/>
        <v>0</v>
      </c>
      <c r="BR63" s="145">
        <f t="shared" si="50"/>
        <v>0</v>
      </c>
      <c r="BS63" s="145">
        <f t="shared" si="50"/>
        <v>0</v>
      </c>
      <c r="BT63" s="145">
        <f t="shared" si="50"/>
        <v>0</v>
      </c>
      <c r="BU63" s="145">
        <f t="shared" si="50"/>
        <v>39242880</v>
      </c>
      <c r="BV63" s="145">
        <f t="shared" si="50"/>
        <v>0</v>
      </c>
      <c r="BW63" s="145"/>
      <c r="BX63" s="145"/>
      <c r="BY63" s="145">
        <f t="shared" si="39"/>
        <v>4947360</v>
      </c>
      <c r="BZ63" s="145"/>
      <c r="CA63" s="145"/>
      <c r="CB63" s="145"/>
      <c r="CC63" s="145"/>
      <c r="CD63" s="145"/>
      <c r="CE63" s="145">
        <f t="shared" si="51"/>
        <v>17115840</v>
      </c>
      <c r="CF63" s="145">
        <f t="shared" si="51"/>
        <v>0</v>
      </c>
      <c r="CG63" s="145">
        <f t="shared" si="51"/>
        <v>0</v>
      </c>
      <c r="CH63" s="145">
        <f t="shared" si="51"/>
        <v>0</v>
      </c>
      <c r="CI63" s="145">
        <f t="shared" si="51"/>
        <v>0</v>
      </c>
      <c r="CJ63" s="145"/>
      <c r="CK63" s="145">
        <f t="shared" si="52"/>
        <v>0</v>
      </c>
      <c r="CL63" s="145">
        <f t="shared" si="52"/>
        <v>0</v>
      </c>
      <c r="CM63" s="145">
        <f t="shared" si="52"/>
        <v>0</v>
      </c>
      <c r="CN63" s="145">
        <f t="shared" si="52"/>
        <v>0</v>
      </c>
      <c r="CO63" s="145">
        <f t="shared" si="42"/>
        <v>0</v>
      </c>
      <c r="CP63" s="145">
        <f t="shared" si="42"/>
        <v>0</v>
      </c>
      <c r="CQ63" s="145"/>
      <c r="CR63" s="145"/>
      <c r="CS63" s="145"/>
      <c r="CT63" s="145"/>
      <c r="CU63" s="145"/>
      <c r="CV63" s="145"/>
      <c r="CW63" s="145"/>
      <c r="CX63" s="145"/>
      <c r="CY63" s="77" t="e">
        <f>AH63+#REF!+BG63+BQ63+BV63</f>
        <v>#REF!</v>
      </c>
    </row>
    <row r="64" spans="2:103" s="31" customFormat="1" ht="14.15" hidden="1" customHeight="1">
      <c r="B64" s="228">
        <f t="shared" si="20"/>
        <v>45160</v>
      </c>
      <c r="C64" s="145">
        <f t="shared" si="21"/>
        <v>0</v>
      </c>
      <c r="D64" s="145"/>
      <c r="E64" s="145"/>
      <c r="F64" s="145"/>
      <c r="G64" s="145">
        <f t="shared" si="43"/>
        <v>0</v>
      </c>
      <c r="H64" s="145">
        <f t="shared" si="43"/>
        <v>0</v>
      </c>
      <c r="I64" s="145">
        <f t="shared" si="43"/>
        <v>0</v>
      </c>
      <c r="J64" s="145">
        <f t="shared" si="43"/>
        <v>0</v>
      </c>
      <c r="K64" s="145">
        <f t="shared" si="43"/>
        <v>0</v>
      </c>
      <c r="L64" s="145">
        <f t="shared" si="23"/>
        <v>0</v>
      </c>
      <c r="M64" s="145">
        <f t="shared" si="44"/>
        <v>0</v>
      </c>
      <c r="N64" s="145"/>
      <c r="O64" s="145">
        <f t="shared" si="44"/>
        <v>0</v>
      </c>
      <c r="P64" s="145"/>
      <c r="Q64" s="145">
        <f t="shared" si="44"/>
        <v>0</v>
      </c>
      <c r="R64" s="145"/>
      <c r="S64" s="145">
        <f t="shared" si="45"/>
        <v>0</v>
      </c>
      <c r="T64" s="145">
        <f t="shared" si="45"/>
        <v>0</v>
      </c>
      <c r="U64" s="145">
        <f t="shared" si="45"/>
        <v>0</v>
      </c>
      <c r="V64" s="145">
        <f t="shared" si="45"/>
        <v>0</v>
      </c>
      <c r="W64" s="145">
        <f t="shared" si="45"/>
        <v>0</v>
      </c>
      <c r="X64" s="145">
        <f t="shared" si="45"/>
        <v>0</v>
      </c>
      <c r="Y64" s="145">
        <f t="shared" si="26"/>
        <v>0</v>
      </c>
      <c r="Z64" s="145">
        <f t="shared" si="46"/>
        <v>0</v>
      </c>
      <c r="AA64" s="145">
        <f t="shared" si="46"/>
        <v>0</v>
      </c>
      <c r="AB64" s="145">
        <f t="shared" si="46"/>
        <v>0</v>
      </c>
      <c r="AC64" s="145">
        <f t="shared" si="46"/>
        <v>0</v>
      </c>
      <c r="AD64" s="145">
        <f t="shared" si="46"/>
        <v>0</v>
      </c>
      <c r="AE64" s="145">
        <f t="shared" si="46"/>
        <v>0</v>
      </c>
      <c r="AF64" s="145"/>
      <c r="AG64" s="145">
        <f t="shared" si="28"/>
        <v>0</v>
      </c>
      <c r="AH64" s="145">
        <f t="shared" si="29"/>
        <v>0</v>
      </c>
      <c r="AI64" s="145">
        <f t="shared" si="30"/>
        <v>0</v>
      </c>
      <c r="AJ64" s="145"/>
      <c r="AK64" s="145"/>
      <c r="AL64" s="145"/>
      <c r="AM64" s="145">
        <f t="shared" si="47"/>
        <v>0</v>
      </c>
      <c r="AN64" s="145">
        <f t="shared" si="47"/>
        <v>0</v>
      </c>
      <c r="AO64" s="145">
        <f t="shared" si="47"/>
        <v>0</v>
      </c>
      <c r="AP64" s="145">
        <f t="shared" si="47"/>
        <v>0</v>
      </c>
      <c r="AQ64" s="145">
        <f t="shared" si="47"/>
        <v>0</v>
      </c>
      <c r="AR64" s="145">
        <f t="shared" si="47"/>
        <v>0</v>
      </c>
      <c r="AS64" s="145">
        <f t="shared" si="47"/>
        <v>0</v>
      </c>
      <c r="AT64" s="30">
        <f t="shared" si="32"/>
        <v>0</v>
      </c>
      <c r="AU64" s="145">
        <f t="shared" si="33"/>
        <v>0</v>
      </c>
      <c r="AV64" s="145"/>
      <c r="AW64" s="145"/>
      <c r="AX64" s="145"/>
      <c r="AY64" s="145">
        <f t="shared" si="48"/>
        <v>0</v>
      </c>
      <c r="AZ64" s="145">
        <f t="shared" si="48"/>
        <v>0</v>
      </c>
      <c r="BA64" s="145">
        <f t="shared" si="48"/>
        <v>0</v>
      </c>
      <c r="BB64" s="145">
        <f t="shared" si="48"/>
        <v>0</v>
      </c>
      <c r="BC64" s="145">
        <f t="shared" si="48"/>
        <v>0</v>
      </c>
      <c r="BD64" s="145">
        <f t="shared" si="48"/>
        <v>0</v>
      </c>
      <c r="BE64" s="30">
        <f t="shared" si="35"/>
        <v>0</v>
      </c>
      <c r="BF64" s="30"/>
      <c r="BG64" s="145">
        <f t="shared" si="49"/>
        <v>0</v>
      </c>
      <c r="BH64" s="145">
        <f t="shared" si="49"/>
        <v>0</v>
      </c>
      <c r="BI64" s="145">
        <f t="shared" si="49"/>
        <v>0</v>
      </c>
      <c r="BJ64" s="145">
        <f t="shared" si="49"/>
        <v>0</v>
      </c>
      <c r="BK64" s="145"/>
      <c r="BL64" s="145"/>
      <c r="BM64" s="145">
        <f t="shared" si="37"/>
        <v>0</v>
      </c>
      <c r="BN64" s="145"/>
      <c r="BO64" s="145"/>
      <c r="BP64" s="145">
        <f t="shared" si="50"/>
        <v>0</v>
      </c>
      <c r="BQ64" s="145">
        <f t="shared" si="50"/>
        <v>0</v>
      </c>
      <c r="BR64" s="145">
        <f t="shared" si="50"/>
        <v>0</v>
      </c>
      <c r="BS64" s="145">
        <f t="shared" si="50"/>
        <v>0</v>
      </c>
      <c r="BT64" s="145">
        <f t="shared" si="50"/>
        <v>0</v>
      </c>
      <c r="BU64" s="145">
        <f t="shared" si="50"/>
        <v>42870240</v>
      </c>
      <c r="BV64" s="145">
        <f t="shared" si="50"/>
        <v>0</v>
      </c>
      <c r="BW64" s="145"/>
      <c r="BX64" s="145"/>
      <c r="BY64" s="145">
        <f t="shared" si="39"/>
        <v>10145280</v>
      </c>
      <c r="BZ64" s="145"/>
      <c r="CA64" s="145"/>
      <c r="CB64" s="145"/>
      <c r="CC64" s="145"/>
      <c r="CD64" s="145"/>
      <c r="CE64" s="145">
        <f t="shared" si="51"/>
        <v>18658080</v>
      </c>
      <c r="CF64" s="145">
        <f t="shared" si="51"/>
        <v>0</v>
      </c>
      <c r="CG64" s="145">
        <f t="shared" si="51"/>
        <v>0</v>
      </c>
      <c r="CH64" s="145">
        <f t="shared" si="51"/>
        <v>0</v>
      </c>
      <c r="CI64" s="145">
        <f t="shared" si="51"/>
        <v>0</v>
      </c>
      <c r="CJ64" s="145"/>
      <c r="CK64" s="145">
        <f t="shared" si="52"/>
        <v>0</v>
      </c>
      <c r="CL64" s="145">
        <f t="shared" si="52"/>
        <v>0</v>
      </c>
      <c r="CM64" s="145">
        <f t="shared" si="52"/>
        <v>0</v>
      </c>
      <c r="CN64" s="145">
        <f t="shared" si="52"/>
        <v>0</v>
      </c>
      <c r="CO64" s="145">
        <f t="shared" si="42"/>
        <v>0</v>
      </c>
      <c r="CP64" s="145">
        <f t="shared" si="42"/>
        <v>0</v>
      </c>
      <c r="CQ64" s="145"/>
      <c r="CR64" s="145"/>
      <c r="CS64" s="145"/>
      <c r="CT64" s="145"/>
      <c r="CU64" s="145"/>
      <c r="CV64" s="145"/>
      <c r="CW64" s="145"/>
      <c r="CX64" s="145"/>
      <c r="CY64" s="77" t="e">
        <f>AH64+#REF!+BG64+BQ64+BV64</f>
        <v>#REF!</v>
      </c>
    </row>
    <row r="65" spans="2:105" s="31" customFormat="1" ht="14.15" hidden="1" customHeight="1">
      <c r="B65" s="228">
        <f t="shared" si="20"/>
        <v>45161</v>
      </c>
      <c r="C65" s="145">
        <f t="shared" si="21"/>
        <v>0</v>
      </c>
      <c r="D65" s="145"/>
      <c r="E65" s="145"/>
      <c r="F65" s="145"/>
      <c r="G65" s="145">
        <f t="shared" si="43"/>
        <v>0</v>
      </c>
      <c r="H65" s="145">
        <f t="shared" si="43"/>
        <v>0</v>
      </c>
      <c r="I65" s="145">
        <f t="shared" si="43"/>
        <v>0</v>
      </c>
      <c r="J65" s="145">
        <f t="shared" si="43"/>
        <v>0</v>
      </c>
      <c r="K65" s="145">
        <f t="shared" si="43"/>
        <v>0</v>
      </c>
      <c r="L65" s="145">
        <f t="shared" si="23"/>
        <v>0</v>
      </c>
      <c r="M65" s="145">
        <f t="shared" si="44"/>
        <v>0</v>
      </c>
      <c r="N65" s="145"/>
      <c r="O65" s="145">
        <f t="shared" si="44"/>
        <v>0</v>
      </c>
      <c r="P65" s="145"/>
      <c r="Q65" s="145">
        <f t="shared" si="44"/>
        <v>0</v>
      </c>
      <c r="R65" s="145"/>
      <c r="S65" s="145">
        <f t="shared" si="45"/>
        <v>0</v>
      </c>
      <c r="T65" s="145">
        <f t="shared" si="45"/>
        <v>0</v>
      </c>
      <c r="U65" s="145">
        <f t="shared" si="45"/>
        <v>0</v>
      </c>
      <c r="V65" s="145">
        <f t="shared" si="45"/>
        <v>0</v>
      </c>
      <c r="W65" s="145">
        <f t="shared" si="45"/>
        <v>0</v>
      </c>
      <c r="X65" s="145">
        <f t="shared" si="45"/>
        <v>0</v>
      </c>
      <c r="Y65" s="145">
        <f t="shared" si="26"/>
        <v>0</v>
      </c>
      <c r="Z65" s="145">
        <f t="shared" si="46"/>
        <v>0</v>
      </c>
      <c r="AA65" s="145">
        <f t="shared" si="46"/>
        <v>0</v>
      </c>
      <c r="AB65" s="145">
        <f t="shared" si="46"/>
        <v>0</v>
      </c>
      <c r="AC65" s="145">
        <f t="shared" si="46"/>
        <v>0</v>
      </c>
      <c r="AD65" s="145">
        <f t="shared" si="46"/>
        <v>0</v>
      </c>
      <c r="AE65" s="145">
        <f t="shared" si="46"/>
        <v>0</v>
      </c>
      <c r="AF65" s="145"/>
      <c r="AG65" s="145">
        <f t="shared" si="28"/>
        <v>0</v>
      </c>
      <c r="AH65" s="145">
        <f t="shared" si="29"/>
        <v>0</v>
      </c>
      <c r="AI65" s="145">
        <f t="shared" si="30"/>
        <v>0</v>
      </c>
      <c r="AJ65" s="145"/>
      <c r="AK65" s="145"/>
      <c r="AL65" s="145"/>
      <c r="AM65" s="145">
        <f t="shared" si="47"/>
        <v>0</v>
      </c>
      <c r="AN65" s="145">
        <f t="shared" si="47"/>
        <v>0</v>
      </c>
      <c r="AO65" s="145">
        <f t="shared" si="47"/>
        <v>0</v>
      </c>
      <c r="AP65" s="145">
        <f t="shared" si="47"/>
        <v>0</v>
      </c>
      <c r="AQ65" s="145">
        <f t="shared" si="47"/>
        <v>0</v>
      </c>
      <c r="AR65" s="145">
        <f t="shared" si="47"/>
        <v>0</v>
      </c>
      <c r="AS65" s="145">
        <f t="shared" si="47"/>
        <v>0</v>
      </c>
      <c r="AT65" s="30">
        <f t="shared" si="32"/>
        <v>0</v>
      </c>
      <c r="AU65" s="145">
        <f t="shared" si="33"/>
        <v>0</v>
      </c>
      <c r="AV65" s="145"/>
      <c r="AW65" s="145"/>
      <c r="AX65" s="145"/>
      <c r="AY65" s="145">
        <f t="shared" si="48"/>
        <v>0</v>
      </c>
      <c r="AZ65" s="145">
        <f t="shared" si="48"/>
        <v>0</v>
      </c>
      <c r="BA65" s="145">
        <f t="shared" si="48"/>
        <v>0</v>
      </c>
      <c r="BB65" s="145">
        <f t="shared" si="48"/>
        <v>0</v>
      </c>
      <c r="BC65" s="145">
        <f t="shared" si="48"/>
        <v>0</v>
      </c>
      <c r="BD65" s="145">
        <f t="shared" si="48"/>
        <v>0</v>
      </c>
      <c r="BE65" s="30">
        <f t="shared" si="35"/>
        <v>0</v>
      </c>
      <c r="BF65" s="30"/>
      <c r="BG65" s="145">
        <f t="shared" si="49"/>
        <v>0</v>
      </c>
      <c r="BH65" s="145">
        <f t="shared" si="49"/>
        <v>0</v>
      </c>
      <c r="BI65" s="145">
        <f t="shared" si="49"/>
        <v>0</v>
      </c>
      <c r="BJ65" s="145">
        <f t="shared" si="49"/>
        <v>0</v>
      </c>
      <c r="BK65" s="145"/>
      <c r="BL65" s="145"/>
      <c r="BM65" s="145">
        <f t="shared" si="37"/>
        <v>0</v>
      </c>
      <c r="BN65" s="145"/>
      <c r="BO65" s="145"/>
      <c r="BP65" s="145">
        <f t="shared" si="50"/>
        <v>0</v>
      </c>
      <c r="BQ65" s="145">
        <f t="shared" si="50"/>
        <v>0</v>
      </c>
      <c r="BR65" s="145">
        <f t="shared" si="50"/>
        <v>0</v>
      </c>
      <c r="BS65" s="145">
        <f t="shared" si="50"/>
        <v>0</v>
      </c>
      <c r="BT65" s="145">
        <f t="shared" si="50"/>
        <v>0</v>
      </c>
      <c r="BU65" s="145">
        <f t="shared" si="50"/>
        <v>39796320</v>
      </c>
      <c r="BV65" s="145">
        <f t="shared" si="50"/>
        <v>0</v>
      </c>
      <c r="BW65" s="145"/>
      <c r="BX65" s="145"/>
      <c r="BY65" s="145">
        <f t="shared" si="39"/>
        <v>0</v>
      </c>
      <c r="BZ65" s="145"/>
      <c r="CA65" s="145"/>
      <c r="CB65" s="145"/>
      <c r="CC65" s="145"/>
      <c r="CD65" s="145"/>
      <c r="CE65" s="145">
        <f t="shared" si="51"/>
        <v>25578720</v>
      </c>
      <c r="CF65" s="145">
        <f t="shared" si="51"/>
        <v>0</v>
      </c>
      <c r="CG65" s="145">
        <f t="shared" si="51"/>
        <v>0</v>
      </c>
      <c r="CH65" s="145">
        <f t="shared" si="51"/>
        <v>0</v>
      </c>
      <c r="CI65" s="145">
        <f t="shared" si="51"/>
        <v>0</v>
      </c>
      <c r="CJ65" s="145"/>
      <c r="CK65" s="145">
        <f t="shared" si="52"/>
        <v>0</v>
      </c>
      <c r="CL65" s="145">
        <f t="shared" si="52"/>
        <v>0</v>
      </c>
      <c r="CM65" s="145">
        <f t="shared" si="52"/>
        <v>0</v>
      </c>
      <c r="CN65" s="145">
        <f t="shared" si="52"/>
        <v>0</v>
      </c>
      <c r="CO65" s="145">
        <f t="shared" si="42"/>
        <v>0</v>
      </c>
      <c r="CP65" s="145">
        <f t="shared" si="42"/>
        <v>0</v>
      </c>
      <c r="CQ65" s="145"/>
      <c r="CR65" s="145"/>
      <c r="CS65" s="145"/>
      <c r="CT65" s="145"/>
      <c r="CU65" s="145"/>
      <c r="CV65" s="145"/>
      <c r="CW65" s="145"/>
      <c r="CX65" s="145"/>
      <c r="CY65" s="77" t="e">
        <f>AH65+#REF!+BG65+BQ65+BV65</f>
        <v>#REF!</v>
      </c>
    </row>
    <row r="66" spans="2:105" s="31" customFormat="1" ht="14.15" hidden="1" customHeight="1">
      <c r="B66" s="228">
        <f t="shared" si="20"/>
        <v>45162</v>
      </c>
      <c r="C66" s="145">
        <f t="shared" si="21"/>
        <v>0</v>
      </c>
      <c r="D66" s="145"/>
      <c r="E66" s="145"/>
      <c r="F66" s="145"/>
      <c r="G66" s="145">
        <f t="shared" si="43"/>
        <v>0</v>
      </c>
      <c r="H66" s="145">
        <f t="shared" si="43"/>
        <v>0</v>
      </c>
      <c r="I66" s="145">
        <f t="shared" si="43"/>
        <v>0</v>
      </c>
      <c r="J66" s="145">
        <f t="shared" si="43"/>
        <v>0</v>
      </c>
      <c r="K66" s="145">
        <f t="shared" si="43"/>
        <v>0</v>
      </c>
      <c r="L66" s="145">
        <f t="shared" si="23"/>
        <v>0</v>
      </c>
      <c r="M66" s="145">
        <f t="shared" si="44"/>
        <v>0</v>
      </c>
      <c r="N66" s="145"/>
      <c r="O66" s="145">
        <f t="shared" si="44"/>
        <v>0</v>
      </c>
      <c r="P66" s="145"/>
      <c r="Q66" s="145">
        <f t="shared" si="44"/>
        <v>0</v>
      </c>
      <c r="R66" s="145"/>
      <c r="S66" s="145">
        <f t="shared" si="45"/>
        <v>0</v>
      </c>
      <c r="T66" s="145">
        <f t="shared" si="45"/>
        <v>0</v>
      </c>
      <c r="U66" s="145">
        <f t="shared" si="45"/>
        <v>0</v>
      </c>
      <c r="V66" s="145">
        <f t="shared" si="45"/>
        <v>0</v>
      </c>
      <c r="W66" s="145">
        <f t="shared" si="45"/>
        <v>0</v>
      </c>
      <c r="X66" s="145">
        <f t="shared" si="45"/>
        <v>0</v>
      </c>
      <c r="Y66" s="145">
        <f t="shared" si="26"/>
        <v>0</v>
      </c>
      <c r="Z66" s="145">
        <f t="shared" si="46"/>
        <v>0</v>
      </c>
      <c r="AA66" s="145">
        <f t="shared" si="46"/>
        <v>0</v>
      </c>
      <c r="AB66" s="145">
        <f t="shared" si="46"/>
        <v>0</v>
      </c>
      <c r="AC66" s="145">
        <f t="shared" si="46"/>
        <v>0</v>
      </c>
      <c r="AD66" s="145">
        <f t="shared" si="46"/>
        <v>0</v>
      </c>
      <c r="AE66" s="145">
        <f t="shared" si="46"/>
        <v>0</v>
      </c>
      <c r="AF66" s="145"/>
      <c r="AG66" s="145">
        <f t="shared" si="28"/>
        <v>0</v>
      </c>
      <c r="AH66" s="145">
        <f t="shared" si="29"/>
        <v>0</v>
      </c>
      <c r="AI66" s="145">
        <f t="shared" si="30"/>
        <v>0</v>
      </c>
      <c r="AJ66" s="145"/>
      <c r="AK66" s="145"/>
      <c r="AL66" s="145"/>
      <c r="AM66" s="145">
        <f t="shared" si="47"/>
        <v>0</v>
      </c>
      <c r="AN66" s="145">
        <f t="shared" si="47"/>
        <v>0</v>
      </c>
      <c r="AO66" s="145">
        <f t="shared" si="47"/>
        <v>0</v>
      </c>
      <c r="AP66" s="145">
        <f t="shared" si="47"/>
        <v>0</v>
      </c>
      <c r="AQ66" s="145">
        <f t="shared" si="47"/>
        <v>0</v>
      </c>
      <c r="AR66" s="145">
        <f t="shared" si="47"/>
        <v>0</v>
      </c>
      <c r="AS66" s="145">
        <f t="shared" si="47"/>
        <v>0</v>
      </c>
      <c r="AT66" s="30">
        <f t="shared" si="32"/>
        <v>0</v>
      </c>
      <c r="AU66" s="145">
        <f t="shared" si="33"/>
        <v>0</v>
      </c>
      <c r="AV66" s="145"/>
      <c r="AW66" s="145"/>
      <c r="AX66" s="145"/>
      <c r="AY66" s="145">
        <f t="shared" si="48"/>
        <v>0</v>
      </c>
      <c r="AZ66" s="145">
        <f t="shared" si="48"/>
        <v>0</v>
      </c>
      <c r="BA66" s="145">
        <f t="shared" si="48"/>
        <v>0</v>
      </c>
      <c r="BB66" s="145">
        <f t="shared" si="48"/>
        <v>0</v>
      </c>
      <c r="BC66" s="145">
        <f t="shared" si="48"/>
        <v>0</v>
      </c>
      <c r="BD66" s="145">
        <f t="shared" si="48"/>
        <v>0</v>
      </c>
      <c r="BE66" s="30">
        <f t="shared" si="35"/>
        <v>0</v>
      </c>
      <c r="BF66" s="30"/>
      <c r="BG66" s="145">
        <f t="shared" si="49"/>
        <v>0</v>
      </c>
      <c r="BH66" s="145">
        <f t="shared" si="49"/>
        <v>0</v>
      </c>
      <c r="BI66" s="145">
        <f t="shared" si="49"/>
        <v>0</v>
      </c>
      <c r="BJ66" s="145">
        <f t="shared" si="49"/>
        <v>0</v>
      </c>
      <c r="BK66" s="145"/>
      <c r="BL66" s="145"/>
      <c r="BM66" s="145">
        <f t="shared" si="37"/>
        <v>0</v>
      </c>
      <c r="BN66" s="145"/>
      <c r="BO66" s="145"/>
      <c r="BP66" s="145">
        <f t="shared" si="50"/>
        <v>0</v>
      </c>
      <c r="BQ66" s="145">
        <f t="shared" si="50"/>
        <v>0</v>
      </c>
      <c r="BR66" s="145">
        <f t="shared" si="50"/>
        <v>0</v>
      </c>
      <c r="BS66" s="145">
        <f t="shared" si="50"/>
        <v>0</v>
      </c>
      <c r="BT66" s="145">
        <f t="shared" si="50"/>
        <v>0</v>
      </c>
      <c r="BU66" s="145">
        <f t="shared" si="50"/>
        <v>39419040</v>
      </c>
      <c r="BV66" s="145">
        <f t="shared" si="50"/>
        <v>0</v>
      </c>
      <c r="BW66" s="145"/>
      <c r="BX66" s="145"/>
      <c r="BY66" s="145">
        <f t="shared" si="39"/>
        <v>0</v>
      </c>
      <c r="BZ66" s="145"/>
      <c r="CA66" s="145"/>
      <c r="CB66" s="145"/>
      <c r="CC66" s="145"/>
      <c r="CD66" s="145"/>
      <c r="CE66" s="145">
        <f t="shared" si="51"/>
        <v>14345280</v>
      </c>
      <c r="CF66" s="145">
        <f t="shared" si="51"/>
        <v>0</v>
      </c>
      <c r="CG66" s="145">
        <f t="shared" si="51"/>
        <v>0</v>
      </c>
      <c r="CH66" s="145">
        <f t="shared" si="51"/>
        <v>0</v>
      </c>
      <c r="CI66" s="145">
        <f t="shared" si="51"/>
        <v>0</v>
      </c>
      <c r="CJ66" s="145"/>
      <c r="CK66" s="145">
        <f t="shared" si="52"/>
        <v>0</v>
      </c>
      <c r="CL66" s="145">
        <f t="shared" si="52"/>
        <v>0</v>
      </c>
      <c r="CM66" s="145">
        <f t="shared" si="52"/>
        <v>0</v>
      </c>
      <c r="CN66" s="145">
        <f t="shared" si="52"/>
        <v>0</v>
      </c>
      <c r="CO66" s="145">
        <f t="shared" si="42"/>
        <v>0</v>
      </c>
      <c r="CP66" s="145">
        <f t="shared" si="42"/>
        <v>0</v>
      </c>
      <c r="CQ66" s="145"/>
      <c r="CR66" s="145"/>
      <c r="CS66" s="145"/>
      <c r="CT66" s="145"/>
      <c r="CU66" s="145"/>
      <c r="CV66" s="145"/>
      <c r="CW66" s="145"/>
      <c r="CX66" s="145"/>
      <c r="CY66" s="77" t="e">
        <f>AH66+#REF!+BG66+BQ66+BV66</f>
        <v>#REF!</v>
      </c>
    </row>
    <row r="67" spans="2:105" s="31" customFormat="1" ht="14.15" hidden="1" customHeight="1">
      <c r="B67" s="228">
        <f t="shared" si="20"/>
        <v>45163</v>
      </c>
      <c r="C67" s="145">
        <f t="shared" si="21"/>
        <v>0</v>
      </c>
      <c r="D67" s="145"/>
      <c r="E67" s="145"/>
      <c r="F67" s="145"/>
      <c r="G67" s="145">
        <f t="shared" si="43"/>
        <v>0</v>
      </c>
      <c r="H67" s="145">
        <f t="shared" si="43"/>
        <v>0</v>
      </c>
      <c r="I67" s="145">
        <f t="shared" si="43"/>
        <v>0</v>
      </c>
      <c r="J67" s="145">
        <f t="shared" si="43"/>
        <v>0</v>
      </c>
      <c r="K67" s="145">
        <f t="shared" si="43"/>
        <v>0</v>
      </c>
      <c r="L67" s="145">
        <f t="shared" si="23"/>
        <v>0</v>
      </c>
      <c r="M67" s="145">
        <f t="shared" si="44"/>
        <v>0</v>
      </c>
      <c r="N67" s="145"/>
      <c r="O67" s="145">
        <f t="shared" si="44"/>
        <v>0</v>
      </c>
      <c r="P67" s="145"/>
      <c r="Q67" s="145">
        <f t="shared" si="44"/>
        <v>0</v>
      </c>
      <c r="R67" s="145"/>
      <c r="S67" s="145">
        <f t="shared" si="45"/>
        <v>0</v>
      </c>
      <c r="T67" s="145">
        <f t="shared" si="45"/>
        <v>0</v>
      </c>
      <c r="U67" s="145" t="e">
        <f>#REF!*U$40</f>
        <v>#REF!</v>
      </c>
      <c r="V67" s="145">
        <f t="shared" si="45"/>
        <v>0</v>
      </c>
      <c r="W67" s="145">
        <f t="shared" si="45"/>
        <v>0</v>
      </c>
      <c r="X67" s="145">
        <f t="shared" si="45"/>
        <v>0</v>
      </c>
      <c r="Y67" s="145" t="e">
        <f t="shared" si="26"/>
        <v>#REF!</v>
      </c>
      <c r="Z67" s="145">
        <f t="shared" si="46"/>
        <v>0</v>
      </c>
      <c r="AA67" s="145">
        <f t="shared" si="46"/>
        <v>0</v>
      </c>
      <c r="AB67" s="145">
        <f t="shared" si="46"/>
        <v>0</v>
      </c>
      <c r="AC67" s="145">
        <f t="shared" si="46"/>
        <v>0</v>
      </c>
      <c r="AD67" s="145">
        <f t="shared" si="46"/>
        <v>0</v>
      </c>
      <c r="AE67" s="145">
        <f t="shared" si="46"/>
        <v>0</v>
      </c>
      <c r="AF67" s="145"/>
      <c r="AG67" s="145">
        <f t="shared" si="28"/>
        <v>0</v>
      </c>
      <c r="AH67" s="145">
        <f t="shared" si="29"/>
        <v>0</v>
      </c>
      <c r="AI67" s="145">
        <f t="shared" si="30"/>
        <v>0</v>
      </c>
      <c r="AJ67" s="145"/>
      <c r="AK67" s="145"/>
      <c r="AL67" s="145"/>
      <c r="AM67" s="145">
        <f t="shared" si="47"/>
        <v>0</v>
      </c>
      <c r="AN67" s="145">
        <f t="shared" si="47"/>
        <v>0</v>
      </c>
      <c r="AO67" s="145">
        <f t="shared" si="47"/>
        <v>0</v>
      </c>
      <c r="AP67" s="145">
        <f t="shared" si="47"/>
        <v>0</v>
      </c>
      <c r="AQ67" s="145">
        <f t="shared" si="47"/>
        <v>0</v>
      </c>
      <c r="AR67" s="145">
        <f t="shared" si="47"/>
        <v>0</v>
      </c>
      <c r="AS67" s="145">
        <f t="shared" si="47"/>
        <v>0</v>
      </c>
      <c r="AT67" s="30">
        <f t="shared" si="32"/>
        <v>0</v>
      </c>
      <c r="AU67" s="145">
        <f t="shared" si="33"/>
        <v>0</v>
      </c>
      <c r="AV67" s="145"/>
      <c r="AW67" s="145"/>
      <c r="AX67" s="145"/>
      <c r="AY67" s="145">
        <f t="shared" si="48"/>
        <v>0</v>
      </c>
      <c r="AZ67" s="145">
        <f t="shared" si="48"/>
        <v>0</v>
      </c>
      <c r="BA67" s="145">
        <f t="shared" si="48"/>
        <v>0</v>
      </c>
      <c r="BB67" s="145">
        <f t="shared" si="48"/>
        <v>0</v>
      </c>
      <c r="BC67" s="145">
        <f t="shared" si="48"/>
        <v>0</v>
      </c>
      <c r="BD67" s="145">
        <f t="shared" si="48"/>
        <v>0</v>
      </c>
      <c r="BE67" s="30">
        <f t="shared" si="35"/>
        <v>0</v>
      </c>
      <c r="BF67" s="30"/>
      <c r="BG67" s="145">
        <f t="shared" si="49"/>
        <v>0</v>
      </c>
      <c r="BH67" s="145">
        <f t="shared" si="49"/>
        <v>0</v>
      </c>
      <c r="BI67" s="145">
        <f t="shared" si="49"/>
        <v>0</v>
      </c>
      <c r="BJ67" s="145">
        <f t="shared" si="49"/>
        <v>0</v>
      </c>
      <c r="BK67" s="145"/>
      <c r="BL67" s="145"/>
      <c r="BM67" s="145">
        <f t="shared" si="37"/>
        <v>0</v>
      </c>
      <c r="BN67" s="145"/>
      <c r="BO67" s="145"/>
      <c r="BP67" s="145">
        <f t="shared" si="50"/>
        <v>0</v>
      </c>
      <c r="BQ67" s="145">
        <f t="shared" si="50"/>
        <v>0</v>
      </c>
      <c r="BR67" s="145">
        <f t="shared" si="50"/>
        <v>0</v>
      </c>
      <c r="BS67" s="145">
        <f t="shared" si="50"/>
        <v>0</v>
      </c>
      <c r="BT67" s="145">
        <f t="shared" si="50"/>
        <v>0</v>
      </c>
      <c r="BU67" s="145">
        <f t="shared" si="50"/>
        <v>39901920</v>
      </c>
      <c r="BV67" s="145">
        <f t="shared" si="50"/>
        <v>0</v>
      </c>
      <c r="BW67" s="145"/>
      <c r="BX67" s="145"/>
      <c r="BY67" s="145">
        <f t="shared" si="39"/>
        <v>0</v>
      </c>
      <c r="BZ67" s="145"/>
      <c r="CA67" s="145"/>
      <c r="CB67" s="145"/>
      <c r="CC67" s="145"/>
      <c r="CD67" s="145"/>
      <c r="CE67" s="145">
        <f t="shared" si="51"/>
        <v>15588960</v>
      </c>
      <c r="CF67" s="145">
        <f t="shared" si="51"/>
        <v>0</v>
      </c>
      <c r="CG67" s="145">
        <f t="shared" si="51"/>
        <v>0</v>
      </c>
      <c r="CH67" s="145">
        <f t="shared" si="51"/>
        <v>0</v>
      </c>
      <c r="CI67" s="145">
        <f t="shared" si="51"/>
        <v>0</v>
      </c>
      <c r="CJ67" s="145"/>
      <c r="CK67" s="145">
        <f t="shared" si="52"/>
        <v>0</v>
      </c>
      <c r="CL67" s="145">
        <f t="shared" si="52"/>
        <v>0</v>
      </c>
      <c r="CM67" s="145">
        <f t="shared" si="52"/>
        <v>0</v>
      </c>
      <c r="CN67" s="145">
        <f t="shared" si="52"/>
        <v>0</v>
      </c>
      <c r="CO67" s="145">
        <f t="shared" si="42"/>
        <v>0</v>
      </c>
      <c r="CP67" s="145">
        <f t="shared" si="42"/>
        <v>0</v>
      </c>
      <c r="CQ67" s="145"/>
      <c r="CR67" s="145"/>
      <c r="CS67" s="145"/>
      <c r="CT67" s="145"/>
      <c r="CU67" s="145"/>
      <c r="CV67" s="145"/>
      <c r="CW67" s="145"/>
      <c r="CX67" s="145"/>
      <c r="CY67" s="77" t="e">
        <f>AH67+#REF!+BG67+BQ67+BV67</f>
        <v>#REF!</v>
      </c>
    </row>
    <row r="68" spans="2:105" s="31" customFormat="1" ht="14.15" hidden="1" customHeight="1">
      <c r="B68" s="228">
        <f t="shared" si="20"/>
        <v>45164</v>
      </c>
      <c r="C68" s="145">
        <f t="shared" si="21"/>
        <v>0</v>
      </c>
      <c r="D68" s="145"/>
      <c r="E68" s="145"/>
      <c r="F68" s="145"/>
      <c r="G68" s="145">
        <f t="shared" si="43"/>
        <v>0</v>
      </c>
      <c r="H68" s="145">
        <f t="shared" si="43"/>
        <v>0</v>
      </c>
      <c r="I68" s="145">
        <f t="shared" si="43"/>
        <v>0</v>
      </c>
      <c r="J68" s="145">
        <f t="shared" si="43"/>
        <v>0</v>
      </c>
      <c r="K68" s="145">
        <f t="shared" si="43"/>
        <v>0</v>
      </c>
      <c r="L68" s="145">
        <f t="shared" si="23"/>
        <v>0</v>
      </c>
      <c r="M68" s="145">
        <f t="shared" si="44"/>
        <v>0</v>
      </c>
      <c r="N68" s="145"/>
      <c r="O68" s="145">
        <f t="shared" si="44"/>
        <v>0</v>
      </c>
      <c r="P68" s="145"/>
      <c r="Q68" s="145">
        <f t="shared" si="44"/>
        <v>0</v>
      </c>
      <c r="R68" s="145"/>
      <c r="S68" s="145">
        <f t="shared" si="45"/>
        <v>0</v>
      </c>
      <c r="T68" s="145">
        <f t="shared" si="45"/>
        <v>0</v>
      </c>
      <c r="U68" s="145">
        <f t="shared" si="45"/>
        <v>0</v>
      </c>
      <c r="V68" s="145">
        <f>U32*V$40</f>
        <v>0</v>
      </c>
      <c r="W68" s="145">
        <f t="shared" si="45"/>
        <v>0</v>
      </c>
      <c r="X68" s="145">
        <f t="shared" si="45"/>
        <v>0</v>
      </c>
      <c r="Y68" s="145">
        <f t="shared" si="26"/>
        <v>0</v>
      </c>
      <c r="Z68" s="145">
        <f t="shared" si="46"/>
        <v>0</v>
      </c>
      <c r="AA68" s="145">
        <f t="shared" si="46"/>
        <v>0</v>
      </c>
      <c r="AB68" s="145">
        <f t="shared" si="46"/>
        <v>0</v>
      </c>
      <c r="AC68" s="145">
        <f t="shared" si="46"/>
        <v>0</v>
      </c>
      <c r="AD68" s="145">
        <f t="shared" si="46"/>
        <v>0</v>
      </c>
      <c r="AE68" s="145">
        <f t="shared" si="46"/>
        <v>0</v>
      </c>
      <c r="AF68" s="145"/>
      <c r="AG68" s="145">
        <f t="shared" si="28"/>
        <v>0</v>
      </c>
      <c r="AH68" s="145">
        <f t="shared" si="29"/>
        <v>0</v>
      </c>
      <c r="AI68" s="145">
        <f t="shared" si="30"/>
        <v>0</v>
      </c>
      <c r="AJ68" s="145"/>
      <c r="AK68" s="145"/>
      <c r="AL68" s="145"/>
      <c r="AM68" s="145">
        <f t="shared" si="47"/>
        <v>0</v>
      </c>
      <c r="AN68" s="145">
        <f t="shared" si="47"/>
        <v>0</v>
      </c>
      <c r="AO68" s="145">
        <f t="shared" si="47"/>
        <v>0</v>
      </c>
      <c r="AP68" s="145">
        <f t="shared" si="47"/>
        <v>0</v>
      </c>
      <c r="AQ68" s="145">
        <f t="shared" si="47"/>
        <v>0</v>
      </c>
      <c r="AR68" s="145">
        <f t="shared" si="47"/>
        <v>0</v>
      </c>
      <c r="AS68" s="145">
        <f t="shared" si="47"/>
        <v>0</v>
      </c>
      <c r="AT68" s="30">
        <f t="shared" si="32"/>
        <v>0</v>
      </c>
      <c r="AU68" s="145">
        <f t="shared" si="33"/>
        <v>0</v>
      </c>
      <c r="AV68" s="145"/>
      <c r="AW68" s="145"/>
      <c r="AX68" s="145"/>
      <c r="AY68" s="145">
        <f t="shared" si="48"/>
        <v>0</v>
      </c>
      <c r="AZ68" s="145">
        <f t="shared" si="48"/>
        <v>0</v>
      </c>
      <c r="BA68" s="145">
        <f t="shared" si="48"/>
        <v>0</v>
      </c>
      <c r="BB68" s="145">
        <f t="shared" si="48"/>
        <v>0</v>
      </c>
      <c r="BC68" s="145">
        <f t="shared" si="48"/>
        <v>0</v>
      </c>
      <c r="BD68" s="145">
        <f t="shared" si="48"/>
        <v>0</v>
      </c>
      <c r="BE68" s="30">
        <f t="shared" si="35"/>
        <v>0</v>
      </c>
      <c r="BF68" s="30"/>
      <c r="BG68" s="145">
        <f t="shared" si="49"/>
        <v>0</v>
      </c>
      <c r="BH68" s="145">
        <f t="shared" si="49"/>
        <v>0</v>
      </c>
      <c r="BI68" s="145">
        <f t="shared" si="49"/>
        <v>0</v>
      </c>
      <c r="BJ68" s="145">
        <f t="shared" si="49"/>
        <v>0</v>
      </c>
      <c r="BK68" s="145"/>
      <c r="BL68" s="145"/>
      <c r="BM68" s="145">
        <f t="shared" si="37"/>
        <v>0</v>
      </c>
      <c r="BN68" s="145"/>
      <c r="BO68" s="145"/>
      <c r="BP68" s="145">
        <f t="shared" si="50"/>
        <v>0</v>
      </c>
      <c r="BQ68" s="145">
        <f t="shared" si="50"/>
        <v>0</v>
      </c>
      <c r="BR68" s="145">
        <f t="shared" si="50"/>
        <v>0</v>
      </c>
      <c r="BS68" s="145">
        <f t="shared" si="50"/>
        <v>0</v>
      </c>
      <c r="BT68" s="145">
        <f t="shared" si="50"/>
        <v>0</v>
      </c>
      <c r="BU68" s="145">
        <f t="shared" si="50"/>
        <v>0</v>
      </c>
      <c r="BV68" s="145">
        <f t="shared" si="50"/>
        <v>0</v>
      </c>
      <c r="BW68" s="145"/>
      <c r="BX68" s="145"/>
      <c r="BY68" s="145">
        <f t="shared" si="39"/>
        <v>0</v>
      </c>
      <c r="BZ68" s="145"/>
      <c r="CA68" s="145"/>
      <c r="CB68" s="145"/>
      <c r="CC68" s="145"/>
      <c r="CD68" s="145"/>
      <c r="CE68" s="145">
        <f t="shared" si="51"/>
        <v>0</v>
      </c>
      <c r="CF68" s="145">
        <f t="shared" si="51"/>
        <v>0</v>
      </c>
      <c r="CG68" s="145">
        <f t="shared" si="51"/>
        <v>0</v>
      </c>
      <c r="CH68" s="145">
        <f t="shared" si="51"/>
        <v>0</v>
      </c>
      <c r="CI68" s="145">
        <f t="shared" si="51"/>
        <v>0</v>
      </c>
      <c r="CJ68" s="145"/>
      <c r="CK68" s="145">
        <f t="shared" si="52"/>
        <v>0</v>
      </c>
      <c r="CL68" s="145">
        <f t="shared" si="52"/>
        <v>0</v>
      </c>
      <c r="CM68" s="145">
        <f t="shared" si="52"/>
        <v>0</v>
      </c>
      <c r="CN68" s="145">
        <f t="shared" si="52"/>
        <v>0</v>
      </c>
      <c r="CO68" s="145">
        <f t="shared" si="52"/>
        <v>0</v>
      </c>
      <c r="CP68" s="145">
        <f t="shared" si="52"/>
        <v>0</v>
      </c>
      <c r="CQ68" s="145"/>
      <c r="CR68" s="145"/>
      <c r="CS68" s="145"/>
      <c r="CT68" s="145"/>
      <c r="CU68" s="145"/>
      <c r="CV68" s="145"/>
      <c r="CW68" s="145"/>
      <c r="CX68" s="145"/>
      <c r="CY68" s="77" t="e">
        <f>AH68+#REF!+BG68+BQ68+BV68</f>
        <v>#REF!</v>
      </c>
    </row>
    <row r="69" spans="2:105" s="31" customFormat="1" ht="14.15" hidden="1" customHeight="1">
      <c r="B69" s="228">
        <f t="shared" si="20"/>
        <v>45165</v>
      </c>
      <c r="C69" s="145">
        <f t="shared" si="21"/>
        <v>0</v>
      </c>
      <c r="D69" s="145"/>
      <c r="E69" s="145"/>
      <c r="F69" s="145"/>
      <c r="G69" s="145">
        <f t="shared" si="43"/>
        <v>0</v>
      </c>
      <c r="H69" s="145">
        <f t="shared" si="43"/>
        <v>0</v>
      </c>
      <c r="I69" s="145">
        <f t="shared" si="43"/>
        <v>0</v>
      </c>
      <c r="J69" s="145">
        <f t="shared" si="43"/>
        <v>0</v>
      </c>
      <c r="K69" s="145">
        <f t="shared" si="43"/>
        <v>0</v>
      </c>
      <c r="L69" s="145">
        <f t="shared" si="23"/>
        <v>0</v>
      </c>
      <c r="M69" s="145">
        <f t="shared" si="44"/>
        <v>0</v>
      </c>
      <c r="N69" s="145"/>
      <c r="O69" s="145">
        <f t="shared" si="44"/>
        <v>0</v>
      </c>
      <c r="P69" s="145"/>
      <c r="Q69" s="145">
        <f t="shared" si="44"/>
        <v>0</v>
      </c>
      <c r="R69" s="145"/>
      <c r="S69" s="145">
        <f t="shared" si="45"/>
        <v>0</v>
      </c>
      <c r="T69" s="145">
        <f t="shared" si="45"/>
        <v>0</v>
      </c>
      <c r="U69" s="145">
        <f t="shared" si="45"/>
        <v>0</v>
      </c>
      <c r="V69" s="145">
        <f t="shared" si="45"/>
        <v>0</v>
      </c>
      <c r="W69" s="145">
        <f t="shared" si="45"/>
        <v>0</v>
      </c>
      <c r="X69" s="145">
        <f t="shared" si="45"/>
        <v>0</v>
      </c>
      <c r="Y69" s="145">
        <f t="shared" si="26"/>
        <v>0</v>
      </c>
      <c r="Z69" s="145">
        <f t="shared" si="46"/>
        <v>0</v>
      </c>
      <c r="AA69" s="145">
        <f t="shared" si="46"/>
        <v>0</v>
      </c>
      <c r="AB69" s="145">
        <f t="shared" si="46"/>
        <v>0</v>
      </c>
      <c r="AC69" s="145">
        <f t="shared" si="46"/>
        <v>0</v>
      </c>
      <c r="AD69" s="145">
        <f t="shared" si="46"/>
        <v>0</v>
      </c>
      <c r="AE69" s="145">
        <f t="shared" si="46"/>
        <v>0</v>
      </c>
      <c r="AF69" s="145"/>
      <c r="AG69" s="145">
        <f t="shared" si="28"/>
        <v>0</v>
      </c>
      <c r="AH69" s="145">
        <f t="shared" si="29"/>
        <v>0</v>
      </c>
      <c r="AI69" s="145">
        <f t="shared" si="30"/>
        <v>0</v>
      </c>
      <c r="AJ69" s="145"/>
      <c r="AK69" s="145"/>
      <c r="AL69" s="145"/>
      <c r="AM69" s="145">
        <f t="shared" si="47"/>
        <v>0</v>
      </c>
      <c r="AN69" s="145">
        <f t="shared" si="47"/>
        <v>0</v>
      </c>
      <c r="AO69" s="145">
        <f t="shared" si="47"/>
        <v>0</v>
      </c>
      <c r="AP69" s="145">
        <f t="shared" si="47"/>
        <v>0</v>
      </c>
      <c r="AQ69" s="145">
        <f t="shared" si="47"/>
        <v>0</v>
      </c>
      <c r="AR69" s="145">
        <f t="shared" si="47"/>
        <v>0</v>
      </c>
      <c r="AS69" s="145">
        <f t="shared" si="47"/>
        <v>0</v>
      </c>
      <c r="AT69" s="30">
        <f t="shared" si="32"/>
        <v>0</v>
      </c>
      <c r="AU69" s="145">
        <f t="shared" si="33"/>
        <v>0</v>
      </c>
      <c r="AV69" s="145"/>
      <c r="AW69" s="145"/>
      <c r="AX69" s="145"/>
      <c r="AY69" s="145">
        <f t="shared" si="48"/>
        <v>0</v>
      </c>
      <c r="AZ69" s="145">
        <f t="shared" si="48"/>
        <v>0</v>
      </c>
      <c r="BA69" s="145">
        <f t="shared" si="48"/>
        <v>0</v>
      </c>
      <c r="BB69" s="145">
        <f t="shared" si="48"/>
        <v>0</v>
      </c>
      <c r="BC69" s="145">
        <f t="shared" si="48"/>
        <v>0</v>
      </c>
      <c r="BD69" s="145">
        <f t="shared" si="48"/>
        <v>0</v>
      </c>
      <c r="BE69" s="30">
        <f t="shared" si="35"/>
        <v>0</v>
      </c>
      <c r="BF69" s="30"/>
      <c r="BG69" s="145">
        <f t="shared" si="49"/>
        <v>0</v>
      </c>
      <c r="BH69" s="145">
        <f t="shared" si="49"/>
        <v>0</v>
      </c>
      <c r="BI69" s="145">
        <f t="shared" si="49"/>
        <v>0</v>
      </c>
      <c r="BJ69" s="145">
        <f t="shared" si="49"/>
        <v>0</v>
      </c>
      <c r="BK69" s="145"/>
      <c r="BL69" s="145"/>
      <c r="BM69" s="145">
        <f t="shared" si="37"/>
        <v>0</v>
      </c>
      <c r="BN69" s="145"/>
      <c r="BO69" s="145"/>
      <c r="BP69" s="145">
        <f t="shared" si="50"/>
        <v>0</v>
      </c>
      <c r="BQ69" s="145">
        <f t="shared" si="50"/>
        <v>0</v>
      </c>
      <c r="BR69" s="145">
        <f t="shared" si="50"/>
        <v>0</v>
      </c>
      <c r="BS69" s="145">
        <f t="shared" si="50"/>
        <v>0</v>
      </c>
      <c r="BT69" s="145">
        <f t="shared" si="50"/>
        <v>0</v>
      </c>
      <c r="BU69" s="145">
        <f t="shared" si="50"/>
        <v>0</v>
      </c>
      <c r="BV69" s="145">
        <f t="shared" si="50"/>
        <v>0</v>
      </c>
      <c r="BW69" s="145"/>
      <c r="BX69" s="145"/>
      <c r="BY69" s="145">
        <f t="shared" si="39"/>
        <v>0</v>
      </c>
      <c r="BZ69" s="145"/>
      <c r="CA69" s="145"/>
      <c r="CB69" s="145"/>
      <c r="CC69" s="145"/>
      <c r="CD69" s="145"/>
      <c r="CE69" s="145">
        <f t="shared" si="51"/>
        <v>0</v>
      </c>
      <c r="CF69" s="145">
        <f t="shared" si="51"/>
        <v>0</v>
      </c>
      <c r="CG69" s="145">
        <f t="shared" si="51"/>
        <v>0</v>
      </c>
      <c r="CH69" s="145">
        <f t="shared" si="51"/>
        <v>0</v>
      </c>
      <c r="CI69" s="145">
        <f t="shared" si="51"/>
        <v>0</v>
      </c>
      <c r="CJ69" s="145"/>
      <c r="CK69" s="145">
        <f t="shared" si="52"/>
        <v>0</v>
      </c>
      <c r="CL69" s="145">
        <f t="shared" si="52"/>
        <v>0</v>
      </c>
      <c r="CM69" s="145">
        <f t="shared" si="52"/>
        <v>0</v>
      </c>
      <c r="CN69" s="145">
        <f t="shared" si="52"/>
        <v>0</v>
      </c>
      <c r="CO69" s="145">
        <f t="shared" si="52"/>
        <v>0</v>
      </c>
      <c r="CP69" s="145">
        <f t="shared" si="52"/>
        <v>0</v>
      </c>
      <c r="CQ69" s="145"/>
      <c r="CR69" s="145"/>
      <c r="CS69" s="145"/>
      <c r="CT69" s="145"/>
      <c r="CU69" s="145"/>
      <c r="CV69" s="145"/>
      <c r="CW69" s="145"/>
      <c r="CX69" s="145"/>
      <c r="CY69" s="77" t="e">
        <f>AH69+#REF!+BG69+BQ69+BV69</f>
        <v>#REF!</v>
      </c>
    </row>
    <row r="70" spans="2:105" s="31" customFormat="1" ht="14.15" hidden="1" customHeight="1">
      <c r="B70" s="228">
        <f t="shared" si="20"/>
        <v>45166</v>
      </c>
      <c r="C70" s="145">
        <f t="shared" si="21"/>
        <v>0</v>
      </c>
      <c r="D70" s="145"/>
      <c r="E70" s="145"/>
      <c r="F70" s="145"/>
      <c r="G70" s="145">
        <f t="shared" si="43"/>
        <v>0</v>
      </c>
      <c r="H70" s="145">
        <f t="shared" si="43"/>
        <v>0</v>
      </c>
      <c r="I70" s="145">
        <f t="shared" si="43"/>
        <v>0</v>
      </c>
      <c r="J70" s="145">
        <f t="shared" si="43"/>
        <v>0</v>
      </c>
      <c r="K70" s="145">
        <f t="shared" si="43"/>
        <v>0</v>
      </c>
      <c r="L70" s="145">
        <f t="shared" si="23"/>
        <v>0</v>
      </c>
      <c r="M70" s="145">
        <f t="shared" si="44"/>
        <v>0</v>
      </c>
      <c r="N70" s="145"/>
      <c r="O70" s="145">
        <f t="shared" si="44"/>
        <v>0</v>
      </c>
      <c r="P70" s="145"/>
      <c r="Q70" s="145">
        <f t="shared" si="44"/>
        <v>0</v>
      </c>
      <c r="R70" s="145"/>
      <c r="S70" s="145">
        <f t="shared" si="45"/>
        <v>0</v>
      </c>
      <c r="T70" s="145">
        <f t="shared" si="45"/>
        <v>0</v>
      </c>
      <c r="U70" s="145">
        <f t="shared" si="45"/>
        <v>0</v>
      </c>
      <c r="V70" s="145">
        <f t="shared" si="45"/>
        <v>0</v>
      </c>
      <c r="W70" s="145">
        <f t="shared" si="45"/>
        <v>0</v>
      </c>
      <c r="X70" s="145">
        <f t="shared" si="45"/>
        <v>0</v>
      </c>
      <c r="Y70" s="145">
        <f t="shared" si="26"/>
        <v>0</v>
      </c>
      <c r="Z70" s="145">
        <f t="shared" si="46"/>
        <v>0</v>
      </c>
      <c r="AA70" s="145">
        <f t="shared" si="46"/>
        <v>0</v>
      </c>
      <c r="AB70" s="145">
        <f t="shared" si="46"/>
        <v>0</v>
      </c>
      <c r="AC70" s="145">
        <f t="shared" si="46"/>
        <v>0</v>
      </c>
      <c r="AD70" s="145">
        <f t="shared" si="46"/>
        <v>0</v>
      </c>
      <c r="AE70" s="145">
        <f t="shared" si="46"/>
        <v>0</v>
      </c>
      <c r="AF70" s="145"/>
      <c r="AG70" s="145">
        <f t="shared" si="28"/>
        <v>0</v>
      </c>
      <c r="AH70" s="145">
        <f t="shared" si="29"/>
        <v>0</v>
      </c>
      <c r="AI70" s="145">
        <f t="shared" si="30"/>
        <v>0</v>
      </c>
      <c r="AJ70" s="145"/>
      <c r="AK70" s="145"/>
      <c r="AL70" s="145"/>
      <c r="AM70" s="145">
        <f t="shared" si="47"/>
        <v>0</v>
      </c>
      <c r="AN70" s="145">
        <f t="shared" si="47"/>
        <v>0</v>
      </c>
      <c r="AO70" s="145">
        <f t="shared" si="47"/>
        <v>0</v>
      </c>
      <c r="AP70" s="145">
        <f t="shared" si="47"/>
        <v>0</v>
      </c>
      <c r="AQ70" s="145">
        <f t="shared" si="47"/>
        <v>0</v>
      </c>
      <c r="AR70" s="145">
        <f t="shared" si="47"/>
        <v>0</v>
      </c>
      <c r="AS70" s="145">
        <f t="shared" si="47"/>
        <v>0</v>
      </c>
      <c r="AT70" s="30">
        <f t="shared" si="32"/>
        <v>0</v>
      </c>
      <c r="AU70" s="145">
        <f t="shared" si="33"/>
        <v>0</v>
      </c>
      <c r="AV70" s="145"/>
      <c r="AW70" s="145"/>
      <c r="AX70" s="145"/>
      <c r="AY70" s="145">
        <f t="shared" si="48"/>
        <v>0</v>
      </c>
      <c r="AZ70" s="145">
        <f t="shared" si="48"/>
        <v>0</v>
      </c>
      <c r="BA70" s="145">
        <f t="shared" si="48"/>
        <v>0</v>
      </c>
      <c r="BB70" s="145">
        <f t="shared" si="48"/>
        <v>0</v>
      </c>
      <c r="BC70" s="145">
        <f t="shared" si="48"/>
        <v>0</v>
      </c>
      <c r="BD70" s="145">
        <f t="shared" si="48"/>
        <v>0</v>
      </c>
      <c r="BE70" s="30">
        <f t="shared" si="35"/>
        <v>0</v>
      </c>
      <c r="BF70" s="30"/>
      <c r="BG70" s="145">
        <f t="shared" si="49"/>
        <v>0</v>
      </c>
      <c r="BH70" s="145">
        <f t="shared" si="49"/>
        <v>0</v>
      </c>
      <c r="BI70" s="145">
        <f t="shared" si="49"/>
        <v>0</v>
      </c>
      <c r="BJ70" s="145">
        <f t="shared" si="49"/>
        <v>0</v>
      </c>
      <c r="BK70" s="145"/>
      <c r="BL70" s="145"/>
      <c r="BM70" s="145">
        <f t="shared" si="37"/>
        <v>0</v>
      </c>
      <c r="BN70" s="145"/>
      <c r="BO70" s="145"/>
      <c r="BP70" s="145">
        <f t="shared" si="50"/>
        <v>0</v>
      </c>
      <c r="BQ70" s="145">
        <f t="shared" si="50"/>
        <v>0</v>
      </c>
      <c r="BR70" s="145">
        <f t="shared" si="50"/>
        <v>0</v>
      </c>
      <c r="BS70" s="145">
        <f t="shared" si="50"/>
        <v>0</v>
      </c>
      <c r="BT70" s="145">
        <f t="shared" si="50"/>
        <v>0</v>
      </c>
      <c r="BU70" s="145">
        <f t="shared" si="50"/>
        <v>46154400</v>
      </c>
      <c r="BV70" s="145">
        <f t="shared" si="50"/>
        <v>0</v>
      </c>
      <c r="BW70" s="145"/>
      <c r="BX70" s="145"/>
      <c r="BY70" s="145">
        <f t="shared" si="39"/>
        <v>0</v>
      </c>
      <c r="BZ70" s="145"/>
      <c r="CA70" s="145"/>
      <c r="CB70" s="145"/>
      <c r="CC70" s="145"/>
      <c r="CD70" s="145"/>
      <c r="CE70" s="145">
        <f t="shared" si="51"/>
        <v>17724960</v>
      </c>
      <c r="CF70" s="145">
        <f t="shared" si="51"/>
        <v>0</v>
      </c>
      <c r="CG70" s="145">
        <f t="shared" si="51"/>
        <v>0</v>
      </c>
      <c r="CH70" s="145">
        <f t="shared" si="51"/>
        <v>0</v>
      </c>
      <c r="CI70" s="145">
        <f t="shared" si="51"/>
        <v>0</v>
      </c>
      <c r="CJ70" s="145"/>
      <c r="CK70" s="145">
        <f t="shared" si="52"/>
        <v>0</v>
      </c>
      <c r="CL70" s="145">
        <f t="shared" si="52"/>
        <v>0</v>
      </c>
      <c r="CM70" s="145">
        <f t="shared" si="52"/>
        <v>0</v>
      </c>
      <c r="CN70" s="145">
        <f t="shared" si="52"/>
        <v>0</v>
      </c>
      <c r="CO70" s="145">
        <f t="shared" si="52"/>
        <v>0</v>
      </c>
      <c r="CP70" s="145">
        <f t="shared" si="52"/>
        <v>0</v>
      </c>
      <c r="CQ70" s="145"/>
      <c r="CR70" s="145"/>
      <c r="CS70" s="145"/>
      <c r="CT70" s="145"/>
      <c r="CU70" s="145"/>
      <c r="CV70" s="145"/>
      <c r="CW70" s="145"/>
      <c r="CX70" s="145"/>
      <c r="CY70" s="77" t="e">
        <f>AH70+#REF!+BG70+BQ70+BV70</f>
        <v>#REF!</v>
      </c>
    </row>
    <row r="71" spans="2:105" s="31" customFormat="1" ht="14.15" hidden="1" customHeight="1">
      <c r="B71" s="228">
        <f t="shared" si="20"/>
        <v>45167</v>
      </c>
      <c r="C71" s="145">
        <f t="shared" si="21"/>
        <v>0</v>
      </c>
      <c r="D71" s="145"/>
      <c r="E71" s="145"/>
      <c r="F71" s="145"/>
      <c r="G71" s="145">
        <f t="shared" si="43"/>
        <v>0</v>
      </c>
      <c r="H71" s="145">
        <f t="shared" si="43"/>
        <v>0</v>
      </c>
      <c r="I71" s="145">
        <f t="shared" si="43"/>
        <v>0</v>
      </c>
      <c r="J71" s="145">
        <f t="shared" si="43"/>
        <v>0</v>
      </c>
      <c r="K71" s="145">
        <f t="shared" si="43"/>
        <v>0</v>
      </c>
      <c r="L71" s="145">
        <f t="shared" si="23"/>
        <v>0</v>
      </c>
      <c r="M71" s="145">
        <f t="shared" si="44"/>
        <v>0</v>
      </c>
      <c r="N71" s="145"/>
      <c r="O71" s="145">
        <f t="shared" si="44"/>
        <v>0</v>
      </c>
      <c r="P71" s="145"/>
      <c r="Q71" s="145">
        <f t="shared" si="44"/>
        <v>0</v>
      </c>
      <c r="R71" s="145"/>
      <c r="S71" s="145">
        <f t="shared" si="45"/>
        <v>0</v>
      </c>
      <c r="T71" s="145">
        <f t="shared" si="45"/>
        <v>0</v>
      </c>
      <c r="U71" s="145">
        <f t="shared" si="45"/>
        <v>0</v>
      </c>
      <c r="V71" s="145">
        <f t="shared" si="45"/>
        <v>0</v>
      </c>
      <c r="W71" s="145">
        <f t="shared" si="45"/>
        <v>0</v>
      </c>
      <c r="X71" s="145">
        <f t="shared" si="45"/>
        <v>0</v>
      </c>
      <c r="Y71" s="145">
        <f t="shared" si="26"/>
        <v>0</v>
      </c>
      <c r="Z71" s="145">
        <f t="shared" si="46"/>
        <v>0</v>
      </c>
      <c r="AA71" s="145">
        <f t="shared" si="46"/>
        <v>0</v>
      </c>
      <c r="AB71" s="145">
        <f t="shared" si="46"/>
        <v>0</v>
      </c>
      <c r="AC71" s="145">
        <f t="shared" si="46"/>
        <v>0</v>
      </c>
      <c r="AD71" s="145">
        <f t="shared" si="46"/>
        <v>0</v>
      </c>
      <c r="AE71" s="145">
        <f t="shared" si="46"/>
        <v>0</v>
      </c>
      <c r="AF71" s="145"/>
      <c r="AG71" s="145">
        <f t="shared" si="28"/>
        <v>0</v>
      </c>
      <c r="AH71" s="145">
        <f t="shared" si="29"/>
        <v>0</v>
      </c>
      <c r="AI71" s="145">
        <f t="shared" si="30"/>
        <v>0</v>
      </c>
      <c r="AJ71" s="145"/>
      <c r="AK71" s="145"/>
      <c r="AL71" s="145"/>
      <c r="AM71" s="145">
        <f t="shared" si="47"/>
        <v>0</v>
      </c>
      <c r="AN71" s="145">
        <f t="shared" si="47"/>
        <v>0</v>
      </c>
      <c r="AO71" s="145">
        <f t="shared" si="47"/>
        <v>0</v>
      </c>
      <c r="AP71" s="145">
        <f t="shared" si="47"/>
        <v>0</v>
      </c>
      <c r="AQ71" s="145">
        <f t="shared" si="47"/>
        <v>0</v>
      </c>
      <c r="AR71" s="145">
        <f t="shared" si="47"/>
        <v>0</v>
      </c>
      <c r="AS71" s="145">
        <f t="shared" si="47"/>
        <v>0</v>
      </c>
      <c r="AT71" s="30">
        <f t="shared" si="32"/>
        <v>0</v>
      </c>
      <c r="AU71" s="145">
        <f t="shared" si="33"/>
        <v>0</v>
      </c>
      <c r="AV71" s="145"/>
      <c r="AW71" s="145"/>
      <c r="AX71" s="145"/>
      <c r="AY71" s="145">
        <f t="shared" si="48"/>
        <v>0</v>
      </c>
      <c r="AZ71" s="145">
        <f t="shared" si="48"/>
        <v>0</v>
      </c>
      <c r="BA71" s="145">
        <f t="shared" si="48"/>
        <v>0</v>
      </c>
      <c r="BB71" s="145">
        <f t="shared" si="48"/>
        <v>0</v>
      </c>
      <c r="BC71" s="145">
        <f t="shared" si="48"/>
        <v>0</v>
      </c>
      <c r="BD71" s="145">
        <f t="shared" si="48"/>
        <v>0</v>
      </c>
      <c r="BE71" s="30">
        <f t="shared" si="35"/>
        <v>0</v>
      </c>
      <c r="BF71" s="30"/>
      <c r="BG71" s="145">
        <f t="shared" si="49"/>
        <v>0</v>
      </c>
      <c r="BH71" s="145">
        <f t="shared" si="49"/>
        <v>0</v>
      </c>
      <c r="BI71" s="145">
        <f t="shared" si="49"/>
        <v>0</v>
      </c>
      <c r="BJ71" s="145">
        <f t="shared" si="49"/>
        <v>0</v>
      </c>
      <c r="BK71" s="145"/>
      <c r="BL71" s="145"/>
      <c r="BM71" s="145">
        <f t="shared" si="37"/>
        <v>0</v>
      </c>
      <c r="BN71" s="145"/>
      <c r="BO71" s="145"/>
      <c r="BP71" s="145">
        <f t="shared" si="50"/>
        <v>0</v>
      </c>
      <c r="BQ71" s="145">
        <f t="shared" si="50"/>
        <v>0</v>
      </c>
      <c r="BR71" s="145">
        <f t="shared" si="50"/>
        <v>0</v>
      </c>
      <c r="BS71" s="145">
        <f t="shared" si="50"/>
        <v>0</v>
      </c>
      <c r="BT71" s="145">
        <f t="shared" si="50"/>
        <v>0</v>
      </c>
      <c r="BU71" s="145">
        <f t="shared" si="50"/>
        <v>0</v>
      </c>
      <c r="BV71" s="145">
        <f t="shared" si="50"/>
        <v>0</v>
      </c>
      <c r="BW71" s="145"/>
      <c r="BX71" s="145"/>
      <c r="BY71" s="145">
        <f t="shared" si="39"/>
        <v>0</v>
      </c>
      <c r="BZ71" s="145"/>
      <c r="CA71" s="145"/>
      <c r="CB71" s="145"/>
      <c r="CC71" s="145"/>
      <c r="CD71" s="145"/>
      <c r="CE71" s="145">
        <f t="shared" si="51"/>
        <v>0</v>
      </c>
      <c r="CF71" s="145">
        <f t="shared" si="51"/>
        <v>0</v>
      </c>
      <c r="CG71" s="145">
        <f t="shared" si="51"/>
        <v>0</v>
      </c>
      <c r="CH71" s="145">
        <f t="shared" si="51"/>
        <v>0</v>
      </c>
      <c r="CI71" s="145">
        <f t="shared" si="51"/>
        <v>0</v>
      </c>
      <c r="CJ71" s="145"/>
      <c r="CK71" s="145">
        <f t="shared" si="52"/>
        <v>0</v>
      </c>
      <c r="CL71" s="145">
        <f t="shared" si="52"/>
        <v>0</v>
      </c>
      <c r="CM71" s="145">
        <f t="shared" si="52"/>
        <v>0</v>
      </c>
      <c r="CN71" s="145">
        <f t="shared" si="52"/>
        <v>0</v>
      </c>
      <c r="CO71" s="145">
        <f t="shared" si="52"/>
        <v>0</v>
      </c>
      <c r="CP71" s="145">
        <f t="shared" si="52"/>
        <v>0</v>
      </c>
      <c r="CQ71" s="145"/>
      <c r="CR71" s="145"/>
      <c r="CS71" s="145"/>
      <c r="CT71" s="145"/>
      <c r="CU71" s="145"/>
      <c r="CV71" s="145"/>
      <c r="CW71" s="145"/>
      <c r="CX71" s="145"/>
      <c r="CY71" s="77" t="e">
        <f>AH71+#REF!+BG71+BQ71+BV71</f>
        <v>#REF!</v>
      </c>
    </row>
    <row r="72" spans="2:105" s="31" customFormat="1" ht="14.15" hidden="1" customHeight="1">
      <c r="B72" s="228">
        <f t="shared" si="20"/>
        <v>45168</v>
      </c>
      <c r="C72" s="145">
        <f t="shared" si="21"/>
        <v>0</v>
      </c>
      <c r="D72" s="145"/>
      <c r="E72" s="145"/>
      <c r="F72" s="145"/>
      <c r="G72" s="145">
        <f t="shared" si="43"/>
        <v>0</v>
      </c>
      <c r="H72" s="145">
        <f t="shared" si="43"/>
        <v>0</v>
      </c>
      <c r="I72" s="145">
        <f t="shared" si="43"/>
        <v>0</v>
      </c>
      <c r="J72" s="145">
        <f t="shared" si="43"/>
        <v>0</v>
      </c>
      <c r="K72" s="145">
        <f t="shared" si="43"/>
        <v>0</v>
      </c>
      <c r="L72" s="145">
        <f t="shared" si="23"/>
        <v>0</v>
      </c>
      <c r="M72" s="145">
        <f t="shared" si="44"/>
        <v>0</v>
      </c>
      <c r="N72" s="145"/>
      <c r="O72" s="145">
        <f t="shared" si="44"/>
        <v>0</v>
      </c>
      <c r="P72" s="145"/>
      <c r="Q72" s="145">
        <f t="shared" si="44"/>
        <v>0</v>
      </c>
      <c r="R72" s="145"/>
      <c r="S72" s="145">
        <f t="shared" si="45"/>
        <v>0</v>
      </c>
      <c r="T72" s="145">
        <f t="shared" si="45"/>
        <v>0</v>
      </c>
      <c r="U72" s="145">
        <f t="shared" si="45"/>
        <v>0</v>
      </c>
      <c r="V72" s="145">
        <f t="shared" si="45"/>
        <v>0</v>
      </c>
      <c r="W72" s="145">
        <f t="shared" si="45"/>
        <v>0</v>
      </c>
      <c r="X72" s="145">
        <f t="shared" si="45"/>
        <v>0</v>
      </c>
      <c r="Y72" s="145">
        <f t="shared" si="26"/>
        <v>0</v>
      </c>
      <c r="Z72" s="145">
        <f t="shared" si="46"/>
        <v>0</v>
      </c>
      <c r="AA72" s="145">
        <f t="shared" si="46"/>
        <v>0</v>
      </c>
      <c r="AB72" s="145">
        <f t="shared" si="46"/>
        <v>0</v>
      </c>
      <c r="AC72" s="145">
        <f t="shared" si="46"/>
        <v>0</v>
      </c>
      <c r="AD72" s="145">
        <f t="shared" si="46"/>
        <v>0</v>
      </c>
      <c r="AE72" s="145">
        <f t="shared" si="46"/>
        <v>0</v>
      </c>
      <c r="AF72" s="145"/>
      <c r="AG72" s="145">
        <f t="shared" si="28"/>
        <v>0</v>
      </c>
      <c r="AH72" s="145">
        <f t="shared" si="29"/>
        <v>0</v>
      </c>
      <c r="AI72" s="145">
        <f t="shared" si="30"/>
        <v>0</v>
      </c>
      <c r="AJ72" s="145"/>
      <c r="AK72" s="145"/>
      <c r="AL72" s="145"/>
      <c r="AM72" s="145">
        <f t="shared" si="47"/>
        <v>0</v>
      </c>
      <c r="AN72" s="145">
        <f t="shared" si="47"/>
        <v>0</v>
      </c>
      <c r="AO72" s="145">
        <f t="shared" si="47"/>
        <v>0</v>
      </c>
      <c r="AP72" s="145">
        <f t="shared" si="47"/>
        <v>0</v>
      </c>
      <c r="AQ72" s="145">
        <f t="shared" si="47"/>
        <v>0</v>
      </c>
      <c r="AR72" s="145">
        <f t="shared" si="47"/>
        <v>0</v>
      </c>
      <c r="AS72" s="145">
        <f t="shared" si="47"/>
        <v>0</v>
      </c>
      <c r="AT72" s="30">
        <f t="shared" si="32"/>
        <v>0</v>
      </c>
      <c r="AU72" s="145">
        <f t="shared" si="33"/>
        <v>0</v>
      </c>
      <c r="AV72" s="145"/>
      <c r="AW72" s="145"/>
      <c r="AX72" s="145"/>
      <c r="AY72" s="145">
        <f t="shared" si="48"/>
        <v>0</v>
      </c>
      <c r="AZ72" s="145">
        <f t="shared" si="48"/>
        <v>0</v>
      </c>
      <c r="BA72" s="145">
        <f t="shared" si="48"/>
        <v>0</v>
      </c>
      <c r="BB72" s="145">
        <f t="shared" si="48"/>
        <v>0</v>
      </c>
      <c r="BC72" s="145">
        <f t="shared" si="48"/>
        <v>0</v>
      </c>
      <c r="BD72" s="145">
        <f t="shared" si="48"/>
        <v>0</v>
      </c>
      <c r="BE72" s="30">
        <f t="shared" si="35"/>
        <v>0</v>
      </c>
      <c r="BF72" s="30"/>
      <c r="BG72" s="145">
        <f t="shared" si="49"/>
        <v>0</v>
      </c>
      <c r="BH72" s="145">
        <f t="shared" si="49"/>
        <v>0</v>
      </c>
      <c r="BI72" s="145">
        <f t="shared" si="49"/>
        <v>0</v>
      </c>
      <c r="BJ72" s="145">
        <f t="shared" si="49"/>
        <v>0</v>
      </c>
      <c r="BK72" s="145"/>
      <c r="BL72" s="145"/>
      <c r="BM72" s="145">
        <f t="shared" si="37"/>
        <v>0</v>
      </c>
      <c r="BN72" s="145"/>
      <c r="BO72" s="145"/>
      <c r="BP72" s="145">
        <f t="shared" si="50"/>
        <v>0</v>
      </c>
      <c r="BQ72" s="145">
        <f t="shared" si="50"/>
        <v>0</v>
      </c>
      <c r="BR72" s="145">
        <f t="shared" si="50"/>
        <v>0</v>
      </c>
      <c r="BS72" s="145">
        <f t="shared" si="50"/>
        <v>0</v>
      </c>
      <c r="BT72" s="145">
        <f t="shared" si="50"/>
        <v>0</v>
      </c>
      <c r="BU72" s="145">
        <f t="shared" si="50"/>
        <v>0</v>
      </c>
      <c r="BV72" s="145">
        <f t="shared" si="50"/>
        <v>0</v>
      </c>
      <c r="BW72" s="145"/>
      <c r="BX72" s="145"/>
      <c r="BY72" s="145">
        <f t="shared" si="39"/>
        <v>0</v>
      </c>
      <c r="BZ72" s="145"/>
      <c r="CA72" s="145"/>
      <c r="CB72" s="145"/>
      <c r="CC72" s="145"/>
      <c r="CD72" s="145"/>
      <c r="CE72" s="145">
        <f t="shared" si="51"/>
        <v>0</v>
      </c>
      <c r="CF72" s="145">
        <f t="shared" si="51"/>
        <v>0</v>
      </c>
      <c r="CG72" s="145">
        <f t="shared" si="51"/>
        <v>0</v>
      </c>
      <c r="CH72" s="145">
        <f t="shared" si="51"/>
        <v>0</v>
      </c>
      <c r="CI72" s="145">
        <f t="shared" si="51"/>
        <v>0</v>
      </c>
      <c r="CJ72" s="145"/>
      <c r="CK72" s="145">
        <f t="shared" si="52"/>
        <v>0</v>
      </c>
      <c r="CL72" s="145">
        <f t="shared" si="52"/>
        <v>0</v>
      </c>
      <c r="CM72" s="145">
        <f t="shared" si="52"/>
        <v>0</v>
      </c>
      <c r="CN72" s="145">
        <f t="shared" si="52"/>
        <v>0</v>
      </c>
      <c r="CO72" s="145">
        <f t="shared" si="52"/>
        <v>0</v>
      </c>
      <c r="CP72" s="145">
        <f t="shared" si="52"/>
        <v>0</v>
      </c>
      <c r="CQ72" s="145"/>
      <c r="CR72" s="145"/>
      <c r="CS72" s="145"/>
      <c r="CT72" s="145"/>
      <c r="CU72" s="145"/>
      <c r="CV72" s="145"/>
      <c r="CW72" s="145"/>
      <c r="CX72" s="145"/>
      <c r="CY72" s="77" t="e">
        <f>AH72+#REF!+BG72+BQ72+BV72</f>
        <v>#REF!</v>
      </c>
    </row>
    <row r="73" spans="2:105" s="31" customFormat="1" ht="14.15" hidden="1" customHeight="1">
      <c r="B73" s="228">
        <f t="shared" si="20"/>
        <v>45169</v>
      </c>
      <c r="C73" s="145">
        <f t="shared" si="21"/>
        <v>0</v>
      </c>
      <c r="D73" s="145"/>
      <c r="E73" s="145"/>
      <c r="F73" s="145"/>
      <c r="G73" s="145">
        <f>G38*G$40</f>
        <v>0</v>
      </c>
      <c r="H73" s="145">
        <f>H38*H$40</f>
        <v>0</v>
      </c>
      <c r="I73" s="145">
        <f>I38*I$40</f>
        <v>0</v>
      </c>
      <c r="J73" s="145">
        <f>J38*J$40</f>
        <v>0</v>
      </c>
      <c r="K73" s="145">
        <f>K38*K$40</f>
        <v>0</v>
      </c>
      <c r="L73" s="145">
        <f t="shared" si="23"/>
        <v>0</v>
      </c>
      <c r="M73" s="145">
        <f t="shared" si="44"/>
        <v>0</v>
      </c>
      <c r="N73" s="145"/>
      <c r="O73" s="145">
        <f t="shared" si="44"/>
        <v>0</v>
      </c>
      <c r="P73" s="145"/>
      <c r="Q73" s="145">
        <f t="shared" si="44"/>
        <v>0</v>
      </c>
      <c r="R73" s="145"/>
      <c r="S73" s="145">
        <f t="shared" si="45"/>
        <v>0</v>
      </c>
      <c r="T73" s="145">
        <f t="shared" si="45"/>
        <v>0</v>
      </c>
      <c r="U73" s="145">
        <f t="shared" si="45"/>
        <v>0</v>
      </c>
      <c r="V73" s="145">
        <f t="shared" si="45"/>
        <v>0</v>
      </c>
      <c r="W73" s="145">
        <f t="shared" si="45"/>
        <v>0</v>
      </c>
      <c r="X73" s="145">
        <f t="shared" si="45"/>
        <v>0</v>
      </c>
      <c r="Y73" s="145">
        <f t="shared" si="26"/>
        <v>0</v>
      </c>
      <c r="Z73" s="145">
        <f t="shared" si="46"/>
        <v>0</v>
      </c>
      <c r="AA73" s="145">
        <f t="shared" si="46"/>
        <v>0</v>
      </c>
      <c r="AB73" s="145">
        <f t="shared" si="46"/>
        <v>0</v>
      </c>
      <c r="AC73" s="145">
        <f t="shared" si="46"/>
        <v>0</v>
      </c>
      <c r="AD73" s="145">
        <f t="shared" si="46"/>
        <v>0</v>
      </c>
      <c r="AE73" s="145">
        <f t="shared" si="46"/>
        <v>0</v>
      </c>
      <c r="AF73" s="145"/>
      <c r="AG73" s="145">
        <f t="shared" si="28"/>
        <v>0</v>
      </c>
      <c r="AH73" s="145">
        <f t="shared" si="29"/>
        <v>0</v>
      </c>
      <c r="AI73" s="145">
        <f t="shared" si="30"/>
        <v>0</v>
      </c>
      <c r="AJ73" s="145"/>
      <c r="AK73" s="145"/>
      <c r="AL73" s="145"/>
      <c r="AM73" s="145">
        <f t="shared" si="47"/>
        <v>0</v>
      </c>
      <c r="AN73" s="145">
        <f t="shared" si="47"/>
        <v>0</v>
      </c>
      <c r="AO73" s="145">
        <f t="shared" si="47"/>
        <v>0</v>
      </c>
      <c r="AP73" s="145">
        <f t="shared" si="47"/>
        <v>0</v>
      </c>
      <c r="AQ73" s="145">
        <f t="shared" si="47"/>
        <v>0</v>
      </c>
      <c r="AR73" s="145">
        <f t="shared" si="47"/>
        <v>0</v>
      </c>
      <c r="AS73" s="145">
        <f t="shared" si="47"/>
        <v>0</v>
      </c>
      <c r="AT73" s="30">
        <f t="shared" si="32"/>
        <v>0</v>
      </c>
      <c r="AU73" s="145">
        <f t="shared" si="33"/>
        <v>0</v>
      </c>
      <c r="AV73" s="145"/>
      <c r="AW73" s="145"/>
      <c r="AX73" s="145"/>
      <c r="AY73" s="145">
        <f t="shared" si="48"/>
        <v>0</v>
      </c>
      <c r="AZ73" s="145">
        <f t="shared" si="48"/>
        <v>0</v>
      </c>
      <c r="BA73" s="145">
        <f t="shared" si="48"/>
        <v>0</v>
      </c>
      <c r="BB73" s="145">
        <f t="shared" si="48"/>
        <v>0</v>
      </c>
      <c r="BC73" s="145">
        <f t="shared" si="48"/>
        <v>0</v>
      </c>
      <c r="BD73" s="145">
        <f t="shared" si="48"/>
        <v>0</v>
      </c>
      <c r="BE73" s="30">
        <f t="shared" si="35"/>
        <v>0</v>
      </c>
      <c r="BF73" s="30"/>
      <c r="BG73" s="145">
        <f t="shared" si="49"/>
        <v>0</v>
      </c>
      <c r="BH73" s="145">
        <f t="shared" si="49"/>
        <v>0</v>
      </c>
      <c r="BI73" s="145">
        <f t="shared" si="49"/>
        <v>0</v>
      </c>
      <c r="BJ73" s="145">
        <f t="shared" si="49"/>
        <v>0</v>
      </c>
      <c r="BK73" s="145"/>
      <c r="BL73" s="145"/>
      <c r="BM73" s="145">
        <f t="shared" si="37"/>
        <v>0</v>
      </c>
      <c r="BN73" s="145"/>
      <c r="BO73" s="145"/>
      <c r="BP73" s="145">
        <f t="shared" si="50"/>
        <v>0</v>
      </c>
      <c r="BQ73" s="145">
        <f t="shared" si="50"/>
        <v>0</v>
      </c>
      <c r="BR73" s="145">
        <f t="shared" si="50"/>
        <v>0</v>
      </c>
      <c r="BS73" s="145">
        <f t="shared" si="50"/>
        <v>0</v>
      </c>
      <c r="BT73" s="145">
        <f t="shared" si="50"/>
        <v>0</v>
      </c>
      <c r="BU73" s="145">
        <f t="shared" si="50"/>
        <v>0</v>
      </c>
      <c r="BV73" s="145">
        <f t="shared" si="50"/>
        <v>0</v>
      </c>
      <c r="BW73" s="145"/>
      <c r="BX73" s="145"/>
      <c r="BY73" s="145">
        <f t="shared" si="39"/>
        <v>0</v>
      </c>
      <c r="BZ73" s="145"/>
      <c r="CA73" s="145"/>
      <c r="CB73" s="145"/>
      <c r="CC73" s="145"/>
      <c r="CD73" s="145"/>
      <c r="CE73" s="145">
        <f t="shared" si="51"/>
        <v>0</v>
      </c>
      <c r="CF73" s="145">
        <f t="shared" si="51"/>
        <v>0</v>
      </c>
      <c r="CG73" s="145">
        <f t="shared" si="51"/>
        <v>0</v>
      </c>
      <c r="CH73" s="145">
        <f t="shared" si="51"/>
        <v>0</v>
      </c>
      <c r="CI73" s="145">
        <f t="shared" si="51"/>
        <v>0</v>
      </c>
      <c r="CJ73" s="145"/>
      <c r="CK73" s="145">
        <f t="shared" si="52"/>
        <v>0</v>
      </c>
      <c r="CL73" s="145">
        <f t="shared" si="52"/>
        <v>0</v>
      </c>
      <c r="CM73" s="145">
        <f t="shared" si="52"/>
        <v>0</v>
      </c>
      <c r="CN73" s="145">
        <f t="shared" si="52"/>
        <v>0</v>
      </c>
      <c r="CO73" s="145">
        <f t="shared" si="52"/>
        <v>0</v>
      </c>
      <c r="CP73" s="145">
        <f t="shared" si="52"/>
        <v>0</v>
      </c>
      <c r="CQ73" s="145"/>
      <c r="CR73" s="145"/>
      <c r="CS73" s="145"/>
      <c r="CT73" s="145"/>
      <c r="CU73" s="145"/>
      <c r="CV73" s="145"/>
      <c r="CW73" s="145"/>
      <c r="CX73" s="145"/>
      <c r="CY73" s="77" t="e">
        <f>AH73+#REF!+BG73+BQ73+BV73</f>
        <v>#REF!</v>
      </c>
    </row>
    <row r="74" spans="2:105" s="31" customFormat="1" ht="14.15" hidden="1" customHeight="1">
      <c r="B74" s="229" t="str">
        <f t="shared" si="20"/>
        <v>TOTAL</v>
      </c>
      <c r="C74" s="145">
        <f>SUM(C43:C73)</f>
        <v>0</v>
      </c>
      <c r="D74" s="145"/>
      <c r="E74" s="145"/>
      <c r="F74" s="145"/>
      <c r="G74" s="145">
        <f t="shared" ref="G74:Q74" si="53">SUM(G43:G73)</f>
        <v>0</v>
      </c>
      <c r="H74" s="145">
        <f t="shared" si="53"/>
        <v>0</v>
      </c>
      <c r="I74" s="145">
        <f t="shared" si="53"/>
        <v>0</v>
      </c>
      <c r="J74" s="145">
        <f t="shared" si="53"/>
        <v>0</v>
      </c>
      <c r="K74" s="145">
        <f t="shared" si="53"/>
        <v>0</v>
      </c>
      <c r="L74" s="145">
        <f t="shared" si="53"/>
        <v>0</v>
      </c>
      <c r="M74" s="145">
        <f t="shared" si="53"/>
        <v>0</v>
      </c>
      <c r="N74" s="145"/>
      <c r="O74" s="145">
        <f t="shared" si="53"/>
        <v>0</v>
      </c>
      <c r="P74" s="145"/>
      <c r="Q74" s="145">
        <f t="shared" si="53"/>
        <v>0</v>
      </c>
      <c r="R74" s="145"/>
      <c r="S74" s="145">
        <f t="shared" ref="S74:AE74" si="54">SUM(S43:S73)</f>
        <v>0</v>
      </c>
      <c r="T74" s="145">
        <f t="shared" si="54"/>
        <v>0</v>
      </c>
      <c r="U74" s="145" t="e">
        <f t="shared" si="54"/>
        <v>#REF!</v>
      </c>
      <c r="V74" s="145">
        <f t="shared" si="54"/>
        <v>0</v>
      </c>
      <c r="W74" s="145">
        <f t="shared" si="54"/>
        <v>0</v>
      </c>
      <c r="X74" s="145">
        <f t="shared" si="54"/>
        <v>0</v>
      </c>
      <c r="Y74" s="145" t="e">
        <f t="shared" si="54"/>
        <v>#REF!</v>
      </c>
      <c r="Z74" s="145">
        <f t="shared" si="54"/>
        <v>0</v>
      </c>
      <c r="AA74" s="145">
        <f t="shared" si="54"/>
        <v>0</v>
      </c>
      <c r="AB74" s="145">
        <f t="shared" si="54"/>
        <v>0</v>
      </c>
      <c r="AC74" s="145">
        <f t="shared" si="54"/>
        <v>0</v>
      </c>
      <c r="AD74" s="145">
        <f t="shared" si="54"/>
        <v>0</v>
      </c>
      <c r="AE74" s="145">
        <f t="shared" si="54"/>
        <v>0</v>
      </c>
      <c r="AF74" s="145"/>
      <c r="AG74" s="145">
        <f>SUM(AG43:AG73)</f>
        <v>0</v>
      </c>
      <c r="AH74" s="145">
        <f>SUM(AH43:AH73)</f>
        <v>0</v>
      </c>
      <c r="AI74" s="145">
        <f>SUM(AI43:AI73)</f>
        <v>0</v>
      </c>
      <c r="AJ74" s="145"/>
      <c r="AK74" s="145"/>
      <c r="AL74" s="145"/>
      <c r="AM74" s="145">
        <f t="shared" ref="AM74:AS74" si="55">SUM(AM43:AM73)</f>
        <v>0</v>
      </c>
      <c r="AN74" s="145">
        <f t="shared" si="55"/>
        <v>0</v>
      </c>
      <c r="AO74" s="145">
        <f t="shared" si="55"/>
        <v>0</v>
      </c>
      <c r="AP74" s="145">
        <f t="shared" si="55"/>
        <v>0</v>
      </c>
      <c r="AQ74" s="145">
        <f t="shared" si="55"/>
        <v>0</v>
      </c>
      <c r="AR74" s="145">
        <f t="shared" si="55"/>
        <v>0</v>
      </c>
      <c r="AS74" s="145">
        <f t="shared" si="55"/>
        <v>0</v>
      </c>
      <c r="AT74" s="30" t="e">
        <f>SUM(G74:AS74)</f>
        <v>#REF!</v>
      </c>
      <c r="AU74" s="145">
        <f>SUM(AU43:AU73)</f>
        <v>0</v>
      </c>
      <c r="AV74" s="145"/>
      <c r="AW74" s="145"/>
      <c r="AX74" s="145"/>
      <c r="AY74" s="145">
        <f t="shared" ref="AY74:BD74" si="56">SUM(AY43:AY73)</f>
        <v>0</v>
      </c>
      <c r="AZ74" s="145">
        <f t="shared" si="56"/>
        <v>0</v>
      </c>
      <c r="BA74" s="145">
        <f t="shared" si="56"/>
        <v>0</v>
      </c>
      <c r="BB74" s="145">
        <f t="shared" si="56"/>
        <v>0</v>
      </c>
      <c r="BC74" s="145">
        <f t="shared" si="56"/>
        <v>0</v>
      </c>
      <c r="BD74" s="145">
        <f t="shared" si="56"/>
        <v>0</v>
      </c>
      <c r="BE74" s="30" t="e">
        <f>SUM(U74:BD74)</f>
        <v>#REF!</v>
      </c>
      <c r="BF74" s="30"/>
      <c r="BG74" s="145">
        <f>SUM(BG43:BG73)</f>
        <v>0</v>
      </c>
      <c r="BH74" s="145">
        <f>SUM(BH43:BH73)</f>
        <v>0</v>
      </c>
      <c r="BI74" s="145">
        <f>SUM(BI43:BI73)</f>
        <v>0</v>
      </c>
      <c r="BJ74" s="145">
        <f>SUM(BJ43:BJ73)</f>
        <v>0</v>
      </c>
      <c r="BK74" s="145"/>
      <c r="BL74" s="145"/>
      <c r="BM74" s="145">
        <f>SUM(BM43:BM73)</f>
        <v>0</v>
      </c>
      <c r="BN74" s="145"/>
      <c r="BO74" s="145"/>
      <c r="BP74" s="145">
        <f t="shared" ref="BP74:BV74" si="57">SUM(BP43:BP73)</f>
        <v>0</v>
      </c>
      <c r="BQ74" s="145">
        <f t="shared" si="57"/>
        <v>0</v>
      </c>
      <c r="BR74" s="145" t="e">
        <f t="shared" si="57"/>
        <v>#REF!</v>
      </c>
      <c r="BS74" s="145">
        <f t="shared" si="57"/>
        <v>0</v>
      </c>
      <c r="BT74" s="145">
        <f t="shared" si="57"/>
        <v>0</v>
      </c>
      <c r="BU74" s="145">
        <f t="shared" si="57"/>
        <v>914897280</v>
      </c>
      <c r="BV74" s="145">
        <f t="shared" si="57"/>
        <v>0</v>
      </c>
      <c r="BW74" s="145"/>
      <c r="BX74" s="145"/>
      <c r="BY74" s="145">
        <f>SUM(BY43:BY73)</f>
        <v>25204800</v>
      </c>
      <c r="BZ74" s="145"/>
      <c r="CA74" s="145"/>
      <c r="CB74" s="145"/>
      <c r="CC74" s="145"/>
      <c r="CD74" s="145"/>
      <c r="CE74" s="145">
        <f>SUM(CE43:CE73)</f>
        <v>614255040</v>
      </c>
      <c r="CF74" s="145">
        <f>SUM(CF43:CF73)</f>
        <v>0</v>
      </c>
      <c r="CG74" s="145">
        <f>SUM(CG43:CG73)</f>
        <v>0</v>
      </c>
      <c r="CH74" s="145">
        <f>SUM(CH43:CH73)</f>
        <v>0</v>
      </c>
      <c r="CI74" s="145">
        <f>SUM(CI43:CI73)</f>
        <v>0</v>
      </c>
      <c r="CJ74" s="145"/>
      <c r="CK74" s="145">
        <f t="shared" ref="CK74:CP74" si="58">SUM(CK43:CK73)</f>
        <v>0</v>
      </c>
      <c r="CL74" s="145">
        <f t="shared" si="58"/>
        <v>0</v>
      </c>
      <c r="CM74" s="145" t="e">
        <f t="shared" si="58"/>
        <v>#REF!</v>
      </c>
      <c r="CN74" s="145">
        <f t="shared" si="58"/>
        <v>10790400</v>
      </c>
      <c r="CO74" s="145">
        <f t="shared" si="58"/>
        <v>0</v>
      </c>
      <c r="CP74" s="145">
        <f t="shared" si="58"/>
        <v>10790400</v>
      </c>
      <c r="CQ74" s="145"/>
      <c r="CR74" s="145"/>
      <c r="CS74" s="145"/>
      <c r="CT74" s="145"/>
      <c r="CU74" s="145"/>
      <c r="CV74" s="145"/>
      <c r="CW74" s="145"/>
      <c r="CX74" s="145"/>
      <c r="CY74" s="77" t="e">
        <f>AH74+#REF!+BG74+BQ74+BV74</f>
        <v>#REF!</v>
      </c>
    </row>
    <row r="75" spans="2:105" s="31" customFormat="1" ht="14.15" hidden="1" customHeight="1">
      <c r="B75" s="230" t="s">
        <v>8</v>
      </c>
      <c r="C75" s="231">
        <f>IF(C40&gt;=5200,C39,0)</f>
        <v>0</v>
      </c>
      <c r="D75" s="231"/>
      <c r="E75" s="231"/>
      <c r="F75" s="231"/>
      <c r="G75" s="231">
        <f>IF(G40&gt;=5200,G39,0)</f>
        <v>0</v>
      </c>
      <c r="H75" s="231">
        <f>IF(H40&gt;=5200,H39,0)</f>
        <v>0</v>
      </c>
      <c r="I75" s="231">
        <f>IF(I40&gt;=5200,I39,0)</f>
        <v>0</v>
      </c>
      <c r="J75" s="231">
        <f>IF(J40&gt;=5200,J39,0)</f>
        <v>0</v>
      </c>
      <c r="K75" s="231">
        <f>IF(K40&gt;=5200,K39,0)</f>
        <v>0</v>
      </c>
      <c r="L75" s="232" t="e">
        <f>SUM(#REF!)</f>
        <v>#REF!</v>
      </c>
      <c r="M75" s="231">
        <f>IF(M40&gt;=5200,M39,0)</f>
        <v>0</v>
      </c>
      <c r="N75" s="231"/>
      <c r="O75" s="231">
        <f>IF(O40&gt;=5200,O39,0)</f>
        <v>0</v>
      </c>
      <c r="P75" s="231"/>
      <c r="Q75" s="231">
        <f>IF(Q40&gt;=5200,Q39,0)</f>
        <v>0</v>
      </c>
      <c r="R75" s="231"/>
      <c r="S75" s="231">
        <f t="shared" ref="S75:X75" si="59">IF(S40&gt;=5200,S39,0)</f>
        <v>0</v>
      </c>
      <c r="T75" s="231">
        <f t="shared" si="59"/>
        <v>0</v>
      </c>
      <c r="U75" s="231">
        <f t="shared" si="59"/>
        <v>0</v>
      </c>
      <c r="V75" s="231">
        <f t="shared" si="59"/>
        <v>0</v>
      </c>
      <c r="W75" s="231">
        <f t="shared" si="59"/>
        <v>0</v>
      </c>
      <c r="X75" s="231">
        <f t="shared" si="59"/>
        <v>0</v>
      </c>
      <c r="Y75" s="232" t="e">
        <f>SUM(#REF!)</f>
        <v>#REF!</v>
      </c>
      <c r="Z75" s="231">
        <f t="shared" ref="Z75:AE75" si="60">IF(Z40&gt;=5200,Z39,0)</f>
        <v>0</v>
      </c>
      <c r="AA75" s="231">
        <f t="shared" si="60"/>
        <v>0</v>
      </c>
      <c r="AB75" s="231">
        <f t="shared" si="60"/>
        <v>0</v>
      </c>
      <c r="AC75" s="231">
        <f t="shared" si="60"/>
        <v>0</v>
      </c>
      <c r="AD75" s="231">
        <f t="shared" si="60"/>
        <v>0</v>
      </c>
      <c r="AE75" s="231">
        <f t="shared" si="60"/>
        <v>0</v>
      </c>
      <c r="AF75" s="231"/>
      <c r="AG75" s="231">
        <f>IF(AG40&gt;=5200,AG39,0)</f>
        <v>0</v>
      </c>
      <c r="AH75" s="232" t="e">
        <f>SUM(#REF!)</f>
        <v>#REF!</v>
      </c>
      <c r="AI75" s="231">
        <f>IF(AI40&gt;=5200,AI39,0)</f>
        <v>0</v>
      </c>
      <c r="AJ75" s="231"/>
      <c r="AK75" s="231"/>
      <c r="AL75" s="231"/>
      <c r="AM75" s="231">
        <f t="shared" ref="AM75:AS75" si="61">IF(AM40&gt;=5200,AM39,0)</f>
        <v>0</v>
      </c>
      <c r="AN75" s="231">
        <f t="shared" si="61"/>
        <v>0</v>
      </c>
      <c r="AO75" s="231">
        <f t="shared" si="61"/>
        <v>0</v>
      </c>
      <c r="AP75" s="231">
        <f t="shared" si="61"/>
        <v>0</v>
      </c>
      <c r="AQ75" s="231">
        <f t="shared" si="61"/>
        <v>0</v>
      </c>
      <c r="AR75" s="231">
        <f t="shared" si="61"/>
        <v>0</v>
      </c>
      <c r="AS75" s="231">
        <f t="shared" si="61"/>
        <v>0</v>
      </c>
      <c r="AT75" s="232" t="e">
        <f>SUM(#REF!)</f>
        <v>#REF!</v>
      </c>
      <c r="AU75" s="231">
        <f>IF(AU40&gt;=5200,AU39,0)</f>
        <v>0</v>
      </c>
      <c r="AV75" s="231"/>
      <c r="AW75" s="231"/>
      <c r="AX75" s="231"/>
      <c r="AY75" s="231">
        <f t="shared" ref="AY75:BD75" si="62">IF(AY40&gt;=5200,AY39,0)</f>
        <v>0</v>
      </c>
      <c r="AZ75" s="231">
        <f t="shared" si="62"/>
        <v>0</v>
      </c>
      <c r="BA75" s="231">
        <f t="shared" si="62"/>
        <v>0</v>
      </c>
      <c r="BB75" s="231">
        <f t="shared" si="62"/>
        <v>0</v>
      </c>
      <c r="BC75" s="231">
        <f t="shared" si="62"/>
        <v>0</v>
      </c>
      <c r="BD75" s="231">
        <f t="shared" si="62"/>
        <v>0</v>
      </c>
      <c r="BE75" s="232" t="e">
        <f>SUM(#REF!)</f>
        <v>#REF!</v>
      </c>
      <c r="BF75" s="232"/>
      <c r="BG75" s="231">
        <f>IF(BG40&gt;=5200,BG39,0)</f>
        <v>0</v>
      </c>
      <c r="BH75" s="231">
        <f>IF(BH40&gt;=5200,BH39,0)</f>
        <v>0</v>
      </c>
      <c r="BI75" s="231">
        <f>IF(BI40&gt;=5200,BI39,0)</f>
        <v>0</v>
      </c>
      <c r="BJ75" s="231">
        <f>IF(BJ40&gt;=5200,BJ39,0)</f>
        <v>0</v>
      </c>
      <c r="BK75" s="231"/>
      <c r="BL75" s="231"/>
      <c r="BM75" s="231">
        <f>IF(BM40&gt;=5200,BM39,0)</f>
        <v>0</v>
      </c>
      <c r="BN75" s="231"/>
      <c r="BO75" s="231"/>
      <c r="BP75" s="231">
        <f t="shared" ref="BP75:BV75" si="63">IF(BP40&gt;=5200,BP39,0)</f>
        <v>0</v>
      </c>
      <c r="BQ75" s="231">
        <f t="shared" si="63"/>
        <v>0</v>
      </c>
      <c r="BR75" s="231">
        <f t="shared" si="63"/>
        <v>0</v>
      </c>
      <c r="BS75" s="231">
        <f t="shared" si="63"/>
        <v>0</v>
      </c>
      <c r="BT75" s="231">
        <f t="shared" si="63"/>
        <v>0</v>
      </c>
      <c r="BU75" s="231">
        <f t="shared" si="63"/>
        <v>0</v>
      </c>
      <c r="BV75" s="231">
        <f t="shared" si="63"/>
        <v>0</v>
      </c>
      <c r="BW75" s="231"/>
      <c r="BX75" s="231"/>
      <c r="BY75" s="231">
        <f>IF(BY40&gt;=5200,BY39,0)</f>
        <v>0</v>
      </c>
      <c r="BZ75" s="231"/>
      <c r="CA75" s="231"/>
      <c r="CB75" s="231"/>
      <c r="CC75" s="231"/>
      <c r="CD75" s="231"/>
      <c r="CE75" s="231">
        <f>IF(CE40&gt;=5200,CE39,0)</f>
        <v>0</v>
      </c>
      <c r="CF75" s="231">
        <f>IF(CF40&gt;=5200,CF39,0)</f>
        <v>0</v>
      </c>
      <c r="CG75" s="231">
        <f>IF(CG40&gt;=5200,CG39,0)</f>
        <v>0</v>
      </c>
      <c r="CH75" s="231">
        <f>IF(CH40&gt;=5200,CH39,0)</f>
        <v>0</v>
      </c>
      <c r="CI75" s="231">
        <f>IF(CI40&gt;=5200,CI39,0)</f>
        <v>0</v>
      </c>
      <c r="CJ75" s="231"/>
      <c r="CK75" s="231">
        <f t="shared" ref="CK75:CP75" si="64">IF(CK40&gt;=5200,CK39,0)</f>
        <v>0</v>
      </c>
      <c r="CL75" s="231">
        <f t="shared" si="64"/>
        <v>0</v>
      </c>
      <c r="CM75" s="231">
        <f t="shared" si="64"/>
        <v>0</v>
      </c>
      <c r="CN75" s="231">
        <f t="shared" si="64"/>
        <v>0</v>
      </c>
      <c r="CO75" s="231">
        <f t="shared" si="64"/>
        <v>0</v>
      </c>
      <c r="CP75" s="231">
        <f t="shared" si="64"/>
        <v>0</v>
      </c>
      <c r="CQ75" s="231"/>
      <c r="CR75" s="231"/>
      <c r="CS75" s="231"/>
      <c r="CT75" s="231"/>
      <c r="CU75" s="231"/>
      <c r="CV75" s="231"/>
      <c r="CW75" s="231"/>
      <c r="CX75" s="231"/>
      <c r="CY75" s="232"/>
    </row>
    <row r="76" spans="2:105" s="31" customFormat="1" ht="14.15" hidden="1" customHeight="1">
      <c r="B76" s="230" t="s">
        <v>9</v>
      </c>
      <c r="C76" s="231">
        <f>IF(AND(C40&lt;5200,C40&gt;4900),C39,0)</f>
        <v>0</v>
      </c>
      <c r="D76" s="231"/>
      <c r="E76" s="231"/>
      <c r="F76" s="231"/>
      <c r="G76" s="231">
        <f>IF(AND(G40&lt;5200,G40&gt;4900),G39,0)</f>
        <v>0</v>
      </c>
      <c r="H76" s="231">
        <f>IF(AND(H40&lt;5200,H40&gt;4900),H39,0)</f>
        <v>0</v>
      </c>
      <c r="I76" s="231">
        <f>IF(AND(I40&lt;5200,I40&gt;4900),I39,0)</f>
        <v>0</v>
      </c>
      <c r="J76" s="231">
        <f>IF(AND(J40&lt;5200,J40&gt;4900),J39,0)</f>
        <v>0</v>
      </c>
      <c r="K76" s="231">
        <f>IF(AND(K40&lt;5200,K40&gt;4900),K39,0)</f>
        <v>0</v>
      </c>
      <c r="L76" s="232" t="e">
        <f>SUM(#REF!)</f>
        <v>#REF!</v>
      </c>
      <c r="M76" s="231">
        <f>IF(AND(M40&lt;5200,M40&gt;4900),M39,0)</f>
        <v>0</v>
      </c>
      <c r="N76" s="231"/>
      <c r="O76" s="231">
        <f>IF(AND(O40&lt;5200,O40&gt;4900),O39,0)</f>
        <v>0</v>
      </c>
      <c r="P76" s="231"/>
      <c r="Q76" s="231">
        <f>IF(AND(Q40&lt;5200,Q40&gt;4900),Q39,0)</f>
        <v>0</v>
      </c>
      <c r="R76" s="231"/>
      <c r="S76" s="231">
        <f t="shared" ref="S76:X76" si="65">IF(AND(S40&lt;5200,S40&gt;4900),S39,0)</f>
        <v>0</v>
      </c>
      <c r="T76" s="231">
        <f t="shared" si="65"/>
        <v>0</v>
      </c>
      <c r="U76" s="231">
        <f t="shared" si="65"/>
        <v>0</v>
      </c>
      <c r="V76" s="231">
        <f t="shared" si="65"/>
        <v>0</v>
      </c>
      <c r="W76" s="231">
        <f t="shared" si="65"/>
        <v>0</v>
      </c>
      <c r="X76" s="231">
        <f t="shared" si="65"/>
        <v>0</v>
      </c>
      <c r="Y76" s="232" t="e">
        <f>SUM(#REF!)</f>
        <v>#REF!</v>
      </c>
      <c r="Z76" s="231">
        <f t="shared" ref="Z76:AE76" si="66">IF(AND(Z40&lt;5200,Z40&gt;4900),Z39,0)</f>
        <v>0</v>
      </c>
      <c r="AA76" s="231">
        <f t="shared" si="66"/>
        <v>0</v>
      </c>
      <c r="AB76" s="231">
        <f t="shared" si="66"/>
        <v>0</v>
      </c>
      <c r="AC76" s="231">
        <f t="shared" si="66"/>
        <v>0</v>
      </c>
      <c r="AD76" s="231">
        <f t="shared" si="66"/>
        <v>0</v>
      </c>
      <c r="AE76" s="231">
        <f t="shared" si="66"/>
        <v>0</v>
      </c>
      <c r="AF76" s="231"/>
      <c r="AG76" s="231">
        <f>IF(AND(AG40&lt;5200,AG40&gt;4900),AG39,0)</f>
        <v>0</v>
      </c>
      <c r="AH76" s="232" t="e">
        <f>SUM(#REF!)</f>
        <v>#REF!</v>
      </c>
      <c r="AI76" s="231">
        <f>IF(AND(AI40&lt;5200,AI40&gt;4900),AI39,0)</f>
        <v>0</v>
      </c>
      <c r="AJ76" s="231"/>
      <c r="AK76" s="231"/>
      <c r="AL76" s="231"/>
      <c r="AM76" s="231">
        <f t="shared" ref="AM76:AS76" si="67">IF(AND(AM40&lt;5200,AM40&gt;4900),AM39,0)</f>
        <v>0</v>
      </c>
      <c r="AN76" s="231">
        <f t="shared" si="67"/>
        <v>0</v>
      </c>
      <c r="AO76" s="231">
        <f t="shared" si="67"/>
        <v>0</v>
      </c>
      <c r="AP76" s="231">
        <f t="shared" si="67"/>
        <v>0</v>
      </c>
      <c r="AQ76" s="231">
        <f t="shared" si="67"/>
        <v>0</v>
      </c>
      <c r="AR76" s="231">
        <f t="shared" si="67"/>
        <v>0</v>
      </c>
      <c r="AS76" s="231">
        <f t="shared" si="67"/>
        <v>0</v>
      </c>
      <c r="AT76" s="232" t="e">
        <f>SUM(#REF!)</f>
        <v>#REF!</v>
      </c>
      <c r="AU76" s="231">
        <f>IF(AND(AU40&lt;5200,AU40&gt;4900),AU39,0)</f>
        <v>0</v>
      </c>
      <c r="AV76" s="231"/>
      <c r="AW76" s="231"/>
      <c r="AX76" s="231"/>
      <c r="AY76" s="231">
        <f t="shared" ref="AY76:BD76" si="68">IF(AND(AY40&lt;5200,AY40&gt;4900),AY39,0)</f>
        <v>0</v>
      </c>
      <c r="AZ76" s="231">
        <f t="shared" si="68"/>
        <v>0</v>
      </c>
      <c r="BA76" s="231">
        <f t="shared" si="68"/>
        <v>0</v>
      </c>
      <c r="BB76" s="231">
        <f t="shared" si="68"/>
        <v>0</v>
      </c>
      <c r="BC76" s="231">
        <f t="shared" si="68"/>
        <v>0</v>
      </c>
      <c r="BD76" s="231">
        <f t="shared" si="68"/>
        <v>0</v>
      </c>
      <c r="BE76" s="232" t="e">
        <f>SUM(#REF!)</f>
        <v>#REF!</v>
      </c>
      <c r="BF76" s="232"/>
      <c r="BG76" s="231">
        <f>IF(AND(BG40&lt;5200,BG40&gt;4900),BG39,0)</f>
        <v>0</v>
      </c>
      <c r="BH76" s="231">
        <f>IF(AND(BH40&lt;5200,BH40&gt;4900),BH39,0)</f>
        <v>0</v>
      </c>
      <c r="BI76" s="231">
        <f>IF(AND(BI40&lt;5200,BI40&gt;4900),BI39,0)</f>
        <v>0</v>
      </c>
      <c r="BJ76" s="231">
        <f>IF(AND(BJ40&lt;5200,BJ40&gt;4900),BJ39,0)</f>
        <v>0</v>
      </c>
      <c r="BK76" s="231"/>
      <c r="BL76" s="231"/>
      <c r="BM76" s="231">
        <f>IF(AND(BM40&lt;5200,BM40&gt;4900),BM39,0)</f>
        <v>0</v>
      </c>
      <c r="BN76" s="231"/>
      <c r="BO76" s="231"/>
      <c r="BP76" s="231">
        <f t="shared" ref="BP76:BV76" si="69">IF(AND(BP40&lt;5200,BP40&gt;4900),BP39,0)</f>
        <v>0</v>
      </c>
      <c r="BQ76" s="231">
        <f t="shared" si="69"/>
        <v>0</v>
      </c>
      <c r="BR76" s="231">
        <f t="shared" si="69"/>
        <v>0</v>
      </c>
      <c r="BS76" s="231">
        <f t="shared" si="69"/>
        <v>0</v>
      </c>
      <c r="BT76" s="231">
        <f t="shared" si="69"/>
        <v>0</v>
      </c>
      <c r="BU76" s="231">
        <f t="shared" si="69"/>
        <v>0</v>
      </c>
      <c r="BV76" s="231">
        <f t="shared" si="69"/>
        <v>0</v>
      </c>
      <c r="BW76" s="231"/>
      <c r="BX76" s="231"/>
      <c r="BY76" s="231">
        <f>IF(AND(BY40&lt;5200,BY40&gt;4900),BY39,0)</f>
        <v>0</v>
      </c>
      <c r="BZ76" s="231"/>
      <c r="CA76" s="231"/>
      <c r="CB76" s="231"/>
      <c r="CC76" s="231"/>
      <c r="CD76" s="231"/>
      <c r="CE76" s="231">
        <f>IF(AND(CE40&lt;5200,CE40&gt;4900),CE39,0)</f>
        <v>0</v>
      </c>
      <c r="CF76" s="231">
        <f>IF(AND(CF40&lt;5200,CF40&gt;4900),CF39,0)</f>
        <v>0</v>
      </c>
      <c r="CG76" s="231">
        <f>IF(AND(CG40&lt;5200,CG40&gt;4900),CG39,0)</f>
        <v>0</v>
      </c>
      <c r="CH76" s="231">
        <f>IF(AND(CH40&lt;5200,CH40&gt;4900),CH39,0)</f>
        <v>0</v>
      </c>
      <c r="CI76" s="231">
        <f>IF(AND(CI40&lt;5200,CI40&gt;4900),CI39,0)</f>
        <v>0</v>
      </c>
      <c r="CJ76" s="231"/>
      <c r="CK76" s="231">
        <f t="shared" ref="CK76:CP76" si="70">IF(AND(CK40&lt;5200,CK40&gt;4900),CK39,0)</f>
        <v>0</v>
      </c>
      <c r="CL76" s="231">
        <f t="shared" si="70"/>
        <v>0</v>
      </c>
      <c r="CM76" s="231">
        <f t="shared" si="70"/>
        <v>0</v>
      </c>
      <c r="CN76" s="231">
        <f t="shared" si="70"/>
        <v>0</v>
      </c>
      <c r="CO76" s="231">
        <f t="shared" si="70"/>
        <v>0</v>
      </c>
      <c r="CP76" s="231">
        <f t="shared" si="70"/>
        <v>0</v>
      </c>
      <c r="CQ76" s="231"/>
      <c r="CR76" s="231"/>
      <c r="CS76" s="231"/>
      <c r="CT76" s="231"/>
      <c r="CU76" s="231"/>
      <c r="CV76" s="231"/>
      <c r="CW76" s="231"/>
      <c r="CX76" s="231"/>
      <c r="CY76" s="232"/>
    </row>
    <row r="77" spans="2:105" s="31" customFormat="1" ht="14.15" hidden="1" customHeight="1">
      <c r="B77" s="230" t="s">
        <v>10</v>
      </c>
      <c r="C77" s="231">
        <f>IF(AND(C40&lt;=4900,C40&gt;=4000),C39,0)</f>
        <v>0</v>
      </c>
      <c r="D77" s="231"/>
      <c r="E77" s="231"/>
      <c r="F77" s="231"/>
      <c r="G77" s="231">
        <f>IF(AND(G40&lt;=4900,G40&gt;=4000),G39,0)</f>
        <v>0</v>
      </c>
      <c r="H77" s="231">
        <f>IF(AND(H40&lt;=4900,H40&gt;=4000),H39,0)</f>
        <v>0</v>
      </c>
      <c r="I77" s="231">
        <f>IF(AND(I40&lt;=4900,I40&gt;=4000),I39,0)</f>
        <v>0</v>
      </c>
      <c r="J77" s="231">
        <f>IF(AND(J40&lt;=4900,J40&gt;=4000),J39,0)</f>
        <v>0</v>
      </c>
      <c r="K77" s="231">
        <f>IF(AND(K40&lt;=4900,K40&gt;=4000),K39,0)</f>
        <v>0</v>
      </c>
      <c r="L77" s="232" t="e">
        <f>SUM(#REF!)</f>
        <v>#REF!</v>
      </c>
      <c r="M77" s="231">
        <f>IF(AND(M40&lt;=4900,M40&gt;=4000),M39,0)</f>
        <v>0</v>
      </c>
      <c r="N77" s="231"/>
      <c r="O77" s="231">
        <f>IF(AND(O40&lt;=4900,O40&gt;=4000),O39,0)</f>
        <v>0</v>
      </c>
      <c r="P77" s="231"/>
      <c r="Q77" s="231">
        <f>IF(AND(Q40&lt;=4900,Q40&gt;=4000),Q39,0)</f>
        <v>0</v>
      </c>
      <c r="R77" s="231"/>
      <c r="S77" s="231">
        <f t="shared" ref="S77:X77" si="71">IF(AND(S40&lt;=4900,S40&gt;=4000),S39,0)</f>
        <v>0</v>
      </c>
      <c r="T77" s="231">
        <f t="shared" si="71"/>
        <v>0</v>
      </c>
      <c r="U77" s="231">
        <f t="shared" si="71"/>
        <v>0</v>
      </c>
      <c r="V77" s="231">
        <f t="shared" si="71"/>
        <v>0</v>
      </c>
      <c r="W77" s="231">
        <f t="shared" si="71"/>
        <v>0</v>
      </c>
      <c r="X77" s="231">
        <f t="shared" si="71"/>
        <v>0</v>
      </c>
      <c r="Y77" s="232" t="e">
        <f>SUM(#REF!)</f>
        <v>#REF!</v>
      </c>
      <c r="Z77" s="231">
        <f t="shared" ref="Z77:AE77" si="72">IF(AND(Z40&lt;=4900,Z40&gt;=4000),Z39,0)</f>
        <v>0</v>
      </c>
      <c r="AA77" s="231">
        <f t="shared" si="72"/>
        <v>0</v>
      </c>
      <c r="AB77" s="231">
        <f t="shared" si="72"/>
        <v>0</v>
      </c>
      <c r="AC77" s="231">
        <f t="shared" si="72"/>
        <v>0</v>
      </c>
      <c r="AD77" s="231">
        <f t="shared" si="72"/>
        <v>0</v>
      </c>
      <c r="AE77" s="231">
        <f t="shared" si="72"/>
        <v>0</v>
      </c>
      <c r="AF77" s="231"/>
      <c r="AG77" s="231">
        <f>IF(AND(AG40&lt;=4900,AG40&gt;=4000),AG39,0)</f>
        <v>0</v>
      </c>
      <c r="AH77" s="232" t="e">
        <f>SUM(#REF!)</f>
        <v>#REF!</v>
      </c>
      <c r="AI77" s="231">
        <f>IF(AND(AI40&lt;=4900,AI40&gt;=4000),AI39,0)</f>
        <v>0</v>
      </c>
      <c r="AJ77" s="231"/>
      <c r="AK77" s="231"/>
      <c r="AL77" s="231"/>
      <c r="AM77" s="231">
        <f t="shared" ref="AM77:AS77" si="73">IF(AND(AM40&lt;=4900,AM40&gt;=4000),AM39,0)</f>
        <v>0</v>
      </c>
      <c r="AN77" s="231">
        <f t="shared" si="73"/>
        <v>0</v>
      </c>
      <c r="AO77" s="231">
        <f t="shared" si="73"/>
        <v>0</v>
      </c>
      <c r="AP77" s="231">
        <f t="shared" si="73"/>
        <v>0</v>
      </c>
      <c r="AQ77" s="231">
        <f t="shared" si="73"/>
        <v>0</v>
      </c>
      <c r="AR77" s="231">
        <f t="shared" si="73"/>
        <v>0</v>
      </c>
      <c r="AS77" s="231">
        <f t="shared" si="73"/>
        <v>0</v>
      </c>
      <c r="AT77" s="232" t="e">
        <f>SUM(#REF!)</f>
        <v>#REF!</v>
      </c>
      <c r="AU77" s="231">
        <f>IF(AND(AU40&lt;=4900,AU40&gt;=4000),AU39,0)</f>
        <v>0</v>
      </c>
      <c r="AV77" s="231"/>
      <c r="AW77" s="231"/>
      <c r="AX77" s="231"/>
      <c r="AY77" s="231">
        <f t="shared" ref="AY77:BD77" si="74">IF(AND(AY40&lt;=4900,AY40&gt;=4000),AY39,0)</f>
        <v>0</v>
      </c>
      <c r="AZ77" s="231">
        <f t="shared" si="74"/>
        <v>0</v>
      </c>
      <c r="BA77" s="231">
        <f t="shared" si="74"/>
        <v>0</v>
      </c>
      <c r="BB77" s="231">
        <f t="shared" si="74"/>
        <v>0</v>
      </c>
      <c r="BC77" s="231">
        <f t="shared" si="74"/>
        <v>0</v>
      </c>
      <c r="BD77" s="231">
        <f t="shared" si="74"/>
        <v>0</v>
      </c>
      <c r="BE77" s="232" t="e">
        <f>SUM(#REF!)</f>
        <v>#REF!</v>
      </c>
      <c r="BF77" s="232"/>
      <c r="BG77" s="231">
        <f>IF(AND(BG40&lt;=4900,BG40&gt;=4000),BG39,0)</f>
        <v>0</v>
      </c>
      <c r="BH77" s="231">
        <f>IF(AND(BH40&lt;=4900,BH40&gt;=4000),BH39,0)</f>
        <v>0</v>
      </c>
      <c r="BI77" s="231">
        <f>IF(AND(BI40&lt;=4900,BI40&gt;=4000),BI39,0)</f>
        <v>0</v>
      </c>
      <c r="BJ77" s="231">
        <f>IF(AND(BJ40&lt;=4900,BJ40&gt;=4000),BJ39,0)</f>
        <v>0</v>
      </c>
      <c r="BK77" s="231"/>
      <c r="BL77" s="231"/>
      <c r="BM77" s="231">
        <f>IF(AND(BM40&lt;=4900,BM40&gt;=4000),BM39,0)</f>
        <v>0</v>
      </c>
      <c r="BN77" s="231"/>
      <c r="BO77" s="231"/>
      <c r="BP77" s="231">
        <f t="shared" ref="BP77:BV77" si="75">IF(AND(BP40&lt;=4900,BP40&gt;=4000),BP39,0)</f>
        <v>0</v>
      </c>
      <c r="BQ77" s="231">
        <f t="shared" si="75"/>
        <v>0</v>
      </c>
      <c r="BR77" s="231">
        <f t="shared" si="75"/>
        <v>0</v>
      </c>
      <c r="BS77" s="231">
        <f t="shared" si="75"/>
        <v>0</v>
      </c>
      <c r="BT77" s="231">
        <f t="shared" si="75"/>
        <v>0</v>
      </c>
      <c r="BU77" s="231">
        <f t="shared" si="75"/>
        <v>190603.59999999998</v>
      </c>
      <c r="BV77" s="231">
        <f t="shared" si="75"/>
        <v>0</v>
      </c>
      <c r="BW77" s="231"/>
      <c r="BX77" s="231"/>
      <c r="BY77" s="231">
        <f>IF(AND(BY40&lt;=4900,BY40&gt;=4000),BY39,0)</f>
        <v>5251</v>
      </c>
      <c r="BZ77" s="231"/>
      <c r="CA77" s="231"/>
      <c r="CB77" s="231"/>
      <c r="CC77" s="231"/>
      <c r="CD77" s="231"/>
      <c r="CE77" s="231">
        <f ca="1">IF(AND(CE40&lt;=4900,CE40&gt;=4000),CE39,0)</f>
        <v>127969.8</v>
      </c>
      <c r="CF77" s="231">
        <f>IF(AND(CF40&lt;=4900,CF40&gt;=4000),CF39,0)</f>
        <v>0</v>
      </c>
      <c r="CG77" s="231">
        <f>IF(AND(CG40&lt;=4900,CG40&gt;=4000),CG39,0)</f>
        <v>0</v>
      </c>
      <c r="CH77" s="231">
        <f>IF(AND(CH40&lt;=4900,CH40&gt;=4000),CH39,0)</f>
        <v>0</v>
      </c>
      <c r="CI77" s="231">
        <f>IF(AND(CI40&lt;=4900,CI40&gt;=4000),CI39,0)</f>
        <v>0</v>
      </c>
      <c r="CJ77" s="231"/>
      <c r="CK77" s="231">
        <f t="shared" ref="CK77:CP77" si="76">IF(AND(CK40&lt;=4900,CK40&gt;=4000),CK39,0)</f>
        <v>0</v>
      </c>
      <c r="CL77" s="231">
        <f t="shared" si="76"/>
        <v>0</v>
      </c>
      <c r="CM77" s="231">
        <f t="shared" si="76"/>
        <v>0</v>
      </c>
      <c r="CN77" s="231">
        <f t="shared" si="76"/>
        <v>2248</v>
      </c>
      <c r="CO77" s="231">
        <f t="shared" si="76"/>
        <v>0</v>
      </c>
      <c r="CP77" s="231">
        <f t="shared" si="76"/>
        <v>2248</v>
      </c>
      <c r="CQ77" s="231"/>
      <c r="CR77" s="231"/>
      <c r="CS77" s="231"/>
      <c r="CT77" s="231"/>
      <c r="CU77" s="231"/>
      <c r="CV77" s="231"/>
      <c r="CW77" s="231"/>
      <c r="CX77" s="231"/>
      <c r="CY77" s="232"/>
    </row>
    <row r="78" spans="2:105" ht="14.15" customHeight="1">
      <c r="L78" s="12"/>
      <c r="R78" s="3"/>
      <c r="Y78" s="12"/>
      <c r="AH78" s="12"/>
      <c r="AT78" s="12"/>
      <c r="BE78" s="12"/>
      <c r="BF78" s="3">
        <f>BF39-SUM(coal!EI38:EP38)</f>
        <v>0</v>
      </c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3">
        <f ca="1">CE39-coal!ES38-coal!ET38</f>
        <v>0</v>
      </c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3">
        <f ca="1">CX39-coal!ES38-coal!ET38</f>
        <v>-117070.79999999999</v>
      </c>
      <c r="CY78" s="12"/>
      <c r="DA78" s="1"/>
    </row>
    <row r="79" spans="2:105" ht="14.15" customHeight="1">
      <c r="CT79" s="3"/>
      <c r="CU79" s="3"/>
      <c r="CV79" s="3"/>
      <c r="DA79" s="1"/>
    </row>
    <row r="80" spans="2:105" ht="14.15" customHeight="1">
      <c r="CA80" s="3"/>
      <c r="CB80" s="3"/>
      <c r="CC80" s="3"/>
      <c r="CE80" s="3"/>
      <c r="CT80" s="3"/>
      <c r="CU80" s="3"/>
      <c r="CV80" s="3"/>
      <c r="DA80" s="1"/>
    </row>
    <row r="81" spans="79:100" s="1" customFormat="1" ht="14.15" customHeight="1">
      <c r="CA81" s="3"/>
      <c r="CB81" s="3"/>
      <c r="CC81" s="3"/>
      <c r="CE81" s="3"/>
      <c r="CT81" s="3"/>
      <c r="CU81" s="3"/>
      <c r="CV81" s="3"/>
    </row>
    <row r="82" spans="79:100" s="1" customFormat="1" ht="14.15" customHeight="1">
      <c r="CA82" s="3"/>
      <c r="CE82" s="3"/>
      <c r="CT82" s="3"/>
      <c r="CU82" s="3"/>
      <c r="CV82" s="3"/>
    </row>
  </sheetData>
  <mergeCells count="22">
    <mergeCell ref="CZ39:CZ40"/>
    <mergeCell ref="AI6:AT6"/>
    <mergeCell ref="AU6:BE6"/>
    <mergeCell ref="BF6:BF7"/>
    <mergeCell ref="BG6:BT6"/>
    <mergeCell ref="BU6:BU7"/>
    <mergeCell ref="BV6:CD6"/>
    <mergeCell ref="CE6:CE7"/>
    <mergeCell ref="CF6:CO6"/>
    <mergeCell ref="CP6:CP7"/>
    <mergeCell ref="CQ6:CW6"/>
    <mergeCell ref="CX6:CX7"/>
    <mergeCell ref="B5:B7"/>
    <mergeCell ref="C5:BF5"/>
    <mergeCell ref="BG5:CX5"/>
    <mergeCell ref="CY5:CY7"/>
    <mergeCell ref="CZ5:CZ7"/>
    <mergeCell ref="C6:F6"/>
    <mergeCell ref="G6:L6"/>
    <mergeCell ref="M6:R6"/>
    <mergeCell ref="S6:Y6"/>
    <mergeCell ref="Z6:AH6"/>
  </mergeCells>
  <hyperlinks>
    <hyperlink ref="B5:B7" location="coal!DV39" display="DATE" xr:uid="{1D50D21F-46FB-4294-90E5-CC25337A9B7D}"/>
    <hyperlink ref="BG5:CE5" location="coal!GD8" display="SM" xr:uid="{F671D90D-7E3A-4720-9AC1-0AD853779B10}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transitionEntry="1" codeName="Sheet11">
    <tabColor rgb="FF00B050"/>
    <pageSetUpPr autoPageBreaks="0"/>
  </sheetPr>
  <dimension ref="A1:FB55"/>
  <sheetViews>
    <sheetView showGridLines="0" showZeros="0" topLeftCell="B5" zoomScale="115" zoomScaleNormal="115" workbookViewId="0">
      <pane xSplit="1" ySplit="3" topLeftCell="CL8" activePane="bottomRight" state="frozen"/>
      <selection activeCell="EA36" sqref="EA36"/>
      <selection pane="topRight" activeCell="EA36" sqref="EA36"/>
      <selection pane="bottomLeft" activeCell="EA36" sqref="EA36"/>
      <selection pane="bottomRight" activeCell="DE6" sqref="DE6"/>
    </sheetView>
  </sheetViews>
  <sheetFormatPr defaultColWidth="9.1796875" defaultRowHeight="9.5"/>
  <cols>
    <col min="1" max="1" width="2.453125" style="573" customWidth="1"/>
    <col min="2" max="2" width="8" style="573" bestFit="1" customWidth="1"/>
    <col min="3" max="32" width="3.7265625" style="573" hidden="1" customWidth="1"/>
    <col min="33" max="33" width="5.1796875" style="625" hidden="1" customWidth="1"/>
    <col min="34" max="34" width="3.7265625" style="573" hidden="1" customWidth="1"/>
    <col min="35" max="42" width="3.7265625" style="606" hidden="1" customWidth="1"/>
    <col min="43" max="68" width="3.7265625" style="573" hidden="1" customWidth="1"/>
    <col min="69" max="69" width="5.1796875" style="573" hidden="1" customWidth="1"/>
    <col min="70" max="70" width="3.7265625" style="573" hidden="1" customWidth="1"/>
    <col min="71" max="71" width="4.26953125" style="573" hidden="1" customWidth="1"/>
    <col min="72" max="72" width="5.1796875" style="573" hidden="1" customWidth="1"/>
    <col min="73" max="73" width="5.26953125" style="573" hidden="1" customWidth="1"/>
    <col min="74" max="74" width="5.81640625" style="573" hidden="1" customWidth="1"/>
    <col min="75" max="76" width="6.54296875" style="573" hidden="1" customWidth="1"/>
    <col min="77" max="77" width="6.7265625" style="573" hidden="1" customWidth="1"/>
    <col min="78" max="78" width="5.54296875" style="573" hidden="1" customWidth="1"/>
    <col min="79" max="79" width="3.7265625" style="573" hidden="1" customWidth="1"/>
    <col min="80" max="82" width="5.1796875" style="573" hidden="1" customWidth="1"/>
    <col min="83" max="88" width="3.7265625" style="573" hidden="1" customWidth="1"/>
    <col min="89" max="89" width="6.54296875" style="573" hidden="1" customWidth="1"/>
    <col min="90" max="90" width="3.81640625" style="573" bestFit="1" customWidth="1"/>
    <col min="91" max="91" width="4.26953125" style="573" customWidth="1"/>
    <col min="92" max="93" width="5.1796875" style="573" customWidth="1"/>
    <col min="94" max="94" width="5.81640625" style="573" bestFit="1" customWidth="1"/>
    <col min="95" max="95" width="5.7265625" style="573" customWidth="1"/>
    <col min="96" max="96" width="5.1796875" style="573" customWidth="1"/>
    <col min="97" max="97" width="5.7265625" style="573" customWidth="1"/>
    <col min="98" max="98" width="5.81640625" style="573" customWidth="1"/>
    <col min="99" max="99" width="5.54296875" style="573" bestFit="1" customWidth="1"/>
    <col min="100" max="100" width="5.7265625" style="573" customWidth="1"/>
    <col min="101" max="102" width="5.54296875" style="573" customWidth="1"/>
    <col min="103" max="105" width="4.54296875" style="573" customWidth="1"/>
    <col min="106" max="106" width="5.1796875" style="573" customWidth="1"/>
    <col min="107" max="107" width="4.54296875" style="573" customWidth="1"/>
    <col min="108" max="108" width="6.54296875" style="573" bestFit="1" customWidth="1"/>
    <col min="109" max="109" width="5.1796875" style="606" customWidth="1"/>
    <col min="110" max="110" width="7.7265625" style="573" customWidth="1"/>
    <col min="111" max="111" width="3.7265625" style="573" customWidth="1"/>
    <col min="112" max="113" width="5.1796875" style="573" customWidth="1"/>
    <col min="114" max="114" width="5" style="573" customWidth="1"/>
    <col min="115" max="115" width="5.453125" style="573" customWidth="1"/>
    <col min="116" max="116" width="5.26953125" style="573" customWidth="1"/>
    <col min="117" max="117" width="4.26953125" style="573" customWidth="1"/>
    <col min="118" max="118" width="5" style="573" customWidth="1"/>
    <col min="119" max="119" width="5.453125" style="573" customWidth="1"/>
    <col min="120" max="120" width="5.26953125" style="573" customWidth="1"/>
    <col min="121" max="121" width="5.1796875" style="573" customWidth="1"/>
    <col min="122" max="122" width="5.453125" style="573" customWidth="1"/>
    <col min="123" max="123" width="4.26953125" style="573" customWidth="1"/>
    <col min="124" max="124" width="5.81640625" style="573" customWidth="1"/>
    <col min="125" max="125" width="5.453125" style="573" customWidth="1"/>
    <col min="126" max="126" width="5.26953125" style="573" customWidth="1"/>
    <col min="127" max="127" width="5.81640625" style="573" customWidth="1"/>
    <col min="128" max="128" width="5.26953125" style="573" customWidth="1"/>
    <col min="129" max="130" width="5.453125" style="573" customWidth="1"/>
    <col min="131" max="131" width="5.26953125" style="573" customWidth="1"/>
    <col min="132" max="132" width="5.1796875" style="573" customWidth="1"/>
    <col min="133" max="133" width="14.26953125" style="573" customWidth="1"/>
    <col min="134" max="134" width="5.26953125" style="573" customWidth="1"/>
    <col min="135" max="136" width="5.81640625" style="573" customWidth="1"/>
    <col min="137" max="137" width="5" style="573" customWidth="1"/>
    <col min="138" max="138" width="5.81640625" style="573" customWidth="1"/>
    <col min="139" max="139" width="7.453125" style="573" customWidth="1"/>
    <col min="140" max="140" width="5.81640625" style="573" customWidth="1"/>
    <col min="141" max="141" width="7.453125" style="573" customWidth="1"/>
    <col min="142" max="142" width="5.1796875" style="573" customWidth="1"/>
    <col min="143" max="143" width="6.1796875" style="573" customWidth="1"/>
    <col min="144" max="144" width="5.81640625" style="573" customWidth="1"/>
    <col min="145" max="145" width="6.54296875" style="573" customWidth="1"/>
    <col min="146" max="146" width="5.54296875" style="573" customWidth="1"/>
    <col min="147" max="147" width="3.7265625" style="573" customWidth="1"/>
    <col min="148" max="148" width="5.1796875" style="573" customWidth="1"/>
    <col min="149" max="149" width="6.453125" style="573" customWidth="1"/>
    <col min="150" max="150" width="5.1796875" style="573" customWidth="1"/>
    <col min="151" max="151" width="4.7265625" style="573" customWidth="1"/>
    <col min="152" max="152" width="4" style="573" customWidth="1"/>
    <col min="153" max="154" width="5.1796875" style="573" customWidth="1"/>
    <col min="155" max="155" width="4" style="573" customWidth="1"/>
    <col min="156" max="156" width="5" style="573" customWidth="1"/>
    <col min="157" max="157" width="5.1796875" style="573" customWidth="1"/>
    <col min="158" max="158" width="3.7265625" style="573" customWidth="1"/>
    <col min="159" max="16384" width="9.1796875" style="573"/>
  </cols>
  <sheetData>
    <row r="1" spans="1:157">
      <c r="A1" s="573" t="s">
        <v>75</v>
      </c>
    </row>
    <row r="2" spans="1:157">
      <c r="A2" s="573">
        <f>DATE(2022,6,1)</f>
        <v>44713</v>
      </c>
    </row>
    <row r="4" spans="1:157" ht="10" thickBot="1"/>
    <row r="5" spans="1:157">
      <c r="B5" s="845"/>
      <c r="C5" s="849" t="s">
        <v>92</v>
      </c>
      <c r="D5" s="854"/>
      <c r="E5" s="854"/>
      <c r="F5" s="854"/>
      <c r="G5" s="854"/>
      <c r="H5" s="854"/>
      <c r="I5" s="854"/>
      <c r="J5" s="854"/>
      <c r="K5" s="854"/>
      <c r="L5" s="854"/>
      <c r="M5" s="854"/>
      <c r="N5" s="854"/>
      <c r="O5" s="854"/>
      <c r="P5" s="854"/>
      <c r="Q5" s="854"/>
      <c r="R5" s="854"/>
      <c r="S5" s="854"/>
      <c r="T5" s="854"/>
      <c r="U5" s="854"/>
      <c r="V5" s="854"/>
      <c r="W5" s="854"/>
      <c r="X5" s="854"/>
      <c r="Y5" s="854"/>
      <c r="Z5" s="854"/>
      <c r="AA5" s="854"/>
      <c r="AB5" s="854"/>
      <c r="AC5" s="854"/>
      <c r="AD5" s="854"/>
      <c r="AE5" s="854"/>
      <c r="AF5" s="854"/>
      <c r="AG5" s="854"/>
      <c r="AH5" s="854"/>
      <c r="AI5" s="854"/>
      <c r="AJ5" s="854"/>
      <c r="AK5" s="854"/>
      <c r="AL5" s="854"/>
      <c r="AM5" s="854"/>
      <c r="AN5" s="854"/>
      <c r="AO5" s="854"/>
      <c r="AP5" s="854"/>
      <c r="AQ5" s="854"/>
      <c r="AR5" s="854"/>
      <c r="AS5" s="854"/>
      <c r="AT5" s="854"/>
      <c r="AU5" s="854"/>
      <c r="AV5" s="854"/>
      <c r="AW5" s="854"/>
      <c r="AX5" s="854"/>
      <c r="AY5" s="854"/>
      <c r="AZ5" s="854"/>
      <c r="BA5" s="854"/>
      <c r="BB5" s="854"/>
      <c r="BC5" s="854"/>
      <c r="BD5" s="854"/>
      <c r="BE5" s="854"/>
      <c r="BF5" s="854"/>
      <c r="BG5" s="854"/>
      <c r="BH5" s="854"/>
      <c r="BI5" s="854"/>
      <c r="BJ5" s="854"/>
      <c r="BK5" s="854"/>
      <c r="BL5" s="854"/>
      <c r="BM5" s="854"/>
      <c r="BN5" s="854"/>
      <c r="BO5" s="854"/>
      <c r="BP5" s="854"/>
      <c r="BQ5" s="854"/>
      <c r="BR5" s="854"/>
      <c r="BS5" s="854"/>
      <c r="BT5" s="854"/>
      <c r="BU5" s="854"/>
      <c r="BV5" s="854"/>
      <c r="BW5" s="854"/>
      <c r="BX5" s="854"/>
      <c r="BY5" s="854"/>
      <c r="BZ5" s="854"/>
      <c r="CA5" s="854"/>
      <c r="CB5" s="854"/>
      <c r="CC5" s="854"/>
      <c r="CD5" s="854"/>
      <c r="CE5" s="854"/>
      <c r="CF5" s="854"/>
      <c r="CG5" s="854"/>
      <c r="CH5" s="854"/>
      <c r="CI5" s="854"/>
      <c r="CJ5" s="854"/>
      <c r="CK5" s="854"/>
      <c r="CL5" s="854"/>
      <c r="CM5" s="854"/>
      <c r="CN5" s="854"/>
      <c r="CO5" s="854"/>
      <c r="CP5" s="854"/>
      <c r="CQ5" s="854"/>
      <c r="CR5" s="854"/>
      <c r="CS5" s="854"/>
      <c r="CT5" s="854"/>
      <c r="CU5" s="854"/>
      <c r="CV5" s="854"/>
      <c r="CW5" s="854"/>
      <c r="CX5" s="854"/>
      <c r="CY5" s="854"/>
      <c r="CZ5" s="854"/>
      <c r="DA5" s="854"/>
      <c r="DB5" s="854"/>
      <c r="DC5" s="854"/>
      <c r="DD5" s="855"/>
      <c r="DE5" s="626"/>
      <c r="DF5" s="846" t="s">
        <v>76</v>
      </c>
    </row>
    <row r="6" spans="1:157">
      <c r="B6" s="845"/>
      <c r="C6" s="849" t="s">
        <v>193</v>
      </c>
      <c r="D6" s="850"/>
      <c r="E6" s="850"/>
      <c r="F6" s="850"/>
      <c r="G6" s="850"/>
      <c r="H6" s="850"/>
      <c r="I6" s="850"/>
      <c r="J6" s="850"/>
      <c r="K6" s="850"/>
      <c r="L6" s="850"/>
      <c r="M6" s="850"/>
      <c r="N6" s="850"/>
      <c r="O6" s="850"/>
      <c r="P6" s="850"/>
      <c r="Q6" s="850"/>
      <c r="R6" s="850"/>
      <c r="S6" s="850"/>
      <c r="T6" s="850"/>
      <c r="U6" s="850"/>
      <c r="V6" s="850"/>
      <c r="W6" s="850"/>
      <c r="X6" s="850"/>
      <c r="Y6" s="850"/>
      <c r="Z6" s="850"/>
      <c r="AA6" s="850"/>
      <c r="AB6" s="850"/>
      <c r="AC6" s="850"/>
      <c r="AD6" s="850"/>
      <c r="AE6" s="850"/>
      <c r="AF6" s="850"/>
      <c r="AG6" s="846"/>
      <c r="AH6" s="849" t="s">
        <v>5</v>
      </c>
      <c r="AI6" s="850"/>
      <c r="AJ6" s="850"/>
      <c r="AK6" s="850"/>
      <c r="AL6" s="850"/>
      <c r="AM6" s="850"/>
      <c r="AN6" s="850"/>
      <c r="AO6" s="850"/>
      <c r="AP6" s="850"/>
      <c r="AQ6" s="850"/>
      <c r="AR6" s="850"/>
      <c r="AS6" s="850"/>
      <c r="AT6" s="850"/>
      <c r="AU6" s="850"/>
      <c r="AV6" s="850"/>
      <c r="AW6" s="850"/>
      <c r="AX6" s="850"/>
      <c r="AY6" s="850"/>
      <c r="AZ6" s="850"/>
      <c r="BA6" s="850"/>
      <c r="BB6" s="850"/>
      <c r="BC6" s="850"/>
      <c r="BD6" s="850"/>
      <c r="BE6" s="850"/>
      <c r="BF6" s="850"/>
      <c r="BG6" s="850"/>
      <c r="BH6" s="850"/>
      <c r="BI6" s="850"/>
      <c r="BJ6" s="850"/>
      <c r="BK6" s="850"/>
      <c r="BL6" s="850"/>
      <c r="BM6" s="850"/>
      <c r="BN6" s="850"/>
      <c r="BO6" s="850"/>
      <c r="BP6" s="850"/>
      <c r="BQ6" s="846"/>
      <c r="BR6" s="851" t="s">
        <v>226</v>
      </c>
      <c r="BS6" s="852"/>
      <c r="BT6" s="852"/>
      <c r="BU6" s="852"/>
      <c r="BV6" s="852"/>
      <c r="BW6" s="852"/>
      <c r="BX6" s="852"/>
      <c r="BY6" s="852"/>
      <c r="BZ6" s="852"/>
      <c r="CA6" s="852"/>
      <c r="CB6" s="852"/>
      <c r="CC6" s="852"/>
      <c r="CD6" s="852"/>
      <c r="CE6" s="852"/>
      <c r="CF6" s="852"/>
      <c r="CG6" s="852"/>
      <c r="CH6" s="852"/>
      <c r="CI6" s="852"/>
      <c r="CJ6" s="852"/>
      <c r="CK6" s="853"/>
      <c r="CL6" s="847" t="s">
        <v>227</v>
      </c>
      <c r="CM6" s="848"/>
      <c r="CN6" s="848"/>
      <c r="CO6" s="848"/>
      <c r="CP6" s="848"/>
      <c r="CQ6" s="848"/>
      <c r="CR6" s="848"/>
      <c r="CS6" s="848"/>
      <c r="CT6" s="848"/>
      <c r="CU6" s="848"/>
      <c r="CV6" s="848"/>
      <c r="CW6" s="848"/>
      <c r="CX6" s="848"/>
      <c r="CY6" s="848"/>
      <c r="CZ6" s="848"/>
      <c r="DA6" s="848"/>
      <c r="DB6" s="848"/>
      <c r="DC6" s="848"/>
      <c r="DD6" s="848"/>
      <c r="DE6" s="568" t="s">
        <v>68</v>
      </c>
      <c r="DF6" s="846"/>
      <c r="DH6" s="573" t="s">
        <v>141</v>
      </c>
      <c r="EQ6" s="573" t="s">
        <v>113</v>
      </c>
      <c r="ET6" s="573" t="s">
        <v>138</v>
      </c>
      <c r="EY6" s="573" t="s">
        <v>142</v>
      </c>
    </row>
    <row r="7" spans="1:157" ht="13" customHeight="1">
      <c r="B7" s="845"/>
      <c r="C7" s="627"/>
      <c r="D7" s="628"/>
      <c r="E7" s="628"/>
      <c r="F7" s="628"/>
      <c r="G7" s="628"/>
      <c r="H7" s="628"/>
      <c r="I7" s="628"/>
      <c r="J7" s="628" t="s">
        <v>22</v>
      </c>
      <c r="K7" s="629" t="s">
        <v>172</v>
      </c>
      <c r="L7" s="629" t="s">
        <v>164</v>
      </c>
      <c r="M7" s="629" t="s">
        <v>145</v>
      </c>
      <c r="N7" s="629" t="s">
        <v>24</v>
      </c>
      <c r="O7" s="629" t="s">
        <v>171</v>
      </c>
      <c r="P7" s="629" t="s">
        <v>165</v>
      </c>
      <c r="Q7" s="629" t="s">
        <v>126</v>
      </c>
      <c r="R7" s="629" t="s">
        <v>25</v>
      </c>
      <c r="S7" s="629" t="s">
        <v>31</v>
      </c>
      <c r="T7" s="629" t="s">
        <v>32</v>
      </c>
      <c r="U7" s="629" t="s">
        <v>27</v>
      </c>
      <c r="V7" s="629" t="s">
        <v>127</v>
      </c>
      <c r="W7" s="629" t="s">
        <v>119</v>
      </c>
      <c r="X7" s="629" t="s">
        <v>170</v>
      </c>
      <c r="Y7" s="629" t="s">
        <v>28</v>
      </c>
      <c r="Z7" s="630" t="s">
        <v>29</v>
      </c>
      <c r="AA7" s="628" t="s">
        <v>33</v>
      </c>
      <c r="AB7" s="629" t="s">
        <v>34</v>
      </c>
      <c r="AC7" s="629" t="s">
        <v>35</v>
      </c>
      <c r="AD7" s="629" t="s">
        <v>36</v>
      </c>
      <c r="AE7" s="629" t="s">
        <v>38</v>
      </c>
      <c r="AF7" s="629" t="s">
        <v>39</v>
      </c>
      <c r="AG7" s="579" t="s">
        <v>69</v>
      </c>
      <c r="AH7" s="628" t="s">
        <v>154</v>
      </c>
      <c r="AI7" s="628" t="s">
        <v>80</v>
      </c>
      <c r="AJ7" s="629" t="s">
        <v>155</v>
      </c>
      <c r="AK7" s="629" t="s">
        <v>156</v>
      </c>
      <c r="AL7" s="629" t="s">
        <v>161</v>
      </c>
      <c r="AM7" s="629" t="s">
        <v>169</v>
      </c>
      <c r="AN7" s="629" t="s">
        <v>168</v>
      </c>
      <c r="AO7" s="629" t="s">
        <v>195</v>
      </c>
      <c r="AP7" s="629" t="s">
        <v>172</v>
      </c>
      <c r="AQ7" s="629" t="s">
        <v>24</v>
      </c>
      <c r="AR7" s="629" t="s">
        <v>171</v>
      </c>
      <c r="AS7" s="629" t="s">
        <v>180</v>
      </c>
      <c r="AT7" s="629" t="s">
        <v>165</v>
      </c>
      <c r="AU7" s="629" t="s">
        <v>25</v>
      </c>
      <c r="AV7" s="629" t="s">
        <v>31</v>
      </c>
      <c r="AW7" s="629" t="s">
        <v>32</v>
      </c>
      <c r="AX7" s="629" t="s">
        <v>129</v>
      </c>
      <c r="AY7" s="629" t="s">
        <v>197</v>
      </c>
      <c r="AZ7" s="629" t="s">
        <v>119</v>
      </c>
      <c r="BA7" s="629" t="s">
        <v>162</v>
      </c>
      <c r="BB7" s="629" t="s">
        <v>153</v>
      </c>
      <c r="BC7" s="629" t="s">
        <v>170</v>
      </c>
      <c r="BD7" s="629" t="s">
        <v>163</v>
      </c>
      <c r="BE7" s="629" t="s">
        <v>139</v>
      </c>
      <c r="BF7" s="629" t="s">
        <v>140</v>
      </c>
      <c r="BG7" s="629" t="s">
        <v>200</v>
      </c>
      <c r="BH7" s="629" t="s">
        <v>158</v>
      </c>
      <c r="BI7" s="628" t="s">
        <v>29</v>
      </c>
      <c r="BJ7" s="629" t="s">
        <v>157</v>
      </c>
      <c r="BK7" s="629" t="s">
        <v>151</v>
      </c>
      <c r="BL7" s="629" t="s">
        <v>34</v>
      </c>
      <c r="BM7" s="628" t="s">
        <v>35</v>
      </c>
      <c r="BN7" s="628" t="s">
        <v>36</v>
      </c>
      <c r="BO7" s="628" t="s">
        <v>41</v>
      </c>
      <c r="BP7" s="631" t="s">
        <v>38</v>
      </c>
      <c r="BQ7" s="632" t="s">
        <v>69</v>
      </c>
      <c r="BR7" s="629" t="s">
        <v>220</v>
      </c>
      <c r="BS7" s="629" t="s">
        <v>81</v>
      </c>
      <c r="BT7" s="629" t="s">
        <v>114</v>
      </c>
      <c r="BU7" s="629" t="s">
        <v>132</v>
      </c>
      <c r="BV7" s="629" t="s">
        <v>204</v>
      </c>
      <c r="BW7" s="629" t="s">
        <v>208</v>
      </c>
      <c r="BX7" s="629" t="s">
        <v>209</v>
      </c>
      <c r="BY7" s="629" t="s">
        <v>210</v>
      </c>
      <c r="BZ7" s="629" t="s">
        <v>83</v>
      </c>
      <c r="CA7" s="629" t="s">
        <v>82</v>
      </c>
      <c r="CB7" s="629" t="s">
        <v>221</v>
      </c>
      <c r="CC7" s="630" t="s">
        <v>179</v>
      </c>
      <c r="CD7" s="629" t="s">
        <v>206</v>
      </c>
      <c r="CE7" s="629" t="s">
        <v>205</v>
      </c>
      <c r="CF7" s="629" t="s">
        <v>194</v>
      </c>
      <c r="CG7" s="629" t="s">
        <v>217</v>
      </c>
      <c r="CH7" s="629" t="s">
        <v>218</v>
      </c>
      <c r="CI7" s="629" t="s">
        <v>185</v>
      </c>
      <c r="CJ7" s="629" t="s">
        <v>212</v>
      </c>
      <c r="CK7" s="632" t="s">
        <v>69</v>
      </c>
      <c r="CL7" s="633" t="s">
        <v>146</v>
      </c>
      <c r="CM7" s="629" t="s">
        <v>81</v>
      </c>
      <c r="CN7" s="629" t="s">
        <v>114</v>
      </c>
      <c r="CO7" s="629" t="s">
        <v>132</v>
      </c>
      <c r="CP7" s="629" t="s">
        <v>204</v>
      </c>
      <c r="CQ7" s="629" t="s">
        <v>208</v>
      </c>
      <c r="CR7" s="629" t="s">
        <v>209</v>
      </c>
      <c r="CS7" s="629" t="s">
        <v>210</v>
      </c>
      <c r="CT7" s="629" t="s">
        <v>83</v>
      </c>
      <c r="CU7" s="629" t="s">
        <v>280</v>
      </c>
      <c r="CV7" s="629" t="s">
        <v>206</v>
      </c>
      <c r="CW7" s="630" t="s">
        <v>179</v>
      </c>
      <c r="CX7" s="629" t="s">
        <v>205</v>
      </c>
      <c r="CY7" s="629" t="s">
        <v>194</v>
      </c>
      <c r="CZ7" s="629" t="s">
        <v>251</v>
      </c>
      <c r="DA7" s="629" t="s">
        <v>217</v>
      </c>
      <c r="DB7" s="629" t="s">
        <v>218</v>
      </c>
      <c r="DC7" s="634" t="s">
        <v>185</v>
      </c>
      <c r="DD7" s="632" t="s">
        <v>69</v>
      </c>
      <c r="DE7" s="635" t="s">
        <v>7</v>
      </c>
      <c r="DF7" s="846"/>
      <c r="DH7" s="636" t="s">
        <v>20</v>
      </c>
      <c r="DI7" s="636" t="s">
        <v>22</v>
      </c>
      <c r="DJ7" s="636" t="s">
        <v>77</v>
      </c>
      <c r="DK7" s="637" t="s">
        <v>136</v>
      </c>
      <c r="DL7" s="637" t="s">
        <v>125</v>
      </c>
      <c r="DM7" s="636" t="s">
        <v>24</v>
      </c>
      <c r="DN7" s="636" t="s">
        <v>78</v>
      </c>
      <c r="DO7" s="637" t="s">
        <v>123</v>
      </c>
      <c r="DP7" s="637" t="s">
        <v>120</v>
      </c>
      <c r="DQ7" s="636" t="s">
        <v>25</v>
      </c>
      <c r="DR7" s="637" t="s">
        <v>124</v>
      </c>
      <c r="DS7" s="636" t="s">
        <v>31</v>
      </c>
      <c r="DT7" s="636" t="s">
        <v>32</v>
      </c>
      <c r="DU7" s="637" t="s">
        <v>128</v>
      </c>
      <c r="DV7" s="637" t="s">
        <v>129</v>
      </c>
      <c r="DW7" s="636" t="s">
        <v>27</v>
      </c>
      <c r="DX7" s="637" t="s">
        <v>127</v>
      </c>
      <c r="DY7" s="636" t="s">
        <v>119</v>
      </c>
      <c r="DZ7" s="637"/>
      <c r="EA7" s="637"/>
      <c r="EB7" s="636" t="s">
        <v>28</v>
      </c>
      <c r="EC7" s="637" t="s">
        <v>122</v>
      </c>
      <c r="ED7" s="637"/>
      <c r="EE7" s="636"/>
      <c r="EF7" s="637" t="s">
        <v>118</v>
      </c>
      <c r="EG7" s="636" t="s">
        <v>33</v>
      </c>
      <c r="EH7" s="638" t="s">
        <v>34</v>
      </c>
      <c r="EI7" s="628" t="s">
        <v>116</v>
      </c>
      <c r="EJ7" s="628" t="s">
        <v>35</v>
      </c>
      <c r="EK7" s="628" t="s">
        <v>115</v>
      </c>
      <c r="EL7" s="629" t="s">
        <v>36</v>
      </c>
      <c r="EM7" s="629" t="s">
        <v>131</v>
      </c>
      <c r="EN7" s="628" t="s">
        <v>41</v>
      </c>
      <c r="EO7" s="632" t="s">
        <v>69</v>
      </c>
      <c r="EQ7" s="639" t="s">
        <v>133</v>
      </c>
      <c r="ER7" s="640" t="s">
        <v>134</v>
      </c>
      <c r="ES7" s="632" t="s">
        <v>69</v>
      </c>
      <c r="ET7" s="639" t="s">
        <v>137</v>
      </c>
      <c r="EU7" s="639" t="s">
        <v>83</v>
      </c>
      <c r="EV7" s="639" t="s">
        <v>82</v>
      </c>
      <c r="EW7" s="639" t="s">
        <v>133</v>
      </c>
      <c r="EX7" s="632" t="s">
        <v>69</v>
      </c>
      <c r="EY7" s="639" t="s">
        <v>135</v>
      </c>
      <c r="EZ7" s="639" t="s">
        <v>37</v>
      </c>
    </row>
    <row r="8" spans="1:157" s="625" customFormat="1" ht="10.5" customHeight="1">
      <c r="B8" s="596">
        <f>'pit-c,d'!A9</f>
        <v>45139</v>
      </c>
      <c r="C8" s="641"/>
      <c r="D8" s="641"/>
      <c r="E8" s="641"/>
      <c r="F8" s="641"/>
      <c r="G8" s="641"/>
      <c r="H8" s="641"/>
      <c r="I8" s="641"/>
      <c r="J8" s="641"/>
      <c r="K8" s="641"/>
      <c r="L8" s="641"/>
      <c r="M8" s="641"/>
      <c r="N8" s="641"/>
      <c r="O8" s="641"/>
      <c r="P8" s="641"/>
      <c r="Q8" s="641"/>
      <c r="R8" s="641"/>
      <c r="S8" s="641"/>
      <c r="T8" s="641"/>
      <c r="U8" s="641"/>
      <c r="V8" s="641"/>
      <c r="W8" s="641"/>
      <c r="X8" s="641"/>
      <c r="Y8" s="641"/>
      <c r="Z8" s="641"/>
      <c r="AA8" s="641"/>
      <c r="AB8" s="641"/>
      <c r="AC8" s="641"/>
      <c r="AD8" s="641"/>
      <c r="AE8" s="641"/>
      <c r="AF8" s="641"/>
      <c r="AG8" s="575">
        <f t="shared" ref="AG8:AG13" si="0">SUM(C8:AF8)</f>
        <v>0</v>
      </c>
      <c r="AH8" s="641"/>
      <c r="AI8" s="641"/>
      <c r="AJ8" s="641"/>
      <c r="AK8" s="641"/>
      <c r="AL8" s="641"/>
      <c r="AM8" s="641"/>
      <c r="AN8" s="641"/>
      <c r="AO8" s="641"/>
      <c r="AP8" s="641"/>
      <c r="AQ8" s="641"/>
      <c r="AR8" s="641"/>
      <c r="AS8" s="641"/>
      <c r="AT8" s="641"/>
      <c r="AU8" s="641"/>
      <c r="AV8" s="641"/>
      <c r="AW8" s="641"/>
      <c r="AX8" s="641"/>
      <c r="AY8" s="641"/>
      <c r="AZ8" s="641"/>
      <c r="BA8" s="641"/>
      <c r="BB8" s="641"/>
      <c r="BC8" s="641"/>
      <c r="BD8" s="641"/>
      <c r="BE8" s="641"/>
      <c r="BF8" s="641"/>
      <c r="BG8" s="641"/>
      <c r="BH8" s="641"/>
      <c r="BI8" s="641"/>
      <c r="BJ8" s="641"/>
      <c r="BK8" s="641"/>
      <c r="BL8" s="641"/>
      <c r="BM8" s="641"/>
      <c r="BN8" s="641"/>
      <c r="BO8" s="641"/>
      <c r="BP8" s="641"/>
      <c r="BQ8" s="575">
        <f t="shared" ref="BQ8:BQ13" si="1">SUM(AH8:BP8)</f>
        <v>0</v>
      </c>
      <c r="BR8" s="641"/>
      <c r="BS8" s="641"/>
      <c r="BT8" s="641"/>
      <c r="BU8" s="641"/>
      <c r="BV8" s="641"/>
      <c r="BW8" s="641"/>
      <c r="BX8" s="641"/>
      <c r="BY8" s="641"/>
      <c r="BZ8" s="641"/>
      <c r="CA8" s="641"/>
      <c r="CB8" s="641"/>
      <c r="CC8" s="641"/>
      <c r="CD8" s="641"/>
      <c r="CE8" s="641"/>
      <c r="CF8" s="641"/>
      <c r="CG8" s="641"/>
      <c r="CH8" s="641"/>
      <c r="CI8" s="641"/>
      <c r="CJ8" s="641"/>
      <c r="CK8" s="642">
        <f t="shared" ref="CK8:CK13" si="2">SUM(BR8:CJ8)</f>
        <v>0</v>
      </c>
      <c r="CL8" s="643"/>
      <c r="CM8" s="576"/>
      <c r="CN8" s="576">
        <v>3960.9</v>
      </c>
      <c r="CO8" s="576"/>
      <c r="CP8" s="576">
        <v>2362</v>
      </c>
      <c r="CQ8" s="576"/>
      <c r="CR8" s="576"/>
      <c r="CS8" s="576">
        <v>284.2</v>
      </c>
      <c r="CT8" s="576">
        <v>1837.5</v>
      </c>
      <c r="CU8" s="576"/>
      <c r="CV8" s="576"/>
      <c r="CW8" s="576"/>
      <c r="CX8" s="576"/>
      <c r="CY8" s="576"/>
      <c r="CZ8" s="576"/>
      <c r="DA8" s="576"/>
      <c r="DB8" s="576"/>
      <c r="DC8" s="644"/>
      <c r="DD8" s="572">
        <f>SUM(CL8:DC8)</f>
        <v>8444.5999999999985</v>
      </c>
      <c r="DE8" s="645">
        <f>AG8+BQ8+CK8+DD8</f>
        <v>8444.5999999999985</v>
      </c>
      <c r="DF8" s="646" t="e">
        <f>IF(DE8&lt;=0,0,#REF!/DE8)</f>
        <v>#REF!</v>
      </c>
      <c r="DG8" s="647">
        <f>DE8-SUM(coal!FE7:FH7)</f>
        <v>0</v>
      </c>
      <c r="DH8" s="648">
        <f t="shared" ref="DH8:DH38" si="3">SUMIF($C$7:$BP$7,DH$7,$C8:$BP8)</f>
        <v>0</v>
      </c>
      <c r="DI8" s="648">
        <f t="shared" ref="DI8:EN15" si="4">SUMIF($C$7:$BP$7,DI$7,$C8:$BP8)</f>
        <v>0</v>
      </c>
      <c r="DJ8" s="648">
        <f t="shared" si="4"/>
        <v>0</v>
      </c>
      <c r="DK8" s="648">
        <f t="shared" si="4"/>
        <v>0</v>
      </c>
      <c r="DL8" s="648">
        <f t="shared" si="4"/>
        <v>0</v>
      </c>
      <c r="DM8" s="648">
        <f t="shared" si="4"/>
        <v>0</v>
      </c>
      <c r="DN8" s="648">
        <f t="shared" si="4"/>
        <v>0</v>
      </c>
      <c r="DO8" s="648">
        <f t="shared" si="4"/>
        <v>0</v>
      </c>
      <c r="DP8" s="648">
        <f t="shared" si="4"/>
        <v>0</v>
      </c>
      <c r="DQ8" s="648">
        <f t="shared" si="4"/>
        <v>0</v>
      </c>
      <c r="DR8" s="648">
        <f t="shared" si="4"/>
        <v>0</v>
      </c>
      <c r="DS8" s="648">
        <f t="shared" ref="DS8:DV38" si="5">SUMIF($C$7:$BP$7,DS$7,$C8:$BP8)</f>
        <v>0</v>
      </c>
      <c r="DT8" s="648">
        <f t="shared" si="5"/>
        <v>0</v>
      </c>
      <c r="DU8" s="648">
        <f t="shared" si="5"/>
        <v>0</v>
      </c>
      <c r="DV8" s="648">
        <f t="shared" si="5"/>
        <v>0</v>
      </c>
      <c r="DW8" s="648">
        <f t="shared" si="4"/>
        <v>0</v>
      </c>
      <c r="DX8" s="648">
        <f t="shared" si="4"/>
        <v>0</v>
      </c>
      <c r="DY8" s="648">
        <f t="shared" si="4"/>
        <v>0</v>
      </c>
      <c r="DZ8" s="648"/>
      <c r="EA8" s="648"/>
      <c r="EB8" s="648">
        <f t="shared" si="4"/>
        <v>0</v>
      </c>
      <c r="EC8" s="648">
        <f t="shared" si="4"/>
        <v>0</v>
      </c>
      <c r="ED8" s="648"/>
      <c r="EE8" s="648"/>
      <c r="EF8" s="648">
        <f t="shared" si="4"/>
        <v>0</v>
      </c>
      <c r="EG8" s="648">
        <f t="shared" si="4"/>
        <v>0</v>
      </c>
      <c r="EH8" s="648">
        <f t="shared" si="4"/>
        <v>0</v>
      </c>
      <c r="EI8" s="648">
        <f t="shared" si="4"/>
        <v>0</v>
      </c>
      <c r="EJ8" s="648">
        <f t="shared" si="4"/>
        <v>0</v>
      </c>
      <c r="EK8" s="648">
        <f t="shared" si="4"/>
        <v>0</v>
      </c>
      <c r="EL8" s="648">
        <f t="shared" si="4"/>
        <v>0</v>
      </c>
      <c r="EM8" s="648">
        <f t="shared" si="4"/>
        <v>0</v>
      </c>
      <c r="EN8" s="648">
        <f t="shared" si="4"/>
        <v>0</v>
      </c>
      <c r="EO8" s="575">
        <f t="shared" ref="EO8:EO38" si="6">SUM(DH8:EN8)</f>
        <v>0</v>
      </c>
      <c r="EP8" s="625">
        <f t="shared" ref="EP8:EP39" si="7">EO8-AG8-BQ8</f>
        <v>0</v>
      </c>
      <c r="EQ8" s="574"/>
      <c r="ER8" s="574"/>
      <c r="ES8" s="649">
        <f>EQ8+ER8</f>
        <v>0</v>
      </c>
      <c r="ET8" s="574"/>
      <c r="EU8" s="574"/>
      <c r="EV8" s="574"/>
      <c r="EW8" s="574"/>
      <c r="EX8" s="649">
        <f t="shared" ref="EX8:EX38" si="8">SUM(ET8:EW8)</f>
        <v>0</v>
      </c>
      <c r="EY8" s="574"/>
      <c r="EZ8" s="574"/>
      <c r="FA8" s="625">
        <f>SUM(BR8:BT8,CA8)</f>
        <v>0</v>
      </c>
    </row>
    <row r="9" spans="1:157" s="625" customFormat="1" ht="11.15" customHeight="1">
      <c r="B9" s="596">
        <f>B8+1</f>
        <v>45140</v>
      </c>
      <c r="C9" s="641"/>
      <c r="D9" s="641"/>
      <c r="E9" s="641"/>
      <c r="F9" s="641"/>
      <c r="G9" s="641"/>
      <c r="H9" s="641"/>
      <c r="I9" s="641"/>
      <c r="J9" s="641"/>
      <c r="K9" s="641"/>
      <c r="L9" s="641"/>
      <c r="M9" s="641"/>
      <c r="N9" s="641"/>
      <c r="O9" s="641"/>
      <c r="P9" s="641"/>
      <c r="Q9" s="641"/>
      <c r="R9" s="641"/>
      <c r="S9" s="641"/>
      <c r="T9" s="641"/>
      <c r="U9" s="641"/>
      <c r="V9" s="641"/>
      <c r="W9" s="641"/>
      <c r="X9" s="641"/>
      <c r="Y9" s="641"/>
      <c r="Z9" s="641"/>
      <c r="AA9" s="641"/>
      <c r="AB9" s="641"/>
      <c r="AC9" s="641"/>
      <c r="AD9" s="641"/>
      <c r="AE9" s="641"/>
      <c r="AF9" s="641"/>
      <c r="AG9" s="575">
        <f>SUM(C9:AF9)</f>
        <v>0</v>
      </c>
      <c r="AH9" s="641"/>
      <c r="AI9" s="641"/>
      <c r="AJ9" s="641"/>
      <c r="AK9" s="641"/>
      <c r="AL9" s="641"/>
      <c r="AM9" s="641"/>
      <c r="AN9" s="641"/>
      <c r="AO9" s="641"/>
      <c r="AP9" s="641"/>
      <c r="AQ9" s="641"/>
      <c r="AR9" s="641"/>
      <c r="AS9" s="641"/>
      <c r="AT9" s="641"/>
      <c r="AU9" s="641"/>
      <c r="AV9" s="641"/>
      <c r="AW9" s="641"/>
      <c r="AX9" s="641"/>
      <c r="AY9" s="641"/>
      <c r="AZ9" s="641"/>
      <c r="BA9" s="641"/>
      <c r="BB9" s="641"/>
      <c r="BC9" s="641"/>
      <c r="BD9" s="641"/>
      <c r="BE9" s="641"/>
      <c r="BF9" s="641"/>
      <c r="BG9" s="641"/>
      <c r="BH9" s="641"/>
      <c r="BI9" s="641"/>
      <c r="BJ9" s="641"/>
      <c r="BK9" s="641"/>
      <c r="BL9" s="641"/>
      <c r="BM9" s="641"/>
      <c r="BN9" s="641"/>
      <c r="BO9" s="641"/>
      <c r="BP9" s="641"/>
      <c r="BQ9" s="575">
        <f>SUM(AH9:BP9)</f>
        <v>0</v>
      </c>
      <c r="BR9" s="641"/>
      <c r="BS9" s="641"/>
      <c r="BT9" s="641"/>
      <c r="BU9" s="641"/>
      <c r="BV9" s="641"/>
      <c r="BW9" s="641"/>
      <c r="BX9" s="641"/>
      <c r="BY9" s="641"/>
      <c r="BZ9" s="641"/>
      <c r="CA9" s="641"/>
      <c r="CB9" s="641"/>
      <c r="CC9" s="641"/>
      <c r="CD9" s="641"/>
      <c r="CE9" s="641">
        <v>0</v>
      </c>
      <c r="CF9" s="641">
        <v>0</v>
      </c>
      <c r="CG9" s="641">
        <v>0</v>
      </c>
      <c r="CH9" s="641">
        <v>0</v>
      </c>
      <c r="CI9" s="641">
        <v>0</v>
      </c>
      <c r="CJ9" s="641">
        <v>0</v>
      </c>
      <c r="CK9" s="642">
        <f t="shared" si="2"/>
        <v>0</v>
      </c>
      <c r="CL9" s="576"/>
      <c r="CM9" s="576"/>
      <c r="CN9" s="576">
        <v>2498.1</v>
      </c>
      <c r="CO9" s="576"/>
      <c r="CP9" s="576">
        <v>3363.1</v>
      </c>
      <c r="CQ9" s="576"/>
      <c r="CR9" s="576"/>
      <c r="CS9" s="576"/>
      <c r="CT9" s="576">
        <v>425.4</v>
      </c>
      <c r="CU9" s="576"/>
      <c r="CV9" s="576"/>
      <c r="CW9" s="576"/>
      <c r="CX9" s="576"/>
      <c r="CY9" s="576"/>
      <c r="CZ9" s="576"/>
      <c r="DA9" s="576"/>
      <c r="DB9" s="576"/>
      <c r="DC9" s="650"/>
      <c r="DD9" s="572">
        <f>SUM(CL9:DC9)</f>
        <v>6286.5999999999995</v>
      </c>
      <c r="DE9" s="645">
        <f t="shared" ref="DE9:DE38" si="9">AG9+BQ9+CK9+DD9</f>
        <v>6286.5999999999995</v>
      </c>
      <c r="DF9" s="651" t="e">
        <f>IF(DE9&lt;=0,0,#REF!/DE9)</f>
        <v>#REF!</v>
      </c>
      <c r="DG9" s="647">
        <f>DE9-SUM(coal!FE8:FH8)</f>
        <v>0</v>
      </c>
      <c r="DH9" s="648">
        <f t="shared" si="3"/>
        <v>0</v>
      </c>
      <c r="DI9" s="648">
        <f t="shared" si="4"/>
        <v>0</v>
      </c>
      <c r="DJ9" s="648">
        <f t="shared" si="4"/>
        <v>0</v>
      </c>
      <c r="DK9" s="648">
        <f t="shared" si="4"/>
        <v>0</v>
      </c>
      <c r="DL9" s="648">
        <f t="shared" si="4"/>
        <v>0</v>
      </c>
      <c r="DM9" s="648">
        <f t="shared" si="4"/>
        <v>0</v>
      </c>
      <c r="DN9" s="648">
        <f t="shared" si="4"/>
        <v>0</v>
      </c>
      <c r="DO9" s="648">
        <f t="shared" si="4"/>
        <v>0</v>
      </c>
      <c r="DP9" s="648">
        <f t="shared" si="4"/>
        <v>0</v>
      </c>
      <c r="DQ9" s="648">
        <f t="shared" si="4"/>
        <v>0</v>
      </c>
      <c r="DR9" s="648">
        <f t="shared" si="4"/>
        <v>0</v>
      </c>
      <c r="DS9" s="648">
        <f t="shared" si="5"/>
        <v>0</v>
      </c>
      <c r="DT9" s="648">
        <f t="shared" si="5"/>
        <v>0</v>
      </c>
      <c r="DU9" s="648">
        <f t="shared" si="5"/>
        <v>0</v>
      </c>
      <c r="DV9" s="648">
        <f t="shared" si="5"/>
        <v>0</v>
      </c>
      <c r="DW9" s="648">
        <f t="shared" si="4"/>
        <v>0</v>
      </c>
      <c r="DX9" s="648">
        <f t="shared" si="4"/>
        <v>0</v>
      </c>
      <c r="DY9" s="648">
        <f t="shared" si="4"/>
        <v>0</v>
      </c>
      <c r="DZ9" s="648"/>
      <c r="EA9" s="648"/>
      <c r="EB9" s="648">
        <f t="shared" si="4"/>
        <v>0</v>
      </c>
      <c r="EC9" s="648">
        <f t="shared" si="4"/>
        <v>0</v>
      </c>
      <c r="ED9" s="648"/>
      <c r="EE9" s="648"/>
      <c r="EF9" s="648">
        <f t="shared" si="4"/>
        <v>0</v>
      </c>
      <c r="EG9" s="648">
        <f t="shared" si="4"/>
        <v>0</v>
      </c>
      <c r="EH9" s="648">
        <f t="shared" si="4"/>
        <v>0</v>
      </c>
      <c r="EI9" s="648">
        <f t="shared" si="4"/>
        <v>0</v>
      </c>
      <c r="EJ9" s="648">
        <f t="shared" si="4"/>
        <v>0</v>
      </c>
      <c r="EK9" s="648">
        <f t="shared" si="4"/>
        <v>0</v>
      </c>
      <c r="EL9" s="648">
        <f t="shared" si="4"/>
        <v>0</v>
      </c>
      <c r="EM9" s="648">
        <f t="shared" si="4"/>
        <v>0</v>
      </c>
      <c r="EN9" s="648">
        <f t="shared" si="4"/>
        <v>0</v>
      </c>
      <c r="EO9" s="575">
        <f>SUM(DH9:EN9)</f>
        <v>0</v>
      </c>
      <c r="EP9" s="625">
        <f>EO9-AG9-BQ9</f>
        <v>0</v>
      </c>
      <c r="EQ9" s="574"/>
      <c r="ER9" s="574"/>
      <c r="ES9" s="575">
        <f>EQ9+ER9</f>
        <v>0</v>
      </c>
      <c r="ET9" s="574"/>
      <c r="EU9" s="574"/>
      <c r="EV9" s="574"/>
      <c r="EW9" s="574"/>
      <c r="EX9" s="575">
        <f>SUM(ET9:EW9)</f>
        <v>0</v>
      </c>
      <c r="EY9" s="574"/>
      <c r="EZ9" s="574"/>
      <c r="FA9" s="625">
        <f>SUM(BR9:BT9,CA9)</f>
        <v>0</v>
      </c>
    </row>
    <row r="10" spans="1:157" s="625" customFormat="1" ht="11.15" customHeight="1">
      <c r="B10" s="596">
        <f>B9+1</f>
        <v>45141</v>
      </c>
      <c r="C10" s="641"/>
      <c r="D10" s="641"/>
      <c r="E10" s="641"/>
      <c r="F10" s="641"/>
      <c r="G10" s="641"/>
      <c r="H10" s="641"/>
      <c r="I10" s="641"/>
      <c r="J10" s="641"/>
      <c r="K10" s="641"/>
      <c r="L10" s="641"/>
      <c r="M10" s="641"/>
      <c r="N10" s="641"/>
      <c r="O10" s="641"/>
      <c r="P10" s="641"/>
      <c r="Q10" s="641"/>
      <c r="R10" s="641"/>
      <c r="S10" s="641"/>
      <c r="T10" s="641"/>
      <c r="U10" s="641"/>
      <c r="V10" s="641"/>
      <c r="W10" s="641"/>
      <c r="X10" s="641"/>
      <c r="Y10" s="641"/>
      <c r="Z10" s="641"/>
      <c r="AA10" s="641"/>
      <c r="AB10" s="641"/>
      <c r="AC10" s="641"/>
      <c r="AD10" s="641"/>
      <c r="AE10" s="641"/>
      <c r="AF10" s="641"/>
      <c r="AG10" s="575">
        <f t="shared" si="0"/>
        <v>0</v>
      </c>
      <c r="AH10" s="641"/>
      <c r="AI10" s="641"/>
      <c r="AJ10" s="641"/>
      <c r="AK10" s="641"/>
      <c r="AL10" s="641"/>
      <c r="AM10" s="641"/>
      <c r="AN10" s="641"/>
      <c r="AO10" s="641"/>
      <c r="AP10" s="641"/>
      <c r="AQ10" s="641"/>
      <c r="AR10" s="641"/>
      <c r="AS10" s="641"/>
      <c r="AT10" s="641"/>
      <c r="AU10" s="641"/>
      <c r="AV10" s="641"/>
      <c r="AW10" s="641"/>
      <c r="AX10" s="641"/>
      <c r="AY10" s="641"/>
      <c r="AZ10" s="641"/>
      <c r="BA10" s="641"/>
      <c r="BB10" s="641"/>
      <c r="BC10" s="641"/>
      <c r="BD10" s="641"/>
      <c r="BE10" s="641"/>
      <c r="BF10" s="641"/>
      <c r="BG10" s="641"/>
      <c r="BH10" s="641"/>
      <c r="BI10" s="641"/>
      <c r="BJ10" s="641"/>
      <c r="BK10" s="641"/>
      <c r="BL10" s="641"/>
      <c r="BM10" s="641"/>
      <c r="BN10" s="641"/>
      <c r="BO10" s="641"/>
      <c r="BP10" s="641"/>
      <c r="BQ10" s="575">
        <f t="shared" si="1"/>
        <v>0</v>
      </c>
      <c r="BR10" s="641"/>
      <c r="BS10" s="641"/>
      <c r="BT10" s="641"/>
      <c r="BU10" s="641"/>
      <c r="BV10" s="641"/>
      <c r="BW10" s="641"/>
      <c r="BX10" s="641"/>
      <c r="BY10" s="641"/>
      <c r="BZ10" s="641"/>
      <c r="CA10" s="641"/>
      <c r="CB10" s="641"/>
      <c r="CC10" s="641"/>
      <c r="CD10" s="641"/>
      <c r="CE10" s="641"/>
      <c r="CF10" s="641"/>
      <c r="CG10" s="641"/>
      <c r="CH10" s="641"/>
      <c r="CI10" s="641"/>
      <c r="CJ10" s="641"/>
      <c r="CK10" s="642">
        <f t="shared" si="2"/>
        <v>0</v>
      </c>
      <c r="CL10" s="576"/>
      <c r="CM10" s="576"/>
      <c r="CN10" s="576">
        <v>6362.2</v>
      </c>
      <c r="CO10" s="576"/>
      <c r="CP10" s="576"/>
      <c r="CQ10" s="576"/>
      <c r="CR10" s="576"/>
      <c r="CS10" s="576"/>
      <c r="CT10" s="576"/>
      <c r="CU10" s="576"/>
      <c r="CV10" s="576"/>
      <c r="CW10" s="576"/>
      <c r="CX10" s="576"/>
      <c r="CY10" s="576"/>
      <c r="CZ10" s="576"/>
      <c r="DA10" s="576"/>
      <c r="DB10" s="576"/>
      <c r="DC10" s="576"/>
      <c r="DD10" s="572">
        <f t="shared" ref="DD10:DD36" si="10">SUM(CL10:DC10)</f>
        <v>6362.2</v>
      </c>
      <c r="DE10" s="645">
        <f t="shared" si="9"/>
        <v>6362.2</v>
      </c>
      <c r="DF10" s="651" t="e">
        <f>IF(DE10&lt;=0,0,#REF!/DE10)</f>
        <v>#REF!</v>
      </c>
      <c r="DG10" s="647">
        <f>DE10-SUM(coal!FE9:FH9)</f>
        <v>0</v>
      </c>
      <c r="DH10" s="648">
        <f t="shared" si="3"/>
        <v>0</v>
      </c>
      <c r="DI10" s="648">
        <f t="shared" ref="DI10:DX10" si="11">SUMIF($C$7:$BP$7,DI$7,$C10:$BP10)</f>
        <v>0</v>
      </c>
      <c r="DJ10" s="648">
        <f t="shared" si="11"/>
        <v>0</v>
      </c>
      <c r="DK10" s="648">
        <f t="shared" si="11"/>
        <v>0</v>
      </c>
      <c r="DL10" s="648">
        <f t="shared" si="11"/>
        <v>0</v>
      </c>
      <c r="DM10" s="648">
        <f t="shared" si="11"/>
        <v>0</v>
      </c>
      <c r="DN10" s="648">
        <f t="shared" si="11"/>
        <v>0</v>
      </c>
      <c r="DO10" s="648">
        <f t="shared" si="11"/>
        <v>0</v>
      </c>
      <c r="DP10" s="648">
        <f t="shared" si="11"/>
        <v>0</v>
      </c>
      <c r="DQ10" s="648">
        <f t="shared" si="11"/>
        <v>0</v>
      </c>
      <c r="DR10" s="648">
        <f t="shared" si="11"/>
        <v>0</v>
      </c>
      <c r="DS10" s="648">
        <f t="shared" si="5"/>
        <v>0</v>
      </c>
      <c r="DT10" s="648">
        <f t="shared" si="5"/>
        <v>0</v>
      </c>
      <c r="DU10" s="648">
        <f t="shared" si="5"/>
        <v>0</v>
      </c>
      <c r="DV10" s="648">
        <f t="shared" si="5"/>
        <v>0</v>
      </c>
      <c r="DW10" s="648">
        <f t="shared" si="11"/>
        <v>0</v>
      </c>
      <c r="DX10" s="648">
        <f t="shared" si="11"/>
        <v>0</v>
      </c>
      <c r="DY10" s="648">
        <f t="shared" si="4"/>
        <v>0</v>
      </c>
      <c r="DZ10" s="648"/>
      <c r="EA10" s="648"/>
      <c r="EB10" s="648">
        <f t="shared" si="4"/>
        <v>0</v>
      </c>
      <c r="EC10" s="648">
        <f t="shared" si="4"/>
        <v>0</v>
      </c>
      <c r="ED10" s="648"/>
      <c r="EE10" s="648"/>
      <c r="EF10" s="648">
        <f t="shared" si="4"/>
        <v>0</v>
      </c>
      <c r="EG10" s="648">
        <f t="shared" si="4"/>
        <v>0</v>
      </c>
      <c r="EH10" s="648">
        <f t="shared" si="4"/>
        <v>0</v>
      </c>
      <c r="EI10" s="648">
        <f t="shared" si="4"/>
        <v>0</v>
      </c>
      <c r="EJ10" s="648">
        <f t="shared" si="4"/>
        <v>0</v>
      </c>
      <c r="EK10" s="648">
        <f t="shared" si="4"/>
        <v>0</v>
      </c>
      <c r="EL10" s="648">
        <f t="shared" si="4"/>
        <v>0</v>
      </c>
      <c r="EM10" s="648">
        <f t="shared" si="4"/>
        <v>0</v>
      </c>
      <c r="EN10" s="648">
        <f t="shared" si="4"/>
        <v>0</v>
      </c>
      <c r="EO10" s="575">
        <f t="shared" si="6"/>
        <v>0</v>
      </c>
      <c r="EP10" s="625">
        <f t="shared" si="7"/>
        <v>0</v>
      </c>
      <c r="EQ10" s="574"/>
      <c r="ER10" s="574"/>
      <c r="ES10" s="575">
        <f t="shared" ref="ES10:ES38" si="12">EQ10+ER10</f>
        <v>0</v>
      </c>
      <c r="ET10" s="574"/>
      <c r="EU10" s="574"/>
      <c r="EV10" s="574"/>
      <c r="EW10" s="574"/>
      <c r="EX10" s="575">
        <f t="shared" si="8"/>
        <v>0</v>
      </c>
      <c r="EY10" s="574"/>
      <c r="EZ10" s="574"/>
      <c r="FA10" s="625">
        <f t="shared" ref="FA10:FA38" si="13">SUM(BR10:BT10,CA10)</f>
        <v>0</v>
      </c>
    </row>
    <row r="11" spans="1:157" s="625" customFormat="1" ht="11.15" customHeight="1">
      <c r="B11" s="596">
        <f>B10+1</f>
        <v>45142</v>
      </c>
      <c r="C11" s="641"/>
      <c r="D11" s="641"/>
      <c r="E11" s="641"/>
      <c r="F11" s="641"/>
      <c r="G11" s="641"/>
      <c r="H11" s="641"/>
      <c r="I11" s="641"/>
      <c r="J11" s="641"/>
      <c r="K11" s="641"/>
      <c r="L11" s="641"/>
      <c r="M11" s="641"/>
      <c r="N11" s="641"/>
      <c r="O11" s="641"/>
      <c r="P11" s="641"/>
      <c r="Q11" s="641"/>
      <c r="R11" s="641"/>
      <c r="S11" s="641"/>
      <c r="T11" s="641"/>
      <c r="U11" s="641"/>
      <c r="V11" s="641"/>
      <c r="W11" s="641"/>
      <c r="X11" s="641"/>
      <c r="Y11" s="641"/>
      <c r="Z11" s="641"/>
      <c r="AA11" s="641"/>
      <c r="AB11" s="641"/>
      <c r="AC11" s="641"/>
      <c r="AD11" s="641"/>
      <c r="AE11" s="641"/>
      <c r="AF11" s="641"/>
      <c r="AG11" s="575">
        <f t="shared" si="0"/>
        <v>0</v>
      </c>
      <c r="AH11" s="641"/>
      <c r="AI11" s="641"/>
      <c r="AJ11" s="641"/>
      <c r="AK11" s="641"/>
      <c r="AL11" s="641"/>
      <c r="AM11" s="641"/>
      <c r="AN11" s="641"/>
      <c r="AO11" s="641"/>
      <c r="AP11" s="641"/>
      <c r="AQ11" s="641"/>
      <c r="AR11" s="641"/>
      <c r="AS11" s="641"/>
      <c r="AT11" s="641"/>
      <c r="AU11" s="641"/>
      <c r="AV11" s="641"/>
      <c r="AW11" s="641"/>
      <c r="AX11" s="641"/>
      <c r="AY11" s="641"/>
      <c r="AZ11" s="641"/>
      <c r="BA11" s="641"/>
      <c r="BB11" s="641"/>
      <c r="BC11" s="641"/>
      <c r="BD11" s="641"/>
      <c r="BE11" s="641"/>
      <c r="BF11" s="641"/>
      <c r="BG11" s="641"/>
      <c r="BH11" s="641"/>
      <c r="BI11" s="641"/>
      <c r="BJ11" s="641"/>
      <c r="BK11" s="641"/>
      <c r="BL11" s="641"/>
      <c r="BM11" s="641"/>
      <c r="BN11" s="641"/>
      <c r="BO11" s="641"/>
      <c r="BP11" s="641"/>
      <c r="BQ11" s="575">
        <f t="shared" si="1"/>
        <v>0</v>
      </c>
      <c r="BR11" s="641"/>
      <c r="BS11" s="641"/>
      <c r="BT11" s="641"/>
      <c r="BU11" s="641"/>
      <c r="BV11" s="641"/>
      <c r="BW11" s="641"/>
      <c r="BX11" s="641"/>
      <c r="BY11" s="641"/>
      <c r="BZ11" s="641"/>
      <c r="CA11" s="641"/>
      <c r="CB11" s="641"/>
      <c r="CC11" s="641"/>
      <c r="CD11" s="641"/>
      <c r="CE11" s="641"/>
      <c r="CF11" s="641"/>
      <c r="CG11" s="641"/>
      <c r="CH11" s="641"/>
      <c r="CI11" s="641"/>
      <c r="CJ11" s="641"/>
      <c r="CK11" s="642">
        <f t="shared" si="2"/>
        <v>0</v>
      </c>
      <c r="CL11" s="576"/>
      <c r="CM11" s="576"/>
      <c r="CN11" s="576">
        <v>5879.5</v>
      </c>
      <c r="CO11" s="576"/>
      <c r="CP11" s="576"/>
      <c r="CQ11" s="576"/>
      <c r="CR11" s="576"/>
      <c r="CS11" s="576"/>
      <c r="CT11" s="576"/>
      <c r="CU11" s="576"/>
      <c r="CV11" s="576"/>
      <c r="CW11" s="576">
        <v>982.1</v>
      </c>
      <c r="CX11" s="576"/>
      <c r="CY11" s="576"/>
      <c r="CZ11" s="576"/>
      <c r="DA11" s="576"/>
      <c r="DB11" s="576"/>
      <c r="DC11" s="576"/>
      <c r="DD11" s="572">
        <f t="shared" si="10"/>
        <v>6861.6</v>
      </c>
      <c r="DE11" s="645">
        <f t="shared" si="9"/>
        <v>6861.6</v>
      </c>
      <c r="DF11" s="651" t="e">
        <f>IF(DE11&lt;=0,0,#REF!/DE11)</f>
        <v>#REF!</v>
      </c>
      <c r="DG11" s="647">
        <f>DE11-SUM(coal!FE10:FH10)</f>
        <v>0</v>
      </c>
      <c r="DH11" s="648">
        <f t="shared" si="3"/>
        <v>0</v>
      </c>
      <c r="DI11" s="648">
        <f t="shared" si="4"/>
        <v>0</v>
      </c>
      <c r="DJ11" s="648">
        <f t="shared" si="4"/>
        <v>0</v>
      </c>
      <c r="DK11" s="648">
        <f t="shared" si="4"/>
        <v>0</v>
      </c>
      <c r="DL11" s="648">
        <f t="shared" si="4"/>
        <v>0</v>
      </c>
      <c r="DM11" s="648">
        <f t="shared" si="4"/>
        <v>0</v>
      </c>
      <c r="DN11" s="648">
        <f t="shared" si="4"/>
        <v>0</v>
      </c>
      <c r="DO11" s="648">
        <f t="shared" si="4"/>
        <v>0</v>
      </c>
      <c r="DP11" s="648">
        <f t="shared" si="4"/>
        <v>0</v>
      </c>
      <c r="DQ11" s="648">
        <f t="shared" si="4"/>
        <v>0</v>
      </c>
      <c r="DR11" s="648">
        <f t="shared" si="4"/>
        <v>0</v>
      </c>
      <c r="DS11" s="648">
        <f t="shared" si="5"/>
        <v>0</v>
      </c>
      <c r="DT11" s="648">
        <f t="shared" si="5"/>
        <v>0</v>
      </c>
      <c r="DU11" s="648">
        <f t="shared" si="5"/>
        <v>0</v>
      </c>
      <c r="DV11" s="648">
        <f t="shared" si="5"/>
        <v>0</v>
      </c>
      <c r="DW11" s="648">
        <f t="shared" si="4"/>
        <v>0</v>
      </c>
      <c r="DX11" s="648">
        <f t="shared" si="4"/>
        <v>0</v>
      </c>
      <c r="DY11" s="648">
        <f t="shared" si="4"/>
        <v>0</v>
      </c>
      <c r="DZ11" s="648"/>
      <c r="EA11" s="648"/>
      <c r="EB11" s="648">
        <f t="shared" si="4"/>
        <v>0</v>
      </c>
      <c r="EC11" s="648">
        <f t="shared" si="4"/>
        <v>0</v>
      </c>
      <c r="ED11" s="648"/>
      <c r="EE11" s="648"/>
      <c r="EF11" s="648">
        <f t="shared" si="4"/>
        <v>0</v>
      </c>
      <c r="EG11" s="648">
        <f t="shared" si="4"/>
        <v>0</v>
      </c>
      <c r="EH11" s="648">
        <f t="shared" si="4"/>
        <v>0</v>
      </c>
      <c r="EI11" s="648">
        <f t="shared" si="4"/>
        <v>0</v>
      </c>
      <c r="EJ11" s="648">
        <f t="shared" si="4"/>
        <v>0</v>
      </c>
      <c r="EK11" s="648">
        <f t="shared" si="4"/>
        <v>0</v>
      </c>
      <c r="EL11" s="648">
        <f t="shared" si="4"/>
        <v>0</v>
      </c>
      <c r="EM11" s="648">
        <f t="shared" si="4"/>
        <v>0</v>
      </c>
      <c r="EN11" s="648">
        <f t="shared" si="4"/>
        <v>0</v>
      </c>
      <c r="EO11" s="575">
        <f t="shared" si="6"/>
        <v>0</v>
      </c>
      <c r="EP11" s="625">
        <f t="shared" si="7"/>
        <v>0</v>
      </c>
      <c r="EQ11" s="574"/>
      <c r="ER11" s="574"/>
      <c r="ES11" s="575">
        <f t="shared" si="12"/>
        <v>0</v>
      </c>
      <c r="ET11" s="574"/>
      <c r="EU11" s="574"/>
      <c r="EV11" s="574"/>
      <c r="EW11" s="574"/>
      <c r="EX11" s="575">
        <f t="shared" si="8"/>
        <v>0</v>
      </c>
      <c r="EY11" s="574"/>
      <c r="EZ11" s="574"/>
      <c r="FA11" s="625">
        <f t="shared" si="13"/>
        <v>0</v>
      </c>
    </row>
    <row r="12" spans="1:157" s="625" customFormat="1" ht="11.15" customHeight="1">
      <c r="B12" s="596">
        <f>B11+1</f>
        <v>45143</v>
      </c>
      <c r="C12" s="641"/>
      <c r="D12" s="641"/>
      <c r="E12" s="641"/>
      <c r="F12" s="641"/>
      <c r="G12" s="641"/>
      <c r="H12" s="641"/>
      <c r="I12" s="641"/>
      <c r="J12" s="641"/>
      <c r="K12" s="641"/>
      <c r="L12" s="641"/>
      <c r="M12" s="641"/>
      <c r="N12" s="641"/>
      <c r="O12" s="641"/>
      <c r="P12" s="641"/>
      <c r="Q12" s="641"/>
      <c r="R12" s="641"/>
      <c r="S12" s="641"/>
      <c r="T12" s="641"/>
      <c r="U12" s="641"/>
      <c r="V12" s="641"/>
      <c r="W12" s="641"/>
      <c r="X12" s="641"/>
      <c r="Y12" s="641"/>
      <c r="Z12" s="641"/>
      <c r="AA12" s="641"/>
      <c r="AB12" s="641"/>
      <c r="AC12" s="641"/>
      <c r="AD12" s="641"/>
      <c r="AE12" s="641"/>
      <c r="AF12" s="641"/>
      <c r="AG12" s="575">
        <f t="shared" si="0"/>
        <v>0</v>
      </c>
      <c r="AH12" s="641"/>
      <c r="AI12" s="641"/>
      <c r="AJ12" s="641"/>
      <c r="AK12" s="641"/>
      <c r="AL12" s="641"/>
      <c r="AM12" s="641"/>
      <c r="AN12" s="641"/>
      <c r="AO12" s="641"/>
      <c r="AP12" s="641"/>
      <c r="AQ12" s="641"/>
      <c r="AR12" s="641"/>
      <c r="AS12" s="641"/>
      <c r="AT12" s="641"/>
      <c r="AU12" s="641"/>
      <c r="AV12" s="641"/>
      <c r="AW12" s="641"/>
      <c r="AX12" s="641"/>
      <c r="AY12" s="641"/>
      <c r="AZ12" s="641"/>
      <c r="BA12" s="641"/>
      <c r="BB12" s="641"/>
      <c r="BC12" s="641"/>
      <c r="BD12" s="641"/>
      <c r="BE12" s="641"/>
      <c r="BF12" s="641"/>
      <c r="BG12" s="641"/>
      <c r="BH12" s="641"/>
      <c r="BI12" s="641"/>
      <c r="BJ12" s="641"/>
      <c r="BK12" s="641"/>
      <c r="BL12" s="641"/>
      <c r="BM12" s="641"/>
      <c r="BN12" s="641"/>
      <c r="BO12" s="641"/>
      <c r="BP12" s="641"/>
      <c r="BQ12" s="575">
        <f t="shared" si="1"/>
        <v>0</v>
      </c>
      <c r="BR12" s="641"/>
      <c r="BS12" s="641"/>
      <c r="BT12" s="641"/>
      <c r="BU12" s="641"/>
      <c r="BV12" s="641"/>
      <c r="BW12" s="641"/>
      <c r="BX12" s="641"/>
      <c r="BY12" s="641"/>
      <c r="BZ12" s="641"/>
      <c r="CA12" s="641"/>
      <c r="CB12" s="641"/>
      <c r="CC12" s="641"/>
      <c r="CD12" s="641"/>
      <c r="CE12" s="641"/>
      <c r="CF12" s="641"/>
      <c r="CG12" s="641"/>
      <c r="CH12" s="641"/>
      <c r="CI12" s="641"/>
      <c r="CJ12" s="641"/>
      <c r="CK12" s="642">
        <f>SUM(BR12:CJ12)</f>
        <v>0</v>
      </c>
      <c r="CL12" s="576"/>
      <c r="CM12" s="576"/>
      <c r="CN12" s="576">
        <v>5115.3999999999996</v>
      </c>
      <c r="CO12" s="576"/>
      <c r="CP12" s="576"/>
      <c r="CQ12" s="576"/>
      <c r="CR12" s="576"/>
      <c r="CS12" s="576"/>
      <c r="CT12" s="576"/>
      <c r="CU12" s="576"/>
      <c r="CV12" s="576"/>
      <c r="CW12" s="576"/>
      <c r="CX12" s="576"/>
      <c r="CY12" s="576"/>
      <c r="CZ12" s="576"/>
      <c r="DA12" s="576"/>
      <c r="DB12" s="576"/>
      <c r="DC12" s="650"/>
      <c r="DD12" s="572">
        <f t="shared" si="10"/>
        <v>5115.3999999999996</v>
      </c>
      <c r="DE12" s="645">
        <f t="shared" si="9"/>
        <v>5115.3999999999996</v>
      </c>
      <c r="DF12" s="651" t="e">
        <f>IF(DE12&lt;=0,0,#REF!/DE12)</f>
        <v>#REF!</v>
      </c>
      <c r="DG12" s="647">
        <f>DE12-SUM(coal!FE11:FH11)</f>
        <v>0</v>
      </c>
      <c r="DH12" s="648">
        <f t="shared" si="3"/>
        <v>0</v>
      </c>
      <c r="DI12" s="648">
        <f t="shared" si="4"/>
        <v>0</v>
      </c>
      <c r="DJ12" s="648">
        <f t="shared" si="4"/>
        <v>0</v>
      </c>
      <c r="DK12" s="648">
        <f t="shared" si="4"/>
        <v>0</v>
      </c>
      <c r="DL12" s="648">
        <f t="shared" si="4"/>
        <v>0</v>
      </c>
      <c r="DM12" s="648">
        <f t="shared" si="4"/>
        <v>0</v>
      </c>
      <c r="DN12" s="648">
        <f t="shared" si="4"/>
        <v>0</v>
      </c>
      <c r="DO12" s="648">
        <f t="shared" si="4"/>
        <v>0</v>
      </c>
      <c r="DP12" s="648">
        <f t="shared" si="4"/>
        <v>0</v>
      </c>
      <c r="DQ12" s="648">
        <f t="shared" si="4"/>
        <v>0</v>
      </c>
      <c r="DR12" s="648">
        <f t="shared" si="4"/>
        <v>0</v>
      </c>
      <c r="DS12" s="648">
        <f t="shared" si="5"/>
        <v>0</v>
      </c>
      <c r="DT12" s="648">
        <f t="shared" si="5"/>
        <v>0</v>
      </c>
      <c r="DU12" s="648">
        <f t="shared" si="5"/>
        <v>0</v>
      </c>
      <c r="DV12" s="648">
        <f t="shared" si="5"/>
        <v>0</v>
      </c>
      <c r="DW12" s="648">
        <f t="shared" si="4"/>
        <v>0</v>
      </c>
      <c r="DX12" s="648">
        <f t="shared" si="4"/>
        <v>0</v>
      </c>
      <c r="DY12" s="648">
        <f t="shared" si="4"/>
        <v>0</v>
      </c>
      <c r="DZ12" s="648"/>
      <c r="EA12" s="648"/>
      <c r="EB12" s="648">
        <f t="shared" si="4"/>
        <v>0</v>
      </c>
      <c r="EC12" s="648">
        <f t="shared" si="4"/>
        <v>0</v>
      </c>
      <c r="ED12" s="648"/>
      <c r="EE12" s="648"/>
      <c r="EF12" s="648">
        <f t="shared" si="4"/>
        <v>0</v>
      </c>
      <c r="EG12" s="648">
        <f t="shared" si="4"/>
        <v>0</v>
      </c>
      <c r="EH12" s="648">
        <f t="shared" si="4"/>
        <v>0</v>
      </c>
      <c r="EI12" s="648">
        <f t="shared" si="4"/>
        <v>0</v>
      </c>
      <c r="EJ12" s="648">
        <f t="shared" si="4"/>
        <v>0</v>
      </c>
      <c r="EK12" s="648">
        <f t="shared" si="4"/>
        <v>0</v>
      </c>
      <c r="EL12" s="648">
        <f t="shared" si="4"/>
        <v>0</v>
      </c>
      <c r="EM12" s="648">
        <f t="shared" si="4"/>
        <v>0</v>
      </c>
      <c r="EN12" s="648">
        <f t="shared" si="4"/>
        <v>0</v>
      </c>
      <c r="EO12" s="575">
        <f t="shared" si="6"/>
        <v>0</v>
      </c>
      <c r="EP12" s="625">
        <f t="shared" si="7"/>
        <v>0</v>
      </c>
      <c r="EQ12" s="574"/>
      <c r="ER12" s="574"/>
      <c r="ES12" s="575">
        <f t="shared" si="12"/>
        <v>0</v>
      </c>
      <c r="ET12" s="574"/>
      <c r="EU12" s="574"/>
      <c r="EV12" s="574"/>
      <c r="EW12" s="574"/>
      <c r="EX12" s="575">
        <f t="shared" si="8"/>
        <v>0</v>
      </c>
      <c r="EY12" s="574"/>
      <c r="EZ12" s="574"/>
      <c r="FA12" s="625">
        <f t="shared" si="13"/>
        <v>0</v>
      </c>
    </row>
    <row r="13" spans="1:157" s="625" customFormat="1" ht="11.15" customHeight="1">
      <c r="B13" s="596">
        <f>B12+1</f>
        <v>45144</v>
      </c>
      <c r="C13" s="641"/>
      <c r="D13" s="641"/>
      <c r="E13" s="641"/>
      <c r="F13" s="641"/>
      <c r="G13" s="641"/>
      <c r="H13" s="641"/>
      <c r="I13" s="641"/>
      <c r="J13" s="641"/>
      <c r="K13" s="641"/>
      <c r="L13" s="641"/>
      <c r="M13" s="641"/>
      <c r="N13" s="641"/>
      <c r="O13" s="641"/>
      <c r="P13" s="641"/>
      <c r="Q13" s="641"/>
      <c r="R13" s="641"/>
      <c r="S13" s="641"/>
      <c r="T13" s="641"/>
      <c r="U13" s="641"/>
      <c r="V13" s="641"/>
      <c r="W13" s="641"/>
      <c r="X13" s="641"/>
      <c r="Y13" s="641"/>
      <c r="Z13" s="641"/>
      <c r="AA13" s="641"/>
      <c r="AB13" s="641"/>
      <c r="AC13" s="641"/>
      <c r="AD13" s="641"/>
      <c r="AE13" s="641"/>
      <c r="AF13" s="641"/>
      <c r="AG13" s="575">
        <f t="shared" si="0"/>
        <v>0</v>
      </c>
      <c r="AH13" s="641"/>
      <c r="AI13" s="641"/>
      <c r="AJ13" s="641"/>
      <c r="AK13" s="641"/>
      <c r="AL13" s="641"/>
      <c r="AM13" s="641"/>
      <c r="AN13" s="641"/>
      <c r="AO13" s="641"/>
      <c r="AP13" s="641"/>
      <c r="AQ13" s="641"/>
      <c r="AR13" s="641"/>
      <c r="AS13" s="641"/>
      <c r="AT13" s="641"/>
      <c r="AU13" s="641"/>
      <c r="AV13" s="641"/>
      <c r="AW13" s="641"/>
      <c r="AX13" s="641"/>
      <c r="AY13" s="641"/>
      <c r="AZ13" s="641"/>
      <c r="BA13" s="641"/>
      <c r="BB13" s="641"/>
      <c r="BC13" s="641"/>
      <c r="BD13" s="641"/>
      <c r="BE13" s="641"/>
      <c r="BF13" s="641"/>
      <c r="BG13" s="641"/>
      <c r="BH13" s="641"/>
      <c r="BI13" s="641"/>
      <c r="BJ13" s="641"/>
      <c r="BK13" s="641"/>
      <c r="BL13" s="641"/>
      <c r="BM13" s="641"/>
      <c r="BN13" s="641"/>
      <c r="BO13" s="641"/>
      <c r="BP13" s="641"/>
      <c r="BQ13" s="575">
        <f t="shared" si="1"/>
        <v>0</v>
      </c>
      <c r="BR13" s="641"/>
      <c r="BS13" s="641"/>
      <c r="BT13" s="641"/>
      <c r="BU13" s="641"/>
      <c r="BV13" s="641"/>
      <c r="BW13" s="641"/>
      <c r="BX13" s="641"/>
      <c r="BY13" s="641"/>
      <c r="BZ13" s="641"/>
      <c r="CA13" s="641"/>
      <c r="CB13" s="641"/>
      <c r="CC13" s="641"/>
      <c r="CD13" s="641"/>
      <c r="CE13" s="641"/>
      <c r="CF13" s="641"/>
      <c r="CG13" s="641"/>
      <c r="CH13" s="641"/>
      <c r="CI13" s="641"/>
      <c r="CJ13" s="641"/>
      <c r="CK13" s="642">
        <f t="shared" si="2"/>
        <v>0</v>
      </c>
      <c r="CL13" s="576"/>
      <c r="CM13" s="576"/>
      <c r="CN13" s="576">
        <v>2305.6</v>
      </c>
      <c r="CO13" s="576"/>
      <c r="CP13" s="576">
        <v>1933.9</v>
      </c>
      <c r="CQ13" s="576"/>
      <c r="CR13" s="576"/>
      <c r="CS13" s="576">
        <v>288.5</v>
      </c>
      <c r="CT13" s="576"/>
      <c r="CU13" s="576"/>
      <c r="CV13" s="576"/>
      <c r="CW13" s="576">
        <v>187.5</v>
      </c>
      <c r="CX13" s="576"/>
      <c r="CY13" s="576"/>
      <c r="CZ13" s="576"/>
      <c r="DA13" s="576"/>
      <c r="DB13" s="576"/>
      <c r="DC13" s="650"/>
      <c r="DD13" s="572">
        <f>SUM(CL13:DC13)</f>
        <v>4715.5</v>
      </c>
      <c r="DE13" s="645">
        <f t="shared" si="9"/>
        <v>4715.5</v>
      </c>
      <c r="DF13" s="651" t="e">
        <f>IF(DE13&lt;=0,0,#REF!/DE13)</f>
        <v>#REF!</v>
      </c>
      <c r="DG13" s="647">
        <f>DE13-SUM(coal!FE12:FH12)</f>
        <v>0</v>
      </c>
      <c r="DH13" s="648">
        <f t="shared" si="3"/>
        <v>0</v>
      </c>
      <c r="DI13" s="648">
        <f t="shared" si="4"/>
        <v>0</v>
      </c>
      <c r="DJ13" s="648">
        <f t="shared" si="4"/>
        <v>0</v>
      </c>
      <c r="DK13" s="648">
        <f t="shared" si="4"/>
        <v>0</v>
      </c>
      <c r="DL13" s="648">
        <f t="shared" si="4"/>
        <v>0</v>
      </c>
      <c r="DM13" s="648">
        <f t="shared" si="4"/>
        <v>0</v>
      </c>
      <c r="DN13" s="648">
        <f t="shared" si="4"/>
        <v>0</v>
      </c>
      <c r="DO13" s="648">
        <f t="shared" si="4"/>
        <v>0</v>
      </c>
      <c r="DP13" s="648">
        <f t="shared" si="4"/>
        <v>0</v>
      </c>
      <c r="DQ13" s="648">
        <f t="shared" si="4"/>
        <v>0</v>
      </c>
      <c r="DR13" s="648">
        <f t="shared" si="4"/>
        <v>0</v>
      </c>
      <c r="DS13" s="648">
        <f t="shared" si="5"/>
        <v>0</v>
      </c>
      <c r="DT13" s="648">
        <f t="shared" si="5"/>
        <v>0</v>
      </c>
      <c r="DU13" s="648">
        <f t="shared" si="5"/>
        <v>0</v>
      </c>
      <c r="DV13" s="648">
        <f t="shared" si="5"/>
        <v>0</v>
      </c>
      <c r="DW13" s="648">
        <f t="shared" si="4"/>
        <v>0</v>
      </c>
      <c r="DX13" s="648">
        <f t="shared" si="4"/>
        <v>0</v>
      </c>
      <c r="DY13" s="648">
        <f t="shared" si="4"/>
        <v>0</v>
      </c>
      <c r="DZ13" s="648"/>
      <c r="EA13" s="648"/>
      <c r="EB13" s="648">
        <f t="shared" si="4"/>
        <v>0</v>
      </c>
      <c r="EC13" s="648">
        <f t="shared" si="4"/>
        <v>0</v>
      </c>
      <c r="ED13" s="648"/>
      <c r="EE13" s="648"/>
      <c r="EF13" s="648">
        <f t="shared" si="4"/>
        <v>0</v>
      </c>
      <c r="EG13" s="648">
        <f t="shared" si="4"/>
        <v>0</v>
      </c>
      <c r="EH13" s="648">
        <f t="shared" si="4"/>
        <v>0</v>
      </c>
      <c r="EI13" s="648">
        <f t="shared" si="4"/>
        <v>0</v>
      </c>
      <c r="EJ13" s="648">
        <f t="shared" si="4"/>
        <v>0</v>
      </c>
      <c r="EK13" s="648">
        <f t="shared" si="4"/>
        <v>0</v>
      </c>
      <c r="EL13" s="648">
        <f t="shared" si="4"/>
        <v>0</v>
      </c>
      <c r="EM13" s="648">
        <f t="shared" si="4"/>
        <v>0</v>
      </c>
      <c r="EN13" s="648">
        <f t="shared" si="4"/>
        <v>0</v>
      </c>
      <c r="EO13" s="575">
        <f>SUM(DH13:EN13)</f>
        <v>0</v>
      </c>
      <c r="EP13" s="625">
        <f>EO13-AG13-BQ13</f>
        <v>0</v>
      </c>
      <c r="EQ13" s="574"/>
      <c r="ER13" s="574"/>
      <c r="ES13" s="575">
        <f>EQ13+ER13</f>
        <v>0</v>
      </c>
      <c r="ET13" s="574"/>
      <c r="EU13" s="574"/>
      <c r="EV13" s="574"/>
      <c r="EW13" s="574"/>
      <c r="EX13" s="575">
        <f>SUM(ET13:EW13)</f>
        <v>0</v>
      </c>
      <c r="EY13" s="574"/>
      <c r="EZ13" s="574"/>
      <c r="FA13" s="625">
        <f>SUM(BR13:BT13,CA13)</f>
        <v>0</v>
      </c>
    </row>
    <row r="14" spans="1:157" s="625" customFormat="1" ht="11.15" customHeight="1">
      <c r="B14" s="596">
        <f t="shared" ref="B14:B36" si="14">B13+1</f>
        <v>45145</v>
      </c>
      <c r="C14" s="641"/>
      <c r="D14" s="641"/>
      <c r="E14" s="641"/>
      <c r="F14" s="641"/>
      <c r="G14" s="641"/>
      <c r="H14" s="641"/>
      <c r="I14" s="641"/>
      <c r="J14" s="641"/>
      <c r="K14" s="641"/>
      <c r="L14" s="641"/>
      <c r="M14" s="641"/>
      <c r="N14" s="641"/>
      <c r="O14" s="641"/>
      <c r="P14" s="641"/>
      <c r="Q14" s="641"/>
      <c r="R14" s="641"/>
      <c r="S14" s="641"/>
      <c r="T14" s="641"/>
      <c r="U14" s="641"/>
      <c r="V14" s="641"/>
      <c r="W14" s="641"/>
      <c r="X14" s="641"/>
      <c r="Y14" s="641"/>
      <c r="Z14" s="641"/>
      <c r="AA14" s="641"/>
      <c r="AB14" s="641"/>
      <c r="AC14" s="641"/>
      <c r="AD14" s="641"/>
      <c r="AE14" s="641"/>
      <c r="AF14" s="641"/>
      <c r="AG14" s="575">
        <f t="shared" ref="AG14:AG38" si="15">SUM(C14:AF14)</f>
        <v>0</v>
      </c>
      <c r="AH14" s="641"/>
      <c r="AI14" s="641"/>
      <c r="AJ14" s="641"/>
      <c r="AK14" s="641"/>
      <c r="AL14" s="641"/>
      <c r="AM14" s="641"/>
      <c r="AN14" s="641"/>
      <c r="AO14" s="641"/>
      <c r="AP14" s="641"/>
      <c r="AQ14" s="641"/>
      <c r="AR14" s="641"/>
      <c r="AS14" s="641"/>
      <c r="AT14" s="641"/>
      <c r="AU14" s="641"/>
      <c r="AV14" s="641"/>
      <c r="AW14" s="641"/>
      <c r="AX14" s="641"/>
      <c r="AY14" s="641"/>
      <c r="AZ14" s="641"/>
      <c r="BA14" s="641"/>
      <c r="BB14" s="641"/>
      <c r="BC14" s="641"/>
      <c r="BD14" s="641"/>
      <c r="BE14" s="641"/>
      <c r="BF14" s="641"/>
      <c r="BG14" s="641"/>
      <c r="BH14" s="641"/>
      <c r="BI14" s="641"/>
      <c r="BJ14" s="641"/>
      <c r="BK14" s="641"/>
      <c r="BL14" s="641"/>
      <c r="BM14" s="641"/>
      <c r="BN14" s="641"/>
      <c r="BO14" s="641"/>
      <c r="BP14" s="641"/>
      <c r="BQ14" s="575">
        <f t="shared" ref="BQ14:BQ38" si="16">SUM(AH14:BP14)</f>
        <v>0</v>
      </c>
      <c r="BR14" s="641"/>
      <c r="BS14" s="641"/>
      <c r="BT14" s="641"/>
      <c r="BU14" s="641"/>
      <c r="BV14" s="641"/>
      <c r="BW14" s="641"/>
      <c r="BX14" s="641"/>
      <c r="BY14" s="641"/>
      <c r="BZ14" s="641"/>
      <c r="CA14" s="641"/>
      <c r="CB14" s="641"/>
      <c r="CC14" s="641"/>
      <c r="CD14" s="641"/>
      <c r="CE14" s="641"/>
      <c r="CF14" s="641"/>
      <c r="CG14" s="641"/>
      <c r="CH14" s="641"/>
      <c r="CI14" s="641"/>
      <c r="CJ14" s="641"/>
      <c r="CK14" s="642">
        <f t="shared" ref="CK14:CK38" si="17">SUM(BR14:CJ14)</f>
        <v>0</v>
      </c>
      <c r="CL14" s="576"/>
      <c r="CM14" s="576"/>
      <c r="CN14" s="576">
        <v>509.4</v>
      </c>
      <c r="CO14" s="576"/>
      <c r="CP14" s="576">
        <v>4230.8999999999996</v>
      </c>
      <c r="CQ14" s="576"/>
      <c r="CR14" s="576"/>
      <c r="CS14" s="576"/>
      <c r="CT14" s="576"/>
      <c r="CU14" s="576"/>
      <c r="CV14" s="576"/>
      <c r="CW14" s="576"/>
      <c r="CX14" s="576"/>
      <c r="CY14" s="576"/>
      <c r="CZ14" s="576"/>
      <c r="DA14" s="576"/>
      <c r="DB14" s="576"/>
      <c r="DC14" s="576"/>
      <c r="DD14" s="572">
        <f t="shared" si="10"/>
        <v>4740.2999999999993</v>
      </c>
      <c r="DE14" s="645">
        <f t="shared" si="9"/>
        <v>4740.2999999999993</v>
      </c>
      <c r="DF14" s="651" t="e">
        <f>IF(DE14&lt;=0,0,#REF!/DE14)</f>
        <v>#REF!</v>
      </c>
      <c r="DG14" s="647">
        <f>DE14-SUM(coal!FE13:FH13)</f>
        <v>0</v>
      </c>
      <c r="DH14" s="648">
        <f t="shared" si="3"/>
        <v>0</v>
      </c>
      <c r="DI14" s="648">
        <f t="shared" si="4"/>
        <v>0</v>
      </c>
      <c r="DJ14" s="648">
        <f t="shared" si="4"/>
        <v>0</v>
      </c>
      <c r="DK14" s="648">
        <f t="shared" si="4"/>
        <v>0</v>
      </c>
      <c r="DL14" s="648">
        <f t="shared" si="4"/>
        <v>0</v>
      </c>
      <c r="DM14" s="648">
        <f t="shared" si="4"/>
        <v>0</v>
      </c>
      <c r="DN14" s="648">
        <f t="shared" si="4"/>
        <v>0</v>
      </c>
      <c r="DO14" s="648">
        <f t="shared" si="4"/>
        <v>0</v>
      </c>
      <c r="DP14" s="648">
        <f t="shared" si="4"/>
        <v>0</v>
      </c>
      <c r="DQ14" s="648">
        <f t="shared" si="4"/>
        <v>0</v>
      </c>
      <c r="DR14" s="648">
        <f t="shared" si="4"/>
        <v>0</v>
      </c>
      <c r="DS14" s="648">
        <f t="shared" si="5"/>
        <v>0</v>
      </c>
      <c r="DT14" s="648">
        <f t="shared" si="5"/>
        <v>0</v>
      </c>
      <c r="DU14" s="648">
        <f t="shared" si="5"/>
        <v>0</v>
      </c>
      <c r="DV14" s="648">
        <f t="shared" si="5"/>
        <v>0</v>
      </c>
      <c r="DW14" s="648">
        <f t="shared" si="4"/>
        <v>0</v>
      </c>
      <c r="DX14" s="648">
        <f t="shared" si="4"/>
        <v>0</v>
      </c>
      <c r="DY14" s="648">
        <f t="shared" si="4"/>
        <v>0</v>
      </c>
      <c r="DZ14" s="648"/>
      <c r="EA14" s="648"/>
      <c r="EB14" s="648">
        <f t="shared" si="4"/>
        <v>0</v>
      </c>
      <c r="EC14" s="648">
        <f t="shared" si="4"/>
        <v>0</v>
      </c>
      <c r="ED14" s="648"/>
      <c r="EE14" s="648"/>
      <c r="EF14" s="648">
        <f t="shared" si="4"/>
        <v>0</v>
      </c>
      <c r="EG14" s="648">
        <f t="shared" si="4"/>
        <v>0</v>
      </c>
      <c r="EH14" s="648">
        <f t="shared" si="4"/>
        <v>0</v>
      </c>
      <c r="EI14" s="648">
        <f t="shared" si="4"/>
        <v>0</v>
      </c>
      <c r="EJ14" s="648">
        <f t="shared" si="4"/>
        <v>0</v>
      </c>
      <c r="EK14" s="648">
        <f t="shared" si="4"/>
        <v>0</v>
      </c>
      <c r="EL14" s="648">
        <f t="shared" si="4"/>
        <v>0</v>
      </c>
      <c r="EM14" s="648">
        <f t="shared" si="4"/>
        <v>0</v>
      </c>
      <c r="EN14" s="648">
        <f t="shared" si="4"/>
        <v>0</v>
      </c>
      <c r="EO14" s="575">
        <f t="shared" si="6"/>
        <v>0</v>
      </c>
      <c r="EP14" s="625">
        <f t="shared" si="7"/>
        <v>0</v>
      </c>
      <c r="EQ14" s="574"/>
      <c r="ER14" s="574"/>
      <c r="ES14" s="575">
        <f t="shared" si="12"/>
        <v>0</v>
      </c>
      <c r="ET14" s="574"/>
      <c r="EU14" s="574"/>
      <c r="EV14" s="574"/>
      <c r="EW14" s="574"/>
      <c r="EX14" s="575">
        <f t="shared" si="8"/>
        <v>0</v>
      </c>
      <c r="EY14" s="574"/>
      <c r="EZ14" s="574"/>
      <c r="FA14" s="625">
        <f t="shared" si="13"/>
        <v>0</v>
      </c>
    </row>
    <row r="15" spans="1:157" s="625" customFormat="1" ht="11.15" customHeight="1">
      <c r="B15" s="596">
        <f t="shared" si="14"/>
        <v>45146</v>
      </c>
      <c r="C15" s="641"/>
      <c r="D15" s="641"/>
      <c r="E15" s="641"/>
      <c r="F15" s="641"/>
      <c r="G15" s="641"/>
      <c r="H15" s="641"/>
      <c r="I15" s="641"/>
      <c r="J15" s="641"/>
      <c r="K15" s="641"/>
      <c r="L15" s="641"/>
      <c r="M15" s="641"/>
      <c r="N15" s="641"/>
      <c r="O15" s="641"/>
      <c r="P15" s="641"/>
      <c r="Q15" s="641"/>
      <c r="R15" s="641"/>
      <c r="S15" s="641"/>
      <c r="T15" s="641"/>
      <c r="U15" s="641"/>
      <c r="V15" s="641"/>
      <c r="W15" s="641"/>
      <c r="X15" s="641"/>
      <c r="Y15" s="641"/>
      <c r="Z15" s="641"/>
      <c r="AA15" s="641"/>
      <c r="AB15" s="641"/>
      <c r="AC15" s="641"/>
      <c r="AD15" s="641"/>
      <c r="AE15" s="641"/>
      <c r="AF15" s="641"/>
      <c r="AG15" s="575">
        <f t="shared" si="15"/>
        <v>0</v>
      </c>
      <c r="AH15" s="641"/>
      <c r="AI15" s="641"/>
      <c r="AJ15" s="641"/>
      <c r="AK15" s="641"/>
      <c r="AL15" s="641"/>
      <c r="AM15" s="641"/>
      <c r="AN15" s="641"/>
      <c r="AO15" s="641"/>
      <c r="AP15" s="641"/>
      <c r="AQ15" s="641"/>
      <c r="AR15" s="641"/>
      <c r="AS15" s="641"/>
      <c r="AT15" s="641"/>
      <c r="AU15" s="641"/>
      <c r="AV15" s="641"/>
      <c r="AW15" s="641"/>
      <c r="AX15" s="641"/>
      <c r="AY15" s="641"/>
      <c r="AZ15" s="641"/>
      <c r="BA15" s="641"/>
      <c r="BB15" s="641"/>
      <c r="BC15" s="641"/>
      <c r="BD15" s="641"/>
      <c r="BE15" s="641"/>
      <c r="BF15" s="641"/>
      <c r="BG15" s="641"/>
      <c r="BH15" s="641"/>
      <c r="BI15" s="641"/>
      <c r="BJ15" s="641"/>
      <c r="BK15" s="641"/>
      <c r="BL15" s="641"/>
      <c r="BM15" s="641"/>
      <c r="BN15" s="641"/>
      <c r="BO15" s="641"/>
      <c r="BP15" s="641"/>
      <c r="BQ15" s="575">
        <f t="shared" si="16"/>
        <v>0</v>
      </c>
      <c r="BR15" s="641"/>
      <c r="BS15" s="641"/>
      <c r="BT15" s="641"/>
      <c r="BU15" s="641"/>
      <c r="BV15" s="641"/>
      <c r="BW15" s="641"/>
      <c r="BX15" s="641"/>
      <c r="BY15" s="641"/>
      <c r="BZ15" s="641"/>
      <c r="CA15" s="641"/>
      <c r="CB15" s="641"/>
      <c r="CC15" s="641"/>
      <c r="CD15" s="641"/>
      <c r="CE15" s="641"/>
      <c r="CF15" s="641"/>
      <c r="CG15" s="641"/>
      <c r="CH15" s="641"/>
      <c r="CI15" s="641"/>
      <c r="CJ15" s="641"/>
      <c r="CK15" s="642">
        <f t="shared" si="17"/>
        <v>0</v>
      </c>
      <c r="CL15" s="576"/>
      <c r="CM15" s="576"/>
      <c r="CN15" s="576">
        <v>4084.8</v>
      </c>
      <c r="CO15" s="576"/>
      <c r="CP15" s="576">
        <v>2722.3</v>
      </c>
      <c r="CQ15" s="576"/>
      <c r="CR15" s="576"/>
      <c r="CS15" s="576"/>
      <c r="CT15" s="576"/>
      <c r="CU15" s="576"/>
      <c r="CV15" s="576"/>
      <c r="CW15" s="576"/>
      <c r="CX15" s="576"/>
      <c r="CY15" s="576"/>
      <c r="CZ15" s="576"/>
      <c r="DA15" s="576"/>
      <c r="DB15" s="576"/>
      <c r="DC15" s="650"/>
      <c r="DD15" s="572">
        <f t="shared" si="10"/>
        <v>6807.1</v>
      </c>
      <c r="DE15" s="645">
        <f t="shared" si="9"/>
        <v>6807.1</v>
      </c>
      <c r="DF15" s="651" t="e">
        <f>IF(DE15&lt;=0,0,#REF!/DE15)</f>
        <v>#REF!</v>
      </c>
      <c r="DG15" s="647">
        <f>DE15-SUM(coal!FE14:FH14)</f>
        <v>0</v>
      </c>
      <c r="DH15" s="648">
        <f t="shared" si="3"/>
        <v>0</v>
      </c>
      <c r="DI15" s="648">
        <f t="shared" si="4"/>
        <v>0</v>
      </c>
      <c r="DJ15" s="648">
        <f t="shared" si="4"/>
        <v>0</v>
      </c>
      <c r="DK15" s="648">
        <f t="shared" si="4"/>
        <v>0</v>
      </c>
      <c r="DL15" s="648">
        <f t="shared" si="4"/>
        <v>0</v>
      </c>
      <c r="DM15" s="648">
        <f t="shared" si="4"/>
        <v>0</v>
      </c>
      <c r="DN15" s="648">
        <f t="shared" si="4"/>
        <v>0</v>
      </c>
      <c r="DO15" s="648">
        <f t="shared" si="4"/>
        <v>0</v>
      </c>
      <c r="DP15" s="648">
        <f t="shared" si="4"/>
        <v>0</v>
      </c>
      <c r="DQ15" s="648">
        <f t="shared" si="4"/>
        <v>0</v>
      </c>
      <c r="DR15" s="648">
        <f t="shared" si="4"/>
        <v>0</v>
      </c>
      <c r="DS15" s="648">
        <f t="shared" si="5"/>
        <v>0</v>
      </c>
      <c r="DT15" s="648">
        <f t="shared" si="5"/>
        <v>0</v>
      </c>
      <c r="DU15" s="648">
        <f t="shared" si="5"/>
        <v>0</v>
      </c>
      <c r="DV15" s="648">
        <f t="shared" si="5"/>
        <v>0</v>
      </c>
      <c r="DW15" s="648">
        <f t="shared" si="4"/>
        <v>0</v>
      </c>
      <c r="DX15" s="648">
        <f t="shared" si="4"/>
        <v>0</v>
      </c>
      <c r="DY15" s="648">
        <f t="shared" si="4"/>
        <v>0</v>
      </c>
      <c r="DZ15" s="648"/>
      <c r="EA15" s="648"/>
      <c r="EB15" s="648">
        <f t="shared" si="4"/>
        <v>0</v>
      </c>
      <c r="EC15" s="648">
        <f t="shared" si="4"/>
        <v>0</v>
      </c>
      <c r="ED15" s="648"/>
      <c r="EE15" s="648"/>
      <c r="EF15" s="648">
        <f t="shared" ref="DI15:EN23" si="18">SUMIF($C$7:$BP$7,EF$7,$C15:$BP15)</f>
        <v>0</v>
      </c>
      <c r="EG15" s="648">
        <f t="shared" si="18"/>
        <v>0</v>
      </c>
      <c r="EH15" s="648">
        <f t="shared" si="18"/>
        <v>0</v>
      </c>
      <c r="EI15" s="648">
        <f t="shared" si="18"/>
        <v>0</v>
      </c>
      <c r="EJ15" s="648">
        <f t="shared" si="18"/>
        <v>0</v>
      </c>
      <c r="EK15" s="648">
        <f t="shared" si="18"/>
        <v>0</v>
      </c>
      <c r="EL15" s="648">
        <f t="shared" si="18"/>
        <v>0</v>
      </c>
      <c r="EM15" s="648">
        <f t="shared" si="18"/>
        <v>0</v>
      </c>
      <c r="EN15" s="648">
        <f t="shared" si="18"/>
        <v>0</v>
      </c>
      <c r="EO15" s="575">
        <f t="shared" si="6"/>
        <v>0</v>
      </c>
      <c r="EP15" s="625">
        <f t="shared" si="7"/>
        <v>0</v>
      </c>
      <c r="EQ15" s="574"/>
      <c r="ER15" s="574"/>
      <c r="ES15" s="575">
        <f t="shared" si="12"/>
        <v>0</v>
      </c>
      <c r="ET15" s="574"/>
      <c r="EU15" s="574"/>
      <c r="EV15" s="574"/>
      <c r="EW15" s="574"/>
      <c r="EX15" s="575">
        <f t="shared" si="8"/>
        <v>0</v>
      </c>
      <c r="EY15" s="574"/>
      <c r="EZ15" s="574"/>
      <c r="FA15" s="625">
        <f t="shared" si="13"/>
        <v>0</v>
      </c>
    </row>
    <row r="16" spans="1:157" s="625" customFormat="1" ht="11.15" customHeight="1">
      <c r="B16" s="596">
        <f t="shared" si="14"/>
        <v>45147</v>
      </c>
      <c r="C16" s="64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641"/>
      <c r="R16" s="641"/>
      <c r="S16" s="641"/>
      <c r="T16" s="641"/>
      <c r="U16" s="641"/>
      <c r="V16" s="641"/>
      <c r="W16" s="641"/>
      <c r="X16" s="641"/>
      <c r="Y16" s="641"/>
      <c r="Z16" s="641"/>
      <c r="AA16" s="641"/>
      <c r="AB16" s="641"/>
      <c r="AC16" s="641"/>
      <c r="AD16" s="641"/>
      <c r="AE16" s="641"/>
      <c r="AF16" s="641"/>
      <c r="AG16" s="575">
        <f t="shared" si="15"/>
        <v>0</v>
      </c>
      <c r="AH16" s="641"/>
      <c r="AI16" s="641"/>
      <c r="AJ16" s="641"/>
      <c r="AK16" s="641"/>
      <c r="AL16" s="641"/>
      <c r="AM16" s="641"/>
      <c r="AN16" s="641"/>
      <c r="AO16" s="641"/>
      <c r="AP16" s="641"/>
      <c r="AQ16" s="641"/>
      <c r="AR16" s="641"/>
      <c r="AS16" s="641"/>
      <c r="AT16" s="641"/>
      <c r="AU16" s="641"/>
      <c r="AV16" s="641"/>
      <c r="AW16" s="641"/>
      <c r="AX16" s="641"/>
      <c r="AY16" s="641"/>
      <c r="AZ16" s="641"/>
      <c r="BA16" s="641"/>
      <c r="BB16" s="641"/>
      <c r="BC16" s="641"/>
      <c r="BD16" s="641"/>
      <c r="BE16" s="641"/>
      <c r="BF16" s="641"/>
      <c r="BG16" s="641"/>
      <c r="BH16" s="641"/>
      <c r="BI16" s="641"/>
      <c r="BJ16" s="641"/>
      <c r="BK16" s="641"/>
      <c r="BL16" s="641"/>
      <c r="BM16" s="641"/>
      <c r="BN16" s="641"/>
      <c r="BO16" s="641"/>
      <c r="BP16" s="641"/>
      <c r="BQ16" s="652">
        <f>SUM(AH16:BP16)</f>
        <v>0</v>
      </c>
      <c r="BR16" s="641"/>
      <c r="BS16" s="641"/>
      <c r="BT16" s="641"/>
      <c r="BU16" s="641"/>
      <c r="BV16" s="641"/>
      <c r="BW16" s="641"/>
      <c r="BX16" s="641"/>
      <c r="BY16" s="641"/>
      <c r="BZ16" s="641"/>
      <c r="CA16" s="641"/>
      <c r="CB16" s="641"/>
      <c r="CC16" s="641"/>
      <c r="CD16" s="641"/>
      <c r="CE16" s="641">
        <v>0</v>
      </c>
      <c r="CF16" s="641">
        <v>0</v>
      </c>
      <c r="CG16" s="641">
        <v>0</v>
      </c>
      <c r="CH16" s="641">
        <v>0</v>
      </c>
      <c r="CI16" s="641">
        <v>0</v>
      </c>
      <c r="CJ16" s="641">
        <v>0</v>
      </c>
      <c r="CK16" s="642">
        <f t="shared" si="17"/>
        <v>0</v>
      </c>
      <c r="CL16" s="576"/>
      <c r="CM16" s="576"/>
      <c r="CN16" s="576">
        <v>4313</v>
      </c>
      <c r="CO16" s="576"/>
      <c r="CP16" s="576">
        <v>2318.4</v>
      </c>
      <c r="CQ16" s="576">
        <v>337.8</v>
      </c>
      <c r="CR16" s="576"/>
      <c r="CS16" s="576">
        <v>70.8</v>
      </c>
      <c r="CT16" s="576"/>
      <c r="CU16" s="576">
        <v>41.2</v>
      </c>
      <c r="CV16" s="576"/>
      <c r="CW16" s="576"/>
      <c r="CX16" s="576"/>
      <c r="CY16" s="576"/>
      <c r="CZ16" s="576"/>
      <c r="DA16" s="576"/>
      <c r="DB16" s="576"/>
      <c r="DC16" s="650"/>
      <c r="DD16" s="572">
        <f t="shared" si="10"/>
        <v>7081.2</v>
      </c>
      <c r="DE16" s="645">
        <f t="shared" si="9"/>
        <v>7081.2</v>
      </c>
      <c r="DF16" s="651" t="e">
        <f>IF(DE16&lt;=0,0,#REF!/DE16)</f>
        <v>#REF!</v>
      </c>
      <c r="DG16" s="647">
        <f>DE16-SUM(coal!FE15:FH15)</f>
        <v>0</v>
      </c>
      <c r="DH16" s="648">
        <f t="shared" si="3"/>
        <v>0</v>
      </c>
      <c r="DI16" s="648">
        <f t="shared" si="18"/>
        <v>0</v>
      </c>
      <c r="DJ16" s="648">
        <f t="shared" si="18"/>
        <v>0</v>
      </c>
      <c r="DK16" s="648">
        <f t="shared" si="18"/>
        <v>0</v>
      </c>
      <c r="DL16" s="648">
        <f t="shared" si="18"/>
        <v>0</v>
      </c>
      <c r="DM16" s="648">
        <f t="shared" si="18"/>
        <v>0</v>
      </c>
      <c r="DN16" s="648">
        <f t="shared" si="18"/>
        <v>0</v>
      </c>
      <c r="DO16" s="648">
        <f t="shared" si="18"/>
        <v>0</v>
      </c>
      <c r="DP16" s="648">
        <f t="shared" si="18"/>
        <v>0</v>
      </c>
      <c r="DQ16" s="648">
        <f t="shared" si="18"/>
        <v>0</v>
      </c>
      <c r="DR16" s="648">
        <f t="shared" si="18"/>
        <v>0</v>
      </c>
      <c r="DS16" s="648">
        <f t="shared" si="5"/>
        <v>0</v>
      </c>
      <c r="DT16" s="648">
        <f t="shared" si="5"/>
        <v>0</v>
      </c>
      <c r="DU16" s="648">
        <f t="shared" si="5"/>
        <v>0</v>
      </c>
      <c r="DV16" s="648">
        <f t="shared" si="5"/>
        <v>0</v>
      </c>
      <c r="DW16" s="648">
        <f t="shared" si="18"/>
        <v>0</v>
      </c>
      <c r="DX16" s="648">
        <f t="shared" si="18"/>
        <v>0</v>
      </c>
      <c r="DY16" s="648">
        <f t="shared" si="18"/>
        <v>0</v>
      </c>
      <c r="DZ16" s="648"/>
      <c r="EA16" s="648"/>
      <c r="EB16" s="648">
        <f t="shared" si="18"/>
        <v>0</v>
      </c>
      <c r="EC16" s="648">
        <f t="shared" si="18"/>
        <v>0</v>
      </c>
      <c r="ED16" s="648"/>
      <c r="EE16" s="648"/>
      <c r="EF16" s="648">
        <f t="shared" si="18"/>
        <v>0</v>
      </c>
      <c r="EG16" s="648">
        <f t="shared" si="18"/>
        <v>0</v>
      </c>
      <c r="EH16" s="648">
        <f t="shared" si="18"/>
        <v>0</v>
      </c>
      <c r="EI16" s="648">
        <f t="shared" si="18"/>
        <v>0</v>
      </c>
      <c r="EJ16" s="648">
        <f t="shared" si="18"/>
        <v>0</v>
      </c>
      <c r="EK16" s="648">
        <f t="shared" si="18"/>
        <v>0</v>
      </c>
      <c r="EL16" s="648">
        <f t="shared" si="18"/>
        <v>0</v>
      </c>
      <c r="EM16" s="648">
        <f t="shared" si="18"/>
        <v>0</v>
      </c>
      <c r="EN16" s="648">
        <f t="shared" si="18"/>
        <v>0</v>
      </c>
      <c r="EO16" s="575">
        <f t="shared" si="6"/>
        <v>0</v>
      </c>
      <c r="EP16" s="625">
        <f t="shared" si="7"/>
        <v>0</v>
      </c>
      <c r="EQ16" s="574"/>
      <c r="ER16" s="574"/>
      <c r="ES16" s="575">
        <f t="shared" si="12"/>
        <v>0</v>
      </c>
      <c r="ET16" s="574"/>
      <c r="EU16" s="574"/>
      <c r="EV16" s="574"/>
      <c r="EW16" s="574"/>
      <c r="EX16" s="575">
        <f t="shared" si="8"/>
        <v>0</v>
      </c>
      <c r="EY16" s="574"/>
      <c r="EZ16" s="574"/>
      <c r="FA16" s="625">
        <f t="shared" si="13"/>
        <v>0</v>
      </c>
    </row>
    <row r="17" spans="1:157" s="625" customFormat="1" ht="11.15" customHeight="1">
      <c r="B17" s="596">
        <f t="shared" si="14"/>
        <v>45148</v>
      </c>
      <c r="C17" s="64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641"/>
      <c r="R17" s="641"/>
      <c r="S17" s="641"/>
      <c r="T17" s="641"/>
      <c r="U17" s="641"/>
      <c r="V17" s="641"/>
      <c r="W17" s="641"/>
      <c r="X17" s="641"/>
      <c r="Y17" s="641"/>
      <c r="Z17" s="641"/>
      <c r="AA17" s="641"/>
      <c r="AB17" s="641"/>
      <c r="AC17" s="641"/>
      <c r="AD17" s="641"/>
      <c r="AE17" s="641"/>
      <c r="AF17" s="641"/>
      <c r="AG17" s="575">
        <f t="shared" si="15"/>
        <v>0</v>
      </c>
      <c r="AH17" s="641"/>
      <c r="AI17" s="641"/>
      <c r="AJ17" s="641"/>
      <c r="AK17" s="641"/>
      <c r="AL17" s="641"/>
      <c r="AM17" s="641"/>
      <c r="AN17" s="641"/>
      <c r="AO17" s="641"/>
      <c r="AP17" s="641"/>
      <c r="AQ17" s="641"/>
      <c r="AR17" s="641"/>
      <c r="AS17" s="641"/>
      <c r="AT17" s="641"/>
      <c r="AU17" s="641"/>
      <c r="AV17" s="641"/>
      <c r="AW17" s="641"/>
      <c r="AX17" s="641"/>
      <c r="AY17" s="641"/>
      <c r="AZ17" s="641"/>
      <c r="BA17" s="641"/>
      <c r="BB17" s="641"/>
      <c r="BC17" s="641"/>
      <c r="BD17" s="641"/>
      <c r="BE17" s="641"/>
      <c r="BF17" s="641"/>
      <c r="BG17" s="641"/>
      <c r="BH17" s="641"/>
      <c r="BI17" s="641"/>
      <c r="BJ17" s="641"/>
      <c r="BK17" s="641"/>
      <c r="BL17" s="641"/>
      <c r="BM17" s="641"/>
      <c r="BN17" s="641"/>
      <c r="BO17" s="641"/>
      <c r="BP17" s="641"/>
      <c r="BQ17" s="575">
        <f>SUM(AH17:BP17)</f>
        <v>0</v>
      </c>
      <c r="BR17" s="641"/>
      <c r="BS17" s="641"/>
      <c r="BT17" s="641"/>
      <c r="BU17" s="641"/>
      <c r="BV17" s="641"/>
      <c r="BW17" s="641"/>
      <c r="BX17" s="641"/>
      <c r="BY17" s="641"/>
      <c r="BZ17" s="641"/>
      <c r="CA17" s="641"/>
      <c r="CB17" s="641"/>
      <c r="CC17" s="641"/>
      <c r="CD17" s="641"/>
      <c r="CE17" s="641"/>
      <c r="CF17" s="641"/>
      <c r="CG17" s="641"/>
      <c r="CH17" s="641"/>
      <c r="CI17" s="641"/>
      <c r="CJ17" s="641"/>
      <c r="CK17" s="642">
        <f t="shared" si="17"/>
        <v>0</v>
      </c>
      <c r="CL17" s="576"/>
      <c r="CM17" s="576"/>
      <c r="CN17" s="576">
        <v>2578.1</v>
      </c>
      <c r="CO17" s="576"/>
      <c r="CP17" s="576">
        <v>2982.9</v>
      </c>
      <c r="CQ17" s="576">
        <v>69</v>
      </c>
      <c r="CR17" s="576"/>
      <c r="CS17" s="576">
        <v>217.4</v>
      </c>
      <c r="CT17" s="576">
        <v>247.3</v>
      </c>
      <c r="CU17" s="576"/>
      <c r="CV17" s="576"/>
      <c r="CW17" s="576"/>
      <c r="CX17" s="576"/>
      <c r="CY17" s="576"/>
      <c r="CZ17" s="576"/>
      <c r="DA17" s="576"/>
      <c r="DB17" s="576"/>
      <c r="DC17" s="650"/>
      <c r="DD17" s="572">
        <f t="shared" si="10"/>
        <v>6094.7</v>
      </c>
      <c r="DE17" s="645">
        <f t="shared" si="9"/>
        <v>6094.7</v>
      </c>
      <c r="DF17" s="651" t="e">
        <f>IF(DE17&lt;=0,0,#REF!/DE17)</f>
        <v>#REF!</v>
      </c>
      <c r="DG17" s="647">
        <f>DE17-SUM(coal!FE16:FH16)</f>
        <v>0</v>
      </c>
      <c r="DH17" s="648">
        <f t="shared" si="3"/>
        <v>0</v>
      </c>
      <c r="DI17" s="648">
        <f t="shared" si="18"/>
        <v>0</v>
      </c>
      <c r="DJ17" s="648">
        <f t="shared" si="18"/>
        <v>0</v>
      </c>
      <c r="DK17" s="648">
        <f t="shared" si="18"/>
        <v>0</v>
      </c>
      <c r="DL17" s="648">
        <f t="shared" si="18"/>
        <v>0</v>
      </c>
      <c r="DM17" s="648">
        <f t="shared" si="18"/>
        <v>0</v>
      </c>
      <c r="DN17" s="648">
        <f t="shared" si="18"/>
        <v>0</v>
      </c>
      <c r="DO17" s="648">
        <f t="shared" si="18"/>
        <v>0</v>
      </c>
      <c r="DP17" s="648">
        <f t="shared" si="18"/>
        <v>0</v>
      </c>
      <c r="DQ17" s="648">
        <f t="shared" si="18"/>
        <v>0</v>
      </c>
      <c r="DR17" s="648">
        <f t="shared" si="18"/>
        <v>0</v>
      </c>
      <c r="DS17" s="648">
        <f t="shared" si="5"/>
        <v>0</v>
      </c>
      <c r="DT17" s="648">
        <f t="shared" si="5"/>
        <v>0</v>
      </c>
      <c r="DU17" s="648">
        <f t="shared" si="5"/>
        <v>0</v>
      </c>
      <c r="DV17" s="648">
        <f t="shared" si="5"/>
        <v>0</v>
      </c>
      <c r="DW17" s="648">
        <f t="shared" si="18"/>
        <v>0</v>
      </c>
      <c r="DX17" s="648">
        <f t="shared" si="18"/>
        <v>0</v>
      </c>
      <c r="DY17" s="648">
        <f t="shared" si="18"/>
        <v>0</v>
      </c>
      <c r="DZ17" s="648"/>
      <c r="EA17" s="648"/>
      <c r="EB17" s="648">
        <f t="shared" si="18"/>
        <v>0</v>
      </c>
      <c r="EC17" s="648">
        <f t="shared" si="18"/>
        <v>0</v>
      </c>
      <c r="ED17" s="648"/>
      <c r="EE17" s="648"/>
      <c r="EF17" s="648">
        <f t="shared" si="18"/>
        <v>0</v>
      </c>
      <c r="EG17" s="648">
        <f t="shared" si="18"/>
        <v>0</v>
      </c>
      <c r="EH17" s="648">
        <f t="shared" si="18"/>
        <v>0</v>
      </c>
      <c r="EI17" s="648">
        <f t="shared" si="18"/>
        <v>0</v>
      </c>
      <c r="EJ17" s="648">
        <f t="shared" si="18"/>
        <v>0</v>
      </c>
      <c r="EK17" s="648">
        <f t="shared" si="18"/>
        <v>0</v>
      </c>
      <c r="EL17" s="648">
        <f t="shared" si="18"/>
        <v>0</v>
      </c>
      <c r="EM17" s="648">
        <f t="shared" si="18"/>
        <v>0</v>
      </c>
      <c r="EN17" s="648">
        <f t="shared" si="18"/>
        <v>0</v>
      </c>
      <c r="EO17" s="575">
        <f t="shared" si="6"/>
        <v>0</v>
      </c>
      <c r="EP17" s="625">
        <f t="shared" si="7"/>
        <v>0</v>
      </c>
      <c r="EQ17" s="574"/>
      <c r="ER17" s="574"/>
      <c r="ES17" s="575">
        <f t="shared" si="12"/>
        <v>0</v>
      </c>
      <c r="ET17" s="574"/>
      <c r="EU17" s="574"/>
      <c r="EV17" s="574"/>
      <c r="EW17" s="574"/>
      <c r="EX17" s="575">
        <f t="shared" si="8"/>
        <v>0</v>
      </c>
      <c r="EY17" s="574"/>
      <c r="EZ17" s="574"/>
      <c r="FA17" s="625">
        <f t="shared" si="13"/>
        <v>0</v>
      </c>
    </row>
    <row r="18" spans="1:157" s="625" customFormat="1" ht="11.15" customHeight="1">
      <c r="B18" s="596">
        <f t="shared" si="14"/>
        <v>45149</v>
      </c>
      <c r="C18" s="641"/>
      <c r="D18" s="641"/>
      <c r="E18" s="641"/>
      <c r="F18" s="641"/>
      <c r="G18" s="641"/>
      <c r="H18" s="641"/>
      <c r="I18" s="641"/>
      <c r="J18" s="641"/>
      <c r="K18" s="641"/>
      <c r="L18" s="641"/>
      <c r="M18" s="641"/>
      <c r="N18" s="641"/>
      <c r="O18" s="641"/>
      <c r="P18" s="641"/>
      <c r="Q18" s="641"/>
      <c r="R18" s="641"/>
      <c r="S18" s="641"/>
      <c r="T18" s="641"/>
      <c r="U18" s="641"/>
      <c r="V18" s="641"/>
      <c r="W18" s="641"/>
      <c r="X18" s="641"/>
      <c r="Y18" s="641"/>
      <c r="Z18" s="641"/>
      <c r="AA18" s="641"/>
      <c r="AB18" s="641"/>
      <c r="AC18" s="641"/>
      <c r="AD18" s="641"/>
      <c r="AE18" s="641"/>
      <c r="AF18" s="641"/>
      <c r="AG18" s="575">
        <f t="shared" si="15"/>
        <v>0</v>
      </c>
      <c r="AH18" s="641"/>
      <c r="AI18" s="641"/>
      <c r="AJ18" s="641"/>
      <c r="AK18" s="641"/>
      <c r="AL18" s="641"/>
      <c r="AM18" s="641"/>
      <c r="AN18" s="641"/>
      <c r="AO18" s="641"/>
      <c r="AP18" s="641"/>
      <c r="AQ18" s="641"/>
      <c r="AR18" s="641"/>
      <c r="AS18" s="641"/>
      <c r="AT18" s="641"/>
      <c r="AU18" s="641"/>
      <c r="AV18" s="641"/>
      <c r="AW18" s="641"/>
      <c r="AX18" s="641"/>
      <c r="AY18" s="641"/>
      <c r="AZ18" s="641"/>
      <c r="BA18" s="641"/>
      <c r="BB18" s="641"/>
      <c r="BC18" s="641"/>
      <c r="BD18" s="641"/>
      <c r="BE18" s="641"/>
      <c r="BF18" s="641"/>
      <c r="BG18" s="641"/>
      <c r="BH18" s="641"/>
      <c r="BI18" s="641"/>
      <c r="BJ18" s="641"/>
      <c r="BK18" s="641"/>
      <c r="BL18" s="641"/>
      <c r="BM18" s="641"/>
      <c r="BN18" s="641"/>
      <c r="BO18" s="641"/>
      <c r="BP18" s="641"/>
      <c r="BQ18" s="575">
        <f>SUM(AH18:BP18)</f>
        <v>0</v>
      </c>
      <c r="BR18" s="641"/>
      <c r="BS18" s="641"/>
      <c r="BT18" s="641"/>
      <c r="BU18" s="641"/>
      <c r="BV18" s="641"/>
      <c r="BW18" s="641"/>
      <c r="BX18" s="641"/>
      <c r="BY18" s="641"/>
      <c r="BZ18" s="641"/>
      <c r="CA18" s="641"/>
      <c r="CB18" s="641"/>
      <c r="CC18" s="641"/>
      <c r="CD18" s="641"/>
      <c r="CE18" s="641"/>
      <c r="CF18" s="641"/>
      <c r="CG18" s="641"/>
      <c r="CH18" s="641"/>
      <c r="CI18" s="641"/>
      <c r="CJ18" s="641"/>
      <c r="CK18" s="642">
        <f t="shared" si="17"/>
        <v>0</v>
      </c>
      <c r="CL18" s="576"/>
      <c r="CM18" s="576"/>
      <c r="CN18" s="576">
        <v>3341</v>
      </c>
      <c r="CO18" s="576"/>
      <c r="CP18" s="576">
        <v>982.1</v>
      </c>
      <c r="CQ18" s="576">
        <v>263</v>
      </c>
      <c r="CR18" s="576"/>
      <c r="CS18" s="576">
        <v>35.5</v>
      </c>
      <c r="CT18" s="576">
        <v>1188.9000000000001</v>
      </c>
      <c r="CU18" s="576"/>
      <c r="CV18" s="576"/>
      <c r="CW18" s="576"/>
      <c r="CX18" s="576"/>
      <c r="CY18" s="576"/>
      <c r="CZ18" s="576"/>
      <c r="DA18" s="576"/>
      <c r="DB18" s="576"/>
      <c r="DC18" s="650"/>
      <c r="DD18" s="572">
        <f t="shared" si="10"/>
        <v>5810.5</v>
      </c>
      <c r="DE18" s="645">
        <f t="shared" si="9"/>
        <v>5810.5</v>
      </c>
      <c r="DF18" s="651" t="e">
        <f>IF(DE18&lt;=0,0,#REF!/DE18)</f>
        <v>#REF!</v>
      </c>
      <c r="DG18" s="647">
        <f>DE18-SUM(coal!FE17:FH17)</f>
        <v>0</v>
      </c>
      <c r="DH18" s="648">
        <f t="shared" si="3"/>
        <v>0</v>
      </c>
      <c r="DI18" s="648">
        <f t="shared" si="18"/>
        <v>0</v>
      </c>
      <c r="DJ18" s="648">
        <f t="shared" si="18"/>
        <v>0</v>
      </c>
      <c r="DK18" s="648">
        <f t="shared" si="18"/>
        <v>0</v>
      </c>
      <c r="DL18" s="648">
        <f t="shared" si="18"/>
        <v>0</v>
      </c>
      <c r="DM18" s="648">
        <f t="shared" si="18"/>
        <v>0</v>
      </c>
      <c r="DN18" s="648">
        <f t="shared" si="18"/>
        <v>0</v>
      </c>
      <c r="DO18" s="648">
        <f t="shared" si="18"/>
        <v>0</v>
      </c>
      <c r="DP18" s="648">
        <f t="shared" si="18"/>
        <v>0</v>
      </c>
      <c r="DQ18" s="648">
        <f t="shared" si="18"/>
        <v>0</v>
      </c>
      <c r="DR18" s="648">
        <f t="shared" si="18"/>
        <v>0</v>
      </c>
      <c r="DS18" s="648">
        <f t="shared" si="5"/>
        <v>0</v>
      </c>
      <c r="DT18" s="648">
        <f t="shared" si="5"/>
        <v>0</v>
      </c>
      <c r="DU18" s="648">
        <f t="shared" si="5"/>
        <v>0</v>
      </c>
      <c r="DV18" s="648">
        <f t="shared" si="5"/>
        <v>0</v>
      </c>
      <c r="DW18" s="648">
        <f t="shared" si="18"/>
        <v>0</v>
      </c>
      <c r="DX18" s="648">
        <f t="shared" si="18"/>
        <v>0</v>
      </c>
      <c r="DY18" s="648">
        <f t="shared" si="18"/>
        <v>0</v>
      </c>
      <c r="DZ18" s="648"/>
      <c r="EA18" s="648"/>
      <c r="EB18" s="648">
        <f t="shared" si="18"/>
        <v>0</v>
      </c>
      <c r="EC18" s="648">
        <f t="shared" si="18"/>
        <v>0</v>
      </c>
      <c r="ED18" s="648"/>
      <c r="EE18" s="648"/>
      <c r="EF18" s="648">
        <f t="shared" si="18"/>
        <v>0</v>
      </c>
      <c r="EG18" s="648">
        <f t="shared" si="18"/>
        <v>0</v>
      </c>
      <c r="EH18" s="648">
        <f t="shared" si="18"/>
        <v>0</v>
      </c>
      <c r="EI18" s="648">
        <f t="shared" si="18"/>
        <v>0</v>
      </c>
      <c r="EJ18" s="648">
        <f t="shared" si="18"/>
        <v>0</v>
      </c>
      <c r="EK18" s="648">
        <f t="shared" si="18"/>
        <v>0</v>
      </c>
      <c r="EL18" s="648">
        <f t="shared" si="18"/>
        <v>0</v>
      </c>
      <c r="EM18" s="648">
        <f t="shared" si="18"/>
        <v>0</v>
      </c>
      <c r="EN18" s="648">
        <f t="shared" si="18"/>
        <v>0</v>
      </c>
      <c r="EO18" s="575">
        <f t="shared" si="6"/>
        <v>0</v>
      </c>
      <c r="EP18" s="625">
        <f t="shared" si="7"/>
        <v>0</v>
      </c>
      <c r="EQ18" s="574"/>
      <c r="ER18" s="574"/>
      <c r="ES18" s="575">
        <f t="shared" si="12"/>
        <v>0</v>
      </c>
      <c r="ET18" s="574"/>
      <c r="EU18" s="574"/>
      <c r="EV18" s="574"/>
      <c r="EW18" s="574"/>
      <c r="EX18" s="575">
        <f t="shared" si="8"/>
        <v>0</v>
      </c>
      <c r="EY18" s="574"/>
      <c r="EZ18" s="574"/>
      <c r="FA18" s="625">
        <f t="shared" si="13"/>
        <v>0</v>
      </c>
    </row>
    <row r="19" spans="1:157" s="625" customFormat="1" ht="11.15" customHeight="1">
      <c r="B19" s="596">
        <f t="shared" si="14"/>
        <v>45150</v>
      </c>
      <c r="C19" s="641"/>
      <c r="D19" s="641"/>
      <c r="E19" s="641"/>
      <c r="F19" s="641"/>
      <c r="G19" s="641"/>
      <c r="H19" s="641"/>
      <c r="I19" s="641"/>
      <c r="J19" s="641"/>
      <c r="K19" s="641"/>
      <c r="L19" s="641"/>
      <c r="M19" s="641"/>
      <c r="N19" s="641"/>
      <c r="O19" s="641"/>
      <c r="P19" s="641"/>
      <c r="Q19" s="641"/>
      <c r="R19" s="641"/>
      <c r="S19" s="641"/>
      <c r="T19" s="641"/>
      <c r="U19" s="641"/>
      <c r="V19" s="641"/>
      <c r="W19" s="641"/>
      <c r="X19" s="641"/>
      <c r="Y19" s="641"/>
      <c r="Z19" s="641"/>
      <c r="AA19" s="641"/>
      <c r="AB19" s="641"/>
      <c r="AC19" s="641"/>
      <c r="AD19" s="641"/>
      <c r="AE19" s="641"/>
      <c r="AF19" s="641"/>
      <c r="AG19" s="575">
        <f t="shared" si="15"/>
        <v>0</v>
      </c>
      <c r="AH19" s="641"/>
      <c r="AI19" s="641"/>
      <c r="AJ19" s="641"/>
      <c r="AK19" s="641"/>
      <c r="AL19" s="641"/>
      <c r="AM19" s="641"/>
      <c r="AN19" s="641"/>
      <c r="AO19" s="641"/>
      <c r="AP19" s="641"/>
      <c r="AQ19" s="641"/>
      <c r="AR19" s="641"/>
      <c r="AS19" s="641"/>
      <c r="AT19" s="641"/>
      <c r="AU19" s="641"/>
      <c r="AV19" s="641"/>
      <c r="AW19" s="641"/>
      <c r="AX19" s="641"/>
      <c r="AY19" s="641"/>
      <c r="AZ19" s="641"/>
      <c r="BA19" s="641"/>
      <c r="BB19" s="641"/>
      <c r="BC19" s="641"/>
      <c r="BD19" s="641"/>
      <c r="BE19" s="641"/>
      <c r="BF19" s="641"/>
      <c r="BG19" s="641"/>
      <c r="BH19" s="641"/>
      <c r="BI19" s="641"/>
      <c r="BJ19" s="641"/>
      <c r="BK19" s="641"/>
      <c r="BL19" s="641"/>
      <c r="BM19" s="641"/>
      <c r="BN19" s="641"/>
      <c r="BO19" s="641"/>
      <c r="BP19" s="641"/>
      <c r="BQ19" s="575">
        <f>SUM(AH19:BP19)</f>
        <v>0</v>
      </c>
      <c r="BR19" s="641"/>
      <c r="BS19" s="641"/>
      <c r="BT19" s="641"/>
      <c r="BU19" s="641"/>
      <c r="BV19" s="641"/>
      <c r="BW19" s="641"/>
      <c r="BX19" s="641"/>
      <c r="BY19" s="641"/>
      <c r="BZ19" s="641"/>
      <c r="CA19" s="641"/>
      <c r="CB19" s="641"/>
      <c r="CC19" s="641"/>
      <c r="CD19" s="641"/>
      <c r="CE19" s="641"/>
      <c r="CF19" s="641"/>
      <c r="CG19" s="641"/>
      <c r="CH19" s="641"/>
      <c r="CI19" s="641"/>
      <c r="CJ19" s="641"/>
      <c r="CK19" s="642">
        <f t="shared" si="17"/>
        <v>0</v>
      </c>
      <c r="CL19" s="576"/>
      <c r="CM19" s="576"/>
      <c r="CN19" s="576">
        <v>4546.3999999999996</v>
      </c>
      <c r="CO19" s="576"/>
      <c r="CP19" s="576"/>
      <c r="CQ19" s="576"/>
      <c r="CR19" s="576"/>
      <c r="CS19" s="576">
        <v>114.1</v>
      </c>
      <c r="CT19" s="576"/>
      <c r="CU19" s="576"/>
      <c r="CV19" s="576"/>
      <c r="CW19" s="576"/>
      <c r="CX19" s="576"/>
      <c r="CY19" s="576"/>
      <c r="CZ19" s="576"/>
      <c r="DA19" s="576">
        <v>591.6</v>
      </c>
      <c r="DB19" s="576">
        <v>118.7</v>
      </c>
      <c r="DC19" s="576"/>
      <c r="DD19" s="572">
        <f t="shared" si="10"/>
        <v>5370.8</v>
      </c>
      <c r="DE19" s="645">
        <f t="shared" si="9"/>
        <v>5370.8</v>
      </c>
      <c r="DF19" s="651" t="e">
        <f>IF(DE19&lt;=0,0,#REF!/DE19)</f>
        <v>#REF!</v>
      </c>
      <c r="DG19" s="647">
        <f>DE19-SUM(coal!FE18:FH18)</f>
        <v>0</v>
      </c>
      <c r="DH19" s="648">
        <f t="shared" si="3"/>
        <v>0</v>
      </c>
      <c r="DI19" s="648">
        <f t="shared" si="18"/>
        <v>0</v>
      </c>
      <c r="DJ19" s="648">
        <f t="shared" si="18"/>
        <v>0</v>
      </c>
      <c r="DK19" s="648">
        <f t="shared" si="18"/>
        <v>0</v>
      </c>
      <c r="DL19" s="648">
        <f t="shared" si="18"/>
        <v>0</v>
      </c>
      <c r="DM19" s="648">
        <f t="shared" si="18"/>
        <v>0</v>
      </c>
      <c r="DN19" s="648">
        <f t="shared" si="18"/>
        <v>0</v>
      </c>
      <c r="DO19" s="648">
        <f t="shared" si="18"/>
        <v>0</v>
      </c>
      <c r="DP19" s="648">
        <f t="shared" si="18"/>
        <v>0</v>
      </c>
      <c r="DQ19" s="648">
        <f t="shared" si="18"/>
        <v>0</v>
      </c>
      <c r="DR19" s="648">
        <f t="shared" si="18"/>
        <v>0</v>
      </c>
      <c r="DS19" s="648">
        <f t="shared" si="5"/>
        <v>0</v>
      </c>
      <c r="DT19" s="648">
        <f t="shared" si="5"/>
        <v>0</v>
      </c>
      <c r="DU19" s="648">
        <f t="shared" si="5"/>
        <v>0</v>
      </c>
      <c r="DV19" s="648">
        <f t="shared" si="5"/>
        <v>0</v>
      </c>
      <c r="DW19" s="648">
        <f t="shared" si="18"/>
        <v>0</v>
      </c>
      <c r="DX19" s="648">
        <f t="shared" si="18"/>
        <v>0</v>
      </c>
      <c r="DY19" s="648">
        <f t="shared" si="18"/>
        <v>0</v>
      </c>
      <c r="DZ19" s="648"/>
      <c r="EA19" s="648"/>
      <c r="EB19" s="648">
        <f t="shared" si="18"/>
        <v>0</v>
      </c>
      <c r="EC19" s="648">
        <f t="shared" si="18"/>
        <v>0</v>
      </c>
      <c r="ED19" s="648"/>
      <c r="EE19" s="648"/>
      <c r="EF19" s="648">
        <f t="shared" si="18"/>
        <v>0</v>
      </c>
      <c r="EG19" s="648">
        <f t="shared" si="18"/>
        <v>0</v>
      </c>
      <c r="EH19" s="648">
        <f t="shared" si="18"/>
        <v>0</v>
      </c>
      <c r="EI19" s="648">
        <f t="shared" si="18"/>
        <v>0</v>
      </c>
      <c r="EJ19" s="648">
        <f t="shared" si="18"/>
        <v>0</v>
      </c>
      <c r="EK19" s="648">
        <f t="shared" si="18"/>
        <v>0</v>
      </c>
      <c r="EL19" s="648">
        <f t="shared" si="18"/>
        <v>0</v>
      </c>
      <c r="EM19" s="648">
        <f t="shared" si="18"/>
        <v>0</v>
      </c>
      <c r="EN19" s="648">
        <f t="shared" si="18"/>
        <v>0</v>
      </c>
      <c r="EO19" s="575">
        <f t="shared" si="6"/>
        <v>0</v>
      </c>
      <c r="EP19" s="625">
        <f t="shared" si="7"/>
        <v>0</v>
      </c>
      <c r="EQ19" s="574"/>
      <c r="ER19" s="574"/>
      <c r="ES19" s="575">
        <f t="shared" si="12"/>
        <v>0</v>
      </c>
      <c r="ET19" s="574"/>
      <c r="EU19" s="574"/>
      <c r="EV19" s="574"/>
      <c r="EW19" s="574"/>
      <c r="EX19" s="575">
        <f t="shared" si="8"/>
        <v>0</v>
      </c>
      <c r="EY19" s="574"/>
      <c r="EZ19" s="574"/>
      <c r="FA19" s="625">
        <f t="shared" si="13"/>
        <v>0</v>
      </c>
    </row>
    <row r="20" spans="1:157" s="625" customFormat="1" ht="11.15" customHeight="1">
      <c r="B20" s="596">
        <f t="shared" si="14"/>
        <v>45151</v>
      </c>
      <c r="C20" s="641"/>
      <c r="D20" s="641"/>
      <c r="E20" s="641"/>
      <c r="F20" s="641"/>
      <c r="G20" s="641"/>
      <c r="H20" s="641"/>
      <c r="I20" s="641"/>
      <c r="J20" s="641"/>
      <c r="K20" s="641"/>
      <c r="L20" s="641"/>
      <c r="M20" s="641"/>
      <c r="N20" s="641"/>
      <c r="O20" s="641"/>
      <c r="P20" s="641"/>
      <c r="Q20" s="641"/>
      <c r="R20" s="641"/>
      <c r="S20" s="641"/>
      <c r="T20" s="641"/>
      <c r="U20" s="641"/>
      <c r="V20" s="641"/>
      <c r="W20" s="641"/>
      <c r="X20" s="641"/>
      <c r="Y20" s="641"/>
      <c r="Z20" s="641"/>
      <c r="AA20" s="641"/>
      <c r="AB20" s="641"/>
      <c r="AC20" s="641"/>
      <c r="AD20" s="641"/>
      <c r="AE20" s="641"/>
      <c r="AF20" s="641"/>
      <c r="AG20" s="575">
        <f t="shared" si="15"/>
        <v>0</v>
      </c>
      <c r="AH20" s="641"/>
      <c r="AI20" s="641"/>
      <c r="AJ20" s="641"/>
      <c r="AK20" s="641"/>
      <c r="AL20" s="641"/>
      <c r="AM20" s="641"/>
      <c r="AN20" s="641"/>
      <c r="AO20" s="641"/>
      <c r="AP20" s="641"/>
      <c r="AQ20" s="641"/>
      <c r="AR20" s="641"/>
      <c r="AS20" s="641"/>
      <c r="AT20" s="641"/>
      <c r="AU20" s="641"/>
      <c r="AV20" s="641"/>
      <c r="AW20" s="641"/>
      <c r="AX20" s="641"/>
      <c r="AY20" s="641"/>
      <c r="AZ20" s="641"/>
      <c r="BA20" s="641"/>
      <c r="BB20" s="641"/>
      <c r="BC20" s="641"/>
      <c r="BD20" s="641"/>
      <c r="BE20" s="641"/>
      <c r="BF20" s="641"/>
      <c r="BG20" s="641"/>
      <c r="BH20" s="641"/>
      <c r="BI20" s="641"/>
      <c r="BJ20" s="641"/>
      <c r="BK20" s="641"/>
      <c r="BL20" s="641"/>
      <c r="BM20" s="641"/>
      <c r="BN20" s="641"/>
      <c r="BO20" s="641"/>
      <c r="BP20" s="641"/>
      <c r="BQ20" s="575">
        <f t="shared" si="16"/>
        <v>0</v>
      </c>
      <c r="BR20" s="641"/>
      <c r="BS20" s="641"/>
      <c r="BT20" s="641"/>
      <c r="BU20" s="641"/>
      <c r="BV20" s="641"/>
      <c r="BW20" s="641"/>
      <c r="BX20" s="641"/>
      <c r="BY20" s="641"/>
      <c r="BZ20" s="641"/>
      <c r="CA20" s="641"/>
      <c r="CB20" s="641"/>
      <c r="CC20" s="641"/>
      <c r="CD20" s="641"/>
      <c r="CE20" s="641"/>
      <c r="CF20" s="641"/>
      <c r="CG20" s="641"/>
      <c r="CH20" s="641"/>
      <c r="CI20" s="641"/>
      <c r="CJ20" s="641"/>
      <c r="CK20" s="642">
        <f t="shared" si="17"/>
        <v>0</v>
      </c>
      <c r="CL20" s="576"/>
      <c r="CM20" s="576"/>
      <c r="CN20" s="665">
        <f>4069.9-563.7</f>
        <v>3506.2</v>
      </c>
      <c r="CO20" s="576"/>
      <c r="CP20" s="576"/>
      <c r="CQ20" s="576">
        <v>75.900000000000006</v>
      </c>
      <c r="CR20" s="576"/>
      <c r="CS20" s="576"/>
      <c r="CT20" s="576"/>
      <c r="CU20" s="576"/>
      <c r="CV20" s="576">
        <v>257.39999999999998</v>
      </c>
      <c r="CW20" s="576"/>
      <c r="CX20" s="576"/>
      <c r="CY20" s="576"/>
      <c r="CZ20" s="576"/>
      <c r="DA20" s="576">
        <v>34.5</v>
      </c>
      <c r="DB20" s="576">
        <v>860.8</v>
      </c>
      <c r="DC20" s="650"/>
      <c r="DD20" s="572">
        <f t="shared" si="10"/>
        <v>4734.8</v>
      </c>
      <c r="DE20" s="645">
        <f t="shared" si="9"/>
        <v>4734.8</v>
      </c>
      <c r="DF20" s="651" t="e">
        <f>IF(DE20&lt;=0,0,#REF!/DE20)</f>
        <v>#REF!</v>
      </c>
      <c r="DG20" s="647">
        <f>DE20-SUM(coal!FE19:FH19)</f>
        <v>0</v>
      </c>
      <c r="DH20" s="648">
        <f t="shared" si="3"/>
        <v>0</v>
      </c>
      <c r="DI20" s="648">
        <f t="shared" si="18"/>
        <v>0</v>
      </c>
      <c r="DJ20" s="648">
        <f t="shared" si="18"/>
        <v>0</v>
      </c>
      <c r="DK20" s="648">
        <f t="shared" si="18"/>
        <v>0</v>
      </c>
      <c r="DL20" s="648">
        <f t="shared" si="18"/>
        <v>0</v>
      </c>
      <c r="DM20" s="648">
        <f t="shared" si="18"/>
        <v>0</v>
      </c>
      <c r="DN20" s="648">
        <f t="shared" si="18"/>
        <v>0</v>
      </c>
      <c r="DO20" s="648">
        <f t="shared" si="18"/>
        <v>0</v>
      </c>
      <c r="DP20" s="648">
        <f t="shared" si="18"/>
        <v>0</v>
      </c>
      <c r="DQ20" s="648">
        <f t="shared" si="18"/>
        <v>0</v>
      </c>
      <c r="DR20" s="648">
        <f t="shared" si="18"/>
        <v>0</v>
      </c>
      <c r="DS20" s="648">
        <f t="shared" si="5"/>
        <v>0</v>
      </c>
      <c r="DT20" s="648">
        <f t="shared" si="5"/>
        <v>0</v>
      </c>
      <c r="DU20" s="648">
        <f t="shared" si="5"/>
        <v>0</v>
      </c>
      <c r="DV20" s="648">
        <f t="shared" si="5"/>
        <v>0</v>
      </c>
      <c r="DW20" s="648">
        <f t="shared" si="18"/>
        <v>0</v>
      </c>
      <c r="DX20" s="648">
        <f t="shared" si="18"/>
        <v>0</v>
      </c>
      <c r="DY20" s="648">
        <f t="shared" si="18"/>
        <v>0</v>
      </c>
      <c r="DZ20" s="648"/>
      <c r="EA20" s="648"/>
      <c r="EB20" s="648">
        <f t="shared" si="18"/>
        <v>0</v>
      </c>
      <c r="EC20" s="648">
        <f t="shared" si="18"/>
        <v>0</v>
      </c>
      <c r="ED20" s="648"/>
      <c r="EE20" s="648"/>
      <c r="EF20" s="648">
        <f t="shared" si="18"/>
        <v>0</v>
      </c>
      <c r="EG20" s="648">
        <f t="shared" si="18"/>
        <v>0</v>
      </c>
      <c r="EH20" s="648">
        <f t="shared" si="18"/>
        <v>0</v>
      </c>
      <c r="EI20" s="648">
        <f t="shared" si="18"/>
        <v>0</v>
      </c>
      <c r="EJ20" s="648">
        <f t="shared" si="18"/>
        <v>0</v>
      </c>
      <c r="EK20" s="648">
        <f t="shared" si="18"/>
        <v>0</v>
      </c>
      <c r="EL20" s="648">
        <f t="shared" si="18"/>
        <v>0</v>
      </c>
      <c r="EM20" s="648">
        <f t="shared" si="18"/>
        <v>0</v>
      </c>
      <c r="EN20" s="648">
        <f t="shared" si="18"/>
        <v>0</v>
      </c>
      <c r="EO20" s="575">
        <f t="shared" si="6"/>
        <v>0</v>
      </c>
      <c r="EP20" s="625">
        <f t="shared" si="7"/>
        <v>0</v>
      </c>
      <c r="EQ20" s="574"/>
      <c r="ER20" s="574"/>
      <c r="ES20" s="575">
        <f t="shared" si="12"/>
        <v>0</v>
      </c>
      <c r="ET20" s="574"/>
      <c r="EU20" s="574"/>
      <c r="EV20" s="574"/>
      <c r="EW20" s="574"/>
      <c r="EX20" s="575">
        <f t="shared" si="8"/>
        <v>0</v>
      </c>
      <c r="EY20" s="574"/>
      <c r="EZ20" s="574"/>
      <c r="FA20" s="625">
        <f t="shared" si="13"/>
        <v>0</v>
      </c>
    </row>
    <row r="21" spans="1:157" s="625" customFormat="1" ht="11.15" customHeight="1">
      <c r="B21" s="596">
        <f t="shared" si="14"/>
        <v>45152</v>
      </c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41"/>
      <c r="T21" s="641"/>
      <c r="U21" s="641"/>
      <c r="V21" s="641"/>
      <c r="W21" s="641"/>
      <c r="X21" s="641"/>
      <c r="Y21" s="641"/>
      <c r="Z21" s="641"/>
      <c r="AA21" s="641"/>
      <c r="AB21" s="641"/>
      <c r="AC21" s="641"/>
      <c r="AD21" s="641"/>
      <c r="AE21" s="641"/>
      <c r="AF21" s="641"/>
      <c r="AG21" s="575">
        <f t="shared" si="15"/>
        <v>0</v>
      </c>
      <c r="AH21" s="641"/>
      <c r="AI21" s="641"/>
      <c r="AJ21" s="641"/>
      <c r="AK21" s="641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41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575">
        <f t="shared" si="16"/>
        <v>0</v>
      </c>
      <c r="BR21" s="641"/>
      <c r="BS21" s="641"/>
      <c r="BT21" s="641"/>
      <c r="BU21" s="641"/>
      <c r="BV21" s="641"/>
      <c r="BW21" s="641"/>
      <c r="BX21" s="641"/>
      <c r="BY21" s="641"/>
      <c r="BZ21" s="641"/>
      <c r="CA21" s="641"/>
      <c r="CB21" s="641"/>
      <c r="CC21" s="641"/>
      <c r="CD21" s="641"/>
      <c r="CE21" s="641"/>
      <c r="CF21" s="641"/>
      <c r="CG21" s="641"/>
      <c r="CH21" s="641"/>
      <c r="CI21" s="641"/>
      <c r="CJ21" s="641"/>
      <c r="CK21" s="642">
        <f t="shared" si="17"/>
        <v>0</v>
      </c>
      <c r="CL21" s="576"/>
      <c r="CM21" s="576"/>
      <c r="CN21" s="676">
        <f>1643.4-563.7</f>
        <v>1079.7</v>
      </c>
      <c r="CO21" s="576"/>
      <c r="CP21" s="576">
        <v>1971.1</v>
      </c>
      <c r="CQ21" s="576"/>
      <c r="CR21" s="576"/>
      <c r="CS21" s="576"/>
      <c r="CT21" s="576"/>
      <c r="CU21" s="576"/>
      <c r="CV21" s="576"/>
      <c r="CW21" s="576"/>
      <c r="CX21" s="576"/>
      <c r="CY21" s="576"/>
      <c r="CZ21" s="576"/>
      <c r="DA21" s="576"/>
      <c r="DB21" s="576">
        <v>114.1</v>
      </c>
      <c r="DC21" s="576"/>
      <c r="DD21" s="572">
        <f t="shared" si="10"/>
        <v>3164.9</v>
      </c>
      <c r="DE21" s="645">
        <f t="shared" si="9"/>
        <v>3164.9</v>
      </c>
      <c r="DF21" s="651" t="e">
        <f>IF(DE21&lt;=0,0,#REF!/DE21)</f>
        <v>#REF!</v>
      </c>
      <c r="DG21" s="647">
        <f>DE21-SUM(coal!FE20:FH20)</f>
        <v>0</v>
      </c>
      <c r="DH21" s="648">
        <f t="shared" si="3"/>
        <v>0</v>
      </c>
      <c r="DI21" s="648">
        <f t="shared" si="18"/>
        <v>0</v>
      </c>
      <c r="DJ21" s="648">
        <f t="shared" si="18"/>
        <v>0</v>
      </c>
      <c r="DK21" s="648">
        <f t="shared" si="18"/>
        <v>0</v>
      </c>
      <c r="DL21" s="648">
        <f t="shared" si="18"/>
        <v>0</v>
      </c>
      <c r="DM21" s="648">
        <f t="shared" si="18"/>
        <v>0</v>
      </c>
      <c r="DN21" s="648">
        <f t="shared" si="18"/>
        <v>0</v>
      </c>
      <c r="DO21" s="648">
        <f t="shared" si="18"/>
        <v>0</v>
      </c>
      <c r="DP21" s="648">
        <f t="shared" si="18"/>
        <v>0</v>
      </c>
      <c r="DQ21" s="648">
        <f t="shared" si="18"/>
        <v>0</v>
      </c>
      <c r="DR21" s="648">
        <f t="shared" si="18"/>
        <v>0</v>
      </c>
      <c r="DS21" s="648">
        <f t="shared" si="5"/>
        <v>0</v>
      </c>
      <c r="DT21" s="648">
        <f t="shared" si="5"/>
        <v>0</v>
      </c>
      <c r="DU21" s="648">
        <f t="shared" si="5"/>
        <v>0</v>
      </c>
      <c r="DV21" s="648">
        <f t="shared" si="5"/>
        <v>0</v>
      </c>
      <c r="DW21" s="648">
        <f t="shared" si="18"/>
        <v>0</v>
      </c>
      <c r="DX21" s="648">
        <f t="shared" si="18"/>
        <v>0</v>
      </c>
      <c r="DY21" s="648">
        <f t="shared" si="18"/>
        <v>0</v>
      </c>
      <c r="DZ21" s="648"/>
      <c r="EA21" s="648"/>
      <c r="EB21" s="648">
        <f t="shared" si="18"/>
        <v>0</v>
      </c>
      <c r="EC21" s="648">
        <f t="shared" si="18"/>
        <v>0</v>
      </c>
      <c r="ED21" s="648"/>
      <c r="EE21" s="648"/>
      <c r="EF21" s="648">
        <f t="shared" si="18"/>
        <v>0</v>
      </c>
      <c r="EG21" s="648">
        <f t="shared" si="18"/>
        <v>0</v>
      </c>
      <c r="EH21" s="648">
        <f t="shared" si="18"/>
        <v>0</v>
      </c>
      <c r="EI21" s="648">
        <f t="shared" si="18"/>
        <v>0</v>
      </c>
      <c r="EJ21" s="648">
        <f t="shared" si="18"/>
        <v>0</v>
      </c>
      <c r="EK21" s="648">
        <f t="shared" si="18"/>
        <v>0</v>
      </c>
      <c r="EL21" s="648">
        <f t="shared" si="18"/>
        <v>0</v>
      </c>
      <c r="EM21" s="648">
        <f t="shared" si="18"/>
        <v>0</v>
      </c>
      <c r="EN21" s="648">
        <f t="shared" si="18"/>
        <v>0</v>
      </c>
      <c r="EO21" s="575">
        <f t="shared" si="6"/>
        <v>0</v>
      </c>
      <c r="EP21" s="625">
        <f t="shared" si="7"/>
        <v>0</v>
      </c>
      <c r="EQ21" s="574"/>
      <c r="ER21" s="574"/>
      <c r="ES21" s="575">
        <f t="shared" si="12"/>
        <v>0</v>
      </c>
      <c r="ET21" s="574"/>
      <c r="EU21" s="574"/>
      <c r="EV21" s="574"/>
      <c r="EW21" s="574"/>
      <c r="EX21" s="575">
        <f t="shared" si="8"/>
        <v>0</v>
      </c>
      <c r="EY21" s="574"/>
      <c r="EZ21" s="574"/>
      <c r="FA21" s="625">
        <f t="shared" si="13"/>
        <v>0</v>
      </c>
    </row>
    <row r="22" spans="1:157" s="625" customFormat="1" ht="11.15" customHeight="1">
      <c r="B22" s="596">
        <f t="shared" si="14"/>
        <v>45153</v>
      </c>
      <c r="C22" s="641"/>
      <c r="D22" s="641"/>
      <c r="E22" s="641"/>
      <c r="F22" s="641"/>
      <c r="G22" s="641"/>
      <c r="H22" s="641"/>
      <c r="I22" s="641"/>
      <c r="J22" s="641"/>
      <c r="K22" s="641"/>
      <c r="L22" s="641"/>
      <c r="M22" s="641"/>
      <c r="N22" s="641"/>
      <c r="O22" s="641"/>
      <c r="P22" s="641"/>
      <c r="Q22" s="641"/>
      <c r="R22" s="641"/>
      <c r="S22" s="641"/>
      <c r="T22" s="641"/>
      <c r="U22" s="641"/>
      <c r="V22" s="641"/>
      <c r="W22" s="641"/>
      <c r="X22" s="641"/>
      <c r="Y22" s="641"/>
      <c r="Z22" s="641"/>
      <c r="AA22" s="641"/>
      <c r="AB22" s="641"/>
      <c r="AC22" s="641"/>
      <c r="AD22" s="641"/>
      <c r="AE22" s="641"/>
      <c r="AF22" s="641"/>
      <c r="AG22" s="575">
        <f t="shared" si="15"/>
        <v>0</v>
      </c>
      <c r="AH22" s="641"/>
      <c r="AI22" s="641"/>
      <c r="AJ22" s="641"/>
      <c r="AK22" s="641"/>
      <c r="AL22" s="641"/>
      <c r="AM22" s="641"/>
      <c r="AN22" s="641"/>
      <c r="AO22" s="641"/>
      <c r="AP22" s="641"/>
      <c r="AQ22" s="641"/>
      <c r="AR22" s="641"/>
      <c r="AS22" s="641"/>
      <c r="AT22" s="641"/>
      <c r="AU22" s="641"/>
      <c r="AV22" s="641"/>
      <c r="AW22" s="641"/>
      <c r="AX22" s="641"/>
      <c r="AY22" s="641"/>
      <c r="AZ22" s="641"/>
      <c r="BA22" s="641"/>
      <c r="BB22" s="641"/>
      <c r="BC22" s="641"/>
      <c r="BD22" s="641"/>
      <c r="BE22" s="641"/>
      <c r="BF22" s="641"/>
      <c r="BG22" s="641"/>
      <c r="BH22" s="641"/>
      <c r="BI22" s="641"/>
      <c r="BJ22" s="641"/>
      <c r="BK22" s="641"/>
      <c r="BL22" s="641"/>
      <c r="BM22" s="641"/>
      <c r="BN22" s="641"/>
      <c r="BO22" s="641"/>
      <c r="BP22" s="641"/>
      <c r="BQ22" s="575">
        <f t="shared" si="16"/>
        <v>0</v>
      </c>
      <c r="BR22" s="641"/>
      <c r="BS22" s="641"/>
      <c r="BT22" s="641"/>
      <c r="BU22" s="641"/>
      <c r="BV22" s="641"/>
      <c r="BW22" s="641"/>
      <c r="BX22" s="641"/>
      <c r="BY22" s="641"/>
      <c r="BZ22" s="641"/>
      <c r="CA22" s="641"/>
      <c r="CB22" s="641"/>
      <c r="CC22" s="641"/>
      <c r="CD22" s="641"/>
      <c r="CE22" s="641"/>
      <c r="CF22" s="641"/>
      <c r="CG22" s="641"/>
      <c r="CH22" s="641"/>
      <c r="CI22" s="641"/>
      <c r="CJ22" s="641"/>
      <c r="CK22" s="642">
        <f t="shared" si="17"/>
        <v>0</v>
      </c>
      <c r="CL22" s="576"/>
      <c r="CM22" s="576"/>
      <c r="CN22" s="676">
        <f>722.3-563.7</f>
        <v>158.59999999999991</v>
      </c>
      <c r="CO22" s="576"/>
      <c r="CP22" s="576">
        <v>1818</v>
      </c>
      <c r="CQ22" s="576"/>
      <c r="CR22" s="576"/>
      <c r="CS22" s="576"/>
      <c r="CT22" s="576">
        <v>258.5</v>
      </c>
      <c r="CU22" s="576"/>
      <c r="CV22" s="576"/>
      <c r="CW22" s="576">
        <v>1190</v>
      </c>
      <c r="CX22" s="576"/>
      <c r="CY22" s="576"/>
      <c r="CZ22" s="576"/>
      <c r="DA22" s="576"/>
      <c r="DB22" s="576">
        <v>183.5</v>
      </c>
      <c r="DC22" s="650"/>
      <c r="DD22" s="572">
        <f t="shared" si="10"/>
        <v>3608.6</v>
      </c>
      <c r="DE22" s="645">
        <f t="shared" si="9"/>
        <v>3608.6</v>
      </c>
      <c r="DF22" s="651" t="e">
        <f>IF(DE22&lt;=0,0,#REF!/DE22)</f>
        <v>#REF!</v>
      </c>
      <c r="DG22" s="647">
        <f>DE22-SUM(coal!FE21:FH21)</f>
        <v>0</v>
      </c>
      <c r="DH22" s="648">
        <f t="shared" si="3"/>
        <v>0</v>
      </c>
      <c r="DI22" s="648">
        <f t="shared" si="18"/>
        <v>0</v>
      </c>
      <c r="DJ22" s="648">
        <f t="shared" si="18"/>
        <v>0</v>
      </c>
      <c r="DK22" s="648">
        <f t="shared" si="18"/>
        <v>0</v>
      </c>
      <c r="DL22" s="648">
        <f t="shared" si="18"/>
        <v>0</v>
      </c>
      <c r="DM22" s="648">
        <f t="shared" si="18"/>
        <v>0</v>
      </c>
      <c r="DN22" s="648">
        <f t="shared" si="18"/>
        <v>0</v>
      </c>
      <c r="DO22" s="648">
        <f t="shared" si="18"/>
        <v>0</v>
      </c>
      <c r="DP22" s="648">
        <f t="shared" si="18"/>
        <v>0</v>
      </c>
      <c r="DQ22" s="648">
        <f t="shared" si="18"/>
        <v>0</v>
      </c>
      <c r="DR22" s="648">
        <f t="shared" si="18"/>
        <v>0</v>
      </c>
      <c r="DS22" s="648">
        <f t="shared" si="5"/>
        <v>0</v>
      </c>
      <c r="DT22" s="648">
        <f t="shared" si="5"/>
        <v>0</v>
      </c>
      <c r="DU22" s="648">
        <f t="shared" si="5"/>
        <v>0</v>
      </c>
      <c r="DV22" s="648">
        <f t="shared" si="5"/>
        <v>0</v>
      </c>
      <c r="DW22" s="648">
        <f t="shared" si="18"/>
        <v>0</v>
      </c>
      <c r="DX22" s="648">
        <f t="shared" si="18"/>
        <v>0</v>
      </c>
      <c r="DY22" s="648">
        <f t="shared" si="18"/>
        <v>0</v>
      </c>
      <c r="DZ22" s="648"/>
      <c r="EA22" s="648"/>
      <c r="EB22" s="648">
        <f t="shared" si="18"/>
        <v>0</v>
      </c>
      <c r="EC22" s="648">
        <f t="shared" si="18"/>
        <v>0</v>
      </c>
      <c r="ED22" s="648"/>
      <c r="EE22" s="648"/>
      <c r="EF22" s="648">
        <f t="shared" si="18"/>
        <v>0</v>
      </c>
      <c r="EG22" s="648">
        <f t="shared" si="18"/>
        <v>0</v>
      </c>
      <c r="EH22" s="648">
        <f t="shared" si="18"/>
        <v>0</v>
      </c>
      <c r="EI22" s="648">
        <f t="shared" si="18"/>
        <v>0</v>
      </c>
      <c r="EJ22" s="648">
        <f t="shared" si="18"/>
        <v>0</v>
      </c>
      <c r="EK22" s="648">
        <f t="shared" si="18"/>
        <v>0</v>
      </c>
      <c r="EL22" s="648">
        <f t="shared" si="18"/>
        <v>0</v>
      </c>
      <c r="EM22" s="648">
        <f t="shared" si="18"/>
        <v>0</v>
      </c>
      <c r="EN22" s="648">
        <f t="shared" si="18"/>
        <v>0</v>
      </c>
      <c r="EO22" s="575">
        <f t="shared" si="6"/>
        <v>0</v>
      </c>
      <c r="EP22" s="625">
        <f t="shared" si="7"/>
        <v>0</v>
      </c>
      <c r="EQ22" s="574"/>
      <c r="ER22" s="574"/>
      <c r="ES22" s="575">
        <f t="shared" si="12"/>
        <v>0</v>
      </c>
      <c r="ET22" s="574"/>
      <c r="EU22" s="574"/>
      <c r="EV22" s="574"/>
      <c r="EW22" s="574"/>
      <c r="EX22" s="575">
        <f t="shared" si="8"/>
        <v>0</v>
      </c>
      <c r="EY22" s="574"/>
      <c r="EZ22" s="574"/>
      <c r="FA22" s="625">
        <f t="shared" si="13"/>
        <v>0</v>
      </c>
    </row>
    <row r="23" spans="1:157" s="625" customFormat="1" ht="11.15" customHeight="1">
      <c r="B23" s="596">
        <f t="shared" si="14"/>
        <v>45154</v>
      </c>
      <c r="C23" s="641"/>
      <c r="D23" s="641"/>
      <c r="E23" s="641"/>
      <c r="F23" s="641"/>
      <c r="G23" s="641"/>
      <c r="H23" s="641"/>
      <c r="I23" s="641"/>
      <c r="J23" s="641"/>
      <c r="K23" s="641"/>
      <c r="L23" s="641"/>
      <c r="M23" s="641"/>
      <c r="N23" s="641"/>
      <c r="O23" s="641"/>
      <c r="P23" s="641"/>
      <c r="Q23" s="641"/>
      <c r="R23" s="641"/>
      <c r="S23" s="641"/>
      <c r="T23" s="641"/>
      <c r="U23" s="641"/>
      <c r="V23" s="641"/>
      <c r="W23" s="641"/>
      <c r="X23" s="641"/>
      <c r="Y23" s="641"/>
      <c r="Z23" s="641"/>
      <c r="AA23" s="641"/>
      <c r="AB23" s="641"/>
      <c r="AC23" s="641"/>
      <c r="AD23" s="641"/>
      <c r="AE23" s="641"/>
      <c r="AF23" s="641"/>
      <c r="AG23" s="575">
        <f t="shared" si="15"/>
        <v>0</v>
      </c>
      <c r="AH23" s="641"/>
      <c r="AI23" s="641"/>
      <c r="AJ23" s="641"/>
      <c r="AK23" s="641"/>
      <c r="AL23" s="641"/>
      <c r="AM23" s="641"/>
      <c r="AN23" s="641"/>
      <c r="AO23" s="641"/>
      <c r="AP23" s="641"/>
      <c r="AQ23" s="641"/>
      <c r="AR23" s="641"/>
      <c r="AS23" s="641"/>
      <c r="AT23" s="641"/>
      <c r="AU23" s="641"/>
      <c r="AV23" s="641"/>
      <c r="AW23" s="641"/>
      <c r="AX23" s="641"/>
      <c r="AY23" s="641"/>
      <c r="AZ23" s="641"/>
      <c r="BA23" s="641"/>
      <c r="BB23" s="641"/>
      <c r="BC23" s="641"/>
      <c r="BD23" s="641"/>
      <c r="BE23" s="641"/>
      <c r="BF23" s="641"/>
      <c r="BG23" s="641"/>
      <c r="BH23" s="641"/>
      <c r="BI23" s="641"/>
      <c r="BJ23" s="641"/>
      <c r="BK23" s="641"/>
      <c r="BL23" s="641"/>
      <c r="BM23" s="641"/>
      <c r="BN23" s="641"/>
      <c r="BO23" s="641"/>
      <c r="BP23" s="641"/>
      <c r="BQ23" s="575">
        <f t="shared" si="16"/>
        <v>0</v>
      </c>
      <c r="BR23" s="641"/>
      <c r="BS23" s="641"/>
      <c r="BT23" s="641"/>
      <c r="BU23" s="641"/>
      <c r="BV23" s="641"/>
      <c r="BW23" s="641"/>
      <c r="BX23" s="641"/>
      <c r="BY23" s="641"/>
      <c r="BZ23" s="641"/>
      <c r="CA23" s="641"/>
      <c r="CB23" s="641"/>
      <c r="CC23" s="641"/>
      <c r="CD23" s="641"/>
      <c r="CE23" s="641"/>
      <c r="CF23" s="641"/>
      <c r="CG23" s="641"/>
      <c r="CH23" s="641"/>
      <c r="CI23" s="641"/>
      <c r="CJ23" s="641"/>
      <c r="CK23" s="642">
        <f t="shared" si="17"/>
        <v>0</v>
      </c>
      <c r="CL23" s="576"/>
      <c r="CM23" s="576"/>
      <c r="CN23" s="676">
        <f>1258-563.7</f>
        <v>694.3</v>
      </c>
      <c r="CO23" s="576"/>
      <c r="CP23" s="576">
        <v>880.6</v>
      </c>
      <c r="CQ23" s="576"/>
      <c r="CR23" s="576"/>
      <c r="CS23" s="576">
        <v>497.7</v>
      </c>
      <c r="CT23" s="576"/>
      <c r="CU23" s="576"/>
      <c r="CV23" s="576"/>
      <c r="CW23" s="576"/>
      <c r="CX23" s="576"/>
      <c r="CY23" s="576"/>
      <c r="CZ23" s="576"/>
      <c r="DA23" s="576"/>
      <c r="DB23" s="576">
        <v>216.1</v>
      </c>
      <c r="DC23" s="650"/>
      <c r="DD23" s="572">
        <f t="shared" si="10"/>
        <v>2288.6999999999998</v>
      </c>
      <c r="DE23" s="645">
        <f t="shared" si="9"/>
        <v>2288.6999999999998</v>
      </c>
      <c r="DF23" s="651" t="e">
        <f>IF(DE23&lt;=0,0,#REF!/DE23)</f>
        <v>#REF!</v>
      </c>
      <c r="DG23" s="647">
        <f>DE23-SUM(coal!FE22:FH22)</f>
        <v>0</v>
      </c>
      <c r="DH23" s="648">
        <f t="shared" si="3"/>
        <v>0</v>
      </c>
      <c r="DI23" s="648">
        <f t="shared" si="18"/>
        <v>0</v>
      </c>
      <c r="DJ23" s="648">
        <f t="shared" si="18"/>
        <v>0</v>
      </c>
      <c r="DK23" s="648">
        <f t="shared" si="18"/>
        <v>0</v>
      </c>
      <c r="DL23" s="648">
        <f t="shared" si="18"/>
        <v>0</v>
      </c>
      <c r="DM23" s="648">
        <f t="shared" si="18"/>
        <v>0</v>
      </c>
      <c r="DN23" s="648">
        <f t="shared" si="18"/>
        <v>0</v>
      </c>
      <c r="DO23" s="648">
        <f t="shared" si="18"/>
        <v>0</v>
      </c>
      <c r="DP23" s="648">
        <f t="shared" si="18"/>
        <v>0</v>
      </c>
      <c r="DQ23" s="648">
        <f t="shared" si="18"/>
        <v>0</v>
      </c>
      <c r="DR23" s="648">
        <f t="shared" si="18"/>
        <v>0</v>
      </c>
      <c r="DS23" s="648">
        <f t="shared" si="5"/>
        <v>0</v>
      </c>
      <c r="DT23" s="648">
        <f t="shared" si="5"/>
        <v>0</v>
      </c>
      <c r="DU23" s="648">
        <f t="shared" si="5"/>
        <v>0</v>
      </c>
      <c r="DV23" s="648">
        <f t="shared" si="5"/>
        <v>0</v>
      </c>
      <c r="DW23" s="648">
        <f t="shared" si="18"/>
        <v>0</v>
      </c>
      <c r="DX23" s="648">
        <f t="shared" si="18"/>
        <v>0</v>
      </c>
      <c r="DY23" s="648">
        <f t="shared" si="18"/>
        <v>0</v>
      </c>
      <c r="DZ23" s="648"/>
      <c r="EA23" s="648"/>
      <c r="EB23" s="648">
        <f t="shared" si="18"/>
        <v>0</v>
      </c>
      <c r="EC23" s="648">
        <f t="shared" si="18"/>
        <v>0</v>
      </c>
      <c r="ED23" s="648"/>
      <c r="EE23" s="648"/>
      <c r="EF23" s="648">
        <f t="shared" si="18"/>
        <v>0</v>
      </c>
      <c r="EG23" s="648">
        <f t="shared" si="18"/>
        <v>0</v>
      </c>
      <c r="EH23" s="648">
        <f t="shared" si="18"/>
        <v>0</v>
      </c>
      <c r="EI23" s="648">
        <f t="shared" si="18"/>
        <v>0</v>
      </c>
      <c r="EJ23" s="648">
        <f t="shared" si="18"/>
        <v>0</v>
      </c>
      <c r="EK23" s="648">
        <f t="shared" si="18"/>
        <v>0</v>
      </c>
      <c r="EL23" s="648">
        <f t="shared" si="18"/>
        <v>0</v>
      </c>
      <c r="EM23" s="648">
        <f t="shared" si="18"/>
        <v>0</v>
      </c>
      <c r="EN23" s="648">
        <f t="shared" si="18"/>
        <v>0</v>
      </c>
      <c r="EO23" s="575">
        <f t="shared" si="6"/>
        <v>0</v>
      </c>
      <c r="EP23" s="625">
        <f t="shared" si="7"/>
        <v>0</v>
      </c>
      <c r="EQ23" s="574"/>
      <c r="ER23" s="574"/>
      <c r="ES23" s="575">
        <f t="shared" si="12"/>
        <v>0</v>
      </c>
      <c r="ET23" s="574"/>
      <c r="EU23" s="574"/>
      <c r="EV23" s="574"/>
      <c r="EW23" s="574"/>
      <c r="EX23" s="575">
        <f t="shared" si="8"/>
        <v>0</v>
      </c>
      <c r="EY23" s="574"/>
      <c r="EZ23" s="574"/>
      <c r="FA23" s="625">
        <f t="shared" si="13"/>
        <v>0</v>
      </c>
    </row>
    <row r="24" spans="1:157" s="625" customFormat="1" ht="11.15" customHeight="1">
      <c r="B24" s="596">
        <f t="shared" si="14"/>
        <v>45155</v>
      </c>
      <c r="C24" s="641"/>
      <c r="D24" s="641"/>
      <c r="E24" s="641"/>
      <c r="F24" s="641"/>
      <c r="G24" s="641"/>
      <c r="H24" s="641"/>
      <c r="I24" s="641"/>
      <c r="J24" s="641"/>
      <c r="K24" s="641"/>
      <c r="L24" s="641"/>
      <c r="M24" s="641"/>
      <c r="N24" s="641"/>
      <c r="O24" s="641"/>
      <c r="P24" s="641"/>
      <c r="Q24" s="641"/>
      <c r="R24" s="641"/>
      <c r="S24" s="641"/>
      <c r="T24" s="641"/>
      <c r="U24" s="641"/>
      <c r="V24" s="641"/>
      <c r="W24" s="641"/>
      <c r="X24" s="641"/>
      <c r="Y24" s="641"/>
      <c r="Z24" s="641"/>
      <c r="AA24" s="641"/>
      <c r="AB24" s="641"/>
      <c r="AC24" s="641"/>
      <c r="AD24" s="641"/>
      <c r="AE24" s="641"/>
      <c r="AF24" s="641"/>
      <c r="AG24" s="575">
        <f t="shared" si="15"/>
        <v>0</v>
      </c>
      <c r="AH24" s="641"/>
      <c r="AI24" s="641"/>
      <c r="AJ24" s="641"/>
      <c r="AK24" s="641"/>
      <c r="AL24" s="641"/>
      <c r="AM24" s="641"/>
      <c r="AN24" s="641"/>
      <c r="AO24" s="641"/>
      <c r="AP24" s="641"/>
      <c r="AQ24" s="641"/>
      <c r="AR24" s="641"/>
      <c r="AS24" s="641"/>
      <c r="AT24" s="641"/>
      <c r="AU24" s="641"/>
      <c r="AV24" s="641"/>
      <c r="AW24" s="641"/>
      <c r="AX24" s="641"/>
      <c r="AY24" s="641"/>
      <c r="AZ24" s="641"/>
      <c r="BA24" s="641"/>
      <c r="BB24" s="641"/>
      <c r="BC24" s="641"/>
      <c r="BD24" s="641"/>
      <c r="BE24" s="641"/>
      <c r="BF24" s="641"/>
      <c r="BG24" s="641"/>
      <c r="BH24" s="641"/>
      <c r="BI24" s="641"/>
      <c r="BJ24" s="641"/>
      <c r="BK24" s="641"/>
      <c r="BL24" s="641"/>
      <c r="BM24" s="641"/>
      <c r="BN24" s="641"/>
      <c r="BO24" s="641"/>
      <c r="BP24" s="641"/>
      <c r="BQ24" s="575">
        <f>SUM(AH24:BP24)</f>
        <v>0</v>
      </c>
      <c r="BR24" s="641"/>
      <c r="BS24" s="641"/>
      <c r="BT24" s="641"/>
      <c r="BU24" s="641"/>
      <c r="BV24" s="641"/>
      <c r="BW24" s="641"/>
      <c r="BX24" s="641"/>
      <c r="BY24" s="641"/>
      <c r="BZ24" s="641"/>
      <c r="CA24" s="641"/>
      <c r="CB24" s="641"/>
      <c r="CC24" s="641"/>
      <c r="CD24" s="641"/>
      <c r="CE24" s="641"/>
      <c r="CF24" s="641"/>
      <c r="CG24" s="641"/>
      <c r="CH24" s="641"/>
      <c r="CI24" s="641"/>
      <c r="CJ24" s="641"/>
      <c r="CK24" s="642">
        <f t="shared" si="17"/>
        <v>0</v>
      </c>
      <c r="CL24" s="576"/>
      <c r="CM24" s="576"/>
      <c r="CN24" s="576"/>
      <c r="CO24" s="576"/>
      <c r="CP24" s="576"/>
      <c r="CQ24" s="576"/>
      <c r="CR24" s="576"/>
      <c r="CS24" s="576">
        <v>0</v>
      </c>
      <c r="CT24" s="576"/>
      <c r="CU24" s="576"/>
      <c r="CV24" s="576"/>
      <c r="CW24" s="576"/>
      <c r="CX24" s="576"/>
      <c r="CY24" s="576"/>
      <c r="CZ24" s="576"/>
      <c r="DA24" s="576"/>
      <c r="DB24" s="576"/>
      <c r="DC24" s="650"/>
      <c r="DD24" s="572">
        <f>SUM(CL24:DC24)</f>
        <v>0</v>
      </c>
      <c r="DE24" s="645">
        <f t="shared" si="9"/>
        <v>0</v>
      </c>
      <c r="DF24" s="651">
        <f>IF(DE24&lt;=0,0,#REF!/DE24)</f>
        <v>0</v>
      </c>
      <c r="DG24" s="647">
        <f>DE24-SUM(coal!FE23:FH23)</f>
        <v>0</v>
      </c>
      <c r="DH24" s="648">
        <f t="shared" si="3"/>
        <v>0</v>
      </c>
      <c r="DI24" s="648">
        <f t="shared" ref="DI24:DR26" si="19">SUMIF($C$7:$BP$7,DI$7,$C24:$BP24)</f>
        <v>0</v>
      </c>
      <c r="DJ24" s="648">
        <f t="shared" si="19"/>
        <v>0</v>
      </c>
      <c r="DK24" s="648">
        <f t="shared" si="19"/>
        <v>0</v>
      </c>
      <c r="DL24" s="648">
        <f t="shared" si="19"/>
        <v>0</v>
      </c>
      <c r="DM24" s="648">
        <f t="shared" si="19"/>
        <v>0</v>
      </c>
      <c r="DN24" s="648">
        <f t="shared" si="19"/>
        <v>0</v>
      </c>
      <c r="DO24" s="648">
        <f t="shared" si="19"/>
        <v>0</v>
      </c>
      <c r="DP24" s="648">
        <f t="shared" si="19"/>
        <v>0</v>
      </c>
      <c r="DQ24" s="648">
        <f t="shared" si="19"/>
        <v>0</v>
      </c>
      <c r="DR24" s="648">
        <f t="shared" si="19"/>
        <v>0</v>
      </c>
      <c r="DS24" s="648">
        <f t="shared" si="5"/>
        <v>0</v>
      </c>
      <c r="DT24" s="648">
        <f t="shared" si="5"/>
        <v>0</v>
      </c>
      <c r="DU24" s="648">
        <f t="shared" si="5"/>
        <v>0</v>
      </c>
      <c r="DV24" s="648">
        <f t="shared" si="5"/>
        <v>0</v>
      </c>
      <c r="DW24" s="648">
        <f t="shared" ref="DW24:DY26" si="20">SUMIF($C$7:$BP$7,DW$7,$C24:$BP24)</f>
        <v>0</v>
      </c>
      <c r="DX24" s="648">
        <f t="shared" si="20"/>
        <v>0</v>
      </c>
      <c r="DY24" s="648">
        <f t="shared" si="20"/>
        <v>0</v>
      </c>
      <c r="DZ24" s="648"/>
      <c r="EA24" s="648"/>
      <c r="EB24" s="648">
        <f t="shared" ref="EB24:EC26" si="21">SUMIF($C$7:$BP$7,EB$7,$C24:$BP24)</f>
        <v>0</v>
      </c>
      <c r="EC24" s="648">
        <f t="shared" si="21"/>
        <v>0</v>
      </c>
      <c r="ED24" s="648"/>
      <c r="EE24" s="648"/>
      <c r="EF24" s="648">
        <f t="shared" ref="EF24:EN26" si="22">SUMIF($C$7:$BP$7,EF$7,$C24:$BP24)</f>
        <v>0</v>
      </c>
      <c r="EG24" s="648">
        <f t="shared" si="22"/>
        <v>0</v>
      </c>
      <c r="EH24" s="648">
        <f t="shared" si="22"/>
        <v>0</v>
      </c>
      <c r="EI24" s="648">
        <f t="shared" si="22"/>
        <v>0</v>
      </c>
      <c r="EJ24" s="648">
        <f t="shared" si="22"/>
        <v>0</v>
      </c>
      <c r="EK24" s="648">
        <f t="shared" si="22"/>
        <v>0</v>
      </c>
      <c r="EL24" s="648">
        <f t="shared" si="22"/>
        <v>0</v>
      </c>
      <c r="EM24" s="648">
        <f t="shared" si="22"/>
        <v>0</v>
      </c>
      <c r="EN24" s="648">
        <f t="shared" si="22"/>
        <v>0</v>
      </c>
      <c r="EO24" s="575">
        <f>SUM(DH24:EN24)</f>
        <v>0</v>
      </c>
      <c r="EP24" s="625">
        <f>EO24-AG24-BQ24</f>
        <v>0</v>
      </c>
      <c r="EQ24" s="574"/>
      <c r="ER24" s="574"/>
      <c r="ES24" s="575">
        <f>EQ24+ER24</f>
        <v>0</v>
      </c>
      <c r="ET24" s="574"/>
      <c r="EU24" s="574"/>
      <c r="EV24" s="574"/>
      <c r="EW24" s="574"/>
      <c r="EX24" s="575">
        <f>SUM(ET24:EW24)</f>
        <v>0</v>
      </c>
      <c r="EY24" s="574"/>
      <c r="EZ24" s="574"/>
      <c r="FA24" s="625">
        <f>SUM(BR24:BT24,CA24)</f>
        <v>0</v>
      </c>
    </row>
    <row r="25" spans="1:157" s="625" customFormat="1" ht="11.15" customHeight="1">
      <c r="B25" s="596">
        <f t="shared" si="14"/>
        <v>45156</v>
      </c>
      <c r="C25" s="641"/>
      <c r="D25" s="641"/>
      <c r="E25" s="641"/>
      <c r="F25" s="641"/>
      <c r="G25" s="641"/>
      <c r="H25" s="641"/>
      <c r="I25" s="641"/>
      <c r="J25" s="641"/>
      <c r="K25" s="641"/>
      <c r="L25" s="641"/>
      <c r="M25" s="641"/>
      <c r="N25" s="641"/>
      <c r="O25" s="641"/>
      <c r="P25" s="641"/>
      <c r="Q25" s="641"/>
      <c r="R25" s="641"/>
      <c r="S25" s="641"/>
      <c r="T25" s="641"/>
      <c r="U25" s="641"/>
      <c r="V25" s="641"/>
      <c r="W25" s="641"/>
      <c r="X25" s="641"/>
      <c r="Y25" s="641"/>
      <c r="Z25" s="641"/>
      <c r="AA25" s="641"/>
      <c r="AB25" s="641"/>
      <c r="AC25" s="641"/>
      <c r="AD25" s="641"/>
      <c r="AE25" s="641"/>
      <c r="AF25" s="641"/>
      <c r="AG25" s="575">
        <f t="shared" si="15"/>
        <v>0</v>
      </c>
      <c r="AH25" s="641"/>
      <c r="AI25" s="641"/>
      <c r="AJ25" s="641"/>
      <c r="AK25" s="641"/>
      <c r="AL25" s="641"/>
      <c r="AM25" s="641"/>
      <c r="AN25" s="641"/>
      <c r="AO25" s="641"/>
      <c r="AP25" s="641"/>
      <c r="AQ25" s="641"/>
      <c r="AR25" s="641"/>
      <c r="AS25" s="641"/>
      <c r="AT25" s="641"/>
      <c r="AU25" s="641"/>
      <c r="AV25" s="641"/>
      <c r="AW25" s="641"/>
      <c r="AX25" s="641"/>
      <c r="AY25" s="641"/>
      <c r="AZ25" s="641"/>
      <c r="BA25" s="641"/>
      <c r="BB25" s="641"/>
      <c r="BC25" s="641"/>
      <c r="BD25" s="641"/>
      <c r="BE25" s="641"/>
      <c r="BF25" s="641"/>
      <c r="BG25" s="641"/>
      <c r="BH25" s="641"/>
      <c r="BI25" s="641"/>
      <c r="BJ25" s="641"/>
      <c r="BK25" s="641"/>
      <c r="BL25" s="641"/>
      <c r="BM25" s="641"/>
      <c r="BN25" s="641"/>
      <c r="BO25" s="641"/>
      <c r="BP25" s="641"/>
      <c r="BQ25" s="575">
        <f>SUM(AH25:BP25)</f>
        <v>0</v>
      </c>
      <c r="BR25" s="641"/>
      <c r="BS25" s="641"/>
      <c r="BT25" s="641"/>
      <c r="BU25" s="641"/>
      <c r="BV25" s="641"/>
      <c r="BW25" s="641"/>
      <c r="BX25" s="641"/>
      <c r="BY25" s="641"/>
      <c r="BZ25" s="641"/>
      <c r="CA25" s="641"/>
      <c r="CB25" s="641"/>
      <c r="CC25" s="641"/>
      <c r="CD25" s="641"/>
      <c r="CE25" s="641"/>
      <c r="CF25" s="641"/>
      <c r="CG25" s="641"/>
      <c r="CH25" s="641"/>
      <c r="CI25" s="641"/>
      <c r="CJ25" s="641"/>
      <c r="CK25" s="642">
        <f t="shared" si="17"/>
        <v>0</v>
      </c>
      <c r="CL25" s="576"/>
      <c r="CM25" s="576"/>
      <c r="CN25" s="576"/>
      <c r="CO25" s="576"/>
      <c r="CP25" s="676">
        <f>1461.3-563.7</f>
        <v>897.59999999999991</v>
      </c>
      <c r="CQ25" s="576"/>
      <c r="CR25" s="576"/>
      <c r="CS25" s="576"/>
      <c r="CT25" s="576"/>
      <c r="CU25" s="576"/>
      <c r="CV25" s="576">
        <v>36.5</v>
      </c>
      <c r="CW25" s="576">
        <v>596.1</v>
      </c>
      <c r="CX25" s="576"/>
      <c r="CY25" s="576">
        <v>858.6</v>
      </c>
      <c r="CZ25" s="576"/>
      <c r="DA25" s="576"/>
      <c r="DB25" s="576"/>
      <c r="DC25" s="576"/>
      <c r="DD25" s="572">
        <f>SUM(CL25:DC25)</f>
        <v>2388.7999999999997</v>
      </c>
      <c r="DE25" s="645">
        <f t="shared" si="9"/>
        <v>2388.7999999999997</v>
      </c>
      <c r="DF25" s="651" t="e">
        <f>IF(DE25&lt;=0,0,#REF!/DE25)</f>
        <v>#REF!</v>
      </c>
      <c r="DG25" s="647">
        <f>DE25-SUM(coal!FE24:FH24)</f>
        <v>0</v>
      </c>
      <c r="DH25" s="648">
        <f t="shared" si="3"/>
        <v>0</v>
      </c>
      <c r="DI25" s="648">
        <f t="shared" si="19"/>
        <v>0</v>
      </c>
      <c r="DJ25" s="648">
        <f t="shared" si="19"/>
        <v>0</v>
      </c>
      <c r="DK25" s="648">
        <f t="shared" si="19"/>
        <v>0</v>
      </c>
      <c r="DL25" s="648">
        <f t="shared" si="19"/>
        <v>0</v>
      </c>
      <c r="DM25" s="648">
        <f t="shared" si="19"/>
        <v>0</v>
      </c>
      <c r="DN25" s="648">
        <f t="shared" si="19"/>
        <v>0</v>
      </c>
      <c r="DO25" s="648">
        <f t="shared" si="19"/>
        <v>0</v>
      </c>
      <c r="DP25" s="648">
        <f t="shared" si="19"/>
        <v>0</v>
      </c>
      <c r="DQ25" s="648">
        <f t="shared" si="19"/>
        <v>0</v>
      </c>
      <c r="DR25" s="648">
        <f t="shared" si="19"/>
        <v>0</v>
      </c>
      <c r="DS25" s="648">
        <f t="shared" si="5"/>
        <v>0</v>
      </c>
      <c r="DT25" s="648">
        <f t="shared" si="5"/>
        <v>0</v>
      </c>
      <c r="DU25" s="648">
        <f t="shared" si="5"/>
        <v>0</v>
      </c>
      <c r="DV25" s="648">
        <f t="shared" si="5"/>
        <v>0</v>
      </c>
      <c r="DW25" s="648">
        <f t="shared" si="20"/>
        <v>0</v>
      </c>
      <c r="DX25" s="648">
        <f t="shared" si="20"/>
        <v>0</v>
      </c>
      <c r="DY25" s="648">
        <f t="shared" si="20"/>
        <v>0</v>
      </c>
      <c r="DZ25" s="648"/>
      <c r="EA25" s="648"/>
      <c r="EB25" s="648">
        <f t="shared" si="21"/>
        <v>0</v>
      </c>
      <c r="EC25" s="648">
        <f t="shared" si="21"/>
        <v>0</v>
      </c>
      <c r="ED25" s="648"/>
      <c r="EE25" s="648"/>
      <c r="EF25" s="648">
        <f t="shared" si="22"/>
        <v>0</v>
      </c>
      <c r="EG25" s="648">
        <f t="shared" si="22"/>
        <v>0</v>
      </c>
      <c r="EH25" s="648">
        <f t="shared" si="22"/>
        <v>0</v>
      </c>
      <c r="EI25" s="648">
        <f t="shared" si="22"/>
        <v>0</v>
      </c>
      <c r="EJ25" s="648">
        <f t="shared" si="22"/>
        <v>0</v>
      </c>
      <c r="EK25" s="648">
        <f t="shared" si="22"/>
        <v>0</v>
      </c>
      <c r="EL25" s="648">
        <f t="shared" si="22"/>
        <v>0</v>
      </c>
      <c r="EM25" s="648">
        <f t="shared" si="22"/>
        <v>0</v>
      </c>
      <c r="EN25" s="648">
        <f t="shared" si="22"/>
        <v>0</v>
      </c>
      <c r="EO25" s="575">
        <f>SUM(DH25:EN25)</f>
        <v>0</v>
      </c>
      <c r="EP25" s="625">
        <f>EO25-AG25-BQ25</f>
        <v>0</v>
      </c>
      <c r="EQ25" s="574"/>
      <c r="ER25" s="574"/>
      <c r="ES25" s="575">
        <f>EQ25+ER25</f>
        <v>0</v>
      </c>
      <c r="ET25" s="574"/>
      <c r="EU25" s="574"/>
      <c r="EV25" s="574"/>
      <c r="EW25" s="574"/>
      <c r="EX25" s="575">
        <f>SUM(ET25:EW25)</f>
        <v>0</v>
      </c>
      <c r="EY25" s="574"/>
      <c r="EZ25" s="574"/>
      <c r="FA25" s="625">
        <f>SUM(BR25:BT25,CA25)</f>
        <v>0</v>
      </c>
    </row>
    <row r="26" spans="1:157" s="625" customFormat="1" ht="11.15" customHeight="1">
      <c r="B26" s="596">
        <f t="shared" si="14"/>
        <v>45157</v>
      </c>
      <c r="C26" s="641"/>
      <c r="D26" s="641"/>
      <c r="E26" s="641"/>
      <c r="F26" s="641"/>
      <c r="G26" s="641"/>
      <c r="H26" s="641"/>
      <c r="I26" s="641"/>
      <c r="J26" s="641"/>
      <c r="K26" s="641"/>
      <c r="L26" s="641"/>
      <c r="M26" s="641"/>
      <c r="N26" s="641"/>
      <c r="O26" s="641"/>
      <c r="P26" s="641"/>
      <c r="Q26" s="641"/>
      <c r="R26" s="641"/>
      <c r="S26" s="641"/>
      <c r="T26" s="641"/>
      <c r="U26" s="641"/>
      <c r="V26" s="641"/>
      <c r="W26" s="641"/>
      <c r="X26" s="641"/>
      <c r="Y26" s="641"/>
      <c r="Z26" s="641"/>
      <c r="AA26" s="641"/>
      <c r="AB26" s="641"/>
      <c r="AC26" s="641"/>
      <c r="AD26" s="641"/>
      <c r="AE26" s="641"/>
      <c r="AF26" s="641"/>
      <c r="AG26" s="575">
        <f t="shared" si="15"/>
        <v>0</v>
      </c>
      <c r="AH26" s="641"/>
      <c r="AI26" s="641"/>
      <c r="AJ26" s="641"/>
      <c r="AK26" s="641"/>
      <c r="AL26" s="641"/>
      <c r="AM26" s="641"/>
      <c r="AN26" s="641"/>
      <c r="AO26" s="641"/>
      <c r="AP26" s="641"/>
      <c r="AQ26" s="641"/>
      <c r="AR26" s="641"/>
      <c r="AS26" s="641"/>
      <c r="AT26" s="641"/>
      <c r="AU26" s="641"/>
      <c r="AV26" s="641"/>
      <c r="AW26" s="641"/>
      <c r="AX26" s="641"/>
      <c r="AY26" s="641"/>
      <c r="AZ26" s="641"/>
      <c r="BA26" s="641"/>
      <c r="BB26" s="641"/>
      <c r="BC26" s="641"/>
      <c r="BD26" s="641"/>
      <c r="BE26" s="641"/>
      <c r="BF26" s="641"/>
      <c r="BG26" s="641"/>
      <c r="BH26" s="641"/>
      <c r="BI26" s="641"/>
      <c r="BJ26" s="641"/>
      <c r="BK26" s="641"/>
      <c r="BL26" s="641"/>
      <c r="BM26" s="641"/>
      <c r="BN26" s="641"/>
      <c r="BO26" s="641"/>
      <c r="BP26" s="641"/>
      <c r="BQ26" s="575">
        <f t="shared" si="16"/>
        <v>0</v>
      </c>
      <c r="BR26" s="641"/>
      <c r="BS26" s="641"/>
      <c r="BT26" s="641"/>
      <c r="BU26" s="641"/>
      <c r="BV26" s="641"/>
      <c r="BW26" s="641"/>
      <c r="BX26" s="641"/>
      <c r="BY26" s="641"/>
      <c r="BZ26" s="641"/>
      <c r="CA26" s="641"/>
      <c r="CB26" s="641"/>
      <c r="CC26" s="641"/>
      <c r="CD26" s="641"/>
      <c r="CE26" s="641"/>
      <c r="CF26" s="641"/>
      <c r="CG26" s="641"/>
      <c r="CH26" s="641"/>
      <c r="CI26" s="641"/>
      <c r="CJ26" s="641"/>
      <c r="CK26" s="642">
        <f t="shared" si="17"/>
        <v>0</v>
      </c>
      <c r="CL26" s="576"/>
      <c r="CM26" s="576"/>
      <c r="CN26" s="576"/>
      <c r="CO26" s="576"/>
      <c r="CP26" s="576">
        <v>3107.3</v>
      </c>
      <c r="CQ26" s="576"/>
      <c r="CR26" s="576"/>
      <c r="CS26" s="576"/>
      <c r="CT26" s="576"/>
      <c r="CU26" s="576"/>
      <c r="CV26" s="576">
        <v>822.3</v>
      </c>
      <c r="CW26" s="576">
        <v>217.8</v>
      </c>
      <c r="CX26" s="576"/>
      <c r="CY26" s="576"/>
      <c r="CZ26" s="576"/>
      <c r="DA26" s="576"/>
      <c r="DB26" s="576"/>
      <c r="DC26" s="576"/>
      <c r="DD26" s="572">
        <f t="shared" si="10"/>
        <v>4147.4000000000005</v>
      </c>
      <c r="DE26" s="645">
        <f t="shared" si="9"/>
        <v>4147.4000000000005</v>
      </c>
      <c r="DF26" s="651" t="e">
        <f>IF(DE26&lt;=0,0,#REF!/DE26)</f>
        <v>#REF!</v>
      </c>
      <c r="DG26" s="647">
        <f>DE26-SUM(coal!FE25:FH25)</f>
        <v>0</v>
      </c>
      <c r="DH26" s="648">
        <f t="shared" si="3"/>
        <v>0</v>
      </c>
      <c r="DI26" s="648">
        <f t="shared" si="19"/>
        <v>0</v>
      </c>
      <c r="DJ26" s="648">
        <f t="shared" si="19"/>
        <v>0</v>
      </c>
      <c r="DK26" s="648">
        <f t="shared" si="19"/>
        <v>0</v>
      </c>
      <c r="DL26" s="648">
        <f t="shared" si="19"/>
        <v>0</v>
      </c>
      <c r="DM26" s="648">
        <f t="shared" si="19"/>
        <v>0</v>
      </c>
      <c r="DN26" s="648">
        <f t="shared" si="19"/>
        <v>0</v>
      </c>
      <c r="DO26" s="648">
        <f t="shared" si="19"/>
        <v>0</v>
      </c>
      <c r="DP26" s="648">
        <f t="shared" si="19"/>
        <v>0</v>
      </c>
      <c r="DQ26" s="648">
        <f t="shared" si="19"/>
        <v>0</v>
      </c>
      <c r="DR26" s="648">
        <f t="shared" si="19"/>
        <v>0</v>
      </c>
      <c r="DS26" s="648">
        <f t="shared" si="5"/>
        <v>0</v>
      </c>
      <c r="DT26" s="648">
        <f t="shared" si="5"/>
        <v>0</v>
      </c>
      <c r="DU26" s="648">
        <f t="shared" si="5"/>
        <v>0</v>
      </c>
      <c r="DV26" s="648">
        <f t="shared" si="5"/>
        <v>0</v>
      </c>
      <c r="DW26" s="648">
        <f t="shared" si="20"/>
        <v>0</v>
      </c>
      <c r="DX26" s="648">
        <f t="shared" si="20"/>
        <v>0</v>
      </c>
      <c r="DY26" s="648">
        <f t="shared" si="20"/>
        <v>0</v>
      </c>
      <c r="DZ26" s="648"/>
      <c r="EA26" s="648"/>
      <c r="EB26" s="648">
        <f t="shared" si="21"/>
        <v>0</v>
      </c>
      <c r="EC26" s="648">
        <f t="shared" si="21"/>
        <v>0</v>
      </c>
      <c r="ED26" s="648"/>
      <c r="EE26" s="648"/>
      <c r="EF26" s="648">
        <f t="shared" si="22"/>
        <v>0</v>
      </c>
      <c r="EG26" s="648">
        <f t="shared" si="22"/>
        <v>0</v>
      </c>
      <c r="EH26" s="648">
        <f t="shared" si="22"/>
        <v>0</v>
      </c>
      <c r="EI26" s="648">
        <f t="shared" si="22"/>
        <v>0</v>
      </c>
      <c r="EJ26" s="648">
        <f t="shared" si="22"/>
        <v>0</v>
      </c>
      <c r="EK26" s="648">
        <f t="shared" si="22"/>
        <v>0</v>
      </c>
      <c r="EL26" s="648">
        <f t="shared" si="22"/>
        <v>0</v>
      </c>
      <c r="EM26" s="648">
        <f t="shared" si="22"/>
        <v>0</v>
      </c>
      <c r="EN26" s="648">
        <f t="shared" si="22"/>
        <v>0</v>
      </c>
      <c r="EO26" s="575">
        <f t="shared" si="6"/>
        <v>0</v>
      </c>
      <c r="EP26" s="625">
        <f t="shared" si="7"/>
        <v>0</v>
      </c>
      <c r="EQ26" s="574"/>
      <c r="ER26" s="574"/>
      <c r="ES26" s="575">
        <f t="shared" si="12"/>
        <v>0</v>
      </c>
      <c r="ET26" s="574"/>
      <c r="EU26" s="574"/>
      <c r="EV26" s="574"/>
      <c r="EW26" s="574"/>
      <c r="EX26" s="575">
        <f t="shared" si="8"/>
        <v>0</v>
      </c>
      <c r="EY26" s="574"/>
      <c r="EZ26" s="574"/>
      <c r="FA26" s="625">
        <f t="shared" si="13"/>
        <v>0</v>
      </c>
    </row>
    <row r="27" spans="1:157" s="625" customFormat="1" ht="11.15" customHeight="1">
      <c r="A27" s="653"/>
      <c r="B27" s="596">
        <f t="shared" si="14"/>
        <v>45158</v>
      </c>
      <c r="C27" s="641"/>
      <c r="D27" s="641"/>
      <c r="E27" s="641"/>
      <c r="F27" s="641"/>
      <c r="G27" s="641"/>
      <c r="H27" s="641"/>
      <c r="I27" s="641"/>
      <c r="J27" s="641"/>
      <c r="K27" s="641"/>
      <c r="L27" s="641"/>
      <c r="M27" s="641"/>
      <c r="N27" s="641"/>
      <c r="O27" s="641"/>
      <c r="P27" s="641"/>
      <c r="Q27" s="641"/>
      <c r="R27" s="641"/>
      <c r="S27" s="641"/>
      <c r="T27" s="641"/>
      <c r="U27" s="641"/>
      <c r="V27" s="641"/>
      <c r="W27" s="641"/>
      <c r="X27" s="641"/>
      <c r="Y27" s="641"/>
      <c r="Z27" s="641"/>
      <c r="AA27" s="641"/>
      <c r="AB27" s="641"/>
      <c r="AC27" s="641"/>
      <c r="AD27" s="641"/>
      <c r="AE27" s="641"/>
      <c r="AF27" s="641"/>
      <c r="AG27" s="575">
        <f t="shared" si="15"/>
        <v>0</v>
      </c>
      <c r="AH27" s="641"/>
      <c r="AI27" s="641"/>
      <c r="AJ27" s="641"/>
      <c r="AK27" s="641"/>
      <c r="AL27" s="641"/>
      <c r="AM27" s="641"/>
      <c r="AN27" s="641"/>
      <c r="AO27" s="641"/>
      <c r="AP27" s="641"/>
      <c r="AQ27" s="641"/>
      <c r="AR27" s="641"/>
      <c r="AS27" s="641"/>
      <c r="AT27" s="641"/>
      <c r="AU27" s="641"/>
      <c r="AV27" s="641"/>
      <c r="AW27" s="641"/>
      <c r="AX27" s="641"/>
      <c r="AY27" s="641"/>
      <c r="AZ27" s="641"/>
      <c r="BA27" s="641"/>
      <c r="BB27" s="641"/>
      <c r="BC27" s="641"/>
      <c r="BD27" s="641"/>
      <c r="BE27" s="641"/>
      <c r="BF27" s="641"/>
      <c r="BG27" s="641"/>
      <c r="BH27" s="641"/>
      <c r="BI27" s="641"/>
      <c r="BJ27" s="641"/>
      <c r="BK27" s="641"/>
      <c r="BL27" s="641"/>
      <c r="BM27" s="641"/>
      <c r="BN27" s="641"/>
      <c r="BO27" s="641"/>
      <c r="BP27" s="641"/>
      <c r="BQ27" s="575">
        <f t="shared" si="16"/>
        <v>0</v>
      </c>
      <c r="BR27" s="641"/>
      <c r="BS27" s="641"/>
      <c r="BT27" s="641"/>
      <c r="BU27" s="641"/>
      <c r="BV27" s="641"/>
      <c r="BW27" s="641"/>
      <c r="BX27" s="641"/>
      <c r="BY27" s="641"/>
      <c r="BZ27" s="641"/>
      <c r="CA27" s="641"/>
      <c r="CB27" s="641"/>
      <c r="CC27" s="641"/>
      <c r="CD27" s="641"/>
      <c r="CE27" s="641"/>
      <c r="CF27" s="641"/>
      <c r="CG27" s="641"/>
      <c r="CH27" s="641"/>
      <c r="CI27" s="641"/>
      <c r="CJ27" s="641"/>
      <c r="CK27" s="642">
        <f t="shared" si="17"/>
        <v>0</v>
      </c>
      <c r="CL27" s="576"/>
      <c r="CM27" s="576"/>
      <c r="CN27" s="576"/>
      <c r="CO27" s="576"/>
      <c r="CP27" s="576"/>
      <c r="CQ27" s="576"/>
      <c r="CR27" s="576"/>
      <c r="CS27" s="576"/>
      <c r="CT27" s="576"/>
      <c r="CU27" s="576"/>
      <c r="CV27" s="576"/>
      <c r="CW27" s="576"/>
      <c r="CX27" s="576"/>
      <c r="CY27" s="576"/>
      <c r="CZ27" s="576"/>
      <c r="DA27" s="576"/>
      <c r="DB27" s="576"/>
      <c r="DC27" s="576"/>
      <c r="DD27" s="572">
        <f t="shared" si="10"/>
        <v>0</v>
      </c>
      <c r="DE27" s="645">
        <f t="shared" si="9"/>
        <v>0</v>
      </c>
      <c r="DF27" s="651" t="e">
        <v>#REF!</v>
      </c>
      <c r="DG27" s="647">
        <f>DE27-SUM(coal!FE26:FH26)</f>
        <v>0</v>
      </c>
      <c r="DH27" s="648">
        <v>0</v>
      </c>
      <c r="DI27" s="648">
        <v>0</v>
      </c>
      <c r="DJ27" s="648">
        <v>0</v>
      </c>
      <c r="DK27" s="648">
        <v>0</v>
      </c>
      <c r="DL27" s="648">
        <v>0</v>
      </c>
      <c r="DM27" s="648">
        <v>408</v>
      </c>
      <c r="DN27" s="648">
        <v>0</v>
      </c>
      <c r="DO27" s="648">
        <v>0</v>
      </c>
      <c r="DP27" s="648">
        <v>0</v>
      </c>
      <c r="DQ27" s="648">
        <v>0</v>
      </c>
      <c r="DR27" s="648">
        <v>0</v>
      </c>
      <c r="DS27" s="648">
        <v>0</v>
      </c>
      <c r="DT27" s="648">
        <v>1063</v>
      </c>
      <c r="DU27" s="648">
        <v>0</v>
      </c>
      <c r="DV27" s="648">
        <v>0</v>
      </c>
      <c r="DW27" s="648">
        <v>1150</v>
      </c>
      <c r="DX27" s="648">
        <v>0</v>
      </c>
      <c r="DY27" s="648">
        <v>0</v>
      </c>
      <c r="DZ27" s="648"/>
      <c r="EA27" s="648"/>
      <c r="EB27" s="648">
        <v>0</v>
      </c>
      <c r="EC27" s="648">
        <v>0</v>
      </c>
      <c r="ED27" s="648"/>
      <c r="EE27" s="648"/>
      <c r="EF27" s="648">
        <v>0</v>
      </c>
      <c r="EG27" s="648">
        <v>0</v>
      </c>
      <c r="EH27" s="648">
        <v>0</v>
      </c>
      <c r="EI27" s="648">
        <v>0</v>
      </c>
      <c r="EJ27" s="648">
        <v>0</v>
      </c>
      <c r="EK27" s="648">
        <v>0</v>
      </c>
      <c r="EL27" s="648">
        <v>55</v>
      </c>
      <c r="EM27" s="648">
        <v>0</v>
      </c>
      <c r="EN27" s="648">
        <v>0</v>
      </c>
      <c r="EO27" s="575">
        <v>2676</v>
      </c>
      <c r="EP27" s="625">
        <v>-219</v>
      </c>
      <c r="EQ27" s="574"/>
      <c r="ER27" s="574"/>
      <c r="ES27" s="575">
        <v>0</v>
      </c>
      <c r="ET27" s="574"/>
      <c r="EU27" s="574"/>
      <c r="EV27" s="574"/>
      <c r="EW27" s="574"/>
      <c r="EX27" s="575">
        <v>0</v>
      </c>
      <c r="EY27" s="574"/>
      <c r="EZ27" s="574"/>
      <c r="FA27" s="625">
        <f t="shared" si="13"/>
        <v>0</v>
      </c>
    </row>
    <row r="28" spans="1:157" s="625" customFormat="1" ht="11.15" customHeight="1">
      <c r="B28" s="596">
        <f t="shared" si="14"/>
        <v>45159</v>
      </c>
      <c r="C28" s="641"/>
      <c r="D28" s="641"/>
      <c r="E28" s="641"/>
      <c r="F28" s="641"/>
      <c r="G28" s="641"/>
      <c r="H28" s="641"/>
      <c r="I28" s="641"/>
      <c r="J28" s="641"/>
      <c r="K28" s="641"/>
      <c r="L28" s="641"/>
      <c r="M28" s="641"/>
      <c r="N28" s="641"/>
      <c r="O28" s="641"/>
      <c r="P28" s="641"/>
      <c r="Q28" s="641"/>
      <c r="R28" s="641"/>
      <c r="S28" s="641"/>
      <c r="T28" s="641"/>
      <c r="U28" s="641"/>
      <c r="V28" s="641"/>
      <c r="W28" s="641"/>
      <c r="X28" s="641"/>
      <c r="Y28" s="641"/>
      <c r="Z28" s="641"/>
      <c r="AA28" s="641"/>
      <c r="AB28" s="641"/>
      <c r="AC28" s="641"/>
      <c r="AD28" s="641"/>
      <c r="AE28" s="641"/>
      <c r="AF28" s="641"/>
      <c r="AG28" s="575">
        <f t="shared" si="15"/>
        <v>0</v>
      </c>
      <c r="AH28" s="641"/>
      <c r="AI28" s="641"/>
      <c r="AJ28" s="641"/>
      <c r="AK28" s="641"/>
      <c r="AL28" s="641"/>
      <c r="AM28" s="641"/>
      <c r="AN28" s="641"/>
      <c r="AO28" s="641"/>
      <c r="AP28" s="641"/>
      <c r="AQ28" s="641"/>
      <c r="AR28" s="641"/>
      <c r="AS28" s="641"/>
      <c r="AT28" s="641"/>
      <c r="AU28" s="641"/>
      <c r="AV28" s="641"/>
      <c r="AW28" s="641"/>
      <c r="AX28" s="641"/>
      <c r="AY28" s="641"/>
      <c r="AZ28" s="641"/>
      <c r="BA28" s="641"/>
      <c r="BB28" s="641"/>
      <c r="BC28" s="641"/>
      <c r="BD28" s="641"/>
      <c r="BE28" s="641"/>
      <c r="BF28" s="641"/>
      <c r="BG28" s="641"/>
      <c r="BH28" s="641"/>
      <c r="BI28" s="641"/>
      <c r="BJ28" s="641"/>
      <c r="BK28" s="641"/>
      <c r="BL28" s="641"/>
      <c r="BM28" s="641"/>
      <c r="BN28" s="641"/>
      <c r="BO28" s="641"/>
      <c r="BP28" s="641"/>
      <c r="BQ28" s="575">
        <f t="shared" si="16"/>
        <v>0</v>
      </c>
      <c r="BR28" s="641"/>
      <c r="BS28" s="641"/>
      <c r="BT28" s="641"/>
      <c r="BU28" s="641"/>
      <c r="BV28" s="641"/>
      <c r="BW28" s="641"/>
      <c r="BX28" s="641"/>
      <c r="BY28" s="641"/>
      <c r="BZ28" s="641"/>
      <c r="CA28" s="641"/>
      <c r="CB28" s="641"/>
      <c r="CC28" s="641"/>
      <c r="CD28" s="641"/>
      <c r="CE28" s="641"/>
      <c r="CF28" s="641"/>
      <c r="CG28" s="641"/>
      <c r="CH28" s="641"/>
      <c r="CI28" s="641"/>
      <c r="CJ28" s="641"/>
      <c r="CK28" s="642">
        <f t="shared" si="17"/>
        <v>0</v>
      </c>
      <c r="CL28" s="576"/>
      <c r="CM28" s="576"/>
      <c r="CN28" s="576">
        <v>666.4</v>
      </c>
      <c r="CO28" s="576"/>
      <c r="CP28" s="576">
        <v>1482.2</v>
      </c>
      <c r="CQ28" s="576"/>
      <c r="CR28" s="576"/>
      <c r="CS28" s="576"/>
      <c r="CT28" s="576"/>
      <c r="CU28" s="576"/>
      <c r="CV28" s="576">
        <v>180.5</v>
      </c>
      <c r="CW28" s="576"/>
      <c r="CX28" s="576"/>
      <c r="CY28" s="576"/>
      <c r="CZ28" s="576"/>
      <c r="DA28" s="576"/>
      <c r="DB28" s="576"/>
      <c r="DC28" s="576"/>
      <c r="DD28" s="572">
        <f t="shared" si="10"/>
        <v>2329.1</v>
      </c>
      <c r="DE28" s="645">
        <f t="shared" si="9"/>
        <v>2329.1</v>
      </c>
      <c r="DF28" s="651" t="e">
        <f>IF(DE28&lt;=0,0,#REF!/DE28)</f>
        <v>#REF!</v>
      </c>
      <c r="DG28" s="647">
        <f>DE28-SUM(coal!FE27:FH27)</f>
        <v>0</v>
      </c>
      <c r="DH28" s="648">
        <f t="shared" ref="DH28:EN28" si="23">SUMIF($C$7:$BP$7,DH$7,$C28:$BP28)</f>
        <v>0</v>
      </c>
      <c r="DI28" s="648">
        <f t="shared" si="23"/>
        <v>0</v>
      </c>
      <c r="DJ28" s="648">
        <f t="shared" si="23"/>
        <v>0</v>
      </c>
      <c r="DK28" s="648">
        <f t="shared" si="23"/>
        <v>0</v>
      </c>
      <c r="DL28" s="648">
        <f t="shared" si="23"/>
        <v>0</v>
      </c>
      <c r="DM28" s="648">
        <f t="shared" si="23"/>
        <v>0</v>
      </c>
      <c r="DN28" s="648">
        <f t="shared" si="23"/>
        <v>0</v>
      </c>
      <c r="DO28" s="648">
        <f t="shared" si="23"/>
        <v>0</v>
      </c>
      <c r="DP28" s="648">
        <f t="shared" si="23"/>
        <v>0</v>
      </c>
      <c r="DQ28" s="648">
        <f t="shared" si="23"/>
        <v>0</v>
      </c>
      <c r="DR28" s="648">
        <f t="shared" si="23"/>
        <v>0</v>
      </c>
      <c r="DS28" s="648">
        <f t="shared" si="23"/>
        <v>0</v>
      </c>
      <c r="DT28" s="648">
        <f t="shared" si="23"/>
        <v>0</v>
      </c>
      <c r="DU28" s="648">
        <f t="shared" si="23"/>
        <v>0</v>
      </c>
      <c r="DV28" s="648">
        <f t="shared" si="23"/>
        <v>0</v>
      </c>
      <c r="DW28" s="648">
        <f t="shared" si="23"/>
        <v>0</v>
      </c>
      <c r="DX28" s="648">
        <f t="shared" si="23"/>
        <v>0</v>
      </c>
      <c r="DY28" s="648">
        <f t="shared" si="23"/>
        <v>0</v>
      </c>
      <c r="DZ28" s="648"/>
      <c r="EA28" s="648"/>
      <c r="EB28" s="648">
        <f t="shared" si="23"/>
        <v>0</v>
      </c>
      <c r="EC28" s="648">
        <f t="shared" si="23"/>
        <v>0</v>
      </c>
      <c r="ED28" s="648"/>
      <c r="EE28" s="648"/>
      <c r="EF28" s="648">
        <f t="shared" si="23"/>
        <v>0</v>
      </c>
      <c r="EG28" s="648">
        <f t="shared" si="23"/>
        <v>0</v>
      </c>
      <c r="EH28" s="648">
        <f t="shared" si="23"/>
        <v>0</v>
      </c>
      <c r="EI28" s="648">
        <f t="shared" si="23"/>
        <v>0</v>
      </c>
      <c r="EJ28" s="648">
        <f t="shared" si="23"/>
        <v>0</v>
      </c>
      <c r="EK28" s="648">
        <f t="shared" si="23"/>
        <v>0</v>
      </c>
      <c r="EL28" s="648">
        <f t="shared" si="23"/>
        <v>0</v>
      </c>
      <c r="EM28" s="648">
        <f t="shared" si="23"/>
        <v>0</v>
      </c>
      <c r="EN28" s="648">
        <f t="shared" si="23"/>
        <v>0</v>
      </c>
      <c r="EO28" s="575">
        <f>SUM(DH28:EN28)</f>
        <v>0</v>
      </c>
      <c r="EP28" s="625">
        <f>EO28-AG28-BQ28</f>
        <v>0</v>
      </c>
      <c r="EQ28" s="574"/>
      <c r="ER28" s="574"/>
      <c r="ES28" s="575">
        <f>EQ28+ER28</f>
        <v>0</v>
      </c>
      <c r="ET28" s="574"/>
      <c r="EU28" s="574"/>
      <c r="EV28" s="574"/>
      <c r="EW28" s="574"/>
      <c r="EX28" s="575">
        <f>SUM(ET28:EW28)</f>
        <v>0</v>
      </c>
      <c r="EY28" s="574"/>
      <c r="EZ28" s="574"/>
      <c r="FA28" s="625">
        <f t="shared" si="13"/>
        <v>0</v>
      </c>
    </row>
    <row r="29" spans="1:157" s="625" customFormat="1" ht="11.15" customHeight="1">
      <c r="B29" s="596">
        <f t="shared" si="14"/>
        <v>45160</v>
      </c>
      <c r="C29" s="641"/>
      <c r="D29" s="641"/>
      <c r="E29" s="641"/>
      <c r="F29" s="641"/>
      <c r="G29" s="641"/>
      <c r="H29" s="641"/>
      <c r="I29" s="641"/>
      <c r="J29" s="641"/>
      <c r="K29" s="641"/>
      <c r="L29" s="641"/>
      <c r="M29" s="641"/>
      <c r="N29" s="641"/>
      <c r="O29" s="641"/>
      <c r="P29" s="641"/>
      <c r="Q29" s="641"/>
      <c r="R29" s="641"/>
      <c r="S29" s="641"/>
      <c r="T29" s="641"/>
      <c r="U29" s="641"/>
      <c r="V29" s="641"/>
      <c r="W29" s="641"/>
      <c r="X29" s="641"/>
      <c r="Y29" s="641"/>
      <c r="Z29" s="641"/>
      <c r="AA29" s="641"/>
      <c r="AB29" s="641"/>
      <c r="AC29" s="641"/>
      <c r="AD29" s="641"/>
      <c r="AE29" s="641"/>
      <c r="AF29" s="641"/>
      <c r="AG29" s="575">
        <f t="shared" si="15"/>
        <v>0</v>
      </c>
      <c r="AH29" s="641"/>
      <c r="AI29" s="641"/>
      <c r="AJ29" s="641"/>
      <c r="AK29" s="641"/>
      <c r="AL29" s="641"/>
      <c r="AM29" s="641"/>
      <c r="AN29" s="641"/>
      <c r="AO29" s="641"/>
      <c r="AP29" s="641"/>
      <c r="AQ29" s="641"/>
      <c r="AR29" s="641"/>
      <c r="AS29" s="641"/>
      <c r="AT29" s="641"/>
      <c r="AU29" s="641"/>
      <c r="AV29" s="641"/>
      <c r="AW29" s="641"/>
      <c r="AX29" s="641"/>
      <c r="AY29" s="641"/>
      <c r="AZ29" s="641"/>
      <c r="BA29" s="641"/>
      <c r="BB29" s="641"/>
      <c r="BC29" s="641"/>
      <c r="BD29" s="641"/>
      <c r="BE29" s="641"/>
      <c r="BF29" s="641"/>
      <c r="BG29" s="641"/>
      <c r="BH29" s="641"/>
      <c r="BI29" s="641"/>
      <c r="BJ29" s="641"/>
      <c r="BK29" s="641"/>
      <c r="BL29" s="641"/>
      <c r="BM29" s="641"/>
      <c r="BN29" s="641"/>
      <c r="BO29" s="641"/>
      <c r="BP29" s="641"/>
      <c r="BQ29" s="575">
        <f t="shared" si="16"/>
        <v>0</v>
      </c>
      <c r="BR29" s="641"/>
      <c r="BS29" s="641"/>
      <c r="BT29" s="641"/>
      <c r="BU29" s="641"/>
      <c r="BV29" s="641"/>
      <c r="BW29" s="641"/>
      <c r="BX29" s="641"/>
      <c r="BY29" s="641"/>
      <c r="BZ29" s="641"/>
      <c r="CA29" s="641"/>
      <c r="CB29" s="641"/>
      <c r="CC29" s="641"/>
      <c r="CD29" s="641"/>
      <c r="CE29" s="641"/>
      <c r="CF29" s="641"/>
      <c r="CG29" s="641"/>
      <c r="CH29" s="641"/>
      <c r="CI29" s="641"/>
      <c r="CJ29" s="641"/>
      <c r="CK29" s="642">
        <f t="shared" si="17"/>
        <v>0</v>
      </c>
      <c r="CL29" s="576"/>
      <c r="CM29" s="576"/>
      <c r="CN29" s="576"/>
      <c r="CO29" s="576"/>
      <c r="CP29" s="576">
        <v>3872.7</v>
      </c>
      <c r="CQ29" s="576"/>
      <c r="CR29" s="576"/>
      <c r="CS29" s="576"/>
      <c r="CT29" s="576">
        <v>838.1</v>
      </c>
      <c r="CU29" s="576"/>
      <c r="CV29" s="576"/>
      <c r="CW29" s="576"/>
      <c r="CX29" s="576"/>
      <c r="CY29" s="576"/>
      <c r="CZ29" s="576"/>
      <c r="DA29" s="576"/>
      <c r="DB29" s="576"/>
      <c r="DC29" s="650"/>
      <c r="DD29" s="572">
        <f t="shared" si="10"/>
        <v>4710.8</v>
      </c>
      <c r="DE29" s="645">
        <f t="shared" si="9"/>
        <v>4710.8</v>
      </c>
      <c r="DF29" s="651" t="e">
        <f>IF(DE29&lt;=0,0,#REF!/DE29)</f>
        <v>#REF!</v>
      </c>
      <c r="DG29" s="647">
        <f>DE29-SUM(coal!FE28:FH28)</f>
        <v>0</v>
      </c>
      <c r="DH29" s="648">
        <f t="shared" si="3"/>
        <v>0</v>
      </c>
      <c r="DI29" s="648">
        <f t="shared" ref="DI29:DR29" si="24">SUMIF($C$7:$BP$7,DI$7,$C29:$BP29)</f>
        <v>0</v>
      </c>
      <c r="DJ29" s="648">
        <f t="shared" si="24"/>
        <v>0</v>
      </c>
      <c r="DK29" s="648">
        <f t="shared" si="24"/>
        <v>0</v>
      </c>
      <c r="DL29" s="648">
        <f t="shared" si="24"/>
        <v>0</v>
      </c>
      <c r="DM29" s="648">
        <f t="shared" si="24"/>
        <v>0</v>
      </c>
      <c r="DN29" s="648">
        <f t="shared" si="24"/>
        <v>0</v>
      </c>
      <c r="DO29" s="648">
        <f t="shared" si="24"/>
        <v>0</v>
      </c>
      <c r="DP29" s="648">
        <f t="shared" si="24"/>
        <v>0</v>
      </c>
      <c r="DQ29" s="648">
        <f t="shared" si="24"/>
        <v>0</v>
      </c>
      <c r="DR29" s="648">
        <f t="shared" si="24"/>
        <v>0</v>
      </c>
      <c r="DS29" s="648">
        <f t="shared" si="5"/>
        <v>0</v>
      </c>
      <c r="DT29" s="648">
        <f t="shared" si="5"/>
        <v>0</v>
      </c>
      <c r="DU29" s="648">
        <f t="shared" si="5"/>
        <v>0</v>
      </c>
      <c r="DV29" s="648">
        <f t="shared" si="5"/>
        <v>0</v>
      </c>
      <c r="DW29" s="648">
        <f>SUMIF($C$7:$BP$7,DW$7,$C29:$BP29)</f>
        <v>0</v>
      </c>
      <c r="DX29" s="648">
        <f>SUMIF($C$7:$BP$7,DX$7,$C29:$BP29)</f>
        <v>0</v>
      </c>
      <c r="DY29" s="648">
        <f>SUMIF($C$7:$BP$7,DY$7,$C29:$BP29)</f>
        <v>0</v>
      </c>
      <c r="DZ29" s="648"/>
      <c r="EA29" s="648"/>
      <c r="EB29" s="648">
        <f>SUMIF($C$7:$BP$7,EB$7,$C29:$BP29)</f>
        <v>0</v>
      </c>
      <c r="EC29" s="648">
        <f>SUMIF($C$7:$BP$7,EC$7,$C29:$BP29)</f>
        <v>0</v>
      </c>
      <c r="ED29" s="648"/>
      <c r="EE29" s="648"/>
      <c r="EF29" s="648">
        <f t="shared" ref="EF29:EN29" si="25">SUMIF($C$7:$BP$7,EF$7,$C29:$BP29)</f>
        <v>0</v>
      </c>
      <c r="EG29" s="648">
        <f t="shared" si="25"/>
        <v>0</v>
      </c>
      <c r="EH29" s="648">
        <f t="shared" si="25"/>
        <v>0</v>
      </c>
      <c r="EI29" s="648">
        <f t="shared" si="25"/>
        <v>0</v>
      </c>
      <c r="EJ29" s="648">
        <f t="shared" si="25"/>
        <v>0</v>
      </c>
      <c r="EK29" s="648">
        <f t="shared" si="25"/>
        <v>0</v>
      </c>
      <c r="EL29" s="648">
        <f t="shared" si="25"/>
        <v>0</v>
      </c>
      <c r="EM29" s="648">
        <f t="shared" si="25"/>
        <v>0</v>
      </c>
      <c r="EN29" s="648">
        <f t="shared" si="25"/>
        <v>0</v>
      </c>
      <c r="EO29" s="575">
        <f t="shared" si="6"/>
        <v>0</v>
      </c>
      <c r="EP29" s="625">
        <f t="shared" si="7"/>
        <v>0</v>
      </c>
      <c r="EQ29" s="574"/>
      <c r="ER29" s="574"/>
      <c r="ES29" s="575">
        <f t="shared" si="12"/>
        <v>0</v>
      </c>
      <c r="ET29" s="574"/>
      <c r="EU29" s="574"/>
      <c r="EV29" s="574"/>
      <c r="EW29" s="574"/>
      <c r="EX29" s="575">
        <f t="shared" si="8"/>
        <v>0</v>
      </c>
      <c r="EY29" s="574"/>
      <c r="EZ29" s="574"/>
      <c r="FA29" s="625">
        <f t="shared" si="13"/>
        <v>0</v>
      </c>
    </row>
    <row r="30" spans="1:157" s="625" customFormat="1" ht="11.15" customHeight="1">
      <c r="B30" s="596">
        <f t="shared" si="14"/>
        <v>45161</v>
      </c>
      <c r="C30" s="641"/>
      <c r="D30" s="641"/>
      <c r="E30" s="641"/>
      <c r="F30" s="641"/>
      <c r="G30" s="641"/>
      <c r="H30" s="641"/>
      <c r="I30" s="641"/>
      <c r="J30" s="641"/>
      <c r="K30" s="641"/>
      <c r="L30" s="641"/>
      <c r="M30" s="641"/>
      <c r="N30" s="641"/>
      <c r="O30" s="641"/>
      <c r="P30" s="641"/>
      <c r="Q30" s="641"/>
      <c r="R30" s="641"/>
      <c r="S30" s="641"/>
      <c r="T30" s="641"/>
      <c r="U30" s="641"/>
      <c r="V30" s="641"/>
      <c r="W30" s="641"/>
      <c r="X30" s="641"/>
      <c r="Y30" s="641"/>
      <c r="Z30" s="641"/>
      <c r="AA30" s="641"/>
      <c r="AB30" s="641"/>
      <c r="AC30" s="641"/>
      <c r="AD30" s="641"/>
      <c r="AE30" s="641"/>
      <c r="AF30" s="641"/>
      <c r="AG30" s="575">
        <f t="shared" si="15"/>
        <v>0</v>
      </c>
      <c r="AH30" s="641"/>
      <c r="AI30" s="641"/>
      <c r="AJ30" s="641"/>
      <c r="AK30" s="641"/>
      <c r="AL30" s="641"/>
      <c r="AM30" s="641"/>
      <c r="AN30" s="641"/>
      <c r="AO30" s="641"/>
      <c r="AP30" s="641"/>
      <c r="AQ30" s="641"/>
      <c r="AR30" s="641"/>
      <c r="AS30" s="641"/>
      <c r="AT30" s="641"/>
      <c r="AU30" s="641"/>
      <c r="AV30" s="641"/>
      <c r="AW30" s="641"/>
      <c r="AX30" s="641"/>
      <c r="AY30" s="641"/>
      <c r="AZ30" s="641"/>
      <c r="BA30" s="641"/>
      <c r="BB30" s="641"/>
      <c r="BC30" s="641"/>
      <c r="BD30" s="641"/>
      <c r="BE30" s="641"/>
      <c r="BF30" s="641"/>
      <c r="BG30" s="641"/>
      <c r="BH30" s="641"/>
      <c r="BI30" s="641"/>
      <c r="BJ30" s="641"/>
      <c r="BK30" s="641"/>
      <c r="BL30" s="641"/>
      <c r="BM30" s="641"/>
      <c r="BN30" s="641"/>
      <c r="BO30" s="641"/>
      <c r="BP30" s="641"/>
      <c r="BQ30" s="575">
        <f t="shared" si="16"/>
        <v>0</v>
      </c>
      <c r="BR30" s="641"/>
      <c r="BS30" s="641"/>
      <c r="BT30" s="641"/>
      <c r="BU30" s="641"/>
      <c r="BV30" s="641"/>
      <c r="BW30" s="641"/>
      <c r="BX30" s="641"/>
      <c r="BY30" s="641"/>
      <c r="BZ30" s="641"/>
      <c r="CA30" s="641"/>
      <c r="CB30" s="641"/>
      <c r="CC30" s="641"/>
      <c r="CD30" s="641"/>
      <c r="CE30" s="641"/>
      <c r="CF30" s="641"/>
      <c r="CG30" s="641"/>
      <c r="CH30" s="641"/>
      <c r="CI30" s="641"/>
      <c r="CJ30" s="641"/>
      <c r="CK30" s="642">
        <f t="shared" si="17"/>
        <v>0</v>
      </c>
      <c r="CL30" s="576"/>
      <c r="CM30" s="576"/>
      <c r="CN30" s="576"/>
      <c r="CO30" s="576"/>
      <c r="CP30" s="576">
        <v>3648.3</v>
      </c>
      <c r="CQ30" s="576">
        <v>110.2</v>
      </c>
      <c r="CR30" s="576">
        <v>34.4</v>
      </c>
      <c r="CS30" s="576"/>
      <c r="CT30" s="576"/>
      <c r="CU30" s="576"/>
      <c r="CV30" s="576"/>
      <c r="CW30" s="576"/>
      <c r="CX30" s="576"/>
      <c r="CY30" s="576"/>
      <c r="CZ30" s="576"/>
      <c r="DA30" s="576"/>
      <c r="DB30" s="576"/>
      <c r="DC30" s="650"/>
      <c r="DD30" s="572">
        <f t="shared" si="10"/>
        <v>3792.9</v>
      </c>
      <c r="DE30" s="645">
        <f t="shared" si="9"/>
        <v>3792.9</v>
      </c>
      <c r="DF30" s="651" t="e">
        <f>IF(DE30&lt;=0,0,#REF!/DE30)</f>
        <v>#REF!</v>
      </c>
      <c r="DG30" s="647">
        <f>DE30-SUM(coal!FE29:FH29)</f>
        <v>0</v>
      </c>
      <c r="DH30" s="648">
        <f t="shared" si="3"/>
        <v>0</v>
      </c>
      <c r="DI30" s="648">
        <f t="shared" ref="DI30:DQ30" si="26">SUMIF($C$7:$BP$7,DI$7,$C30:$BP30)</f>
        <v>0</v>
      </c>
      <c r="DJ30" s="648">
        <f t="shared" si="26"/>
        <v>0</v>
      </c>
      <c r="DK30" s="648">
        <f t="shared" si="26"/>
        <v>0</v>
      </c>
      <c r="DL30" s="648">
        <f t="shared" si="26"/>
        <v>0</v>
      </c>
      <c r="DM30" s="648">
        <f t="shared" si="26"/>
        <v>0</v>
      </c>
      <c r="DN30" s="648">
        <f t="shared" si="26"/>
        <v>0</v>
      </c>
      <c r="DO30" s="648">
        <f t="shared" si="26"/>
        <v>0</v>
      </c>
      <c r="DP30" s="648">
        <f t="shared" si="26"/>
        <v>0</v>
      </c>
      <c r="DQ30" s="648">
        <f t="shared" si="26"/>
        <v>0</v>
      </c>
      <c r="DR30" s="648">
        <f t="shared" ref="DI30:EN37" si="27">SUMIF($C$7:$BP$7,DR$7,$C30:$BP30)</f>
        <v>0</v>
      </c>
      <c r="DS30" s="648">
        <f t="shared" si="5"/>
        <v>0</v>
      </c>
      <c r="DT30" s="648">
        <f t="shared" si="5"/>
        <v>0</v>
      </c>
      <c r="DU30" s="648">
        <f t="shared" si="5"/>
        <v>0</v>
      </c>
      <c r="DV30" s="648">
        <f t="shared" si="5"/>
        <v>0</v>
      </c>
      <c r="DW30" s="648">
        <f t="shared" si="27"/>
        <v>0</v>
      </c>
      <c r="DX30" s="648">
        <f t="shared" si="27"/>
        <v>0</v>
      </c>
      <c r="DY30" s="648">
        <f t="shared" si="27"/>
        <v>0</v>
      </c>
      <c r="DZ30" s="648"/>
      <c r="EA30" s="648"/>
      <c r="EB30" s="648">
        <f t="shared" si="27"/>
        <v>0</v>
      </c>
      <c r="EC30" s="648">
        <f t="shared" si="27"/>
        <v>0</v>
      </c>
      <c r="ED30" s="648"/>
      <c r="EE30" s="648"/>
      <c r="EF30" s="648">
        <f t="shared" si="27"/>
        <v>0</v>
      </c>
      <c r="EG30" s="648">
        <f t="shared" si="27"/>
        <v>0</v>
      </c>
      <c r="EH30" s="648">
        <f t="shared" si="27"/>
        <v>0</v>
      </c>
      <c r="EI30" s="648">
        <f t="shared" si="27"/>
        <v>0</v>
      </c>
      <c r="EJ30" s="648">
        <f t="shared" si="27"/>
        <v>0</v>
      </c>
      <c r="EK30" s="648">
        <f t="shared" si="27"/>
        <v>0</v>
      </c>
      <c r="EL30" s="648">
        <f t="shared" si="27"/>
        <v>0</v>
      </c>
      <c r="EM30" s="648">
        <f t="shared" si="27"/>
        <v>0</v>
      </c>
      <c r="EN30" s="648">
        <f t="shared" si="27"/>
        <v>0</v>
      </c>
      <c r="EO30" s="575">
        <f t="shared" si="6"/>
        <v>0</v>
      </c>
      <c r="EP30" s="625">
        <f t="shared" si="7"/>
        <v>0</v>
      </c>
      <c r="EQ30" s="574"/>
      <c r="ER30" s="574"/>
      <c r="ES30" s="575">
        <f t="shared" si="12"/>
        <v>0</v>
      </c>
      <c r="ET30" s="574"/>
      <c r="EU30" s="574"/>
      <c r="EV30" s="574"/>
      <c r="EW30" s="574"/>
      <c r="EX30" s="575">
        <f t="shared" si="8"/>
        <v>0</v>
      </c>
      <c r="EY30" s="574"/>
      <c r="EZ30" s="574"/>
      <c r="FA30" s="625">
        <f t="shared" si="13"/>
        <v>0</v>
      </c>
    </row>
    <row r="31" spans="1:157" s="625" customFormat="1" ht="11.15" customHeight="1">
      <c r="B31" s="596">
        <f t="shared" si="14"/>
        <v>45162</v>
      </c>
      <c r="C31" s="641"/>
      <c r="D31" s="641"/>
      <c r="E31" s="641"/>
      <c r="F31" s="641"/>
      <c r="G31" s="641"/>
      <c r="H31" s="641"/>
      <c r="I31" s="641"/>
      <c r="J31" s="641"/>
      <c r="K31" s="641"/>
      <c r="L31" s="641"/>
      <c r="M31" s="641"/>
      <c r="N31" s="641"/>
      <c r="O31" s="641"/>
      <c r="P31" s="641"/>
      <c r="Q31" s="641"/>
      <c r="R31" s="641"/>
      <c r="S31" s="641"/>
      <c r="T31" s="641"/>
      <c r="U31" s="641"/>
      <c r="V31" s="641"/>
      <c r="W31" s="641"/>
      <c r="X31" s="641"/>
      <c r="Y31" s="641"/>
      <c r="Z31" s="641"/>
      <c r="AA31" s="641"/>
      <c r="AB31" s="641"/>
      <c r="AC31" s="641"/>
      <c r="AD31" s="641"/>
      <c r="AE31" s="641"/>
      <c r="AF31" s="641"/>
      <c r="AG31" s="575">
        <f t="shared" si="15"/>
        <v>0</v>
      </c>
      <c r="AH31" s="641"/>
      <c r="AI31" s="641"/>
      <c r="AJ31" s="641"/>
      <c r="AK31" s="641"/>
      <c r="AL31" s="641"/>
      <c r="AM31" s="641"/>
      <c r="AN31" s="641"/>
      <c r="AO31" s="641"/>
      <c r="AP31" s="641"/>
      <c r="AQ31" s="641"/>
      <c r="AR31" s="641"/>
      <c r="AS31" s="641"/>
      <c r="AT31" s="641"/>
      <c r="AU31" s="641"/>
      <c r="AV31" s="641"/>
      <c r="AW31" s="641"/>
      <c r="AX31" s="641"/>
      <c r="AY31" s="641"/>
      <c r="AZ31" s="641"/>
      <c r="BA31" s="641"/>
      <c r="BB31" s="641"/>
      <c r="BC31" s="641"/>
      <c r="BD31" s="641"/>
      <c r="BE31" s="641"/>
      <c r="BF31" s="641"/>
      <c r="BG31" s="641"/>
      <c r="BH31" s="641"/>
      <c r="BI31" s="641"/>
      <c r="BJ31" s="641"/>
      <c r="BK31" s="641"/>
      <c r="BL31" s="641"/>
      <c r="BM31" s="641"/>
      <c r="BN31" s="641"/>
      <c r="BO31" s="641"/>
      <c r="BP31" s="641"/>
      <c r="BQ31" s="575">
        <f t="shared" si="16"/>
        <v>0</v>
      </c>
      <c r="BR31" s="641"/>
      <c r="BS31" s="641"/>
      <c r="BT31" s="641"/>
      <c r="BU31" s="641"/>
      <c r="BV31" s="641"/>
      <c r="BW31" s="641"/>
      <c r="BX31" s="641"/>
      <c r="BY31" s="641"/>
      <c r="BZ31" s="641"/>
      <c r="CA31" s="641"/>
      <c r="CB31" s="641"/>
      <c r="CC31" s="641"/>
      <c r="CD31" s="641"/>
      <c r="CE31" s="641"/>
      <c r="CF31" s="641"/>
      <c r="CG31" s="641"/>
      <c r="CH31" s="641"/>
      <c r="CI31" s="641"/>
      <c r="CJ31" s="641"/>
      <c r="CK31" s="642">
        <f t="shared" si="17"/>
        <v>0</v>
      </c>
      <c r="CL31" s="576"/>
      <c r="CM31" s="576"/>
      <c r="CN31" s="576">
        <v>155.5</v>
      </c>
      <c r="CO31" s="576"/>
      <c r="CP31" s="576">
        <v>1373.1</v>
      </c>
      <c r="CQ31" s="576"/>
      <c r="CR31" s="576"/>
      <c r="CS31" s="576"/>
      <c r="CT31" s="576"/>
      <c r="CU31" s="576"/>
      <c r="CV31" s="576"/>
      <c r="CW31" s="576"/>
      <c r="CX31" s="576"/>
      <c r="CY31" s="576"/>
      <c r="CZ31" s="576"/>
      <c r="DA31" s="576"/>
      <c r="DB31" s="576"/>
      <c r="DC31" s="650"/>
      <c r="DD31" s="572">
        <f>SUM(CL31:DC31)</f>
        <v>1528.6</v>
      </c>
      <c r="DE31" s="645">
        <f t="shared" si="9"/>
        <v>1528.6</v>
      </c>
      <c r="DF31" s="651" t="e">
        <f>IF(DE31&lt;=0,0,#REF!/DE31)</f>
        <v>#REF!</v>
      </c>
      <c r="DG31" s="647">
        <f>DE31-SUM(coal!FE30:FH30)</f>
        <v>0</v>
      </c>
      <c r="DH31" s="648">
        <f t="shared" si="3"/>
        <v>0</v>
      </c>
      <c r="DI31" s="648">
        <f t="shared" si="27"/>
        <v>0</v>
      </c>
      <c r="DJ31" s="648">
        <f t="shared" si="27"/>
        <v>0</v>
      </c>
      <c r="DK31" s="648">
        <f t="shared" si="27"/>
        <v>0</v>
      </c>
      <c r="DL31" s="648">
        <f t="shared" si="27"/>
        <v>0</v>
      </c>
      <c r="DM31" s="648">
        <f t="shared" si="27"/>
        <v>0</v>
      </c>
      <c r="DN31" s="648">
        <f t="shared" si="27"/>
        <v>0</v>
      </c>
      <c r="DO31" s="648">
        <f t="shared" si="27"/>
        <v>0</v>
      </c>
      <c r="DP31" s="648">
        <f t="shared" si="27"/>
        <v>0</v>
      </c>
      <c r="DQ31" s="648">
        <f t="shared" si="27"/>
        <v>0</v>
      </c>
      <c r="DR31" s="648">
        <f t="shared" si="27"/>
        <v>0</v>
      </c>
      <c r="DS31" s="648">
        <f t="shared" si="5"/>
        <v>0</v>
      </c>
      <c r="DT31" s="648">
        <f t="shared" si="5"/>
        <v>0</v>
      </c>
      <c r="DU31" s="648">
        <f t="shared" si="5"/>
        <v>0</v>
      </c>
      <c r="DV31" s="648">
        <f t="shared" si="5"/>
        <v>0</v>
      </c>
      <c r="DW31" s="648">
        <f t="shared" si="27"/>
        <v>0</v>
      </c>
      <c r="DX31" s="648">
        <f t="shared" si="27"/>
        <v>0</v>
      </c>
      <c r="DY31" s="648">
        <f t="shared" si="27"/>
        <v>0</v>
      </c>
      <c r="DZ31" s="648"/>
      <c r="EA31" s="648"/>
      <c r="EB31" s="648">
        <f t="shared" si="27"/>
        <v>0</v>
      </c>
      <c r="EC31" s="648">
        <f t="shared" si="27"/>
        <v>0</v>
      </c>
      <c r="ED31" s="648"/>
      <c r="EE31" s="648"/>
      <c r="EF31" s="648">
        <f t="shared" si="27"/>
        <v>0</v>
      </c>
      <c r="EG31" s="648">
        <f t="shared" si="27"/>
        <v>0</v>
      </c>
      <c r="EH31" s="648">
        <f t="shared" si="27"/>
        <v>0</v>
      </c>
      <c r="EI31" s="648">
        <f t="shared" si="27"/>
        <v>0</v>
      </c>
      <c r="EJ31" s="648">
        <f t="shared" si="27"/>
        <v>0</v>
      </c>
      <c r="EK31" s="648">
        <f t="shared" si="27"/>
        <v>0</v>
      </c>
      <c r="EL31" s="648">
        <f t="shared" si="27"/>
        <v>0</v>
      </c>
      <c r="EM31" s="648">
        <f t="shared" si="27"/>
        <v>0</v>
      </c>
      <c r="EN31" s="648">
        <f t="shared" si="27"/>
        <v>0</v>
      </c>
      <c r="EO31" s="575">
        <f t="shared" si="6"/>
        <v>0</v>
      </c>
      <c r="EP31" s="625">
        <f t="shared" si="7"/>
        <v>0</v>
      </c>
      <c r="EQ31" s="574"/>
      <c r="ER31" s="574"/>
      <c r="ES31" s="575">
        <f t="shared" si="12"/>
        <v>0</v>
      </c>
      <c r="ET31" s="574"/>
      <c r="EU31" s="574"/>
      <c r="EV31" s="574"/>
      <c r="EW31" s="574"/>
      <c r="EX31" s="575">
        <f t="shared" si="8"/>
        <v>0</v>
      </c>
      <c r="EY31" s="574"/>
      <c r="EZ31" s="574"/>
      <c r="FA31" s="625">
        <f t="shared" si="13"/>
        <v>0</v>
      </c>
    </row>
    <row r="32" spans="1:157" s="625" customFormat="1" ht="11.15" customHeight="1">
      <c r="B32" s="596">
        <f t="shared" si="14"/>
        <v>45163</v>
      </c>
      <c r="C32" s="641"/>
      <c r="D32" s="641"/>
      <c r="E32" s="641"/>
      <c r="F32" s="641"/>
      <c r="G32" s="641"/>
      <c r="H32" s="641"/>
      <c r="I32" s="641"/>
      <c r="J32" s="641"/>
      <c r="K32" s="641"/>
      <c r="L32" s="641"/>
      <c r="M32" s="641"/>
      <c r="N32" s="641"/>
      <c r="O32" s="641"/>
      <c r="P32" s="641"/>
      <c r="Q32" s="641"/>
      <c r="R32" s="641"/>
      <c r="S32" s="641"/>
      <c r="T32" s="641"/>
      <c r="U32" s="641"/>
      <c r="V32" s="641"/>
      <c r="W32" s="641"/>
      <c r="X32" s="641"/>
      <c r="Y32" s="641"/>
      <c r="Z32" s="641"/>
      <c r="AA32" s="641"/>
      <c r="AB32" s="641"/>
      <c r="AC32" s="641"/>
      <c r="AD32" s="641"/>
      <c r="AE32" s="641"/>
      <c r="AF32" s="641"/>
      <c r="AG32" s="575">
        <f t="shared" si="15"/>
        <v>0</v>
      </c>
      <c r="AH32" s="641"/>
      <c r="AI32" s="641"/>
      <c r="AJ32" s="641"/>
      <c r="AK32" s="641"/>
      <c r="AL32" s="641"/>
      <c r="AM32" s="641"/>
      <c r="AN32" s="641"/>
      <c r="AO32" s="641"/>
      <c r="AP32" s="641"/>
      <c r="AQ32" s="641"/>
      <c r="AR32" s="641"/>
      <c r="AS32" s="641"/>
      <c r="AT32" s="641"/>
      <c r="AU32" s="641"/>
      <c r="AV32" s="641"/>
      <c r="AW32" s="641"/>
      <c r="AX32" s="641"/>
      <c r="AY32" s="641"/>
      <c r="AZ32" s="641"/>
      <c r="BA32" s="641"/>
      <c r="BB32" s="641"/>
      <c r="BC32" s="641"/>
      <c r="BD32" s="641"/>
      <c r="BE32" s="641"/>
      <c r="BF32" s="641"/>
      <c r="BG32" s="641"/>
      <c r="BH32" s="641"/>
      <c r="BI32" s="641"/>
      <c r="BJ32" s="641"/>
      <c r="BK32" s="641"/>
      <c r="BL32" s="641"/>
      <c r="BM32" s="641"/>
      <c r="BN32" s="641"/>
      <c r="BO32" s="641"/>
      <c r="BP32" s="641"/>
      <c r="BQ32" s="575">
        <f t="shared" si="16"/>
        <v>0</v>
      </c>
      <c r="BR32" s="641"/>
      <c r="BS32" s="641"/>
      <c r="BT32" s="641"/>
      <c r="BU32" s="641"/>
      <c r="BV32" s="641"/>
      <c r="BW32" s="641"/>
      <c r="BX32" s="641"/>
      <c r="BY32" s="641"/>
      <c r="BZ32" s="641"/>
      <c r="CA32" s="641"/>
      <c r="CB32" s="641"/>
      <c r="CC32" s="641"/>
      <c r="CD32" s="641"/>
      <c r="CE32" s="641"/>
      <c r="CF32" s="641"/>
      <c r="CG32" s="641"/>
      <c r="CH32" s="641"/>
      <c r="CI32" s="641"/>
      <c r="CJ32" s="641"/>
      <c r="CK32" s="642">
        <f t="shared" si="17"/>
        <v>0</v>
      </c>
      <c r="CL32" s="576"/>
      <c r="CM32" s="576"/>
      <c r="CN32" s="576">
        <v>3254.2</v>
      </c>
      <c r="CO32" s="576"/>
      <c r="CP32" s="576">
        <v>2561.1</v>
      </c>
      <c r="CQ32" s="576"/>
      <c r="CR32" s="576"/>
      <c r="CS32" s="576"/>
      <c r="CT32" s="576"/>
      <c r="CU32" s="576"/>
      <c r="CV32" s="576"/>
      <c r="CW32" s="576"/>
      <c r="CX32" s="576"/>
      <c r="CY32" s="576"/>
      <c r="CZ32" s="576"/>
      <c r="DA32" s="576"/>
      <c r="DB32" s="576"/>
      <c r="DC32" s="650"/>
      <c r="DD32" s="572">
        <f t="shared" si="10"/>
        <v>5815.2999999999993</v>
      </c>
      <c r="DE32" s="645">
        <f t="shared" si="9"/>
        <v>5815.2999999999993</v>
      </c>
      <c r="DF32" s="651" t="e">
        <f>IF(DE32&lt;=0,0,#REF!/DE32)</f>
        <v>#REF!</v>
      </c>
      <c r="DG32" s="647">
        <f>DE32-SUM(coal!FE31:FH31)</f>
        <v>0</v>
      </c>
      <c r="DH32" s="648">
        <f t="shared" si="3"/>
        <v>0</v>
      </c>
      <c r="DI32" s="648">
        <f t="shared" si="27"/>
        <v>0</v>
      </c>
      <c r="DJ32" s="648">
        <f t="shared" si="27"/>
        <v>0</v>
      </c>
      <c r="DK32" s="648">
        <f t="shared" si="27"/>
        <v>0</v>
      </c>
      <c r="DL32" s="648">
        <f t="shared" si="27"/>
        <v>0</v>
      </c>
      <c r="DM32" s="648">
        <f t="shared" si="27"/>
        <v>0</v>
      </c>
      <c r="DN32" s="648">
        <f t="shared" si="27"/>
        <v>0</v>
      </c>
      <c r="DO32" s="648">
        <f t="shared" si="27"/>
        <v>0</v>
      </c>
      <c r="DP32" s="648">
        <f t="shared" si="27"/>
        <v>0</v>
      </c>
      <c r="DQ32" s="648">
        <f t="shared" si="27"/>
        <v>0</v>
      </c>
      <c r="DR32" s="648">
        <f t="shared" si="27"/>
        <v>0</v>
      </c>
      <c r="DS32" s="648">
        <f t="shared" si="5"/>
        <v>0</v>
      </c>
      <c r="DT32" s="648">
        <f t="shared" si="5"/>
        <v>0</v>
      </c>
      <c r="DU32" s="648">
        <f t="shared" si="5"/>
        <v>0</v>
      </c>
      <c r="DV32" s="648">
        <f t="shared" si="5"/>
        <v>0</v>
      </c>
      <c r="DW32" s="648">
        <f t="shared" si="27"/>
        <v>0</v>
      </c>
      <c r="DX32" s="648">
        <f t="shared" si="27"/>
        <v>0</v>
      </c>
      <c r="DY32" s="648">
        <f t="shared" si="27"/>
        <v>0</v>
      </c>
      <c r="DZ32" s="648"/>
      <c r="EA32" s="648"/>
      <c r="EB32" s="648">
        <f t="shared" si="27"/>
        <v>0</v>
      </c>
      <c r="EC32" s="648">
        <f t="shared" si="27"/>
        <v>0</v>
      </c>
      <c r="ED32" s="648"/>
      <c r="EE32" s="648"/>
      <c r="EF32" s="648">
        <f t="shared" si="27"/>
        <v>0</v>
      </c>
      <c r="EG32" s="648">
        <f t="shared" si="27"/>
        <v>0</v>
      </c>
      <c r="EH32" s="648">
        <f t="shared" si="27"/>
        <v>0</v>
      </c>
      <c r="EI32" s="648">
        <f t="shared" si="27"/>
        <v>0</v>
      </c>
      <c r="EJ32" s="648">
        <f t="shared" si="27"/>
        <v>0</v>
      </c>
      <c r="EK32" s="648">
        <f t="shared" si="27"/>
        <v>0</v>
      </c>
      <c r="EL32" s="648">
        <f t="shared" si="27"/>
        <v>0</v>
      </c>
      <c r="EM32" s="648">
        <f t="shared" si="27"/>
        <v>0</v>
      </c>
      <c r="EN32" s="648">
        <f t="shared" si="27"/>
        <v>0</v>
      </c>
      <c r="EO32" s="575">
        <f t="shared" si="6"/>
        <v>0</v>
      </c>
      <c r="EP32" s="625">
        <f t="shared" si="7"/>
        <v>0</v>
      </c>
      <c r="EQ32" s="574"/>
      <c r="ER32" s="574"/>
      <c r="ES32" s="575">
        <f t="shared" si="12"/>
        <v>0</v>
      </c>
      <c r="ET32" s="574"/>
      <c r="EU32" s="574"/>
      <c r="EV32" s="574"/>
      <c r="EW32" s="574"/>
      <c r="EX32" s="575">
        <f t="shared" si="8"/>
        <v>0</v>
      </c>
      <c r="EY32" s="574"/>
      <c r="EZ32" s="574"/>
      <c r="FA32" s="625">
        <f t="shared" si="13"/>
        <v>0</v>
      </c>
    </row>
    <row r="33" spans="2:158" s="625" customFormat="1" ht="11.15" customHeight="1">
      <c r="B33" s="596">
        <f>B32+1</f>
        <v>45164</v>
      </c>
      <c r="C33" s="641"/>
      <c r="D33" s="641"/>
      <c r="E33" s="641"/>
      <c r="F33" s="641"/>
      <c r="G33" s="641"/>
      <c r="H33" s="641"/>
      <c r="I33" s="641"/>
      <c r="J33" s="641"/>
      <c r="K33" s="641"/>
      <c r="L33" s="641"/>
      <c r="M33" s="641"/>
      <c r="N33" s="641"/>
      <c r="O33" s="641"/>
      <c r="P33" s="641"/>
      <c r="Q33" s="641"/>
      <c r="R33" s="641"/>
      <c r="S33" s="641"/>
      <c r="T33" s="641"/>
      <c r="U33" s="641"/>
      <c r="V33" s="641"/>
      <c r="W33" s="641"/>
      <c r="X33" s="641"/>
      <c r="Y33" s="641"/>
      <c r="Z33" s="641"/>
      <c r="AA33" s="641"/>
      <c r="AB33" s="641"/>
      <c r="AC33" s="641"/>
      <c r="AD33" s="641"/>
      <c r="AE33" s="641"/>
      <c r="AF33" s="641"/>
      <c r="AG33" s="575">
        <f>SUM(C33:AF33)</f>
        <v>0</v>
      </c>
      <c r="AH33" s="641"/>
      <c r="AI33" s="641"/>
      <c r="AJ33" s="641"/>
      <c r="AK33" s="641"/>
      <c r="AL33" s="641"/>
      <c r="AM33" s="641"/>
      <c r="AN33" s="641"/>
      <c r="AO33" s="641"/>
      <c r="AP33" s="641"/>
      <c r="AQ33" s="641"/>
      <c r="AR33" s="641"/>
      <c r="AS33" s="641"/>
      <c r="AT33" s="641"/>
      <c r="AU33" s="641"/>
      <c r="AV33" s="641"/>
      <c r="AW33" s="641"/>
      <c r="AX33" s="641"/>
      <c r="AY33" s="641"/>
      <c r="AZ33" s="641"/>
      <c r="BA33" s="641"/>
      <c r="BB33" s="641"/>
      <c r="BC33" s="641"/>
      <c r="BD33" s="641"/>
      <c r="BE33" s="641"/>
      <c r="BF33" s="641"/>
      <c r="BG33" s="641"/>
      <c r="BH33" s="641"/>
      <c r="BI33" s="641"/>
      <c r="BJ33" s="641"/>
      <c r="BK33" s="641"/>
      <c r="BL33" s="641"/>
      <c r="BM33" s="641"/>
      <c r="BN33" s="641"/>
      <c r="BO33" s="641"/>
      <c r="BP33" s="641"/>
      <c r="BQ33" s="575">
        <f>SUM(AH33:BP33)</f>
        <v>0</v>
      </c>
      <c r="BR33" s="641"/>
      <c r="BS33" s="641"/>
      <c r="BT33" s="641"/>
      <c r="BU33" s="641"/>
      <c r="BV33" s="641"/>
      <c r="BW33" s="641"/>
      <c r="BX33" s="641"/>
      <c r="BY33" s="641"/>
      <c r="BZ33" s="641"/>
      <c r="CA33" s="641"/>
      <c r="CB33" s="641"/>
      <c r="CC33" s="641"/>
      <c r="CD33" s="641"/>
      <c r="CE33" s="641"/>
      <c r="CF33" s="641"/>
      <c r="CG33" s="641"/>
      <c r="CH33" s="641"/>
      <c r="CI33" s="641"/>
      <c r="CJ33" s="641"/>
      <c r="CK33" s="642">
        <f t="shared" si="17"/>
        <v>0</v>
      </c>
      <c r="CL33" s="576"/>
      <c r="CM33" s="576"/>
      <c r="CN33" s="576"/>
      <c r="CO33" s="576"/>
      <c r="CP33" s="576"/>
      <c r="CQ33" s="576"/>
      <c r="CR33" s="576"/>
      <c r="CS33" s="576"/>
      <c r="CT33" s="576"/>
      <c r="CU33" s="576"/>
      <c r="CV33" s="576"/>
      <c r="CW33" s="576"/>
      <c r="CX33" s="576"/>
      <c r="CY33" s="576"/>
      <c r="CZ33" s="576"/>
      <c r="DA33" s="576"/>
      <c r="DB33" s="576"/>
      <c r="DC33" s="650"/>
      <c r="DD33" s="572">
        <f>SUM(CL33:DC33)</f>
        <v>0</v>
      </c>
      <c r="DE33" s="645">
        <f t="shared" si="9"/>
        <v>0</v>
      </c>
      <c r="DF33" s="651">
        <f>IF(DE33&lt;=0,0,#REF!/DE33)</f>
        <v>0</v>
      </c>
      <c r="DG33" s="647">
        <f>DE33-SUM(coal!FE32:FH32)</f>
        <v>0</v>
      </c>
      <c r="DH33" s="648">
        <f t="shared" si="3"/>
        <v>0</v>
      </c>
      <c r="DI33" s="648">
        <f t="shared" si="27"/>
        <v>0</v>
      </c>
      <c r="DJ33" s="648">
        <f t="shared" si="27"/>
        <v>0</v>
      </c>
      <c r="DK33" s="648">
        <f t="shared" si="27"/>
        <v>0</v>
      </c>
      <c r="DL33" s="648">
        <f t="shared" si="27"/>
        <v>0</v>
      </c>
      <c r="DM33" s="648">
        <f t="shared" si="27"/>
        <v>0</v>
      </c>
      <c r="DN33" s="648">
        <f t="shared" si="27"/>
        <v>0</v>
      </c>
      <c r="DO33" s="648">
        <f t="shared" si="27"/>
        <v>0</v>
      </c>
      <c r="DP33" s="648">
        <f t="shared" si="27"/>
        <v>0</v>
      </c>
      <c r="DQ33" s="648">
        <f t="shared" si="27"/>
        <v>0</v>
      </c>
      <c r="DR33" s="648">
        <f t="shared" si="27"/>
        <v>0</v>
      </c>
      <c r="DS33" s="648">
        <f t="shared" si="5"/>
        <v>0</v>
      </c>
      <c r="DT33" s="648">
        <f t="shared" si="5"/>
        <v>0</v>
      </c>
      <c r="DU33" s="648">
        <f t="shared" si="5"/>
        <v>0</v>
      </c>
      <c r="DV33" s="648">
        <f t="shared" si="5"/>
        <v>0</v>
      </c>
      <c r="DW33" s="648">
        <f t="shared" si="27"/>
        <v>0</v>
      </c>
      <c r="DX33" s="648">
        <f t="shared" si="27"/>
        <v>0</v>
      </c>
      <c r="DY33" s="648">
        <f t="shared" si="27"/>
        <v>0</v>
      </c>
      <c r="DZ33" s="648"/>
      <c r="EA33" s="648"/>
      <c r="EB33" s="648">
        <f t="shared" si="27"/>
        <v>0</v>
      </c>
      <c r="EC33" s="648">
        <f t="shared" si="27"/>
        <v>0</v>
      </c>
      <c r="ED33" s="648"/>
      <c r="EE33" s="648"/>
      <c r="EF33" s="648">
        <f t="shared" si="27"/>
        <v>0</v>
      </c>
      <c r="EG33" s="648">
        <f t="shared" si="27"/>
        <v>0</v>
      </c>
      <c r="EH33" s="648">
        <f t="shared" si="27"/>
        <v>0</v>
      </c>
      <c r="EI33" s="648">
        <f t="shared" si="27"/>
        <v>0</v>
      </c>
      <c r="EJ33" s="648">
        <f t="shared" si="27"/>
        <v>0</v>
      </c>
      <c r="EK33" s="648">
        <f t="shared" si="27"/>
        <v>0</v>
      </c>
      <c r="EL33" s="648">
        <f t="shared" si="27"/>
        <v>0</v>
      </c>
      <c r="EM33" s="648">
        <f t="shared" si="27"/>
        <v>0</v>
      </c>
      <c r="EN33" s="648">
        <f t="shared" si="27"/>
        <v>0</v>
      </c>
      <c r="EO33" s="575">
        <f t="shared" si="6"/>
        <v>0</v>
      </c>
      <c r="EP33" s="625">
        <f>EO33-AG33-BQ33</f>
        <v>0</v>
      </c>
      <c r="EQ33" s="574"/>
      <c r="ER33" s="574"/>
      <c r="ES33" s="575">
        <f>EQ33+ER33</f>
        <v>0</v>
      </c>
      <c r="ET33" s="574"/>
      <c r="EU33" s="574"/>
      <c r="EV33" s="574"/>
      <c r="EW33" s="574"/>
      <c r="EX33" s="575">
        <f t="shared" si="8"/>
        <v>0</v>
      </c>
      <c r="EY33" s="574"/>
      <c r="EZ33" s="574"/>
      <c r="FA33" s="625">
        <f t="shared" si="13"/>
        <v>0</v>
      </c>
    </row>
    <row r="34" spans="2:158" s="625" customFormat="1" ht="11.15" customHeight="1">
      <c r="B34" s="596">
        <f t="shared" si="14"/>
        <v>45165</v>
      </c>
      <c r="C34" s="641"/>
      <c r="D34" s="641"/>
      <c r="E34" s="641"/>
      <c r="F34" s="641"/>
      <c r="G34" s="641"/>
      <c r="H34" s="641"/>
      <c r="I34" s="641"/>
      <c r="J34" s="641"/>
      <c r="K34" s="641"/>
      <c r="L34" s="641"/>
      <c r="M34" s="641"/>
      <c r="N34" s="641"/>
      <c r="O34" s="641"/>
      <c r="P34" s="641"/>
      <c r="Q34" s="641"/>
      <c r="R34" s="641"/>
      <c r="S34" s="641"/>
      <c r="T34" s="641"/>
      <c r="U34" s="641"/>
      <c r="V34" s="641"/>
      <c r="W34" s="641"/>
      <c r="X34" s="641"/>
      <c r="Y34" s="641"/>
      <c r="Z34" s="641"/>
      <c r="AA34" s="641"/>
      <c r="AB34" s="641"/>
      <c r="AC34" s="641"/>
      <c r="AD34" s="641"/>
      <c r="AE34" s="641"/>
      <c r="AF34" s="641"/>
      <c r="AG34" s="575">
        <f t="shared" si="15"/>
        <v>0</v>
      </c>
      <c r="AH34" s="641"/>
      <c r="AI34" s="641"/>
      <c r="AJ34" s="641"/>
      <c r="AK34" s="641"/>
      <c r="AL34" s="641"/>
      <c r="AM34" s="641"/>
      <c r="AN34" s="641"/>
      <c r="AO34" s="641"/>
      <c r="AP34" s="641"/>
      <c r="AQ34" s="641"/>
      <c r="AR34" s="641"/>
      <c r="AS34" s="641"/>
      <c r="AT34" s="641"/>
      <c r="AU34" s="641"/>
      <c r="AV34" s="641"/>
      <c r="AW34" s="641"/>
      <c r="AX34" s="641"/>
      <c r="AY34" s="641"/>
      <c r="AZ34" s="641"/>
      <c r="BA34" s="641"/>
      <c r="BB34" s="641"/>
      <c r="BC34" s="641"/>
      <c r="BD34" s="641"/>
      <c r="BE34" s="641"/>
      <c r="BF34" s="641"/>
      <c r="BG34" s="641"/>
      <c r="BH34" s="641"/>
      <c r="BI34" s="641"/>
      <c r="BJ34" s="641"/>
      <c r="BK34" s="641"/>
      <c r="BL34" s="641"/>
      <c r="BM34" s="641"/>
      <c r="BN34" s="641"/>
      <c r="BO34" s="641"/>
      <c r="BP34" s="641"/>
      <c r="BQ34" s="575">
        <f t="shared" si="16"/>
        <v>0</v>
      </c>
      <c r="BR34" s="641"/>
      <c r="BS34" s="641"/>
      <c r="BT34" s="641"/>
      <c r="BU34" s="641"/>
      <c r="BV34" s="641"/>
      <c r="BW34" s="641"/>
      <c r="BX34" s="641"/>
      <c r="BY34" s="641"/>
      <c r="BZ34" s="641"/>
      <c r="CA34" s="641"/>
      <c r="CB34" s="641"/>
      <c r="CC34" s="641"/>
      <c r="CD34" s="641"/>
      <c r="CE34" s="641"/>
      <c r="CF34" s="641"/>
      <c r="CG34" s="641"/>
      <c r="CH34" s="641"/>
      <c r="CI34" s="641"/>
      <c r="CJ34" s="641"/>
      <c r="CK34" s="642">
        <f t="shared" si="17"/>
        <v>0</v>
      </c>
      <c r="CL34" s="576"/>
      <c r="CM34" s="576"/>
      <c r="CN34" s="576"/>
      <c r="CO34" s="576"/>
      <c r="CP34" s="576"/>
      <c r="CQ34" s="576"/>
      <c r="CR34" s="576"/>
      <c r="CS34" s="576"/>
      <c r="CT34" s="576"/>
      <c r="CU34" s="576"/>
      <c r="CV34" s="576"/>
      <c r="CW34" s="576"/>
      <c r="CX34" s="576"/>
      <c r="CY34" s="576"/>
      <c r="CZ34" s="576"/>
      <c r="DA34" s="576"/>
      <c r="DB34" s="576"/>
      <c r="DC34" s="576"/>
      <c r="DD34" s="572">
        <f t="shared" si="10"/>
        <v>0</v>
      </c>
      <c r="DE34" s="645">
        <f t="shared" si="9"/>
        <v>0</v>
      </c>
      <c r="DF34" s="651">
        <f>IF(DE34&lt;=0,0,#REF!/DE34)</f>
        <v>0</v>
      </c>
      <c r="DG34" s="647">
        <f>DE34-SUM(coal!FE33:FH33)</f>
        <v>0</v>
      </c>
      <c r="DH34" s="648">
        <f t="shared" si="3"/>
        <v>0</v>
      </c>
      <c r="DI34" s="648">
        <f t="shared" si="27"/>
        <v>0</v>
      </c>
      <c r="DJ34" s="648">
        <f t="shared" si="27"/>
        <v>0</v>
      </c>
      <c r="DK34" s="648">
        <f t="shared" si="27"/>
        <v>0</v>
      </c>
      <c r="DL34" s="648">
        <f t="shared" si="27"/>
        <v>0</v>
      </c>
      <c r="DM34" s="648">
        <f t="shared" si="27"/>
        <v>0</v>
      </c>
      <c r="DN34" s="648">
        <f t="shared" si="27"/>
        <v>0</v>
      </c>
      <c r="DO34" s="648">
        <f t="shared" si="27"/>
        <v>0</v>
      </c>
      <c r="DP34" s="648">
        <f t="shared" si="27"/>
        <v>0</v>
      </c>
      <c r="DQ34" s="648">
        <f t="shared" si="27"/>
        <v>0</v>
      </c>
      <c r="DR34" s="648">
        <f t="shared" si="27"/>
        <v>0</v>
      </c>
      <c r="DS34" s="648">
        <f t="shared" si="5"/>
        <v>0</v>
      </c>
      <c r="DT34" s="648">
        <f t="shared" si="5"/>
        <v>0</v>
      </c>
      <c r="DU34" s="648">
        <f t="shared" si="5"/>
        <v>0</v>
      </c>
      <c r="DV34" s="648">
        <f t="shared" si="5"/>
        <v>0</v>
      </c>
      <c r="DW34" s="648">
        <f t="shared" si="27"/>
        <v>0</v>
      </c>
      <c r="DX34" s="648">
        <f t="shared" si="27"/>
        <v>0</v>
      </c>
      <c r="DY34" s="648">
        <f t="shared" si="27"/>
        <v>0</v>
      </c>
      <c r="DZ34" s="648"/>
      <c r="EA34" s="648"/>
      <c r="EB34" s="648">
        <f t="shared" si="27"/>
        <v>0</v>
      </c>
      <c r="EC34" s="648">
        <f t="shared" si="27"/>
        <v>0</v>
      </c>
      <c r="ED34" s="648"/>
      <c r="EE34" s="648"/>
      <c r="EF34" s="648">
        <f t="shared" si="27"/>
        <v>0</v>
      </c>
      <c r="EG34" s="648">
        <f t="shared" si="27"/>
        <v>0</v>
      </c>
      <c r="EH34" s="648">
        <f t="shared" si="27"/>
        <v>0</v>
      </c>
      <c r="EI34" s="648">
        <f t="shared" si="27"/>
        <v>0</v>
      </c>
      <c r="EJ34" s="648">
        <f t="shared" si="27"/>
        <v>0</v>
      </c>
      <c r="EK34" s="648">
        <f t="shared" si="27"/>
        <v>0</v>
      </c>
      <c r="EL34" s="648">
        <f t="shared" si="27"/>
        <v>0</v>
      </c>
      <c r="EM34" s="648">
        <f t="shared" si="27"/>
        <v>0</v>
      </c>
      <c r="EN34" s="648">
        <f t="shared" si="27"/>
        <v>0</v>
      </c>
      <c r="EO34" s="575">
        <f t="shared" si="6"/>
        <v>0</v>
      </c>
      <c r="EP34" s="625">
        <f t="shared" si="7"/>
        <v>0</v>
      </c>
      <c r="EQ34" s="574"/>
      <c r="ER34" s="574"/>
      <c r="ES34" s="575">
        <f t="shared" si="12"/>
        <v>0</v>
      </c>
      <c r="ET34" s="574"/>
      <c r="EU34" s="574"/>
      <c r="EV34" s="574"/>
      <c r="EW34" s="574"/>
      <c r="EX34" s="575">
        <f t="shared" si="8"/>
        <v>0</v>
      </c>
      <c r="EY34" s="574"/>
      <c r="EZ34" s="574"/>
      <c r="FA34" s="625">
        <f t="shared" si="13"/>
        <v>0</v>
      </c>
    </row>
    <row r="35" spans="2:158" s="625" customFormat="1" ht="11.15" customHeight="1">
      <c r="B35" s="596">
        <f t="shared" si="14"/>
        <v>45166</v>
      </c>
      <c r="C35" s="641"/>
      <c r="D35" s="641"/>
      <c r="E35" s="641"/>
      <c r="F35" s="641"/>
      <c r="G35" s="641"/>
      <c r="H35" s="641"/>
      <c r="I35" s="641"/>
      <c r="J35" s="641"/>
      <c r="K35" s="641"/>
      <c r="L35" s="641"/>
      <c r="M35" s="641"/>
      <c r="N35" s="641"/>
      <c r="O35" s="641"/>
      <c r="P35" s="641"/>
      <c r="Q35" s="641"/>
      <c r="R35" s="641"/>
      <c r="S35" s="641"/>
      <c r="T35" s="641"/>
      <c r="U35" s="641"/>
      <c r="V35" s="641"/>
      <c r="W35" s="641"/>
      <c r="X35" s="641"/>
      <c r="Y35" s="641"/>
      <c r="Z35" s="641"/>
      <c r="AA35" s="641"/>
      <c r="AB35" s="641"/>
      <c r="AC35" s="641"/>
      <c r="AD35" s="641"/>
      <c r="AE35" s="641"/>
      <c r="AF35" s="641"/>
      <c r="AG35" s="575">
        <f t="shared" si="15"/>
        <v>0</v>
      </c>
      <c r="AH35" s="641"/>
      <c r="AI35" s="641"/>
      <c r="AJ35" s="641"/>
      <c r="AK35" s="641"/>
      <c r="AL35" s="641"/>
      <c r="AM35" s="641"/>
      <c r="AN35" s="641"/>
      <c r="AO35" s="641"/>
      <c r="AP35" s="641"/>
      <c r="AQ35" s="641"/>
      <c r="AR35" s="641"/>
      <c r="AS35" s="641"/>
      <c r="AT35" s="641"/>
      <c r="AU35" s="641"/>
      <c r="AV35" s="641"/>
      <c r="AW35" s="641"/>
      <c r="AX35" s="641"/>
      <c r="AY35" s="641"/>
      <c r="AZ35" s="641"/>
      <c r="BA35" s="641"/>
      <c r="BB35" s="641"/>
      <c r="BC35" s="641"/>
      <c r="BD35" s="641"/>
      <c r="BE35" s="641"/>
      <c r="BF35" s="641"/>
      <c r="BG35" s="641"/>
      <c r="BH35" s="641"/>
      <c r="BI35" s="641"/>
      <c r="BJ35" s="641"/>
      <c r="BK35" s="641"/>
      <c r="BL35" s="641"/>
      <c r="BM35" s="641"/>
      <c r="BN35" s="641"/>
      <c r="BO35" s="641"/>
      <c r="BP35" s="641"/>
      <c r="BQ35" s="575">
        <f t="shared" si="16"/>
        <v>0</v>
      </c>
      <c r="BR35" s="641"/>
      <c r="BS35" s="641"/>
      <c r="BT35" s="641"/>
      <c r="BU35" s="641"/>
      <c r="BV35" s="641"/>
      <c r="BW35" s="641"/>
      <c r="BX35" s="641"/>
      <c r="BY35" s="641"/>
      <c r="BZ35" s="641"/>
      <c r="CA35" s="641"/>
      <c r="CB35" s="641"/>
      <c r="CC35" s="641"/>
      <c r="CD35" s="641"/>
      <c r="CE35" s="641"/>
      <c r="CF35" s="641"/>
      <c r="CG35" s="641"/>
      <c r="CH35" s="641"/>
      <c r="CI35" s="641"/>
      <c r="CJ35" s="641"/>
      <c r="CK35" s="642">
        <f t="shared" si="17"/>
        <v>0</v>
      </c>
      <c r="CL35" s="576"/>
      <c r="CM35" s="576"/>
      <c r="CN35" s="576"/>
      <c r="CO35" s="576"/>
      <c r="CP35" s="576">
        <v>5615</v>
      </c>
      <c r="CQ35" s="576"/>
      <c r="CR35" s="576"/>
      <c r="CS35" s="576"/>
      <c r="CT35" s="576"/>
      <c r="CU35" s="576"/>
      <c r="CV35" s="576"/>
      <c r="CW35" s="576"/>
      <c r="CX35" s="576"/>
      <c r="CY35" s="576"/>
      <c r="CZ35" s="576"/>
      <c r="DA35" s="576"/>
      <c r="DB35" s="576"/>
      <c r="DC35" s="650"/>
      <c r="DD35" s="572">
        <f t="shared" si="10"/>
        <v>5615</v>
      </c>
      <c r="DE35" s="645">
        <f t="shared" si="9"/>
        <v>5615</v>
      </c>
      <c r="DF35" s="651" t="e">
        <f>IF(DE35&lt;=0,0,#REF!/DE35)</f>
        <v>#REF!</v>
      </c>
      <c r="DG35" s="647">
        <f>DE35-SUM(coal!FE34:FH34)</f>
        <v>0</v>
      </c>
      <c r="DH35" s="648">
        <f t="shared" si="3"/>
        <v>0</v>
      </c>
      <c r="DI35" s="648">
        <f t="shared" si="27"/>
        <v>0</v>
      </c>
      <c r="DJ35" s="648">
        <f t="shared" si="27"/>
        <v>0</v>
      </c>
      <c r="DK35" s="648">
        <f t="shared" si="27"/>
        <v>0</v>
      </c>
      <c r="DL35" s="648">
        <f t="shared" si="27"/>
        <v>0</v>
      </c>
      <c r="DM35" s="648">
        <f t="shared" si="27"/>
        <v>0</v>
      </c>
      <c r="DN35" s="648">
        <f t="shared" si="27"/>
        <v>0</v>
      </c>
      <c r="DO35" s="648">
        <f t="shared" si="27"/>
        <v>0</v>
      </c>
      <c r="DP35" s="648">
        <f t="shared" si="27"/>
        <v>0</v>
      </c>
      <c r="DQ35" s="648">
        <f t="shared" si="27"/>
        <v>0</v>
      </c>
      <c r="DR35" s="648">
        <f t="shared" si="27"/>
        <v>0</v>
      </c>
      <c r="DS35" s="648">
        <f t="shared" si="5"/>
        <v>0</v>
      </c>
      <c r="DT35" s="648">
        <f t="shared" si="5"/>
        <v>0</v>
      </c>
      <c r="DU35" s="648">
        <f t="shared" si="5"/>
        <v>0</v>
      </c>
      <c r="DV35" s="648">
        <f t="shared" si="5"/>
        <v>0</v>
      </c>
      <c r="DW35" s="648">
        <f t="shared" si="27"/>
        <v>0</v>
      </c>
      <c r="DX35" s="648">
        <f t="shared" si="27"/>
        <v>0</v>
      </c>
      <c r="DY35" s="648">
        <f t="shared" si="27"/>
        <v>0</v>
      </c>
      <c r="DZ35" s="648"/>
      <c r="EA35" s="648"/>
      <c r="EB35" s="648">
        <f t="shared" si="27"/>
        <v>0</v>
      </c>
      <c r="EC35" s="648">
        <f t="shared" si="27"/>
        <v>0</v>
      </c>
      <c r="ED35" s="648"/>
      <c r="EE35" s="648"/>
      <c r="EF35" s="648">
        <f t="shared" si="27"/>
        <v>0</v>
      </c>
      <c r="EG35" s="648">
        <f t="shared" si="27"/>
        <v>0</v>
      </c>
      <c r="EH35" s="648">
        <f t="shared" si="27"/>
        <v>0</v>
      </c>
      <c r="EI35" s="648">
        <f t="shared" si="27"/>
        <v>0</v>
      </c>
      <c r="EJ35" s="648">
        <f t="shared" si="27"/>
        <v>0</v>
      </c>
      <c r="EK35" s="648">
        <f t="shared" si="27"/>
        <v>0</v>
      </c>
      <c r="EL35" s="648">
        <f t="shared" si="27"/>
        <v>0</v>
      </c>
      <c r="EM35" s="648">
        <f t="shared" si="27"/>
        <v>0</v>
      </c>
      <c r="EN35" s="648">
        <f t="shared" si="27"/>
        <v>0</v>
      </c>
      <c r="EO35" s="575">
        <f t="shared" si="6"/>
        <v>0</v>
      </c>
      <c r="EP35" s="625">
        <f t="shared" si="7"/>
        <v>0</v>
      </c>
      <c r="EQ35" s="574"/>
      <c r="ER35" s="574"/>
      <c r="ES35" s="575">
        <f t="shared" si="12"/>
        <v>0</v>
      </c>
      <c r="ET35" s="574"/>
      <c r="EU35" s="574"/>
      <c r="EV35" s="574"/>
      <c r="EW35" s="574"/>
      <c r="EX35" s="575">
        <f t="shared" si="8"/>
        <v>0</v>
      </c>
      <c r="EY35" s="574"/>
      <c r="EZ35" s="574"/>
      <c r="FA35" s="625">
        <f t="shared" si="13"/>
        <v>0</v>
      </c>
    </row>
    <row r="36" spans="2:158" s="625" customFormat="1" ht="11.15" customHeight="1">
      <c r="B36" s="596">
        <f t="shared" si="14"/>
        <v>45167</v>
      </c>
      <c r="C36" s="641"/>
      <c r="D36" s="641"/>
      <c r="E36" s="641"/>
      <c r="F36" s="641"/>
      <c r="G36" s="641"/>
      <c r="H36" s="641"/>
      <c r="I36" s="641"/>
      <c r="J36" s="641"/>
      <c r="K36" s="641"/>
      <c r="L36" s="641"/>
      <c r="M36" s="641"/>
      <c r="N36" s="641"/>
      <c r="O36" s="641"/>
      <c r="P36" s="641"/>
      <c r="Q36" s="641"/>
      <c r="R36" s="641"/>
      <c r="S36" s="641"/>
      <c r="T36" s="641"/>
      <c r="U36" s="641"/>
      <c r="V36" s="641"/>
      <c r="W36" s="641"/>
      <c r="X36" s="641"/>
      <c r="Y36" s="641"/>
      <c r="Z36" s="641"/>
      <c r="AA36" s="641"/>
      <c r="AB36" s="641"/>
      <c r="AC36" s="641"/>
      <c r="AD36" s="641"/>
      <c r="AE36" s="641"/>
      <c r="AF36" s="641"/>
      <c r="AG36" s="575">
        <f t="shared" si="15"/>
        <v>0</v>
      </c>
      <c r="AH36" s="641"/>
      <c r="AI36" s="641"/>
      <c r="AJ36" s="641"/>
      <c r="AK36" s="641"/>
      <c r="AL36" s="641"/>
      <c r="AM36" s="641"/>
      <c r="AN36" s="641"/>
      <c r="AO36" s="641"/>
      <c r="AP36" s="641"/>
      <c r="AQ36" s="641"/>
      <c r="AR36" s="641"/>
      <c r="AS36" s="641"/>
      <c r="AT36" s="641"/>
      <c r="AU36" s="641"/>
      <c r="AV36" s="641"/>
      <c r="AW36" s="641"/>
      <c r="AX36" s="641"/>
      <c r="AY36" s="641"/>
      <c r="AZ36" s="641"/>
      <c r="BA36" s="641"/>
      <c r="BB36" s="641"/>
      <c r="BC36" s="641"/>
      <c r="BD36" s="641"/>
      <c r="BE36" s="641"/>
      <c r="BF36" s="641"/>
      <c r="BG36" s="641"/>
      <c r="BH36" s="641"/>
      <c r="BI36" s="641"/>
      <c r="BJ36" s="641"/>
      <c r="BK36" s="641"/>
      <c r="BL36" s="641"/>
      <c r="BM36" s="641"/>
      <c r="BN36" s="641"/>
      <c r="BO36" s="641"/>
      <c r="BP36" s="641"/>
      <c r="BQ36" s="575">
        <f t="shared" si="16"/>
        <v>0</v>
      </c>
      <c r="BR36" s="641"/>
      <c r="BS36" s="641"/>
      <c r="BT36" s="641"/>
      <c r="BU36" s="641"/>
      <c r="BV36" s="641"/>
      <c r="BW36" s="641"/>
      <c r="BX36" s="641"/>
      <c r="BY36" s="641"/>
      <c r="BZ36" s="641"/>
      <c r="CA36" s="641"/>
      <c r="CB36" s="641"/>
      <c r="CC36" s="641"/>
      <c r="CD36" s="641"/>
      <c r="CE36" s="641"/>
      <c r="CF36" s="641"/>
      <c r="CG36" s="641"/>
      <c r="CH36" s="641"/>
      <c r="CI36" s="641"/>
      <c r="CJ36" s="641"/>
      <c r="CK36" s="642">
        <f t="shared" si="17"/>
        <v>0</v>
      </c>
      <c r="CL36" s="576"/>
      <c r="CM36" s="576"/>
      <c r="CN36" s="576"/>
      <c r="CO36" s="576"/>
      <c r="CP36" s="576"/>
      <c r="CQ36" s="576"/>
      <c r="CR36" s="576"/>
      <c r="CS36" s="576"/>
      <c r="CT36" s="576"/>
      <c r="CU36" s="576"/>
      <c r="CV36" s="576"/>
      <c r="CW36" s="576"/>
      <c r="CX36" s="576"/>
      <c r="CY36" s="576"/>
      <c r="CZ36" s="576"/>
      <c r="DA36" s="576"/>
      <c r="DB36" s="576"/>
      <c r="DC36" s="650"/>
      <c r="DD36" s="572">
        <f t="shared" si="10"/>
        <v>0</v>
      </c>
      <c r="DE36" s="645">
        <f t="shared" si="9"/>
        <v>0</v>
      </c>
      <c r="DF36" s="651">
        <f>IF(DE36&lt;=0,0,#REF!/DE36)</f>
        <v>0</v>
      </c>
      <c r="DG36" s="647">
        <f>DE36-SUM(coal!FE35:FH35)</f>
        <v>0</v>
      </c>
      <c r="DH36" s="648">
        <f t="shared" si="3"/>
        <v>0</v>
      </c>
      <c r="DI36" s="648">
        <f t="shared" si="27"/>
        <v>0</v>
      </c>
      <c r="DJ36" s="648">
        <f t="shared" si="27"/>
        <v>0</v>
      </c>
      <c r="DK36" s="648">
        <f t="shared" si="27"/>
        <v>0</v>
      </c>
      <c r="DL36" s="648">
        <f t="shared" si="27"/>
        <v>0</v>
      </c>
      <c r="DM36" s="648">
        <f t="shared" si="27"/>
        <v>0</v>
      </c>
      <c r="DN36" s="648">
        <f t="shared" si="27"/>
        <v>0</v>
      </c>
      <c r="DO36" s="648">
        <f t="shared" si="27"/>
        <v>0</v>
      </c>
      <c r="DP36" s="648">
        <f t="shared" si="27"/>
        <v>0</v>
      </c>
      <c r="DQ36" s="648">
        <f t="shared" si="27"/>
        <v>0</v>
      </c>
      <c r="DR36" s="648">
        <f t="shared" si="27"/>
        <v>0</v>
      </c>
      <c r="DS36" s="648">
        <f t="shared" si="5"/>
        <v>0</v>
      </c>
      <c r="DT36" s="648">
        <f t="shared" si="5"/>
        <v>0</v>
      </c>
      <c r="DU36" s="648">
        <f t="shared" si="5"/>
        <v>0</v>
      </c>
      <c r="DV36" s="648">
        <f t="shared" si="5"/>
        <v>0</v>
      </c>
      <c r="DW36" s="648">
        <f t="shared" si="27"/>
        <v>0</v>
      </c>
      <c r="DX36" s="648">
        <f t="shared" si="27"/>
        <v>0</v>
      </c>
      <c r="DY36" s="648">
        <f t="shared" si="27"/>
        <v>0</v>
      </c>
      <c r="DZ36" s="648"/>
      <c r="EA36" s="648"/>
      <c r="EB36" s="648">
        <f t="shared" si="27"/>
        <v>0</v>
      </c>
      <c r="EC36" s="648">
        <f t="shared" si="27"/>
        <v>0</v>
      </c>
      <c r="ED36" s="648"/>
      <c r="EE36" s="648"/>
      <c r="EF36" s="648">
        <f t="shared" si="27"/>
        <v>0</v>
      </c>
      <c r="EG36" s="648">
        <f t="shared" si="27"/>
        <v>0</v>
      </c>
      <c r="EH36" s="648">
        <f t="shared" si="27"/>
        <v>0</v>
      </c>
      <c r="EI36" s="648">
        <f t="shared" si="27"/>
        <v>0</v>
      </c>
      <c r="EJ36" s="648">
        <f t="shared" si="27"/>
        <v>0</v>
      </c>
      <c r="EK36" s="648">
        <f t="shared" si="27"/>
        <v>0</v>
      </c>
      <c r="EL36" s="648">
        <f t="shared" si="27"/>
        <v>0</v>
      </c>
      <c r="EM36" s="648">
        <f t="shared" si="27"/>
        <v>0</v>
      </c>
      <c r="EN36" s="648">
        <f t="shared" si="27"/>
        <v>0</v>
      </c>
      <c r="EO36" s="575">
        <f t="shared" si="6"/>
        <v>0</v>
      </c>
      <c r="EP36" s="625">
        <f t="shared" si="7"/>
        <v>0</v>
      </c>
      <c r="EQ36" s="574"/>
      <c r="ER36" s="574"/>
      <c r="ES36" s="575">
        <f t="shared" si="12"/>
        <v>0</v>
      </c>
      <c r="ET36" s="574"/>
      <c r="EU36" s="574"/>
      <c r="EV36" s="574"/>
      <c r="EW36" s="574"/>
      <c r="EX36" s="575">
        <f t="shared" si="8"/>
        <v>0</v>
      </c>
      <c r="EY36" s="574"/>
      <c r="EZ36" s="574"/>
      <c r="FA36" s="625">
        <f t="shared" si="13"/>
        <v>0</v>
      </c>
    </row>
    <row r="37" spans="2:158" s="625" customFormat="1" ht="11.15" customHeight="1">
      <c r="B37" s="596">
        <f>B36+1</f>
        <v>45168</v>
      </c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41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575">
        <f t="shared" si="15"/>
        <v>0</v>
      </c>
      <c r="AH37" s="641"/>
      <c r="AI37" s="641"/>
      <c r="AJ37" s="641"/>
      <c r="AK37" s="641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41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575">
        <f t="shared" si="16"/>
        <v>0</v>
      </c>
      <c r="BR37" s="641"/>
      <c r="BS37" s="641"/>
      <c r="BT37" s="641"/>
      <c r="BU37" s="641"/>
      <c r="BV37" s="641"/>
      <c r="BW37" s="641"/>
      <c r="BX37" s="641"/>
      <c r="BY37" s="641"/>
      <c r="BZ37" s="641"/>
      <c r="CA37" s="641"/>
      <c r="CB37" s="641"/>
      <c r="CC37" s="641"/>
      <c r="CD37" s="641"/>
      <c r="CE37" s="641"/>
      <c r="CF37" s="641"/>
      <c r="CG37" s="641"/>
      <c r="CH37" s="641"/>
      <c r="CI37" s="641"/>
      <c r="CJ37" s="641"/>
      <c r="CK37" s="642">
        <f t="shared" si="17"/>
        <v>0</v>
      </c>
      <c r="CL37" s="576"/>
      <c r="CM37" s="576"/>
      <c r="CN37" s="576"/>
      <c r="CO37" s="576"/>
      <c r="CP37" s="576"/>
      <c r="CQ37" s="576"/>
      <c r="CR37" s="576"/>
      <c r="CS37" s="576"/>
      <c r="CT37" s="576"/>
      <c r="CU37" s="576"/>
      <c r="CV37" s="576"/>
      <c r="CW37" s="576"/>
      <c r="CX37" s="576"/>
      <c r="CY37" s="576"/>
      <c r="CZ37" s="576"/>
      <c r="DA37" s="576"/>
      <c r="DB37" s="576"/>
      <c r="DC37" s="650"/>
      <c r="DD37" s="572">
        <f>SUM(CL37:DC37)</f>
        <v>0</v>
      </c>
      <c r="DE37" s="645">
        <f t="shared" si="9"/>
        <v>0</v>
      </c>
      <c r="DF37" s="651">
        <f>IF(DE37&lt;=0,0,#REF!/DE37)</f>
        <v>0</v>
      </c>
      <c r="DG37" s="647">
        <f>DE37-SUM(coal!FE36:FH36)</f>
        <v>0</v>
      </c>
      <c r="DH37" s="648">
        <f t="shared" si="3"/>
        <v>0</v>
      </c>
      <c r="DI37" s="648">
        <f t="shared" si="27"/>
        <v>0</v>
      </c>
      <c r="DJ37" s="648">
        <f t="shared" si="27"/>
        <v>0</v>
      </c>
      <c r="DK37" s="648">
        <f t="shared" si="27"/>
        <v>0</v>
      </c>
      <c r="DL37" s="648">
        <f t="shared" si="27"/>
        <v>0</v>
      </c>
      <c r="DM37" s="648">
        <f t="shared" si="27"/>
        <v>0</v>
      </c>
      <c r="DN37" s="648">
        <f t="shared" si="27"/>
        <v>0</v>
      </c>
      <c r="DO37" s="648">
        <f t="shared" si="27"/>
        <v>0</v>
      </c>
      <c r="DP37" s="648">
        <f t="shared" si="27"/>
        <v>0</v>
      </c>
      <c r="DQ37" s="648">
        <f t="shared" si="27"/>
        <v>0</v>
      </c>
      <c r="DR37" s="648">
        <f t="shared" si="27"/>
        <v>0</v>
      </c>
      <c r="DS37" s="648">
        <f t="shared" si="5"/>
        <v>0</v>
      </c>
      <c r="DT37" s="648">
        <f t="shared" si="5"/>
        <v>0</v>
      </c>
      <c r="DU37" s="648">
        <f t="shared" si="5"/>
        <v>0</v>
      </c>
      <c r="DV37" s="648">
        <f t="shared" si="5"/>
        <v>0</v>
      </c>
      <c r="DW37" s="648">
        <f t="shared" si="27"/>
        <v>0</v>
      </c>
      <c r="DX37" s="648">
        <f t="shared" si="27"/>
        <v>0</v>
      </c>
      <c r="DY37" s="648">
        <f t="shared" si="27"/>
        <v>0</v>
      </c>
      <c r="DZ37" s="648"/>
      <c r="EA37" s="648"/>
      <c r="EB37" s="648">
        <f t="shared" si="27"/>
        <v>0</v>
      </c>
      <c r="EC37" s="648">
        <f t="shared" si="27"/>
        <v>0</v>
      </c>
      <c r="ED37" s="648"/>
      <c r="EE37" s="648"/>
      <c r="EF37" s="648">
        <f t="shared" si="27"/>
        <v>0</v>
      </c>
      <c r="EG37" s="648">
        <f t="shared" si="27"/>
        <v>0</v>
      </c>
      <c r="EH37" s="648">
        <f t="shared" si="27"/>
        <v>0</v>
      </c>
      <c r="EI37" s="648">
        <f t="shared" si="27"/>
        <v>0</v>
      </c>
      <c r="EJ37" s="648">
        <f t="shared" si="27"/>
        <v>0</v>
      </c>
      <c r="EK37" s="648">
        <f t="shared" si="27"/>
        <v>0</v>
      </c>
      <c r="EL37" s="648">
        <f t="shared" si="27"/>
        <v>0</v>
      </c>
      <c r="EM37" s="648">
        <f t="shared" si="27"/>
        <v>0</v>
      </c>
      <c r="EN37" s="648">
        <f t="shared" si="27"/>
        <v>0</v>
      </c>
      <c r="EO37" s="575">
        <f>SUM(DH37:EN37)</f>
        <v>0</v>
      </c>
      <c r="EP37" s="625">
        <f>EO37-AG37-BQ37</f>
        <v>0</v>
      </c>
      <c r="EQ37" s="574"/>
      <c r="ER37" s="574"/>
      <c r="ES37" s="575">
        <f>EQ37+ER37</f>
        <v>0</v>
      </c>
      <c r="ET37" s="574"/>
      <c r="EU37" s="574"/>
      <c r="EV37" s="574"/>
      <c r="EW37" s="574"/>
      <c r="EX37" s="575">
        <f>SUM(ET37:EW37)</f>
        <v>0</v>
      </c>
      <c r="EY37" s="574"/>
      <c r="EZ37" s="574"/>
      <c r="FA37" s="625">
        <f t="shared" si="13"/>
        <v>0</v>
      </c>
    </row>
    <row r="38" spans="2:158" s="625" customFormat="1" ht="11.15" customHeight="1">
      <c r="B38" s="596">
        <f>B37+1</f>
        <v>45169</v>
      </c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1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575">
        <f t="shared" si="15"/>
        <v>0</v>
      </c>
      <c r="AH38" s="641"/>
      <c r="AI38" s="641"/>
      <c r="AJ38" s="641"/>
      <c r="AK38" s="641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1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575">
        <f t="shared" si="16"/>
        <v>0</v>
      </c>
      <c r="BR38" s="641"/>
      <c r="BS38" s="641"/>
      <c r="BT38" s="641"/>
      <c r="BU38" s="641"/>
      <c r="BV38" s="641"/>
      <c r="BW38" s="641"/>
      <c r="BX38" s="641"/>
      <c r="BY38" s="641"/>
      <c r="BZ38" s="641"/>
      <c r="CA38" s="641"/>
      <c r="CB38" s="641"/>
      <c r="CC38" s="641"/>
      <c r="CD38" s="641"/>
      <c r="CE38" s="641"/>
      <c r="CF38" s="641"/>
      <c r="CG38" s="641"/>
      <c r="CH38" s="641"/>
      <c r="CI38" s="641"/>
      <c r="CJ38" s="641"/>
      <c r="CK38" s="642">
        <f t="shared" si="17"/>
        <v>0</v>
      </c>
      <c r="CL38" s="654"/>
      <c r="CM38" s="576"/>
      <c r="CN38" s="576"/>
      <c r="CO38" s="576"/>
      <c r="CP38" s="576"/>
      <c r="CQ38" s="576"/>
      <c r="CR38" s="576"/>
      <c r="CS38" s="576"/>
      <c r="CT38" s="576"/>
      <c r="CU38" s="576"/>
      <c r="CV38" s="576"/>
      <c r="CW38" s="576"/>
      <c r="CX38" s="576"/>
      <c r="CY38" s="576"/>
      <c r="CZ38" s="576"/>
      <c r="DA38" s="576"/>
      <c r="DB38" s="576"/>
      <c r="DC38" s="650"/>
      <c r="DD38" s="572">
        <f>SUM(CL38:DC38)</f>
        <v>0</v>
      </c>
      <c r="DE38" s="645">
        <f t="shared" si="9"/>
        <v>0</v>
      </c>
      <c r="DF38" s="651">
        <f>IF(DE38&lt;=0,0,#REF!/DE38)</f>
        <v>0</v>
      </c>
      <c r="DG38" s="647">
        <f>DE38-SUM(coal!FE37:FH37)</f>
        <v>0</v>
      </c>
      <c r="DH38" s="648">
        <f t="shared" si="3"/>
        <v>0</v>
      </c>
      <c r="DI38" s="648">
        <f t="shared" ref="DI38:DR38" si="28">SUMIF($C$7:$BP$7,DI$7,$C38:$BP38)</f>
        <v>0</v>
      </c>
      <c r="DJ38" s="648">
        <f t="shared" si="28"/>
        <v>0</v>
      </c>
      <c r="DK38" s="648">
        <f t="shared" si="28"/>
        <v>0</v>
      </c>
      <c r="DL38" s="648">
        <f t="shared" si="28"/>
        <v>0</v>
      </c>
      <c r="DM38" s="648">
        <f t="shared" si="28"/>
        <v>0</v>
      </c>
      <c r="DN38" s="648">
        <f t="shared" si="28"/>
        <v>0</v>
      </c>
      <c r="DO38" s="648">
        <f t="shared" si="28"/>
        <v>0</v>
      </c>
      <c r="DP38" s="648">
        <f t="shared" si="28"/>
        <v>0</v>
      </c>
      <c r="DQ38" s="648">
        <f t="shared" si="28"/>
        <v>0</v>
      </c>
      <c r="DR38" s="648">
        <f t="shared" si="28"/>
        <v>0</v>
      </c>
      <c r="DS38" s="648">
        <f t="shared" si="5"/>
        <v>0</v>
      </c>
      <c r="DT38" s="648">
        <f t="shared" si="5"/>
        <v>0</v>
      </c>
      <c r="DU38" s="648">
        <f t="shared" si="5"/>
        <v>0</v>
      </c>
      <c r="DV38" s="648">
        <f t="shared" si="5"/>
        <v>0</v>
      </c>
      <c r="DW38" s="648">
        <f t="shared" ref="DW38:EN38" si="29">SUMIF($C$7:$BP$7,DW$7,$C38:$BP38)</f>
        <v>0</v>
      </c>
      <c r="DX38" s="648">
        <f t="shared" si="29"/>
        <v>0</v>
      </c>
      <c r="DY38" s="648">
        <f t="shared" si="29"/>
        <v>0</v>
      </c>
      <c r="DZ38" s="648">
        <f t="shared" si="29"/>
        <v>0</v>
      </c>
      <c r="EA38" s="648">
        <f t="shared" si="29"/>
        <v>0</v>
      </c>
      <c r="EB38" s="648">
        <f t="shared" si="29"/>
        <v>0</v>
      </c>
      <c r="EC38" s="648">
        <f t="shared" si="29"/>
        <v>0</v>
      </c>
      <c r="ED38" s="648">
        <f t="shared" si="29"/>
        <v>0</v>
      </c>
      <c r="EE38" s="648">
        <f t="shared" si="29"/>
        <v>0</v>
      </c>
      <c r="EF38" s="648">
        <f t="shared" si="29"/>
        <v>0</v>
      </c>
      <c r="EG38" s="648">
        <f t="shared" si="29"/>
        <v>0</v>
      </c>
      <c r="EH38" s="648">
        <f t="shared" si="29"/>
        <v>0</v>
      </c>
      <c r="EI38" s="648">
        <f t="shared" si="29"/>
        <v>0</v>
      </c>
      <c r="EJ38" s="648">
        <f t="shared" si="29"/>
        <v>0</v>
      </c>
      <c r="EK38" s="648">
        <f t="shared" si="29"/>
        <v>0</v>
      </c>
      <c r="EL38" s="648">
        <f t="shared" si="29"/>
        <v>0</v>
      </c>
      <c r="EM38" s="648">
        <f t="shared" si="29"/>
        <v>0</v>
      </c>
      <c r="EN38" s="648">
        <f t="shared" si="29"/>
        <v>0</v>
      </c>
      <c r="EO38" s="575">
        <f t="shared" si="6"/>
        <v>0</v>
      </c>
      <c r="EP38" s="625">
        <f t="shared" si="7"/>
        <v>0</v>
      </c>
      <c r="EQ38" s="574"/>
      <c r="ER38" s="574"/>
      <c r="ES38" s="575">
        <f t="shared" si="12"/>
        <v>0</v>
      </c>
      <c r="ET38" s="574"/>
      <c r="EU38" s="574"/>
      <c r="EV38" s="574"/>
      <c r="EW38" s="574"/>
      <c r="EX38" s="575">
        <f t="shared" si="8"/>
        <v>0</v>
      </c>
      <c r="EY38" s="574"/>
      <c r="EZ38" s="574"/>
      <c r="FA38" s="625">
        <f t="shared" si="13"/>
        <v>0</v>
      </c>
    </row>
    <row r="39" spans="2:158" s="625" customFormat="1" ht="10" thickBot="1">
      <c r="B39" s="577" t="s">
        <v>3</v>
      </c>
      <c r="C39" s="580">
        <f t="shared" ref="C39:AF39" si="30">SUM(C8:C38)</f>
        <v>0</v>
      </c>
      <c r="D39" s="581">
        <f t="shared" si="30"/>
        <v>0</v>
      </c>
      <c r="E39" s="581">
        <f t="shared" si="30"/>
        <v>0</v>
      </c>
      <c r="F39" s="581">
        <f t="shared" si="30"/>
        <v>0</v>
      </c>
      <c r="G39" s="581">
        <f t="shared" si="30"/>
        <v>0</v>
      </c>
      <c r="H39" s="581">
        <f t="shared" si="30"/>
        <v>0</v>
      </c>
      <c r="I39" s="581">
        <f t="shared" si="30"/>
        <v>0</v>
      </c>
      <c r="J39" s="581">
        <f t="shared" si="30"/>
        <v>0</v>
      </c>
      <c r="K39" s="581">
        <f t="shared" si="30"/>
        <v>0</v>
      </c>
      <c r="L39" s="581">
        <f t="shared" si="30"/>
        <v>0</v>
      </c>
      <c r="M39" s="581">
        <f t="shared" si="30"/>
        <v>0</v>
      </c>
      <c r="N39" s="581">
        <f t="shared" si="30"/>
        <v>0</v>
      </c>
      <c r="O39" s="581">
        <f t="shared" si="30"/>
        <v>0</v>
      </c>
      <c r="P39" s="581">
        <f t="shared" si="30"/>
        <v>0</v>
      </c>
      <c r="Q39" s="581">
        <f t="shared" si="30"/>
        <v>0</v>
      </c>
      <c r="R39" s="581">
        <f t="shared" si="30"/>
        <v>0</v>
      </c>
      <c r="S39" s="581">
        <f t="shared" si="30"/>
        <v>0</v>
      </c>
      <c r="T39" s="581">
        <f t="shared" si="30"/>
        <v>0</v>
      </c>
      <c r="U39" s="581">
        <f t="shared" si="30"/>
        <v>0</v>
      </c>
      <c r="V39" s="581">
        <f t="shared" si="30"/>
        <v>0</v>
      </c>
      <c r="W39" s="581">
        <f t="shared" si="30"/>
        <v>0</v>
      </c>
      <c r="X39" s="581">
        <f t="shared" si="30"/>
        <v>0</v>
      </c>
      <c r="Y39" s="581">
        <f t="shared" si="30"/>
        <v>0</v>
      </c>
      <c r="Z39" s="581">
        <f t="shared" si="30"/>
        <v>0</v>
      </c>
      <c r="AA39" s="581">
        <f t="shared" si="30"/>
        <v>0</v>
      </c>
      <c r="AB39" s="581">
        <f t="shared" si="30"/>
        <v>0</v>
      </c>
      <c r="AC39" s="581">
        <f t="shared" si="30"/>
        <v>0</v>
      </c>
      <c r="AD39" s="581">
        <f t="shared" si="30"/>
        <v>0</v>
      </c>
      <c r="AE39" s="581">
        <f t="shared" si="30"/>
        <v>0</v>
      </c>
      <c r="AF39" s="655">
        <f t="shared" si="30"/>
        <v>0</v>
      </c>
      <c r="AG39" s="584" t="e">
        <f t="array" aca="1" ref="AG39" ca="1">SUM(INDIRECT("AG7:AG"&amp;MAX(IF($AG$8:$AG$38&gt;0,ROW(8:38)))-0))</f>
        <v>#REF!</v>
      </c>
      <c r="AH39" s="581">
        <f t="shared" ref="AH39:BP39" si="31">SUM(AH8:AH38)</f>
        <v>0</v>
      </c>
      <c r="AI39" s="581">
        <f t="shared" si="31"/>
        <v>0</v>
      </c>
      <c r="AJ39" s="581">
        <f t="shared" si="31"/>
        <v>0</v>
      </c>
      <c r="AK39" s="581">
        <f t="shared" si="31"/>
        <v>0</v>
      </c>
      <c r="AL39" s="581">
        <f t="shared" si="31"/>
        <v>0</v>
      </c>
      <c r="AM39" s="581">
        <f t="shared" si="31"/>
        <v>0</v>
      </c>
      <c r="AN39" s="581">
        <f t="shared" si="31"/>
        <v>0</v>
      </c>
      <c r="AO39" s="581">
        <f t="shared" si="31"/>
        <v>0</v>
      </c>
      <c r="AP39" s="581">
        <f t="shared" si="31"/>
        <v>0</v>
      </c>
      <c r="AQ39" s="581">
        <f t="shared" si="31"/>
        <v>0</v>
      </c>
      <c r="AR39" s="581">
        <f t="shared" si="31"/>
        <v>0</v>
      </c>
      <c r="AS39" s="581">
        <f t="shared" si="31"/>
        <v>0</v>
      </c>
      <c r="AT39" s="581">
        <f t="shared" si="31"/>
        <v>0</v>
      </c>
      <c r="AU39" s="581">
        <f t="shared" si="31"/>
        <v>0</v>
      </c>
      <c r="AV39" s="581">
        <f t="shared" si="31"/>
        <v>0</v>
      </c>
      <c r="AW39" s="581">
        <f t="shared" si="31"/>
        <v>0</v>
      </c>
      <c r="AX39" s="581">
        <f t="shared" si="31"/>
        <v>0</v>
      </c>
      <c r="AY39" s="581">
        <f t="shared" si="31"/>
        <v>0</v>
      </c>
      <c r="AZ39" s="581">
        <f t="shared" si="31"/>
        <v>0</v>
      </c>
      <c r="BA39" s="581">
        <f t="shared" si="31"/>
        <v>0</v>
      </c>
      <c r="BB39" s="581">
        <f t="shared" si="31"/>
        <v>0</v>
      </c>
      <c r="BC39" s="581">
        <f t="shared" si="31"/>
        <v>0</v>
      </c>
      <c r="BD39" s="581">
        <f t="shared" si="31"/>
        <v>0</v>
      </c>
      <c r="BE39" s="581">
        <f t="shared" si="31"/>
        <v>0</v>
      </c>
      <c r="BF39" s="581">
        <f t="shared" si="31"/>
        <v>0</v>
      </c>
      <c r="BG39" s="581">
        <f t="shared" si="31"/>
        <v>0</v>
      </c>
      <c r="BH39" s="581">
        <f t="shared" si="31"/>
        <v>0</v>
      </c>
      <c r="BI39" s="581">
        <f t="shared" si="31"/>
        <v>0</v>
      </c>
      <c r="BJ39" s="581">
        <f t="shared" si="31"/>
        <v>0</v>
      </c>
      <c r="BK39" s="581">
        <f t="shared" si="31"/>
        <v>0</v>
      </c>
      <c r="BL39" s="581">
        <f t="shared" si="31"/>
        <v>0</v>
      </c>
      <c r="BM39" s="581">
        <f t="shared" si="31"/>
        <v>0</v>
      </c>
      <c r="BN39" s="581">
        <f t="shared" si="31"/>
        <v>0</v>
      </c>
      <c r="BO39" s="581">
        <f t="shared" si="31"/>
        <v>0</v>
      </c>
      <c r="BP39" s="581">
        <f t="shared" si="31"/>
        <v>0</v>
      </c>
      <c r="BQ39" s="584" t="e">
        <f t="array" aca="1" ref="BQ39" ca="1">SUM(INDIRECT("BQ8:BQ"&amp;MAX(IF($BQ$8:$BQ$38&gt;0,ROW(8:38)))-0))</f>
        <v>#REF!</v>
      </c>
      <c r="BR39" s="581">
        <f t="shared" ref="BR39:CJ39" si="32">SUM(BR8:BR38)</f>
        <v>0</v>
      </c>
      <c r="BS39" s="581">
        <f t="shared" si="32"/>
        <v>0</v>
      </c>
      <c r="BT39" s="581">
        <f t="shared" si="32"/>
        <v>0</v>
      </c>
      <c r="BU39" s="581">
        <f t="shared" si="32"/>
        <v>0</v>
      </c>
      <c r="BV39" s="581">
        <f t="shared" si="32"/>
        <v>0</v>
      </c>
      <c r="BW39" s="581">
        <f t="shared" si="32"/>
        <v>0</v>
      </c>
      <c r="BX39" s="581">
        <f t="shared" si="32"/>
        <v>0</v>
      </c>
      <c r="BY39" s="581">
        <f t="shared" si="32"/>
        <v>0</v>
      </c>
      <c r="BZ39" s="581">
        <f t="shared" si="32"/>
        <v>0</v>
      </c>
      <c r="CA39" s="581">
        <f t="shared" si="32"/>
        <v>0</v>
      </c>
      <c r="CB39" s="581">
        <f t="shared" si="32"/>
        <v>0</v>
      </c>
      <c r="CC39" s="581">
        <f t="shared" si="32"/>
        <v>0</v>
      </c>
      <c r="CD39" s="581">
        <f t="shared" si="32"/>
        <v>0</v>
      </c>
      <c r="CE39" s="581">
        <f t="shared" si="32"/>
        <v>0</v>
      </c>
      <c r="CF39" s="581">
        <f t="shared" si="32"/>
        <v>0</v>
      </c>
      <c r="CG39" s="581">
        <f t="shared" si="32"/>
        <v>0</v>
      </c>
      <c r="CH39" s="581">
        <f t="shared" si="32"/>
        <v>0</v>
      </c>
      <c r="CI39" s="581">
        <f t="shared" si="32"/>
        <v>0</v>
      </c>
      <c r="CJ39" s="581">
        <f t="shared" si="32"/>
        <v>0</v>
      </c>
      <c r="CK39" s="584" t="e">
        <f t="array" aca="1" ref="CK39" ca="1">SUM(INDIRECT("CK8:CK"&amp;MAX(IF($CK$8:$CK$38&gt;0,ROW(8:38)))-0))</f>
        <v>#REF!</v>
      </c>
      <c r="CL39" s="582">
        <f t="shared" ref="CL39:DD39" si="33">SUM(CL8:CL38)</f>
        <v>0</v>
      </c>
      <c r="CM39" s="583">
        <f t="shared" si="33"/>
        <v>0</v>
      </c>
      <c r="CN39" s="583">
        <f t="shared" si="33"/>
        <v>55009.299999999988</v>
      </c>
      <c r="CO39" s="583">
        <f t="shared" si="33"/>
        <v>0</v>
      </c>
      <c r="CP39" s="583">
        <f t="shared" si="33"/>
        <v>48122.6</v>
      </c>
      <c r="CQ39" s="583">
        <f t="shared" si="33"/>
        <v>855.9</v>
      </c>
      <c r="CR39" s="583">
        <f t="shared" si="33"/>
        <v>34.4</v>
      </c>
      <c r="CS39" s="583">
        <f t="shared" si="33"/>
        <v>1508.2</v>
      </c>
      <c r="CT39" s="583">
        <f t="shared" si="33"/>
        <v>4795.7000000000007</v>
      </c>
      <c r="CU39" s="583">
        <f t="shared" si="33"/>
        <v>41.2</v>
      </c>
      <c r="CV39" s="583">
        <f t="shared" si="33"/>
        <v>1296.6999999999998</v>
      </c>
      <c r="CW39" s="583">
        <f t="shared" si="33"/>
        <v>3173.5</v>
      </c>
      <c r="CX39" s="583">
        <f t="shared" si="33"/>
        <v>0</v>
      </c>
      <c r="CY39" s="583">
        <f t="shared" si="33"/>
        <v>858.6</v>
      </c>
      <c r="CZ39" s="583">
        <f t="shared" si="33"/>
        <v>0</v>
      </c>
      <c r="DA39" s="583">
        <f t="shared" si="33"/>
        <v>626.1</v>
      </c>
      <c r="DB39" s="583">
        <f t="shared" si="33"/>
        <v>1493.1999999999998</v>
      </c>
      <c r="DC39" s="583">
        <f t="shared" si="33"/>
        <v>0</v>
      </c>
      <c r="DD39" s="656">
        <f t="shared" si="33"/>
        <v>117815.4</v>
      </c>
      <c r="DE39" s="585">
        <f>SUM(DE8:DE38)</f>
        <v>117815.4</v>
      </c>
      <c r="DF39" s="843" t="e">
        <f>#REF!/DE39</f>
        <v>#REF!</v>
      </c>
      <c r="DG39" s="647"/>
      <c r="DH39" s="578">
        <f>SUM(DH8:DH38)</f>
        <v>0</v>
      </c>
      <c r="DI39" s="578">
        <f t="shared" ref="DI39:EN39" si="34">SUM(DI8:DI38)</f>
        <v>0</v>
      </c>
      <c r="DJ39" s="578">
        <f t="shared" si="34"/>
        <v>0</v>
      </c>
      <c r="DK39" s="578">
        <f t="shared" si="34"/>
        <v>0</v>
      </c>
      <c r="DL39" s="578">
        <f t="shared" si="34"/>
        <v>0</v>
      </c>
      <c r="DM39" s="578">
        <f t="shared" si="34"/>
        <v>408</v>
      </c>
      <c r="DN39" s="578">
        <f t="shared" si="34"/>
        <v>0</v>
      </c>
      <c r="DO39" s="578">
        <f t="shared" si="34"/>
        <v>0</v>
      </c>
      <c r="DP39" s="578">
        <f t="shared" si="34"/>
        <v>0</v>
      </c>
      <c r="DQ39" s="578">
        <f t="shared" si="34"/>
        <v>0</v>
      </c>
      <c r="DR39" s="578">
        <f t="shared" si="34"/>
        <v>0</v>
      </c>
      <c r="DS39" s="578">
        <f t="shared" si="34"/>
        <v>0</v>
      </c>
      <c r="DT39" s="578">
        <f t="shared" si="34"/>
        <v>1063</v>
      </c>
      <c r="DU39" s="578">
        <f t="shared" si="34"/>
        <v>0</v>
      </c>
      <c r="DV39" s="578">
        <f t="shared" si="34"/>
        <v>0</v>
      </c>
      <c r="DW39" s="578">
        <f t="shared" si="34"/>
        <v>1150</v>
      </c>
      <c r="DX39" s="578">
        <f t="shared" si="34"/>
        <v>0</v>
      </c>
      <c r="DY39" s="578">
        <f t="shared" si="34"/>
        <v>0</v>
      </c>
      <c r="DZ39" s="578">
        <f t="shared" si="34"/>
        <v>0</v>
      </c>
      <c r="EA39" s="578">
        <f t="shared" si="34"/>
        <v>0</v>
      </c>
      <c r="EB39" s="578">
        <f t="shared" si="34"/>
        <v>0</v>
      </c>
      <c r="EC39" s="578">
        <f t="shared" si="34"/>
        <v>0</v>
      </c>
      <c r="ED39" s="578">
        <f t="shared" si="34"/>
        <v>0</v>
      </c>
      <c r="EE39" s="578">
        <f t="shared" si="34"/>
        <v>0</v>
      </c>
      <c r="EF39" s="578">
        <f t="shared" si="34"/>
        <v>0</v>
      </c>
      <c r="EG39" s="578">
        <f t="shared" si="34"/>
        <v>0</v>
      </c>
      <c r="EH39" s="578">
        <f t="shared" si="34"/>
        <v>0</v>
      </c>
      <c r="EI39" s="578">
        <f t="shared" si="34"/>
        <v>0</v>
      </c>
      <c r="EJ39" s="578">
        <f t="shared" si="34"/>
        <v>0</v>
      </c>
      <c r="EK39" s="578">
        <f t="shared" si="34"/>
        <v>0</v>
      </c>
      <c r="EL39" s="578">
        <f t="shared" si="34"/>
        <v>55</v>
      </c>
      <c r="EM39" s="578">
        <f t="shared" si="34"/>
        <v>0</v>
      </c>
      <c r="EN39" s="578">
        <f t="shared" si="34"/>
        <v>0</v>
      </c>
      <c r="EO39" s="584">
        <f>SUM(DN39:EN39)</f>
        <v>2268</v>
      </c>
      <c r="EP39" s="625" t="e">
        <f t="shared" ca="1" si="7"/>
        <v>#REF!</v>
      </c>
      <c r="EQ39" s="581">
        <f t="shared" ref="EQ39:EZ39" si="35">SUM(EQ8:EQ38)</f>
        <v>0</v>
      </c>
      <c r="ER39" s="581">
        <f t="shared" si="35"/>
        <v>0</v>
      </c>
      <c r="ES39" s="579">
        <f t="shared" si="35"/>
        <v>0</v>
      </c>
      <c r="ET39" s="581">
        <f t="shared" si="35"/>
        <v>0</v>
      </c>
      <c r="EU39" s="581">
        <f t="shared" si="35"/>
        <v>0</v>
      </c>
      <c r="EV39" s="581">
        <f t="shared" si="35"/>
        <v>0</v>
      </c>
      <c r="EW39" s="581">
        <f t="shared" si="35"/>
        <v>0</v>
      </c>
      <c r="EX39" s="579">
        <f t="shared" si="35"/>
        <v>0</v>
      </c>
      <c r="EY39" s="581">
        <f t="shared" si="35"/>
        <v>0</v>
      </c>
      <c r="EZ39" s="581">
        <f t="shared" si="35"/>
        <v>0</v>
      </c>
    </row>
    <row r="40" spans="2:158" ht="10" hidden="1" thickBot="1">
      <c r="B40" s="657" t="s">
        <v>76</v>
      </c>
      <c r="C40" s="657"/>
      <c r="D40" s="657"/>
      <c r="E40" s="657"/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657"/>
      <c r="T40" s="657"/>
      <c r="U40" s="657"/>
      <c r="V40" s="657"/>
      <c r="W40" s="657"/>
      <c r="X40" s="657"/>
      <c r="Y40" s="657"/>
      <c r="Z40" s="657"/>
      <c r="AA40" s="657"/>
      <c r="AB40" s="657"/>
      <c r="AC40" s="657"/>
      <c r="AD40" s="657"/>
      <c r="AE40" s="657"/>
      <c r="AF40" s="657"/>
      <c r="AG40" s="658"/>
      <c r="AH40" s="657"/>
      <c r="AI40" s="587"/>
      <c r="AJ40" s="587"/>
      <c r="AK40" s="587"/>
      <c r="AL40" s="587"/>
      <c r="AM40" s="587"/>
      <c r="AN40" s="587"/>
      <c r="AO40" s="587"/>
      <c r="AP40" s="58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657"/>
      <c r="BD40" s="657"/>
      <c r="BE40" s="586"/>
      <c r="BF40" s="586"/>
      <c r="BG40" s="586"/>
      <c r="BH40" s="657"/>
      <c r="BI40" s="657"/>
      <c r="BJ40" s="657"/>
      <c r="BK40" s="657"/>
      <c r="BL40" s="657"/>
      <c r="BM40" s="657"/>
      <c r="BN40" s="657"/>
      <c r="BO40" s="657"/>
      <c r="BP40" s="586"/>
      <c r="BQ40" s="657"/>
      <c r="BR40" s="586"/>
      <c r="BS40" s="586"/>
      <c r="BT40" s="586"/>
      <c r="BU40" s="586"/>
      <c r="BV40" s="586"/>
      <c r="BW40" s="586"/>
      <c r="BX40" s="586"/>
      <c r="BY40" s="586"/>
      <c r="BZ40" s="587"/>
      <c r="CA40" s="586"/>
      <c r="CB40" s="587"/>
      <c r="CC40" s="587"/>
      <c r="CD40" s="587"/>
      <c r="CE40" s="587"/>
      <c r="CF40" s="586"/>
      <c r="CG40" s="586"/>
      <c r="CH40" s="586"/>
      <c r="CI40" s="586"/>
      <c r="CJ40" s="587"/>
      <c r="CK40" s="588" t="e">
        <f ca="1">#REF!/CK39</f>
        <v>#REF!</v>
      </c>
      <c r="CL40" s="586"/>
      <c r="CM40" s="586"/>
      <c r="CN40" s="586"/>
      <c r="CO40" s="586"/>
      <c r="CP40" s="586"/>
      <c r="CQ40" s="586"/>
      <c r="CR40" s="586"/>
      <c r="CS40" s="586"/>
      <c r="CT40" s="587"/>
      <c r="CU40" s="586"/>
      <c r="CV40" s="587"/>
      <c r="CW40" s="587"/>
      <c r="CX40" s="587"/>
      <c r="CY40" s="586"/>
      <c r="CZ40" s="586"/>
      <c r="DA40" s="586"/>
      <c r="DB40" s="586"/>
      <c r="DC40" s="587"/>
      <c r="DD40" s="588" t="e">
        <f>#REF!/DD39</f>
        <v>#REF!</v>
      </c>
      <c r="DE40" s="589" t="e">
        <f>DD40+BQ40</f>
        <v>#REF!</v>
      </c>
      <c r="DF40" s="844"/>
      <c r="DH40" s="573" t="e">
        <v>#REF!</v>
      </c>
      <c r="DJ40" s="659">
        <f t="shared" ref="DJ40:DY40" si="36">SUM(DJ9:DJ39)</f>
        <v>0</v>
      </c>
      <c r="DK40" s="660">
        <f t="shared" si="36"/>
        <v>0</v>
      </c>
      <c r="DL40" s="660">
        <f t="shared" si="36"/>
        <v>0</v>
      </c>
      <c r="DM40" s="660">
        <f t="shared" si="36"/>
        <v>816</v>
      </c>
      <c r="DN40" s="660">
        <f t="shared" si="36"/>
        <v>0</v>
      </c>
      <c r="DO40" s="660">
        <f t="shared" si="36"/>
        <v>0</v>
      </c>
      <c r="DP40" s="660">
        <f t="shared" si="36"/>
        <v>0</v>
      </c>
      <c r="DQ40" s="660">
        <f t="shared" si="36"/>
        <v>0</v>
      </c>
      <c r="DR40" s="660">
        <f t="shared" si="36"/>
        <v>0</v>
      </c>
      <c r="DS40" s="660">
        <f t="shared" si="36"/>
        <v>0</v>
      </c>
      <c r="DT40" s="660">
        <f t="shared" si="36"/>
        <v>2126</v>
      </c>
      <c r="DU40" s="660">
        <f t="shared" si="36"/>
        <v>0</v>
      </c>
      <c r="DV40" s="660">
        <f t="shared" si="36"/>
        <v>0</v>
      </c>
      <c r="DW40" s="660">
        <f t="shared" si="36"/>
        <v>2300</v>
      </c>
      <c r="DX40" s="660">
        <f t="shared" si="36"/>
        <v>0</v>
      </c>
      <c r="DY40" s="660">
        <f t="shared" si="36"/>
        <v>0</v>
      </c>
      <c r="DZ40" s="661"/>
      <c r="EA40" s="662"/>
      <c r="FB40" s="625"/>
    </row>
    <row r="41" spans="2:158" hidden="1">
      <c r="AG41" s="625" t="e">
        <f ca="1">AG39-coal!#REF!</f>
        <v>#REF!</v>
      </c>
      <c r="BQ41" s="573" t="e">
        <f ca="1">coal!EE39-BQ39</f>
        <v>#REF!</v>
      </c>
      <c r="CK41" s="573" t="e">
        <f ca="1">CK39-coal!FG39</f>
        <v>#REF!</v>
      </c>
      <c r="FB41" s="625"/>
    </row>
    <row r="42" spans="2:158" hidden="1">
      <c r="AH42" s="663" t="s">
        <v>159</v>
      </c>
      <c r="AI42" s="606">
        <f>SUMPRODUCT((LEFT(AH42,1)=LEFT($AH$7:$BP$7,1))*($AH$39:$BP$39))-AI52</f>
        <v>0</v>
      </c>
      <c r="FB42" s="625"/>
    </row>
    <row r="43" spans="2:158" hidden="1">
      <c r="AH43" s="663">
        <v>2</v>
      </c>
      <c r="AI43" s="606">
        <f t="shared" ref="AI43:AI50" si="37">SUMPRODUCT((LEFT(AH43,1)=LEFT($AH$7:$BP$7,1))*($AH$39:$BP$39))</f>
        <v>0</v>
      </c>
      <c r="FB43" s="625"/>
    </row>
    <row r="44" spans="2:158" hidden="1">
      <c r="AH44" s="663">
        <v>3</v>
      </c>
      <c r="AI44" s="606">
        <f t="shared" si="37"/>
        <v>0</v>
      </c>
      <c r="CE44" s="664"/>
      <c r="CI44" s="664"/>
      <c r="FB44" s="625"/>
    </row>
    <row r="45" spans="2:158" hidden="1">
      <c r="AH45" s="663">
        <v>4</v>
      </c>
      <c r="AI45" s="606">
        <f t="shared" si="37"/>
        <v>0</v>
      </c>
      <c r="FB45" s="625"/>
    </row>
    <row r="46" spans="2:158" hidden="1">
      <c r="AH46" s="663">
        <v>5</v>
      </c>
      <c r="AI46" s="606">
        <f t="shared" si="37"/>
        <v>0</v>
      </c>
      <c r="FB46" s="625"/>
    </row>
    <row r="47" spans="2:158" hidden="1">
      <c r="AH47" s="663">
        <v>6</v>
      </c>
      <c r="AI47" s="606">
        <f t="shared" si="37"/>
        <v>0</v>
      </c>
      <c r="FB47" s="625"/>
    </row>
    <row r="48" spans="2:158" hidden="1">
      <c r="AH48" s="663">
        <v>7</v>
      </c>
      <c r="AI48" s="606">
        <f t="shared" si="37"/>
        <v>0</v>
      </c>
      <c r="FB48" s="625"/>
    </row>
    <row r="49" spans="33:158" hidden="1">
      <c r="AH49" s="663">
        <v>8</v>
      </c>
      <c r="AI49" s="606">
        <f t="shared" si="37"/>
        <v>0</v>
      </c>
      <c r="DE49" s="573"/>
      <c r="FB49" s="625"/>
    </row>
    <row r="50" spans="33:158" hidden="1">
      <c r="AH50" s="663">
        <v>9</v>
      </c>
      <c r="AI50" s="606">
        <f t="shared" si="37"/>
        <v>0</v>
      </c>
      <c r="DE50" s="573"/>
      <c r="FB50" s="625"/>
    </row>
    <row r="51" spans="33:158" hidden="1">
      <c r="AH51" s="663">
        <v>10</v>
      </c>
      <c r="AI51" s="606">
        <f>SUMPRODUCT((LEFT(AH51,2)=LEFT($AH$7:$BP$7,2))*($AH$39:$BP$39))</f>
        <v>0</v>
      </c>
      <c r="DE51" s="573"/>
      <c r="FB51" s="625"/>
    </row>
    <row r="52" spans="33:158" hidden="1">
      <c r="AH52" s="663">
        <v>11</v>
      </c>
      <c r="AI52" s="606">
        <f>SUMPRODUCT((LEFT(AH52,2)=LEFT($AH$7:$BP$7,2))*($AH$39:$BP$39))</f>
        <v>0</v>
      </c>
      <c r="DE52" s="573"/>
      <c r="FB52" s="625"/>
    </row>
    <row r="53" spans="33:158" hidden="1">
      <c r="AH53" s="663">
        <v>12</v>
      </c>
      <c r="AI53" s="606">
        <f>SUMPRODUCT((LEFT(AH53,2)=LEFT($AH$7:$BP$7,2))*($AH$39:$BP$39))</f>
        <v>0</v>
      </c>
      <c r="DE53" s="573"/>
      <c r="FB53" s="625"/>
    </row>
    <row r="54" spans="33:158" hidden="1">
      <c r="AI54" s="606" t="e">
        <f ca="1">SUM(AI42:AI53)-BQ39</f>
        <v>#REF!</v>
      </c>
      <c r="DE54" s="573"/>
      <c r="FB54" s="625"/>
    </row>
    <row r="55" spans="33:158">
      <c r="AG55" s="625" t="e">
        <f>coal!#REF!</f>
        <v>#REF!</v>
      </c>
      <c r="BQ55" s="625" t="e">
        <f ca="1">AG39+BQ39-coal!EE39</f>
        <v>#REF!</v>
      </c>
      <c r="CK55" s="573" t="e">
        <f ca="1">CK39-coal!FG38-coal!FH38</f>
        <v>#REF!</v>
      </c>
      <c r="DD55" s="573">
        <f>DD39-coal!FE38-coal!FF38</f>
        <v>0</v>
      </c>
      <c r="DE55" s="573"/>
      <c r="FB55" s="625"/>
    </row>
  </sheetData>
  <sortState xmlns:xlrd2="http://schemas.microsoft.com/office/spreadsheetml/2017/richdata2" columnSort="1" ref="CN7:CW35">
    <sortCondition ref="CN7:CW7"/>
  </sortState>
  <mergeCells count="8">
    <mergeCell ref="DF39:DF40"/>
    <mergeCell ref="B5:B7"/>
    <mergeCell ref="DF5:DF7"/>
    <mergeCell ref="CL6:DD6"/>
    <mergeCell ref="AH6:BQ6"/>
    <mergeCell ref="BR6:CK6"/>
    <mergeCell ref="C5:DD5"/>
    <mergeCell ref="C6:AG6"/>
  </mergeCells>
  <phoneticPr fontId="21" type="noConversion"/>
  <hyperlinks>
    <hyperlink ref="BR6:CK6" location="coal!FA4" display="PIT-M" xr:uid="{00000000-0004-0000-0400-000000000000}"/>
    <hyperlink ref="CL6:DD6" location="coal!FE7" display="PIT-M.35" xr:uid="{E58706C9-0FF5-43CB-884F-866F406D7DF0}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transitionEntry="1" codeName="Sheet10">
    <tabColor rgb="FF00B050"/>
    <pageSetUpPr autoPageBreaks="0"/>
  </sheetPr>
  <dimension ref="A1:DE82"/>
  <sheetViews>
    <sheetView showGridLines="0" topLeftCell="A5" zoomScaleNormal="100" workbookViewId="0">
      <pane xSplit="12" ySplit="3" topLeftCell="BV8" activePane="bottomRight" state="frozen"/>
      <selection activeCell="EA36" sqref="EA36"/>
      <selection pane="topRight" activeCell="EA36" sqref="EA36"/>
      <selection pane="bottomLeft" activeCell="EA36" sqref="EA36"/>
      <selection pane="bottomRight" activeCell="BW14" sqref="BW14"/>
    </sheetView>
  </sheetViews>
  <sheetFormatPr defaultColWidth="9.1796875" defaultRowHeight="14.15" customHeight="1" outlineLevelCol="1"/>
  <cols>
    <col min="1" max="1" width="2.453125" style="1" customWidth="1"/>
    <col min="2" max="2" width="7.1796875" style="1" bestFit="1" customWidth="1"/>
    <col min="3" max="4" width="3.81640625" style="1" hidden="1" customWidth="1"/>
    <col min="5" max="6" width="5" style="1" hidden="1" customWidth="1"/>
    <col min="7" max="10" width="5.453125" style="1" hidden="1" customWidth="1"/>
    <col min="11" max="11" width="5" style="1" hidden="1" customWidth="1"/>
    <col min="12" max="12" width="5.81640625" style="1" hidden="1" customWidth="1"/>
    <col min="13" max="13" width="5" style="1" hidden="1" customWidth="1" outlineLevel="1"/>
    <col min="14" max="17" width="5.1796875" style="1" hidden="1" customWidth="1" outlineLevel="1"/>
    <col min="18" max="18" width="5.7265625" style="1" hidden="1" customWidth="1" outlineLevel="1"/>
    <col min="19" max="19" width="5.1796875" style="1" hidden="1" customWidth="1" outlineLevel="1"/>
    <col min="20" max="20" width="5" style="1" hidden="1" customWidth="1" outlineLevel="1"/>
    <col min="21" max="21" width="5.453125" style="1" hidden="1" customWidth="1" outlineLevel="1"/>
    <col min="22" max="22" width="5.1796875" style="1" hidden="1" customWidth="1" outlineLevel="1"/>
    <col min="23" max="23" width="5.453125" style="1" hidden="1" customWidth="1" outlineLevel="1"/>
    <col min="24" max="24" width="5.1796875" style="1" hidden="1" customWidth="1" outlineLevel="1"/>
    <col min="25" max="25" width="6.1796875" style="1" hidden="1" customWidth="1" outlineLevel="1"/>
    <col min="26" max="26" width="4.26953125" style="1" hidden="1" customWidth="1" outlineLevel="1"/>
    <col min="27" max="27" width="5.453125" style="1" hidden="1" customWidth="1" outlineLevel="1"/>
    <col min="28" max="28" width="5.1796875" style="1" hidden="1" customWidth="1" outlineLevel="1"/>
    <col min="29" max="29" width="6.1796875" style="1" hidden="1" customWidth="1" outlineLevel="1"/>
    <col min="30" max="31" width="5.1796875" style="1" hidden="1" customWidth="1" outlineLevel="1"/>
    <col min="32" max="34" width="5" style="1" hidden="1" customWidth="1" outlineLevel="1"/>
    <col min="35" max="38" width="4.26953125" style="1" hidden="1" customWidth="1" outlineLevel="1"/>
    <col min="39" max="39" width="5.453125" style="1" hidden="1" customWidth="1" outlineLevel="1"/>
    <col min="40" max="41" width="5.1796875" style="1" hidden="1" customWidth="1" outlineLevel="1"/>
    <col min="42" max="42" width="5.7265625" style="1" hidden="1" customWidth="1" outlineLevel="1"/>
    <col min="43" max="43" width="5.1796875" style="1" hidden="1" customWidth="1" outlineLevel="1"/>
    <col min="44" max="44" width="5" style="1" hidden="1" customWidth="1" outlineLevel="1"/>
    <col min="45" max="45" width="5.453125" style="1" hidden="1" customWidth="1" outlineLevel="1"/>
    <col min="46" max="46" width="5.1796875" style="13" hidden="1" customWidth="1" outlineLevel="1"/>
    <col min="47" max="47" width="4.26953125" style="1" hidden="1" customWidth="1" outlineLevel="1"/>
    <col min="48" max="48" width="5" style="1" hidden="1" customWidth="1" outlineLevel="1"/>
    <col min="49" max="50" width="4.26953125" style="1" hidden="1" customWidth="1" outlineLevel="1"/>
    <col min="51" max="51" width="5.1796875" style="1" hidden="1" customWidth="1" outlineLevel="1"/>
    <col min="52" max="52" width="4" style="1" hidden="1" customWidth="1" outlineLevel="1"/>
    <col min="53" max="56" width="5" style="1" hidden="1" customWidth="1" outlineLevel="1"/>
    <col min="57" max="57" width="5.453125" style="13" hidden="1" customWidth="1" outlineLevel="1"/>
    <col min="58" max="58" width="8.7265625" style="13" hidden="1" customWidth="1" outlineLevel="1"/>
    <col min="59" max="59" width="3.7265625" style="1" hidden="1" customWidth="1" collapsed="1"/>
    <col min="60" max="61" width="5.1796875" style="1" hidden="1" customWidth="1"/>
    <col min="62" max="72" width="3.7265625" style="1" hidden="1" customWidth="1"/>
    <col min="73" max="73" width="6.54296875" style="1" hidden="1" customWidth="1"/>
    <col min="74" max="74" width="3.7265625" style="1" bestFit="1" customWidth="1"/>
    <col min="75" max="75" width="5.81640625" style="1" customWidth="1"/>
    <col min="76" max="76" width="5.1796875" style="1" customWidth="1"/>
    <col min="77" max="77" width="5.54296875" style="1" hidden="1" customWidth="1"/>
    <col min="78" max="78" width="3.7265625" style="1" hidden="1" customWidth="1"/>
    <col min="79" max="79" width="5.1796875" style="1" bestFit="1" customWidth="1"/>
    <col min="80" max="80" width="5.26953125" style="1" hidden="1" customWidth="1"/>
    <col min="81" max="82" width="3.7265625" style="1" hidden="1" customWidth="1"/>
    <col min="83" max="83" width="6.54296875" style="1" customWidth="1"/>
    <col min="84" max="87" width="3.7265625" style="1" hidden="1" customWidth="1"/>
    <col min="88" max="88" width="4" style="1" hidden="1" customWidth="1"/>
    <col min="89" max="93" width="3.7265625" style="1" hidden="1" customWidth="1"/>
    <col min="94" max="94" width="6.54296875" style="1" hidden="1" customWidth="1"/>
    <col min="95" max="100" width="1.7265625" style="1" hidden="1" customWidth="1"/>
    <col min="101" max="101" width="4" style="1" hidden="1" customWidth="1"/>
    <col min="102" max="102" width="5.1796875" style="1" hidden="1" customWidth="1"/>
    <col min="103" max="103" width="5.81640625" style="1" hidden="1" customWidth="1"/>
    <col min="104" max="104" width="7.1796875" style="1" hidden="1" customWidth="1"/>
    <col min="105" max="105" width="4.7265625" style="31" hidden="1" customWidth="1"/>
    <col min="106" max="106" width="4.7265625" style="1" hidden="1" customWidth="1"/>
    <col min="107" max="107" width="4" style="1" hidden="1" customWidth="1"/>
    <col min="108" max="108" width="4.7265625" style="1" customWidth="1"/>
    <col min="109" max="109" width="3.81640625" style="1" customWidth="1"/>
    <col min="110" max="16384" width="9.1796875" style="1"/>
  </cols>
  <sheetData>
    <row r="1" spans="1:109" ht="14.15" hidden="1" customHeight="1"/>
    <row r="2" spans="1:109" ht="14.15" hidden="1" customHeight="1">
      <c r="A2" s="11">
        <f>DATE(2022,6,1)</f>
        <v>44713</v>
      </c>
    </row>
    <row r="3" spans="1:109" ht="14.15" hidden="1" customHeight="1"/>
    <row r="4" spans="1:109" ht="14.15" hidden="1" customHeight="1"/>
    <row r="5" spans="1:109" ht="14.15" customHeight="1">
      <c r="B5" s="813" t="s">
        <v>2</v>
      </c>
      <c r="C5" s="814" t="s">
        <v>240</v>
      </c>
      <c r="D5" s="815"/>
      <c r="E5" s="815"/>
      <c r="F5" s="815"/>
      <c r="G5" s="815"/>
      <c r="H5" s="815"/>
      <c r="I5" s="815"/>
      <c r="J5" s="815"/>
      <c r="K5" s="815"/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5"/>
      <c r="AC5" s="815"/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5"/>
      <c r="AP5" s="815"/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5"/>
      <c r="BC5" s="815"/>
      <c r="BD5" s="815"/>
      <c r="BE5" s="815"/>
      <c r="BF5" s="816"/>
      <c r="BG5" s="817" t="s">
        <v>1</v>
      </c>
      <c r="BH5" s="818"/>
      <c r="BI5" s="818"/>
      <c r="BJ5" s="818"/>
      <c r="BK5" s="818"/>
      <c r="BL5" s="818"/>
      <c r="BM5" s="818"/>
      <c r="BN5" s="818"/>
      <c r="BO5" s="818"/>
      <c r="BP5" s="818"/>
      <c r="BQ5" s="818"/>
      <c r="BR5" s="818"/>
      <c r="BS5" s="818"/>
      <c r="BT5" s="818"/>
      <c r="BU5" s="818"/>
      <c r="BV5" s="818"/>
      <c r="BW5" s="818"/>
      <c r="BX5" s="818"/>
      <c r="BY5" s="818"/>
      <c r="BZ5" s="818"/>
      <c r="CA5" s="818"/>
      <c r="CB5" s="818"/>
      <c r="CC5" s="818"/>
      <c r="CD5" s="818"/>
      <c r="CE5" s="818"/>
      <c r="CF5" s="818"/>
      <c r="CG5" s="818"/>
      <c r="CH5" s="818"/>
      <c r="CI5" s="818"/>
      <c r="CJ5" s="818"/>
      <c r="CK5" s="818"/>
      <c r="CL5" s="818"/>
      <c r="CM5" s="818"/>
      <c r="CN5" s="818"/>
      <c r="CO5" s="818"/>
      <c r="CP5" s="818"/>
      <c r="CQ5" s="818"/>
      <c r="CR5" s="818"/>
      <c r="CS5" s="818"/>
      <c r="CT5" s="818"/>
      <c r="CU5" s="818"/>
      <c r="CV5" s="818"/>
      <c r="CW5" s="818"/>
      <c r="CX5" s="818"/>
      <c r="CY5" s="819" t="s">
        <v>87</v>
      </c>
      <c r="CZ5" s="816" t="s">
        <v>76</v>
      </c>
    </row>
    <row r="6" spans="1:109" ht="14.15" customHeight="1">
      <c r="B6" s="813"/>
      <c r="C6" s="821" t="s">
        <v>88</v>
      </c>
      <c r="D6" s="822"/>
      <c r="E6" s="822"/>
      <c r="F6" s="823"/>
      <c r="G6" s="821" t="s">
        <v>89</v>
      </c>
      <c r="H6" s="822"/>
      <c r="I6" s="822"/>
      <c r="J6" s="822"/>
      <c r="K6" s="822"/>
      <c r="L6" s="823"/>
      <c r="M6" s="824" t="s">
        <v>59</v>
      </c>
      <c r="N6" s="825"/>
      <c r="O6" s="825"/>
      <c r="P6" s="825"/>
      <c r="Q6" s="825"/>
      <c r="R6" s="826"/>
      <c r="S6" s="824" t="s">
        <v>243</v>
      </c>
      <c r="T6" s="825"/>
      <c r="U6" s="825"/>
      <c r="V6" s="825"/>
      <c r="W6" s="825"/>
      <c r="X6" s="825"/>
      <c r="Y6" s="826"/>
      <c r="Z6" s="827" t="s">
        <v>242</v>
      </c>
      <c r="AA6" s="828"/>
      <c r="AB6" s="828"/>
      <c r="AC6" s="828"/>
      <c r="AD6" s="828"/>
      <c r="AE6" s="828"/>
      <c r="AF6" s="828"/>
      <c r="AG6" s="828"/>
      <c r="AH6" s="829"/>
      <c r="AI6" s="824" t="s">
        <v>232</v>
      </c>
      <c r="AJ6" s="825"/>
      <c r="AK6" s="825"/>
      <c r="AL6" s="825"/>
      <c r="AM6" s="825"/>
      <c r="AN6" s="825"/>
      <c r="AO6" s="825"/>
      <c r="AP6" s="825"/>
      <c r="AQ6" s="825"/>
      <c r="AR6" s="825"/>
      <c r="AS6" s="825"/>
      <c r="AT6" s="826"/>
      <c r="AU6" s="827" t="s">
        <v>230</v>
      </c>
      <c r="AV6" s="828"/>
      <c r="AW6" s="828"/>
      <c r="AX6" s="828"/>
      <c r="AY6" s="828"/>
      <c r="AZ6" s="828"/>
      <c r="BA6" s="828"/>
      <c r="BB6" s="828"/>
      <c r="BC6" s="828"/>
      <c r="BD6" s="828"/>
      <c r="BE6" s="829"/>
      <c r="BF6" s="832" t="s">
        <v>224</v>
      </c>
      <c r="BG6" s="834" t="s">
        <v>147</v>
      </c>
      <c r="BH6" s="835"/>
      <c r="BI6" s="835"/>
      <c r="BJ6" s="835"/>
      <c r="BK6" s="835"/>
      <c r="BL6" s="835"/>
      <c r="BM6" s="835"/>
      <c r="BN6" s="835"/>
      <c r="BO6" s="835"/>
      <c r="BP6" s="835"/>
      <c r="BQ6" s="835"/>
      <c r="BR6" s="835"/>
      <c r="BS6" s="835"/>
      <c r="BT6" s="836"/>
      <c r="BU6" s="837" t="s">
        <v>69</v>
      </c>
      <c r="BV6" s="838" t="s">
        <v>228</v>
      </c>
      <c r="BW6" s="838"/>
      <c r="BX6" s="838"/>
      <c r="BY6" s="838"/>
      <c r="BZ6" s="838"/>
      <c r="CA6" s="838"/>
      <c r="CB6" s="838"/>
      <c r="CC6" s="838"/>
      <c r="CD6" s="838"/>
      <c r="CE6" s="839" t="s">
        <v>69</v>
      </c>
      <c r="CF6" s="834" t="s">
        <v>238</v>
      </c>
      <c r="CG6" s="835"/>
      <c r="CH6" s="835"/>
      <c r="CI6" s="835"/>
      <c r="CJ6" s="835"/>
      <c r="CK6" s="835"/>
      <c r="CL6" s="835"/>
      <c r="CM6" s="835"/>
      <c r="CN6" s="835"/>
      <c r="CO6" s="836"/>
      <c r="CP6" s="837" t="s">
        <v>69</v>
      </c>
      <c r="CQ6" s="840" t="s">
        <v>229</v>
      </c>
      <c r="CR6" s="840"/>
      <c r="CS6" s="840"/>
      <c r="CT6" s="841"/>
      <c r="CU6" s="841"/>
      <c r="CV6" s="841"/>
      <c r="CW6" s="841"/>
      <c r="CX6" s="842" t="s">
        <v>69</v>
      </c>
      <c r="CY6" s="820"/>
      <c r="CZ6" s="816"/>
    </row>
    <row r="7" spans="1:109" ht="14.15" customHeight="1">
      <c r="B7" s="813"/>
      <c r="C7" s="14"/>
      <c r="D7" s="14"/>
      <c r="E7" s="14"/>
      <c r="F7" s="5"/>
      <c r="G7" s="14"/>
      <c r="H7" s="14"/>
      <c r="I7" s="14"/>
      <c r="J7" s="14" t="s">
        <v>28</v>
      </c>
      <c r="K7" s="14" t="s">
        <v>38</v>
      </c>
      <c r="L7" s="5" t="s">
        <v>69</v>
      </c>
      <c r="M7" s="320" t="s">
        <v>33</v>
      </c>
      <c r="N7" s="320" t="s">
        <v>35</v>
      </c>
      <c r="O7" s="320" t="s">
        <v>36</v>
      </c>
      <c r="P7" s="320" t="s">
        <v>37</v>
      </c>
      <c r="Q7" s="320" t="s">
        <v>38</v>
      </c>
      <c r="R7" s="321" t="s">
        <v>69</v>
      </c>
      <c r="S7" s="320" t="s">
        <v>33</v>
      </c>
      <c r="T7" s="320" t="s">
        <v>35</v>
      </c>
      <c r="U7" s="320" t="s">
        <v>36</v>
      </c>
      <c r="V7" s="320" t="s">
        <v>37</v>
      </c>
      <c r="W7" s="320" t="s">
        <v>38</v>
      </c>
      <c r="X7" s="320" t="s">
        <v>39</v>
      </c>
      <c r="Y7" s="321" t="s">
        <v>69</v>
      </c>
      <c r="Z7" s="369" t="s">
        <v>31</v>
      </c>
      <c r="AA7" s="370" t="s">
        <v>27</v>
      </c>
      <c r="AB7" s="370" t="s">
        <v>28</v>
      </c>
      <c r="AC7" s="370" t="s">
        <v>33</v>
      </c>
      <c r="AD7" s="370" t="s">
        <v>33</v>
      </c>
      <c r="AE7" s="370" t="s">
        <v>35</v>
      </c>
      <c r="AF7" s="370" t="s">
        <v>38</v>
      </c>
      <c r="AG7" s="371" t="s">
        <v>42</v>
      </c>
      <c r="AH7" s="372" t="s">
        <v>69</v>
      </c>
      <c r="AI7" s="322" t="s">
        <v>25</v>
      </c>
      <c r="AJ7" s="320" t="s">
        <v>31</v>
      </c>
      <c r="AK7" s="320" t="s">
        <v>28</v>
      </c>
      <c r="AL7" s="320" t="s">
        <v>29</v>
      </c>
      <c r="AM7" s="320" t="s">
        <v>33</v>
      </c>
      <c r="AN7" s="320" t="s">
        <v>36</v>
      </c>
      <c r="AO7" s="320" t="s">
        <v>73</v>
      </c>
      <c r="AP7" s="320" t="s">
        <v>41</v>
      </c>
      <c r="AQ7" s="320" t="s">
        <v>37</v>
      </c>
      <c r="AR7" s="320" t="s">
        <v>38</v>
      </c>
      <c r="AS7" s="323" t="s">
        <v>42</v>
      </c>
      <c r="AT7" s="321" t="s">
        <v>69</v>
      </c>
      <c r="AU7" s="369" t="s">
        <v>22</v>
      </c>
      <c r="AV7" s="370" t="s">
        <v>90</v>
      </c>
      <c r="AW7" s="370" t="s">
        <v>32</v>
      </c>
      <c r="AX7" s="370" t="s">
        <v>29</v>
      </c>
      <c r="AY7" s="370" t="s">
        <v>33</v>
      </c>
      <c r="AZ7" s="370" t="s">
        <v>70</v>
      </c>
      <c r="BA7" s="370" t="s">
        <v>41</v>
      </c>
      <c r="BB7" s="370" t="s">
        <v>37</v>
      </c>
      <c r="BC7" s="370" t="s">
        <v>38</v>
      </c>
      <c r="BD7" s="371" t="s">
        <v>42</v>
      </c>
      <c r="BE7" s="372" t="s">
        <v>69</v>
      </c>
      <c r="BF7" s="833"/>
      <c r="BG7" s="222" t="s">
        <v>152</v>
      </c>
      <c r="BH7" s="117">
        <v>3</v>
      </c>
      <c r="BI7" s="117">
        <v>4</v>
      </c>
      <c r="BJ7" s="117">
        <v>5</v>
      </c>
      <c r="BK7" s="117" t="s">
        <v>187</v>
      </c>
      <c r="BL7" s="117" t="s">
        <v>207</v>
      </c>
      <c r="BM7" s="117" t="s">
        <v>167</v>
      </c>
      <c r="BN7" s="117" t="s">
        <v>33</v>
      </c>
      <c r="BO7" s="117" t="s">
        <v>35</v>
      </c>
      <c r="BP7" s="117" t="s">
        <v>36</v>
      </c>
      <c r="BQ7" s="117" t="s">
        <v>36</v>
      </c>
      <c r="BR7" s="117" t="s">
        <v>41</v>
      </c>
      <c r="BS7" s="117" t="s">
        <v>85</v>
      </c>
      <c r="BT7" s="117" t="s">
        <v>38</v>
      </c>
      <c r="BU7" s="837"/>
      <c r="BV7" s="389" t="s">
        <v>173</v>
      </c>
      <c r="BW7" s="389">
        <v>4</v>
      </c>
      <c r="BX7" s="389">
        <v>5</v>
      </c>
      <c r="BY7" s="389">
        <v>6</v>
      </c>
      <c r="BZ7" s="389">
        <v>7</v>
      </c>
      <c r="CA7" s="389">
        <v>8</v>
      </c>
      <c r="CB7" s="389" t="s">
        <v>220</v>
      </c>
      <c r="CC7" s="389" t="s">
        <v>167</v>
      </c>
      <c r="CD7" s="389">
        <v>10</v>
      </c>
      <c r="CE7" s="839"/>
      <c r="CF7" s="222" t="s">
        <v>152</v>
      </c>
      <c r="CG7" s="117">
        <v>3</v>
      </c>
      <c r="CH7" s="117">
        <v>4</v>
      </c>
      <c r="CI7" s="117">
        <v>5</v>
      </c>
      <c r="CJ7" s="117" t="s">
        <v>207</v>
      </c>
      <c r="CK7" s="117" t="s">
        <v>167</v>
      </c>
      <c r="CL7" s="117" t="s">
        <v>36</v>
      </c>
      <c r="CM7" s="117" t="s">
        <v>41</v>
      </c>
      <c r="CN7" s="117" t="s">
        <v>85</v>
      </c>
      <c r="CO7" s="117" t="s">
        <v>38</v>
      </c>
      <c r="CP7" s="837"/>
      <c r="CQ7" s="390">
        <v>4</v>
      </c>
      <c r="CR7" s="391">
        <v>5</v>
      </c>
      <c r="CS7" s="391">
        <v>6</v>
      </c>
      <c r="CT7" s="391">
        <v>7</v>
      </c>
      <c r="CU7" s="392">
        <v>8</v>
      </c>
      <c r="CV7" s="392">
        <v>9</v>
      </c>
      <c r="CW7" s="393" t="s">
        <v>167</v>
      </c>
      <c r="CX7" s="842"/>
      <c r="CY7" s="820"/>
      <c r="CZ7" s="816"/>
      <c r="DA7" s="31" t="s">
        <v>211</v>
      </c>
      <c r="DB7" s="31" t="s">
        <v>223</v>
      </c>
    </row>
    <row r="8" spans="1:109" ht="11.15" customHeight="1">
      <c r="B8" s="2">
        <f>'pit-c,d'!A9</f>
        <v>45139</v>
      </c>
      <c r="C8" s="15"/>
      <c r="D8" s="15"/>
      <c r="E8" s="15"/>
      <c r="F8" s="15"/>
      <c r="G8" s="15"/>
      <c r="H8" s="15"/>
      <c r="I8" s="15"/>
      <c r="J8" s="15"/>
      <c r="K8" s="15"/>
      <c r="L8" s="15">
        <f>SUM(G8:K8)</f>
        <v>0</v>
      </c>
      <c r="M8" s="324"/>
      <c r="N8" s="324"/>
      <c r="O8" s="324"/>
      <c r="P8" s="326"/>
      <c r="Q8" s="327"/>
      <c r="R8" s="328">
        <f>SUM(M8:Q8)</f>
        <v>0</v>
      </c>
      <c r="S8" s="324"/>
      <c r="T8" s="324"/>
      <c r="U8" s="324"/>
      <c r="V8" s="324"/>
      <c r="W8" s="324"/>
      <c r="X8" s="324"/>
      <c r="Y8" s="328">
        <f>SUM(S8:X8)</f>
        <v>0</v>
      </c>
      <c r="Z8" s="373"/>
      <c r="AA8" s="374"/>
      <c r="AB8" s="374"/>
      <c r="AC8" s="374"/>
      <c r="AD8" s="374"/>
      <c r="AE8" s="374"/>
      <c r="AF8" s="374"/>
      <c r="AG8" s="375"/>
      <c r="AH8" s="376">
        <f>SUM(Z8:AG8)</f>
        <v>0</v>
      </c>
      <c r="AI8" s="325"/>
      <c r="AJ8" s="324"/>
      <c r="AK8" s="324"/>
      <c r="AL8" s="324"/>
      <c r="AM8" s="324"/>
      <c r="AN8" s="324"/>
      <c r="AO8" s="324"/>
      <c r="AP8" s="324"/>
      <c r="AQ8" s="324"/>
      <c r="AR8" s="324"/>
      <c r="AS8" s="327"/>
      <c r="AT8" s="328">
        <f>SUM(AI8:AS8)</f>
        <v>0</v>
      </c>
      <c r="AU8" s="373"/>
      <c r="AV8" s="374"/>
      <c r="AW8" s="374"/>
      <c r="AX8" s="374"/>
      <c r="AY8" s="374"/>
      <c r="AZ8" s="374"/>
      <c r="BA8" s="374"/>
      <c r="BB8" s="374"/>
      <c r="BC8" s="374"/>
      <c r="BD8" s="375"/>
      <c r="BE8" s="376">
        <f>SUM(AU8:BD8)</f>
        <v>0</v>
      </c>
      <c r="BF8" s="328">
        <f>F8+L8+R8+Y8+AH8+AT8+BE8</f>
        <v>0</v>
      </c>
      <c r="BG8" s="223"/>
      <c r="BH8" s="68"/>
      <c r="BI8" s="68"/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9">
        <f>SUM(BG8:BT8)</f>
        <v>0</v>
      </c>
      <c r="BV8" s="517"/>
      <c r="BW8" s="517">
        <v>0</v>
      </c>
      <c r="BX8" s="517"/>
      <c r="BY8" s="518"/>
      <c r="BZ8" s="518"/>
      <c r="CA8" s="518"/>
      <c r="CB8" s="518"/>
      <c r="CC8" s="518"/>
      <c r="CD8" s="518"/>
      <c r="CE8" s="519">
        <f>SUM(BV8:CD8)</f>
        <v>0</v>
      </c>
      <c r="CF8" s="223"/>
      <c r="CG8" s="68"/>
      <c r="CH8" s="68"/>
      <c r="CI8" s="68"/>
      <c r="CJ8" s="68"/>
      <c r="CK8" s="68"/>
      <c r="CL8" s="68"/>
      <c r="CM8" s="68"/>
      <c r="CN8" s="68"/>
      <c r="CO8" s="68"/>
      <c r="CP8" s="69">
        <f>SUM(CF8:CO8)</f>
        <v>0</v>
      </c>
      <c r="CQ8" s="394"/>
      <c r="CR8" s="395"/>
      <c r="CS8" s="395"/>
      <c r="CT8" s="395"/>
      <c r="CU8" s="396"/>
      <c r="CV8" s="396"/>
      <c r="CW8" s="397"/>
      <c r="CX8" s="398">
        <f>SUM(CN8:CW8)</f>
        <v>0</v>
      </c>
      <c r="CY8" s="224">
        <f>BU8+CE8+CX8</f>
        <v>0</v>
      </c>
      <c r="CZ8" s="16">
        <f>IF(CY8&lt;=0,0,CY43/CY8)</f>
        <v>0</v>
      </c>
      <c r="DA8" s="297">
        <f>SUM(CQ8:CW8,CP8)-(coal!ES7+coal!ET7)</f>
        <v>-6128.1</v>
      </c>
      <c r="DB8" s="297">
        <f>(BU8+CE8)-(coal!EQ7+coal!ER7)</f>
        <v>0</v>
      </c>
      <c r="DD8" s="3"/>
      <c r="DE8" s="3"/>
    </row>
    <row r="9" spans="1:109" ht="11.15" customHeight="1">
      <c r="B9" s="2">
        <f>'pit-c,d'!A10</f>
        <v>45140</v>
      </c>
      <c r="C9" s="15"/>
      <c r="D9" s="15"/>
      <c r="E9" s="15"/>
      <c r="F9" s="15"/>
      <c r="G9" s="15"/>
      <c r="H9" s="15"/>
      <c r="I9" s="15"/>
      <c r="J9" s="15"/>
      <c r="K9" s="15"/>
      <c r="L9" s="15">
        <f t="shared" ref="L9:L39" si="0">SUM(G9:K9)</f>
        <v>0</v>
      </c>
      <c r="M9" s="324"/>
      <c r="N9" s="324"/>
      <c r="O9" s="324"/>
      <c r="P9" s="326"/>
      <c r="Q9" s="327"/>
      <c r="R9" s="328">
        <f t="shared" ref="R9:R38" si="1">SUM(M9:Q9)</f>
        <v>0</v>
      </c>
      <c r="S9" s="324"/>
      <c r="T9" s="324"/>
      <c r="U9" s="324"/>
      <c r="V9" s="324"/>
      <c r="W9" s="327"/>
      <c r="X9" s="324"/>
      <c r="Y9" s="328">
        <f t="shared" ref="Y9:Y38" si="2">SUM(S9:X9)</f>
        <v>0</v>
      </c>
      <c r="Z9" s="373"/>
      <c r="AA9" s="374"/>
      <c r="AB9" s="374"/>
      <c r="AC9" s="374"/>
      <c r="AD9" s="374"/>
      <c r="AE9" s="374"/>
      <c r="AF9" s="374"/>
      <c r="AG9" s="375"/>
      <c r="AH9" s="376">
        <f t="shared" ref="AH9:AH38" si="3">SUM(Z9:AG9)</f>
        <v>0</v>
      </c>
      <c r="AI9" s="325"/>
      <c r="AJ9" s="324"/>
      <c r="AK9" s="324"/>
      <c r="AL9" s="324"/>
      <c r="AM9" s="324"/>
      <c r="AN9" s="324"/>
      <c r="AO9" s="324"/>
      <c r="AP9" s="324"/>
      <c r="AQ9" s="324"/>
      <c r="AR9" s="324"/>
      <c r="AS9" s="327"/>
      <c r="AT9" s="328">
        <f t="shared" ref="AT9:AT38" si="4">SUM(AI9:AS9)</f>
        <v>0</v>
      </c>
      <c r="AU9" s="373"/>
      <c r="AV9" s="374"/>
      <c r="AW9" s="374"/>
      <c r="AX9" s="374"/>
      <c r="AY9" s="374"/>
      <c r="AZ9" s="374"/>
      <c r="BA9" s="374"/>
      <c r="BB9" s="374"/>
      <c r="BC9" s="374"/>
      <c r="BD9" s="375"/>
      <c r="BE9" s="376">
        <f t="shared" ref="BE9:BE38" si="5">SUM(AU9:BD9)</f>
        <v>0</v>
      </c>
      <c r="BF9" s="328">
        <f t="shared" ref="BF9:BF38" si="6">F9+L9+R9+Y9+AH9+AT9+BE9</f>
        <v>0</v>
      </c>
      <c r="BG9" s="223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9">
        <f t="shared" ref="BU9:BU38" si="7">SUM(BG9:BT9)</f>
        <v>0</v>
      </c>
      <c r="BV9" s="517"/>
      <c r="BW9" s="517">
        <v>0</v>
      </c>
      <c r="BX9" s="517"/>
      <c r="BY9" s="518"/>
      <c r="BZ9" s="518"/>
      <c r="CA9" s="518"/>
      <c r="CB9" s="518"/>
      <c r="CC9" s="518"/>
      <c r="CD9" s="518"/>
      <c r="CE9" s="519">
        <f t="shared" ref="CE9:CE37" si="8">SUM(BV9:CD9)</f>
        <v>0</v>
      </c>
      <c r="CF9" s="223"/>
      <c r="CG9" s="68"/>
      <c r="CH9" s="68"/>
      <c r="CI9" s="68"/>
      <c r="CJ9" s="68"/>
      <c r="CK9" s="68"/>
      <c r="CL9" s="68"/>
      <c r="CM9" s="68"/>
      <c r="CN9" s="68"/>
      <c r="CO9" s="68"/>
      <c r="CP9" s="69">
        <f t="shared" ref="CP9:CP38" si="9">SUM(CF9:CO9)</f>
        <v>0</v>
      </c>
      <c r="CQ9" s="394"/>
      <c r="CR9" s="399"/>
      <c r="CS9" s="399"/>
      <c r="CT9" s="395"/>
      <c r="CU9" s="396"/>
      <c r="CV9" s="396"/>
      <c r="CW9" s="397"/>
      <c r="CX9" s="398">
        <f t="shared" ref="CX9:CX37" si="10">SUM(CN9:CW9)</f>
        <v>0</v>
      </c>
      <c r="CY9" s="224">
        <f t="shared" ref="CY9:CY38" si="11">BU9+CE9+CX9</f>
        <v>0</v>
      </c>
      <c r="CZ9" s="16">
        <f t="shared" ref="CZ9:CZ38" si="12">IF(CY9&lt;=0,0,CY44/CY9)</f>
        <v>0</v>
      </c>
      <c r="DA9" s="297">
        <f>SUM(CQ9:CW9,CP9)-(coal!ES8+coal!ET8)</f>
        <v>-7169.1000000000013</v>
      </c>
      <c r="DB9" s="297">
        <f>(BU9+CE9)-(coal!EQ8+coal!ER8)</f>
        <v>0</v>
      </c>
    </row>
    <row r="10" spans="1:109" ht="11.15" customHeight="1">
      <c r="B10" s="2">
        <f>'pit-c,d'!A11</f>
        <v>45141</v>
      </c>
      <c r="C10" s="15"/>
      <c r="D10" s="15"/>
      <c r="E10" s="15"/>
      <c r="F10" s="15"/>
      <c r="G10" s="15"/>
      <c r="H10" s="15"/>
      <c r="I10" s="15"/>
      <c r="J10" s="15"/>
      <c r="K10" s="15"/>
      <c r="L10" s="15">
        <f>SUM(G10:K10)</f>
        <v>0</v>
      </c>
      <c r="M10" s="324"/>
      <c r="N10" s="324"/>
      <c r="O10" s="324"/>
      <c r="P10" s="326"/>
      <c r="Q10" s="327"/>
      <c r="R10" s="328">
        <f>SUM(M10:Q10)</f>
        <v>0</v>
      </c>
      <c r="S10" s="324"/>
      <c r="T10" s="324"/>
      <c r="U10" s="324"/>
      <c r="V10" s="324"/>
      <c r="W10" s="327"/>
      <c r="X10" s="324"/>
      <c r="Y10" s="328">
        <f>SUM(S10:X10)</f>
        <v>0</v>
      </c>
      <c r="Z10" s="373"/>
      <c r="AA10" s="374"/>
      <c r="AB10" s="374"/>
      <c r="AC10" s="374"/>
      <c r="AD10" s="374"/>
      <c r="AE10" s="374"/>
      <c r="AF10" s="374"/>
      <c r="AG10" s="375"/>
      <c r="AH10" s="376">
        <f>SUM(Z10:AG10)</f>
        <v>0</v>
      </c>
      <c r="AI10" s="325"/>
      <c r="AJ10" s="324"/>
      <c r="AK10" s="324"/>
      <c r="AL10" s="324"/>
      <c r="AM10" s="324"/>
      <c r="AN10" s="324"/>
      <c r="AO10" s="324"/>
      <c r="AP10" s="324"/>
      <c r="AQ10" s="324"/>
      <c r="AR10" s="324"/>
      <c r="AS10" s="327"/>
      <c r="AT10" s="328">
        <f>SUM(AI10:AS10)</f>
        <v>0</v>
      </c>
      <c r="AU10" s="373"/>
      <c r="AV10" s="374"/>
      <c r="AW10" s="374"/>
      <c r="AX10" s="374"/>
      <c r="AY10" s="374"/>
      <c r="AZ10" s="374"/>
      <c r="BA10" s="374"/>
      <c r="BB10" s="374"/>
      <c r="BC10" s="374"/>
      <c r="BD10" s="375"/>
      <c r="BE10" s="376">
        <f>SUM(AU10:BD10)</f>
        <v>0</v>
      </c>
      <c r="BF10" s="328">
        <f>F10+L10+R10+Y10+AH10+AT10+BE10</f>
        <v>0</v>
      </c>
      <c r="BG10" s="223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9">
        <f>SUM(BG10:BT10)</f>
        <v>0</v>
      </c>
      <c r="BV10" s="517"/>
      <c r="BW10" s="517">
        <v>0</v>
      </c>
      <c r="BX10" s="517"/>
      <c r="BY10" s="518"/>
      <c r="BZ10" s="518"/>
      <c r="CA10" s="518"/>
      <c r="CB10" s="518"/>
      <c r="CC10" s="518"/>
      <c r="CD10" s="518"/>
      <c r="CE10" s="519">
        <f>SUM(BV10:CD10)</f>
        <v>0</v>
      </c>
      <c r="CF10" s="223"/>
      <c r="CG10" s="68"/>
      <c r="CH10" s="68"/>
      <c r="CI10" s="68"/>
      <c r="CJ10" s="68"/>
      <c r="CK10" s="68"/>
      <c r="CL10" s="68"/>
      <c r="CM10" s="68"/>
      <c r="CN10" s="68"/>
      <c r="CO10" s="68"/>
      <c r="CP10" s="69">
        <f>SUM(CF10:CO10)</f>
        <v>0</v>
      </c>
      <c r="CQ10" s="394"/>
      <c r="CR10" s="399"/>
      <c r="CS10" s="399"/>
      <c r="CT10" s="395"/>
      <c r="CU10" s="396"/>
      <c r="CV10" s="396"/>
      <c r="CW10" s="397"/>
      <c r="CX10" s="398">
        <f>SUM(CN10:CW10)</f>
        <v>0</v>
      </c>
      <c r="CY10" s="224">
        <f>BU10+CE10+CX10</f>
        <v>0</v>
      </c>
      <c r="CZ10" s="16">
        <f>IF(CY10&lt;=0,0,CY45/CY10)</f>
        <v>0</v>
      </c>
      <c r="DA10" s="297"/>
      <c r="DB10" s="297"/>
    </row>
    <row r="11" spans="1:109" ht="11.15" customHeight="1">
      <c r="B11" s="2">
        <f t="shared" ref="B11:B35" si="13">B10+1</f>
        <v>45142</v>
      </c>
      <c r="C11" s="15"/>
      <c r="D11" s="15"/>
      <c r="E11" s="15"/>
      <c r="F11" s="15"/>
      <c r="G11" s="15"/>
      <c r="H11" s="15"/>
      <c r="I11" s="15"/>
      <c r="J11" s="15"/>
      <c r="K11" s="15"/>
      <c r="L11" s="15">
        <f t="shared" si="0"/>
        <v>0</v>
      </c>
      <c r="M11" s="324"/>
      <c r="N11" s="324"/>
      <c r="O11" s="324"/>
      <c r="P11" s="326"/>
      <c r="Q11" s="327"/>
      <c r="R11" s="328">
        <f t="shared" si="1"/>
        <v>0</v>
      </c>
      <c r="S11" s="324"/>
      <c r="T11" s="324"/>
      <c r="U11" s="324"/>
      <c r="V11" s="324"/>
      <c r="W11" s="327"/>
      <c r="X11" s="324"/>
      <c r="Y11" s="328">
        <f t="shared" si="2"/>
        <v>0</v>
      </c>
      <c r="Z11" s="373"/>
      <c r="AA11" s="374"/>
      <c r="AB11" s="374"/>
      <c r="AC11" s="374"/>
      <c r="AD11" s="374"/>
      <c r="AE11" s="374"/>
      <c r="AF11" s="374"/>
      <c r="AG11" s="375"/>
      <c r="AH11" s="376">
        <f t="shared" si="3"/>
        <v>0</v>
      </c>
      <c r="AI11" s="325"/>
      <c r="AJ11" s="324"/>
      <c r="AK11" s="324"/>
      <c r="AL11" s="324"/>
      <c r="AM11" s="324"/>
      <c r="AN11" s="324"/>
      <c r="AO11" s="324"/>
      <c r="AP11" s="324"/>
      <c r="AQ11" s="324"/>
      <c r="AR11" s="324"/>
      <c r="AS11" s="327"/>
      <c r="AT11" s="328">
        <f t="shared" si="4"/>
        <v>0</v>
      </c>
      <c r="AU11" s="373"/>
      <c r="AV11" s="374"/>
      <c r="AW11" s="374"/>
      <c r="AX11" s="374"/>
      <c r="AY11" s="374"/>
      <c r="AZ11" s="374"/>
      <c r="BA11" s="374"/>
      <c r="BB11" s="374"/>
      <c r="BC11" s="374"/>
      <c r="BD11" s="375"/>
      <c r="BE11" s="376">
        <f t="shared" si="5"/>
        <v>0</v>
      </c>
      <c r="BF11" s="328">
        <f t="shared" si="6"/>
        <v>0</v>
      </c>
      <c r="BG11" s="223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9">
        <f t="shared" si="7"/>
        <v>0</v>
      </c>
      <c r="BV11" s="517"/>
      <c r="BW11" s="517">
        <v>0</v>
      </c>
      <c r="BX11" s="517"/>
      <c r="BY11" s="518"/>
      <c r="BZ11" s="518"/>
      <c r="CA11" s="518"/>
      <c r="CB11" s="518"/>
      <c r="CC11" s="518"/>
      <c r="CD11" s="518"/>
      <c r="CE11" s="519">
        <f t="shared" si="8"/>
        <v>0</v>
      </c>
      <c r="CF11" s="223"/>
      <c r="CG11" s="68"/>
      <c r="CH11" s="68"/>
      <c r="CI11" s="68"/>
      <c r="CJ11" s="68"/>
      <c r="CK11" s="68"/>
      <c r="CL11" s="68"/>
      <c r="CM11" s="68"/>
      <c r="CN11" s="68"/>
      <c r="CO11" s="68"/>
      <c r="CP11" s="69">
        <f t="shared" si="9"/>
        <v>0</v>
      </c>
      <c r="CQ11" s="394"/>
      <c r="CR11" s="399"/>
      <c r="CS11" s="399"/>
      <c r="CT11" s="395"/>
      <c r="CU11" s="396"/>
      <c r="CV11" s="396"/>
      <c r="CW11" s="397"/>
      <c r="CX11" s="398">
        <f t="shared" si="10"/>
        <v>0</v>
      </c>
      <c r="CY11" s="224">
        <f t="shared" si="11"/>
        <v>0</v>
      </c>
      <c r="CZ11" s="16">
        <f t="shared" si="12"/>
        <v>0</v>
      </c>
      <c r="DA11" s="297"/>
      <c r="DB11" s="297"/>
    </row>
    <row r="12" spans="1:109" ht="11.15" customHeight="1">
      <c r="B12" s="2">
        <f t="shared" si="13"/>
        <v>45143</v>
      </c>
      <c r="C12" s="15"/>
      <c r="D12" s="15"/>
      <c r="E12" s="15"/>
      <c r="F12" s="15"/>
      <c r="G12" s="15"/>
      <c r="H12" s="15"/>
      <c r="I12" s="15"/>
      <c r="J12" s="15"/>
      <c r="K12" s="15"/>
      <c r="L12" s="15">
        <f t="shared" si="0"/>
        <v>0</v>
      </c>
      <c r="M12" s="324"/>
      <c r="N12" s="324"/>
      <c r="O12" s="324"/>
      <c r="P12" s="326"/>
      <c r="Q12" s="327"/>
      <c r="R12" s="328">
        <f t="shared" si="1"/>
        <v>0</v>
      </c>
      <c r="S12" s="324"/>
      <c r="T12" s="324"/>
      <c r="U12" s="324"/>
      <c r="V12" s="324"/>
      <c r="W12" s="327"/>
      <c r="X12" s="324"/>
      <c r="Y12" s="328">
        <f t="shared" si="2"/>
        <v>0</v>
      </c>
      <c r="Z12" s="373"/>
      <c r="AA12" s="374"/>
      <c r="AB12" s="374"/>
      <c r="AC12" s="374"/>
      <c r="AD12" s="374"/>
      <c r="AE12" s="374"/>
      <c r="AF12" s="374"/>
      <c r="AG12" s="375"/>
      <c r="AH12" s="376">
        <f t="shared" si="3"/>
        <v>0</v>
      </c>
      <c r="AI12" s="325"/>
      <c r="AJ12" s="324"/>
      <c r="AK12" s="324"/>
      <c r="AL12" s="324"/>
      <c r="AM12" s="324"/>
      <c r="AN12" s="324"/>
      <c r="AO12" s="324"/>
      <c r="AP12" s="324"/>
      <c r="AQ12" s="324"/>
      <c r="AR12" s="324"/>
      <c r="AS12" s="327"/>
      <c r="AT12" s="328">
        <f t="shared" si="4"/>
        <v>0</v>
      </c>
      <c r="AU12" s="373"/>
      <c r="AV12" s="374"/>
      <c r="AW12" s="374"/>
      <c r="AX12" s="374"/>
      <c r="AY12" s="374"/>
      <c r="AZ12" s="374"/>
      <c r="BA12" s="374"/>
      <c r="BB12" s="374"/>
      <c r="BC12" s="374"/>
      <c r="BD12" s="375"/>
      <c r="BE12" s="376">
        <f t="shared" si="5"/>
        <v>0</v>
      </c>
      <c r="BF12" s="328">
        <f t="shared" si="6"/>
        <v>0</v>
      </c>
      <c r="BG12" s="223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9">
        <f t="shared" si="7"/>
        <v>0</v>
      </c>
      <c r="BV12" s="517"/>
      <c r="BW12" s="517">
        <v>0</v>
      </c>
      <c r="BX12" s="517"/>
      <c r="BY12" s="518"/>
      <c r="BZ12" s="518"/>
      <c r="CA12" s="518"/>
      <c r="CB12" s="518"/>
      <c r="CC12" s="518"/>
      <c r="CD12" s="518"/>
      <c r="CE12" s="519">
        <f t="shared" si="8"/>
        <v>0</v>
      </c>
      <c r="CF12" s="223"/>
      <c r="CG12" s="68"/>
      <c r="CH12" s="68"/>
      <c r="CI12" s="68"/>
      <c r="CJ12" s="68"/>
      <c r="CK12" s="68"/>
      <c r="CL12" s="68"/>
      <c r="CM12" s="68"/>
      <c r="CN12" s="68"/>
      <c r="CO12" s="68"/>
      <c r="CP12" s="69">
        <f t="shared" si="9"/>
        <v>0</v>
      </c>
      <c r="CQ12" s="394"/>
      <c r="CR12" s="399"/>
      <c r="CS12" s="399"/>
      <c r="CT12" s="395"/>
      <c r="CU12" s="396"/>
      <c r="CV12" s="396"/>
      <c r="CW12" s="397"/>
      <c r="CX12" s="398">
        <f t="shared" si="10"/>
        <v>0</v>
      </c>
      <c r="CY12" s="224">
        <f t="shared" si="11"/>
        <v>0</v>
      </c>
      <c r="CZ12" s="16">
        <f t="shared" si="12"/>
        <v>0</v>
      </c>
      <c r="DA12" s="297"/>
      <c r="DB12" s="297"/>
    </row>
    <row r="13" spans="1:109" ht="11.15" customHeight="1">
      <c r="B13" s="2">
        <f t="shared" si="13"/>
        <v>45144</v>
      </c>
      <c r="C13" s="15"/>
      <c r="D13" s="15"/>
      <c r="E13" s="15"/>
      <c r="F13" s="15"/>
      <c r="G13" s="15"/>
      <c r="H13" s="15"/>
      <c r="I13" s="15"/>
      <c r="J13" s="15"/>
      <c r="K13" s="15"/>
      <c r="L13" s="15">
        <f t="shared" si="0"/>
        <v>0</v>
      </c>
      <c r="M13" s="324"/>
      <c r="N13" s="324"/>
      <c r="O13" s="324"/>
      <c r="P13" s="326"/>
      <c r="Q13" s="327"/>
      <c r="R13" s="328">
        <f t="shared" si="1"/>
        <v>0</v>
      </c>
      <c r="S13" s="324"/>
      <c r="T13" s="324"/>
      <c r="U13" s="324"/>
      <c r="V13" s="324"/>
      <c r="W13" s="324"/>
      <c r="X13" s="324"/>
      <c r="Y13" s="328">
        <f t="shared" si="2"/>
        <v>0</v>
      </c>
      <c r="Z13" s="373"/>
      <c r="AA13" s="374"/>
      <c r="AB13" s="374"/>
      <c r="AC13" s="374"/>
      <c r="AD13" s="374"/>
      <c r="AE13" s="374"/>
      <c r="AF13" s="374"/>
      <c r="AG13" s="375"/>
      <c r="AH13" s="376">
        <f t="shared" si="3"/>
        <v>0</v>
      </c>
      <c r="AI13" s="325"/>
      <c r="AJ13" s="324"/>
      <c r="AK13" s="324"/>
      <c r="AL13" s="324"/>
      <c r="AM13" s="324"/>
      <c r="AN13" s="324"/>
      <c r="AO13" s="324"/>
      <c r="AP13" s="324"/>
      <c r="AQ13" s="324"/>
      <c r="AR13" s="324"/>
      <c r="AS13" s="327"/>
      <c r="AT13" s="328">
        <f t="shared" si="4"/>
        <v>0</v>
      </c>
      <c r="AU13" s="373"/>
      <c r="AV13" s="374"/>
      <c r="AW13" s="374"/>
      <c r="AX13" s="374"/>
      <c r="AY13" s="374"/>
      <c r="AZ13" s="374"/>
      <c r="BA13" s="374"/>
      <c r="BB13" s="374"/>
      <c r="BC13" s="374"/>
      <c r="BD13" s="375"/>
      <c r="BE13" s="376">
        <f t="shared" si="5"/>
        <v>0</v>
      </c>
      <c r="BF13" s="328">
        <f t="shared" si="6"/>
        <v>0</v>
      </c>
      <c r="BG13" s="223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9">
        <f t="shared" si="7"/>
        <v>0</v>
      </c>
      <c r="BV13" s="517"/>
      <c r="BW13" s="517">
        <v>312.89999999999998</v>
      </c>
      <c r="BX13" s="518"/>
      <c r="BY13" s="518"/>
      <c r="BZ13" s="518"/>
      <c r="CA13" s="518"/>
      <c r="CB13" s="518"/>
      <c r="CC13" s="518"/>
      <c r="CD13" s="518"/>
      <c r="CE13" s="519">
        <f t="shared" si="8"/>
        <v>312.89999999999998</v>
      </c>
      <c r="CF13" s="223"/>
      <c r="CG13" s="68"/>
      <c r="CH13" s="68"/>
      <c r="CI13" s="68"/>
      <c r="CJ13" s="68"/>
      <c r="CK13" s="68"/>
      <c r="CL13" s="68"/>
      <c r="CM13" s="68"/>
      <c r="CN13" s="68"/>
      <c r="CO13" s="68"/>
      <c r="CP13" s="69">
        <f t="shared" si="9"/>
        <v>0</v>
      </c>
      <c r="CQ13" s="394"/>
      <c r="CR13" s="399"/>
      <c r="CS13" s="399"/>
      <c r="CT13" s="395"/>
      <c r="CU13" s="396"/>
      <c r="CV13" s="396"/>
      <c r="CW13" s="397"/>
      <c r="CX13" s="398">
        <f t="shared" si="10"/>
        <v>0</v>
      </c>
      <c r="CY13" s="224">
        <f t="shared" si="11"/>
        <v>312.89999999999998</v>
      </c>
      <c r="CZ13" s="16" t="e">
        <f t="shared" si="12"/>
        <v>#REF!</v>
      </c>
      <c r="DA13" s="297"/>
      <c r="DB13" s="297"/>
    </row>
    <row r="14" spans="1:109" ht="11.15" customHeight="1">
      <c r="B14" s="2">
        <f t="shared" si="13"/>
        <v>45145</v>
      </c>
      <c r="C14" s="15"/>
      <c r="D14" s="15"/>
      <c r="E14" s="15"/>
      <c r="F14" s="15"/>
      <c r="G14" s="15"/>
      <c r="H14" s="15"/>
      <c r="I14" s="15"/>
      <c r="J14" s="15"/>
      <c r="K14" s="15"/>
      <c r="L14" s="15">
        <f t="shared" si="0"/>
        <v>0</v>
      </c>
      <c r="M14" s="324"/>
      <c r="N14" s="324"/>
      <c r="O14" s="324"/>
      <c r="P14" s="326"/>
      <c r="Q14" s="327"/>
      <c r="R14" s="328">
        <f t="shared" si="1"/>
        <v>0</v>
      </c>
      <c r="S14" s="324"/>
      <c r="T14" s="324"/>
      <c r="U14" s="324"/>
      <c r="V14" s="324"/>
      <c r="W14" s="324"/>
      <c r="X14" s="324"/>
      <c r="Y14" s="328">
        <f t="shared" si="2"/>
        <v>0</v>
      </c>
      <c r="Z14" s="373"/>
      <c r="AA14" s="374"/>
      <c r="AB14" s="374"/>
      <c r="AC14" s="374"/>
      <c r="AD14" s="374"/>
      <c r="AE14" s="374"/>
      <c r="AF14" s="374"/>
      <c r="AG14" s="375"/>
      <c r="AH14" s="376">
        <f t="shared" si="3"/>
        <v>0</v>
      </c>
      <c r="AI14" s="325"/>
      <c r="AJ14" s="324"/>
      <c r="AK14" s="324"/>
      <c r="AL14" s="324"/>
      <c r="AM14" s="324"/>
      <c r="AN14" s="324"/>
      <c r="AO14" s="324"/>
      <c r="AP14" s="324"/>
      <c r="AQ14" s="324"/>
      <c r="AR14" s="324"/>
      <c r="AS14" s="327"/>
      <c r="AT14" s="328">
        <f t="shared" si="4"/>
        <v>0</v>
      </c>
      <c r="AU14" s="373"/>
      <c r="AV14" s="374"/>
      <c r="AW14" s="374"/>
      <c r="AX14" s="374"/>
      <c r="AY14" s="374"/>
      <c r="AZ14" s="374"/>
      <c r="BA14" s="374"/>
      <c r="BB14" s="374"/>
      <c r="BC14" s="374"/>
      <c r="BD14" s="375"/>
      <c r="BE14" s="376">
        <f t="shared" si="5"/>
        <v>0</v>
      </c>
      <c r="BF14" s="328">
        <f t="shared" si="6"/>
        <v>0</v>
      </c>
      <c r="BG14" s="223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9">
        <f t="shared" si="7"/>
        <v>0</v>
      </c>
      <c r="BV14" s="517"/>
      <c r="BW14" s="517">
        <v>2820.4</v>
      </c>
      <c r="BX14" s="517"/>
      <c r="BY14" s="518"/>
      <c r="BZ14" s="518"/>
      <c r="CA14" s="518"/>
      <c r="CB14" s="518"/>
      <c r="CC14" s="518"/>
      <c r="CD14" s="518"/>
      <c r="CE14" s="519">
        <f t="shared" si="8"/>
        <v>2820.4</v>
      </c>
      <c r="CF14" s="223"/>
      <c r="CG14" s="68"/>
      <c r="CH14" s="68"/>
      <c r="CI14" s="68"/>
      <c r="CJ14" s="68"/>
      <c r="CK14" s="68"/>
      <c r="CL14" s="68"/>
      <c r="CM14" s="68"/>
      <c r="CN14" s="68"/>
      <c r="CO14" s="68"/>
      <c r="CP14" s="69">
        <f t="shared" si="9"/>
        <v>0</v>
      </c>
      <c r="CQ14" s="394"/>
      <c r="CR14" s="399"/>
      <c r="CS14" s="399"/>
      <c r="CT14" s="395"/>
      <c r="CU14" s="396"/>
      <c r="CV14" s="396"/>
      <c r="CW14" s="397"/>
      <c r="CX14" s="398">
        <f t="shared" si="10"/>
        <v>0</v>
      </c>
      <c r="CY14" s="224">
        <f t="shared" si="11"/>
        <v>2820.4</v>
      </c>
      <c r="CZ14" s="16" t="e">
        <f t="shared" si="12"/>
        <v>#REF!</v>
      </c>
      <c r="DA14" s="297"/>
      <c r="DB14" s="297"/>
    </row>
    <row r="15" spans="1:109" ht="11.15" customHeight="1">
      <c r="B15" s="2">
        <f t="shared" si="13"/>
        <v>45146</v>
      </c>
      <c r="C15" s="15"/>
      <c r="D15" s="15"/>
      <c r="E15" s="15"/>
      <c r="F15" s="15"/>
      <c r="G15" s="15"/>
      <c r="H15" s="15"/>
      <c r="I15" s="15"/>
      <c r="J15" s="15"/>
      <c r="K15" s="15"/>
      <c r="L15" s="15">
        <f t="shared" si="0"/>
        <v>0</v>
      </c>
      <c r="M15" s="324"/>
      <c r="N15" s="324"/>
      <c r="O15" s="324"/>
      <c r="P15" s="326"/>
      <c r="Q15" s="327"/>
      <c r="R15" s="328">
        <f t="shared" si="1"/>
        <v>0</v>
      </c>
      <c r="S15" s="324"/>
      <c r="T15" s="324"/>
      <c r="U15" s="324"/>
      <c r="V15" s="324"/>
      <c r="W15" s="324"/>
      <c r="X15" s="324"/>
      <c r="Y15" s="328">
        <f t="shared" si="2"/>
        <v>0</v>
      </c>
      <c r="Z15" s="373"/>
      <c r="AA15" s="374"/>
      <c r="AB15" s="374"/>
      <c r="AC15" s="374"/>
      <c r="AD15" s="374"/>
      <c r="AE15" s="374"/>
      <c r="AF15" s="374"/>
      <c r="AG15" s="375"/>
      <c r="AH15" s="376">
        <f t="shared" si="3"/>
        <v>0</v>
      </c>
      <c r="AI15" s="325"/>
      <c r="AJ15" s="324"/>
      <c r="AK15" s="324"/>
      <c r="AL15" s="324"/>
      <c r="AM15" s="324"/>
      <c r="AN15" s="324"/>
      <c r="AO15" s="324"/>
      <c r="AP15" s="324"/>
      <c r="AQ15" s="324"/>
      <c r="AR15" s="324"/>
      <c r="AS15" s="327"/>
      <c r="AT15" s="328">
        <f t="shared" si="4"/>
        <v>0</v>
      </c>
      <c r="AU15" s="373"/>
      <c r="AV15" s="374"/>
      <c r="AW15" s="374"/>
      <c r="AX15" s="374"/>
      <c r="AY15" s="374"/>
      <c r="AZ15" s="374"/>
      <c r="BA15" s="374"/>
      <c r="BB15" s="374"/>
      <c r="BC15" s="374"/>
      <c r="BD15" s="375"/>
      <c r="BE15" s="376">
        <f t="shared" si="5"/>
        <v>0</v>
      </c>
      <c r="BF15" s="328">
        <f t="shared" si="6"/>
        <v>0</v>
      </c>
      <c r="BG15" s="223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9">
        <f t="shared" si="7"/>
        <v>0</v>
      </c>
      <c r="BV15" s="517"/>
      <c r="BW15" s="517">
        <v>3289.8</v>
      </c>
      <c r="BX15" s="517"/>
      <c r="BY15" s="517"/>
      <c r="BZ15" s="517"/>
      <c r="CA15" s="517"/>
      <c r="CB15" s="517"/>
      <c r="CC15" s="517"/>
      <c r="CD15" s="517"/>
      <c r="CE15" s="519">
        <f t="shared" si="8"/>
        <v>3289.8</v>
      </c>
      <c r="CF15" s="223"/>
      <c r="CG15" s="68"/>
      <c r="CH15" s="68"/>
      <c r="CI15" s="68"/>
      <c r="CJ15" s="68"/>
      <c r="CK15" s="68"/>
      <c r="CL15" s="68"/>
      <c r="CM15" s="68"/>
      <c r="CN15" s="68">
        <v>2248</v>
      </c>
      <c r="CO15" s="68"/>
      <c r="CP15" s="69">
        <f t="shared" si="9"/>
        <v>2248</v>
      </c>
      <c r="CQ15" s="394"/>
      <c r="CR15" s="399"/>
      <c r="CS15" s="399"/>
      <c r="CT15" s="395">
        <v>6403</v>
      </c>
      <c r="CU15" s="396"/>
      <c r="CV15" s="396"/>
      <c r="CW15" s="397"/>
      <c r="CX15" s="398">
        <f t="shared" si="10"/>
        <v>10899</v>
      </c>
      <c r="CY15" s="224">
        <f t="shared" si="11"/>
        <v>14188.8</v>
      </c>
      <c r="CZ15" s="16" t="e">
        <f t="shared" si="12"/>
        <v>#REF!</v>
      </c>
      <c r="DA15" s="297"/>
      <c r="DB15" s="297"/>
    </row>
    <row r="16" spans="1:109" ht="11.15" customHeight="1">
      <c r="B16" s="2">
        <f t="shared" si="13"/>
        <v>45147</v>
      </c>
      <c r="C16" s="15"/>
      <c r="D16" s="15"/>
      <c r="E16" s="15"/>
      <c r="F16" s="15"/>
      <c r="G16" s="15"/>
      <c r="H16" s="15"/>
      <c r="I16" s="15"/>
      <c r="J16" s="15"/>
      <c r="K16" s="15"/>
      <c r="L16" s="15">
        <f t="shared" si="0"/>
        <v>0</v>
      </c>
      <c r="M16" s="324"/>
      <c r="N16" s="324"/>
      <c r="O16" s="324"/>
      <c r="P16" s="326"/>
      <c r="Q16" s="327"/>
      <c r="R16" s="328">
        <f t="shared" si="1"/>
        <v>0</v>
      </c>
      <c r="S16" s="324"/>
      <c r="T16" s="324"/>
      <c r="U16" s="324"/>
      <c r="V16" s="324"/>
      <c r="W16" s="324"/>
      <c r="X16" s="324"/>
      <c r="Y16" s="328">
        <f t="shared" si="2"/>
        <v>0</v>
      </c>
      <c r="Z16" s="373"/>
      <c r="AA16" s="374"/>
      <c r="AB16" s="374"/>
      <c r="AC16" s="374"/>
      <c r="AD16" s="374"/>
      <c r="AE16" s="374"/>
      <c r="AF16" s="374"/>
      <c r="AG16" s="375"/>
      <c r="AH16" s="376">
        <f t="shared" si="3"/>
        <v>0</v>
      </c>
      <c r="AI16" s="325"/>
      <c r="AJ16" s="324"/>
      <c r="AK16" s="324"/>
      <c r="AL16" s="324"/>
      <c r="AM16" s="324"/>
      <c r="AN16" s="324"/>
      <c r="AO16" s="324"/>
      <c r="AP16" s="324"/>
      <c r="AQ16" s="324"/>
      <c r="AR16" s="324"/>
      <c r="AS16" s="327"/>
      <c r="AT16" s="328">
        <f t="shared" si="4"/>
        <v>0</v>
      </c>
      <c r="AU16" s="373"/>
      <c r="AV16" s="374"/>
      <c r="AW16" s="374"/>
      <c r="AX16" s="374"/>
      <c r="AY16" s="374"/>
      <c r="AZ16" s="374"/>
      <c r="BA16" s="374"/>
      <c r="BB16" s="374"/>
      <c r="BC16" s="374"/>
      <c r="BD16" s="375"/>
      <c r="BE16" s="376">
        <f t="shared" si="5"/>
        <v>0</v>
      </c>
      <c r="BF16" s="328">
        <f t="shared" si="6"/>
        <v>0</v>
      </c>
      <c r="BG16" s="223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9">
        <f t="shared" si="7"/>
        <v>0</v>
      </c>
      <c r="BV16" s="517"/>
      <c r="BW16" s="517">
        <v>1280.8</v>
      </c>
      <c r="BX16" s="517"/>
      <c r="BY16" s="517"/>
      <c r="BZ16" s="517"/>
      <c r="CA16" s="517"/>
      <c r="CB16" s="517"/>
      <c r="CC16" s="517"/>
      <c r="CD16" s="520"/>
      <c r="CE16" s="519">
        <f t="shared" si="8"/>
        <v>1280.8</v>
      </c>
      <c r="CF16" s="223"/>
      <c r="CG16" s="68"/>
      <c r="CH16" s="68"/>
      <c r="CI16" s="68"/>
      <c r="CJ16" s="68"/>
      <c r="CK16" s="68"/>
      <c r="CL16" s="68"/>
      <c r="CM16" s="68"/>
      <c r="CN16" s="68"/>
      <c r="CO16" s="68"/>
      <c r="CP16" s="69">
        <f t="shared" si="9"/>
        <v>0</v>
      </c>
      <c r="CQ16" s="394"/>
      <c r="CR16" s="399"/>
      <c r="CS16" s="399"/>
      <c r="CT16" s="395"/>
      <c r="CU16" s="396"/>
      <c r="CV16" s="396"/>
      <c r="CW16" s="397"/>
      <c r="CX16" s="398">
        <f t="shared" si="10"/>
        <v>0</v>
      </c>
      <c r="CY16" s="224">
        <f t="shared" si="11"/>
        <v>1280.8</v>
      </c>
      <c r="CZ16" s="16" t="e">
        <f t="shared" si="12"/>
        <v>#REF!</v>
      </c>
      <c r="DA16" s="297"/>
      <c r="DB16" s="297"/>
    </row>
    <row r="17" spans="2:106" ht="11.15" customHeight="1">
      <c r="B17" s="2">
        <f t="shared" si="13"/>
        <v>45148</v>
      </c>
      <c r="C17" s="15"/>
      <c r="D17" s="15"/>
      <c r="E17" s="15"/>
      <c r="F17" s="15"/>
      <c r="G17" s="15"/>
      <c r="H17" s="15"/>
      <c r="I17" s="15"/>
      <c r="J17" s="15"/>
      <c r="K17" s="15"/>
      <c r="L17" s="15">
        <f t="shared" si="0"/>
        <v>0</v>
      </c>
      <c r="M17" s="324"/>
      <c r="N17" s="324"/>
      <c r="O17" s="324"/>
      <c r="P17" s="326"/>
      <c r="Q17" s="327"/>
      <c r="R17" s="328">
        <f t="shared" si="1"/>
        <v>0</v>
      </c>
      <c r="S17" s="324"/>
      <c r="T17" s="324"/>
      <c r="U17" s="324"/>
      <c r="V17" s="324"/>
      <c r="W17" s="324"/>
      <c r="X17" s="324"/>
      <c r="Y17" s="328">
        <f t="shared" si="2"/>
        <v>0</v>
      </c>
      <c r="Z17" s="373"/>
      <c r="AA17" s="374"/>
      <c r="AB17" s="374"/>
      <c r="AC17" s="374"/>
      <c r="AD17" s="374"/>
      <c r="AE17" s="374"/>
      <c r="AF17" s="374"/>
      <c r="AG17" s="375"/>
      <c r="AH17" s="376">
        <f t="shared" si="3"/>
        <v>0</v>
      </c>
      <c r="AI17" s="325"/>
      <c r="AJ17" s="324"/>
      <c r="AK17" s="324"/>
      <c r="AL17" s="324"/>
      <c r="AM17" s="324"/>
      <c r="AN17" s="324"/>
      <c r="AO17" s="324"/>
      <c r="AP17" s="324"/>
      <c r="AQ17" s="324"/>
      <c r="AR17" s="324"/>
      <c r="AS17" s="327"/>
      <c r="AT17" s="328">
        <f t="shared" si="4"/>
        <v>0</v>
      </c>
      <c r="AU17" s="373"/>
      <c r="AV17" s="374"/>
      <c r="AW17" s="374"/>
      <c r="AX17" s="374"/>
      <c r="AY17" s="374"/>
      <c r="AZ17" s="374"/>
      <c r="BA17" s="374"/>
      <c r="BB17" s="374"/>
      <c r="BC17" s="374"/>
      <c r="BD17" s="375"/>
      <c r="BE17" s="376">
        <f t="shared" si="5"/>
        <v>0</v>
      </c>
      <c r="BF17" s="328">
        <f t="shared" si="6"/>
        <v>0</v>
      </c>
      <c r="BG17" s="223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31"/>
      <c r="BT17" s="68"/>
      <c r="BU17" s="69">
        <f t="shared" si="7"/>
        <v>0</v>
      </c>
      <c r="BV17" s="517"/>
      <c r="BW17" s="517">
        <v>2873.9</v>
      </c>
      <c r="BX17" s="517"/>
      <c r="BY17" s="517"/>
      <c r="BZ17" s="517"/>
      <c r="CA17" s="517"/>
      <c r="CB17" s="517"/>
      <c r="CC17" s="517"/>
      <c r="CD17" s="520"/>
      <c r="CE17" s="519">
        <f t="shared" si="8"/>
        <v>2873.9</v>
      </c>
      <c r="CF17" s="223"/>
      <c r="CG17" s="68"/>
      <c r="CH17" s="68"/>
      <c r="CI17" s="68"/>
      <c r="CJ17" s="68"/>
      <c r="CK17" s="68"/>
      <c r="CL17" s="68"/>
      <c r="CM17" s="68"/>
      <c r="CN17" s="31"/>
      <c r="CO17" s="68"/>
      <c r="CP17" s="69">
        <f t="shared" si="9"/>
        <v>0</v>
      </c>
      <c r="CQ17" s="394"/>
      <c r="CR17" s="399"/>
      <c r="CS17" s="399"/>
      <c r="CT17" s="395"/>
      <c r="CU17" s="396"/>
      <c r="CV17" s="396"/>
      <c r="CW17" s="397"/>
      <c r="CX17" s="398">
        <f t="shared" si="10"/>
        <v>0</v>
      </c>
      <c r="CY17" s="224">
        <f t="shared" si="11"/>
        <v>2873.9</v>
      </c>
      <c r="CZ17" s="16" t="e">
        <f t="shared" si="12"/>
        <v>#REF!</v>
      </c>
      <c r="DA17" s="297"/>
      <c r="DB17" s="297"/>
    </row>
    <row r="18" spans="2:106" ht="11.15" customHeight="1">
      <c r="B18" s="2">
        <f t="shared" si="13"/>
        <v>45149</v>
      </c>
      <c r="C18" s="15"/>
      <c r="D18" s="15"/>
      <c r="E18" s="15"/>
      <c r="F18" s="15"/>
      <c r="G18" s="15"/>
      <c r="H18" s="15"/>
      <c r="I18" s="15"/>
      <c r="J18" s="15"/>
      <c r="K18" s="15"/>
      <c r="L18" s="15">
        <f t="shared" si="0"/>
        <v>0</v>
      </c>
      <c r="M18" s="324"/>
      <c r="N18" s="324"/>
      <c r="O18" s="324"/>
      <c r="P18" s="326"/>
      <c r="Q18" s="327"/>
      <c r="R18" s="328">
        <f t="shared" si="1"/>
        <v>0</v>
      </c>
      <c r="S18" s="324"/>
      <c r="T18" s="324"/>
      <c r="U18" s="324"/>
      <c r="V18" s="324"/>
      <c r="W18" s="324"/>
      <c r="X18" s="324"/>
      <c r="Y18" s="328">
        <f t="shared" si="2"/>
        <v>0</v>
      </c>
      <c r="Z18" s="373"/>
      <c r="AA18" s="374"/>
      <c r="AB18" s="374"/>
      <c r="AC18" s="374"/>
      <c r="AD18" s="374"/>
      <c r="AE18" s="374"/>
      <c r="AF18" s="374"/>
      <c r="AG18" s="375"/>
      <c r="AH18" s="376">
        <f t="shared" si="3"/>
        <v>0</v>
      </c>
      <c r="AI18" s="325"/>
      <c r="AJ18" s="324"/>
      <c r="AK18" s="324"/>
      <c r="AL18" s="324"/>
      <c r="AM18" s="324"/>
      <c r="AN18" s="324"/>
      <c r="AO18" s="324"/>
      <c r="AP18" s="324"/>
      <c r="AQ18" s="324"/>
      <c r="AR18" s="324"/>
      <c r="AS18" s="327"/>
      <c r="AT18" s="328">
        <f t="shared" si="4"/>
        <v>0</v>
      </c>
      <c r="AU18" s="373"/>
      <c r="AV18" s="374"/>
      <c r="AW18" s="374"/>
      <c r="AX18" s="374"/>
      <c r="AY18" s="374"/>
      <c r="AZ18" s="374"/>
      <c r="BA18" s="374"/>
      <c r="BB18" s="374"/>
      <c r="BC18" s="374"/>
      <c r="BD18" s="375"/>
      <c r="BE18" s="376">
        <f t="shared" si="5"/>
        <v>0</v>
      </c>
      <c r="BF18" s="328">
        <f t="shared" si="6"/>
        <v>0</v>
      </c>
      <c r="BG18" s="223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9">
        <f t="shared" si="7"/>
        <v>0</v>
      </c>
      <c r="BV18" s="517"/>
      <c r="BW18" s="517">
        <v>4333.8999999999996</v>
      </c>
      <c r="BX18" s="517"/>
      <c r="BY18" s="517"/>
      <c r="BZ18" s="517"/>
      <c r="CA18" s="517"/>
      <c r="CB18" s="517"/>
      <c r="CC18" s="517"/>
      <c r="CD18" s="520"/>
      <c r="CE18" s="519">
        <f t="shared" si="8"/>
        <v>4333.8999999999996</v>
      </c>
      <c r="CF18" s="223"/>
      <c r="CG18" s="68"/>
      <c r="CH18" s="68"/>
      <c r="CI18" s="68"/>
      <c r="CJ18" s="68"/>
      <c r="CK18" s="68"/>
      <c r="CL18" s="68"/>
      <c r="CM18" s="68"/>
      <c r="CN18" s="68"/>
      <c r="CO18" s="68"/>
      <c r="CP18" s="69">
        <f t="shared" si="9"/>
        <v>0</v>
      </c>
      <c r="CQ18" s="394"/>
      <c r="CR18" s="399"/>
      <c r="CS18" s="399"/>
      <c r="CT18" s="395"/>
      <c r="CU18" s="396"/>
      <c r="CV18" s="396"/>
      <c r="CW18" s="397"/>
      <c r="CX18" s="398">
        <f t="shared" si="10"/>
        <v>0</v>
      </c>
      <c r="CY18" s="224">
        <f t="shared" si="11"/>
        <v>4333.8999999999996</v>
      </c>
      <c r="CZ18" s="16" t="e">
        <f t="shared" si="12"/>
        <v>#REF!</v>
      </c>
      <c r="DA18" s="297"/>
      <c r="DB18" s="297"/>
    </row>
    <row r="19" spans="2:106" ht="11.15" customHeight="1">
      <c r="B19" s="2">
        <f t="shared" si="13"/>
        <v>45150</v>
      </c>
      <c r="C19" s="15"/>
      <c r="D19" s="15"/>
      <c r="E19" s="15"/>
      <c r="F19" s="15"/>
      <c r="G19" s="15"/>
      <c r="H19" s="15"/>
      <c r="I19" s="15"/>
      <c r="J19" s="15"/>
      <c r="K19" s="15"/>
      <c r="L19" s="15">
        <f t="shared" si="0"/>
        <v>0</v>
      </c>
      <c r="M19" s="324"/>
      <c r="N19" s="324"/>
      <c r="O19" s="324"/>
      <c r="P19" s="326"/>
      <c r="Q19" s="327"/>
      <c r="R19" s="328">
        <f t="shared" si="1"/>
        <v>0</v>
      </c>
      <c r="S19" s="324"/>
      <c r="T19" s="324"/>
      <c r="U19" s="324"/>
      <c r="V19" s="324"/>
      <c r="W19" s="324"/>
      <c r="X19" s="324"/>
      <c r="Y19" s="328">
        <f t="shared" si="2"/>
        <v>0</v>
      </c>
      <c r="Z19" s="373"/>
      <c r="AA19" s="374"/>
      <c r="AB19" s="374"/>
      <c r="AC19" s="374"/>
      <c r="AD19" s="374"/>
      <c r="AE19" s="374"/>
      <c r="AF19" s="374"/>
      <c r="AG19" s="375"/>
      <c r="AH19" s="376">
        <f t="shared" si="3"/>
        <v>0</v>
      </c>
      <c r="AI19" s="325"/>
      <c r="AJ19" s="324"/>
      <c r="AK19" s="324"/>
      <c r="AL19" s="324"/>
      <c r="AM19" s="324"/>
      <c r="AN19" s="324"/>
      <c r="AO19" s="324"/>
      <c r="AP19" s="324"/>
      <c r="AQ19" s="324"/>
      <c r="AR19" s="324"/>
      <c r="AS19" s="327"/>
      <c r="AT19" s="328">
        <f t="shared" si="4"/>
        <v>0</v>
      </c>
      <c r="AU19" s="373"/>
      <c r="AV19" s="374"/>
      <c r="AW19" s="374"/>
      <c r="AX19" s="374"/>
      <c r="AY19" s="374"/>
      <c r="AZ19" s="374"/>
      <c r="BA19" s="374"/>
      <c r="BB19" s="374"/>
      <c r="BC19" s="374"/>
      <c r="BD19" s="375"/>
      <c r="BE19" s="376">
        <f t="shared" si="5"/>
        <v>0</v>
      </c>
      <c r="BF19" s="328">
        <f t="shared" si="6"/>
        <v>0</v>
      </c>
      <c r="BG19" s="223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9">
        <f t="shared" si="7"/>
        <v>0</v>
      </c>
      <c r="BV19" s="517"/>
      <c r="BW19" s="517">
        <v>6602.2</v>
      </c>
      <c r="BX19" s="517"/>
      <c r="BY19" s="517"/>
      <c r="BZ19" s="518"/>
      <c r="CA19" s="518"/>
      <c r="CB19" s="518"/>
      <c r="CC19" s="518"/>
      <c r="CD19" s="518"/>
      <c r="CE19" s="519">
        <f t="shared" si="8"/>
        <v>6602.2</v>
      </c>
      <c r="CF19" s="223"/>
      <c r="CG19" s="68"/>
      <c r="CH19" s="68"/>
      <c r="CI19" s="68"/>
      <c r="CJ19" s="68"/>
      <c r="CK19" s="68"/>
      <c r="CL19" s="68"/>
      <c r="CM19" s="68"/>
      <c r="CN19" s="68"/>
      <c r="CO19" s="68"/>
      <c r="CP19" s="69">
        <f t="shared" si="9"/>
        <v>0</v>
      </c>
      <c r="CQ19" s="394"/>
      <c r="CR19" s="399"/>
      <c r="CS19" s="399"/>
      <c r="CT19" s="395"/>
      <c r="CU19" s="396"/>
      <c r="CV19" s="396"/>
      <c r="CW19" s="397"/>
      <c r="CX19" s="398">
        <f t="shared" si="10"/>
        <v>0</v>
      </c>
      <c r="CY19" s="224">
        <f t="shared" si="11"/>
        <v>6602.2</v>
      </c>
      <c r="CZ19" s="16" t="e">
        <f t="shared" si="12"/>
        <v>#REF!</v>
      </c>
      <c r="DA19" s="297"/>
      <c r="DB19" s="297"/>
    </row>
    <row r="20" spans="2:106" ht="11.15" customHeight="1">
      <c r="B20" s="2">
        <f t="shared" si="13"/>
        <v>45151</v>
      </c>
      <c r="C20" s="15"/>
      <c r="D20" s="15"/>
      <c r="E20" s="15"/>
      <c r="F20" s="15"/>
      <c r="G20" s="15"/>
      <c r="H20" s="15"/>
      <c r="I20" s="15"/>
      <c r="J20" s="15"/>
      <c r="K20" s="15"/>
      <c r="L20" s="15">
        <f t="shared" si="0"/>
        <v>0</v>
      </c>
      <c r="M20" s="324"/>
      <c r="N20" s="324"/>
      <c r="O20" s="324"/>
      <c r="P20" s="326"/>
      <c r="Q20" s="327"/>
      <c r="R20" s="328">
        <f t="shared" si="1"/>
        <v>0</v>
      </c>
      <c r="S20" s="324"/>
      <c r="T20" s="324"/>
      <c r="U20" s="324"/>
      <c r="V20" s="324"/>
      <c r="W20" s="324"/>
      <c r="X20" s="324"/>
      <c r="Y20" s="328">
        <f t="shared" si="2"/>
        <v>0</v>
      </c>
      <c r="Z20" s="373"/>
      <c r="AA20" s="374"/>
      <c r="AB20" s="374"/>
      <c r="AC20" s="374"/>
      <c r="AD20" s="374"/>
      <c r="AE20" s="374"/>
      <c r="AF20" s="374"/>
      <c r="AG20" s="375"/>
      <c r="AH20" s="376">
        <f t="shared" si="3"/>
        <v>0</v>
      </c>
      <c r="AI20" s="325"/>
      <c r="AJ20" s="324"/>
      <c r="AK20" s="324"/>
      <c r="AL20" s="324"/>
      <c r="AM20" s="324"/>
      <c r="AN20" s="324"/>
      <c r="AO20" s="324"/>
      <c r="AP20" s="324"/>
      <c r="AQ20" s="324"/>
      <c r="AR20" s="324"/>
      <c r="AS20" s="327"/>
      <c r="AT20" s="328">
        <f t="shared" si="4"/>
        <v>0</v>
      </c>
      <c r="AU20" s="373"/>
      <c r="AV20" s="374"/>
      <c r="AW20" s="374"/>
      <c r="AX20" s="374"/>
      <c r="AY20" s="374"/>
      <c r="AZ20" s="374"/>
      <c r="BA20" s="374"/>
      <c r="BB20" s="374"/>
      <c r="BC20" s="374"/>
      <c r="BD20" s="375"/>
      <c r="BE20" s="376">
        <f t="shared" si="5"/>
        <v>0</v>
      </c>
      <c r="BF20" s="328">
        <f t="shared" si="6"/>
        <v>0</v>
      </c>
      <c r="BG20" s="223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9">
        <f t="shared" si="7"/>
        <v>0</v>
      </c>
      <c r="BV20" s="517"/>
      <c r="BW20" s="517">
        <v>6235.6</v>
      </c>
      <c r="BX20" s="517"/>
      <c r="BY20" s="517"/>
      <c r="BZ20" s="517"/>
      <c r="CA20" s="518"/>
      <c r="CB20" s="518"/>
      <c r="CC20" s="517"/>
      <c r="CD20" s="517"/>
      <c r="CE20" s="519">
        <f t="shared" si="8"/>
        <v>6235.6</v>
      </c>
      <c r="CF20" s="223"/>
      <c r="CG20" s="68"/>
      <c r="CH20" s="68"/>
      <c r="CI20" s="68"/>
      <c r="CJ20" s="68"/>
      <c r="CK20" s="68"/>
      <c r="CL20" s="68"/>
      <c r="CM20" s="68"/>
      <c r="CN20" s="68"/>
      <c r="CO20" s="68"/>
      <c r="CP20" s="69">
        <f t="shared" si="9"/>
        <v>0</v>
      </c>
      <c r="CQ20" s="394"/>
      <c r="CR20" s="399"/>
      <c r="CS20" s="399"/>
      <c r="CT20" s="395"/>
      <c r="CU20" s="396"/>
      <c r="CV20" s="396"/>
      <c r="CW20" s="397"/>
      <c r="CX20" s="398">
        <f t="shared" si="10"/>
        <v>0</v>
      </c>
      <c r="CY20" s="224">
        <f t="shared" si="11"/>
        <v>6235.6</v>
      </c>
      <c r="CZ20" s="16" t="e">
        <f t="shared" si="12"/>
        <v>#REF!</v>
      </c>
      <c r="DA20" s="297"/>
      <c r="DB20" s="297"/>
    </row>
    <row r="21" spans="2:106" ht="11.15" customHeight="1">
      <c r="B21" s="2">
        <f t="shared" si="13"/>
        <v>45152</v>
      </c>
      <c r="C21" s="15"/>
      <c r="D21" s="15"/>
      <c r="E21" s="15"/>
      <c r="F21" s="15"/>
      <c r="G21" s="15"/>
      <c r="H21" s="15"/>
      <c r="I21" s="15"/>
      <c r="J21" s="15"/>
      <c r="K21" s="15"/>
      <c r="L21" s="15">
        <f t="shared" si="0"/>
        <v>0</v>
      </c>
      <c r="M21" s="324"/>
      <c r="N21" s="324"/>
      <c r="O21" s="324"/>
      <c r="P21" s="326"/>
      <c r="Q21" s="327"/>
      <c r="R21" s="328">
        <f t="shared" si="1"/>
        <v>0</v>
      </c>
      <c r="S21" s="324"/>
      <c r="T21" s="324"/>
      <c r="U21" s="324"/>
      <c r="V21" s="324"/>
      <c r="W21" s="324"/>
      <c r="X21" s="324"/>
      <c r="Y21" s="328">
        <f t="shared" si="2"/>
        <v>0</v>
      </c>
      <c r="Z21" s="373"/>
      <c r="AA21" s="374"/>
      <c r="AB21" s="374"/>
      <c r="AC21" s="374"/>
      <c r="AD21" s="374"/>
      <c r="AE21" s="374"/>
      <c r="AF21" s="374"/>
      <c r="AG21" s="375"/>
      <c r="AH21" s="376">
        <f t="shared" si="3"/>
        <v>0</v>
      </c>
      <c r="AI21" s="325"/>
      <c r="AJ21" s="324"/>
      <c r="AK21" s="324"/>
      <c r="AL21" s="324"/>
      <c r="AM21" s="324"/>
      <c r="AN21" s="324"/>
      <c r="AO21" s="324"/>
      <c r="AP21" s="324"/>
      <c r="AQ21" s="324"/>
      <c r="AR21" s="324"/>
      <c r="AS21" s="327"/>
      <c r="AT21" s="328">
        <f t="shared" si="4"/>
        <v>0</v>
      </c>
      <c r="AU21" s="373"/>
      <c r="AV21" s="374"/>
      <c r="AW21" s="374"/>
      <c r="AX21" s="374"/>
      <c r="AY21" s="374"/>
      <c r="AZ21" s="374"/>
      <c r="BA21" s="374"/>
      <c r="BB21" s="374"/>
      <c r="BC21" s="374"/>
      <c r="BD21" s="375"/>
      <c r="BE21" s="376">
        <f t="shared" si="5"/>
        <v>0</v>
      </c>
      <c r="BF21" s="328">
        <f t="shared" si="6"/>
        <v>0</v>
      </c>
      <c r="BG21" s="223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9">
        <f t="shared" si="7"/>
        <v>0</v>
      </c>
      <c r="BV21" s="517"/>
      <c r="BW21" s="517">
        <v>6200.5</v>
      </c>
      <c r="BX21" s="517"/>
      <c r="BY21" s="517"/>
      <c r="BZ21" s="517"/>
      <c r="CA21" s="518"/>
      <c r="CB21" s="518"/>
      <c r="CC21" s="518"/>
      <c r="CD21" s="518"/>
      <c r="CE21" s="519">
        <f t="shared" si="8"/>
        <v>6200.5</v>
      </c>
      <c r="CF21" s="223"/>
      <c r="CG21" s="68"/>
      <c r="CH21" s="68"/>
      <c r="CI21" s="68"/>
      <c r="CJ21" s="68"/>
      <c r="CK21" s="68"/>
      <c r="CL21" s="68"/>
      <c r="CM21" s="68"/>
      <c r="CN21" s="68"/>
      <c r="CO21" s="68"/>
      <c r="CP21" s="69">
        <f t="shared" si="9"/>
        <v>0</v>
      </c>
      <c r="CQ21" s="394"/>
      <c r="CR21" s="399"/>
      <c r="CS21" s="399"/>
      <c r="CT21" s="395"/>
      <c r="CU21" s="396"/>
      <c r="CV21" s="396"/>
      <c r="CW21" s="397"/>
      <c r="CX21" s="398">
        <f t="shared" si="10"/>
        <v>0</v>
      </c>
      <c r="CY21" s="224">
        <f t="shared" si="11"/>
        <v>6200.5</v>
      </c>
      <c r="CZ21" s="16" t="e">
        <f t="shared" si="12"/>
        <v>#REF!</v>
      </c>
      <c r="DA21" s="297"/>
      <c r="DB21" s="297"/>
    </row>
    <row r="22" spans="2:106" ht="11.15" customHeight="1">
      <c r="B22" s="2">
        <f t="shared" si="13"/>
        <v>45153</v>
      </c>
      <c r="C22" s="15"/>
      <c r="D22" s="15"/>
      <c r="E22" s="15"/>
      <c r="F22" s="15"/>
      <c r="G22" s="15"/>
      <c r="H22" s="15"/>
      <c r="I22" s="15"/>
      <c r="J22" s="15"/>
      <c r="K22" s="15"/>
      <c r="L22" s="15">
        <f t="shared" si="0"/>
        <v>0</v>
      </c>
      <c r="M22" s="324"/>
      <c r="N22" s="324"/>
      <c r="O22" s="324"/>
      <c r="P22" s="326"/>
      <c r="Q22" s="327"/>
      <c r="R22" s="328">
        <f t="shared" si="1"/>
        <v>0</v>
      </c>
      <c r="S22" s="324"/>
      <c r="T22" s="324"/>
      <c r="U22" s="324"/>
      <c r="V22" s="324"/>
      <c r="W22" s="324"/>
      <c r="X22" s="324"/>
      <c r="Y22" s="328">
        <f t="shared" si="2"/>
        <v>0</v>
      </c>
      <c r="Z22" s="373"/>
      <c r="AA22" s="374"/>
      <c r="AB22" s="374"/>
      <c r="AC22" s="374"/>
      <c r="AD22" s="374"/>
      <c r="AE22" s="374"/>
      <c r="AF22" s="374"/>
      <c r="AG22" s="375"/>
      <c r="AH22" s="376">
        <f t="shared" si="3"/>
        <v>0</v>
      </c>
      <c r="AI22" s="325"/>
      <c r="AJ22" s="324"/>
      <c r="AK22" s="324"/>
      <c r="AL22" s="324"/>
      <c r="AM22" s="324"/>
      <c r="AN22" s="324"/>
      <c r="AO22" s="324"/>
      <c r="AP22" s="324"/>
      <c r="AQ22" s="324"/>
      <c r="AR22" s="324"/>
      <c r="AS22" s="327"/>
      <c r="AT22" s="328">
        <f t="shared" si="4"/>
        <v>0</v>
      </c>
      <c r="AU22" s="373"/>
      <c r="AV22" s="374"/>
      <c r="AW22" s="374"/>
      <c r="AX22" s="374"/>
      <c r="AY22" s="374"/>
      <c r="AZ22" s="374"/>
      <c r="BA22" s="374"/>
      <c r="BB22" s="374"/>
      <c r="BC22" s="374"/>
      <c r="BD22" s="375"/>
      <c r="BE22" s="376">
        <f t="shared" si="5"/>
        <v>0</v>
      </c>
      <c r="BF22" s="328">
        <f t="shared" si="6"/>
        <v>0</v>
      </c>
      <c r="BG22" s="223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9">
        <f t="shared" si="7"/>
        <v>0</v>
      </c>
      <c r="BV22" s="517"/>
      <c r="BW22" s="517">
        <v>5488</v>
      </c>
      <c r="BX22" s="517"/>
      <c r="BY22" s="517"/>
      <c r="BZ22" s="517"/>
      <c r="CA22" s="517"/>
      <c r="CB22" s="517"/>
      <c r="CC22" s="517"/>
      <c r="CD22" s="517"/>
      <c r="CE22" s="519">
        <f t="shared" si="8"/>
        <v>5488</v>
      </c>
      <c r="CF22" s="223"/>
      <c r="CG22" s="68"/>
      <c r="CH22" s="68"/>
      <c r="CI22" s="68"/>
      <c r="CJ22" s="68"/>
      <c r="CK22" s="68"/>
      <c r="CL22" s="68"/>
      <c r="CM22" s="68"/>
      <c r="CN22" s="68"/>
      <c r="CO22" s="68"/>
      <c r="CP22" s="69">
        <f t="shared" si="9"/>
        <v>0</v>
      </c>
      <c r="CQ22" s="394"/>
      <c r="CR22" s="399"/>
      <c r="CS22" s="399"/>
      <c r="CT22" s="395"/>
      <c r="CU22" s="396"/>
      <c r="CV22" s="396"/>
      <c r="CW22" s="397"/>
      <c r="CX22" s="398">
        <f t="shared" si="10"/>
        <v>0</v>
      </c>
      <c r="CY22" s="224">
        <f t="shared" si="11"/>
        <v>5488</v>
      </c>
      <c r="CZ22" s="16" t="e">
        <f t="shared" si="12"/>
        <v>#REF!</v>
      </c>
      <c r="DA22" s="297"/>
      <c r="DB22" s="297"/>
    </row>
    <row r="23" spans="2:106" ht="11.15" customHeight="1">
      <c r="B23" s="2">
        <f t="shared" si="13"/>
        <v>45154</v>
      </c>
      <c r="C23" s="15"/>
      <c r="D23" s="15"/>
      <c r="E23" s="15"/>
      <c r="F23" s="15"/>
      <c r="G23" s="15"/>
      <c r="H23" s="15"/>
      <c r="I23" s="15"/>
      <c r="J23" s="15"/>
      <c r="K23" s="15"/>
      <c r="L23" s="15">
        <f t="shared" si="0"/>
        <v>0</v>
      </c>
      <c r="M23" s="324"/>
      <c r="N23" s="324"/>
      <c r="O23" s="324"/>
      <c r="P23" s="326"/>
      <c r="Q23" s="327"/>
      <c r="R23" s="328">
        <f t="shared" si="1"/>
        <v>0</v>
      </c>
      <c r="S23" s="324"/>
      <c r="T23" s="324"/>
      <c r="U23" s="324"/>
      <c r="V23" s="324"/>
      <c r="W23" s="324"/>
      <c r="X23" s="324"/>
      <c r="Y23" s="328">
        <f t="shared" si="2"/>
        <v>0</v>
      </c>
      <c r="Z23" s="373"/>
      <c r="AA23" s="374"/>
      <c r="AB23" s="374"/>
      <c r="AC23" s="374"/>
      <c r="AD23" s="374"/>
      <c r="AE23" s="374"/>
      <c r="AF23" s="374"/>
      <c r="AG23" s="375"/>
      <c r="AH23" s="376">
        <f t="shared" si="3"/>
        <v>0</v>
      </c>
      <c r="AI23" s="325"/>
      <c r="AJ23" s="324"/>
      <c r="AK23" s="324"/>
      <c r="AL23" s="324"/>
      <c r="AM23" s="324"/>
      <c r="AN23" s="324"/>
      <c r="AO23" s="324"/>
      <c r="AP23" s="324"/>
      <c r="AQ23" s="324"/>
      <c r="AR23" s="324"/>
      <c r="AS23" s="327"/>
      <c r="AT23" s="328">
        <f t="shared" si="4"/>
        <v>0</v>
      </c>
      <c r="AU23" s="373"/>
      <c r="AV23" s="374"/>
      <c r="AW23" s="374"/>
      <c r="AX23" s="374"/>
      <c r="AY23" s="374"/>
      <c r="AZ23" s="374"/>
      <c r="BA23" s="374"/>
      <c r="BB23" s="374"/>
      <c r="BC23" s="374"/>
      <c r="BD23" s="375"/>
      <c r="BE23" s="376">
        <f t="shared" si="5"/>
        <v>0</v>
      </c>
      <c r="BF23" s="328">
        <f t="shared" si="6"/>
        <v>0</v>
      </c>
      <c r="BG23" s="223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9">
        <f t="shared" si="7"/>
        <v>0</v>
      </c>
      <c r="BV23" s="517"/>
      <c r="BW23" s="517">
        <v>5939</v>
      </c>
      <c r="BX23" s="517"/>
      <c r="BY23" s="517"/>
      <c r="BZ23" s="517"/>
      <c r="CA23" s="518"/>
      <c r="CB23" s="518"/>
      <c r="CC23" s="518"/>
      <c r="CD23" s="518"/>
      <c r="CE23" s="519">
        <f t="shared" si="8"/>
        <v>5939</v>
      </c>
      <c r="CF23" s="223"/>
      <c r="CG23" s="68"/>
      <c r="CH23" s="68"/>
      <c r="CI23" s="68"/>
      <c r="CJ23" s="68"/>
      <c r="CK23" s="68"/>
      <c r="CL23" s="68"/>
      <c r="CM23" s="68"/>
      <c r="CN23" s="68"/>
      <c r="CO23" s="68"/>
      <c r="CP23" s="69">
        <f t="shared" si="9"/>
        <v>0</v>
      </c>
      <c r="CQ23" s="394"/>
      <c r="CR23" s="399"/>
      <c r="CS23" s="399"/>
      <c r="CT23" s="395"/>
      <c r="CU23" s="396"/>
      <c r="CV23" s="396"/>
      <c r="CW23" s="397"/>
      <c r="CX23" s="398">
        <f t="shared" si="10"/>
        <v>0</v>
      </c>
      <c r="CY23" s="224">
        <f t="shared" si="11"/>
        <v>5939</v>
      </c>
      <c r="CZ23" s="16" t="e">
        <f t="shared" si="12"/>
        <v>#REF!</v>
      </c>
      <c r="DA23" s="297"/>
      <c r="DB23" s="297"/>
    </row>
    <row r="24" spans="2:106" ht="11.15" customHeight="1">
      <c r="B24" s="2">
        <f t="shared" si="13"/>
        <v>45155</v>
      </c>
      <c r="C24" s="15"/>
      <c r="D24" s="15"/>
      <c r="E24" s="15"/>
      <c r="F24" s="15"/>
      <c r="G24" s="15"/>
      <c r="H24" s="15"/>
      <c r="I24" s="15"/>
      <c r="J24" s="15"/>
      <c r="K24" s="15"/>
      <c r="L24" s="15">
        <f t="shared" si="0"/>
        <v>0</v>
      </c>
      <c r="M24" s="324"/>
      <c r="N24" s="324"/>
      <c r="O24" s="324"/>
      <c r="P24" s="326"/>
      <c r="Q24" s="327"/>
      <c r="R24" s="328">
        <f t="shared" si="1"/>
        <v>0</v>
      </c>
      <c r="S24" s="324"/>
      <c r="T24" s="324"/>
      <c r="U24" s="324"/>
      <c r="V24" s="324"/>
      <c r="W24" s="324"/>
      <c r="X24" s="324"/>
      <c r="Y24" s="328">
        <f t="shared" si="2"/>
        <v>0</v>
      </c>
      <c r="Z24" s="373"/>
      <c r="AA24" s="374"/>
      <c r="AB24" s="374"/>
      <c r="AC24" s="374"/>
      <c r="AD24" s="374"/>
      <c r="AE24" s="374"/>
      <c r="AF24" s="374"/>
      <c r="AG24" s="375"/>
      <c r="AH24" s="376">
        <f t="shared" si="3"/>
        <v>0</v>
      </c>
      <c r="AI24" s="325"/>
      <c r="AJ24" s="324"/>
      <c r="AK24" s="324"/>
      <c r="AL24" s="324"/>
      <c r="AM24" s="324"/>
      <c r="AN24" s="324"/>
      <c r="AO24" s="324"/>
      <c r="AP24" s="324"/>
      <c r="AQ24" s="324"/>
      <c r="AR24" s="324"/>
      <c r="AS24" s="327"/>
      <c r="AT24" s="328">
        <f t="shared" si="4"/>
        <v>0</v>
      </c>
      <c r="AU24" s="373"/>
      <c r="AV24" s="374"/>
      <c r="AW24" s="374"/>
      <c r="AX24" s="374"/>
      <c r="AY24" s="374"/>
      <c r="AZ24" s="374"/>
      <c r="BA24" s="374"/>
      <c r="BB24" s="374"/>
      <c r="BC24" s="374"/>
      <c r="BD24" s="375"/>
      <c r="BE24" s="376">
        <f t="shared" si="5"/>
        <v>0</v>
      </c>
      <c r="BF24" s="328">
        <f t="shared" si="6"/>
        <v>0</v>
      </c>
      <c r="BG24" s="223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9">
        <f t="shared" si="7"/>
        <v>0</v>
      </c>
      <c r="BV24" s="517"/>
      <c r="BW24" s="517">
        <v>0</v>
      </c>
      <c r="BX24" s="517"/>
      <c r="BY24" s="517"/>
      <c r="BZ24" s="517"/>
      <c r="CA24" s="518"/>
      <c r="CB24" s="518"/>
      <c r="CC24" s="518"/>
      <c r="CD24" s="518"/>
      <c r="CE24" s="519">
        <f t="shared" si="8"/>
        <v>0</v>
      </c>
      <c r="CF24" s="223"/>
      <c r="CG24" s="68"/>
      <c r="CH24" s="68"/>
      <c r="CI24" s="68"/>
      <c r="CJ24" s="68"/>
      <c r="CK24" s="68"/>
      <c r="CL24" s="68"/>
      <c r="CM24" s="68"/>
      <c r="CN24" s="68"/>
      <c r="CO24" s="68"/>
      <c r="CP24" s="69">
        <f t="shared" si="9"/>
        <v>0</v>
      </c>
      <c r="CQ24" s="394"/>
      <c r="CR24" s="399"/>
      <c r="CS24" s="399"/>
      <c r="CT24" s="395"/>
      <c r="CU24" s="396"/>
      <c r="CV24" s="396"/>
      <c r="CW24" s="397"/>
      <c r="CX24" s="398">
        <f t="shared" si="10"/>
        <v>0</v>
      </c>
      <c r="CY24" s="224">
        <f t="shared" si="11"/>
        <v>0</v>
      </c>
      <c r="CZ24" s="16">
        <f t="shared" si="12"/>
        <v>0</v>
      </c>
      <c r="DA24" s="297"/>
      <c r="DB24" s="297"/>
    </row>
    <row r="25" spans="2:106" ht="11.15" customHeight="1">
      <c r="B25" s="2">
        <f t="shared" si="13"/>
        <v>45156</v>
      </c>
      <c r="C25" s="15"/>
      <c r="D25" s="15"/>
      <c r="E25" s="15"/>
      <c r="F25" s="15"/>
      <c r="G25" s="15"/>
      <c r="H25" s="15"/>
      <c r="I25" s="15"/>
      <c r="J25" s="15"/>
      <c r="K25" s="15"/>
      <c r="L25" s="15">
        <f t="shared" si="0"/>
        <v>0</v>
      </c>
      <c r="M25" s="324"/>
      <c r="N25" s="324"/>
      <c r="O25" s="324"/>
      <c r="P25" s="326"/>
      <c r="Q25" s="327"/>
      <c r="R25" s="328">
        <f t="shared" si="1"/>
        <v>0</v>
      </c>
      <c r="S25" s="324"/>
      <c r="T25" s="324"/>
      <c r="U25" s="324"/>
      <c r="V25" s="324"/>
      <c r="W25" s="324"/>
      <c r="X25" s="324"/>
      <c r="Y25" s="328">
        <f t="shared" si="2"/>
        <v>0</v>
      </c>
      <c r="Z25" s="373"/>
      <c r="AA25" s="374"/>
      <c r="AB25" s="374"/>
      <c r="AC25" s="374"/>
      <c r="AD25" s="374"/>
      <c r="AE25" s="374"/>
      <c r="AF25" s="374"/>
      <c r="AG25" s="375"/>
      <c r="AH25" s="376">
        <f t="shared" si="3"/>
        <v>0</v>
      </c>
      <c r="AI25" s="325"/>
      <c r="AJ25" s="324"/>
      <c r="AK25" s="324"/>
      <c r="AL25" s="324"/>
      <c r="AM25" s="324"/>
      <c r="AN25" s="324"/>
      <c r="AO25" s="324"/>
      <c r="AP25" s="324"/>
      <c r="AQ25" s="324"/>
      <c r="AR25" s="324"/>
      <c r="AS25" s="327"/>
      <c r="AT25" s="328">
        <f t="shared" si="4"/>
        <v>0</v>
      </c>
      <c r="AU25" s="373"/>
      <c r="AV25" s="374"/>
      <c r="AW25" s="374"/>
      <c r="AX25" s="374"/>
      <c r="AY25" s="374"/>
      <c r="AZ25" s="374"/>
      <c r="BA25" s="374"/>
      <c r="BB25" s="374"/>
      <c r="BC25" s="374"/>
      <c r="BD25" s="375"/>
      <c r="BE25" s="376">
        <f t="shared" si="5"/>
        <v>0</v>
      </c>
      <c r="BF25" s="328">
        <f t="shared" si="6"/>
        <v>0</v>
      </c>
      <c r="BG25" s="223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9">
        <f t="shared" si="7"/>
        <v>0</v>
      </c>
      <c r="BV25" s="517"/>
      <c r="BW25" s="517">
        <v>6901.7</v>
      </c>
      <c r="BX25" s="517"/>
      <c r="BY25" s="517"/>
      <c r="BZ25" s="517"/>
      <c r="CA25" s="518"/>
      <c r="CB25" s="518"/>
      <c r="CC25" s="518"/>
      <c r="CD25" s="518"/>
      <c r="CE25" s="519">
        <f t="shared" si="8"/>
        <v>6901.7</v>
      </c>
      <c r="CF25" s="223"/>
      <c r="CG25" s="68"/>
      <c r="CH25" s="68"/>
      <c r="CI25" s="68"/>
      <c r="CJ25" s="68"/>
      <c r="CK25" s="68"/>
      <c r="CL25" s="68"/>
      <c r="CM25" s="68"/>
      <c r="CN25" s="68"/>
      <c r="CO25" s="68"/>
      <c r="CP25" s="69">
        <f t="shared" si="9"/>
        <v>0</v>
      </c>
      <c r="CQ25" s="394"/>
      <c r="CR25" s="399"/>
      <c r="CS25" s="399"/>
      <c r="CT25" s="395"/>
      <c r="CU25" s="396"/>
      <c r="CV25" s="396"/>
      <c r="CW25" s="397"/>
      <c r="CX25" s="398">
        <f t="shared" si="10"/>
        <v>0</v>
      </c>
      <c r="CY25" s="224">
        <f t="shared" si="11"/>
        <v>6901.7</v>
      </c>
      <c r="CZ25" s="16" t="e">
        <f t="shared" si="12"/>
        <v>#REF!</v>
      </c>
      <c r="DA25" s="297"/>
      <c r="DB25" s="297"/>
    </row>
    <row r="26" spans="2:106" ht="11.15" customHeight="1">
      <c r="B26" s="2">
        <f t="shared" si="13"/>
        <v>45157</v>
      </c>
      <c r="C26" s="15"/>
      <c r="D26" s="15"/>
      <c r="E26" s="15"/>
      <c r="F26" s="15"/>
      <c r="G26" s="15"/>
      <c r="H26" s="15"/>
      <c r="I26" s="15"/>
      <c r="J26" s="15"/>
      <c r="K26" s="15"/>
      <c r="L26" s="15">
        <f t="shared" si="0"/>
        <v>0</v>
      </c>
      <c r="M26" s="324"/>
      <c r="N26" s="324"/>
      <c r="O26" s="324"/>
      <c r="P26" s="326"/>
      <c r="Q26" s="327"/>
      <c r="R26" s="328">
        <f t="shared" si="1"/>
        <v>0</v>
      </c>
      <c r="S26" s="324"/>
      <c r="T26" s="324"/>
      <c r="U26" s="324"/>
      <c r="V26" s="324"/>
      <c r="W26" s="324"/>
      <c r="X26" s="324"/>
      <c r="Y26" s="328">
        <f t="shared" si="2"/>
        <v>0</v>
      </c>
      <c r="Z26" s="373"/>
      <c r="AA26" s="374"/>
      <c r="AB26" s="374"/>
      <c r="AC26" s="374"/>
      <c r="AD26" s="374"/>
      <c r="AE26" s="374"/>
      <c r="AF26" s="374"/>
      <c r="AG26" s="375"/>
      <c r="AH26" s="376">
        <f t="shared" si="3"/>
        <v>0</v>
      </c>
      <c r="AI26" s="325"/>
      <c r="AJ26" s="324"/>
      <c r="AK26" s="324"/>
      <c r="AL26" s="324"/>
      <c r="AM26" s="324"/>
      <c r="AN26" s="324"/>
      <c r="AO26" s="324"/>
      <c r="AP26" s="324"/>
      <c r="AQ26" s="324"/>
      <c r="AR26" s="324"/>
      <c r="AS26" s="327"/>
      <c r="AT26" s="328">
        <f t="shared" si="4"/>
        <v>0</v>
      </c>
      <c r="AU26" s="373"/>
      <c r="AV26" s="374"/>
      <c r="AW26" s="374"/>
      <c r="AX26" s="374"/>
      <c r="AY26" s="374"/>
      <c r="AZ26" s="374"/>
      <c r="BA26" s="374"/>
      <c r="BB26" s="374"/>
      <c r="BC26" s="374"/>
      <c r="BD26" s="375"/>
      <c r="BE26" s="376">
        <f t="shared" si="5"/>
        <v>0</v>
      </c>
      <c r="BF26" s="328">
        <f t="shared" si="6"/>
        <v>0</v>
      </c>
      <c r="BG26" s="223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9">
        <f t="shared" si="7"/>
        <v>0</v>
      </c>
      <c r="BV26" s="517"/>
      <c r="BW26" s="517">
        <v>7602</v>
      </c>
      <c r="BX26" s="517"/>
      <c r="BY26" s="517"/>
      <c r="BZ26" s="517"/>
      <c r="CA26" s="518"/>
      <c r="CB26" s="518"/>
      <c r="CC26" s="518"/>
      <c r="CD26" s="518"/>
      <c r="CE26" s="519">
        <f t="shared" si="8"/>
        <v>7602</v>
      </c>
      <c r="CF26" s="223"/>
      <c r="CG26" s="68"/>
      <c r="CH26" s="68"/>
      <c r="CI26" s="68"/>
      <c r="CJ26" s="68"/>
      <c r="CK26" s="68"/>
      <c r="CL26" s="68"/>
      <c r="CM26" s="68"/>
      <c r="CN26" s="68"/>
      <c r="CO26" s="68"/>
      <c r="CP26" s="69">
        <f t="shared" si="9"/>
        <v>0</v>
      </c>
      <c r="CQ26" s="394"/>
      <c r="CR26" s="399"/>
      <c r="CS26" s="399"/>
      <c r="CT26" s="395"/>
      <c r="CU26" s="396"/>
      <c r="CV26" s="396"/>
      <c r="CW26" s="397"/>
      <c r="CX26" s="398">
        <f t="shared" si="10"/>
        <v>0</v>
      </c>
      <c r="CY26" s="224">
        <f t="shared" si="11"/>
        <v>7602</v>
      </c>
      <c r="CZ26" s="16" t="e">
        <f t="shared" si="12"/>
        <v>#REF!</v>
      </c>
      <c r="DA26" s="297">
        <f>SUM(CQ26:CW26,CP26)-(coal!ES25+coal!ET25)</f>
        <v>-5171.7999999999993</v>
      </c>
      <c r="DB26" s="297">
        <f>(BU26+CE26)-(coal!EQ25+coal!ER25)</f>
        <v>0</v>
      </c>
    </row>
    <row r="27" spans="2:106" ht="11.15" customHeight="1">
      <c r="B27" s="2">
        <f t="shared" si="13"/>
        <v>45158</v>
      </c>
      <c r="C27" s="15"/>
      <c r="D27" s="15"/>
      <c r="E27" s="15"/>
      <c r="F27" s="15"/>
      <c r="G27" s="15"/>
      <c r="H27" s="15"/>
      <c r="I27" s="15"/>
      <c r="J27" s="15"/>
      <c r="K27" s="15"/>
      <c r="L27" s="15">
        <f t="shared" si="0"/>
        <v>0</v>
      </c>
      <c r="M27" s="324"/>
      <c r="N27" s="324"/>
      <c r="O27" s="324"/>
      <c r="P27" s="326"/>
      <c r="Q27" s="327"/>
      <c r="R27" s="328">
        <f t="shared" si="1"/>
        <v>0</v>
      </c>
      <c r="S27" s="324"/>
      <c r="T27" s="324"/>
      <c r="U27" s="324"/>
      <c r="V27" s="324"/>
      <c r="W27" s="324"/>
      <c r="X27" s="324"/>
      <c r="Y27" s="328">
        <f t="shared" si="2"/>
        <v>0</v>
      </c>
      <c r="Z27" s="373"/>
      <c r="AA27" s="374"/>
      <c r="AB27" s="374"/>
      <c r="AC27" s="374"/>
      <c r="AD27" s="374"/>
      <c r="AE27" s="374"/>
      <c r="AF27" s="374"/>
      <c r="AG27" s="375"/>
      <c r="AH27" s="376">
        <f t="shared" si="3"/>
        <v>0</v>
      </c>
      <c r="AI27" s="325"/>
      <c r="AJ27" s="324"/>
      <c r="AK27" s="324"/>
      <c r="AL27" s="324"/>
      <c r="AM27" s="324"/>
      <c r="AN27" s="324"/>
      <c r="AO27" s="324"/>
      <c r="AP27" s="324"/>
      <c r="AQ27" s="324"/>
      <c r="AR27" s="324"/>
      <c r="AS27" s="327"/>
      <c r="AT27" s="328">
        <f t="shared" si="4"/>
        <v>0</v>
      </c>
      <c r="AU27" s="373"/>
      <c r="AV27" s="374"/>
      <c r="AW27" s="374"/>
      <c r="AX27" s="374"/>
      <c r="AY27" s="374"/>
      <c r="AZ27" s="374"/>
      <c r="BA27" s="374"/>
      <c r="BB27" s="374"/>
      <c r="BC27" s="374"/>
      <c r="BD27" s="375"/>
      <c r="BE27" s="376">
        <f t="shared" si="5"/>
        <v>0</v>
      </c>
      <c r="BF27" s="328">
        <f t="shared" si="6"/>
        <v>0</v>
      </c>
      <c r="BG27" s="223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9">
        <f t="shared" si="7"/>
        <v>0</v>
      </c>
      <c r="BV27" s="517"/>
      <c r="BW27" s="517"/>
      <c r="BX27" s="517"/>
      <c r="BY27" s="517"/>
      <c r="BZ27" s="517"/>
      <c r="CA27" s="518"/>
      <c r="CB27" s="518"/>
      <c r="CC27" s="518"/>
      <c r="CD27" s="518"/>
      <c r="CE27" s="519">
        <f t="shared" si="8"/>
        <v>0</v>
      </c>
      <c r="CF27" s="223"/>
      <c r="CG27" s="68"/>
      <c r="CH27" s="68"/>
      <c r="CI27" s="68"/>
      <c r="CJ27" s="68"/>
      <c r="CK27" s="68"/>
      <c r="CL27" s="68"/>
      <c r="CM27" s="68"/>
      <c r="CN27" s="68"/>
      <c r="CO27" s="68"/>
      <c r="CP27" s="69">
        <f t="shared" si="9"/>
        <v>0</v>
      </c>
      <c r="CQ27" s="394"/>
      <c r="CR27" s="399"/>
      <c r="CS27" s="399"/>
      <c r="CT27" s="395"/>
      <c r="CU27" s="396"/>
      <c r="CV27" s="396"/>
      <c r="CW27" s="397"/>
      <c r="CX27" s="398">
        <f t="shared" si="10"/>
        <v>0</v>
      </c>
      <c r="CY27" s="224">
        <f t="shared" si="11"/>
        <v>0</v>
      </c>
      <c r="CZ27" s="16">
        <f t="shared" si="12"/>
        <v>0</v>
      </c>
      <c r="DA27" s="297">
        <f>SUM(CQ27:CW27,CP27)-(coal!ES26+coal!ET26)</f>
        <v>0</v>
      </c>
      <c r="DB27" s="297">
        <f>(BU27+CE27)-(coal!EQ26+coal!ER26)</f>
        <v>0</v>
      </c>
    </row>
    <row r="28" spans="2:106" ht="11.15" customHeight="1">
      <c r="B28" s="2">
        <f t="shared" si="13"/>
        <v>45159</v>
      </c>
      <c r="C28" s="15"/>
      <c r="D28" s="15"/>
      <c r="E28" s="15"/>
      <c r="F28" s="15"/>
      <c r="G28" s="15"/>
      <c r="H28" s="15"/>
      <c r="I28" s="15"/>
      <c r="J28" s="15"/>
      <c r="K28" s="15"/>
      <c r="L28" s="15">
        <f t="shared" si="0"/>
        <v>0</v>
      </c>
      <c r="M28" s="324"/>
      <c r="N28" s="324"/>
      <c r="O28" s="324"/>
      <c r="P28" s="326"/>
      <c r="Q28" s="327"/>
      <c r="R28" s="328">
        <f t="shared" si="1"/>
        <v>0</v>
      </c>
      <c r="S28" s="324"/>
      <c r="T28" s="324"/>
      <c r="U28" s="324"/>
      <c r="V28" s="324"/>
      <c r="W28" s="324"/>
      <c r="X28" s="324"/>
      <c r="Y28" s="328">
        <f t="shared" si="2"/>
        <v>0</v>
      </c>
      <c r="Z28" s="373"/>
      <c r="AA28" s="374"/>
      <c r="AB28" s="374"/>
      <c r="AC28" s="374"/>
      <c r="AD28" s="374"/>
      <c r="AE28" s="374"/>
      <c r="AF28" s="374"/>
      <c r="AG28" s="375"/>
      <c r="AH28" s="376">
        <f t="shared" si="3"/>
        <v>0</v>
      </c>
      <c r="AI28" s="325"/>
      <c r="AJ28" s="324"/>
      <c r="AK28" s="324"/>
      <c r="AL28" s="324"/>
      <c r="AM28" s="324"/>
      <c r="AN28" s="324"/>
      <c r="AO28" s="324"/>
      <c r="AP28" s="324"/>
      <c r="AQ28" s="324"/>
      <c r="AR28" s="324"/>
      <c r="AS28" s="327"/>
      <c r="AT28" s="328">
        <f t="shared" si="4"/>
        <v>0</v>
      </c>
      <c r="AU28" s="373"/>
      <c r="AV28" s="374"/>
      <c r="AW28" s="374"/>
      <c r="AX28" s="374"/>
      <c r="AY28" s="374"/>
      <c r="AZ28" s="374"/>
      <c r="BA28" s="374"/>
      <c r="BB28" s="374"/>
      <c r="BC28" s="374"/>
      <c r="BD28" s="375"/>
      <c r="BE28" s="376">
        <f t="shared" si="5"/>
        <v>0</v>
      </c>
      <c r="BF28" s="328">
        <f t="shared" si="6"/>
        <v>0</v>
      </c>
      <c r="BG28" s="223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9">
        <f t="shared" si="7"/>
        <v>0</v>
      </c>
      <c r="BV28" s="517"/>
      <c r="BW28" s="517">
        <v>6128.1</v>
      </c>
      <c r="BX28" s="517">
        <v>645</v>
      </c>
      <c r="BY28" s="517"/>
      <c r="BZ28" s="517"/>
      <c r="CA28" s="518"/>
      <c r="CB28" s="518"/>
      <c r="CC28" s="518"/>
      <c r="CD28" s="518"/>
      <c r="CE28" s="519">
        <f t="shared" si="8"/>
        <v>6773.1</v>
      </c>
      <c r="CF28" s="223"/>
      <c r="CG28" s="68"/>
      <c r="CH28" s="68"/>
      <c r="CI28" s="68"/>
      <c r="CJ28" s="68"/>
      <c r="CK28" s="68"/>
      <c r="CL28" s="68"/>
      <c r="CM28" s="68"/>
      <c r="CN28" s="68"/>
      <c r="CO28" s="68"/>
      <c r="CP28" s="69">
        <f t="shared" si="9"/>
        <v>0</v>
      </c>
      <c r="CQ28" s="394"/>
      <c r="CR28" s="399"/>
      <c r="CS28" s="399"/>
      <c r="CT28" s="395"/>
      <c r="CU28" s="396"/>
      <c r="CV28" s="396"/>
      <c r="CW28" s="397"/>
      <c r="CX28" s="398">
        <f t="shared" si="10"/>
        <v>0</v>
      </c>
      <c r="CY28" s="224">
        <f t="shared" si="11"/>
        <v>6773.1</v>
      </c>
      <c r="CZ28" s="16" t="e">
        <f t="shared" si="12"/>
        <v>#REF!</v>
      </c>
      <c r="DA28" s="297">
        <f>SUM(CQ28:CW28,CP28)-(coal!ES27+coal!ET27)</f>
        <v>-3565.8</v>
      </c>
      <c r="DB28" s="297">
        <f>(BU28+CE28)-(coal!EQ27+coal!ER27)</f>
        <v>0</v>
      </c>
    </row>
    <row r="29" spans="2:106" ht="11.15" customHeight="1">
      <c r="B29" s="2">
        <f t="shared" si="13"/>
        <v>45160</v>
      </c>
      <c r="C29" s="15"/>
      <c r="D29" s="15"/>
      <c r="E29" s="15"/>
      <c r="F29" s="15"/>
      <c r="G29" s="15"/>
      <c r="H29" s="15"/>
      <c r="I29" s="15"/>
      <c r="J29" s="15"/>
      <c r="K29" s="15"/>
      <c r="L29" s="15">
        <f t="shared" si="0"/>
        <v>0</v>
      </c>
      <c r="M29" s="324"/>
      <c r="N29" s="324"/>
      <c r="O29" s="324"/>
      <c r="P29" s="326"/>
      <c r="Q29" s="327"/>
      <c r="R29" s="328">
        <f t="shared" si="1"/>
        <v>0</v>
      </c>
      <c r="S29" s="324"/>
      <c r="T29" s="324"/>
      <c r="U29" s="324"/>
      <c r="V29" s="324"/>
      <c r="W29" s="324"/>
      <c r="X29" s="324"/>
      <c r="Y29" s="328">
        <f t="shared" si="2"/>
        <v>0</v>
      </c>
      <c r="Z29" s="373"/>
      <c r="AA29" s="374"/>
      <c r="AB29" s="374"/>
      <c r="AC29" s="374"/>
      <c r="AD29" s="374"/>
      <c r="AE29" s="374"/>
      <c r="AF29" s="374"/>
      <c r="AG29" s="375"/>
      <c r="AH29" s="376">
        <f t="shared" si="3"/>
        <v>0</v>
      </c>
      <c r="AI29" s="325"/>
      <c r="AJ29" s="324"/>
      <c r="AK29" s="324"/>
      <c r="AL29" s="324"/>
      <c r="AM29" s="324"/>
      <c r="AN29" s="324"/>
      <c r="AO29" s="324"/>
      <c r="AP29" s="324"/>
      <c r="AQ29" s="324"/>
      <c r="AR29" s="324"/>
      <c r="AS29" s="327"/>
      <c r="AT29" s="328">
        <f t="shared" si="4"/>
        <v>0</v>
      </c>
      <c r="AU29" s="373"/>
      <c r="AV29" s="374"/>
      <c r="AW29" s="374"/>
      <c r="AX29" s="374"/>
      <c r="AY29" s="374"/>
      <c r="AZ29" s="374"/>
      <c r="BA29" s="374"/>
      <c r="BB29" s="374"/>
      <c r="BC29" s="374"/>
      <c r="BD29" s="375"/>
      <c r="BE29" s="376">
        <f t="shared" si="5"/>
        <v>0</v>
      </c>
      <c r="BF29" s="328">
        <f t="shared" si="6"/>
        <v>0</v>
      </c>
      <c r="BG29" s="223"/>
      <c r="BH29" s="68"/>
      <c r="BI29" s="68"/>
      <c r="BJ29" s="68"/>
      <c r="BK29" s="234"/>
      <c r="BL29" s="68"/>
      <c r="BM29" s="68"/>
      <c r="BN29" s="68"/>
      <c r="BO29" s="68"/>
      <c r="BP29" s="68"/>
      <c r="BQ29" s="68"/>
      <c r="BR29" s="68"/>
      <c r="BS29" s="68"/>
      <c r="BT29" s="68"/>
      <c r="BU29" s="69">
        <f t="shared" si="7"/>
        <v>0</v>
      </c>
      <c r="BV29" s="517"/>
      <c r="BW29" s="517">
        <v>4868.6000000000004</v>
      </c>
      <c r="BX29" s="517">
        <v>2467.9</v>
      </c>
      <c r="BY29" s="517"/>
      <c r="BZ29" s="517"/>
      <c r="CA29" s="518"/>
      <c r="CB29" s="518"/>
      <c r="CC29" s="518"/>
      <c r="CD29" s="518"/>
      <c r="CE29" s="519">
        <f t="shared" si="8"/>
        <v>7336.5</v>
      </c>
      <c r="CF29" s="223"/>
      <c r="CG29" s="68"/>
      <c r="CH29" s="68"/>
      <c r="CI29" s="68"/>
      <c r="CJ29" s="68"/>
      <c r="CK29" s="68"/>
      <c r="CL29" s="68"/>
      <c r="CM29" s="68"/>
      <c r="CN29" s="68"/>
      <c r="CO29" s="68"/>
      <c r="CP29" s="69">
        <f t="shared" si="9"/>
        <v>0</v>
      </c>
      <c r="CQ29" s="394"/>
      <c r="CR29" s="399"/>
      <c r="CS29" s="399"/>
      <c r="CT29" s="395"/>
      <c r="CU29" s="396"/>
      <c r="CV29" s="396"/>
      <c r="CW29" s="397"/>
      <c r="CX29" s="398">
        <f t="shared" si="10"/>
        <v>0</v>
      </c>
      <c r="CY29" s="224">
        <f t="shared" si="11"/>
        <v>7336.5</v>
      </c>
      <c r="CZ29" s="16" t="e">
        <f t="shared" si="12"/>
        <v>#REF!</v>
      </c>
      <c r="DA29" s="297">
        <f>SUM(CQ29:CW29,CP29)-(coal!ES28+coal!ET28)</f>
        <v>-3887.0999999999995</v>
      </c>
      <c r="DB29" s="297">
        <f>(BU29+CE29)-(coal!EQ28+coal!ER28)</f>
        <v>0</v>
      </c>
    </row>
    <row r="30" spans="2:106" ht="11.15" customHeight="1">
      <c r="B30" s="2">
        <f t="shared" si="13"/>
        <v>45161</v>
      </c>
      <c r="C30" s="15"/>
      <c r="D30" s="15"/>
      <c r="E30" s="15"/>
      <c r="F30" s="15"/>
      <c r="G30" s="15"/>
      <c r="H30" s="15"/>
      <c r="I30" s="15"/>
      <c r="J30" s="15"/>
      <c r="K30" s="15"/>
      <c r="L30" s="15">
        <f t="shared" si="0"/>
        <v>0</v>
      </c>
      <c r="M30" s="325"/>
      <c r="N30" s="329"/>
      <c r="O30" s="324"/>
      <c r="P30" s="326"/>
      <c r="Q30" s="327"/>
      <c r="R30" s="328">
        <f t="shared" si="1"/>
        <v>0</v>
      </c>
      <c r="S30" s="329"/>
      <c r="T30" s="329"/>
      <c r="U30" s="324"/>
      <c r="V30" s="329"/>
      <c r="W30" s="324"/>
      <c r="X30" s="329"/>
      <c r="Y30" s="328">
        <f t="shared" si="2"/>
        <v>0</v>
      </c>
      <c r="Z30" s="373"/>
      <c r="AA30" s="374"/>
      <c r="AB30" s="374"/>
      <c r="AC30" s="374"/>
      <c r="AD30" s="374"/>
      <c r="AE30" s="374"/>
      <c r="AF30" s="374"/>
      <c r="AG30" s="375"/>
      <c r="AH30" s="376">
        <f t="shared" si="3"/>
        <v>0</v>
      </c>
      <c r="AI30" s="325"/>
      <c r="AJ30" s="324"/>
      <c r="AK30" s="324"/>
      <c r="AL30" s="324"/>
      <c r="AM30" s="324"/>
      <c r="AN30" s="324"/>
      <c r="AO30" s="324"/>
      <c r="AP30" s="324"/>
      <c r="AQ30" s="324"/>
      <c r="AR30" s="324"/>
      <c r="AS30" s="327"/>
      <c r="AT30" s="328">
        <f t="shared" si="4"/>
        <v>0</v>
      </c>
      <c r="AU30" s="373"/>
      <c r="AV30" s="374"/>
      <c r="AW30" s="374"/>
      <c r="AX30" s="374"/>
      <c r="AY30" s="374"/>
      <c r="AZ30" s="374"/>
      <c r="BA30" s="374"/>
      <c r="BB30" s="374"/>
      <c r="BC30" s="374"/>
      <c r="BD30" s="375"/>
      <c r="BE30" s="376">
        <f t="shared" si="5"/>
        <v>0</v>
      </c>
      <c r="BF30" s="328">
        <f t="shared" si="6"/>
        <v>0</v>
      </c>
      <c r="BG30" s="223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9">
        <f t="shared" si="7"/>
        <v>0</v>
      </c>
      <c r="BV30" s="517"/>
      <c r="BW30" s="517">
        <v>3903.1</v>
      </c>
      <c r="BX30" s="517">
        <v>3734.8</v>
      </c>
      <c r="BY30" s="517"/>
      <c r="BZ30" s="517"/>
      <c r="CA30" s="518"/>
      <c r="CB30" s="518"/>
      <c r="CC30" s="518"/>
      <c r="CD30" s="518"/>
      <c r="CE30" s="519">
        <f t="shared" si="8"/>
        <v>7637.9</v>
      </c>
      <c r="CF30" s="223"/>
      <c r="CG30" s="68"/>
      <c r="CH30" s="68"/>
      <c r="CI30" s="68"/>
      <c r="CJ30" s="68"/>
      <c r="CK30" s="68"/>
      <c r="CL30" s="68"/>
      <c r="CM30" s="68"/>
      <c r="CN30" s="68"/>
      <c r="CO30" s="68"/>
      <c r="CP30" s="69">
        <f t="shared" si="9"/>
        <v>0</v>
      </c>
      <c r="CQ30" s="394"/>
      <c r="CR30" s="399"/>
      <c r="CS30" s="399"/>
      <c r="CT30" s="395"/>
      <c r="CU30" s="396"/>
      <c r="CV30" s="396"/>
      <c r="CW30" s="397"/>
      <c r="CX30" s="398">
        <f t="shared" si="10"/>
        <v>0</v>
      </c>
      <c r="CY30" s="224">
        <f t="shared" si="11"/>
        <v>7637.9</v>
      </c>
      <c r="CZ30" s="16" t="e">
        <f t="shared" si="12"/>
        <v>#REF!</v>
      </c>
      <c r="DA30" s="297">
        <f>SUM(CQ30:CW30,CP30)-(coal!ES29+coal!ET29)</f>
        <v>-5328.9000000000033</v>
      </c>
      <c r="DB30" s="297">
        <f>(BU30+CE30)-(coal!EQ29+coal!ER29)</f>
        <v>0</v>
      </c>
    </row>
    <row r="31" spans="2:106" ht="11.15" customHeight="1">
      <c r="B31" s="2">
        <f t="shared" si="13"/>
        <v>45162</v>
      </c>
      <c r="C31" s="15"/>
      <c r="D31" s="15"/>
      <c r="E31" s="15"/>
      <c r="F31" s="15"/>
      <c r="G31" s="15"/>
      <c r="H31" s="15"/>
      <c r="I31" s="15"/>
      <c r="J31" s="15"/>
      <c r="K31" s="15"/>
      <c r="L31" s="15">
        <f t="shared" si="0"/>
        <v>0</v>
      </c>
      <c r="M31" s="325"/>
      <c r="N31" s="329"/>
      <c r="O31" s="324"/>
      <c r="P31" s="326"/>
      <c r="Q31" s="327"/>
      <c r="R31" s="328">
        <f t="shared" si="1"/>
        <v>0</v>
      </c>
      <c r="S31" s="329"/>
      <c r="T31" s="329"/>
      <c r="U31" s="324"/>
      <c r="V31" s="329"/>
      <c r="W31" s="324"/>
      <c r="X31" s="329"/>
      <c r="Y31" s="328">
        <f t="shared" si="2"/>
        <v>0</v>
      </c>
      <c r="Z31" s="373"/>
      <c r="AA31" s="374"/>
      <c r="AB31" s="374"/>
      <c r="AC31" s="374"/>
      <c r="AD31" s="374"/>
      <c r="AE31" s="374"/>
      <c r="AF31" s="374"/>
      <c r="AG31" s="375"/>
      <c r="AH31" s="376">
        <f t="shared" si="3"/>
        <v>0</v>
      </c>
      <c r="AI31" s="325"/>
      <c r="AJ31" s="324"/>
      <c r="AK31" s="324"/>
      <c r="AL31" s="324"/>
      <c r="AM31" s="324"/>
      <c r="AN31" s="324"/>
      <c r="AO31" s="324"/>
      <c r="AP31" s="324"/>
      <c r="AQ31" s="324"/>
      <c r="AR31" s="324"/>
      <c r="AS31" s="327"/>
      <c r="AT31" s="328">
        <f t="shared" si="4"/>
        <v>0</v>
      </c>
      <c r="AU31" s="373"/>
      <c r="AV31" s="374"/>
      <c r="AW31" s="374"/>
      <c r="AX31" s="374"/>
      <c r="AY31" s="374"/>
      <c r="AZ31" s="374"/>
      <c r="BA31" s="374"/>
      <c r="BB31" s="374"/>
      <c r="BC31" s="374"/>
      <c r="BD31" s="375"/>
      <c r="BE31" s="376">
        <f t="shared" si="5"/>
        <v>0</v>
      </c>
      <c r="BF31" s="328">
        <f t="shared" si="6"/>
        <v>0</v>
      </c>
      <c r="BG31" s="223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9">
        <f t="shared" si="7"/>
        <v>0</v>
      </c>
      <c r="BV31" s="517"/>
      <c r="BW31" s="517">
        <v>3329.5</v>
      </c>
      <c r="BX31" s="517">
        <v>3523.8</v>
      </c>
      <c r="BY31" s="517"/>
      <c r="BZ31" s="517"/>
      <c r="CA31" s="518"/>
      <c r="CB31" s="518"/>
      <c r="CC31" s="518"/>
      <c r="CD31" s="518"/>
      <c r="CE31" s="519">
        <f t="shared" si="8"/>
        <v>6853.3</v>
      </c>
      <c r="CF31" s="223"/>
      <c r="CG31" s="68"/>
      <c r="CH31" s="68"/>
      <c r="CI31" s="68"/>
      <c r="CJ31" s="68"/>
      <c r="CK31" s="68"/>
      <c r="CL31" s="68"/>
      <c r="CM31" s="68"/>
      <c r="CN31" s="68"/>
      <c r="CO31" s="68"/>
      <c r="CP31" s="69">
        <f t="shared" si="9"/>
        <v>0</v>
      </c>
      <c r="CQ31" s="394"/>
      <c r="CR31" s="399"/>
      <c r="CS31" s="399"/>
      <c r="CT31" s="395"/>
      <c r="CU31" s="396"/>
      <c r="CV31" s="396"/>
      <c r="CW31" s="397"/>
      <c r="CX31" s="398">
        <f t="shared" si="10"/>
        <v>0</v>
      </c>
      <c r="CY31" s="224">
        <f t="shared" si="11"/>
        <v>6853.3</v>
      </c>
      <c r="CZ31" s="16" t="e">
        <f t="shared" si="12"/>
        <v>#REF!</v>
      </c>
      <c r="DA31" s="297">
        <f>SUM(CQ31:CW31,CP31)-(coal!ES30+coal!ET30)</f>
        <v>-2988.5999999999985</v>
      </c>
      <c r="DB31" s="297">
        <f>(BU31+CE31)-(coal!EQ30+coal!ER30)</f>
        <v>0</v>
      </c>
    </row>
    <row r="32" spans="2:106" ht="11.15" customHeight="1">
      <c r="B32" s="2">
        <f t="shared" si="13"/>
        <v>45163</v>
      </c>
      <c r="C32" s="15"/>
      <c r="D32" s="15"/>
      <c r="E32" s="15"/>
      <c r="F32" s="15"/>
      <c r="G32" s="15"/>
      <c r="H32" s="15"/>
      <c r="I32" s="15"/>
      <c r="J32" s="15"/>
      <c r="K32" s="15"/>
      <c r="L32" s="15">
        <f t="shared" si="0"/>
        <v>0</v>
      </c>
      <c r="M32" s="325"/>
      <c r="N32" s="329"/>
      <c r="O32" s="324"/>
      <c r="P32" s="326"/>
      <c r="Q32" s="327"/>
      <c r="R32" s="328">
        <f t="shared" si="1"/>
        <v>0</v>
      </c>
      <c r="S32" s="329"/>
      <c r="T32" s="329"/>
      <c r="U32" s="329"/>
      <c r="V32" s="329"/>
      <c r="W32" s="324"/>
      <c r="X32" s="329"/>
      <c r="Y32" s="328">
        <f t="shared" si="2"/>
        <v>0</v>
      </c>
      <c r="Z32" s="373"/>
      <c r="AA32" s="374"/>
      <c r="AB32" s="374"/>
      <c r="AC32" s="374"/>
      <c r="AD32" s="374"/>
      <c r="AE32" s="374"/>
      <c r="AF32" s="374"/>
      <c r="AG32" s="375"/>
      <c r="AH32" s="376">
        <f t="shared" si="3"/>
        <v>0</v>
      </c>
      <c r="AI32" s="325"/>
      <c r="AJ32" s="324"/>
      <c r="AK32" s="324"/>
      <c r="AL32" s="324"/>
      <c r="AM32" s="324"/>
      <c r="AN32" s="324"/>
      <c r="AO32" s="324"/>
      <c r="AP32" s="324"/>
      <c r="AQ32" s="324"/>
      <c r="AR32" s="324"/>
      <c r="AS32" s="327"/>
      <c r="AT32" s="328">
        <f t="shared" si="4"/>
        <v>0</v>
      </c>
      <c r="AU32" s="373"/>
      <c r="AV32" s="374"/>
      <c r="AW32" s="374"/>
      <c r="AX32" s="374"/>
      <c r="AY32" s="374"/>
      <c r="AZ32" s="374"/>
      <c r="BA32" s="374"/>
      <c r="BB32" s="374"/>
      <c r="BC32" s="374"/>
      <c r="BD32" s="375"/>
      <c r="BE32" s="376">
        <f t="shared" si="5"/>
        <v>0</v>
      </c>
      <c r="BF32" s="328">
        <f t="shared" si="6"/>
        <v>0</v>
      </c>
      <c r="BG32" s="223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9">
        <f t="shared" si="7"/>
        <v>0</v>
      </c>
      <c r="BV32" s="517"/>
      <c r="BW32" s="517">
        <v>8440.6</v>
      </c>
      <c r="BX32" s="517"/>
      <c r="BY32" s="517"/>
      <c r="BZ32" s="517"/>
      <c r="CA32" s="518"/>
      <c r="CB32" s="518"/>
      <c r="CC32" s="518"/>
      <c r="CD32" s="518"/>
      <c r="CE32" s="519">
        <f t="shared" si="8"/>
        <v>8440.6</v>
      </c>
      <c r="CF32" s="223"/>
      <c r="CG32" s="68"/>
      <c r="CH32" s="68"/>
      <c r="CI32" s="68"/>
      <c r="CJ32" s="68"/>
      <c r="CK32" s="68"/>
      <c r="CL32" s="68"/>
      <c r="CM32" s="68"/>
      <c r="CN32" s="68"/>
      <c r="CO32" s="68"/>
      <c r="CP32" s="69">
        <f t="shared" si="9"/>
        <v>0</v>
      </c>
      <c r="CQ32" s="394"/>
      <c r="CR32" s="399"/>
      <c r="CS32" s="399"/>
      <c r="CT32" s="395"/>
      <c r="CU32" s="396"/>
      <c r="CV32" s="396"/>
      <c r="CW32" s="397"/>
      <c r="CX32" s="398">
        <f t="shared" si="10"/>
        <v>0</v>
      </c>
      <c r="CY32" s="224">
        <f t="shared" si="11"/>
        <v>8440.6</v>
      </c>
      <c r="CZ32" s="16" t="e">
        <f t="shared" si="12"/>
        <v>#REF!</v>
      </c>
      <c r="DA32" s="297">
        <f>SUM(CQ32:CW32,CP32)-(coal!ES31+coal!ET31)</f>
        <v>-3247.7000000000007</v>
      </c>
      <c r="DB32" s="297">
        <f>(BU32+CE32)-(coal!EQ31+coal!ER31)</f>
        <v>0</v>
      </c>
    </row>
    <row r="33" spans="2:106" ht="11.15" customHeight="1">
      <c r="B33" s="2">
        <f t="shared" si="13"/>
        <v>45164</v>
      </c>
      <c r="C33" s="15"/>
      <c r="D33" s="15"/>
      <c r="E33" s="15"/>
      <c r="F33" s="15"/>
      <c r="G33" s="15"/>
      <c r="H33" s="15"/>
      <c r="I33" s="15"/>
      <c r="J33" s="15"/>
      <c r="K33" s="15"/>
      <c r="L33" s="15">
        <f t="shared" si="0"/>
        <v>0</v>
      </c>
      <c r="M33" s="325"/>
      <c r="N33" s="329"/>
      <c r="O33" s="324"/>
      <c r="P33" s="326"/>
      <c r="Q33" s="327"/>
      <c r="R33" s="328">
        <f t="shared" si="1"/>
        <v>0</v>
      </c>
      <c r="S33" s="329"/>
      <c r="T33" s="329"/>
      <c r="U33" s="324"/>
      <c r="V33" s="329"/>
      <c r="W33" s="324"/>
      <c r="X33" s="329"/>
      <c r="Y33" s="328">
        <f t="shared" si="2"/>
        <v>0</v>
      </c>
      <c r="Z33" s="373"/>
      <c r="AA33" s="374"/>
      <c r="AB33" s="374"/>
      <c r="AC33" s="374"/>
      <c r="AD33" s="374"/>
      <c r="AE33" s="374"/>
      <c r="AF33" s="374"/>
      <c r="AG33" s="375"/>
      <c r="AH33" s="376">
        <f t="shared" si="3"/>
        <v>0</v>
      </c>
      <c r="AI33" s="325"/>
      <c r="AJ33" s="324"/>
      <c r="AK33" s="324"/>
      <c r="AL33" s="324"/>
      <c r="AM33" s="324"/>
      <c r="AN33" s="324"/>
      <c r="AO33" s="324"/>
      <c r="AP33" s="324"/>
      <c r="AQ33" s="324"/>
      <c r="AR33" s="324"/>
      <c r="AS33" s="327"/>
      <c r="AT33" s="328">
        <f t="shared" si="4"/>
        <v>0</v>
      </c>
      <c r="AU33" s="373"/>
      <c r="AV33" s="374"/>
      <c r="AW33" s="374"/>
      <c r="AX33" s="374"/>
      <c r="AY33" s="374"/>
      <c r="AZ33" s="374"/>
      <c r="BA33" s="374"/>
      <c r="BB33" s="374"/>
      <c r="BC33" s="374"/>
      <c r="BD33" s="375"/>
      <c r="BE33" s="376">
        <f t="shared" si="5"/>
        <v>0</v>
      </c>
      <c r="BF33" s="328">
        <f t="shared" si="6"/>
        <v>0</v>
      </c>
      <c r="BG33" s="223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9">
        <f t="shared" si="7"/>
        <v>0</v>
      </c>
      <c r="BV33" s="517"/>
      <c r="BW33" s="517"/>
      <c r="BX33" s="517"/>
      <c r="BY33" s="517"/>
      <c r="BZ33" s="517"/>
      <c r="CA33" s="518"/>
      <c r="CB33" s="518"/>
      <c r="CC33" s="518"/>
      <c r="CD33" s="518"/>
      <c r="CE33" s="519">
        <f t="shared" si="8"/>
        <v>0</v>
      </c>
      <c r="CF33" s="223"/>
      <c r="CG33" s="68"/>
      <c r="CH33" s="68"/>
      <c r="CI33" s="68"/>
      <c r="CJ33" s="68"/>
      <c r="CK33" s="68"/>
      <c r="CL33" s="68"/>
      <c r="CM33" s="68"/>
      <c r="CN33" s="68"/>
      <c r="CO33" s="68"/>
      <c r="CP33" s="69">
        <f t="shared" si="9"/>
        <v>0</v>
      </c>
      <c r="CQ33" s="394"/>
      <c r="CR33" s="399"/>
      <c r="CS33" s="399"/>
      <c r="CT33" s="395"/>
      <c r="CU33" s="396"/>
      <c r="CV33" s="396"/>
      <c r="CW33" s="397"/>
      <c r="CX33" s="398">
        <f t="shared" si="10"/>
        <v>0</v>
      </c>
      <c r="CY33" s="224">
        <f t="shared" si="11"/>
        <v>0</v>
      </c>
      <c r="CZ33" s="16">
        <f t="shared" si="12"/>
        <v>0</v>
      </c>
      <c r="DA33" s="297">
        <f>SUM(CQ33:CW33,CP33)-(coal!ES32+coal!ET32)</f>
        <v>0</v>
      </c>
      <c r="DB33" s="297">
        <f>(BU33+CE33)-(coal!EQ32+coal!ER32)</f>
        <v>0</v>
      </c>
    </row>
    <row r="34" spans="2:106" ht="11.15" customHeight="1">
      <c r="B34" s="2">
        <f t="shared" si="13"/>
        <v>45165</v>
      </c>
      <c r="C34" s="15"/>
      <c r="D34" s="15"/>
      <c r="E34" s="15"/>
      <c r="F34" s="15"/>
      <c r="G34" s="15"/>
      <c r="H34" s="15"/>
      <c r="I34" s="15"/>
      <c r="J34" s="15"/>
      <c r="K34" s="15"/>
      <c r="L34" s="15">
        <f t="shared" si="0"/>
        <v>0</v>
      </c>
      <c r="M34" s="325"/>
      <c r="N34" s="329"/>
      <c r="O34" s="324"/>
      <c r="P34" s="326"/>
      <c r="Q34" s="327"/>
      <c r="R34" s="328">
        <f t="shared" si="1"/>
        <v>0</v>
      </c>
      <c r="S34" s="329"/>
      <c r="T34" s="329"/>
      <c r="U34" s="324"/>
      <c r="V34" s="329"/>
      <c r="W34" s="324"/>
      <c r="X34" s="329"/>
      <c r="Y34" s="328">
        <f t="shared" si="2"/>
        <v>0</v>
      </c>
      <c r="Z34" s="373"/>
      <c r="AA34" s="374"/>
      <c r="AB34" s="374"/>
      <c r="AC34" s="374"/>
      <c r="AD34" s="374"/>
      <c r="AE34" s="374"/>
      <c r="AF34" s="374"/>
      <c r="AG34" s="375"/>
      <c r="AH34" s="376">
        <f t="shared" si="3"/>
        <v>0</v>
      </c>
      <c r="AI34" s="325"/>
      <c r="AJ34" s="324"/>
      <c r="AK34" s="324"/>
      <c r="AL34" s="324"/>
      <c r="AM34" s="324"/>
      <c r="AN34" s="324"/>
      <c r="AO34" s="324"/>
      <c r="AP34" s="324"/>
      <c r="AQ34" s="324"/>
      <c r="AR34" s="324"/>
      <c r="AS34" s="327"/>
      <c r="AT34" s="328">
        <f t="shared" si="4"/>
        <v>0</v>
      </c>
      <c r="AU34" s="373"/>
      <c r="AV34" s="374"/>
      <c r="AW34" s="374"/>
      <c r="AX34" s="374"/>
      <c r="AY34" s="374"/>
      <c r="AZ34" s="374"/>
      <c r="BA34" s="374"/>
      <c r="BB34" s="374"/>
      <c r="BC34" s="374"/>
      <c r="BD34" s="375"/>
      <c r="BE34" s="376">
        <f t="shared" si="5"/>
        <v>0</v>
      </c>
      <c r="BF34" s="328">
        <f t="shared" si="6"/>
        <v>0</v>
      </c>
      <c r="BG34" s="223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9">
        <f t="shared" si="7"/>
        <v>0</v>
      </c>
      <c r="BV34" s="517"/>
      <c r="BW34" s="517"/>
      <c r="BX34" s="517"/>
      <c r="BY34" s="517"/>
      <c r="BZ34" s="517"/>
      <c r="CA34" s="518"/>
      <c r="CB34" s="518"/>
      <c r="CC34" s="518"/>
      <c r="CD34" s="518"/>
      <c r="CE34" s="519">
        <f t="shared" si="8"/>
        <v>0</v>
      </c>
      <c r="CF34" s="223"/>
      <c r="CG34" s="68"/>
      <c r="CH34" s="68"/>
      <c r="CI34" s="68"/>
      <c r="CJ34" s="68"/>
      <c r="CK34" s="68"/>
      <c r="CL34" s="68"/>
      <c r="CM34" s="68"/>
      <c r="CN34" s="68"/>
      <c r="CO34" s="68"/>
      <c r="CP34" s="69">
        <f t="shared" si="9"/>
        <v>0</v>
      </c>
      <c r="CQ34" s="394"/>
      <c r="CR34" s="399"/>
      <c r="CS34" s="399"/>
      <c r="CT34" s="395"/>
      <c r="CU34" s="396"/>
      <c r="CV34" s="396"/>
      <c r="CW34" s="397"/>
      <c r="CX34" s="398">
        <f t="shared" si="10"/>
        <v>0</v>
      </c>
      <c r="CY34" s="224">
        <f t="shared" si="11"/>
        <v>0</v>
      </c>
      <c r="CZ34" s="16">
        <f t="shared" si="12"/>
        <v>0</v>
      </c>
      <c r="DA34" s="297">
        <f>SUM(CQ34:CW34,CP34)-(coal!ES33+coal!ET33)</f>
        <v>0</v>
      </c>
      <c r="DB34" s="297">
        <f>(BU34+CE34)-(coal!EQ33+coal!ER33)</f>
        <v>0</v>
      </c>
    </row>
    <row r="35" spans="2:106" ht="11.15" customHeight="1">
      <c r="B35" s="2">
        <f t="shared" si="13"/>
        <v>45166</v>
      </c>
      <c r="C35" s="15"/>
      <c r="D35" s="15"/>
      <c r="E35" s="15"/>
      <c r="F35" s="15">
        <f t="shared" ref="F35:F39" si="14">SUM(C35:E35)</f>
        <v>0</v>
      </c>
      <c r="G35" s="15"/>
      <c r="H35" s="15"/>
      <c r="I35" s="15"/>
      <c r="J35" s="15"/>
      <c r="K35" s="15"/>
      <c r="L35" s="15">
        <f t="shared" si="0"/>
        <v>0</v>
      </c>
      <c r="M35" s="325"/>
      <c r="N35" s="329"/>
      <c r="O35" s="324"/>
      <c r="P35" s="326"/>
      <c r="Q35" s="327"/>
      <c r="R35" s="328">
        <f t="shared" si="1"/>
        <v>0</v>
      </c>
      <c r="S35" s="329"/>
      <c r="T35" s="329"/>
      <c r="U35" s="324"/>
      <c r="V35" s="329"/>
      <c r="W35" s="324"/>
      <c r="X35" s="329"/>
      <c r="Y35" s="328">
        <f t="shared" si="2"/>
        <v>0</v>
      </c>
      <c r="Z35" s="377"/>
      <c r="AA35" s="374"/>
      <c r="AB35" s="374"/>
      <c r="AC35" s="374"/>
      <c r="AD35" s="374"/>
      <c r="AE35" s="374"/>
      <c r="AF35" s="377"/>
      <c r="AG35" s="375"/>
      <c r="AH35" s="376">
        <f t="shared" si="3"/>
        <v>0</v>
      </c>
      <c r="AI35" s="325"/>
      <c r="AJ35" s="324"/>
      <c r="AK35" s="324"/>
      <c r="AL35" s="324"/>
      <c r="AM35" s="324"/>
      <c r="AN35" s="324"/>
      <c r="AO35" s="324"/>
      <c r="AP35" s="324"/>
      <c r="AQ35" s="324"/>
      <c r="AR35" s="324"/>
      <c r="AS35" s="327"/>
      <c r="AT35" s="328">
        <f t="shared" si="4"/>
        <v>0</v>
      </c>
      <c r="AU35" s="373"/>
      <c r="AV35" s="374"/>
      <c r="AW35" s="374"/>
      <c r="AX35" s="374"/>
      <c r="AY35" s="374"/>
      <c r="AZ35" s="374"/>
      <c r="BA35" s="374"/>
      <c r="BB35" s="374"/>
      <c r="BC35" s="374"/>
      <c r="BD35" s="375"/>
      <c r="BE35" s="376">
        <f t="shared" si="5"/>
        <v>0</v>
      </c>
      <c r="BF35" s="328">
        <f t="shared" si="6"/>
        <v>0</v>
      </c>
      <c r="BG35" s="223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9">
        <f t="shared" si="7"/>
        <v>0</v>
      </c>
      <c r="BV35" s="517"/>
      <c r="BW35" s="517">
        <v>8256.7000000000007</v>
      </c>
      <c r="BX35" s="517"/>
      <c r="BY35" s="517"/>
      <c r="BZ35" s="517"/>
      <c r="CA35" s="518"/>
      <c r="CB35" s="518"/>
      <c r="CC35" s="518"/>
      <c r="CD35" s="518"/>
      <c r="CE35" s="519">
        <f t="shared" si="8"/>
        <v>8256.7000000000007</v>
      </c>
      <c r="CF35" s="223"/>
      <c r="CG35" s="68"/>
      <c r="CH35" s="68"/>
      <c r="CI35" s="68"/>
      <c r="CJ35" s="68"/>
      <c r="CK35" s="68"/>
      <c r="CL35" s="68"/>
      <c r="CM35" s="68"/>
      <c r="CN35" s="68"/>
      <c r="CO35" s="68"/>
      <c r="CP35" s="69">
        <f t="shared" si="9"/>
        <v>0</v>
      </c>
      <c r="CQ35" s="394"/>
      <c r="CR35" s="399"/>
      <c r="CS35" s="399"/>
      <c r="CT35" s="395"/>
      <c r="CU35" s="396"/>
      <c r="CV35" s="396"/>
      <c r="CW35" s="397"/>
      <c r="CX35" s="398">
        <f t="shared" si="10"/>
        <v>0</v>
      </c>
      <c r="CY35" s="224">
        <f t="shared" si="11"/>
        <v>8256.7000000000007</v>
      </c>
      <c r="CZ35" s="16" t="e">
        <f t="shared" si="12"/>
        <v>#REF!</v>
      </c>
      <c r="DA35" s="297">
        <f>SUM(CQ35:CW35,CP35)-(coal!ES34+coal!ET34)</f>
        <v>-3692.7000000000007</v>
      </c>
      <c r="DB35" s="297">
        <f>(BU35+CE35)-(coal!EQ34+coal!ER34)</f>
        <v>0</v>
      </c>
    </row>
    <row r="36" spans="2:106" ht="11.15" customHeight="1">
      <c r="B36" s="2">
        <f>+B35+1</f>
        <v>45167</v>
      </c>
      <c r="C36" s="15"/>
      <c r="D36" s="15"/>
      <c r="E36" s="15"/>
      <c r="F36" s="15">
        <f t="shared" si="14"/>
        <v>0</v>
      </c>
      <c r="G36" s="15"/>
      <c r="H36" s="15"/>
      <c r="I36" s="15"/>
      <c r="J36" s="15"/>
      <c r="K36" s="15"/>
      <c r="L36" s="15">
        <f t="shared" si="0"/>
        <v>0</v>
      </c>
      <c r="M36" s="325"/>
      <c r="N36" s="329"/>
      <c r="O36" s="324"/>
      <c r="P36" s="326"/>
      <c r="Q36" s="327"/>
      <c r="R36" s="328">
        <f t="shared" si="1"/>
        <v>0</v>
      </c>
      <c r="S36" s="329"/>
      <c r="T36" s="329"/>
      <c r="U36" s="324"/>
      <c r="V36" s="329"/>
      <c r="W36" s="324"/>
      <c r="X36" s="329"/>
      <c r="Y36" s="328">
        <f t="shared" si="2"/>
        <v>0</v>
      </c>
      <c r="Z36" s="373"/>
      <c r="AA36" s="374"/>
      <c r="AB36" s="374"/>
      <c r="AC36" s="374"/>
      <c r="AD36" s="374"/>
      <c r="AE36" s="374"/>
      <c r="AF36" s="374"/>
      <c r="AG36" s="375"/>
      <c r="AH36" s="376">
        <f t="shared" si="3"/>
        <v>0</v>
      </c>
      <c r="AI36" s="325"/>
      <c r="AJ36" s="324"/>
      <c r="AK36" s="324"/>
      <c r="AL36" s="324"/>
      <c r="AM36" s="324"/>
      <c r="AN36" s="324"/>
      <c r="AO36" s="324"/>
      <c r="AP36" s="324"/>
      <c r="AQ36" s="324"/>
      <c r="AR36" s="324"/>
      <c r="AS36" s="327"/>
      <c r="AT36" s="328">
        <f t="shared" si="4"/>
        <v>0</v>
      </c>
      <c r="AU36" s="373"/>
      <c r="AV36" s="374"/>
      <c r="AW36" s="374"/>
      <c r="AX36" s="374"/>
      <c r="AY36" s="374"/>
      <c r="AZ36" s="374"/>
      <c r="BA36" s="374"/>
      <c r="BB36" s="374"/>
      <c r="BC36" s="374"/>
      <c r="BD36" s="375"/>
      <c r="BE36" s="376">
        <f t="shared" si="5"/>
        <v>0</v>
      </c>
      <c r="BF36" s="328">
        <f t="shared" si="6"/>
        <v>0</v>
      </c>
      <c r="BG36" s="223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9">
        <f t="shared" si="7"/>
        <v>0</v>
      </c>
      <c r="BV36" s="517"/>
      <c r="BW36" s="517"/>
      <c r="BX36" s="517"/>
      <c r="BY36" s="517"/>
      <c r="BZ36" s="517"/>
      <c r="CA36" s="518"/>
      <c r="CB36" s="518"/>
      <c r="CC36" s="518"/>
      <c r="CD36" s="518"/>
      <c r="CE36" s="519">
        <f>SUM(BV36:CD36)</f>
        <v>0</v>
      </c>
      <c r="CF36" s="223"/>
      <c r="CG36" s="68"/>
      <c r="CH36" s="68"/>
      <c r="CI36" s="68"/>
      <c r="CJ36" s="68"/>
      <c r="CK36" s="68"/>
      <c r="CL36" s="68"/>
      <c r="CM36" s="68"/>
      <c r="CN36" s="68"/>
      <c r="CO36" s="68"/>
      <c r="CP36" s="69">
        <f t="shared" si="9"/>
        <v>0</v>
      </c>
      <c r="CQ36" s="394"/>
      <c r="CR36" s="399"/>
      <c r="CS36" s="399"/>
      <c r="CT36" s="395"/>
      <c r="CU36" s="396"/>
      <c r="CV36" s="396"/>
      <c r="CW36" s="397"/>
      <c r="CX36" s="398">
        <f>SUM(CN36:CW36)</f>
        <v>0</v>
      </c>
      <c r="CY36" s="224">
        <f t="shared" si="11"/>
        <v>0</v>
      </c>
      <c r="CZ36" s="16">
        <f t="shared" si="12"/>
        <v>0</v>
      </c>
      <c r="DA36" s="297">
        <f>SUM(CQ36:CW36,CP36)-(coal!ES35+coal!ET35)</f>
        <v>0</v>
      </c>
      <c r="DB36" s="297">
        <f>(BU36+CE36)-(coal!EQ35+coal!ER35)</f>
        <v>0</v>
      </c>
    </row>
    <row r="37" spans="2:106" ht="11.15" customHeight="1">
      <c r="B37" s="2">
        <f>+B36+1</f>
        <v>45168</v>
      </c>
      <c r="C37" s="15"/>
      <c r="D37" s="15"/>
      <c r="E37" s="15"/>
      <c r="F37" s="15">
        <f t="shared" si="14"/>
        <v>0</v>
      </c>
      <c r="G37" s="15"/>
      <c r="H37" s="15"/>
      <c r="I37" s="15"/>
      <c r="J37" s="15"/>
      <c r="K37" s="15"/>
      <c r="L37" s="15">
        <f t="shared" si="0"/>
        <v>0</v>
      </c>
      <c r="M37" s="325"/>
      <c r="N37" s="329"/>
      <c r="O37" s="324"/>
      <c r="P37" s="326"/>
      <c r="Q37" s="327"/>
      <c r="R37" s="328">
        <f t="shared" si="1"/>
        <v>0</v>
      </c>
      <c r="S37" s="329"/>
      <c r="T37" s="329"/>
      <c r="U37" s="324"/>
      <c r="V37" s="329"/>
      <c r="W37" s="324"/>
      <c r="X37" s="329"/>
      <c r="Y37" s="328">
        <f t="shared" si="2"/>
        <v>0</v>
      </c>
      <c r="Z37" s="373"/>
      <c r="AA37" s="374"/>
      <c r="AB37" s="374"/>
      <c r="AC37" s="374"/>
      <c r="AD37" s="374"/>
      <c r="AE37" s="374"/>
      <c r="AF37" s="374"/>
      <c r="AG37" s="375"/>
      <c r="AH37" s="376">
        <f t="shared" si="3"/>
        <v>0</v>
      </c>
      <c r="AI37" s="325"/>
      <c r="AJ37" s="324"/>
      <c r="AK37" s="324"/>
      <c r="AL37" s="324"/>
      <c r="AM37" s="324"/>
      <c r="AN37" s="324"/>
      <c r="AO37" s="324"/>
      <c r="AP37" s="324"/>
      <c r="AQ37" s="324"/>
      <c r="AR37" s="324"/>
      <c r="AS37" s="327"/>
      <c r="AT37" s="328">
        <f t="shared" si="4"/>
        <v>0</v>
      </c>
      <c r="AU37" s="373"/>
      <c r="AV37" s="374"/>
      <c r="AW37" s="374"/>
      <c r="AX37" s="374"/>
      <c r="AY37" s="374"/>
      <c r="AZ37" s="374"/>
      <c r="BA37" s="374"/>
      <c r="BB37" s="374"/>
      <c r="BC37" s="374"/>
      <c r="BD37" s="375"/>
      <c r="BE37" s="376">
        <f t="shared" si="5"/>
        <v>0</v>
      </c>
      <c r="BF37" s="328">
        <f t="shared" si="6"/>
        <v>0</v>
      </c>
      <c r="BG37" s="223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9">
        <f t="shared" si="7"/>
        <v>0</v>
      </c>
      <c r="BV37" s="517"/>
      <c r="BW37" s="517"/>
      <c r="BX37" s="517"/>
      <c r="BY37" s="517"/>
      <c r="BZ37" s="517"/>
      <c r="CA37" s="518"/>
      <c r="CB37" s="518"/>
      <c r="CC37" s="518"/>
      <c r="CD37" s="518"/>
      <c r="CE37" s="519">
        <f t="shared" si="8"/>
        <v>0</v>
      </c>
      <c r="CF37" s="223"/>
      <c r="CG37" s="68"/>
      <c r="CH37" s="68"/>
      <c r="CI37" s="68"/>
      <c r="CJ37" s="68"/>
      <c r="CK37" s="68"/>
      <c r="CL37" s="68"/>
      <c r="CM37" s="68"/>
      <c r="CN37" s="68"/>
      <c r="CO37" s="68"/>
      <c r="CP37" s="69">
        <f t="shared" si="9"/>
        <v>0</v>
      </c>
      <c r="CQ37" s="394"/>
      <c r="CR37" s="399"/>
      <c r="CS37" s="399"/>
      <c r="CT37" s="395"/>
      <c r="CU37" s="396"/>
      <c r="CV37" s="396"/>
      <c r="CW37" s="397"/>
      <c r="CX37" s="398">
        <f t="shared" si="10"/>
        <v>0</v>
      </c>
      <c r="CY37" s="224">
        <f t="shared" si="11"/>
        <v>0</v>
      </c>
      <c r="CZ37" s="16">
        <f t="shared" si="12"/>
        <v>0</v>
      </c>
      <c r="DA37" s="297">
        <f>SUM(CQ37:CW37,CP37)-(coal!ES36+coal!ET36)</f>
        <v>0</v>
      </c>
      <c r="DB37" s="297">
        <f>(BU37+CE37)-(coal!EQ36+coal!ER36)</f>
        <v>0</v>
      </c>
    </row>
    <row r="38" spans="2:106" ht="11.15" customHeight="1">
      <c r="B38" s="8">
        <f>+B37+1</f>
        <v>45169</v>
      </c>
      <c r="C38" s="15"/>
      <c r="D38" s="18"/>
      <c r="E38" s="18"/>
      <c r="F38" s="18">
        <f t="shared" si="14"/>
        <v>0</v>
      </c>
      <c r="G38" s="18"/>
      <c r="H38" s="18"/>
      <c r="I38" s="18"/>
      <c r="J38" s="18"/>
      <c r="K38" s="18"/>
      <c r="L38" s="18">
        <f t="shared" si="0"/>
        <v>0</v>
      </c>
      <c r="M38" s="325"/>
      <c r="N38" s="330"/>
      <c r="O38" s="331"/>
      <c r="P38" s="332"/>
      <c r="Q38" s="333"/>
      <c r="R38" s="334">
        <f t="shared" si="1"/>
        <v>0</v>
      </c>
      <c r="S38" s="330"/>
      <c r="T38" s="330"/>
      <c r="U38" s="331"/>
      <c r="V38" s="330"/>
      <c r="W38" s="331"/>
      <c r="X38" s="330"/>
      <c r="Y38" s="334">
        <f t="shared" si="2"/>
        <v>0</v>
      </c>
      <c r="Z38" s="378"/>
      <c r="AA38" s="374"/>
      <c r="AB38" s="374"/>
      <c r="AC38" s="374"/>
      <c r="AD38" s="374"/>
      <c r="AE38" s="374"/>
      <c r="AF38" s="374"/>
      <c r="AG38" s="379"/>
      <c r="AH38" s="380">
        <f t="shared" si="3"/>
        <v>0</v>
      </c>
      <c r="AI38" s="335"/>
      <c r="AJ38" s="331"/>
      <c r="AK38" s="331"/>
      <c r="AL38" s="331"/>
      <c r="AM38" s="331"/>
      <c r="AN38" s="331"/>
      <c r="AO38" s="331"/>
      <c r="AP38" s="331"/>
      <c r="AQ38" s="331"/>
      <c r="AR38" s="331"/>
      <c r="AS38" s="333"/>
      <c r="AT38" s="334">
        <f t="shared" si="4"/>
        <v>0</v>
      </c>
      <c r="AU38" s="378"/>
      <c r="AV38" s="386"/>
      <c r="AW38" s="386"/>
      <c r="AX38" s="386"/>
      <c r="AY38" s="386"/>
      <c r="AZ38" s="386"/>
      <c r="BA38" s="386"/>
      <c r="BB38" s="386"/>
      <c r="BC38" s="386"/>
      <c r="BD38" s="379"/>
      <c r="BE38" s="380">
        <f t="shared" si="5"/>
        <v>0</v>
      </c>
      <c r="BF38" s="334">
        <f t="shared" si="6"/>
        <v>0</v>
      </c>
      <c r="BG38" s="225"/>
      <c r="BH38" s="226"/>
      <c r="BI38" s="226"/>
      <c r="BJ38" s="226"/>
      <c r="BK38" s="226"/>
      <c r="BL38" s="226"/>
      <c r="BM38" s="226"/>
      <c r="BN38" s="226"/>
      <c r="BO38" s="226"/>
      <c r="BP38" s="226"/>
      <c r="BQ38" s="226"/>
      <c r="BR38" s="226"/>
      <c r="BS38" s="226"/>
      <c r="BT38" s="226"/>
      <c r="BU38" s="69">
        <f t="shared" si="7"/>
        <v>0</v>
      </c>
      <c r="BV38" s="521"/>
      <c r="BW38" s="522"/>
      <c r="BX38" s="522"/>
      <c r="BY38" s="522"/>
      <c r="BZ38" s="522"/>
      <c r="CA38" s="522"/>
      <c r="CB38" s="522"/>
      <c r="CC38" s="522"/>
      <c r="CD38" s="523"/>
      <c r="CE38" s="524">
        <f>SUM(BV38:CD38)</f>
        <v>0</v>
      </c>
      <c r="CF38" s="225"/>
      <c r="CG38" s="226"/>
      <c r="CH38" s="226"/>
      <c r="CI38" s="226"/>
      <c r="CJ38" s="226"/>
      <c r="CK38" s="226"/>
      <c r="CL38" s="226"/>
      <c r="CM38" s="226"/>
      <c r="CN38" s="226"/>
      <c r="CO38" s="226"/>
      <c r="CP38" s="69">
        <f t="shared" si="9"/>
        <v>0</v>
      </c>
      <c r="CQ38" s="400"/>
      <c r="CR38" s="401"/>
      <c r="CS38" s="401"/>
      <c r="CT38" s="402"/>
      <c r="CU38" s="403"/>
      <c r="CV38" s="403"/>
      <c r="CW38" s="404"/>
      <c r="CX38" s="405">
        <f>SUM(CN38:CW38)</f>
        <v>0</v>
      </c>
      <c r="CY38" s="224">
        <f t="shared" si="11"/>
        <v>0</v>
      </c>
      <c r="CZ38" s="16">
        <f t="shared" si="12"/>
        <v>0</v>
      </c>
      <c r="DA38" s="297">
        <f>SUM(CQ38:CW38,CP38)-(coal!ES37+coal!ET37)</f>
        <v>0</v>
      </c>
      <c r="DB38" s="297">
        <f>(BU38+CE38)-(coal!EQ37+coal!ER37)</f>
        <v>0</v>
      </c>
    </row>
    <row r="39" spans="2:106" s="31" customFormat="1" ht="14.15" customHeight="1" thickBot="1">
      <c r="B39" s="74" t="s">
        <v>3</v>
      </c>
      <c r="C39" s="27">
        <f>SUM(C8:C38)</f>
        <v>0</v>
      </c>
      <c r="D39" s="27">
        <f>SUM(D8:D38)</f>
        <v>0</v>
      </c>
      <c r="E39" s="27">
        <f>SUM(E8:E38)</f>
        <v>0</v>
      </c>
      <c r="F39" s="28">
        <f t="shared" si="14"/>
        <v>0</v>
      </c>
      <c r="G39" s="28">
        <f>SUM(G8:G38)</f>
        <v>0</v>
      </c>
      <c r="H39" s="27">
        <f>SUM(H8:H38)</f>
        <v>0</v>
      </c>
      <c r="I39" s="27">
        <f>SUM(I8:I38)</f>
        <v>0</v>
      </c>
      <c r="J39" s="28">
        <f>SUM(J8:J38)</f>
        <v>0</v>
      </c>
      <c r="K39" s="27">
        <f>SUM(K8:K38)</f>
        <v>0</v>
      </c>
      <c r="L39" s="28">
        <f t="shared" si="0"/>
        <v>0</v>
      </c>
      <c r="M39" s="336">
        <f t="shared" ref="M39:R39" si="15">SUM(M8:M38)</f>
        <v>0</v>
      </c>
      <c r="N39" s="336">
        <f t="shared" si="15"/>
        <v>0</v>
      </c>
      <c r="O39" s="336">
        <f t="shared" si="15"/>
        <v>0</v>
      </c>
      <c r="P39" s="336">
        <f t="shared" si="15"/>
        <v>0</v>
      </c>
      <c r="Q39" s="336">
        <f t="shared" si="15"/>
        <v>0</v>
      </c>
      <c r="R39" s="337">
        <f t="shared" si="15"/>
        <v>0</v>
      </c>
      <c r="S39" s="336">
        <f t="shared" ref="S39:AW39" si="16">SUM(S8:S38)</f>
        <v>0</v>
      </c>
      <c r="T39" s="336">
        <f t="shared" si="16"/>
        <v>0</v>
      </c>
      <c r="U39" s="336">
        <f t="shared" si="16"/>
        <v>0</v>
      </c>
      <c r="V39" s="336">
        <f t="shared" si="16"/>
        <v>0</v>
      </c>
      <c r="W39" s="336">
        <f t="shared" si="16"/>
        <v>0</v>
      </c>
      <c r="X39" s="336">
        <f t="shared" si="16"/>
        <v>0</v>
      </c>
      <c r="Y39" s="337">
        <f t="shared" si="16"/>
        <v>0</v>
      </c>
      <c r="Z39" s="381">
        <f t="shared" si="16"/>
        <v>0</v>
      </c>
      <c r="AA39" s="382">
        <f t="shared" si="16"/>
        <v>0</v>
      </c>
      <c r="AB39" s="383">
        <f t="shared" si="16"/>
        <v>0</v>
      </c>
      <c r="AC39" s="382">
        <f t="shared" si="16"/>
        <v>0</v>
      </c>
      <c r="AD39" s="382">
        <f t="shared" si="16"/>
        <v>0</v>
      </c>
      <c r="AE39" s="383">
        <f t="shared" si="16"/>
        <v>0</v>
      </c>
      <c r="AF39" s="383">
        <f t="shared" si="16"/>
        <v>0</v>
      </c>
      <c r="AG39" s="384">
        <f t="shared" si="16"/>
        <v>0</v>
      </c>
      <c r="AH39" s="385">
        <f t="shared" si="16"/>
        <v>0</v>
      </c>
      <c r="AI39" s="338">
        <f t="shared" si="16"/>
        <v>0</v>
      </c>
      <c r="AJ39" s="336">
        <f t="shared" si="16"/>
        <v>0</v>
      </c>
      <c r="AK39" s="336">
        <f t="shared" si="16"/>
        <v>0</v>
      </c>
      <c r="AL39" s="336">
        <f t="shared" si="16"/>
        <v>0</v>
      </c>
      <c r="AM39" s="336">
        <f t="shared" si="16"/>
        <v>0</v>
      </c>
      <c r="AN39" s="336">
        <f t="shared" si="16"/>
        <v>0</v>
      </c>
      <c r="AO39" s="339">
        <f t="shared" si="16"/>
        <v>0</v>
      </c>
      <c r="AP39" s="336">
        <f t="shared" si="16"/>
        <v>0</v>
      </c>
      <c r="AQ39" s="336">
        <f t="shared" si="16"/>
        <v>0</v>
      </c>
      <c r="AR39" s="336">
        <f t="shared" si="16"/>
        <v>0</v>
      </c>
      <c r="AS39" s="340">
        <f t="shared" si="16"/>
        <v>0</v>
      </c>
      <c r="AT39" s="337">
        <f t="shared" si="16"/>
        <v>0</v>
      </c>
      <c r="AU39" s="381">
        <f t="shared" si="16"/>
        <v>0</v>
      </c>
      <c r="AV39" s="382">
        <f t="shared" si="16"/>
        <v>0</v>
      </c>
      <c r="AW39" s="382">
        <f t="shared" si="16"/>
        <v>0</v>
      </c>
      <c r="AX39" s="382">
        <f t="shared" ref="AX39:BF39" si="17">SUM(AX8:AX38)</f>
        <v>0</v>
      </c>
      <c r="AY39" s="383">
        <f t="shared" si="17"/>
        <v>0</v>
      </c>
      <c r="AZ39" s="382">
        <f t="shared" si="17"/>
        <v>0</v>
      </c>
      <c r="BA39" s="382">
        <f t="shared" si="17"/>
        <v>0</v>
      </c>
      <c r="BB39" s="383">
        <f t="shared" si="17"/>
        <v>0</v>
      </c>
      <c r="BC39" s="382">
        <f t="shared" si="17"/>
        <v>0</v>
      </c>
      <c r="BD39" s="387">
        <f t="shared" si="17"/>
        <v>0</v>
      </c>
      <c r="BE39" s="388">
        <f t="shared" si="17"/>
        <v>0</v>
      </c>
      <c r="BF39" s="341">
        <f t="shared" si="17"/>
        <v>0</v>
      </c>
      <c r="BG39" s="93">
        <f t="shared" ref="BG39:BT39" si="18">SUM(BG8:BG38)</f>
        <v>0</v>
      </c>
      <c r="BH39" s="94">
        <f t="shared" si="18"/>
        <v>0</v>
      </c>
      <c r="BI39" s="94">
        <f t="shared" si="18"/>
        <v>0</v>
      </c>
      <c r="BJ39" s="94">
        <f t="shared" si="18"/>
        <v>0</v>
      </c>
      <c r="BK39" s="94">
        <f t="shared" si="18"/>
        <v>0</v>
      </c>
      <c r="BL39" s="94">
        <f t="shared" si="18"/>
        <v>0</v>
      </c>
      <c r="BM39" s="94">
        <f t="shared" si="18"/>
        <v>0</v>
      </c>
      <c r="BN39" s="94">
        <f t="shared" si="18"/>
        <v>0</v>
      </c>
      <c r="BO39" s="94">
        <f t="shared" si="18"/>
        <v>0</v>
      </c>
      <c r="BP39" s="94">
        <f t="shared" si="18"/>
        <v>0</v>
      </c>
      <c r="BQ39" s="94">
        <f t="shared" si="18"/>
        <v>0</v>
      </c>
      <c r="BR39" s="94">
        <f t="shared" si="18"/>
        <v>0</v>
      </c>
      <c r="BS39" s="94">
        <f t="shared" si="18"/>
        <v>0</v>
      </c>
      <c r="BT39" s="94">
        <f t="shared" si="18"/>
        <v>0</v>
      </c>
      <c r="BU39" s="95">
        <f t="shared" ref="BU39:CD39" si="19">SUM(BU8:BU38)</f>
        <v>0</v>
      </c>
      <c r="BV39" s="525">
        <f t="shared" si="19"/>
        <v>0</v>
      </c>
      <c r="BW39" s="525">
        <f t="shared" si="19"/>
        <v>94807.300000000017</v>
      </c>
      <c r="BX39" s="525">
        <f t="shared" si="19"/>
        <v>10371.5</v>
      </c>
      <c r="BY39" s="525">
        <f t="shared" si="19"/>
        <v>0</v>
      </c>
      <c r="BZ39" s="525">
        <f t="shared" si="19"/>
        <v>0</v>
      </c>
      <c r="CA39" s="525">
        <f t="shared" si="19"/>
        <v>0</v>
      </c>
      <c r="CB39" s="525">
        <f t="shared" si="19"/>
        <v>0</v>
      </c>
      <c r="CC39" s="525">
        <f t="shared" si="19"/>
        <v>0</v>
      </c>
      <c r="CD39" s="526">
        <f t="shared" si="19"/>
        <v>0</v>
      </c>
      <c r="CE39" s="527">
        <f t="array" aca="1" ref="CE39" ca="1">SUM(INDIRECT("CE8:CE"&amp;MAX(IF($CE$8:$CE$38&gt;0,ROW(8:38)))-0))</f>
        <v>105178.8</v>
      </c>
      <c r="CF39" s="93">
        <f t="shared" ref="CF39:CP39" si="20">SUM(CF8:CF38)</f>
        <v>0</v>
      </c>
      <c r="CG39" s="94">
        <f t="shared" si="20"/>
        <v>0</v>
      </c>
      <c r="CH39" s="94">
        <f t="shared" si="20"/>
        <v>0</v>
      </c>
      <c r="CI39" s="94">
        <f t="shared" si="20"/>
        <v>0</v>
      </c>
      <c r="CJ39" s="94">
        <f t="shared" si="20"/>
        <v>0</v>
      </c>
      <c r="CK39" s="94">
        <f t="shared" si="20"/>
        <v>0</v>
      </c>
      <c r="CL39" s="94">
        <f t="shared" si="20"/>
        <v>0</v>
      </c>
      <c r="CM39" s="94">
        <f t="shared" si="20"/>
        <v>0</v>
      </c>
      <c r="CN39" s="94">
        <f t="shared" si="20"/>
        <v>2248</v>
      </c>
      <c r="CO39" s="94">
        <f t="shared" si="20"/>
        <v>0</v>
      </c>
      <c r="CP39" s="95">
        <f t="shared" si="20"/>
        <v>2248</v>
      </c>
      <c r="CQ39" s="406">
        <f t="shared" ref="CQ39:CY39" si="21">SUM(CQ8:CQ38)</f>
        <v>0</v>
      </c>
      <c r="CR39" s="406">
        <f t="shared" si="21"/>
        <v>0</v>
      </c>
      <c r="CS39" s="406">
        <f t="shared" si="21"/>
        <v>0</v>
      </c>
      <c r="CT39" s="406">
        <f t="shared" si="21"/>
        <v>6403</v>
      </c>
      <c r="CU39" s="406">
        <f t="shared" si="21"/>
        <v>0</v>
      </c>
      <c r="CV39" s="406">
        <f t="shared" si="21"/>
        <v>0</v>
      </c>
      <c r="CW39" s="406">
        <f t="shared" si="21"/>
        <v>0</v>
      </c>
      <c r="CX39" s="407">
        <f t="array" aca="1" ref="CX39" ca="1">SUM(INDIRECT("CX8:CX"&amp;MAX(IF($CE$8:$CE$38&gt;0,ROW(8:38)))-0))</f>
        <v>10899</v>
      </c>
      <c r="CY39" s="78">
        <f t="shared" si="21"/>
        <v>116077.8</v>
      </c>
      <c r="CZ39" s="830" t="e">
        <f>CY74/CY39</f>
        <v>#REF!</v>
      </c>
      <c r="DA39" s="297">
        <f>SUM(DA8:DA38)</f>
        <v>-41179.800000000003</v>
      </c>
      <c r="DB39" s="297">
        <f>SUM(DB8:DB38)</f>
        <v>0</v>
      </c>
    </row>
    <row r="40" spans="2:106" ht="14.15" hidden="1" customHeight="1" thickBot="1">
      <c r="B40" s="19" t="s">
        <v>76</v>
      </c>
      <c r="C40" s="559"/>
      <c r="D40" s="559"/>
      <c r="E40" s="559"/>
      <c r="F40" s="559"/>
      <c r="G40" s="559">
        <v>4950</v>
      </c>
      <c r="H40" s="9"/>
      <c r="I40" s="559">
        <v>5050</v>
      </c>
      <c r="J40" s="559">
        <v>4950</v>
      </c>
      <c r="K40" s="9"/>
      <c r="L40" s="559" t="e">
        <f>L74/L39</f>
        <v>#DIV/0!</v>
      </c>
      <c r="M40" s="559"/>
      <c r="N40" s="559"/>
      <c r="O40" s="559"/>
      <c r="P40" s="559"/>
      <c r="Q40" s="559"/>
      <c r="R40" s="559"/>
      <c r="S40" s="559">
        <v>4950</v>
      </c>
      <c r="T40" s="9"/>
      <c r="U40" s="559">
        <v>5050</v>
      </c>
      <c r="V40" s="559">
        <v>4950</v>
      </c>
      <c r="W40" s="9"/>
      <c r="X40" s="9"/>
      <c r="Y40" s="559" t="e">
        <f>Y74/Y39</f>
        <v>#REF!</v>
      </c>
      <c r="Z40" s="559"/>
      <c r="AA40" s="559"/>
      <c r="AB40" s="559">
        <v>4950</v>
      </c>
      <c r="AC40" s="9"/>
      <c r="AD40" s="559">
        <v>5050</v>
      </c>
      <c r="AE40" s="559">
        <v>4950</v>
      </c>
      <c r="AF40" s="559"/>
      <c r="AG40" s="9"/>
      <c r="AH40" s="559" t="e">
        <f>AH74/AH39</f>
        <v>#DIV/0!</v>
      </c>
      <c r="AI40" s="559">
        <v>5100</v>
      </c>
      <c r="AJ40" s="559"/>
      <c r="AK40" s="559"/>
      <c r="AL40" s="559"/>
      <c r="AM40" s="559">
        <v>5050</v>
      </c>
      <c r="AN40" s="559">
        <v>5050</v>
      </c>
      <c r="AO40" s="559">
        <v>5050</v>
      </c>
      <c r="AP40" s="559">
        <v>5050</v>
      </c>
      <c r="AQ40" s="559">
        <v>5050</v>
      </c>
      <c r="AR40" s="559"/>
      <c r="AS40" s="559"/>
      <c r="AT40" s="559" t="e">
        <f>AT74/AT39</f>
        <v>#REF!</v>
      </c>
      <c r="AU40" s="559">
        <v>5100</v>
      </c>
      <c r="AV40" s="559"/>
      <c r="AW40" s="559"/>
      <c r="AX40" s="559"/>
      <c r="AY40" s="559">
        <v>5050</v>
      </c>
      <c r="AZ40" s="559">
        <v>5050</v>
      </c>
      <c r="BA40" s="559">
        <v>5050</v>
      </c>
      <c r="BB40" s="559"/>
      <c r="BC40" s="559"/>
      <c r="BD40" s="559"/>
      <c r="BE40" s="559" t="e">
        <f>BE74/BE39</f>
        <v>#REF!</v>
      </c>
      <c r="BF40" s="559"/>
      <c r="BG40" s="20">
        <v>4800</v>
      </c>
      <c r="BH40" s="20">
        <v>4800</v>
      </c>
      <c r="BI40" s="20">
        <v>4800</v>
      </c>
      <c r="BJ40" s="20"/>
      <c r="BK40" s="20">
        <v>4800</v>
      </c>
      <c r="BL40" s="20">
        <v>4800</v>
      </c>
      <c r="BM40" s="20">
        <v>4800</v>
      </c>
      <c r="BN40" s="20">
        <v>4800</v>
      </c>
      <c r="BO40" s="20">
        <v>4800</v>
      </c>
      <c r="BP40" s="20">
        <v>4800</v>
      </c>
      <c r="BQ40" s="20">
        <v>4800</v>
      </c>
      <c r="BR40" s="20">
        <v>4800</v>
      </c>
      <c r="BS40" s="20">
        <v>4800</v>
      </c>
      <c r="BT40" s="20">
        <v>4800</v>
      </c>
      <c r="BU40" s="20">
        <v>4800</v>
      </c>
      <c r="BV40" s="20">
        <v>4800</v>
      </c>
      <c r="BW40" s="20"/>
      <c r="BX40" s="20"/>
      <c r="BY40" s="20">
        <v>4800</v>
      </c>
      <c r="BZ40" s="20"/>
      <c r="CA40" s="20"/>
      <c r="CB40" s="20"/>
      <c r="CC40" s="20"/>
      <c r="CD40" s="20"/>
      <c r="CE40" s="20">
        <v>4800</v>
      </c>
      <c r="CF40" s="20">
        <v>4800</v>
      </c>
      <c r="CG40" s="20">
        <v>4800</v>
      </c>
      <c r="CH40" s="20">
        <v>4800</v>
      </c>
      <c r="CI40" s="20"/>
      <c r="CJ40" s="20">
        <v>4800</v>
      </c>
      <c r="CK40" s="20">
        <v>4800</v>
      </c>
      <c r="CL40" s="20">
        <v>4800</v>
      </c>
      <c r="CM40" s="20">
        <v>4800</v>
      </c>
      <c r="CN40" s="20">
        <v>4800</v>
      </c>
      <c r="CO40" s="20">
        <v>4800</v>
      </c>
      <c r="CP40" s="20">
        <v>4800</v>
      </c>
      <c r="CQ40" s="20"/>
      <c r="CR40" s="20"/>
      <c r="CS40" s="20"/>
      <c r="CT40" s="20"/>
      <c r="CU40" s="20"/>
      <c r="CV40" s="20"/>
      <c r="CW40" s="20"/>
      <c r="CX40" s="20"/>
      <c r="CY40" s="20" t="e">
        <f>CY74/CY39</f>
        <v>#REF!</v>
      </c>
      <c r="CZ40" s="831"/>
      <c r="DB40" s="3">
        <f>R40-coal!FX39-coal!FY39</f>
        <v>0</v>
      </c>
    </row>
    <row r="41" spans="2:106" ht="14.15" hidden="1" customHeight="1">
      <c r="F41" s="3"/>
      <c r="L41" s="3"/>
      <c r="Y41" s="3"/>
      <c r="AH41" s="3"/>
      <c r="BF41" s="13">
        <f>BF39-coal!EM39</f>
        <v>0</v>
      </c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 t="e">
        <f>BW39-coal!#REF!</f>
        <v>#REF!</v>
      </c>
      <c r="BX41" s="3"/>
      <c r="BY41" s="3">
        <f>BY39-coal!EQ39</f>
        <v>0</v>
      </c>
      <c r="BZ41" s="3"/>
      <c r="CA41" s="3"/>
      <c r="CB41" s="3"/>
      <c r="CC41" s="3"/>
      <c r="CD41" s="3">
        <f>CD39-coal!EY39</f>
        <v>0</v>
      </c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DB41" s="3">
        <f>R41-coal!FX40-coal!FY40</f>
        <v>0</v>
      </c>
    </row>
    <row r="42" spans="2:106" ht="14.15" hidden="1" customHeight="1">
      <c r="BV42" s="3"/>
      <c r="BW42" s="3"/>
      <c r="BX42" s="3"/>
      <c r="CE42" s="3"/>
      <c r="CQ42" s="3"/>
      <c r="CR42" s="3"/>
      <c r="CS42" s="3"/>
      <c r="CT42" s="3"/>
      <c r="CU42" s="3"/>
      <c r="CV42" s="3"/>
      <c r="CW42" s="3"/>
      <c r="CX42" s="3"/>
      <c r="CY42" s="3"/>
    </row>
    <row r="43" spans="2:106" s="31" customFormat="1" ht="14.15" hidden="1" customHeight="1">
      <c r="B43" s="228">
        <f t="shared" ref="B43:B74" si="22">+B8</f>
        <v>45139</v>
      </c>
      <c r="C43" s="145">
        <f t="shared" ref="C43:C73" si="23">C8*C$40</f>
        <v>0</v>
      </c>
      <c r="D43" s="145"/>
      <c r="E43" s="145"/>
      <c r="F43" s="145"/>
      <c r="G43" s="145">
        <f t="shared" ref="G43:K52" si="24">G8*G$40</f>
        <v>0</v>
      </c>
      <c r="H43" s="145">
        <f t="shared" si="24"/>
        <v>0</v>
      </c>
      <c r="I43" s="145">
        <f t="shared" si="24"/>
        <v>0</v>
      </c>
      <c r="J43" s="145">
        <f t="shared" si="24"/>
        <v>0</v>
      </c>
      <c r="K43" s="145">
        <f t="shared" si="24"/>
        <v>0</v>
      </c>
      <c r="L43" s="145">
        <f t="shared" ref="L43:L73" si="25">SUM(G43:K43)</f>
        <v>0</v>
      </c>
      <c r="M43" s="145">
        <f t="shared" ref="M43:Q73" si="26">M8*M$40</f>
        <v>0</v>
      </c>
      <c r="N43" s="145"/>
      <c r="O43" s="145">
        <f t="shared" si="26"/>
        <v>0</v>
      </c>
      <c r="P43" s="145"/>
      <c r="Q43" s="145">
        <f t="shared" si="26"/>
        <v>0</v>
      </c>
      <c r="R43" s="145"/>
      <c r="S43" s="145">
        <f t="shared" ref="S43:X52" si="27">S8*S$40</f>
        <v>0</v>
      </c>
      <c r="T43" s="145">
        <f t="shared" si="27"/>
        <v>0</v>
      </c>
      <c r="U43" s="145">
        <f t="shared" si="27"/>
        <v>0</v>
      </c>
      <c r="V43" s="145">
        <f t="shared" si="27"/>
        <v>0</v>
      </c>
      <c r="W43" s="145">
        <f t="shared" si="27"/>
        <v>0</v>
      </c>
      <c r="X43" s="145">
        <f t="shared" si="27"/>
        <v>0</v>
      </c>
      <c r="Y43" s="145">
        <f t="shared" ref="Y43:Y73" si="28">SUM(S43:X43)</f>
        <v>0</v>
      </c>
      <c r="Z43" s="145">
        <f t="shared" ref="Z43:AE52" si="29">Z8*Z$40</f>
        <v>0</v>
      </c>
      <c r="AA43" s="145">
        <f t="shared" si="29"/>
        <v>0</v>
      </c>
      <c r="AB43" s="145">
        <f t="shared" si="29"/>
        <v>0</v>
      </c>
      <c r="AC43" s="145">
        <f t="shared" si="29"/>
        <v>0</v>
      </c>
      <c r="AD43" s="145">
        <f t="shared" si="29"/>
        <v>0</v>
      </c>
      <c r="AE43" s="145">
        <f t="shared" si="29"/>
        <v>0</v>
      </c>
      <c r="AF43" s="145"/>
      <c r="AG43" s="145">
        <f t="shared" ref="AG43:AG73" si="30">AG8*AG$40</f>
        <v>0</v>
      </c>
      <c r="AH43" s="145">
        <f t="shared" ref="AH43:AH73" si="31">SUM(AB43:AG43)</f>
        <v>0</v>
      </c>
      <c r="AI43" s="145">
        <f t="shared" ref="AI43:AI73" si="32">AI8*AI$40</f>
        <v>0</v>
      </c>
      <c r="AJ43" s="145"/>
      <c r="AK43" s="145"/>
      <c r="AL43" s="145"/>
      <c r="AM43" s="145">
        <f t="shared" ref="AM43:AS52" si="33">AM8*AM$40</f>
        <v>0</v>
      </c>
      <c r="AN43" s="145">
        <f t="shared" si="33"/>
        <v>0</v>
      </c>
      <c r="AO43" s="145">
        <f t="shared" si="33"/>
        <v>0</v>
      </c>
      <c r="AP43" s="145">
        <f t="shared" si="33"/>
        <v>0</v>
      </c>
      <c r="AQ43" s="145">
        <f t="shared" si="33"/>
        <v>0</v>
      </c>
      <c r="AR43" s="145">
        <f t="shared" si="33"/>
        <v>0</v>
      </c>
      <c r="AS43" s="145">
        <f t="shared" si="33"/>
        <v>0</v>
      </c>
      <c r="AT43" s="30">
        <f t="shared" ref="AT43:AT73" si="34">SUM(AI43:AS43)</f>
        <v>0</v>
      </c>
      <c r="AU43" s="145">
        <f t="shared" ref="AU43:AU73" si="35">AU8*AU$40</f>
        <v>0</v>
      </c>
      <c r="AV43" s="145"/>
      <c r="AW43" s="145"/>
      <c r="AX43" s="145"/>
      <c r="AY43" s="145">
        <f t="shared" ref="AY43:BD52" si="36">AY8*AY$40</f>
        <v>0</v>
      </c>
      <c r="AZ43" s="145">
        <f t="shared" si="36"/>
        <v>0</v>
      </c>
      <c r="BA43" s="145">
        <f t="shared" si="36"/>
        <v>0</v>
      </c>
      <c r="BB43" s="145">
        <f t="shared" si="36"/>
        <v>0</v>
      </c>
      <c r="BC43" s="145">
        <f t="shared" si="36"/>
        <v>0</v>
      </c>
      <c r="BD43" s="145">
        <f t="shared" si="36"/>
        <v>0</v>
      </c>
      <c r="BE43" s="30">
        <f t="shared" ref="BE43:BE73" si="37">SUM(AU43:BD43)</f>
        <v>0</v>
      </c>
      <c r="BF43" s="30"/>
      <c r="BG43" s="145">
        <f t="shared" ref="BG43:BJ73" si="38">BG8*BG$40</f>
        <v>0</v>
      </c>
      <c r="BH43" s="145">
        <f t="shared" si="38"/>
        <v>0</v>
      </c>
      <c r="BI43" s="145">
        <f t="shared" si="38"/>
        <v>0</v>
      </c>
      <c r="BJ43" s="145">
        <f t="shared" si="38"/>
        <v>0</v>
      </c>
      <c r="BK43" s="145"/>
      <c r="BL43" s="145"/>
      <c r="BM43" s="145">
        <f t="shared" ref="BM43:BM73" si="39">BM8*BM$40</f>
        <v>0</v>
      </c>
      <c r="BN43" s="145"/>
      <c r="BO43" s="145"/>
      <c r="BP43" s="145">
        <f t="shared" ref="BP43:BV52" si="40">BP8*BP$40</f>
        <v>0</v>
      </c>
      <c r="BQ43" s="145">
        <f t="shared" si="40"/>
        <v>0</v>
      </c>
      <c r="BR43" s="145">
        <f t="shared" si="40"/>
        <v>0</v>
      </c>
      <c r="BS43" s="145">
        <f t="shared" si="40"/>
        <v>0</v>
      </c>
      <c r="BT43" s="145">
        <f t="shared" si="40"/>
        <v>0</v>
      </c>
      <c r="BU43" s="145">
        <f t="shared" si="40"/>
        <v>0</v>
      </c>
      <c r="BV43" s="145">
        <f t="shared" si="40"/>
        <v>0</v>
      </c>
      <c r="BW43" s="145"/>
      <c r="BX43" s="145"/>
      <c r="BY43" s="145">
        <f t="shared" ref="BY43:BY73" si="41">BY8*BY$40</f>
        <v>0</v>
      </c>
      <c r="BZ43" s="145"/>
      <c r="CA43" s="145"/>
      <c r="CB43" s="145"/>
      <c r="CC43" s="145"/>
      <c r="CD43" s="145"/>
      <c r="CE43" s="145">
        <f t="shared" ref="CE43:CI73" si="42">CE8*CE$40</f>
        <v>0</v>
      </c>
      <c r="CF43" s="145">
        <f t="shared" si="42"/>
        <v>0</v>
      </c>
      <c r="CG43" s="145">
        <f t="shared" si="42"/>
        <v>0</v>
      </c>
      <c r="CH43" s="145">
        <f t="shared" si="42"/>
        <v>0</v>
      </c>
      <c r="CI43" s="145">
        <f t="shared" si="42"/>
        <v>0</v>
      </c>
      <c r="CJ43" s="145"/>
      <c r="CK43" s="145">
        <f t="shared" ref="CK43:CK73" si="43">CK8*CK$40</f>
        <v>0</v>
      </c>
      <c r="CL43" s="145">
        <f t="shared" ref="CL43:CP50" si="44">CL8*CL$40</f>
        <v>0</v>
      </c>
      <c r="CM43" s="145">
        <f t="shared" si="44"/>
        <v>0</v>
      </c>
      <c r="CN43" s="145">
        <f t="shared" si="44"/>
        <v>0</v>
      </c>
      <c r="CO43" s="145">
        <f t="shared" si="44"/>
        <v>0</v>
      </c>
      <c r="CP43" s="145">
        <f t="shared" si="44"/>
        <v>0</v>
      </c>
      <c r="CQ43" s="145"/>
      <c r="CR43" s="145"/>
      <c r="CS43" s="145"/>
      <c r="CT43" s="145"/>
      <c r="CU43" s="145"/>
      <c r="CV43" s="145"/>
      <c r="CW43" s="145"/>
      <c r="CX43" s="145"/>
      <c r="CY43" s="77" t="e">
        <f>AH43+#REF!+BG43+BQ43+BV43</f>
        <v>#REF!</v>
      </c>
    </row>
    <row r="44" spans="2:106" s="31" customFormat="1" ht="14.15" hidden="1" customHeight="1">
      <c r="B44" s="228">
        <f t="shared" si="22"/>
        <v>45140</v>
      </c>
      <c r="C44" s="145">
        <f t="shared" si="23"/>
        <v>0</v>
      </c>
      <c r="D44" s="145"/>
      <c r="E44" s="145"/>
      <c r="F44" s="145"/>
      <c r="G44" s="145">
        <f t="shared" si="24"/>
        <v>0</v>
      </c>
      <c r="H44" s="145">
        <f t="shared" si="24"/>
        <v>0</v>
      </c>
      <c r="I44" s="145">
        <f t="shared" si="24"/>
        <v>0</v>
      </c>
      <c r="J44" s="145">
        <f t="shared" si="24"/>
        <v>0</v>
      </c>
      <c r="K44" s="145">
        <f t="shared" si="24"/>
        <v>0</v>
      </c>
      <c r="L44" s="145">
        <f t="shared" si="25"/>
        <v>0</v>
      </c>
      <c r="M44" s="145">
        <f t="shared" si="26"/>
        <v>0</v>
      </c>
      <c r="N44" s="145"/>
      <c r="O44" s="145">
        <f t="shared" si="26"/>
        <v>0</v>
      </c>
      <c r="P44" s="145"/>
      <c r="Q44" s="145">
        <f t="shared" si="26"/>
        <v>0</v>
      </c>
      <c r="R44" s="145"/>
      <c r="S44" s="145">
        <f t="shared" si="27"/>
        <v>0</v>
      </c>
      <c r="T44" s="145">
        <f t="shared" si="27"/>
        <v>0</v>
      </c>
      <c r="U44" s="145">
        <f t="shared" si="27"/>
        <v>0</v>
      </c>
      <c r="V44" s="145">
        <f t="shared" si="27"/>
        <v>0</v>
      </c>
      <c r="W44" s="145">
        <f t="shared" si="27"/>
        <v>0</v>
      </c>
      <c r="X44" s="145">
        <f t="shared" si="27"/>
        <v>0</v>
      </c>
      <c r="Y44" s="145">
        <f t="shared" si="28"/>
        <v>0</v>
      </c>
      <c r="Z44" s="145">
        <f t="shared" si="29"/>
        <v>0</v>
      </c>
      <c r="AA44" s="145">
        <f t="shared" si="29"/>
        <v>0</v>
      </c>
      <c r="AB44" s="145">
        <f t="shared" si="29"/>
        <v>0</v>
      </c>
      <c r="AC44" s="145">
        <f t="shared" si="29"/>
        <v>0</v>
      </c>
      <c r="AD44" s="145">
        <f t="shared" si="29"/>
        <v>0</v>
      </c>
      <c r="AE44" s="145">
        <f t="shared" si="29"/>
        <v>0</v>
      </c>
      <c r="AF44" s="145"/>
      <c r="AG44" s="145">
        <f t="shared" si="30"/>
        <v>0</v>
      </c>
      <c r="AH44" s="145">
        <f t="shared" si="31"/>
        <v>0</v>
      </c>
      <c r="AI44" s="145">
        <f t="shared" si="32"/>
        <v>0</v>
      </c>
      <c r="AJ44" s="145"/>
      <c r="AK44" s="145"/>
      <c r="AL44" s="145"/>
      <c r="AM44" s="145">
        <f t="shared" si="33"/>
        <v>0</v>
      </c>
      <c r="AN44" s="145">
        <f t="shared" si="33"/>
        <v>0</v>
      </c>
      <c r="AO44" s="145">
        <f t="shared" si="33"/>
        <v>0</v>
      </c>
      <c r="AP44" s="145">
        <f t="shared" si="33"/>
        <v>0</v>
      </c>
      <c r="AQ44" s="145">
        <f t="shared" si="33"/>
        <v>0</v>
      </c>
      <c r="AR44" s="145">
        <f t="shared" si="33"/>
        <v>0</v>
      </c>
      <c r="AS44" s="145">
        <f t="shared" si="33"/>
        <v>0</v>
      </c>
      <c r="AT44" s="30">
        <f t="shared" si="34"/>
        <v>0</v>
      </c>
      <c r="AU44" s="145">
        <f t="shared" si="35"/>
        <v>0</v>
      </c>
      <c r="AV44" s="145"/>
      <c r="AW44" s="145"/>
      <c r="AX44" s="145"/>
      <c r="AY44" s="145">
        <f t="shared" si="36"/>
        <v>0</v>
      </c>
      <c r="AZ44" s="145">
        <f t="shared" si="36"/>
        <v>0</v>
      </c>
      <c r="BA44" s="145">
        <f t="shared" si="36"/>
        <v>0</v>
      </c>
      <c r="BB44" s="145">
        <f t="shared" si="36"/>
        <v>0</v>
      </c>
      <c r="BC44" s="145">
        <f t="shared" si="36"/>
        <v>0</v>
      </c>
      <c r="BD44" s="145">
        <f t="shared" si="36"/>
        <v>0</v>
      </c>
      <c r="BE44" s="30">
        <f t="shared" si="37"/>
        <v>0</v>
      </c>
      <c r="BF44" s="30"/>
      <c r="BG44" s="145">
        <f t="shared" si="38"/>
        <v>0</v>
      </c>
      <c r="BH44" s="145">
        <f t="shared" si="38"/>
        <v>0</v>
      </c>
      <c r="BI44" s="145">
        <f t="shared" si="38"/>
        <v>0</v>
      </c>
      <c r="BJ44" s="145">
        <f t="shared" si="38"/>
        <v>0</v>
      </c>
      <c r="BK44" s="145"/>
      <c r="BL44" s="145"/>
      <c r="BM44" s="145">
        <f t="shared" si="39"/>
        <v>0</v>
      </c>
      <c r="BN44" s="145"/>
      <c r="BO44" s="145"/>
      <c r="BP44" s="145">
        <f t="shared" si="40"/>
        <v>0</v>
      </c>
      <c r="BQ44" s="145">
        <f t="shared" si="40"/>
        <v>0</v>
      </c>
      <c r="BR44" s="145">
        <f t="shared" si="40"/>
        <v>0</v>
      </c>
      <c r="BS44" s="145">
        <f t="shared" si="40"/>
        <v>0</v>
      </c>
      <c r="BT44" s="145">
        <f t="shared" si="40"/>
        <v>0</v>
      </c>
      <c r="BU44" s="145">
        <f t="shared" si="40"/>
        <v>0</v>
      </c>
      <c r="BV44" s="145">
        <f t="shared" si="40"/>
        <v>0</v>
      </c>
      <c r="BW44" s="145"/>
      <c r="BX44" s="145"/>
      <c r="BY44" s="145">
        <f t="shared" si="41"/>
        <v>0</v>
      </c>
      <c r="BZ44" s="145"/>
      <c r="CA44" s="145"/>
      <c r="CB44" s="145"/>
      <c r="CC44" s="145"/>
      <c r="CD44" s="145"/>
      <c r="CE44" s="145">
        <f t="shared" si="42"/>
        <v>0</v>
      </c>
      <c r="CF44" s="145">
        <f t="shared" si="42"/>
        <v>0</v>
      </c>
      <c r="CG44" s="145">
        <f t="shared" si="42"/>
        <v>0</v>
      </c>
      <c r="CH44" s="145">
        <f t="shared" si="42"/>
        <v>0</v>
      </c>
      <c r="CI44" s="145">
        <f t="shared" si="42"/>
        <v>0</v>
      </c>
      <c r="CJ44" s="145"/>
      <c r="CK44" s="145">
        <f t="shared" si="43"/>
        <v>0</v>
      </c>
      <c r="CL44" s="145">
        <f t="shared" si="44"/>
        <v>0</v>
      </c>
      <c r="CM44" s="145">
        <f t="shared" si="44"/>
        <v>0</v>
      </c>
      <c r="CN44" s="145">
        <f t="shared" si="44"/>
        <v>0</v>
      </c>
      <c r="CO44" s="145">
        <f t="shared" si="44"/>
        <v>0</v>
      </c>
      <c r="CP44" s="145">
        <f t="shared" si="44"/>
        <v>0</v>
      </c>
      <c r="CQ44" s="145"/>
      <c r="CR44" s="145"/>
      <c r="CS44" s="145"/>
      <c r="CT44" s="145"/>
      <c r="CU44" s="145"/>
      <c r="CV44" s="145"/>
      <c r="CW44" s="145"/>
      <c r="CX44" s="145"/>
      <c r="CY44" s="77" t="e">
        <f>AH44+#REF!+BG44+BQ44+BV44</f>
        <v>#REF!</v>
      </c>
    </row>
    <row r="45" spans="2:106" s="31" customFormat="1" ht="14.15" hidden="1" customHeight="1">
      <c r="B45" s="228">
        <f t="shared" si="22"/>
        <v>45141</v>
      </c>
      <c r="C45" s="145">
        <f t="shared" si="23"/>
        <v>0</v>
      </c>
      <c r="D45" s="145"/>
      <c r="E45" s="145"/>
      <c r="F45" s="145"/>
      <c r="G45" s="145">
        <f t="shared" si="24"/>
        <v>0</v>
      </c>
      <c r="H45" s="145">
        <f t="shared" si="24"/>
        <v>0</v>
      </c>
      <c r="I45" s="145">
        <f t="shared" si="24"/>
        <v>0</v>
      </c>
      <c r="J45" s="145">
        <f t="shared" si="24"/>
        <v>0</v>
      </c>
      <c r="K45" s="145">
        <f t="shared" si="24"/>
        <v>0</v>
      </c>
      <c r="L45" s="145">
        <f t="shared" si="25"/>
        <v>0</v>
      </c>
      <c r="M45" s="145">
        <f t="shared" si="26"/>
        <v>0</v>
      </c>
      <c r="N45" s="145"/>
      <c r="O45" s="145">
        <f t="shared" si="26"/>
        <v>0</v>
      </c>
      <c r="P45" s="145"/>
      <c r="Q45" s="145">
        <f t="shared" si="26"/>
        <v>0</v>
      </c>
      <c r="R45" s="145"/>
      <c r="S45" s="145">
        <f t="shared" si="27"/>
        <v>0</v>
      </c>
      <c r="T45" s="145">
        <f t="shared" si="27"/>
        <v>0</v>
      </c>
      <c r="U45" s="145">
        <f t="shared" si="27"/>
        <v>0</v>
      </c>
      <c r="V45" s="145">
        <f t="shared" si="27"/>
        <v>0</v>
      </c>
      <c r="W45" s="145">
        <f t="shared" si="27"/>
        <v>0</v>
      </c>
      <c r="X45" s="145">
        <f t="shared" si="27"/>
        <v>0</v>
      </c>
      <c r="Y45" s="145">
        <f t="shared" si="28"/>
        <v>0</v>
      </c>
      <c r="Z45" s="145">
        <f t="shared" si="29"/>
        <v>0</v>
      </c>
      <c r="AA45" s="145">
        <f t="shared" si="29"/>
        <v>0</v>
      </c>
      <c r="AB45" s="145">
        <f t="shared" si="29"/>
        <v>0</v>
      </c>
      <c r="AC45" s="145">
        <f t="shared" si="29"/>
        <v>0</v>
      </c>
      <c r="AD45" s="145">
        <f t="shared" si="29"/>
        <v>0</v>
      </c>
      <c r="AE45" s="145">
        <f t="shared" si="29"/>
        <v>0</v>
      </c>
      <c r="AF45" s="145"/>
      <c r="AG45" s="145">
        <f t="shared" si="30"/>
        <v>0</v>
      </c>
      <c r="AH45" s="145">
        <f t="shared" si="31"/>
        <v>0</v>
      </c>
      <c r="AI45" s="145">
        <f t="shared" si="32"/>
        <v>0</v>
      </c>
      <c r="AJ45" s="145"/>
      <c r="AK45" s="145"/>
      <c r="AL45" s="145"/>
      <c r="AM45" s="145">
        <f t="shared" si="33"/>
        <v>0</v>
      </c>
      <c r="AN45" s="145">
        <f t="shared" si="33"/>
        <v>0</v>
      </c>
      <c r="AO45" s="145">
        <f t="shared" si="33"/>
        <v>0</v>
      </c>
      <c r="AP45" s="145">
        <f t="shared" si="33"/>
        <v>0</v>
      </c>
      <c r="AQ45" s="145">
        <f t="shared" si="33"/>
        <v>0</v>
      </c>
      <c r="AR45" s="145">
        <f t="shared" si="33"/>
        <v>0</v>
      </c>
      <c r="AS45" s="145">
        <f t="shared" si="33"/>
        <v>0</v>
      </c>
      <c r="AT45" s="30">
        <f t="shared" si="34"/>
        <v>0</v>
      </c>
      <c r="AU45" s="145">
        <f t="shared" si="35"/>
        <v>0</v>
      </c>
      <c r="AV45" s="145"/>
      <c r="AW45" s="145"/>
      <c r="AX45" s="145"/>
      <c r="AY45" s="145">
        <f t="shared" si="36"/>
        <v>0</v>
      </c>
      <c r="AZ45" s="145">
        <f t="shared" si="36"/>
        <v>0</v>
      </c>
      <c r="BA45" s="145">
        <f t="shared" si="36"/>
        <v>0</v>
      </c>
      <c r="BB45" s="145">
        <f t="shared" si="36"/>
        <v>0</v>
      </c>
      <c r="BC45" s="145">
        <f t="shared" si="36"/>
        <v>0</v>
      </c>
      <c r="BD45" s="145">
        <f t="shared" si="36"/>
        <v>0</v>
      </c>
      <c r="BE45" s="30">
        <f t="shared" si="37"/>
        <v>0</v>
      </c>
      <c r="BF45" s="30"/>
      <c r="BG45" s="145">
        <f t="shared" si="38"/>
        <v>0</v>
      </c>
      <c r="BH45" s="145">
        <f t="shared" si="38"/>
        <v>0</v>
      </c>
      <c r="BI45" s="145">
        <f t="shared" si="38"/>
        <v>0</v>
      </c>
      <c r="BJ45" s="145">
        <f t="shared" si="38"/>
        <v>0</v>
      </c>
      <c r="BK45" s="145"/>
      <c r="BL45" s="145"/>
      <c r="BM45" s="145">
        <f t="shared" si="39"/>
        <v>0</v>
      </c>
      <c r="BN45" s="145"/>
      <c r="BO45" s="145"/>
      <c r="BP45" s="145">
        <f t="shared" si="40"/>
        <v>0</v>
      </c>
      <c r="BQ45" s="145">
        <f t="shared" si="40"/>
        <v>0</v>
      </c>
      <c r="BR45" s="145">
        <f t="shared" si="40"/>
        <v>0</v>
      </c>
      <c r="BS45" s="145">
        <f t="shared" si="40"/>
        <v>0</v>
      </c>
      <c r="BT45" s="145">
        <f t="shared" si="40"/>
        <v>0</v>
      </c>
      <c r="BU45" s="145">
        <f t="shared" si="40"/>
        <v>0</v>
      </c>
      <c r="BV45" s="145">
        <f t="shared" si="40"/>
        <v>0</v>
      </c>
      <c r="BW45" s="145"/>
      <c r="BX45" s="145"/>
      <c r="BY45" s="145">
        <f t="shared" si="41"/>
        <v>0</v>
      </c>
      <c r="BZ45" s="145"/>
      <c r="CA45" s="145"/>
      <c r="CB45" s="145"/>
      <c r="CC45" s="145"/>
      <c r="CD45" s="145"/>
      <c r="CE45" s="145">
        <f t="shared" si="42"/>
        <v>0</v>
      </c>
      <c r="CF45" s="145">
        <f t="shared" si="42"/>
        <v>0</v>
      </c>
      <c r="CG45" s="145">
        <f t="shared" si="42"/>
        <v>0</v>
      </c>
      <c r="CH45" s="145">
        <f t="shared" si="42"/>
        <v>0</v>
      </c>
      <c r="CI45" s="145">
        <f t="shared" si="42"/>
        <v>0</v>
      </c>
      <c r="CJ45" s="145"/>
      <c r="CK45" s="145">
        <f t="shared" si="43"/>
        <v>0</v>
      </c>
      <c r="CL45" s="145">
        <f t="shared" si="44"/>
        <v>0</v>
      </c>
      <c r="CM45" s="145">
        <f t="shared" si="44"/>
        <v>0</v>
      </c>
      <c r="CN45" s="145">
        <f t="shared" si="44"/>
        <v>0</v>
      </c>
      <c r="CO45" s="145">
        <f t="shared" si="44"/>
        <v>0</v>
      </c>
      <c r="CP45" s="145">
        <f t="shared" si="44"/>
        <v>0</v>
      </c>
      <c r="CQ45" s="145"/>
      <c r="CR45" s="145"/>
      <c r="CS45" s="145"/>
      <c r="CT45" s="145"/>
      <c r="CU45" s="145"/>
      <c r="CV45" s="145"/>
      <c r="CW45" s="145"/>
      <c r="CX45" s="145"/>
      <c r="CY45" s="77" t="e">
        <f>AH45+#REF!+BG45+BQ45+BV45</f>
        <v>#REF!</v>
      </c>
    </row>
    <row r="46" spans="2:106" s="31" customFormat="1" ht="14.15" hidden="1" customHeight="1">
      <c r="B46" s="228">
        <f t="shared" si="22"/>
        <v>45142</v>
      </c>
      <c r="C46" s="145">
        <f t="shared" si="23"/>
        <v>0</v>
      </c>
      <c r="D46" s="145"/>
      <c r="E46" s="145"/>
      <c r="F46" s="145"/>
      <c r="G46" s="145">
        <f t="shared" si="24"/>
        <v>0</v>
      </c>
      <c r="H46" s="145">
        <f t="shared" si="24"/>
        <v>0</v>
      </c>
      <c r="I46" s="145">
        <f t="shared" si="24"/>
        <v>0</v>
      </c>
      <c r="J46" s="145">
        <f t="shared" si="24"/>
        <v>0</v>
      </c>
      <c r="K46" s="145">
        <f t="shared" si="24"/>
        <v>0</v>
      </c>
      <c r="L46" s="145">
        <f t="shared" si="25"/>
        <v>0</v>
      </c>
      <c r="M46" s="145">
        <f t="shared" si="26"/>
        <v>0</v>
      </c>
      <c r="N46" s="145"/>
      <c r="O46" s="145">
        <f t="shared" si="26"/>
        <v>0</v>
      </c>
      <c r="P46" s="145"/>
      <c r="Q46" s="145">
        <f t="shared" si="26"/>
        <v>0</v>
      </c>
      <c r="R46" s="145"/>
      <c r="S46" s="145">
        <f t="shared" si="27"/>
        <v>0</v>
      </c>
      <c r="T46" s="145">
        <f t="shared" si="27"/>
        <v>0</v>
      </c>
      <c r="U46" s="145">
        <f t="shared" si="27"/>
        <v>0</v>
      </c>
      <c r="V46" s="145">
        <f t="shared" si="27"/>
        <v>0</v>
      </c>
      <c r="W46" s="145">
        <f t="shared" si="27"/>
        <v>0</v>
      </c>
      <c r="X46" s="145">
        <f t="shared" si="27"/>
        <v>0</v>
      </c>
      <c r="Y46" s="145">
        <f t="shared" si="28"/>
        <v>0</v>
      </c>
      <c r="Z46" s="145">
        <f t="shared" si="29"/>
        <v>0</v>
      </c>
      <c r="AA46" s="145">
        <f t="shared" si="29"/>
        <v>0</v>
      </c>
      <c r="AB46" s="145">
        <f t="shared" si="29"/>
        <v>0</v>
      </c>
      <c r="AC46" s="145">
        <f t="shared" si="29"/>
        <v>0</v>
      </c>
      <c r="AD46" s="145">
        <f t="shared" si="29"/>
        <v>0</v>
      </c>
      <c r="AE46" s="145">
        <f t="shared" si="29"/>
        <v>0</v>
      </c>
      <c r="AF46" s="145"/>
      <c r="AG46" s="145">
        <f t="shared" si="30"/>
        <v>0</v>
      </c>
      <c r="AH46" s="145">
        <f t="shared" si="31"/>
        <v>0</v>
      </c>
      <c r="AI46" s="145">
        <f t="shared" si="32"/>
        <v>0</v>
      </c>
      <c r="AJ46" s="145"/>
      <c r="AK46" s="145"/>
      <c r="AL46" s="145"/>
      <c r="AM46" s="145">
        <f t="shared" si="33"/>
        <v>0</v>
      </c>
      <c r="AN46" s="145">
        <f t="shared" si="33"/>
        <v>0</v>
      </c>
      <c r="AO46" s="145">
        <f t="shared" si="33"/>
        <v>0</v>
      </c>
      <c r="AP46" s="145">
        <f t="shared" si="33"/>
        <v>0</v>
      </c>
      <c r="AQ46" s="145">
        <f t="shared" si="33"/>
        <v>0</v>
      </c>
      <c r="AR46" s="145">
        <f t="shared" si="33"/>
        <v>0</v>
      </c>
      <c r="AS46" s="145">
        <f t="shared" si="33"/>
        <v>0</v>
      </c>
      <c r="AT46" s="30">
        <f t="shared" si="34"/>
        <v>0</v>
      </c>
      <c r="AU46" s="145">
        <f t="shared" si="35"/>
        <v>0</v>
      </c>
      <c r="AV46" s="145"/>
      <c r="AW46" s="145"/>
      <c r="AX46" s="145"/>
      <c r="AY46" s="145">
        <f t="shared" si="36"/>
        <v>0</v>
      </c>
      <c r="AZ46" s="145">
        <f t="shared" si="36"/>
        <v>0</v>
      </c>
      <c r="BA46" s="145">
        <f t="shared" si="36"/>
        <v>0</v>
      </c>
      <c r="BB46" s="145">
        <f t="shared" si="36"/>
        <v>0</v>
      </c>
      <c r="BC46" s="145">
        <f t="shared" si="36"/>
        <v>0</v>
      </c>
      <c r="BD46" s="145">
        <f t="shared" si="36"/>
        <v>0</v>
      </c>
      <c r="BE46" s="30">
        <f t="shared" si="37"/>
        <v>0</v>
      </c>
      <c r="BF46" s="30"/>
      <c r="BG46" s="145">
        <f t="shared" si="38"/>
        <v>0</v>
      </c>
      <c r="BH46" s="145">
        <f t="shared" si="38"/>
        <v>0</v>
      </c>
      <c r="BI46" s="145">
        <f t="shared" si="38"/>
        <v>0</v>
      </c>
      <c r="BJ46" s="145">
        <f t="shared" si="38"/>
        <v>0</v>
      </c>
      <c r="BK46" s="145"/>
      <c r="BL46" s="145"/>
      <c r="BM46" s="145">
        <f t="shared" si="39"/>
        <v>0</v>
      </c>
      <c r="BN46" s="145"/>
      <c r="BO46" s="145"/>
      <c r="BP46" s="145">
        <f t="shared" si="40"/>
        <v>0</v>
      </c>
      <c r="BQ46" s="145">
        <f t="shared" si="40"/>
        <v>0</v>
      </c>
      <c r="BR46" s="145">
        <f t="shared" si="40"/>
        <v>0</v>
      </c>
      <c r="BS46" s="145">
        <f t="shared" si="40"/>
        <v>0</v>
      </c>
      <c r="BT46" s="145">
        <f t="shared" si="40"/>
        <v>0</v>
      </c>
      <c r="BU46" s="145">
        <f t="shared" si="40"/>
        <v>0</v>
      </c>
      <c r="BV46" s="145">
        <f t="shared" si="40"/>
        <v>0</v>
      </c>
      <c r="BW46" s="145"/>
      <c r="BX46" s="145"/>
      <c r="BY46" s="145">
        <f t="shared" si="41"/>
        <v>0</v>
      </c>
      <c r="BZ46" s="145"/>
      <c r="CA46" s="145"/>
      <c r="CB46" s="145"/>
      <c r="CC46" s="145"/>
      <c r="CD46" s="145"/>
      <c r="CE46" s="145">
        <f t="shared" si="42"/>
        <v>0</v>
      </c>
      <c r="CF46" s="145">
        <f t="shared" si="42"/>
        <v>0</v>
      </c>
      <c r="CG46" s="145">
        <f t="shared" si="42"/>
        <v>0</v>
      </c>
      <c r="CH46" s="145">
        <f t="shared" si="42"/>
        <v>0</v>
      </c>
      <c r="CI46" s="145">
        <f t="shared" si="42"/>
        <v>0</v>
      </c>
      <c r="CJ46" s="145"/>
      <c r="CK46" s="145">
        <f t="shared" si="43"/>
        <v>0</v>
      </c>
      <c r="CL46" s="145">
        <f t="shared" si="44"/>
        <v>0</v>
      </c>
      <c r="CM46" s="145">
        <f t="shared" si="44"/>
        <v>0</v>
      </c>
      <c r="CN46" s="145">
        <f t="shared" si="44"/>
        <v>0</v>
      </c>
      <c r="CO46" s="145">
        <f t="shared" si="44"/>
        <v>0</v>
      </c>
      <c r="CP46" s="145">
        <f t="shared" si="44"/>
        <v>0</v>
      </c>
      <c r="CQ46" s="145"/>
      <c r="CR46" s="145"/>
      <c r="CS46" s="145"/>
      <c r="CT46" s="145"/>
      <c r="CU46" s="145"/>
      <c r="CV46" s="145"/>
      <c r="CW46" s="145"/>
      <c r="CX46" s="145"/>
      <c r="CY46" s="77" t="e">
        <f>AH46+#REF!+BG46+BQ46+BV46</f>
        <v>#REF!</v>
      </c>
    </row>
    <row r="47" spans="2:106" s="31" customFormat="1" ht="14.15" hidden="1" customHeight="1">
      <c r="B47" s="228">
        <f t="shared" si="22"/>
        <v>45143</v>
      </c>
      <c r="C47" s="145">
        <f t="shared" si="23"/>
        <v>0</v>
      </c>
      <c r="D47" s="145"/>
      <c r="E47" s="145"/>
      <c r="F47" s="145"/>
      <c r="G47" s="145">
        <f t="shared" si="24"/>
        <v>0</v>
      </c>
      <c r="H47" s="145">
        <f t="shared" si="24"/>
        <v>0</v>
      </c>
      <c r="I47" s="145">
        <f t="shared" si="24"/>
        <v>0</v>
      </c>
      <c r="J47" s="145">
        <f t="shared" si="24"/>
        <v>0</v>
      </c>
      <c r="K47" s="145">
        <f t="shared" si="24"/>
        <v>0</v>
      </c>
      <c r="L47" s="145">
        <f t="shared" si="25"/>
        <v>0</v>
      </c>
      <c r="M47" s="145">
        <f t="shared" si="26"/>
        <v>0</v>
      </c>
      <c r="N47" s="145"/>
      <c r="O47" s="145">
        <f t="shared" si="26"/>
        <v>0</v>
      </c>
      <c r="P47" s="145"/>
      <c r="Q47" s="145">
        <f t="shared" si="26"/>
        <v>0</v>
      </c>
      <c r="R47" s="145"/>
      <c r="S47" s="145">
        <f t="shared" si="27"/>
        <v>0</v>
      </c>
      <c r="T47" s="145">
        <f t="shared" si="27"/>
        <v>0</v>
      </c>
      <c r="U47" s="145">
        <f t="shared" si="27"/>
        <v>0</v>
      </c>
      <c r="V47" s="145">
        <f t="shared" si="27"/>
        <v>0</v>
      </c>
      <c r="W47" s="145">
        <f t="shared" si="27"/>
        <v>0</v>
      </c>
      <c r="X47" s="145">
        <f t="shared" si="27"/>
        <v>0</v>
      </c>
      <c r="Y47" s="145">
        <f t="shared" si="28"/>
        <v>0</v>
      </c>
      <c r="Z47" s="145">
        <f t="shared" si="29"/>
        <v>0</v>
      </c>
      <c r="AA47" s="145">
        <f t="shared" si="29"/>
        <v>0</v>
      </c>
      <c r="AB47" s="145">
        <f t="shared" si="29"/>
        <v>0</v>
      </c>
      <c r="AC47" s="145">
        <f t="shared" si="29"/>
        <v>0</v>
      </c>
      <c r="AD47" s="145">
        <f t="shared" si="29"/>
        <v>0</v>
      </c>
      <c r="AE47" s="145">
        <f t="shared" si="29"/>
        <v>0</v>
      </c>
      <c r="AF47" s="145"/>
      <c r="AG47" s="145">
        <f t="shared" si="30"/>
        <v>0</v>
      </c>
      <c r="AH47" s="145">
        <f t="shared" si="31"/>
        <v>0</v>
      </c>
      <c r="AI47" s="145">
        <f t="shared" si="32"/>
        <v>0</v>
      </c>
      <c r="AJ47" s="145"/>
      <c r="AK47" s="145"/>
      <c r="AL47" s="145"/>
      <c r="AM47" s="145">
        <f t="shared" si="33"/>
        <v>0</v>
      </c>
      <c r="AN47" s="145">
        <f t="shared" si="33"/>
        <v>0</v>
      </c>
      <c r="AO47" s="145">
        <f t="shared" si="33"/>
        <v>0</v>
      </c>
      <c r="AP47" s="145">
        <f t="shared" si="33"/>
        <v>0</v>
      </c>
      <c r="AQ47" s="145">
        <f t="shared" si="33"/>
        <v>0</v>
      </c>
      <c r="AR47" s="145">
        <f t="shared" si="33"/>
        <v>0</v>
      </c>
      <c r="AS47" s="145">
        <f t="shared" si="33"/>
        <v>0</v>
      </c>
      <c r="AT47" s="30">
        <f t="shared" si="34"/>
        <v>0</v>
      </c>
      <c r="AU47" s="145">
        <f t="shared" si="35"/>
        <v>0</v>
      </c>
      <c r="AV47" s="145"/>
      <c r="AW47" s="145"/>
      <c r="AX47" s="145"/>
      <c r="AY47" s="145">
        <f t="shared" si="36"/>
        <v>0</v>
      </c>
      <c r="AZ47" s="145">
        <f t="shared" si="36"/>
        <v>0</v>
      </c>
      <c r="BA47" s="145">
        <f t="shared" si="36"/>
        <v>0</v>
      </c>
      <c r="BB47" s="145">
        <f t="shared" si="36"/>
        <v>0</v>
      </c>
      <c r="BC47" s="145">
        <f t="shared" si="36"/>
        <v>0</v>
      </c>
      <c r="BD47" s="145">
        <f t="shared" si="36"/>
        <v>0</v>
      </c>
      <c r="BE47" s="30">
        <f t="shared" si="37"/>
        <v>0</v>
      </c>
      <c r="BF47" s="30"/>
      <c r="BG47" s="145">
        <f t="shared" si="38"/>
        <v>0</v>
      </c>
      <c r="BH47" s="145">
        <f t="shared" si="38"/>
        <v>0</v>
      </c>
      <c r="BI47" s="145">
        <f t="shared" si="38"/>
        <v>0</v>
      </c>
      <c r="BJ47" s="145">
        <f t="shared" si="38"/>
        <v>0</v>
      </c>
      <c r="BK47" s="145"/>
      <c r="BL47" s="145"/>
      <c r="BM47" s="145">
        <f t="shared" si="39"/>
        <v>0</v>
      </c>
      <c r="BN47" s="145"/>
      <c r="BO47" s="145"/>
      <c r="BP47" s="145">
        <f t="shared" si="40"/>
        <v>0</v>
      </c>
      <c r="BQ47" s="145">
        <f t="shared" si="40"/>
        <v>0</v>
      </c>
      <c r="BR47" s="145">
        <f t="shared" si="40"/>
        <v>0</v>
      </c>
      <c r="BS47" s="145">
        <f t="shared" si="40"/>
        <v>0</v>
      </c>
      <c r="BT47" s="145">
        <f t="shared" si="40"/>
        <v>0</v>
      </c>
      <c r="BU47" s="145">
        <f t="shared" si="40"/>
        <v>0</v>
      </c>
      <c r="BV47" s="145">
        <f t="shared" si="40"/>
        <v>0</v>
      </c>
      <c r="BW47" s="145"/>
      <c r="BX47" s="145"/>
      <c r="BY47" s="145">
        <f t="shared" si="41"/>
        <v>0</v>
      </c>
      <c r="BZ47" s="145"/>
      <c r="CA47" s="145"/>
      <c r="CB47" s="145"/>
      <c r="CC47" s="145"/>
      <c r="CD47" s="145"/>
      <c r="CE47" s="145">
        <f t="shared" si="42"/>
        <v>0</v>
      </c>
      <c r="CF47" s="145">
        <f t="shared" si="42"/>
        <v>0</v>
      </c>
      <c r="CG47" s="145">
        <f t="shared" si="42"/>
        <v>0</v>
      </c>
      <c r="CH47" s="145">
        <f t="shared" si="42"/>
        <v>0</v>
      </c>
      <c r="CI47" s="145">
        <f t="shared" si="42"/>
        <v>0</v>
      </c>
      <c r="CJ47" s="145"/>
      <c r="CK47" s="145">
        <f t="shared" si="43"/>
        <v>0</v>
      </c>
      <c r="CL47" s="145">
        <f t="shared" si="44"/>
        <v>0</v>
      </c>
      <c r="CM47" s="145">
        <f t="shared" si="44"/>
        <v>0</v>
      </c>
      <c r="CN47" s="145">
        <f t="shared" si="44"/>
        <v>0</v>
      </c>
      <c r="CO47" s="145">
        <f t="shared" si="44"/>
        <v>0</v>
      </c>
      <c r="CP47" s="145">
        <f t="shared" si="44"/>
        <v>0</v>
      </c>
      <c r="CQ47" s="145"/>
      <c r="CR47" s="145"/>
      <c r="CS47" s="145"/>
      <c r="CT47" s="145"/>
      <c r="CU47" s="145"/>
      <c r="CV47" s="145"/>
      <c r="CW47" s="145"/>
      <c r="CX47" s="145"/>
      <c r="CY47" s="77" t="e">
        <f>AH47+#REF!+BG47+BQ47+BV47</f>
        <v>#REF!</v>
      </c>
    </row>
    <row r="48" spans="2:106" s="31" customFormat="1" ht="14.15" hidden="1" customHeight="1">
      <c r="B48" s="228">
        <f t="shared" si="22"/>
        <v>45144</v>
      </c>
      <c r="C48" s="145">
        <f t="shared" si="23"/>
        <v>0</v>
      </c>
      <c r="D48" s="145"/>
      <c r="E48" s="145"/>
      <c r="F48" s="145"/>
      <c r="G48" s="145">
        <f t="shared" si="24"/>
        <v>0</v>
      </c>
      <c r="H48" s="145">
        <f t="shared" si="24"/>
        <v>0</v>
      </c>
      <c r="I48" s="145">
        <f t="shared" si="24"/>
        <v>0</v>
      </c>
      <c r="J48" s="145">
        <f t="shared" si="24"/>
        <v>0</v>
      </c>
      <c r="K48" s="145">
        <f t="shared" si="24"/>
        <v>0</v>
      </c>
      <c r="L48" s="145">
        <f t="shared" si="25"/>
        <v>0</v>
      </c>
      <c r="M48" s="145">
        <f t="shared" si="26"/>
        <v>0</v>
      </c>
      <c r="N48" s="145"/>
      <c r="O48" s="145">
        <f t="shared" si="26"/>
        <v>0</v>
      </c>
      <c r="P48" s="145"/>
      <c r="Q48" s="145">
        <f t="shared" si="26"/>
        <v>0</v>
      </c>
      <c r="R48" s="145"/>
      <c r="S48" s="145">
        <f t="shared" si="27"/>
        <v>0</v>
      </c>
      <c r="T48" s="145">
        <f t="shared" si="27"/>
        <v>0</v>
      </c>
      <c r="U48" s="145">
        <f t="shared" si="27"/>
        <v>0</v>
      </c>
      <c r="V48" s="145">
        <f t="shared" si="27"/>
        <v>0</v>
      </c>
      <c r="W48" s="145">
        <f t="shared" si="27"/>
        <v>0</v>
      </c>
      <c r="X48" s="145">
        <f t="shared" si="27"/>
        <v>0</v>
      </c>
      <c r="Y48" s="145">
        <f t="shared" si="28"/>
        <v>0</v>
      </c>
      <c r="Z48" s="145">
        <f t="shared" si="29"/>
        <v>0</v>
      </c>
      <c r="AA48" s="145">
        <f t="shared" si="29"/>
        <v>0</v>
      </c>
      <c r="AB48" s="145">
        <f t="shared" si="29"/>
        <v>0</v>
      </c>
      <c r="AC48" s="145">
        <f t="shared" si="29"/>
        <v>0</v>
      </c>
      <c r="AD48" s="145">
        <f t="shared" si="29"/>
        <v>0</v>
      </c>
      <c r="AE48" s="145">
        <f t="shared" si="29"/>
        <v>0</v>
      </c>
      <c r="AF48" s="145"/>
      <c r="AG48" s="145">
        <f t="shared" si="30"/>
        <v>0</v>
      </c>
      <c r="AH48" s="145">
        <f t="shared" si="31"/>
        <v>0</v>
      </c>
      <c r="AI48" s="145">
        <f t="shared" si="32"/>
        <v>0</v>
      </c>
      <c r="AJ48" s="145"/>
      <c r="AK48" s="145"/>
      <c r="AL48" s="145"/>
      <c r="AM48" s="145">
        <f t="shared" si="33"/>
        <v>0</v>
      </c>
      <c r="AN48" s="145">
        <f t="shared" si="33"/>
        <v>0</v>
      </c>
      <c r="AO48" s="145">
        <f t="shared" si="33"/>
        <v>0</v>
      </c>
      <c r="AP48" s="145">
        <f t="shared" si="33"/>
        <v>0</v>
      </c>
      <c r="AQ48" s="145">
        <f t="shared" si="33"/>
        <v>0</v>
      </c>
      <c r="AR48" s="145">
        <f t="shared" si="33"/>
        <v>0</v>
      </c>
      <c r="AS48" s="145">
        <f t="shared" si="33"/>
        <v>0</v>
      </c>
      <c r="AT48" s="30">
        <f t="shared" si="34"/>
        <v>0</v>
      </c>
      <c r="AU48" s="145">
        <f t="shared" si="35"/>
        <v>0</v>
      </c>
      <c r="AV48" s="145"/>
      <c r="AW48" s="145"/>
      <c r="AX48" s="145"/>
      <c r="AY48" s="145">
        <f t="shared" si="36"/>
        <v>0</v>
      </c>
      <c r="AZ48" s="145">
        <f t="shared" si="36"/>
        <v>0</v>
      </c>
      <c r="BA48" s="145">
        <f t="shared" si="36"/>
        <v>0</v>
      </c>
      <c r="BB48" s="145">
        <f t="shared" si="36"/>
        <v>0</v>
      </c>
      <c r="BC48" s="145">
        <f t="shared" si="36"/>
        <v>0</v>
      </c>
      <c r="BD48" s="145">
        <f t="shared" si="36"/>
        <v>0</v>
      </c>
      <c r="BE48" s="30">
        <f t="shared" si="37"/>
        <v>0</v>
      </c>
      <c r="BF48" s="30"/>
      <c r="BG48" s="145">
        <f t="shared" si="38"/>
        <v>0</v>
      </c>
      <c r="BH48" s="145">
        <f t="shared" si="38"/>
        <v>0</v>
      </c>
      <c r="BI48" s="145">
        <f t="shared" si="38"/>
        <v>0</v>
      </c>
      <c r="BJ48" s="145">
        <f t="shared" si="38"/>
        <v>0</v>
      </c>
      <c r="BK48" s="145"/>
      <c r="BL48" s="145"/>
      <c r="BM48" s="145">
        <f t="shared" si="39"/>
        <v>0</v>
      </c>
      <c r="BN48" s="145"/>
      <c r="BO48" s="145"/>
      <c r="BP48" s="145">
        <f t="shared" si="40"/>
        <v>0</v>
      </c>
      <c r="BQ48" s="145">
        <f t="shared" si="40"/>
        <v>0</v>
      </c>
      <c r="BR48" s="145">
        <f t="shared" si="40"/>
        <v>0</v>
      </c>
      <c r="BS48" s="145">
        <f t="shared" si="40"/>
        <v>0</v>
      </c>
      <c r="BT48" s="145">
        <f t="shared" si="40"/>
        <v>0</v>
      </c>
      <c r="BU48" s="145">
        <f t="shared" si="40"/>
        <v>0</v>
      </c>
      <c r="BV48" s="145">
        <f t="shared" si="40"/>
        <v>0</v>
      </c>
      <c r="BW48" s="145"/>
      <c r="BX48" s="145"/>
      <c r="BY48" s="145">
        <f t="shared" si="41"/>
        <v>0</v>
      </c>
      <c r="BZ48" s="145"/>
      <c r="CA48" s="145"/>
      <c r="CB48" s="145"/>
      <c r="CC48" s="145"/>
      <c r="CD48" s="145"/>
      <c r="CE48" s="145">
        <f t="shared" si="42"/>
        <v>1501920</v>
      </c>
      <c r="CF48" s="145">
        <f t="shared" si="42"/>
        <v>0</v>
      </c>
      <c r="CG48" s="145">
        <f t="shared" si="42"/>
        <v>0</v>
      </c>
      <c r="CH48" s="145">
        <f t="shared" si="42"/>
        <v>0</v>
      </c>
      <c r="CI48" s="145">
        <f t="shared" si="42"/>
        <v>0</v>
      </c>
      <c r="CJ48" s="145"/>
      <c r="CK48" s="145">
        <f t="shared" si="43"/>
        <v>0</v>
      </c>
      <c r="CL48" s="145">
        <f t="shared" si="44"/>
        <v>0</v>
      </c>
      <c r="CM48" s="145">
        <f t="shared" si="44"/>
        <v>0</v>
      </c>
      <c r="CN48" s="145">
        <f t="shared" si="44"/>
        <v>0</v>
      </c>
      <c r="CO48" s="145">
        <f t="shared" si="44"/>
        <v>0</v>
      </c>
      <c r="CP48" s="145">
        <f t="shared" si="44"/>
        <v>0</v>
      </c>
      <c r="CQ48" s="145"/>
      <c r="CR48" s="145"/>
      <c r="CS48" s="145"/>
      <c r="CT48" s="145"/>
      <c r="CU48" s="145"/>
      <c r="CV48" s="145"/>
      <c r="CW48" s="145"/>
      <c r="CX48" s="145"/>
      <c r="CY48" s="77" t="e">
        <f>AH48+#REF!+BG48+BQ48+BV48</f>
        <v>#REF!</v>
      </c>
    </row>
    <row r="49" spans="2:103" s="31" customFormat="1" ht="14.15" hidden="1" customHeight="1">
      <c r="B49" s="228">
        <f t="shared" si="22"/>
        <v>45145</v>
      </c>
      <c r="C49" s="145">
        <f t="shared" si="23"/>
        <v>0</v>
      </c>
      <c r="D49" s="145"/>
      <c r="E49" s="145"/>
      <c r="F49" s="145"/>
      <c r="G49" s="145">
        <f t="shared" si="24"/>
        <v>0</v>
      </c>
      <c r="H49" s="145">
        <f t="shared" si="24"/>
        <v>0</v>
      </c>
      <c r="I49" s="145">
        <f t="shared" si="24"/>
        <v>0</v>
      </c>
      <c r="J49" s="145">
        <f t="shared" si="24"/>
        <v>0</v>
      </c>
      <c r="K49" s="145">
        <f t="shared" si="24"/>
        <v>0</v>
      </c>
      <c r="L49" s="145">
        <f t="shared" si="25"/>
        <v>0</v>
      </c>
      <c r="M49" s="145">
        <f t="shared" si="26"/>
        <v>0</v>
      </c>
      <c r="N49" s="145"/>
      <c r="O49" s="145">
        <f t="shared" si="26"/>
        <v>0</v>
      </c>
      <c r="P49" s="145"/>
      <c r="Q49" s="145">
        <f t="shared" si="26"/>
        <v>0</v>
      </c>
      <c r="R49" s="145"/>
      <c r="S49" s="145">
        <f t="shared" si="27"/>
        <v>0</v>
      </c>
      <c r="T49" s="145">
        <f t="shared" si="27"/>
        <v>0</v>
      </c>
      <c r="U49" s="145">
        <f t="shared" si="27"/>
        <v>0</v>
      </c>
      <c r="V49" s="145">
        <f t="shared" si="27"/>
        <v>0</v>
      </c>
      <c r="W49" s="145">
        <f t="shared" si="27"/>
        <v>0</v>
      </c>
      <c r="X49" s="145">
        <f t="shared" si="27"/>
        <v>0</v>
      </c>
      <c r="Y49" s="145">
        <f t="shared" si="28"/>
        <v>0</v>
      </c>
      <c r="Z49" s="145">
        <f t="shared" si="29"/>
        <v>0</v>
      </c>
      <c r="AA49" s="145">
        <f t="shared" si="29"/>
        <v>0</v>
      </c>
      <c r="AB49" s="145">
        <f t="shared" si="29"/>
        <v>0</v>
      </c>
      <c r="AC49" s="145">
        <f t="shared" si="29"/>
        <v>0</v>
      </c>
      <c r="AD49" s="145">
        <f t="shared" si="29"/>
        <v>0</v>
      </c>
      <c r="AE49" s="145">
        <f t="shared" si="29"/>
        <v>0</v>
      </c>
      <c r="AF49" s="145"/>
      <c r="AG49" s="145">
        <f t="shared" si="30"/>
        <v>0</v>
      </c>
      <c r="AH49" s="145">
        <f t="shared" si="31"/>
        <v>0</v>
      </c>
      <c r="AI49" s="145">
        <f t="shared" si="32"/>
        <v>0</v>
      </c>
      <c r="AJ49" s="145"/>
      <c r="AK49" s="145"/>
      <c r="AL49" s="145"/>
      <c r="AM49" s="145">
        <f t="shared" si="33"/>
        <v>0</v>
      </c>
      <c r="AN49" s="145">
        <f t="shared" si="33"/>
        <v>0</v>
      </c>
      <c r="AO49" s="145">
        <f t="shared" si="33"/>
        <v>0</v>
      </c>
      <c r="AP49" s="145">
        <f t="shared" si="33"/>
        <v>0</v>
      </c>
      <c r="AQ49" s="145">
        <f t="shared" si="33"/>
        <v>0</v>
      </c>
      <c r="AR49" s="145">
        <f t="shared" si="33"/>
        <v>0</v>
      </c>
      <c r="AS49" s="145">
        <f t="shared" si="33"/>
        <v>0</v>
      </c>
      <c r="AT49" s="30">
        <f t="shared" si="34"/>
        <v>0</v>
      </c>
      <c r="AU49" s="145">
        <f t="shared" si="35"/>
        <v>0</v>
      </c>
      <c r="AV49" s="145"/>
      <c r="AW49" s="145"/>
      <c r="AX49" s="145"/>
      <c r="AY49" s="145">
        <f t="shared" si="36"/>
        <v>0</v>
      </c>
      <c r="AZ49" s="145">
        <f t="shared" si="36"/>
        <v>0</v>
      </c>
      <c r="BA49" s="145">
        <f t="shared" si="36"/>
        <v>0</v>
      </c>
      <c r="BB49" s="145">
        <f t="shared" si="36"/>
        <v>0</v>
      </c>
      <c r="BC49" s="145">
        <f t="shared" si="36"/>
        <v>0</v>
      </c>
      <c r="BD49" s="145">
        <f t="shared" si="36"/>
        <v>0</v>
      </c>
      <c r="BE49" s="30">
        <f t="shared" si="37"/>
        <v>0</v>
      </c>
      <c r="BF49" s="30"/>
      <c r="BG49" s="145">
        <f t="shared" si="38"/>
        <v>0</v>
      </c>
      <c r="BH49" s="145">
        <f t="shared" si="38"/>
        <v>0</v>
      </c>
      <c r="BI49" s="145">
        <f t="shared" si="38"/>
        <v>0</v>
      </c>
      <c r="BJ49" s="145">
        <f t="shared" si="38"/>
        <v>0</v>
      </c>
      <c r="BK49" s="145"/>
      <c r="BL49" s="145"/>
      <c r="BM49" s="145">
        <f t="shared" si="39"/>
        <v>0</v>
      </c>
      <c r="BN49" s="145"/>
      <c r="BO49" s="145"/>
      <c r="BP49" s="145">
        <f t="shared" si="40"/>
        <v>0</v>
      </c>
      <c r="BQ49" s="145">
        <f t="shared" si="40"/>
        <v>0</v>
      </c>
      <c r="BR49" s="145">
        <f t="shared" si="40"/>
        <v>0</v>
      </c>
      <c r="BS49" s="145">
        <f t="shared" si="40"/>
        <v>0</v>
      </c>
      <c r="BT49" s="145">
        <f t="shared" si="40"/>
        <v>0</v>
      </c>
      <c r="BU49" s="145">
        <f t="shared" si="40"/>
        <v>0</v>
      </c>
      <c r="BV49" s="145">
        <f t="shared" si="40"/>
        <v>0</v>
      </c>
      <c r="BW49" s="145"/>
      <c r="BX49" s="145"/>
      <c r="BY49" s="145">
        <f t="shared" si="41"/>
        <v>0</v>
      </c>
      <c r="BZ49" s="145"/>
      <c r="CA49" s="145"/>
      <c r="CB49" s="145"/>
      <c r="CC49" s="145"/>
      <c r="CD49" s="145"/>
      <c r="CE49" s="145">
        <f t="shared" si="42"/>
        <v>13537920</v>
      </c>
      <c r="CF49" s="145">
        <f t="shared" si="42"/>
        <v>0</v>
      </c>
      <c r="CG49" s="145">
        <f t="shared" si="42"/>
        <v>0</v>
      </c>
      <c r="CH49" s="145">
        <f t="shared" si="42"/>
        <v>0</v>
      </c>
      <c r="CI49" s="145">
        <f t="shared" si="42"/>
        <v>0</v>
      </c>
      <c r="CJ49" s="145"/>
      <c r="CK49" s="145">
        <f t="shared" si="43"/>
        <v>0</v>
      </c>
      <c r="CL49" s="145">
        <f t="shared" si="44"/>
        <v>0</v>
      </c>
      <c r="CM49" s="145">
        <f t="shared" si="44"/>
        <v>0</v>
      </c>
      <c r="CN49" s="145">
        <f t="shared" si="44"/>
        <v>0</v>
      </c>
      <c r="CO49" s="145">
        <f t="shared" si="44"/>
        <v>0</v>
      </c>
      <c r="CP49" s="145">
        <f t="shared" si="44"/>
        <v>0</v>
      </c>
      <c r="CQ49" s="145"/>
      <c r="CR49" s="145"/>
      <c r="CS49" s="145"/>
      <c r="CT49" s="145"/>
      <c r="CU49" s="145"/>
      <c r="CV49" s="145"/>
      <c r="CW49" s="145"/>
      <c r="CX49" s="145"/>
      <c r="CY49" s="77" t="e">
        <f>AH49+#REF!+BG49+BQ49+BV49</f>
        <v>#REF!</v>
      </c>
    </row>
    <row r="50" spans="2:103" s="31" customFormat="1" ht="14.15" hidden="1" customHeight="1">
      <c r="B50" s="228">
        <f t="shared" si="22"/>
        <v>45146</v>
      </c>
      <c r="C50" s="145">
        <f t="shared" si="23"/>
        <v>0</v>
      </c>
      <c r="D50" s="145"/>
      <c r="E50" s="145"/>
      <c r="F50" s="145"/>
      <c r="G50" s="145">
        <f t="shared" si="24"/>
        <v>0</v>
      </c>
      <c r="H50" s="145">
        <f t="shared" si="24"/>
        <v>0</v>
      </c>
      <c r="I50" s="145">
        <f t="shared" si="24"/>
        <v>0</v>
      </c>
      <c r="J50" s="145">
        <f t="shared" si="24"/>
        <v>0</v>
      </c>
      <c r="K50" s="145">
        <f t="shared" si="24"/>
        <v>0</v>
      </c>
      <c r="L50" s="145">
        <f t="shared" si="25"/>
        <v>0</v>
      </c>
      <c r="M50" s="145">
        <f t="shared" si="26"/>
        <v>0</v>
      </c>
      <c r="N50" s="145"/>
      <c r="O50" s="145">
        <f t="shared" si="26"/>
        <v>0</v>
      </c>
      <c r="P50" s="145"/>
      <c r="Q50" s="145">
        <f t="shared" si="26"/>
        <v>0</v>
      </c>
      <c r="R50" s="145"/>
      <c r="S50" s="145">
        <f t="shared" si="27"/>
        <v>0</v>
      </c>
      <c r="T50" s="145">
        <f t="shared" si="27"/>
        <v>0</v>
      </c>
      <c r="U50" s="145">
        <f t="shared" si="27"/>
        <v>0</v>
      </c>
      <c r="V50" s="145">
        <f t="shared" si="27"/>
        <v>0</v>
      </c>
      <c r="W50" s="145">
        <f t="shared" si="27"/>
        <v>0</v>
      </c>
      <c r="X50" s="145">
        <f t="shared" si="27"/>
        <v>0</v>
      </c>
      <c r="Y50" s="145">
        <f t="shared" si="28"/>
        <v>0</v>
      </c>
      <c r="Z50" s="145">
        <f t="shared" si="29"/>
        <v>0</v>
      </c>
      <c r="AA50" s="145">
        <f t="shared" si="29"/>
        <v>0</v>
      </c>
      <c r="AB50" s="145">
        <f t="shared" si="29"/>
        <v>0</v>
      </c>
      <c r="AC50" s="145">
        <f t="shared" si="29"/>
        <v>0</v>
      </c>
      <c r="AD50" s="145">
        <f t="shared" si="29"/>
        <v>0</v>
      </c>
      <c r="AE50" s="145">
        <f t="shared" si="29"/>
        <v>0</v>
      </c>
      <c r="AF50" s="145"/>
      <c r="AG50" s="145">
        <f t="shared" si="30"/>
        <v>0</v>
      </c>
      <c r="AH50" s="145">
        <f t="shared" si="31"/>
        <v>0</v>
      </c>
      <c r="AI50" s="145">
        <f t="shared" si="32"/>
        <v>0</v>
      </c>
      <c r="AJ50" s="145"/>
      <c r="AK50" s="145"/>
      <c r="AL50" s="145"/>
      <c r="AM50" s="145">
        <f t="shared" si="33"/>
        <v>0</v>
      </c>
      <c r="AN50" s="145">
        <f t="shared" si="33"/>
        <v>0</v>
      </c>
      <c r="AO50" s="145">
        <f t="shared" si="33"/>
        <v>0</v>
      </c>
      <c r="AP50" s="145">
        <f t="shared" si="33"/>
        <v>0</v>
      </c>
      <c r="AQ50" s="145">
        <f t="shared" si="33"/>
        <v>0</v>
      </c>
      <c r="AR50" s="145">
        <f t="shared" si="33"/>
        <v>0</v>
      </c>
      <c r="AS50" s="145">
        <f t="shared" si="33"/>
        <v>0</v>
      </c>
      <c r="AT50" s="30">
        <f t="shared" si="34"/>
        <v>0</v>
      </c>
      <c r="AU50" s="145">
        <f t="shared" si="35"/>
        <v>0</v>
      </c>
      <c r="AV50" s="145"/>
      <c r="AW50" s="145"/>
      <c r="AX50" s="145"/>
      <c r="AY50" s="145">
        <f t="shared" si="36"/>
        <v>0</v>
      </c>
      <c r="AZ50" s="145">
        <f t="shared" si="36"/>
        <v>0</v>
      </c>
      <c r="BA50" s="145">
        <f t="shared" si="36"/>
        <v>0</v>
      </c>
      <c r="BB50" s="145">
        <f t="shared" si="36"/>
        <v>0</v>
      </c>
      <c r="BC50" s="145">
        <f t="shared" si="36"/>
        <v>0</v>
      </c>
      <c r="BD50" s="145">
        <f t="shared" si="36"/>
        <v>0</v>
      </c>
      <c r="BE50" s="30">
        <f t="shared" si="37"/>
        <v>0</v>
      </c>
      <c r="BF50" s="30"/>
      <c r="BG50" s="145">
        <f t="shared" si="38"/>
        <v>0</v>
      </c>
      <c r="BH50" s="145">
        <f t="shared" si="38"/>
        <v>0</v>
      </c>
      <c r="BI50" s="145">
        <f t="shared" si="38"/>
        <v>0</v>
      </c>
      <c r="BJ50" s="145">
        <f t="shared" si="38"/>
        <v>0</v>
      </c>
      <c r="BK50" s="145"/>
      <c r="BL50" s="145"/>
      <c r="BM50" s="145">
        <f t="shared" si="39"/>
        <v>0</v>
      </c>
      <c r="BN50" s="145"/>
      <c r="BO50" s="145"/>
      <c r="BP50" s="145">
        <f t="shared" si="40"/>
        <v>0</v>
      </c>
      <c r="BQ50" s="145">
        <f t="shared" si="40"/>
        <v>0</v>
      </c>
      <c r="BR50" s="145">
        <f t="shared" si="40"/>
        <v>0</v>
      </c>
      <c r="BS50" s="145">
        <f t="shared" si="40"/>
        <v>0</v>
      </c>
      <c r="BT50" s="145">
        <f t="shared" si="40"/>
        <v>0</v>
      </c>
      <c r="BU50" s="145">
        <f t="shared" si="40"/>
        <v>0</v>
      </c>
      <c r="BV50" s="145">
        <f t="shared" si="40"/>
        <v>0</v>
      </c>
      <c r="BW50" s="145"/>
      <c r="BX50" s="145"/>
      <c r="BY50" s="145">
        <f t="shared" si="41"/>
        <v>0</v>
      </c>
      <c r="BZ50" s="145"/>
      <c r="CA50" s="145"/>
      <c r="CB50" s="145"/>
      <c r="CC50" s="145"/>
      <c r="CD50" s="145"/>
      <c r="CE50" s="145">
        <f t="shared" si="42"/>
        <v>15791040</v>
      </c>
      <c r="CF50" s="145">
        <f t="shared" si="42"/>
        <v>0</v>
      </c>
      <c r="CG50" s="145">
        <f t="shared" si="42"/>
        <v>0</v>
      </c>
      <c r="CH50" s="145">
        <f t="shared" si="42"/>
        <v>0</v>
      </c>
      <c r="CI50" s="145">
        <f t="shared" si="42"/>
        <v>0</v>
      </c>
      <c r="CJ50" s="145"/>
      <c r="CK50" s="145">
        <f t="shared" si="43"/>
        <v>0</v>
      </c>
      <c r="CL50" s="145">
        <f t="shared" si="44"/>
        <v>0</v>
      </c>
      <c r="CM50" s="145">
        <f t="shared" si="44"/>
        <v>0</v>
      </c>
      <c r="CN50" s="145">
        <f t="shared" si="44"/>
        <v>10790400</v>
      </c>
      <c r="CO50" s="145">
        <f t="shared" si="44"/>
        <v>0</v>
      </c>
      <c r="CP50" s="145">
        <f t="shared" si="44"/>
        <v>10790400</v>
      </c>
      <c r="CQ50" s="145"/>
      <c r="CR50" s="145"/>
      <c r="CS50" s="145"/>
      <c r="CT50" s="145"/>
      <c r="CU50" s="145"/>
      <c r="CV50" s="145"/>
      <c r="CW50" s="145"/>
      <c r="CX50" s="145"/>
      <c r="CY50" s="77" t="e">
        <f>AH50+#REF!+BG50+BQ50+BV50</f>
        <v>#REF!</v>
      </c>
    </row>
    <row r="51" spans="2:103" s="31" customFormat="1" ht="14.15" hidden="1" customHeight="1">
      <c r="B51" s="228">
        <f t="shared" si="22"/>
        <v>45147</v>
      </c>
      <c r="C51" s="145">
        <f t="shared" si="23"/>
        <v>0</v>
      </c>
      <c r="D51" s="145"/>
      <c r="E51" s="145"/>
      <c r="F51" s="145"/>
      <c r="G51" s="145">
        <f t="shared" si="24"/>
        <v>0</v>
      </c>
      <c r="H51" s="145">
        <f t="shared" si="24"/>
        <v>0</v>
      </c>
      <c r="I51" s="145">
        <f t="shared" si="24"/>
        <v>0</v>
      </c>
      <c r="J51" s="145">
        <f t="shared" si="24"/>
        <v>0</v>
      </c>
      <c r="K51" s="145">
        <f t="shared" si="24"/>
        <v>0</v>
      </c>
      <c r="L51" s="145">
        <f t="shared" si="25"/>
        <v>0</v>
      </c>
      <c r="M51" s="145">
        <f t="shared" si="26"/>
        <v>0</v>
      </c>
      <c r="N51" s="145"/>
      <c r="O51" s="145">
        <f t="shared" si="26"/>
        <v>0</v>
      </c>
      <c r="P51" s="145"/>
      <c r="Q51" s="145">
        <f t="shared" si="26"/>
        <v>0</v>
      </c>
      <c r="R51" s="145"/>
      <c r="S51" s="145">
        <f t="shared" si="27"/>
        <v>0</v>
      </c>
      <c r="T51" s="145">
        <f t="shared" si="27"/>
        <v>0</v>
      </c>
      <c r="U51" s="145">
        <f t="shared" si="27"/>
        <v>0</v>
      </c>
      <c r="V51" s="145">
        <f t="shared" si="27"/>
        <v>0</v>
      </c>
      <c r="W51" s="145">
        <f t="shared" si="27"/>
        <v>0</v>
      </c>
      <c r="X51" s="145">
        <f t="shared" si="27"/>
        <v>0</v>
      </c>
      <c r="Y51" s="145">
        <f t="shared" si="28"/>
        <v>0</v>
      </c>
      <c r="Z51" s="145">
        <f t="shared" si="29"/>
        <v>0</v>
      </c>
      <c r="AA51" s="145">
        <f t="shared" si="29"/>
        <v>0</v>
      </c>
      <c r="AB51" s="145">
        <f t="shared" si="29"/>
        <v>0</v>
      </c>
      <c r="AC51" s="145">
        <f t="shared" si="29"/>
        <v>0</v>
      </c>
      <c r="AD51" s="145">
        <f t="shared" si="29"/>
        <v>0</v>
      </c>
      <c r="AE51" s="145">
        <f t="shared" si="29"/>
        <v>0</v>
      </c>
      <c r="AF51" s="145"/>
      <c r="AG51" s="145">
        <f t="shared" si="30"/>
        <v>0</v>
      </c>
      <c r="AH51" s="145">
        <f t="shared" si="31"/>
        <v>0</v>
      </c>
      <c r="AI51" s="145">
        <f t="shared" si="32"/>
        <v>0</v>
      </c>
      <c r="AJ51" s="145"/>
      <c r="AK51" s="145"/>
      <c r="AL51" s="145"/>
      <c r="AM51" s="145">
        <f t="shared" si="33"/>
        <v>0</v>
      </c>
      <c r="AN51" s="145">
        <f t="shared" si="33"/>
        <v>0</v>
      </c>
      <c r="AO51" s="145">
        <f t="shared" si="33"/>
        <v>0</v>
      </c>
      <c r="AP51" s="145">
        <f t="shared" si="33"/>
        <v>0</v>
      </c>
      <c r="AQ51" s="145">
        <f t="shared" si="33"/>
        <v>0</v>
      </c>
      <c r="AR51" s="145">
        <f t="shared" si="33"/>
        <v>0</v>
      </c>
      <c r="AS51" s="145">
        <f t="shared" si="33"/>
        <v>0</v>
      </c>
      <c r="AT51" s="30">
        <f t="shared" si="34"/>
        <v>0</v>
      </c>
      <c r="AU51" s="145">
        <f t="shared" si="35"/>
        <v>0</v>
      </c>
      <c r="AV51" s="145"/>
      <c r="AW51" s="145"/>
      <c r="AX51" s="145"/>
      <c r="AY51" s="145">
        <f t="shared" si="36"/>
        <v>0</v>
      </c>
      <c r="AZ51" s="145">
        <f t="shared" si="36"/>
        <v>0</v>
      </c>
      <c r="BA51" s="145">
        <f t="shared" si="36"/>
        <v>0</v>
      </c>
      <c r="BB51" s="145">
        <f t="shared" si="36"/>
        <v>0</v>
      </c>
      <c r="BC51" s="145">
        <f t="shared" si="36"/>
        <v>0</v>
      </c>
      <c r="BD51" s="145">
        <f t="shared" si="36"/>
        <v>0</v>
      </c>
      <c r="BE51" s="30">
        <f t="shared" si="37"/>
        <v>0</v>
      </c>
      <c r="BF51" s="30"/>
      <c r="BG51" s="145">
        <f t="shared" si="38"/>
        <v>0</v>
      </c>
      <c r="BH51" s="145">
        <f t="shared" si="38"/>
        <v>0</v>
      </c>
      <c r="BI51" s="145">
        <f t="shared" si="38"/>
        <v>0</v>
      </c>
      <c r="BJ51" s="145">
        <f t="shared" si="38"/>
        <v>0</v>
      </c>
      <c r="BK51" s="145"/>
      <c r="BL51" s="145"/>
      <c r="BM51" s="145">
        <f t="shared" si="39"/>
        <v>0</v>
      </c>
      <c r="BN51" s="145"/>
      <c r="BO51" s="145"/>
      <c r="BP51" s="145">
        <f t="shared" si="40"/>
        <v>0</v>
      </c>
      <c r="BQ51" s="145">
        <f t="shared" si="40"/>
        <v>0</v>
      </c>
      <c r="BR51" s="145" t="e">
        <f>#REF!*BR$40</f>
        <v>#REF!</v>
      </c>
      <c r="BS51" s="145">
        <f t="shared" si="40"/>
        <v>0</v>
      </c>
      <c r="BT51" s="145">
        <f t="shared" si="40"/>
        <v>0</v>
      </c>
      <c r="BU51" s="145">
        <f t="shared" si="40"/>
        <v>0</v>
      </c>
      <c r="BV51" s="145">
        <f t="shared" si="40"/>
        <v>0</v>
      </c>
      <c r="BW51" s="145"/>
      <c r="BX51" s="145"/>
      <c r="BY51" s="145">
        <f t="shared" si="41"/>
        <v>0</v>
      </c>
      <c r="BZ51" s="145"/>
      <c r="CA51" s="145"/>
      <c r="CB51" s="145"/>
      <c r="CC51" s="145"/>
      <c r="CD51" s="145"/>
      <c r="CE51" s="145">
        <f t="shared" si="42"/>
        <v>6147840</v>
      </c>
      <c r="CF51" s="145">
        <f t="shared" si="42"/>
        <v>0</v>
      </c>
      <c r="CG51" s="145">
        <f t="shared" si="42"/>
        <v>0</v>
      </c>
      <c r="CH51" s="145">
        <f t="shared" si="42"/>
        <v>0</v>
      </c>
      <c r="CI51" s="145">
        <f t="shared" si="42"/>
        <v>0</v>
      </c>
      <c r="CJ51" s="145"/>
      <c r="CK51" s="145">
        <f t="shared" si="43"/>
        <v>0</v>
      </c>
      <c r="CL51" s="145">
        <f t="shared" ref="CL51:CL73" si="45">CL16*CL$40</f>
        <v>0</v>
      </c>
      <c r="CM51" s="145" t="e">
        <f>#REF!*CM$40</f>
        <v>#REF!</v>
      </c>
      <c r="CN51" s="145">
        <f>CN16*CN$40</f>
        <v>0</v>
      </c>
      <c r="CO51" s="145">
        <f>CO16*CO$40</f>
        <v>0</v>
      </c>
      <c r="CP51" s="145">
        <f>CP16*CP$40</f>
        <v>0</v>
      </c>
      <c r="CQ51" s="145"/>
      <c r="CR51" s="145"/>
      <c r="CS51" s="145"/>
      <c r="CT51" s="145"/>
      <c r="CU51" s="145"/>
      <c r="CV51" s="145"/>
      <c r="CW51" s="145"/>
      <c r="CX51" s="145"/>
      <c r="CY51" s="77" t="e">
        <f>AH51+#REF!+BG51+BQ51+BV51</f>
        <v>#REF!</v>
      </c>
    </row>
    <row r="52" spans="2:103" s="31" customFormat="1" ht="14.15" hidden="1" customHeight="1">
      <c r="B52" s="228">
        <f t="shared" si="22"/>
        <v>45148</v>
      </c>
      <c r="C52" s="145">
        <f t="shared" si="23"/>
        <v>0</v>
      </c>
      <c r="D52" s="145"/>
      <c r="E52" s="145"/>
      <c r="F52" s="145"/>
      <c r="G52" s="145">
        <f t="shared" si="24"/>
        <v>0</v>
      </c>
      <c r="H52" s="145">
        <f t="shared" si="24"/>
        <v>0</v>
      </c>
      <c r="I52" s="145">
        <f t="shared" si="24"/>
        <v>0</v>
      </c>
      <c r="J52" s="145">
        <f t="shared" si="24"/>
        <v>0</v>
      </c>
      <c r="K52" s="145">
        <f t="shared" si="24"/>
        <v>0</v>
      </c>
      <c r="L52" s="145">
        <f t="shared" si="25"/>
        <v>0</v>
      </c>
      <c r="M52" s="145">
        <f t="shared" si="26"/>
        <v>0</v>
      </c>
      <c r="N52" s="145"/>
      <c r="O52" s="145">
        <f t="shared" si="26"/>
        <v>0</v>
      </c>
      <c r="P52" s="145"/>
      <c r="Q52" s="145">
        <f t="shared" si="26"/>
        <v>0</v>
      </c>
      <c r="R52" s="145"/>
      <c r="S52" s="145">
        <f t="shared" si="27"/>
        <v>0</v>
      </c>
      <c r="T52" s="145">
        <f t="shared" si="27"/>
        <v>0</v>
      </c>
      <c r="U52" s="145">
        <f t="shared" si="27"/>
        <v>0</v>
      </c>
      <c r="V52" s="145">
        <f t="shared" si="27"/>
        <v>0</v>
      </c>
      <c r="W52" s="145">
        <f t="shared" si="27"/>
        <v>0</v>
      </c>
      <c r="X52" s="145">
        <f t="shared" si="27"/>
        <v>0</v>
      </c>
      <c r="Y52" s="145">
        <f t="shared" si="28"/>
        <v>0</v>
      </c>
      <c r="Z52" s="145">
        <f t="shared" si="29"/>
        <v>0</v>
      </c>
      <c r="AA52" s="145">
        <f t="shared" si="29"/>
        <v>0</v>
      </c>
      <c r="AB52" s="145">
        <f t="shared" si="29"/>
        <v>0</v>
      </c>
      <c r="AC52" s="145">
        <f t="shared" si="29"/>
        <v>0</v>
      </c>
      <c r="AD52" s="145">
        <f t="shared" si="29"/>
        <v>0</v>
      </c>
      <c r="AE52" s="145">
        <f t="shared" si="29"/>
        <v>0</v>
      </c>
      <c r="AF52" s="145"/>
      <c r="AG52" s="145">
        <f t="shared" si="30"/>
        <v>0</v>
      </c>
      <c r="AH52" s="145">
        <f t="shared" si="31"/>
        <v>0</v>
      </c>
      <c r="AI52" s="145">
        <f t="shared" si="32"/>
        <v>0</v>
      </c>
      <c r="AJ52" s="145"/>
      <c r="AK52" s="145"/>
      <c r="AL52" s="145"/>
      <c r="AM52" s="145">
        <f t="shared" si="33"/>
        <v>0</v>
      </c>
      <c r="AN52" s="145">
        <f t="shared" si="33"/>
        <v>0</v>
      </c>
      <c r="AO52" s="145">
        <f t="shared" si="33"/>
        <v>0</v>
      </c>
      <c r="AP52" s="145">
        <f t="shared" si="33"/>
        <v>0</v>
      </c>
      <c r="AQ52" s="145">
        <f t="shared" si="33"/>
        <v>0</v>
      </c>
      <c r="AR52" s="145">
        <f t="shared" si="33"/>
        <v>0</v>
      </c>
      <c r="AS52" s="145">
        <f t="shared" si="33"/>
        <v>0</v>
      </c>
      <c r="AT52" s="30">
        <f t="shared" si="34"/>
        <v>0</v>
      </c>
      <c r="AU52" s="145">
        <f t="shared" si="35"/>
        <v>0</v>
      </c>
      <c r="AV52" s="145"/>
      <c r="AW52" s="145"/>
      <c r="AX52" s="145"/>
      <c r="AY52" s="145">
        <f t="shared" si="36"/>
        <v>0</v>
      </c>
      <c r="AZ52" s="145">
        <f t="shared" si="36"/>
        <v>0</v>
      </c>
      <c r="BA52" s="145">
        <f t="shared" si="36"/>
        <v>0</v>
      </c>
      <c r="BB52" s="145">
        <f t="shared" si="36"/>
        <v>0</v>
      </c>
      <c r="BC52" s="145">
        <f t="shared" si="36"/>
        <v>0</v>
      </c>
      <c r="BD52" s="145">
        <f t="shared" si="36"/>
        <v>0</v>
      </c>
      <c r="BE52" s="30">
        <f t="shared" si="37"/>
        <v>0</v>
      </c>
      <c r="BF52" s="30"/>
      <c r="BG52" s="145">
        <f t="shared" si="38"/>
        <v>0</v>
      </c>
      <c r="BH52" s="145">
        <f t="shared" si="38"/>
        <v>0</v>
      </c>
      <c r="BI52" s="145">
        <f t="shared" si="38"/>
        <v>0</v>
      </c>
      <c r="BJ52" s="145">
        <f t="shared" si="38"/>
        <v>0</v>
      </c>
      <c r="BK52" s="145"/>
      <c r="BL52" s="145"/>
      <c r="BM52" s="145">
        <f t="shared" si="39"/>
        <v>0</v>
      </c>
      <c r="BN52" s="145"/>
      <c r="BO52" s="145"/>
      <c r="BP52" s="145">
        <f t="shared" si="40"/>
        <v>0</v>
      </c>
      <c r="BQ52" s="145">
        <f t="shared" si="40"/>
        <v>0</v>
      </c>
      <c r="BR52" s="145">
        <f t="shared" si="40"/>
        <v>0</v>
      </c>
      <c r="BS52" s="145">
        <f>BR16*BS$40</f>
        <v>0</v>
      </c>
      <c r="BT52" s="145">
        <f t="shared" si="40"/>
        <v>0</v>
      </c>
      <c r="BU52" s="145">
        <f t="shared" si="40"/>
        <v>0</v>
      </c>
      <c r="BV52" s="145">
        <f t="shared" si="40"/>
        <v>0</v>
      </c>
      <c r="BW52" s="145"/>
      <c r="BX52" s="145"/>
      <c r="BY52" s="145">
        <f t="shared" si="41"/>
        <v>0</v>
      </c>
      <c r="BZ52" s="145"/>
      <c r="CA52" s="145"/>
      <c r="CB52" s="145"/>
      <c r="CC52" s="145"/>
      <c r="CD52" s="145"/>
      <c r="CE52" s="145">
        <f t="shared" si="42"/>
        <v>13794720</v>
      </c>
      <c r="CF52" s="145">
        <f t="shared" si="42"/>
        <v>0</v>
      </c>
      <c r="CG52" s="145">
        <f t="shared" si="42"/>
        <v>0</v>
      </c>
      <c r="CH52" s="145">
        <f t="shared" si="42"/>
        <v>0</v>
      </c>
      <c r="CI52" s="145">
        <f t="shared" si="42"/>
        <v>0</v>
      </c>
      <c r="CJ52" s="145"/>
      <c r="CK52" s="145">
        <f t="shared" si="43"/>
        <v>0</v>
      </c>
      <c r="CL52" s="145">
        <f t="shared" si="45"/>
        <v>0</v>
      </c>
      <c r="CM52" s="145">
        <f t="shared" ref="CM52:CM73" si="46">CM17*CM$40</f>
        <v>0</v>
      </c>
      <c r="CN52" s="145">
        <f>CM16*CN$40</f>
        <v>0</v>
      </c>
      <c r="CO52" s="145">
        <f t="shared" ref="CO52:CP73" si="47">CO17*CO$40</f>
        <v>0</v>
      </c>
      <c r="CP52" s="145">
        <f t="shared" si="47"/>
        <v>0</v>
      </c>
      <c r="CQ52" s="145"/>
      <c r="CR52" s="145"/>
      <c r="CS52" s="145"/>
      <c r="CT52" s="145"/>
      <c r="CU52" s="145"/>
      <c r="CV52" s="145"/>
      <c r="CW52" s="145"/>
      <c r="CX52" s="145"/>
      <c r="CY52" s="77" t="e">
        <f>AH52+#REF!+BG52+BQ52+BV52</f>
        <v>#REF!</v>
      </c>
    </row>
    <row r="53" spans="2:103" s="31" customFormat="1" ht="14.15" hidden="1" customHeight="1">
      <c r="B53" s="228">
        <f t="shared" si="22"/>
        <v>45149</v>
      </c>
      <c r="C53" s="145">
        <f t="shared" si="23"/>
        <v>0</v>
      </c>
      <c r="D53" s="145"/>
      <c r="E53" s="145"/>
      <c r="F53" s="145"/>
      <c r="G53" s="145">
        <f t="shared" ref="G53:K62" si="48">G18*G$40</f>
        <v>0</v>
      </c>
      <c r="H53" s="145">
        <f t="shared" si="48"/>
        <v>0</v>
      </c>
      <c r="I53" s="145">
        <f t="shared" si="48"/>
        <v>0</v>
      </c>
      <c r="J53" s="145">
        <f t="shared" si="48"/>
        <v>0</v>
      </c>
      <c r="K53" s="145">
        <f t="shared" si="48"/>
        <v>0</v>
      </c>
      <c r="L53" s="145">
        <f t="shared" si="25"/>
        <v>0</v>
      </c>
      <c r="M53" s="145">
        <f t="shared" si="26"/>
        <v>0</v>
      </c>
      <c r="N53" s="145"/>
      <c r="O53" s="145">
        <f t="shared" si="26"/>
        <v>0</v>
      </c>
      <c r="P53" s="145"/>
      <c r="Q53" s="145">
        <f t="shared" si="26"/>
        <v>0</v>
      </c>
      <c r="R53" s="145"/>
      <c r="S53" s="145">
        <f t="shared" ref="S53:X62" si="49">S18*S$40</f>
        <v>0</v>
      </c>
      <c r="T53" s="145">
        <f t="shared" si="49"/>
        <v>0</v>
      </c>
      <c r="U53" s="145">
        <f t="shared" si="49"/>
        <v>0</v>
      </c>
      <c r="V53" s="145">
        <f t="shared" si="49"/>
        <v>0</v>
      </c>
      <c r="W53" s="145">
        <f t="shared" si="49"/>
        <v>0</v>
      </c>
      <c r="X53" s="145">
        <f t="shared" si="49"/>
        <v>0</v>
      </c>
      <c r="Y53" s="145">
        <f t="shared" si="28"/>
        <v>0</v>
      </c>
      <c r="Z53" s="145">
        <f t="shared" ref="Z53:AE62" si="50">Z18*Z$40</f>
        <v>0</v>
      </c>
      <c r="AA53" s="145">
        <f t="shared" si="50"/>
        <v>0</v>
      </c>
      <c r="AB53" s="145">
        <f t="shared" si="50"/>
        <v>0</v>
      </c>
      <c r="AC53" s="145">
        <f t="shared" si="50"/>
        <v>0</v>
      </c>
      <c r="AD53" s="145">
        <f t="shared" si="50"/>
        <v>0</v>
      </c>
      <c r="AE53" s="145">
        <f t="shared" si="50"/>
        <v>0</v>
      </c>
      <c r="AF53" s="145"/>
      <c r="AG53" s="145">
        <f t="shared" si="30"/>
        <v>0</v>
      </c>
      <c r="AH53" s="145">
        <f t="shared" si="31"/>
        <v>0</v>
      </c>
      <c r="AI53" s="145">
        <f t="shared" si="32"/>
        <v>0</v>
      </c>
      <c r="AJ53" s="145"/>
      <c r="AK53" s="145"/>
      <c r="AL53" s="145"/>
      <c r="AM53" s="145">
        <f t="shared" ref="AM53:AS62" si="51">AM18*AM$40</f>
        <v>0</v>
      </c>
      <c r="AN53" s="145">
        <f t="shared" si="51"/>
        <v>0</v>
      </c>
      <c r="AO53" s="145">
        <f t="shared" si="51"/>
        <v>0</v>
      </c>
      <c r="AP53" s="145">
        <f t="shared" si="51"/>
        <v>0</v>
      </c>
      <c r="AQ53" s="145">
        <f t="shared" si="51"/>
        <v>0</v>
      </c>
      <c r="AR53" s="145">
        <f t="shared" si="51"/>
        <v>0</v>
      </c>
      <c r="AS53" s="145">
        <f t="shared" si="51"/>
        <v>0</v>
      </c>
      <c r="AT53" s="30">
        <f t="shared" si="34"/>
        <v>0</v>
      </c>
      <c r="AU53" s="145">
        <f t="shared" si="35"/>
        <v>0</v>
      </c>
      <c r="AV53" s="145"/>
      <c r="AW53" s="145"/>
      <c r="AX53" s="145"/>
      <c r="AY53" s="145">
        <f t="shared" ref="AY53:BD62" si="52">AY18*AY$40</f>
        <v>0</v>
      </c>
      <c r="AZ53" s="145">
        <f t="shared" si="52"/>
        <v>0</v>
      </c>
      <c r="BA53" s="145">
        <f t="shared" si="52"/>
        <v>0</v>
      </c>
      <c r="BB53" s="145">
        <f t="shared" si="52"/>
        <v>0</v>
      </c>
      <c r="BC53" s="145">
        <f t="shared" si="52"/>
        <v>0</v>
      </c>
      <c r="BD53" s="145">
        <f t="shared" si="52"/>
        <v>0</v>
      </c>
      <c r="BE53" s="30">
        <f t="shared" si="37"/>
        <v>0</v>
      </c>
      <c r="BF53" s="30"/>
      <c r="BG53" s="145">
        <f t="shared" si="38"/>
        <v>0</v>
      </c>
      <c r="BH53" s="145">
        <f t="shared" si="38"/>
        <v>0</v>
      </c>
      <c r="BI53" s="145">
        <f t="shared" si="38"/>
        <v>0</v>
      </c>
      <c r="BJ53" s="145">
        <f t="shared" si="38"/>
        <v>0</v>
      </c>
      <c r="BK53" s="145"/>
      <c r="BL53" s="145"/>
      <c r="BM53" s="145">
        <f t="shared" si="39"/>
        <v>0</v>
      </c>
      <c r="BN53" s="145"/>
      <c r="BO53" s="145"/>
      <c r="BP53" s="145">
        <f t="shared" ref="BP53:BV62" si="53">BP18*BP$40</f>
        <v>0</v>
      </c>
      <c r="BQ53" s="145">
        <f t="shared" si="53"/>
        <v>0</v>
      </c>
      <c r="BR53" s="145">
        <f t="shared" si="53"/>
        <v>0</v>
      </c>
      <c r="BS53" s="145">
        <f t="shared" si="53"/>
        <v>0</v>
      </c>
      <c r="BT53" s="145">
        <f t="shared" si="53"/>
        <v>0</v>
      </c>
      <c r="BU53" s="145">
        <f t="shared" si="53"/>
        <v>0</v>
      </c>
      <c r="BV53" s="145">
        <f t="shared" si="53"/>
        <v>0</v>
      </c>
      <c r="BW53" s="145"/>
      <c r="BX53" s="145"/>
      <c r="BY53" s="145">
        <f t="shared" si="41"/>
        <v>0</v>
      </c>
      <c r="BZ53" s="145"/>
      <c r="CA53" s="145"/>
      <c r="CB53" s="145"/>
      <c r="CC53" s="145"/>
      <c r="CD53" s="145"/>
      <c r="CE53" s="145">
        <f t="shared" si="42"/>
        <v>20802720</v>
      </c>
      <c r="CF53" s="145">
        <f t="shared" si="42"/>
        <v>0</v>
      </c>
      <c r="CG53" s="145">
        <f t="shared" si="42"/>
        <v>0</v>
      </c>
      <c r="CH53" s="145">
        <f t="shared" si="42"/>
        <v>0</v>
      </c>
      <c r="CI53" s="145">
        <f t="shared" si="42"/>
        <v>0</v>
      </c>
      <c r="CJ53" s="145"/>
      <c r="CK53" s="145">
        <f t="shared" si="43"/>
        <v>0</v>
      </c>
      <c r="CL53" s="145">
        <f t="shared" si="45"/>
        <v>0</v>
      </c>
      <c r="CM53" s="145">
        <f t="shared" si="46"/>
        <v>0</v>
      </c>
      <c r="CN53" s="145">
        <f t="shared" ref="CN53:CN73" si="54">CN18*CN$40</f>
        <v>0</v>
      </c>
      <c r="CO53" s="145">
        <f t="shared" si="47"/>
        <v>0</v>
      </c>
      <c r="CP53" s="145">
        <f t="shared" si="47"/>
        <v>0</v>
      </c>
      <c r="CQ53" s="145"/>
      <c r="CR53" s="145"/>
      <c r="CS53" s="145"/>
      <c r="CT53" s="145"/>
      <c r="CU53" s="145"/>
      <c r="CV53" s="145"/>
      <c r="CW53" s="145"/>
      <c r="CX53" s="145"/>
      <c r="CY53" s="77" t="e">
        <f>AH53+#REF!+BG53+BQ53+BV53</f>
        <v>#REF!</v>
      </c>
    </row>
    <row r="54" spans="2:103" s="31" customFormat="1" ht="14.15" hidden="1" customHeight="1">
      <c r="B54" s="228">
        <f t="shared" si="22"/>
        <v>45150</v>
      </c>
      <c r="C54" s="145">
        <f t="shared" si="23"/>
        <v>0</v>
      </c>
      <c r="D54" s="145"/>
      <c r="E54" s="145"/>
      <c r="F54" s="145"/>
      <c r="G54" s="145">
        <f t="shared" si="48"/>
        <v>0</v>
      </c>
      <c r="H54" s="145">
        <f t="shared" si="48"/>
        <v>0</v>
      </c>
      <c r="I54" s="145">
        <f t="shared" si="48"/>
        <v>0</v>
      </c>
      <c r="J54" s="145">
        <f t="shared" si="48"/>
        <v>0</v>
      </c>
      <c r="K54" s="145">
        <f t="shared" si="48"/>
        <v>0</v>
      </c>
      <c r="L54" s="145">
        <f t="shared" si="25"/>
        <v>0</v>
      </c>
      <c r="M54" s="145">
        <f t="shared" si="26"/>
        <v>0</v>
      </c>
      <c r="N54" s="145"/>
      <c r="O54" s="145">
        <f t="shared" si="26"/>
        <v>0</v>
      </c>
      <c r="P54" s="145"/>
      <c r="Q54" s="145">
        <f t="shared" si="26"/>
        <v>0</v>
      </c>
      <c r="R54" s="145"/>
      <c r="S54" s="145">
        <f t="shared" si="49"/>
        <v>0</v>
      </c>
      <c r="T54" s="145">
        <f t="shared" si="49"/>
        <v>0</v>
      </c>
      <c r="U54" s="145">
        <f t="shared" si="49"/>
        <v>0</v>
      </c>
      <c r="V54" s="145">
        <f t="shared" si="49"/>
        <v>0</v>
      </c>
      <c r="W54" s="145">
        <f t="shared" si="49"/>
        <v>0</v>
      </c>
      <c r="X54" s="145">
        <f t="shared" si="49"/>
        <v>0</v>
      </c>
      <c r="Y54" s="145">
        <f t="shared" si="28"/>
        <v>0</v>
      </c>
      <c r="Z54" s="145">
        <f t="shared" si="50"/>
        <v>0</v>
      </c>
      <c r="AA54" s="145">
        <f t="shared" si="50"/>
        <v>0</v>
      </c>
      <c r="AB54" s="145">
        <f t="shared" si="50"/>
        <v>0</v>
      </c>
      <c r="AC54" s="145">
        <f t="shared" si="50"/>
        <v>0</v>
      </c>
      <c r="AD54" s="145">
        <f t="shared" si="50"/>
        <v>0</v>
      </c>
      <c r="AE54" s="145">
        <f t="shared" si="50"/>
        <v>0</v>
      </c>
      <c r="AF54" s="145"/>
      <c r="AG54" s="145">
        <f t="shared" si="30"/>
        <v>0</v>
      </c>
      <c r="AH54" s="145">
        <f t="shared" si="31"/>
        <v>0</v>
      </c>
      <c r="AI54" s="145">
        <f t="shared" si="32"/>
        <v>0</v>
      </c>
      <c r="AJ54" s="145"/>
      <c r="AK54" s="145"/>
      <c r="AL54" s="145"/>
      <c r="AM54" s="145">
        <f t="shared" si="51"/>
        <v>0</v>
      </c>
      <c r="AN54" s="145">
        <f t="shared" si="51"/>
        <v>0</v>
      </c>
      <c r="AO54" s="145">
        <f t="shared" si="51"/>
        <v>0</v>
      </c>
      <c r="AP54" s="145">
        <f t="shared" si="51"/>
        <v>0</v>
      </c>
      <c r="AQ54" s="145">
        <f t="shared" si="51"/>
        <v>0</v>
      </c>
      <c r="AR54" s="145">
        <f t="shared" si="51"/>
        <v>0</v>
      </c>
      <c r="AS54" s="145">
        <f t="shared" si="51"/>
        <v>0</v>
      </c>
      <c r="AT54" s="30">
        <f t="shared" si="34"/>
        <v>0</v>
      </c>
      <c r="AU54" s="145">
        <f t="shared" si="35"/>
        <v>0</v>
      </c>
      <c r="AV54" s="145"/>
      <c r="AW54" s="145"/>
      <c r="AX54" s="145"/>
      <c r="AY54" s="145">
        <f t="shared" si="52"/>
        <v>0</v>
      </c>
      <c r="AZ54" s="145">
        <f t="shared" si="52"/>
        <v>0</v>
      </c>
      <c r="BA54" s="145">
        <f t="shared" si="52"/>
        <v>0</v>
      </c>
      <c r="BB54" s="145">
        <f t="shared" si="52"/>
        <v>0</v>
      </c>
      <c r="BC54" s="145">
        <f t="shared" si="52"/>
        <v>0</v>
      </c>
      <c r="BD54" s="145">
        <f t="shared" si="52"/>
        <v>0</v>
      </c>
      <c r="BE54" s="30">
        <f t="shared" si="37"/>
        <v>0</v>
      </c>
      <c r="BF54" s="30"/>
      <c r="BG54" s="145">
        <f t="shared" si="38"/>
        <v>0</v>
      </c>
      <c r="BH54" s="145">
        <f t="shared" si="38"/>
        <v>0</v>
      </c>
      <c r="BI54" s="145">
        <f t="shared" si="38"/>
        <v>0</v>
      </c>
      <c r="BJ54" s="145">
        <f t="shared" si="38"/>
        <v>0</v>
      </c>
      <c r="BK54" s="145"/>
      <c r="BL54" s="145"/>
      <c r="BM54" s="145">
        <f t="shared" si="39"/>
        <v>0</v>
      </c>
      <c r="BN54" s="145"/>
      <c r="BO54" s="145"/>
      <c r="BP54" s="145">
        <f t="shared" si="53"/>
        <v>0</v>
      </c>
      <c r="BQ54" s="145">
        <f t="shared" si="53"/>
        <v>0</v>
      </c>
      <c r="BR54" s="145">
        <f t="shared" si="53"/>
        <v>0</v>
      </c>
      <c r="BS54" s="145">
        <f t="shared" si="53"/>
        <v>0</v>
      </c>
      <c r="BT54" s="145">
        <f t="shared" si="53"/>
        <v>0</v>
      </c>
      <c r="BU54" s="145">
        <f t="shared" si="53"/>
        <v>0</v>
      </c>
      <c r="BV54" s="145">
        <f t="shared" si="53"/>
        <v>0</v>
      </c>
      <c r="BW54" s="145"/>
      <c r="BX54" s="145"/>
      <c r="BY54" s="145">
        <f t="shared" si="41"/>
        <v>0</v>
      </c>
      <c r="BZ54" s="145"/>
      <c r="CA54" s="145"/>
      <c r="CB54" s="145"/>
      <c r="CC54" s="145"/>
      <c r="CD54" s="145"/>
      <c r="CE54" s="145">
        <f t="shared" si="42"/>
        <v>31690560</v>
      </c>
      <c r="CF54" s="145">
        <f t="shared" si="42"/>
        <v>0</v>
      </c>
      <c r="CG54" s="145">
        <f t="shared" si="42"/>
        <v>0</v>
      </c>
      <c r="CH54" s="145">
        <f t="shared" si="42"/>
        <v>0</v>
      </c>
      <c r="CI54" s="145">
        <f t="shared" si="42"/>
        <v>0</v>
      </c>
      <c r="CJ54" s="145"/>
      <c r="CK54" s="145">
        <f t="shared" si="43"/>
        <v>0</v>
      </c>
      <c r="CL54" s="145">
        <f t="shared" si="45"/>
        <v>0</v>
      </c>
      <c r="CM54" s="145">
        <f t="shared" si="46"/>
        <v>0</v>
      </c>
      <c r="CN54" s="145">
        <f t="shared" si="54"/>
        <v>0</v>
      </c>
      <c r="CO54" s="145">
        <f t="shared" si="47"/>
        <v>0</v>
      </c>
      <c r="CP54" s="145">
        <f t="shared" si="47"/>
        <v>0</v>
      </c>
      <c r="CQ54" s="145"/>
      <c r="CR54" s="145"/>
      <c r="CS54" s="145"/>
      <c r="CT54" s="145"/>
      <c r="CU54" s="145"/>
      <c r="CV54" s="145"/>
      <c r="CW54" s="145"/>
      <c r="CX54" s="145"/>
      <c r="CY54" s="77" t="e">
        <f>AH54+#REF!+BG54+BQ54+BV54</f>
        <v>#REF!</v>
      </c>
    </row>
    <row r="55" spans="2:103" s="31" customFormat="1" ht="14.15" hidden="1" customHeight="1">
      <c r="B55" s="228">
        <f t="shared" si="22"/>
        <v>45151</v>
      </c>
      <c r="C55" s="145">
        <f t="shared" si="23"/>
        <v>0</v>
      </c>
      <c r="D55" s="145"/>
      <c r="E55" s="145"/>
      <c r="F55" s="145"/>
      <c r="G55" s="145">
        <f t="shared" si="48"/>
        <v>0</v>
      </c>
      <c r="H55" s="145">
        <f t="shared" si="48"/>
        <v>0</v>
      </c>
      <c r="I55" s="145">
        <f t="shared" si="48"/>
        <v>0</v>
      </c>
      <c r="J55" s="145">
        <f t="shared" si="48"/>
        <v>0</v>
      </c>
      <c r="K55" s="145">
        <f t="shared" si="48"/>
        <v>0</v>
      </c>
      <c r="L55" s="145">
        <f t="shared" si="25"/>
        <v>0</v>
      </c>
      <c r="M55" s="145">
        <f t="shared" si="26"/>
        <v>0</v>
      </c>
      <c r="N55" s="145"/>
      <c r="O55" s="145">
        <f t="shared" si="26"/>
        <v>0</v>
      </c>
      <c r="P55" s="145"/>
      <c r="Q55" s="145">
        <f t="shared" si="26"/>
        <v>0</v>
      </c>
      <c r="R55" s="145"/>
      <c r="S55" s="145">
        <f t="shared" si="49"/>
        <v>0</v>
      </c>
      <c r="T55" s="145">
        <f t="shared" si="49"/>
        <v>0</v>
      </c>
      <c r="U55" s="145">
        <f t="shared" si="49"/>
        <v>0</v>
      </c>
      <c r="V55" s="145">
        <f t="shared" si="49"/>
        <v>0</v>
      </c>
      <c r="W55" s="145">
        <f t="shared" si="49"/>
        <v>0</v>
      </c>
      <c r="X55" s="145">
        <f t="shared" si="49"/>
        <v>0</v>
      </c>
      <c r="Y55" s="145">
        <f t="shared" si="28"/>
        <v>0</v>
      </c>
      <c r="Z55" s="145">
        <f t="shared" si="50"/>
        <v>0</v>
      </c>
      <c r="AA55" s="145">
        <f t="shared" si="50"/>
        <v>0</v>
      </c>
      <c r="AB55" s="145">
        <f t="shared" si="50"/>
        <v>0</v>
      </c>
      <c r="AC55" s="145">
        <f t="shared" si="50"/>
        <v>0</v>
      </c>
      <c r="AD55" s="145">
        <f t="shared" si="50"/>
        <v>0</v>
      </c>
      <c r="AE55" s="145">
        <f t="shared" si="50"/>
        <v>0</v>
      </c>
      <c r="AF55" s="145"/>
      <c r="AG55" s="145">
        <f t="shared" si="30"/>
        <v>0</v>
      </c>
      <c r="AH55" s="145">
        <f t="shared" si="31"/>
        <v>0</v>
      </c>
      <c r="AI55" s="145">
        <f t="shared" si="32"/>
        <v>0</v>
      </c>
      <c r="AJ55" s="145"/>
      <c r="AK55" s="145"/>
      <c r="AL55" s="145"/>
      <c r="AM55" s="145">
        <f t="shared" si="51"/>
        <v>0</v>
      </c>
      <c r="AN55" s="145">
        <f t="shared" si="51"/>
        <v>0</v>
      </c>
      <c r="AO55" s="145">
        <f t="shared" si="51"/>
        <v>0</v>
      </c>
      <c r="AP55" s="145">
        <f t="shared" si="51"/>
        <v>0</v>
      </c>
      <c r="AQ55" s="145">
        <f t="shared" si="51"/>
        <v>0</v>
      </c>
      <c r="AR55" s="145">
        <f t="shared" si="51"/>
        <v>0</v>
      </c>
      <c r="AS55" s="145">
        <f t="shared" si="51"/>
        <v>0</v>
      </c>
      <c r="AT55" s="30">
        <f t="shared" si="34"/>
        <v>0</v>
      </c>
      <c r="AU55" s="145">
        <f t="shared" si="35"/>
        <v>0</v>
      </c>
      <c r="AV55" s="145"/>
      <c r="AW55" s="145"/>
      <c r="AX55" s="145"/>
      <c r="AY55" s="145">
        <f t="shared" si="52"/>
        <v>0</v>
      </c>
      <c r="AZ55" s="145">
        <f t="shared" si="52"/>
        <v>0</v>
      </c>
      <c r="BA55" s="145">
        <f t="shared" si="52"/>
        <v>0</v>
      </c>
      <c r="BB55" s="145">
        <f t="shared" si="52"/>
        <v>0</v>
      </c>
      <c r="BC55" s="145">
        <f t="shared" si="52"/>
        <v>0</v>
      </c>
      <c r="BD55" s="145">
        <f t="shared" si="52"/>
        <v>0</v>
      </c>
      <c r="BE55" s="30">
        <f t="shared" si="37"/>
        <v>0</v>
      </c>
      <c r="BF55" s="30"/>
      <c r="BG55" s="145">
        <f t="shared" si="38"/>
        <v>0</v>
      </c>
      <c r="BH55" s="145">
        <f t="shared" si="38"/>
        <v>0</v>
      </c>
      <c r="BI55" s="145">
        <f t="shared" si="38"/>
        <v>0</v>
      </c>
      <c r="BJ55" s="145">
        <f t="shared" si="38"/>
        <v>0</v>
      </c>
      <c r="BK55" s="145"/>
      <c r="BL55" s="145"/>
      <c r="BM55" s="145">
        <f t="shared" si="39"/>
        <v>0</v>
      </c>
      <c r="BN55" s="145"/>
      <c r="BO55" s="145"/>
      <c r="BP55" s="145">
        <f t="shared" si="53"/>
        <v>0</v>
      </c>
      <c r="BQ55" s="145">
        <f t="shared" si="53"/>
        <v>0</v>
      </c>
      <c r="BR55" s="145">
        <f t="shared" si="53"/>
        <v>0</v>
      </c>
      <c r="BS55" s="145">
        <f t="shared" si="53"/>
        <v>0</v>
      </c>
      <c r="BT55" s="145">
        <f t="shared" si="53"/>
        <v>0</v>
      </c>
      <c r="BU55" s="145">
        <f t="shared" si="53"/>
        <v>0</v>
      </c>
      <c r="BV55" s="145">
        <f t="shared" si="53"/>
        <v>0</v>
      </c>
      <c r="BW55" s="145"/>
      <c r="BX55" s="145"/>
      <c r="BY55" s="145">
        <f t="shared" si="41"/>
        <v>0</v>
      </c>
      <c r="BZ55" s="145"/>
      <c r="CA55" s="145"/>
      <c r="CB55" s="145"/>
      <c r="CC55" s="145"/>
      <c r="CD55" s="145"/>
      <c r="CE55" s="145">
        <f t="shared" si="42"/>
        <v>29930880</v>
      </c>
      <c r="CF55" s="145">
        <f t="shared" si="42"/>
        <v>0</v>
      </c>
      <c r="CG55" s="145">
        <f t="shared" si="42"/>
        <v>0</v>
      </c>
      <c r="CH55" s="145">
        <f t="shared" si="42"/>
        <v>0</v>
      </c>
      <c r="CI55" s="145">
        <f t="shared" si="42"/>
        <v>0</v>
      </c>
      <c r="CJ55" s="145"/>
      <c r="CK55" s="145">
        <f t="shared" si="43"/>
        <v>0</v>
      </c>
      <c r="CL55" s="145">
        <f t="shared" si="45"/>
        <v>0</v>
      </c>
      <c r="CM55" s="145">
        <f t="shared" si="46"/>
        <v>0</v>
      </c>
      <c r="CN55" s="145">
        <f t="shared" si="54"/>
        <v>0</v>
      </c>
      <c r="CO55" s="145">
        <f t="shared" si="47"/>
        <v>0</v>
      </c>
      <c r="CP55" s="145">
        <f t="shared" si="47"/>
        <v>0</v>
      </c>
      <c r="CQ55" s="145"/>
      <c r="CR55" s="145"/>
      <c r="CS55" s="145"/>
      <c r="CT55" s="145"/>
      <c r="CU55" s="145"/>
      <c r="CV55" s="145"/>
      <c r="CW55" s="145"/>
      <c r="CX55" s="145"/>
      <c r="CY55" s="77" t="e">
        <f>AH55+#REF!+BG55+BQ55+BV55</f>
        <v>#REF!</v>
      </c>
    </row>
    <row r="56" spans="2:103" s="31" customFormat="1" ht="14.15" hidden="1" customHeight="1">
      <c r="B56" s="228">
        <f t="shared" si="22"/>
        <v>45152</v>
      </c>
      <c r="C56" s="145">
        <f t="shared" si="23"/>
        <v>0</v>
      </c>
      <c r="D56" s="145"/>
      <c r="E56" s="145"/>
      <c r="F56" s="145"/>
      <c r="G56" s="145">
        <f t="shared" si="48"/>
        <v>0</v>
      </c>
      <c r="H56" s="145">
        <f t="shared" si="48"/>
        <v>0</v>
      </c>
      <c r="I56" s="145">
        <f t="shared" si="48"/>
        <v>0</v>
      </c>
      <c r="J56" s="145">
        <f t="shared" si="48"/>
        <v>0</v>
      </c>
      <c r="K56" s="145">
        <f t="shared" si="48"/>
        <v>0</v>
      </c>
      <c r="L56" s="145">
        <f t="shared" si="25"/>
        <v>0</v>
      </c>
      <c r="M56" s="145">
        <f t="shared" si="26"/>
        <v>0</v>
      </c>
      <c r="N56" s="145"/>
      <c r="O56" s="145">
        <f t="shared" si="26"/>
        <v>0</v>
      </c>
      <c r="P56" s="145"/>
      <c r="Q56" s="145">
        <f t="shared" si="26"/>
        <v>0</v>
      </c>
      <c r="R56" s="145"/>
      <c r="S56" s="145">
        <f t="shared" si="49"/>
        <v>0</v>
      </c>
      <c r="T56" s="145">
        <f t="shared" si="49"/>
        <v>0</v>
      </c>
      <c r="U56" s="145">
        <f t="shared" si="49"/>
        <v>0</v>
      </c>
      <c r="V56" s="145">
        <f t="shared" si="49"/>
        <v>0</v>
      </c>
      <c r="W56" s="145">
        <f t="shared" si="49"/>
        <v>0</v>
      </c>
      <c r="X56" s="145">
        <f t="shared" si="49"/>
        <v>0</v>
      </c>
      <c r="Y56" s="145">
        <f t="shared" si="28"/>
        <v>0</v>
      </c>
      <c r="Z56" s="145">
        <f t="shared" si="50"/>
        <v>0</v>
      </c>
      <c r="AA56" s="145">
        <f t="shared" si="50"/>
        <v>0</v>
      </c>
      <c r="AB56" s="145">
        <f t="shared" si="50"/>
        <v>0</v>
      </c>
      <c r="AC56" s="145">
        <f t="shared" si="50"/>
        <v>0</v>
      </c>
      <c r="AD56" s="145">
        <f t="shared" si="50"/>
        <v>0</v>
      </c>
      <c r="AE56" s="145">
        <f t="shared" si="50"/>
        <v>0</v>
      </c>
      <c r="AF56" s="145"/>
      <c r="AG56" s="145">
        <f t="shared" si="30"/>
        <v>0</v>
      </c>
      <c r="AH56" s="145">
        <f t="shared" si="31"/>
        <v>0</v>
      </c>
      <c r="AI56" s="145">
        <f t="shared" si="32"/>
        <v>0</v>
      </c>
      <c r="AJ56" s="145"/>
      <c r="AK56" s="145"/>
      <c r="AL56" s="145"/>
      <c r="AM56" s="145">
        <f t="shared" si="51"/>
        <v>0</v>
      </c>
      <c r="AN56" s="145">
        <f t="shared" si="51"/>
        <v>0</v>
      </c>
      <c r="AO56" s="145">
        <f t="shared" si="51"/>
        <v>0</v>
      </c>
      <c r="AP56" s="145">
        <f t="shared" si="51"/>
        <v>0</v>
      </c>
      <c r="AQ56" s="145">
        <f t="shared" si="51"/>
        <v>0</v>
      </c>
      <c r="AR56" s="145">
        <f t="shared" si="51"/>
        <v>0</v>
      </c>
      <c r="AS56" s="145">
        <f t="shared" si="51"/>
        <v>0</v>
      </c>
      <c r="AT56" s="30">
        <f t="shared" si="34"/>
        <v>0</v>
      </c>
      <c r="AU56" s="145">
        <f t="shared" si="35"/>
        <v>0</v>
      </c>
      <c r="AV56" s="145"/>
      <c r="AW56" s="145"/>
      <c r="AX56" s="145"/>
      <c r="AY56" s="145">
        <f t="shared" si="52"/>
        <v>0</v>
      </c>
      <c r="AZ56" s="145">
        <f t="shared" si="52"/>
        <v>0</v>
      </c>
      <c r="BA56" s="145">
        <f t="shared" si="52"/>
        <v>0</v>
      </c>
      <c r="BB56" s="145">
        <f t="shared" si="52"/>
        <v>0</v>
      </c>
      <c r="BC56" s="145">
        <f t="shared" si="52"/>
        <v>0</v>
      </c>
      <c r="BD56" s="145">
        <f t="shared" si="52"/>
        <v>0</v>
      </c>
      <c r="BE56" s="30">
        <f t="shared" si="37"/>
        <v>0</v>
      </c>
      <c r="BF56" s="30"/>
      <c r="BG56" s="145">
        <f t="shared" si="38"/>
        <v>0</v>
      </c>
      <c r="BH56" s="145">
        <f t="shared" si="38"/>
        <v>0</v>
      </c>
      <c r="BI56" s="145">
        <f t="shared" si="38"/>
        <v>0</v>
      </c>
      <c r="BJ56" s="145">
        <f t="shared" si="38"/>
        <v>0</v>
      </c>
      <c r="BK56" s="145"/>
      <c r="BL56" s="145"/>
      <c r="BM56" s="145">
        <f t="shared" si="39"/>
        <v>0</v>
      </c>
      <c r="BN56" s="145"/>
      <c r="BO56" s="145"/>
      <c r="BP56" s="145">
        <f t="shared" si="53"/>
        <v>0</v>
      </c>
      <c r="BQ56" s="145">
        <f t="shared" si="53"/>
        <v>0</v>
      </c>
      <c r="BR56" s="145">
        <f t="shared" si="53"/>
        <v>0</v>
      </c>
      <c r="BS56" s="145">
        <f t="shared" si="53"/>
        <v>0</v>
      </c>
      <c r="BT56" s="145">
        <f t="shared" si="53"/>
        <v>0</v>
      </c>
      <c r="BU56" s="145">
        <f t="shared" si="53"/>
        <v>0</v>
      </c>
      <c r="BV56" s="145">
        <f t="shared" si="53"/>
        <v>0</v>
      </c>
      <c r="BW56" s="145"/>
      <c r="BX56" s="145"/>
      <c r="BY56" s="145">
        <f t="shared" si="41"/>
        <v>0</v>
      </c>
      <c r="BZ56" s="145"/>
      <c r="CA56" s="145"/>
      <c r="CB56" s="145"/>
      <c r="CC56" s="145"/>
      <c r="CD56" s="145"/>
      <c r="CE56" s="145">
        <f t="shared" si="42"/>
        <v>29762400</v>
      </c>
      <c r="CF56" s="145">
        <f t="shared" si="42"/>
        <v>0</v>
      </c>
      <c r="CG56" s="145">
        <f t="shared" si="42"/>
        <v>0</v>
      </c>
      <c r="CH56" s="145">
        <f t="shared" si="42"/>
        <v>0</v>
      </c>
      <c r="CI56" s="145">
        <f t="shared" si="42"/>
        <v>0</v>
      </c>
      <c r="CJ56" s="145"/>
      <c r="CK56" s="145">
        <f t="shared" si="43"/>
        <v>0</v>
      </c>
      <c r="CL56" s="145">
        <f t="shared" si="45"/>
        <v>0</v>
      </c>
      <c r="CM56" s="145">
        <f t="shared" si="46"/>
        <v>0</v>
      </c>
      <c r="CN56" s="145">
        <f t="shared" si="54"/>
        <v>0</v>
      </c>
      <c r="CO56" s="145">
        <f t="shared" si="47"/>
        <v>0</v>
      </c>
      <c r="CP56" s="145">
        <f t="shared" si="47"/>
        <v>0</v>
      </c>
      <c r="CQ56" s="145"/>
      <c r="CR56" s="145"/>
      <c r="CS56" s="145"/>
      <c r="CT56" s="145"/>
      <c r="CU56" s="145"/>
      <c r="CV56" s="145"/>
      <c r="CW56" s="145"/>
      <c r="CX56" s="145"/>
      <c r="CY56" s="77" t="e">
        <f>AH56+#REF!+BG56+BQ56+BV56</f>
        <v>#REF!</v>
      </c>
    </row>
    <row r="57" spans="2:103" s="31" customFormat="1" ht="14.15" hidden="1" customHeight="1">
      <c r="B57" s="228">
        <f t="shared" si="22"/>
        <v>45153</v>
      </c>
      <c r="C57" s="145">
        <f t="shared" si="23"/>
        <v>0</v>
      </c>
      <c r="D57" s="145"/>
      <c r="E57" s="145"/>
      <c r="F57" s="145"/>
      <c r="G57" s="145">
        <f t="shared" si="48"/>
        <v>0</v>
      </c>
      <c r="H57" s="145">
        <f t="shared" si="48"/>
        <v>0</v>
      </c>
      <c r="I57" s="145">
        <f t="shared" si="48"/>
        <v>0</v>
      </c>
      <c r="J57" s="145">
        <f t="shared" si="48"/>
        <v>0</v>
      </c>
      <c r="K57" s="145">
        <f t="shared" si="48"/>
        <v>0</v>
      </c>
      <c r="L57" s="145">
        <f t="shared" si="25"/>
        <v>0</v>
      </c>
      <c r="M57" s="145">
        <f t="shared" si="26"/>
        <v>0</v>
      </c>
      <c r="N57" s="145"/>
      <c r="O57" s="145">
        <f t="shared" si="26"/>
        <v>0</v>
      </c>
      <c r="P57" s="145"/>
      <c r="Q57" s="145">
        <f t="shared" si="26"/>
        <v>0</v>
      </c>
      <c r="R57" s="145"/>
      <c r="S57" s="145">
        <f t="shared" si="49"/>
        <v>0</v>
      </c>
      <c r="T57" s="145">
        <f t="shared" si="49"/>
        <v>0</v>
      </c>
      <c r="U57" s="145">
        <f t="shared" si="49"/>
        <v>0</v>
      </c>
      <c r="V57" s="145">
        <f t="shared" si="49"/>
        <v>0</v>
      </c>
      <c r="W57" s="145">
        <f t="shared" si="49"/>
        <v>0</v>
      </c>
      <c r="X57" s="145">
        <f t="shared" si="49"/>
        <v>0</v>
      </c>
      <c r="Y57" s="145">
        <f t="shared" si="28"/>
        <v>0</v>
      </c>
      <c r="Z57" s="145">
        <f t="shared" si="50"/>
        <v>0</v>
      </c>
      <c r="AA57" s="145">
        <f t="shared" si="50"/>
        <v>0</v>
      </c>
      <c r="AB57" s="145">
        <f t="shared" si="50"/>
        <v>0</v>
      </c>
      <c r="AC57" s="145">
        <f t="shared" si="50"/>
        <v>0</v>
      </c>
      <c r="AD57" s="145">
        <f t="shared" si="50"/>
        <v>0</v>
      </c>
      <c r="AE57" s="145">
        <f t="shared" si="50"/>
        <v>0</v>
      </c>
      <c r="AF57" s="145"/>
      <c r="AG57" s="145">
        <f t="shared" si="30"/>
        <v>0</v>
      </c>
      <c r="AH57" s="145">
        <f t="shared" si="31"/>
        <v>0</v>
      </c>
      <c r="AI57" s="145">
        <f t="shared" si="32"/>
        <v>0</v>
      </c>
      <c r="AJ57" s="145"/>
      <c r="AK57" s="145"/>
      <c r="AL57" s="145"/>
      <c r="AM57" s="145">
        <f t="shared" si="51"/>
        <v>0</v>
      </c>
      <c r="AN57" s="145">
        <f t="shared" si="51"/>
        <v>0</v>
      </c>
      <c r="AO57" s="145">
        <f t="shared" si="51"/>
        <v>0</v>
      </c>
      <c r="AP57" s="145">
        <f t="shared" si="51"/>
        <v>0</v>
      </c>
      <c r="AQ57" s="145">
        <f t="shared" si="51"/>
        <v>0</v>
      </c>
      <c r="AR57" s="145">
        <f t="shared" si="51"/>
        <v>0</v>
      </c>
      <c r="AS57" s="145">
        <f t="shared" si="51"/>
        <v>0</v>
      </c>
      <c r="AT57" s="30">
        <f t="shared" si="34"/>
        <v>0</v>
      </c>
      <c r="AU57" s="145">
        <f t="shared" si="35"/>
        <v>0</v>
      </c>
      <c r="AV57" s="145"/>
      <c r="AW57" s="145"/>
      <c r="AX57" s="145"/>
      <c r="AY57" s="145">
        <f t="shared" si="52"/>
        <v>0</v>
      </c>
      <c r="AZ57" s="145">
        <f t="shared" si="52"/>
        <v>0</v>
      </c>
      <c r="BA57" s="145">
        <f t="shared" si="52"/>
        <v>0</v>
      </c>
      <c r="BB57" s="145">
        <f t="shared" si="52"/>
        <v>0</v>
      </c>
      <c r="BC57" s="145">
        <f t="shared" si="52"/>
        <v>0</v>
      </c>
      <c r="BD57" s="145">
        <f t="shared" si="52"/>
        <v>0</v>
      </c>
      <c r="BE57" s="30">
        <f t="shared" si="37"/>
        <v>0</v>
      </c>
      <c r="BF57" s="30"/>
      <c r="BG57" s="145">
        <f t="shared" si="38"/>
        <v>0</v>
      </c>
      <c r="BH57" s="145">
        <f t="shared" si="38"/>
        <v>0</v>
      </c>
      <c r="BI57" s="145">
        <f t="shared" si="38"/>
        <v>0</v>
      </c>
      <c r="BJ57" s="145">
        <f t="shared" si="38"/>
        <v>0</v>
      </c>
      <c r="BK57" s="145"/>
      <c r="BL57" s="145"/>
      <c r="BM57" s="145">
        <f t="shared" si="39"/>
        <v>0</v>
      </c>
      <c r="BN57" s="145"/>
      <c r="BO57" s="145"/>
      <c r="BP57" s="145">
        <f t="shared" si="53"/>
        <v>0</v>
      </c>
      <c r="BQ57" s="145">
        <f t="shared" si="53"/>
        <v>0</v>
      </c>
      <c r="BR57" s="145">
        <f t="shared" si="53"/>
        <v>0</v>
      </c>
      <c r="BS57" s="145">
        <f t="shared" si="53"/>
        <v>0</v>
      </c>
      <c r="BT57" s="145">
        <f t="shared" si="53"/>
        <v>0</v>
      </c>
      <c r="BU57" s="145">
        <f t="shared" si="53"/>
        <v>0</v>
      </c>
      <c r="BV57" s="145">
        <f t="shared" si="53"/>
        <v>0</v>
      </c>
      <c r="BW57" s="145"/>
      <c r="BX57" s="145"/>
      <c r="BY57" s="145">
        <f t="shared" si="41"/>
        <v>0</v>
      </c>
      <c r="BZ57" s="145"/>
      <c r="CA57" s="145"/>
      <c r="CB57" s="145"/>
      <c r="CC57" s="145"/>
      <c r="CD57" s="145"/>
      <c r="CE57" s="145">
        <f t="shared" si="42"/>
        <v>26342400</v>
      </c>
      <c r="CF57" s="145">
        <f t="shared" si="42"/>
        <v>0</v>
      </c>
      <c r="CG57" s="145">
        <f t="shared" si="42"/>
        <v>0</v>
      </c>
      <c r="CH57" s="145">
        <f t="shared" si="42"/>
        <v>0</v>
      </c>
      <c r="CI57" s="145">
        <f t="shared" si="42"/>
        <v>0</v>
      </c>
      <c r="CJ57" s="145"/>
      <c r="CK57" s="145">
        <f t="shared" si="43"/>
        <v>0</v>
      </c>
      <c r="CL57" s="145">
        <f t="shared" si="45"/>
        <v>0</v>
      </c>
      <c r="CM57" s="145">
        <f t="shared" si="46"/>
        <v>0</v>
      </c>
      <c r="CN57" s="145">
        <f t="shared" si="54"/>
        <v>0</v>
      </c>
      <c r="CO57" s="145">
        <f t="shared" si="47"/>
        <v>0</v>
      </c>
      <c r="CP57" s="145">
        <f t="shared" si="47"/>
        <v>0</v>
      </c>
      <c r="CQ57" s="145"/>
      <c r="CR57" s="145"/>
      <c r="CS57" s="145"/>
      <c r="CT57" s="145"/>
      <c r="CU57" s="145"/>
      <c r="CV57" s="145"/>
      <c r="CW57" s="145"/>
      <c r="CX57" s="145"/>
      <c r="CY57" s="77" t="e">
        <f>AH57+#REF!+BG57+BQ57+BV57</f>
        <v>#REF!</v>
      </c>
    </row>
    <row r="58" spans="2:103" s="31" customFormat="1" ht="14.15" hidden="1" customHeight="1">
      <c r="B58" s="228">
        <f t="shared" si="22"/>
        <v>45154</v>
      </c>
      <c r="C58" s="145">
        <f t="shared" si="23"/>
        <v>0</v>
      </c>
      <c r="D58" s="145"/>
      <c r="E58" s="145"/>
      <c r="F58" s="145"/>
      <c r="G58" s="145">
        <f t="shared" si="48"/>
        <v>0</v>
      </c>
      <c r="H58" s="145">
        <f t="shared" si="48"/>
        <v>0</v>
      </c>
      <c r="I58" s="145">
        <f t="shared" si="48"/>
        <v>0</v>
      </c>
      <c r="J58" s="145">
        <f t="shared" si="48"/>
        <v>0</v>
      </c>
      <c r="K58" s="145">
        <f t="shared" si="48"/>
        <v>0</v>
      </c>
      <c r="L58" s="145">
        <f t="shared" si="25"/>
        <v>0</v>
      </c>
      <c r="M58" s="145">
        <f t="shared" si="26"/>
        <v>0</v>
      </c>
      <c r="N58" s="145"/>
      <c r="O58" s="145">
        <f t="shared" si="26"/>
        <v>0</v>
      </c>
      <c r="P58" s="145"/>
      <c r="Q58" s="145">
        <f t="shared" si="26"/>
        <v>0</v>
      </c>
      <c r="R58" s="145"/>
      <c r="S58" s="145">
        <f t="shared" si="49"/>
        <v>0</v>
      </c>
      <c r="T58" s="145">
        <f t="shared" si="49"/>
        <v>0</v>
      </c>
      <c r="U58" s="145">
        <f t="shared" si="49"/>
        <v>0</v>
      </c>
      <c r="V58" s="145">
        <f t="shared" si="49"/>
        <v>0</v>
      </c>
      <c r="W58" s="145">
        <f t="shared" si="49"/>
        <v>0</v>
      </c>
      <c r="X58" s="145">
        <f t="shared" si="49"/>
        <v>0</v>
      </c>
      <c r="Y58" s="145">
        <f t="shared" si="28"/>
        <v>0</v>
      </c>
      <c r="Z58" s="145">
        <f t="shared" si="50"/>
        <v>0</v>
      </c>
      <c r="AA58" s="145">
        <f t="shared" si="50"/>
        <v>0</v>
      </c>
      <c r="AB58" s="145">
        <f t="shared" si="50"/>
        <v>0</v>
      </c>
      <c r="AC58" s="145">
        <f t="shared" si="50"/>
        <v>0</v>
      </c>
      <c r="AD58" s="145">
        <f t="shared" si="50"/>
        <v>0</v>
      </c>
      <c r="AE58" s="145">
        <f t="shared" si="50"/>
        <v>0</v>
      </c>
      <c r="AF58" s="145"/>
      <c r="AG58" s="145">
        <f t="shared" si="30"/>
        <v>0</v>
      </c>
      <c r="AH58" s="145">
        <f t="shared" si="31"/>
        <v>0</v>
      </c>
      <c r="AI58" s="145">
        <f t="shared" si="32"/>
        <v>0</v>
      </c>
      <c r="AJ58" s="145"/>
      <c r="AK58" s="145"/>
      <c r="AL58" s="145"/>
      <c r="AM58" s="145">
        <f t="shared" si="51"/>
        <v>0</v>
      </c>
      <c r="AN58" s="145">
        <f t="shared" si="51"/>
        <v>0</v>
      </c>
      <c r="AO58" s="145">
        <f t="shared" si="51"/>
        <v>0</v>
      </c>
      <c r="AP58" s="145">
        <f t="shared" si="51"/>
        <v>0</v>
      </c>
      <c r="AQ58" s="145">
        <f t="shared" si="51"/>
        <v>0</v>
      </c>
      <c r="AR58" s="145">
        <f t="shared" si="51"/>
        <v>0</v>
      </c>
      <c r="AS58" s="145">
        <f t="shared" si="51"/>
        <v>0</v>
      </c>
      <c r="AT58" s="30">
        <f t="shared" si="34"/>
        <v>0</v>
      </c>
      <c r="AU58" s="145">
        <f t="shared" si="35"/>
        <v>0</v>
      </c>
      <c r="AV58" s="145"/>
      <c r="AW58" s="145"/>
      <c r="AX58" s="145"/>
      <c r="AY58" s="145">
        <f t="shared" si="52"/>
        <v>0</v>
      </c>
      <c r="AZ58" s="145">
        <f t="shared" si="52"/>
        <v>0</v>
      </c>
      <c r="BA58" s="145">
        <f t="shared" si="52"/>
        <v>0</v>
      </c>
      <c r="BB58" s="145">
        <f t="shared" si="52"/>
        <v>0</v>
      </c>
      <c r="BC58" s="145">
        <f t="shared" si="52"/>
        <v>0</v>
      </c>
      <c r="BD58" s="145">
        <f t="shared" si="52"/>
        <v>0</v>
      </c>
      <c r="BE58" s="30">
        <f t="shared" si="37"/>
        <v>0</v>
      </c>
      <c r="BF58" s="30"/>
      <c r="BG58" s="145">
        <f t="shared" si="38"/>
        <v>0</v>
      </c>
      <c r="BH58" s="145">
        <f t="shared" si="38"/>
        <v>0</v>
      </c>
      <c r="BI58" s="145">
        <f t="shared" si="38"/>
        <v>0</v>
      </c>
      <c r="BJ58" s="145">
        <f t="shared" si="38"/>
        <v>0</v>
      </c>
      <c r="BK58" s="145"/>
      <c r="BL58" s="145"/>
      <c r="BM58" s="145">
        <f t="shared" si="39"/>
        <v>0</v>
      </c>
      <c r="BN58" s="145"/>
      <c r="BO58" s="145"/>
      <c r="BP58" s="145">
        <f t="shared" si="53"/>
        <v>0</v>
      </c>
      <c r="BQ58" s="145">
        <f t="shared" si="53"/>
        <v>0</v>
      </c>
      <c r="BR58" s="145">
        <f t="shared" si="53"/>
        <v>0</v>
      </c>
      <c r="BS58" s="145">
        <f t="shared" si="53"/>
        <v>0</v>
      </c>
      <c r="BT58" s="145">
        <f t="shared" si="53"/>
        <v>0</v>
      </c>
      <c r="BU58" s="145">
        <f t="shared" si="53"/>
        <v>0</v>
      </c>
      <c r="BV58" s="145">
        <f t="shared" si="53"/>
        <v>0</v>
      </c>
      <c r="BW58" s="145"/>
      <c r="BX58" s="145"/>
      <c r="BY58" s="145">
        <f t="shared" si="41"/>
        <v>0</v>
      </c>
      <c r="BZ58" s="145"/>
      <c r="CA58" s="145"/>
      <c r="CB58" s="145"/>
      <c r="CC58" s="145"/>
      <c r="CD58" s="145"/>
      <c r="CE58" s="145">
        <f t="shared" si="42"/>
        <v>28507200</v>
      </c>
      <c r="CF58" s="145">
        <f t="shared" si="42"/>
        <v>0</v>
      </c>
      <c r="CG58" s="145">
        <f t="shared" si="42"/>
        <v>0</v>
      </c>
      <c r="CH58" s="145">
        <f t="shared" si="42"/>
        <v>0</v>
      </c>
      <c r="CI58" s="145">
        <f t="shared" si="42"/>
        <v>0</v>
      </c>
      <c r="CJ58" s="145"/>
      <c r="CK58" s="145">
        <f t="shared" si="43"/>
        <v>0</v>
      </c>
      <c r="CL58" s="145">
        <f t="shared" si="45"/>
        <v>0</v>
      </c>
      <c r="CM58" s="145">
        <f t="shared" si="46"/>
        <v>0</v>
      </c>
      <c r="CN58" s="145">
        <f t="shared" si="54"/>
        <v>0</v>
      </c>
      <c r="CO58" s="145">
        <f t="shared" si="47"/>
        <v>0</v>
      </c>
      <c r="CP58" s="145">
        <f t="shared" si="47"/>
        <v>0</v>
      </c>
      <c r="CQ58" s="145"/>
      <c r="CR58" s="145"/>
      <c r="CS58" s="145"/>
      <c r="CT58" s="145"/>
      <c r="CU58" s="145"/>
      <c r="CV58" s="145"/>
      <c r="CW58" s="145"/>
      <c r="CX58" s="145"/>
      <c r="CY58" s="77" t="e">
        <f>AH58+#REF!+BG58+BQ58+BV58</f>
        <v>#REF!</v>
      </c>
    </row>
    <row r="59" spans="2:103" s="31" customFormat="1" ht="14.15" hidden="1" customHeight="1">
      <c r="B59" s="228">
        <f t="shared" si="22"/>
        <v>45155</v>
      </c>
      <c r="C59" s="145">
        <f t="shared" si="23"/>
        <v>0</v>
      </c>
      <c r="D59" s="145"/>
      <c r="E59" s="145"/>
      <c r="F59" s="145"/>
      <c r="G59" s="145">
        <f t="shared" si="48"/>
        <v>0</v>
      </c>
      <c r="H59" s="145">
        <f t="shared" si="48"/>
        <v>0</v>
      </c>
      <c r="I59" s="145">
        <f t="shared" si="48"/>
        <v>0</v>
      </c>
      <c r="J59" s="145">
        <f t="shared" si="48"/>
        <v>0</v>
      </c>
      <c r="K59" s="145">
        <f t="shared" si="48"/>
        <v>0</v>
      </c>
      <c r="L59" s="145">
        <f t="shared" si="25"/>
        <v>0</v>
      </c>
      <c r="M59" s="145">
        <f t="shared" si="26"/>
        <v>0</v>
      </c>
      <c r="N59" s="145"/>
      <c r="O59" s="145">
        <f t="shared" si="26"/>
        <v>0</v>
      </c>
      <c r="P59" s="145"/>
      <c r="Q59" s="145">
        <f t="shared" si="26"/>
        <v>0</v>
      </c>
      <c r="R59" s="145"/>
      <c r="S59" s="145">
        <f t="shared" si="49"/>
        <v>0</v>
      </c>
      <c r="T59" s="145">
        <f t="shared" si="49"/>
        <v>0</v>
      </c>
      <c r="U59" s="145">
        <f t="shared" si="49"/>
        <v>0</v>
      </c>
      <c r="V59" s="145">
        <f t="shared" si="49"/>
        <v>0</v>
      </c>
      <c r="W59" s="145">
        <f t="shared" si="49"/>
        <v>0</v>
      </c>
      <c r="X59" s="145">
        <f t="shared" si="49"/>
        <v>0</v>
      </c>
      <c r="Y59" s="145">
        <f t="shared" si="28"/>
        <v>0</v>
      </c>
      <c r="Z59" s="145">
        <f t="shared" si="50"/>
        <v>0</v>
      </c>
      <c r="AA59" s="145">
        <f t="shared" si="50"/>
        <v>0</v>
      </c>
      <c r="AB59" s="145">
        <f t="shared" si="50"/>
        <v>0</v>
      </c>
      <c r="AC59" s="145">
        <f t="shared" si="50"/>
        <v>0</v>
      </c>
      <c r="AD59" s="145">
        <f t="shared" si="50"/>
        <v>0</v>
      </c>
      <c r="AE59" s="145">
        <f t="shared" si="50"/>
        <v>0</v>
      </c>
      <c r="AF59" s="145"/>
      <c r="AG59" s="145">
        <f t="shared" si="30"/>
        <v>0</v>
      </c>
      <c r="AH59" s="145">
        <f t="shared" si="31"/>
        <v>0</v>
      </c>
      <c r="AI59" s="145">
        <f t="shared" si="32"/>
        <v>0</v>
      </c>
      <c r="AJ59" s="145"/>
      <c r="AK59" s="145"/>
      <c r="AL59" s="145"/>
      <c r="AM59" s="145">
        <f t="shared" si="51"/>
        <v>0</v>
      </c>
      <c r="AN59" s="145">
        <f t="shared" si="51"/>
        <v>0</v>
      </c>
      <c r="AO59" s="145">
        <f t="shared" si="51"/>
        <v>0</v>
      </c>
      <c r="AP59" s="145">
        <f t="shared" si="51"/>
        <v>0</v>
      </c>
      <c r="AQ59" s="145">
        <f t="shared" si="51"/>
        <v>0</v>
      </c>
      <c r="AR59" s="145">
        <f t="shared" si="51"/>
        <v>0</v>
      </c>
      <c r="AS59" s="145">
        <f t="shared" si="51"/>
        <v>0</v>
      </c>
      <c r="AT59" s="30">
        <f t="shared" si="34"/>
        <v>0</v>
      </c>
      <c r="AU59" s="145">
        <f t="shared" si="35"/>
        <v>0</v>
      </c>
      <c r="AV59" s="145"/>
      <c r="AW59" s="145"/>
      <c r="AX59" s="145"/>
      <c r="AY59" s="145">
        <f t="shared" si="52"/>
        <v>0</v>
      </c>
      <c r="AZ59" s="145">
        <f t="shared" si="52"/>
        <v>0</v>
      </c>
      <c r="BA59" s="145">
        <f t="shared" si="52"/>
        <v>0</v>
      </c>
      <c r="BB59" s="145">
        <f t="shared" si="52"/>
        <v>0</v>
      </c>
      <c r="BC59" s="145">
        <f t="shared" si="52"/>
        <v>0</v>
      </c>
      <c r="BD59" s="145">
        <f t="shared" si="52"/>
        <v>0</v>
      </c>
      <c r="BE59" s="30">
        <f t="shared" si="37"/>
        <v>0</v>
      </c>
      <c r="BF59" s="30"/>
      <c r="BG59" s="145">
        <f t="shared" si="38"/>
        <v>0</v>
      </c>
      <c r="BH59" s="145">
        <f t="shared" si="38"/>
        <v>0</v>
      </c>
      <c r="BI59" s="145">
        <f t="shared" si="38"/>
        <v>0</v>
      </c>
      <c r="BJ59" s="145">
        <f t="shared" si="38"/>
        <v>0</v>
      </c>
      <c r="BK59" s="145"/>
      <c r="BL59" s="145"/>
      <c r="BM59" s="145">
        <f t="shared" si="39"/>
        <v>0</v>
      </c>
      <c r="BN59" s="145"/>
      <c r="BO59" s="145"/>
      <c r="BP59" s="145">
        <f t="shared" si="53"/>
        <v>0</v>
      </c>
      <c r="BQ59" s="145">
        <f t="shared" si="53"/>
        <v>0</v>
      </c>
      <c r="BR59" s="145">
        <f t="shared" si="53"/>
        <v>0</v>
      </c>
      <c r="BS59" s="145">
        <f t="shared" si="53"/>
        <v>0</v>
      </c>
      <c r="BT59" s="145">
        <f t="shared" si="53"/>
        <v>0</v>
      </c>
      <c r="BU59" s="145">
        <f t="shared" si="53"/>
        <v>0</v>
      </c>
      <c r="BV59" s="145">
        <f t="shared" si="53"/>
        <v>0</v>
      </c>
      <c r="BW59" s="145"/>
      <c r="BX59" s="145"/>
      <c r="BY59" s="145">
        <f t="shared" si="41"/>
        <v>0</v>
      </c>
      <c r="BZ59" s="145"/>
      <c r="CA59" s="145"/>
      <c r="CB59" s="145"/>
      <c r="CC59" s="145"/>
      <c r="CD59" s="145"/>
      <c r="CE59" s="145">
        <f t="shared" si="42"/>
        <v>0</v>
      </c>
      <c r="CF59" s="145">
        <f t="shared" si="42"/>
        <v>0</v>
      </c>
      <c r="CG59" s="145">
        <f t="shared" si="42"/>
        <v>0</v>
      </c>
      <c r="CH59" s="145">
        <f t="shared" si="42"/>
        <v>0</v>
      </c>
      <c r="CI59" s="145">
        <f t="shared" si="42"/>
        <v>0</v>
      </c>
      <c r="CJ59" s="145"/>
      <c r="CK59" s="145">
        <f t="shared" si="43"/>
        <v>0</v>
      </c>
      <c r="CL59" s="145">
        <f t="shared" si="45"/>
        <v>0</v>
      </c>
      <c r="CM59" s="145">
        <f t="shared" si="46"/>
        <v>0</v>
      </c>
      <c r="CN59" s="145">
        <f t="shared" si="54"/>
        <v>0</v>
      </c>
      <c r="CO59" s="145">
        <f t="shared" si="47"/>
        <v>0</v>
      </c>
      <c r="CP59" s="145">
        <f t="shared" si="47"/>
        <v>0</v>
      </c>
      <c r="CQ59" s="145"/>
      <c r="CR59" s="145"/>
      <c r="CS59" s="145"/>
      <c r="CT59" s="145"/>
      <c r="CU59" s="145"/>
      <c r="CV59" s="145"/>
      <c r="CW59" s="145"/>
      <c r="CX59" s="145"/>
      <c r="CY59" s="77" t="e">
        <f>AH59+#REF!+BG59+BQ59+BV59</f>
        <v>#REF!</v>
      </c>
    </row>
    <row r="60" spans="2:103" s="31" customFormat="1" ht="14.15" hidden="1" customHeight="1">
      <c r="B60" s="228">
        <f t="shared" si="22"/>
        <v>45156</v>
      </c>
      <c r="C60" s="145">
        <f t="shared" si="23"/>
        <v>0</v>
      </c>
      <c r="D60" s="145"/>
      <c r="E60" s="145"/>
      <c r="F60" s="145"/>
      <c r="G60" s="145">
        <f t="shared" si="48"/>
        <v>0</v>
      </c>
      <c r="H60" s="145">
        <f t="shared" si="48"/>
        <v>0</v>
      </c>
      <c r="I60" s="145">
        <f t="shared" si="48"/>
        <v>0</v>
      </c>
      <c r="J60" s="145">
        <f t="shared" si="48"/>
        <v>0</v>
      </c>
      <c r="K60" s="145">
        <f t="shared" si="48"/>
        <v>0</v>
      </c>
      <c r="L60" s="145">
        <f t="shared" si="25"/>
        <v>0</v>
      </c>
      <c r="M60" s="145">
        <f t="shared" si="26"/>
        <v>0</v>
      </c>
      <c r="N60" s="145"/>
      <c r="O60" s="145">
        <f t="shared" si="26"/>
        <v>0</v>
      </c>
      <c r="P60" s="145"/>
      <c r="Q60" s="145">
        <f t="shared" si="26"/>
        <v>0</v>
      </c>
      <c r="R60" s="145"/>
      <c r="S60" s="145">
        <f t="shared" si="49"/>
        <v>0</v>
      </c>
      <c r="T60" s="145">
        <f t="shared" si="49"/>
        <v>0</v>
      </c>
      <c r="U60" s="145">
        <f t="shared" si="49"/>
        <v>0</v>
      </c>
      <c r="V60" s="145">
        <f t="shared" si="49"/>
        <v>0</v>
      </c>
      <c r="W60" s="145">
        <f t="shared" si="49"/>
        <v>0</v>
      </c>
      <c r="X60" s="145">
        <f t="shared" si="49"/>
        <v>0</v>
      </c>
      <c r="Y60" s="145">
        <f t="shared" si="28"/>
        <v>0</v>
      </c>
      <c r="Z60" s="145">
        <f t="shared" si="50"/>
        <v>0</v>
      </c>
      <c r="AA60" s="145">
        <f t="shared" si="50"/>
        <v>0</v>
      </c>
      <c r="AB60" s="145">
        <f t="shared" si="50"/>
        <v>0</v>
      </c>
      <c r="AC60" s="145">
        <f t="shared" si="50"/>
        <v>0</v>
      </c>
      <c r="AD60" s="145">
        <f t="shared" si="50"/>
        <v>0</v>
      </c>
      <c r="AE60" s="145">
        <f t="shared" si="50"/>
        <v>0</v>
      </c>
      <c r="AF60" s="145"/>
      <c r="AG60" s="145">
        <f t="shared" si="30"/>
        <v>0</v>
      </c>
      <c r="AH60" s="145">
        <f t="shared" si="31"/>
        <v>0</v>
      </c>
      <c r="AI60" s="145">
        <f t="shared" si="32"/>
        <v>0</v>
      </c>
      <c r="AJ60" s="145"/>
      <c r="AK60" s="145"/>
      <c r="AL60" s="145"/>
      <c r="AM60" s="145">
        <f t="shared" si="51"/>
        <v>0</v>
      </c>
      <c r="AN60" s="145">
        <f t="shared" si="51"/>
        <v>0</v>
      </c>
      <c r="AO60" s="145">
        <f t="shared" si="51"/>
        <v>0</v>
      </c>
      <c r="AP60" s="145">
        <f t="shared" si="51"/>
        <v>0</v>
      </c>
      <c r="AQ60" s="145">
        <f t="shared" si="51"/>
        <v>0</v>
      </c>
      <c r="AR60" s="145">
        <f t="shared" si="51"/>
        <v>0</v>
      </c>
      <c r="AS60" s="145">
        <f t="shared" si="51"/>
        <v>0</v>
      </c>
      <c r="AT60" s="30">
        <f t="shared" si="34"/>
        <v>0</v>
      </c>
      <c r="AU60" s="145">
        <f t="shared" si="35"/>
        <v>0</v>
      </c>
      <c r="AV60" s="145"/>
      <c r="AW60" s="145"/>
      <c r="AX60" s="145"/>
      <c r="AY60" s="145">
        <f t="shared" si="52"/>
        <v>0</v>
      </c>
      <c r="AZ60" s="145">
        <f t="shared" si="52"/>
        <v>0</v>
      </c>
      <c r="BA60" s="145">
        <f t="shared" si="52"/>
        <v>0</v>
      </c>
      <c r="BB60" s="145">
        <f t="shared" si="52"/>
        <v>0</v>
      </c>
      <c r="BC60" s="145">
        <f t="shared" si="52"/>
        <v>0</v>
      </c>
      <c r="BD60" s="145">
        <f t="shared" si="52"/>
        <v>0</v>
      </c>
      <c r="BE60" s="30">
        <f t="shared" si="37"/>
        <v>0</v>
      </c>
      <c r="BF60" s="30"/>
      <c r="BG60" s="145">
        <f t="shared" si="38"/>
        <v>0</v>
      </c>
      <c r="BH60" s="145">
        <f t="shared" si="38"/>
        <v>0</v>
      </c>
      <c r="BI60" s="145">
        <f t="shared" si="38"/>
        <v>0</v>
      </c>
      <c r="BJ60" s="145">
        <f t="shared" si="38"/>
        <v>0</v>
      </c>
      <c r="BK60" s="145"/>
      <c r="BL60" s="145"/>
      <c r="BM60" s="145">
        <f t="shared" si="39"/>
        <v>0</v>
      </c>
      <c r="BN60" s="145"/>
      <c r="BO60" s="145"/>
      <c r="BP60" s="145">
        <f t="shared" si="53"/>
        <v>0</v>
      </c>
      <c r="BQ60" s="145">
        <f t="shared" si="53"/>
        <v>0</v>
      </c>
      <c r="BR60" s="145">
        <f t="shared" si="53"/>
        <v>0</v>
      </c>
      <c r="BS60" s="145">
        <f t="shared" si="53"/>
        <v>0</v>
      </c>
      <c r="BT60" s="145">
        <f t="shared" si="53"/>
        <v>0</v>
      </c>
      <c r="BU60" s="145">
        <f t="shared" si="53"/>
        <v>0</v>
      </c>
      <c r="BV60" s="145">
        <f t="shared" si="53"/>
        <v>0</v>
      </c>
      <c r="BW60" s="145"/>
      <c r="BX60" s="145"/>
      <c r="BY60" s="145">
        <f t="shared" si="41"/>
        <v>0</v>
      </c>
      <c r="BZ60" s="145"/>
      <c r="CA60" s="145"/>
      <c r="CB60" s="145"/>
      <c r="CC60" s="145"/>
      <c r="CD60" s="145"/>
      <c r="CE60" s="145">
        <f t="shared" si="42"/>
        <v>33128160</v>
      </c>
      <c r="CF60" s="145">
        <f t="shared" si="42"/>
        <v>0</v>
      </c>
      <c r="CG60" s="145">
        <f t="shared" si="42"/>
        <v>0</v>
      </c>
      <c r="CH60" s="145">
        <f t="shared" si="42"/>
        <v>0</v>
      </c>
      <c r="CI60" s="145">
        <f t="shared" si="42"/>
        <v>0</v>
      </c>
      <c r="CJ60" s="145"/>
      <c r="CK60" s="145">
        <f t="shared" si="43"/>
        <v>0</v>
      </c>
      <c r="CL60" s="145">
        <f t="shared" si="45"/>
        <v>0</v>
      </c>
      <c r="CM60" s="145">
        <f t="shared" si="46"/>
        <v>0</v>
      </c>
      <c r="CN60" s="145">
        <f t="shared" si="54"/>
        <v>0</v>
      </c>
      <c r="CO60" s="145">
        <f t="shared" si="47"/>
        <v>0</v>
      </c>
      <c r="CP60" s="145">
        <f t="shared" si="47"/>
        <v>0</v>
      </c>
      <c r="CQ60" s="145"/>
      <c r="CR60" s="145"/>
      <c r="CS60" s="145"/>
      <c r="CT60" s="145"/>
      <c r="CU60" s="145"/>
      <c r="CV60" s="145"/>
      <c r="CW60" s="145"/>
      <c r="CX60" s="145"/>
      <c r="CY60" s="77" t="e">
        <f>AH60+#REF!+BG60+BQ60+BV60</f>
        <v>#REF!</v>
      </c>
    </row>
    <row r="61" spans="2:103" s="31" customFormat="1" ht="14.15" hidden="1" customHeight="1">
      <c r="B61" s="228">
        <f t="shared" si="22"/>
        <v>45157</v>
      </c>
      <c r="C61" s="145">
        <f t="shared" si="23"/>
        <v>0</v>
      </c>
      <c r="D61" s="145"/>
      <c r="E61" s="145"/>
      <c r="F61" s="145"/>
      <c r="G61" s="145">
        <f t="shared" si="48"/>
        <v>0</v>
      </c>
      <c r="H61" s="145">
        <f t="shared" si="48"/>
        <v>0</v>
      </c>
      <c r="I61" s="145">
        <f t="shared" si="48"/>
        <v>0</v>
      </c>
      <c r="J61" s="145">
        <f t="shared" si="48"/>
        <v>0</v>
      </c>
      <c r="K61" s="145">
        <f t="shared" si="48"/>
        <v>0</v>
      </c>
      <c r="L61" s="145">
        <f t="shared" si="25"/>
        <v>0</v>
      </c>
      <c r="M61" s="145">
        <f t="shared" si="26"/>
        <v>0</v>
      </c>
      <c r="N61" s="145"/>
      <c r="O61" s="145">
        <f t="shared" si="26"/>
        <v>0</v>
      </c>
      <c r="P61" s="145"/>
      <c r="Q61" s="145">
        <f t="shared" si="26"/>
        <v>0</v>
      </c>
      <c r="R61" s="145"/>
      <c r="S61" s="145">
        <f t="shared" si="49"/>
        <v>0</v>
      </c>
      <c r="T61" s="145">
        <f t="shared" si="49"/>
        <v>0</v>
      </c>
      <c r="U61" s="145">
        <f t="shared" si="49"/>
        <v>0</v>
      </c>
      <c r="V61" s="145">
        <f t="shared" si="49"/>
        <v>0</v>
      </c>
      <c r="W61" s="145">
        <f t="shared" si="49"/>
        <v>0</v>
      </c>
      <c r="X61" s="145">
        <f t="shared" si="49"/>
        <v>0</v>
      </c>
      <c r="Y61" s="145">
        <f t="shared" si="28"/>
        <v>0</v>
      </c>
      <c r="Z61" s="145">
        <f t="shared" si="50"/>
        <v>0</v>
      </c>
      <c r="AA61" s="145">
        <f t="shared" si="50"/>
        <v>0</v>
      </c>
      <c r="AB61" s="145">
        <f t="shared" si="50"/>
        <v>0</v>
      </c>
      <c r="AC61" s="145">
        <f t="shared" si="50"/>
        <v>0</v>
      </c>
      <c r="AD61" s="145">
        <f t="shared" si="50"/>
        <v>0</v>
      </c>
      <c r="AE61" s="145">
        <f t="shared" si="50"/>
        <v>0</v>
      </c>
      <c r="AF61" s="145"/>
      <c r="AG61" s="145">
        <f t="shared" si="30"/>
        <v>0</v>
      </c>
      <c r="AH61" s="145">
        <f t="shared" si="31"/>
        <v>0</v>
      </c>
      <c r="AI61" s="145">
        <f t="shared" si="32"/>
        <v>0</v>
      </c>
      <c r="AJ61" s="145"/>
      <c r="AK61" s="145"/>
      <c r="AL61" s="145"/>
      <c r="AM61" s="145">
        <f t="shared" si="51"/>
        <v>0</v>
      </c>
      <c r="AN61" s="145">
        <f t="shared" si="51"/>
        <v>0</v>
      </c>
      <c r="AO61" s="145">
        <f t="shared" si="51"/>
        <v>0</v>
      </c>
      <c r="AP61" s="145">
        <f t="shared" si="51"/>
        <v>0</v>
      </c>
      <c r="AQ61" s="145">
        <f t="shared" si="51"/>
        <v>0</v>
      </c>
      <c r="AR61" s="145">
        <f t="shared" si="51"/>
        <v>0</v>
      </c>
      <c r="AS61" s="145">
        <f t="shared" si="51"/>
        <v>0</v>
      </c>
      <c r="AT61" s="30">
        <f t="shared" si="34"/>
        <v>0</v>
      </c>
      <c r="AU61" s="145">
        <f t="shared" si="35"/>
        <v>0</v>
      </c>
      <c r="AV61" s="145"/>
      <c r="AW61" s="145"/>
      <c r="AX61" s="145"/>
      <c r="AY61" s="145">
        <f t="shared" si="52"/>
        <v>0</v>
      </c>
      <c r="AZ61" s="145">
        <f t="shared" si="52"/>
        <v>0</v>
      </c>
      <c r="BA61" s="145">
        <f t="shared" si="52"/>
        <v>0</v>
      </c>
      <c r="BB61" s="145">
        <f t="shared" si="52"/>
        <v>0</v>
      </c>
      <c r="BC61" s="145">
        <f t="shared" si="52"/>
        <v>0</v>
      </c>
      <c r="BD61" s="145">
        <f t="shared" si="52"/>
        <v>0</v>
      </c>
      <c r="BE61" s="30">
        <f t="shared" si="37"/>
        <v>0</v>
      </c>
      <c r="BF61" s="30"/>
      <c r="BG61" s="145">
        <f t="shared" si="38"/>
        <v>0</v>
      </c>
      <c r="BH61" s="145">
        <f t="shared" si="38"/>
        <v>0</v>
      </c>
      <c r="BI61" s="145">
        <f t="shared" si="38"/>
        <v>0</v>
      </c>
      <c r="BJ61" s="145">
        <f t="shared" si="38"/>
        <v>0</v>
      </c>
      <c r="BK61" s="145"/>
      <c r="BL61" s="145"/>
      <c r="BM61" s="145">
        <f t="shared" si="39"/>
        <v>0</v>
      </c>
      <c r="BN61" s="145"/>
      <c r="BO61" s="145"/>
      <c r="BP61" s="145">
        <f t="shared" si="53"/>
        <v>0</v>
      </c>
      <c r="BQ61" s="145">
        <f t="shared" si="53"/>
        <v>0</v>
      </c>
      <c r="BR61" s="145">
        <f t="shared" si="53"/>
        <v>0</v>
      </c>
      <c r="BS61" s="145">
        <f t="shared" si="53"/>
        <v>0</v>
      </c>
      <c r="BT61" s="145">
        <f t="shared" si="53"/>
        <v>0</v>
      </c>
      <c r="BU61" s="145">
        <f t="shared" si="53"/>
        <v>0</v>
      </c>
      <c r="BV61" s="145">
        <f t="shared" si="53"/>
        <v>0</v>
      </c>
      <c r="BW61" s="145"/>
      <c r="BX61" s="145"/>
      <c r="BY61" s="145">
        <f t="shared" si="41"/>
        <v>0</v>
      </c>
      <c r="BZ61" s="145"/>
      <c r="CA61" s="145"/>
      <c r="CB61" s="145"/>
      <c r="CC61" s="145"/>
      <c r="CD61" s="145"/>
      <c r="CE61" s="145">
        <f t="shared" si="42"/>
        <v>36489600</v>
      </c>
      <c r="CF61" s="145">
        <f t="shared" si="42"/>
        <v>0</v>
      </c>
      <c r="CG61" s="145">
        <f t="shared" si="42"/>
        <v>0</v>
      </c>
      <c r="CH61" s="145">
        <f t="shared" si="42"/>
        <v>0</v>
      </c>
      <c r="CI61" s="145">
        <f t="shared" si="42"/>
        <v>0</v>
      </c>
      <c r="CJ61" s="145"/>
      <c r="CK61" s="145">
        <f t="shared" si="43"/>
        <v>0</v>
      </c>
      <c r="CL61" s="145">
        <f t="shared" si="45"/>
        <v>0</v>
      </c>
      <c r="CM61" s="145">
        <f t="shared" si="46"/>
        <v>0</v>
      </c>
      <c r="CN61" s="145">
        <f t="shared" si="54"/>
        <v>0</v>
      </c>
      <c r="CO61" s="145">
        <f t="shared" si="47"/>
        <v>0</v>
      </c>
      <c r="CP61" s="145">
        <f t="shared" si="47"/>
        <v>0</v>
      </c>
      <c r="CQ61" s="145"/>
      <c r="CR61" s="145"/>
      <c r="CS61" s="145"/>
      <c r="CT61" s="145"/>
      <c r="CU61" s="145"/>
      <c r="CV61" s="145"/>
      <c r="CW61" s="145"/>
      <c r="CX61" s="145"/>
      <c r="CY61" s="77" t="e">
        <f>AH61+#REF!+BG61+BQ61+BV61</f>
        <v>#REF!</v>
      </c>
    </row>
    <row r="62" spans="2:103" s="31" customFormat="1" ht="14.15" hidden="1" customHeight="1">
      <c r="B62" s="228">
        <f t="shared" si="22"/>
        <v>45158</v>
      </c>
      <c r="C62" s="145">
        <f t="shared" si="23"/>
        <v>0</v>
      </c>
      <c r="D62" s="145"/>
      <c r="E62" s="145"/>
      <c r="F62" s="145"/>
      <c r="G62" s="145">
        <f t="shared" si="48"/>
        <v>0</v>
      </c>
      <c r="H62" s="145">
        <f t="shared" si="48"/>
        <v>0</v>
      </c>
      <c r="I62" s="145">
        <f t="shared" si="48"/>
        <v>0</v>
      </c>
      <c r="J62" s="145">
        <f t="shared" si="48"/>
        <v>0</v>
      </c>
      <c r="K62" s="145">
        <f t="shared" si="48"/>
        <v>0</v>
      </c>
      <c r="L62" s="145">
        <f t="shared" si="25"/>
        <v>0</v>
      </c>
      <c r="M62" s="145">
        <f t="shared" si="26"/>
        <v>0</v>
      </c>
      <c r="N62" s="145"/>
      <c r="O62" s="145">
        <f t="shared" si="26"/>
        <v>0</v>
      </c>
      <c r="P62" s="145"/>
      <c r="Q62" s="145">
        <f t="shared" si="26"/>
        <v>0</v>
      </c>
      <c r="R62" s="145"/>
      <c r="S62" s="145">
        <f t="shared" si="49"/>
        <v>0</v>
      </c>
      <c r="T62" s="145">
        <f t="shared" si="49"/>
        <v>0</v>
      </c>
      <c r="U62" s="145">
        <f t="shared" si="49"/>
        <v>0</v>
      </c>
      <c r="V62" s="145">
        <f t="shared" si="49"/>
        <v>0</v>
      </c>
      <c r="W62" s="145">
        <f t="shared" si="49"/>
        <v>0</v>
      </c>
      <c r="X62" s="145">
        <f t="shared" si="49"/>
        <v>0</v>
      </c>
      <c r="Y62" s="145">
        <f t="shared" si="28"/>
        <v>0</v>
      </c>
      <c r="Z62" s="145">
        <f t="shared" si="50"/>
        <v>0</v>
      </c>
      <c r="AA62" s="145">
        <f t="shared" si="50"/>
        <v>0</v>
      </c>
      <c r="AB62" s="145">
        <f t="shared" si="50"/>
        <v>0</v>
      </c>
      <c r="AC62" s="145">
        <f t="shared" si="50"/>
        <v>0</v>
      </c>
      <c r="AD62" s="145">
        <f t="shared" si="50"/>
        <v>0</v>
      </c>
      <c r="AE62" s="145">
        <f t="shared" si="50"/>
        <v>0</v>
      </c>
      <c r="AF62" s="145"/>
      <c r="AG62" s="145">
        <f t="shared" si="30"/>
        <v>0</v>
      </c>
      <c r="AH62" s="145">
        <f t="shared" si="31"/>
        <v>0</v>
      </c>
      <c r="AI62" s="145">
        <f t="shared" si="32"/>
        <v>0</v>
      </c>
      <c r="AJ62" s="145"/>
      <c r="AK62" s="145"/>
      <c r="AL62" s="145"/>
      <c r="AM62" s="145">
        <f t="shared" si="51"/>
        <v>0</v>
      </c>
      <c r="AN62" s="145">
        <f t="shared" si="51"/>
        <v>0</v>
      </c>
      <c r="AO62" s="145">
        <f t="shared" si="51"/>
        <v>0</v>
      </c>
      <c r="AP62" s="145">
        <f t="shared" si="51"/>
        <v>0</v>
      </c>
      <c r="AQ62" s="145">
        <f t="shared" si="51"/>
        <v>0</v>
      </c>
      <c r="AR62" s="145">
        <f t="shared" si="51"/>
        <v>0</v>
      </c>
      <c r="AS62" s="145">
        <f t="shared" si="51"/>
        <v>0</v>
      </c>
      <c r="AT62" s="30">
        <f t="shared" si="34"/>
        <v>0</v>
      </c>
      <c r="AU62" s="145">
        <f t="shared" si="35"/>
        <v>0</v>
      </c>
      <c r="AV62" s="145"/>
      <c r="AW62" s="145"/>
      <c r="AX62" s="145"/>
      <c r="AY62" s="145">
        <f t="shared" si="52"/>
        <v>0</v>
      </c>
      <c r="AZ62" s="145">
        <f t="shared" si="52"/>
        <v>0</v>
      </c>
      <c r="BA62" s="145">
        <f t="shared" si="52"/>
        <v>0</v>
      </c>
      <c r="BB62" s="145">
        <f t="shared" si="52"/>
        <v>0</v>
      </c>
      <c r="BC62" s="145">
        <f t="shared" si="52"/>
        <v>0</v>
      </c>
      <c r="BD62" s="145">
        <f t="shared" si="52"/>
        <v>0</v>
      </c>
      <c r="BE62" s="30">
        <f t="shared" si="37"/>
        <v>0</v>
      </c>
      <c r="BF62" s="30"/>
      <c r="BG62" s="145">
        <f t="shared" si="38"/>
        <v>0</v>
      </c>
      <c r="BH62" s="145">
        <f t="shared" si="38"/>
        <v>0</v>
      </c>
      <c r="BI62" s="145">
        <f t="shared" si="38"/>
        <v>0</v>
      </c>
      <c r="BJ62" s="145">
        <f t="shared" si="38"/>
        <v>0</v>
      </c>
      <c r="BK62" s="145"/>
      <c r="BL62" s="145"/>
      <c r="BM62" s="145">
        <f t="shared" si="39"/>
        <v>0</v>
      </c>
      <c r="BN62" s="145"/>
      <c r="BO62" s="145"/>
      <c r="BP62" s="145">
        <f t="shared" si="53"/>
        <v>0</v>
      </c>
      <c r="BQ62" s="145">
        <f t="shared" si="53"/>
        <v>0</v>
      </c>
      <c r="BR62" s="145">
        <f t="shared" si="53"/>
        <v>0</v>
      </c>
      <c r="BS62" s="145">
        <f t="shared" si="53"/>
        <v>0</v>
      </c>
      <c r="BT62" s="145">
        <f t="shared" si="53"/>
        <v>0</v>
      </c>
      <c r="BU62" s="145">
        <f t="shared" si="53"/>
        <v>0</v>
      </c>
      <c r="BV62" s="145">
        <f t="shared" si="53"/>
        <v>0</v>
      </c>
      <c r="BW62" s="145"/>
      <c r="BX62" s="145"/>
      <c r="BY62" s="145">
        <f t="shared" si="41"/>
        <v>0</v>
      </c>
      <c r="BZ62" s="145"/>
      <c r="CA62" s="145"/>
      <c r="CB62" s="145"/>
      <c r="CC62" s="145"/>
      <c r="CD62" s="145"/>
      <c r="CE62" s="145">
        <f t="shared" si="42"/>
        <v>0</v>
      </c>
      <c r="CF62" s="145">
        <f t="shared" si="42"/>
        <v>0</v>
      </c>
      <c r="CG62" s="145">
        <f t="shared" si="42"/>
        <v>0</v>
      </c>
      <c r="CH62" s="145">
        <f t="shared" si="42"/>
        <v>0</v>
      </c>
      <c r="CI62" s="145">
        <f t="shared" si="42"/>
        <v>0</v>
      </c>
      <c r="CJ62" s="145"/>
      <c r="CK62" s="145">
        <f t="shared" si="43"/>
        <v>0</v>
      </c>
      <c r="CL62" s="145">
        <f t="shared" si="45"/>
        <v>0</v>
      </c>
      <c r="CM62" s="145">
        <f t="shared" si="46"/>
        <v>0</v>
      </c>
      <c r="CN62" s="145">
        <f t="shared" si="54"/>
        <v>0</v>
      </c>
      <c r="CO62" s="145">
        <f t="shared" si="47"/>
        <v>0</v>
      </c>
      <c r="CP62" s="145">
        <f t="shared" si="47"/>
        <v>0</v>
      </c>
      <c r="CQ62" s="145"/>
      <c r="CR62" s="145"/>
      <c r="CS62" s="145"/>
      <c r="CT62" s="145"/>
      <c r="CU62" s="145"/>
      <c r="CV62" s="145"/>
      <c r="CW62" s="145"/>
      <c r="CX62" s="145"/>
      <c r="CY62" s="77" t="e">
        <f>AH62+#REF!+BG62+BQ62+BV62</f>
        <v>#REF!</v>
      </c>
    </row>
    <row r="63" spans="2:103" s="31" customFormat="1" ht="14.15" hidden="1" customHeight="1">
      <c r="B63" s="228">
        <f t="shared" si="22"/>
        <v>45159</v>
      </c>
      <c r="C63" s="145">
        <f t="shared" si="23"/>
        <v>0</v>
      </c>
      <c r="D63" s="145"/>
      <c r="E63" s="145"/>
      <c r="F63" s="145"/>
      <c r="G63" s="145">
        <f t="shared" ref="G63:K72" si="55">G28*G$40</f>
        <v>0</v>
      </c>
      <c r="H63" s="145">
        <f t="shared" si="55"/>
        <v>0</v>
      </c>
      <c r="I63" s="145">
        <f t="shared" si="55"/>
        <v>0</v>
      </c>
      <c r="J63" s="145">
        <f t="shared" si="55"/>
        <v>0</v>
      </c>
      <c r="K63" s="145">
        <f t="shared" si="55"/>
        <v>0</v>
      </c>
      <c r="L63" s="145">
        <f t="shared" si="25"/>
        <v>0</v>
      </c>
      <c r="M63" s="145">
        <f t="shared" si="26"/>
        <v>0</v>
      </c>
      <c r="N63" s="145"/>
      <c r="O63" s="145">
        <f t="shared" si="26"/>
        <v>0</v>
      </c>
      <c r="P63" s="145"/>
      <c r="Q63" s="145">
        <f t="shared" si="26"/>
        <v>0</v>
      </c>
      <c r="R63" s="145"/>
      <c r="S63" s="145">
        <f t="shared" ref="S63:X72" si="56">S28*S$40</f>
        <v>0</v>
      </c>
      <c r="T63" s="145">
        <f t="shared" si="56"/>
        <v>0</v>
      </c>
      <c r="U63" s="145">
        <f t="shared" si="56"/>
        <v>0</v>
      </c>
      <c r="V63" s="145">
        <f t="shared" si="56"/>
        <v>0</v>
      </c>
      <c r="W63" s="145">
        <f t="shared" si="56"/>
        <v>0</v>
      </c>
      <c r="X63" s="145">
        <f t="shared" si="56"/>
        <v>0</v>
      </c>
      <c r="Y63" s="145">
        <f t="shared" si="28"/>
        <v>0</v>
      </c>
      <c r="Z63" s="145">
        <f t="shared" ref="Z63:AE72" si="57">Z28*Z$40</f>
        <v>0</v>
      </c>
      <c r="AA63" s="145">
        <f t="shared" si="57"/>
        <v>0</v>
      </c>
      <c r="AB63" s="145">
        <f t="shared" si="57"/>
        <v>0</v>
      </c>
      <c r="AC63" s="145">
        <f t="shared" si="57"/>
        <v>0</v>
      </c>
      <c r="AD63" s="145">
        <f t="shared" si="57"/>
        <v>0</v>
      </c>
      <c r="AE63" s="145">
        <f t="shared" si="57"/>
        <v>0</v>
      </c>
      <c r="AF63" s="145"/>
      <c r="AG63" s="145">
        <f t="shared" si="30"/>
        <v>0</v>
      </c>
      <c r="AH63" s="145">
        <f t="shared" si="31"/>
        <v>0</v>
      </c>
      <c r="AI63" s="145">
        <f t="shared" si="32"/>
        <v>0</v>
      </c>
      <c r="AJ63" s="145"/>
      <c r="AK63" s="145"/>
      <c r="AL63" s="145"/>
      <c r="AM63" s="145">
        <f t="shared" ref="AM63:AS72" si="58">AM28*AM$40</f>
        <v>0</v>
      </c>
      <c r="AN63" s="145">
        <f t="shared" si="58"/>
        <v>0</v>
      </c>
      <c r="AO63" s="145">
        <f t="shared" si="58"/>
        <v>0</v>
      </c>
      <c r="AP63" s="145">
        <f t="shared" si="58"/>
        <v>0</v>
      </c>
      <c r="AQ63" s="145">
        <f t="shared" si="58"/>
        <v>0</v>
      </c>
      <c r="AR63" s="145">
        <f t="shared" si="58"/>
        <v>0</v>
      </c>
      <c r="AS63" s="145">
        <f t="shared" si="58"/>
        <v>0</v>
      </c>
      <c r="AT63" s="30">
        <f t="shared" si="34"/>
        <v>0</v>
      </c>
      <c r="AU63" s="145">
        <f t="shared" si="35"/>
        <v>0</v>
      </c>
      <c r="AV63" s="145"/>
      <c r="AW63" s="145"/>
      <c r="AX63" s="145"/>
      <c r="AY63" s="145">
        <f t="shared" ref="AY63:BD72" si="59">AY28*AY$40</f>
        <v>0</v>
      </c>
      <c r="AZ63" s="145">
        <f t="shared" si="59"/>
        <v>0</v>
      </c>
      <c r="BA63" s="145">
        <f t="shared" si="59"/>
        <v>0</v>
      </c>
      <c r="BB63" s="145">
        <f t="shared" si="59"/>
        <v>0</v>
      </c>
      <c r="BC63" s="145">
        <f t="shared" si="59"/>
        <v>0</v>
      </c>
      <c r="BD63" s="145">
        <f t="shared" si="59"/>
        <v>0</v>
      </c>
      <c r="BE63" s="30">
        <f t="shared" si="37"/>
        <v>0</v>
      </c>
      <c r="BF63" s="30"/>
      <c r="BG63" s="145">
        <f t="shared" si="38"/>
        <v>0</v>
      </c>
      <c r="BH63" s="145">
        <f t="shared" si="38"/>
        <v>0</v>
      </c>
      <c r="BI63" s="145">
        <f t="shared" si="38"/>
        <v>0</v>
      </c>
      <c r="BJ63" s="145">
        <f t="shared" si="38"/>
        <v>0</v>
      </c>
      <c r="BK63" s="145"/>
      <c r="BL63" s="145"/>
      <c r="BM63" s="145">
        <f t="shared" si="39"/>
        <v>0</v>
      </c>
      <c r="BN63" s="145"/>
      <c r="BO63" s="145"/>
      <c r="BP63" s="145">
        <f t="shared" ref="BP63:BV72" si="60">BP28*BP$40</f>
        <v>0</v>
      </c>
      <c r="BQ63" s="145">
        <f t="shared" si="60"/>
        <v>0</v>
      </c>
      <c r="BR63" s="145">
        <f t="shared" si="60"/>
        <v>0</v>
      </c>
      <c r="BS63" s="145">
        <f t="shared" si="60"/>
        <v>0</v>
      </c>
      <c r="BT63" s="145">
        <f t="shared" si="60"/>
        <v>0</v>
      </c>
      <c r="BU63" s="145">
        <f t="shared" si="60"/>
        <v>0</v>
      </c>
      <c r="BV63" s="145">
        <f t="shared" si="60"/>
        <v>0</v>
      </c>
      <c r="BW63" s="145"/>
      <c r="BX63" s="145"/>
      <c r="BY63" s="145">
        <f t="shared" si="41"/>
        <v>0</v>
      </c>
      <c r="BZ63" s="145"/>
      <c r="CA63" s="145"/>
      <c r="CB63" s="145"/>
      <c r="CC63" s="145"/>
      <c r="CD63" s="145"/>
      <c r="CE63" s="145">
        <f t="shared" si="42"/>
        <v>32510880</v>
      </c>
      <c r="CF63" s="145">
        <f t="shared" si="42"/>
        <v>0</v>
      </c>
      <c r="CG63" s="145">
        <f t="shared" si="42"/>
        <v>0</v>
      </c>
      <c r="CH63" s="145">
        <f t="shared" si="42"/>
        <v>0</v>
      </c>
      <c r="CI63" s="145">
        <f t="shared" si="42"/>
        <v>0</v>
      </c>
      <c r="CJ63" s="145"/>
      <c r="CK63" s="145">
        <f t="shared" si="43"/>
        <v>0</v>
      </c>
      <c r="CL63" s="145">
        <f t="shared" si="45"/>
        <v>0</v>
      </c>
      <c r="CM63" s="145">
        <f t="shared" si="46"/>
        <v>0</v>
      </c>
      <c r="CN63" s="145">
        <f t="shared" si="54"/>
        <v>0</v>
      </c>
      <c r="CO63" s="145">
        <f t="shared" si="47"/>
        <v>0</v>
      </c>
      <c r="CP63" s="145">
        <f t="shared" si="47"/>
        <v>0</v>
      </c>
      <c r="CQ63" s="145"/>
      <c r="CR63" s="145"/>
      <c r="CS63" s="145"/>
      <c r="CT63" s="145"/>
      <c r="CU63" s="145"/>
      <c r="CV63" s="145"/>
      <c r="CW63" s="145"/>
      <c r="CX63" s="145"/>
      <c r="CY63" s="77" t="e">
        <f>AH63+#REF!+BG63+BQ63+BV63</f>
        <v>#REF!</v>
      </c>
    </row>
    <row r="64" spans="2:103" s="31" customFormat="1" ht="14.15" hidden="1" customHeight="1">
      <c r="B64" s="228">
        <f t="shared" si="22"/>
        <v>45160</v>
      </c>
      <c r="C64" s="145">
        <f t="shared" si="23"/>
        <v>0</v>
      </c>
      <c r="D64" s="145"/>
      <c r="E64" s="145"/>
      <c r="F64" s="145"/>
      <c r="G64" s="145">
        <f t="shared" si="55"/>
        <v>0</v>
      </c>
      <c r="H64" s="145">
        <f t="shared" si="55"/>
        <v>0</v>
      </c>
      <c r="I64" s="145">
        <f t="shared" si="55"/>
        <v>0</v>
      </c>
      <c r="J64" s="145">
        <f t="shared" si="55"/>
        <v>0</v>
      </c>
      <c r="K64" s="145">
        <f t="shared" si="55"/>
        <v>0</v>
      </c>
      <c r="L64" s="145">
        <f t="shared" si="25"/>
        <v>0</v>
      </c>
      <c r="M64" s="145">
        <f t="shared" si="26"/>
        <v>0</v>
      </c>
      <c r="N64" s="145"/>
      <c r="O64" s="145">
        <f t="shared" si="26"/>
        <v>0</v>
      </c>
      <c r="P64" s="145"/>
      <c r="Q64" s="145">
        <f t="shared" si="26"/>
        <v>0</v>
      </c>
      <c r="R64" s="145"/>
      <c r="S64" s="145">
        <f t="shared" si="56"/>
        <v>0</v>
      </c>
      <c r="T64" s="145">
        <f t="shared" si="56"/>
        <v>0</v>
      </c>
      <c r="U64" s="145">
        <f t="shared" si="56"/>
        <v>0</v>
      </c>
      <c r="V64" s="145">
        <f t="shared" si="56"/>
        <v>0</v>
      </c>
      <c r="W64" s="145">
        <f t="shared" si="56"/>
        <v>0</v>
      </c>
      <c r="X64" s="145">
        <f t="shared" si="56"/>
        <v>0</v>
      </c>
      <c r="Y64" s="145">
        <f t="shared" si="28"/>
        <v>0</v>
      </c>
      <c r="Z64" s="145">
        <f t="shared" si="57"/>
        <v>0</v>
      </c>
      <c r="AA64" s="145">
        <f t="shared" si="57"/>
        <v>0</v>
      </c>
      <c r="AB64" s="145">
        <f t="shared" si="57"/>
        <v>0</v>
      </c>
      <c r="AC64" s="145">
        <f t="shared" si="57"/>
        <v>0</v>
      </c>
      <c r="AD64" s="145">
        <f t="shared" si="57"/>
        <v>0</v>
      </c>
      <c r="AE64" s="145">
        <f t="shared" si="57"/>
        <v>0</v>
      </c>
      <c r="AF64" s="145"/>
      <c r="AG64" s="145">
        <f t="shared" si="30"/>
        <v>0</v>
      </c>
      <c r="AH64" s="145">
        <f t="shared" si="31"/>
        <v>0</v>
      </c>
      <c r="AI64" s="145">
        <f t="shared" si="32"/>
        <v>0</v>
      </c>
      <c r="AJ64" s="145"/>
      <c r="AK64" s="145"/>
      <c r="AL64" s="145"/>
      <c r="AM64" s="145">
        <f t="shared" si="58"/>
        <v>0</v>
      </c>
      <c r="AN64" s="145">
        <f t="shared" si="58"/>
        <v>0</v>
      </c>
      <c r="AO64" s="145">
        <f t="shared" si="58"/>
        <v>0</v>
      </c>
      <c r="AP64" s="145">
        <f t="shared" si="58"/>
        <v>0</v>
      </c>
      <c r="AQ64" s="145">
        <f t="shared" si="58"/>
        <v>0</v>
      </c>
      <c r="AR64" s="145">
        <f t="shared" si="58"/>
        <v>0</v>
      </c>
      <c r="AS64" s="145">
        <f t="shared" si="58"/>
        <v>0</v>
      </c>
      <c r="AT64" s="30">
        <f t="shared" si="34"/>
        <v>0</v>
      </c>
      <c r="AU64" s="145">
        <f t="shared" si="35"/>
        <v>0</v>
      </c>
      <c r="AV64" s="145"/>
      <c r="AW64" s="145"/>
      <c r="AX64" s="145"/>
      <c r="AY64" s="145">
        <f t="shared" si="59"/>
        <v>0</v>
      </c>
      <c r="AZ64" s="145">
        <f t="shared" si="59"/>
        <v>0</v>
      </c>
      <c r="BA64" s="145">
        <f t="shared" si="59"/>
        <v>0</v>
      </c>
      <c r="BB64" s="145">
        <f t="shared" si="59"/>
        <v>0</v>
      </c>
      <c r="BC64" s="145">
        <f t="shared" si="59"/>
        <v>0</v>
      </c>
      <c r="BD64" s="145">
        <f t="shared" si="59"/>
        <v>0</v>
      </c>
      <c r="BE64" s="30">
        <f t="shared" si="37"/>
        <v>0</v>
      </c>
      <c r="BF64" s="30"/>
      <c r="BG64" s="145">
        <f t="shared" si="38"/>
        <v>0</v>
      </c>
      <c r="BH64" s="145">
        <f t="shared" si="38"/>
        <v>0</v>
      </c>
      <c r="BI64" s="145">
        <f t="shared" si="38"/>
        <v>0</v>
      </c>
      <c r="BJ64" s="145">
        <f t="shared" si="38"/>
        <v>0</v>
      </c>
      <c r="BK64" s="145"/>
      <c r="BL64" s="145"/>
      <c r="BM64" s="145">
        <f t="shared" si="39"/>
        <v>0</v>
      </c>
      <c r="BN64" s="145"/>
      <c r="BO64" s="145"/>
      <c r="BP64" s="145">
        <f t="shared" si="60"/>
        <v>0</v>
      </c>
      <c r="BQ64" s="145">
        <f t="shared" si="60"/>
        <v>0</v>
      </c>
      <c r="BR64" s="145">
        <f t="shared" si="60"/>
        <v>0</v>
      </c>
      <c r="BS64" s="145">
        <f t="shared" si="60"/>
        <v>0</v>
      </c>
      <c r="BT64" s="145">
        <f t="shared" si="60"/>
        <v>0</v>
      </c>
      <c r="BU64" s="145">
        <f t="shared" si="60"/>
        <v>0</v>
      </c>
      <c r="BV64" s="145">
        <f t="shared" si="60"/>
        <v>0</v>
      </c>
      <c r="BW64" s="145"/>
      <c r="BX64" s="145"/>
      <c r="BY64" s="145">
        <f t="shared" si="41"/>
        <v>0</v>
      </c>
      <c r="BZ64" s="145"/>
      <c r="CA64" s="145"/>
      <c r="CB64" s="145"/>
      <c r="CC64" s="145"/>
      <c r="CD64" s="145"/>
      <c r="CE64" s="145">
        <f t="shared" si="42"/>
        <v>35215200</v>
      </c>
      <c r="CF64" s="145">
        <f t="shared" si="42"/>
        <v>0</v>
      </c>
      <c r="CG64" s="145">
        <f t="shared" si="42"/>
        <v>0</v>
      </c>
      <c r="CH64" s="145">
        <f t="shared" si="42"/>
        <v>0</v>
      </c>
      <c r="CI64" s="145">
        <f t="shared" si="42"/>
        <v>0</v>
      </c>
      <c r="CJ64" s="145"/>
      <c r="CK64" s="145">
        <f t="shared" si="43"/>
        <v>0</v>
      </c>
      <c r="CL64" s="145">
        <f t="shared" si="45"/>
        <v>0</v>
      </c>
      <c r="CM64" s="145">
        <f t="shared" si="46"/>
        <v>0</v>
      </c>
      <c r="CN64" s="145">
        <f t="shared" si="54"/>
        <v>0</v>
      </c>
      <c r="CO64" s="145">
        <f t="shared" si="47"/>
        <v>0</v>
      </c>
      <c r="CP64" s="145">
        <f t="shared" si="47"/>
        <v>0</v>
      </c>
      <c r="CQ64" s="145"/>
      <c r="CR64" s="145"/>
      <c r="CS64" s="145"/>
      <c r="CT64" s="145"/>
      <c r="CU64" s="145"/>
      <c r="CV64" s="145"/>
      <c r="CW64" s="145"/>
      <c r="CX64" s="145"/>
      <c r="CY64" s="77" t="e">
        <f>AH64+#REF!+BG64+BQ64+BV64</f>
        <v>#REF!</v>
      </c>
    </row>
    <row r="65" spans="2:105" s="31" customFormat="1" ht="14.15" hidden="1" customHeight="1">
      <c r="B65" s="228">
        <f t="shared" si="22"/>
        <v>45161</v>
      </c>
      <c r="C65" s="145">
        <f t="shared" si="23"/>
        <v>0</v>
      </c>
      <c r="D65" s="145"/>
      <c r="E65" s="145"/>
      <c r="F65" s="145"/>
      <c r="G65" s="145">
        <f t="shared" si="55"/>
        <v>0</v>
      </c>
      <c r="H65" s="145">
        <f t="shared" si="55"/>
        <v>0</v>
      </c>
      <c r="I65" s="145">
        <f t="shared" si="55"/>
        <v>0</v>
      </c>
      <c r="J65" s="145">
        <f t="shared" si="55"/>
        <v>0</v>
      </c>
      <c r="K65" s="145">
        <f t="shared" si="55"/>
        <v>0</v>
      </c>
      <c r="L65" s="145">
        <f t="shared" si="25"/>
        <v>0</v>
      </c>
      <c r="M65" s="145">
        <f t="shared" si="26"/>
        <v>0</v>
      </c>
      <c r="N65" s="145"/>
      <c r="O65" s="145">
        <f t="shared" si="26"/>
        <v>0</v>
      </c>
      <c r="P65" s="145"/>
      <c r="Q65" s="145">
        <f t="shared" si="26"/>
        <v>0</v>
      </c>
      <c r="R65" s="145"/>
      <c r="S65" s="145">
        <f t="shared" si="56"/>
        <v>0</v>
      </c>
      <c r="T65" s="145">
        <f t="shared" si="56"/>
        <v>0</v>
      </c>
      <c r="U65" s="145">
        <f t="shared" si="56"/>
        <v>0</v>
      </c>
      <c r="V65" s="145">
        <f t="shared" si="56"/>
        <v>0</v>
      </c>
      <c r="W65" s="145">
        <f t="shared" si="56"/>
        <v>0</v>
      </c>
      <c r="X65" s="145">
        <f t="shared" si="56"/>
        <v>0</v>
      </c>
      <c r="Y65" s="145">
        <f t="shared" si="28"/>
        <v>0</v>
      </c>
      <c r="Z65" s="145">
        <f t="shared" si="57"/>
        <v>0</v>
      </c>
      <c r="AA65" s="145">
        <f t="shared" si="57"/>
        <v>0</v>
      </c>
      <c r="AB65" s="145">
        <f t="shared" si="57"/>
        <v>0</v>
      </c>
      <c r="AC65" s="145">
        <f t="shared" si="57"/>
        <v>0</v>
      </c>
      <c r="AD65" s="145">
        <f t="shared" si="57"/>
        <v>0</v>
      </c>
      <c r="AE65" s="145">
        <f t="shared" si="57"/>
        <v>0</v>
      </c>
      <c r="AF65" s="145"/>
      <c r="AG65" s="145">
        <f t="shared" si="30"/>
        <v>0</v>
      </c>
      <c r="AH65" s="145">
        <f t="shared" si="31"/>
        <v>0</v>
      </c>
      <c r="AI65" s="145">
        <f t="shared" si="32"/>
        <v>0</v>
      </c>
      <c r="AJ65" s="145"/>
      <c r="AK65" s="145"/>
      <c r="AL65" s="145"/>
      <c r="AM65" s="145">
        <f t="shared" si="58"/>
        <v>0</v>
      </c>
      <c r="AN65" s="145">
        <f t="shared" si="58"/>
        <v>0</v>
      </c>
      <c r="AO65" s="145">
        <f t="shared" si="58"/>
        <v>0</v>
      </c>
      <c r="AP65" s="145">
        <f t="shared" si="58"/>
        <v>0</v>
      </c>
      <c r="AQ65" s="145">
        <f t="shared" si="58"/>
        <v>0</v>
      </c>
      <c r="AR65" s="145">
        <f t="shared" si="58"/>
        <v>0</v>
      </c>
      <c r="AS65" s="145">
        <f t="shared" si="58"/>
        <v>0</v>
      </c>
      <c r="AT65" s="30">
        <f t="shared" si="34"/>
        <v>0</v>
      </c>
      <c r="AU65" s="145">
        <f t="shared" si="35"/>
        <v>0</v>
      </c>
      <c r="AV65" s="145"/>
      <c r="AW65" s="145"/>
      <c r="AX65" s="145"/>
      <c r="AY65" s="145">
        <f t="shared" si="59"/>
        <v>0</v>
      </c>
      <c r="AZ65" s="145">
        <f t="shared" si="59"/>
        <v>0</v>
      </c>
      <c r="BA65" s="145">
        <f t="shared" si="59"/>
        <v>0</v>
      </c>
      <c r="BB65" s="145">
        <f t="shared" si="59"/>
        <v>0</v>
      </c>
      <c r="BC65" s="145">
        <f t="shared" si="59"/>
        <v>0</v>
      </c>
      <c r="BD65" s="145">
        <f t="shared" si="59"/>
        <v>0</v>
      </c>
      <c r="BE65" s="30">
        <f t="shared" si="37"/>
        <v>0</v>
      </c>
      <c r="BF65" s="30"/>
      <c r="BG65" s="145">
        <f t="shared" si="38"/>
        <v>0</v>
      </c>
      <c r="BH65" s="145">
        <f t="shared" si="38"/>
        <v>0</v>
      </c>
      <c r="BI65" s="145">
        <f t="shared" si="38"/>
        <v>0</v>
      </c>
      <c r="BJ65" s="145">
        <f t="shared" si="38"/>
        <v>0</v>
      </c>
      <c r="BK65" s="145"/>
      <c r="BL65" s="145"/>
      <c r="BM65" s="145">
        <f t="shared" si="39"/>
        <v>0</v>
      </c>
      <c r="BN65" s="145"/>
      <c r="BO65" s="145"/>
      <c r="BP65" s="145">
        <f t="shared" si="60"/>
        <v>0</v>
      </c>
      <c r="BQ65" s="145">
        <f t="shared" si="60"/>
        <v>0</v>
      </c>
      <c r="BR65" s="145">
        <f t="shared" si="60"/>
        <v>0</v>
      </c>
      <c r="BS65" s="145">
        <f t="shared" si="60"/>
        <v>0</v>
      </c>
      <c r="BT65" s="145">
        <f t="shared" si="60"/>
        <v>0</v>
      </c>
      <c r="BU65" s="145">
        <f t="shared" si="60"/>
        <v>0</v>
      </c>
      <c r="BV65" s="145">
        <f t="shared" si="60"/>
        <v>0</v>
      </c>
      <c r="BW65" s="145"/>
      <c r="BX65" s="145"/>
      <c r="BY65" s="145">
        <f t="shared" si="41"/>
        <v>0</v>
      </c>
      <c r="BZ65" s="145"/>
      <c r="CA65" s="145"/>
      <c r="CB65" s="145"/>
      <c r="CC65" s="145"/>
      <c r="CD65" s="145"/>
      <c r="CE65" s="145">
        <f t="shared" si="42"/>
        <v>36661920</v>
      </c>
      <c r="CF65" s="145">
        <f t="shared" si="42"/>
        <v>0</v>
      </c>
      <c r="CG65" s="145">
        <f t="shared" si="42"/>
        <v>0</v>
      </c>
      <c r="CH65" s="145">
        <f t="shared" si="42"/>
        <v>0</v>
      </c>
      <c r="CI65" s="145">
        <f t="shared" si="42"/>
        <v>0</v>
      </c>
      <c r="CJ65" s="145"/>
      <c r="CK65" s="145">
        <f t="shared" si="43"/>
        <v>0</v>
      </c>
      <c r="CL65" s="145">
        <f t="shared" si="45"/>
        <v>0</v>
      </c>
      <c r="CM65" s="145">
        <f t="shared" si="46"/>
        <v>0</v>
      </c>
      <c r="CN65" s="145">
        <f t="shared" si="54"/>
        <v>0</v>
      </c>
      <c r="CO65" s="145">
        <f t="shared" si="47"/>
        <v>0</v>
      </c>
      <c r="CP65" s="145">
        <f t="shared" si="47"/>
        <v>0</v>
      </c>
      <c r="CQ65" s="145"/>
      <c r="CR65" s="145"/>
      <c r="CS65" s="145"/>
      <c r="CT65" s="145"/>
      <c r="CU65" s="145"/>
      <c r="CV65" s="145"/>
      <c r="CW65" s="145"/>
      <c r="CX65" s="145"/>
      <c r="CY65" s="77" t="e">
        <f>AH65+#REF!+BG65+BQ65+BV65</f>
        <v>#REF!</v>
      </c>
    </row>
    <row r="66" spans="2:105" s="31" customFormat="1" ht="14.15" hidden="1" customHeight="1">
      <c r="B66" s="228">
        <f t="shared" si="22"/>
        <v>45162</v>
      </c>
      <c r="C66" s="145">
        <f t="shared" si="23"/>
        <v>0</v>
      </c>
      <c r="D66" s="145"/>
      <c r="E66" s="145"/>
      <c r="F66" s="145"/>
      <c r="G66" s="145">
        <f t="shared" si="55"/>
        <v>0</v>
      </c>
      <c r="H66" s="145">
        <f t="shared" si="55"/>
        <v>0</v>
      </c>
      <c r="I66" s="145">
        <f t="shared" si="55"/>
        <v>0</v>
      </c>
      <c r="J66" s="145">
        <f t="shared" si="55"/>
        <v>0</v>
      </c>
      <c r="K66" s="145">
        <f t="shared" si="55"/>
        <v>0</v>
      </c>
      <c r="L66" s="145">
        <f t="shared" si="25"/>
        <v>0</v>
      </c>
      <c r="M66" s="145">
        <f t="shared" si="26"/>
        <v>0</v>
      </c>
      <c r="N66" s="145"/>
      <c r="O66" s="145">
        <f t="shared" si="26"/>
        <v>0</v>
      </c>
      <c r="P66" s="145"/>
      <c r="Q66" s="145">
        <f t="shared" si="26"/>
        <v>0</v>
      </c>
      <c r="R66" s="145"/>
      <c r="S66" s="145">
        <f t="shared" si="56"/>
        <v>0</v>
      </c>
      <c r="T66" s="145">
        <f t="shared" si="56"/>
        <v>0</v>
      </c>
      <c r="U66" s="145">
        <f t="shared" si="56"/>
        <v>0</v>
      </c>
      <c r="V66" s="145">
        <f t="shared" si="56"/>
        <v>0</v>
      </c>
      <c r="W66" s="145">
        <f t="shared" si="56"/>
        <v>0</v>
      </c>
      <c r="X66" s="145">
        <f t="shared" si="56"/>
        <v>0</v>
      </c>
      <c r="Y66" s="145">
        <f t="shared" si="28"/>
        <v>0</v>
      </c>
      <c r="Z66" s="145">
        <f t="shared" si="57"/>
        <v>0</v>
      </c>
      <c r="AA66" s="145">
        <f t="shared" si="57"/>
        <v>0</v>
      </c>
      <c r="AB66" s="145">
        <f t="shared" si="57"/>
        <v>0</v>
      </c>
      <c r="AC66" s="145">
        <f t="shared" si="57"/>
        <v>0</v>
      </c>
      <c r="AD66" s="145">
        <f t="shared" si="57"/>
        <v>0</v>
      </c>
      <c r="AE66" s="145">
        <f t="shared" si="57"/>
        <v>0</v>
      </c>
      <c r="AF66" s="145"/>
      <c r="AG66" s="145">
        <f t="shared" si="30"/>
        <v>0</v>
      </c>
      <c r="AH66" s="145">
        <f t="shared" si="31"/>
        <v>0</v>
      </c>
      <c r="AI66" s="145">
        <f t="shared" si="32"/>
        <v>0</v>
      </c>
      <c r="AJ66" s="145"/>
      <c r="AK66" s="145"/>
      <c r="AL66" s="145"/>
      <c r="AM66" s="145">
        <f t="shared" si="58"/>
        <v>0</v>
      </c>
      <c r="AN66" s="145">
        <f t="shared" si="58"/>
        <v>0</v>
      </c>
      <c r="AO66" s="145">
        <f t="shared" si="58"/>
        <v>0</v>
      </c>
      <c r="AP66" s="145">
        <f t="shared" si="58"/>
        <v>0</v>
      </c>
      <c r="AQ66" s="145">
        <f t="shared" si="58"/>
        <v>0</v>
      </c>
      <c r="AR66" s="145">
        <f t="shared" si="58"/>
        <v>0</v>
      </c>
      <c r="AS66" s="145">
        <f t="shared" si="58"/>
        <v>0</v>
      </c>
      <c r="AT66" s="30">
        <f t="shared" si="34"/>
        <v>0</v>
      </c>
      <c r="AU66" s="145">
        <f t="shared" si="35"/>
        <v>0</v>
      </c>
      <c r="AV66" s="145"/>
      <c r="AW66" s="145"/>
      <c r="AX66" s="145"/>
      <c r="AY66" s="145">
        <f t="shared" si="59"/>
        <v>0</v>
      </c>
      <c r="AZ66" s="145">
        <f t="shared" si="59"/>
        <v>0</v>
      </c>
      <c r="BA66" s="145">
        <f t="shared" si="59"/>
        <v>0</v>
      </c>
      <c r="BB66" s="145">
        <f t="shared" si="59"/>
        <v>0</v>
      </c>
      <c r="BC66" s="145">
        <f t="shared" si="59"/>
        <v>0</v>
      </c>
      <c r="BD66" s="145">
        <f t="shared" si="59"/>
        <v>0</v>
      </c>
      <c r="BE66" s="30">
        <f t="shared" si="37"/>
        <v>0</v>
      </c>
      <c r="BF66" s="30"/>
      <c r="BG66" s="145">
        <f t="shared" si="38"/>
        <v>0</v>
      </c>
      <c r="BH66" s="145">
        <f t="shared" si="38"/>
        <v>0</v>
      </c>
      <c r="BI66" s="145">
        <f t="shared" si="38"/>
        <v>0</v>
      </c>
      <c r="BJ66" s="145">
        <f t="shared" si="38"/>
        <v>0</v>
      </c>
      <c r="BK66" s="145"/>
      <c r="BL66" s="145"/>
      <c r="BM66" s="145">
        <f t="shared" si="39"/>
        <v>0</v>
      </c>
      <c r="BN66" s="145"/>
      <c r="BO66" s="145"/>
      <c r="BP66" s="145">
        <f t="shared" si="60"/>
        <v>0</v>
      </c>
      <c r="BQ66" s="145">
        <f t="shared" si="60"/>
        <v>0</v>
      </c>
      <c r="BR66" s="145">
        <f t="shared" si="60"/>
        <v>0</v>
      </c>
      <c r="BS66" s="145">
        <f t="shared" si="60"/>
        <v>0</v>
      </c>
      <c r="BT66" s="145">
        <f t="shared" si="60"/>
        <v>0</v>
      </c>
      <c r="BU66" s="145">
        <f t="shared" si="60"/>
        <v>0</v>
      </c>
      <c r="BV66" s="145">
        <f t="shared" si="60"/>
        <v>0</v>
      </c>
      <c r="BW66" s="145"/>
      <c r="BX66" s="145"/>
      <c r="BY66" s="145">
        <f t="shared" si="41"/>
        <v>0</v>
      </c>
      <c r="BZ66" s="145"/>
      <c r="CA66" s="145"/>
      <c r="CB66" s="145"/>
      <c r="CC66" s="145"/>
      <c r="CD66" s="145"/>
      <c r="CE66" s="145">
        <f t="shared" si="42"/>
        <v>32895840</v>
      </c>
      <c r="CF66" s="145">
        <f t="shared" si="42"/>
        <v>0</v>
      </c>
      <c r="CG66" s="145">
        <f t="shared" si="42"/>
        <v>0</v>
      </c>
      <c r="CH66" s="145">
        <f t="shared" si="42"/>
        <v>0</v>
      </c>
      <c r="CI66" s="145">
        <f t="shared" si="42"/>
        <v>0</v>
      </c>
      <c r="CJ66" s="145"/>
      <c r="CK66" s="145">
        <f t="shared" si="43"/>
        <v>0</v>
      </c>
      <c r="CL66" s="145">
        <f t="shared" si="45"/>
        <v>0</v>
      </c>
      <c r="CM66" s="145">
        <f t="shared" si="46"/>
        <v>0</v>
      </c>
      <c r="CN66" s="145">
        <f t="shared" si="54"/>
        <v>0</v>
      </c>
      <c r="CO66" s="145">
        <f t="shared" si="47"/>
        <v>0</v>
      </c>
      <c r="CP66" s="145">
        <f t="shared" si="47"/>
        <v>0</v>
      </c>
      <c r="CQ66" s="145"/>
      <c r="CR66" s="145"/>
      <c r="CS66" s="145"/>
      <c r="CT66" s="145"/>
      <c r="CU66" s="145"/>
      <c r="CV66" s="145"/>
      <c r="CW66" s="145"/>
      <c r="CX66" s="145"/>
      <c r="CY66" s="77" t="e">
        <f>AH66+#REF!+BG66+BQ66+BV66</f>
        <v>#REF!</v>
      </c>
    </row>
    <row r="67" spans="2:105" s="31" customFormat="1" ht="14.15" hidden="1" customHeight="1">
      <c r="B67" s="228">
        <f t="shared" si="22"/>
        <v>45163</v>
      </c>
      <c r="C67" s="145">
        <f t="shared" si="23"/>
        <v>0</v>
      </c>
      <c r="D67" s="145"/>
      <c r="E67" s="145"/>
      <c r="F67" s="145"/>
      <c r="G67" s="145">
        <f t="shared" si="55"/>
        <v>0</v>
      </c>
      <c r="H67" s="145">
        <f t="shared" si="55"/>
        <v>0</v>
      </c>
      <c r="I67" s="145">
        <f t="shared" si="55"/>
        <v>0</v>
      </c>
      <c r="J67" s="145">
        <f t="shared" si="55"/>
        <v>0</v>
      </c>
      <c r="K67" s="145">
        <f t="shared" si="55"/>
        <v>0</v>
      </c>
      <c r="L67" s="145">
        <f t="shared" si="25"/>
        <v>0</v>
      </c>
      <c r="M67" s="145">
        <f t="shared" si="26"/>
        <v>0</v>
      </c>
      <c r="N67" s="145"/>
      <c r="O67" s="145">
        <f t="shared" si="26"/>
        <v>0</v>
      </c>
      <c r="P67" s="145"/>
      <c r="Q67" s="145">
        <f t="shared" si="26"/>
        <v>0</v>
      </c>
      <c r="R67" s="145"/>
      <c r="S67" s="145">
        <f t="shared" si="56"/>
        <v>0</v>
      </c>
      <c r="T67" s="145">
        <f t="shared" si="56"/>
        <v>0</v>
      </c>
      <c r="U67" s="145" t="e">
        <f>#REF!*U$40</f>
        <v>#REF!</v>
      </c>
      <c r="V67" s="145">
        <f t="shared" si="56"/>
        <v>0</v>
      </c>
      <c r="W67" s="145">
        <f t="shared" si="56"/>
        <v>0</v>
      </c>
      <c r="X67" s="145">
        <f t="shared" si="56"/>
        <v>0</v>
      </c>
      <c r="Y67" s="145" t="e">
        <f t="shared" si="28"/>
        <v>#REF!</v>
      </c>
      <c r="Z67" s="145">
        <f t="shared" si="57"/>
        <v>0</v>
      </c>
      <c r="AA67" s="145">
        <f t="shared" si="57"/>
        <v>0</v>
      </c>
      <c r="AB67" s="145">
        <f t="shared" si="57"/>
        <v>0</v>
      </c>
      <c r="AC67" s="145">
        <f t="shared" si="57"/>
        <v>0</v>
      </c>
      <c r="AD67" s="145">
        <f t="shared" si="57"/>
        <v>0</v>
      </c>
      <c r="AE67" s="145">
        <f t="shared" si="57"/>
        <v>0</v>
      </c>
      <c r="AF67" s="145"/>
      <c r="AG67" s="145">
        <f t="shared" si="30"/>
        <v>0</v>
      </c>
      <c r="AH67" s="145">
        <f t="shared" si="31"/>
        <v>0</v>
      </c>
      <c r="AI67" s="145">
        <f t="shared" si="32"/>
        <v>0</v>
      </c>
      <c r="AJ67" s="145"/>
      <c r="AK67" s="145"/>
      <c r="AL67" s="145"/>
      <c r="AM67" s="145">
        <f t="shared" si="58"/>
        <v>0</v>
      </c>
      <c r="AN67" s="145">
        <f t="shared" si="58"/>
        <v>0</v>
      </c>
      <c r="AO67" s="145">
        <f t="shared" si="58"/>
        <v>0</v>
      </c>
      <c r="AP67" s="145">
        <f t="shared" si="58"/>
        <v>0</v>
      </c>
      <c r="AQ67" s="145">
        <f t="shared" si="58"/>
        <v>0</v>
      </c>
      <c r="AR67" s="145">
        <f t="shared" si="58"/>
        <v>0</v>
      </c>
      <c r="AS67" s="145">
        <f t="shared" si="58"/>
        <v>0</v>
      </c>
      <c r="AT67" s="30">
        <f t="shared" si="34"/>
        <v>0</v>
      </c>
      <c r="AU67" s="145">
        <f t="shared" si="35"/>
        <v>0</v>
      </c>
      <c r="AV67" s="145"/>
      <c r="AW67" s="145"/>
      <c r="AX67" s="145"/>
      <c r="AY67" s="145">
        <f t="shared" si="59"/>
        <v>0</v>
      </c>
      <c r="AZ67" s="145">
        <f t="shared" si="59"/>
        <v>0</v>
      </c>
      <c r="BA67" s="145">
        <f t="shared" si="59"/>
        <v>0</v>
      </c>
      <c r="BB67" s="145">
        <f t="shared" si="59"/>
        <v>0</v>
      </c>
      <c r="BC67" s="145">
        <f t="shared" si="59"/>
        <v>0</v>
      </c>
      <c r="BD67" s="145">
        <f t="shared" si="59"/>
        <v>0</v>
      </c>
      <c r="BE67" s="30">
        <f t="shared" si="37"/>
        <v>0</v>
      </c>
      <c r="BF67" s="30"/>
      <c r="BG67" s="145">
        <f t="shared" si="38"/>
        <v>0</v>
      </c>
      <c r="BH67" s="145">
        <f t="shared" si="38"/>
        <v>0</v>
      </c>
      <c r="BI67" s="145">
        <f t="shared" si="38"/>
        <v>0</v>
      </c>
      <c r="BJ67" s="145">
        <f t="shared" si="38"/>
        <v>0</v>
      </c>
      <c r="BK67" s="145"/>
      <c r="BL67" s="145"/>
      <c r="BM67" s="145">
        <f t="shared" si="39"/>
        <v>0</v>
      </c>
      <c r="BN67" s="145"/>
      <c r="BO67" s="145"/>
      <c r="BP67" s="145">
        <f t="shared" si="60"/>
        <v>0</v>
      </c>
      <c r="BQ67" s="145">
        <f t="shared" si="60"/>
        <v>0</v>
      </c>
      <c r="BR67" s="145">
        <f t="shared" si="60"/>
        <v>0</v>
      </c>
      <c r="BS67" s="145">
        <f t="shared" si="60"/>
        <v>0</v>
      </c>
      <c r="BT67" s="145">
        <f t="shared" si="60"/>
        <v>0</v>
      </c>
      <c r="BU67" s="145">
        <f t="shared" si="60"/>
        <v>0</v>
      </c>
      <c r="BV67" s="145">
        <f t="shared" si="60"/>
        <v>0</v>
      </c>
      <c r="BW67" s="145"/>
      <c r="BX67" s="145"/>
      <c r="BY67" s="145">
        <f t="shared" si="41"/>
        <v>0</v>
      </c>
      <c r="BZ67" s="145"/>
      <c r="CA67" s="145"/>
      <c r="CB67" s="145"/>
      <c r="CC67" s="145"/>
      <c r="CD67" s="145"/>
      <c r="CE67" s="145">
        <f t="shared" si="42"/>
        <v>40514880</v>
      </c>
      <c r="CF67" s="145">
        <f t="shared" si="42"/>
        <v>0</v>
      </c>
      <c r="CG67" s="145">
        <f t="shared" si="42"/>
        <v>0</v>
      </c>
      <c r="CH67" s="145">
        <f t="shared" si="42"/>
        <v>0</v>
      </c>
      <c r="CI67" s="145">
        <f t="shared" si="42"/>
        <v>0</v>
      </c>
      <c r="CJ67" s="145"/>
      <c r="CK67" s="145">
        <f t="shared" si="43"/>
        <v>0</v>
      </c>
      <c r="CL67" s="145">
        <f t="shared" si="45"/>
        <v>0</v>
      </c>
      <c r="CM67" s="145">
        <f t="shared" si="46"/>
        <v>0</v>
      </c>
      <c r="CN67" s="145">
        <f t="shared" si="54"/>
        <v>0</v>
      </c>
      <c r="CO67" s="145">
        <f t="shared" si="47"/>
        <v>0</v>
      </c>
      <c r="CP67" s="145">
        <f t="shared" si="47"/>
        <v>0</v>
      </c>
      <c r="CQ67" s="145"/>
      <c r="CR67" s="145"/>
      <c r="CS67" s="145"/>
      <c r="CT67" s="145"/>
      <c r="CU67" s="145"/>
      <c r="CV67" s="145"/>
      <c r="CW67" s="145"/>
      <c r="CX67" s="145"/>
      <c r="CY67" s="77" t="e">
        <f>AH67+#REF!+BG67+BQ67+BV67</f>
        <v>#REF!</v>
      </c>
    </row>
    <row r="68" spans="2:105" s="31" customFormat="1" ht="14.15" hidden="1" customHeight="1">
      <c r="B68" s="228">
        <f t="shared" si="22"/>
        <v>45164</v>
      </c>
      <c r="C68" s="145">
        <f t="shared" si="23"/>
        <v>0</v>
      </c>
      <c r="D68" s="145"/>
      <c r="E68" s="145"/>
      <c r="F68" s="145"/>
      <c r="G68" s="145">
        <f t="shared" si="55"/>
        <v>0</v>
      </c>
      <c r="H68" s="145">
        <f t="shared" si="55"/>
        <v>0</v>
      </c>
      <c r="I68" s="145">
        <f t="shared" si="55"/>
        <v>0</v>
      </c>
      <c r="J68" s="145">
        <f t="shared" si="55"/>
        <v>0</v>
      </c>
      <c r="K68" s="145">
        <f t="shared" si="55"/>
        <v>0</v>
      </c>
      <c r="L68" s="145">
        <f t="shared" si="25"/>
        <v>0</v>
      </c>
      <c r="M68" s="145">
        <f t="shared" si="26"/>
        <v>0</v>
      </c>
      <c r="N68" s="145"/>
      <c r="O68" s="145">
        <f t="shared" si="26"/>
        <v>0</v>
      </c>
      <c r="P68" s="145"/>
      <c r="Q68" s="145">
        <f t="shared" si="26"/>
        <v>0</v>
      </c>
      <c r="R68" s="145"/>
      <c r="S68" s="145">
        <f t="shared" si="56"/>
        <v>0</v>
      </c>
      <c r="T68" s="145">
        <f t="shared" si="56"/>
        <v>0</v>
      </c>
      <c r="U68" s="145">
        <f t="shared" si="56"/>
        <v>0</v>
      </c>
      <c r="V68" s="145">
        <f>U32*V$40</f>
        <v>0</v>
      </c>
      <c r="W68" s="145">
        <f t="shared" si="56"/>
        <v>0</v>
      </c>
      <c r="X68" s="145">
        <f t="shared" si="56"/>
        <v>0</v>
      </c>
      <c r="Y68" s="145">
        <f t="shared" si="28"/>
        <v>0</v>
      </c>
      <c r="Z68" s="145">
        <f t="shared" si="57"/>
        <v>0</v>
      </c>
      <c r="AA68" s="145">
        <f t="shared" si="57"/>
        <v>0</v>
      </c>
      <c r="AB68" s="145">
        <f t="shared" si="57"/>
        <v>0</v>
      </c>
      <c r="AC68" s="145">
        <f t="shared" si="57"/>
        <v>0</v>
      </c>
      <c r="AD68" s="145">
        <f t="shared" si="57"/>
        <v>0</v>
      </c>
      <c r="AE68" s="145">
        <f t="shared" si="57"/>
        <v>0</v>
      </c>
      <c r="AF68" s="145"/>
      <c r="AG68" s="145">
        <f t="shared" si="30"/>
        <v>0</v>
      </c>
      <c r="AH68" s="145">
        <f t="shared" si="31"/>
        <v>0</v>
      </c>
      <c r="AI68" s="145">
        <f t="shared" si="32"/>
        <v>0</v>
      </c>
      <c r="AJ68" s="145"/>
      <c r="AK68" s="145"/>
      <c r="AL68" s="145"/>
      <c r="AM68" s="145">
        <f t="shared" si="58"/>
        <v>0</v>
      </c>
      <c r="AN68" s="145">
        <f t="shared" si="58"/>
        <v>0</v>
      </c>
      <c r="AO68" s="145">
        <f t="shared" si="58"/>
        <v>0</v>
      </c>
      <c r="AP68" s="145">
        <f t="shared" si="58"/>
        <v>0</v>
      </c>
      <c r="AQ68" s="145">
        <f t="shared" si="58"/>
        <v>0</v>
      </c>
      <c r="AR68" s="145">
        <f t="shared" si="58"/>
        <v>0</v>
      </c>
      <c r="AS68" s="145">
        <f t="shared" si="58"/>
        <v>0</v>
      </c>
      <c r="AT68" s="30">
        <f t="shared" si="34"/>
        <v>0</v>
      </c>
      <c r="AU68" s="145">
        <f t="shared" si="35"/>
        <v>0</v>
      </c>
      <c r="AV68" s="145"/>
      <c r="AW68" s="145"/>
      <c r="AX68" s="145"/>
      <c r="AY68" s="145">
        <f t="shared" si="59"/>
        <v>0</v>
      </c>
      <c r="AZ68" s="145">
        <f t="shared" si="59"/>
        <v>0</v>
      </c>
      <c r="BA68" s="145">
        <f t="shared" si="59"/>
        <v>0</v>
      </c>
      <c r="BB68" s="145">
        <f t="shared" si="59"/>
        <v>0</v>
      </c>
      <c r="BC68" s="145">
        <f t="shared" si="59"/>
        <v>0</v>
      </c>
      <c r="BD68" s="145">
        <f t="shared" si="59"/>
        <v>0</v>
      </c>
      <c r="BE68" s="30">
        <f t="shared" si="37"/>
        <v>0</v>
      </c>
      <c r="BF68" s="30"/>
      <c r="BG68" s="145">
        <f t="shared" si="38"/>
        <v>0</v>
      </c>
      <c r="BH68" s="145">
        <f t="shared" si="38"/>
        <v>0</v>
      </c>
      <c r="BI68" s="145">
        <f t="shared" si="38"/>
        <v>0</v>
      </c>
      <c r="BJ68" s="145">
        <f t="shared" si="38"/>
        <v>0</v>
      </c>
      <c r="BK68" s="145"/>
      <c r="BL68" s="145"/>
      <c r="BM68" s="145">
        <f t="shared" si="39"/>
        <v>0</v>
      </c>
      <c r="BN68" s="145"/>
      <c r="BO68" s="145"/>
      <c r="BP68" s="145">
        <f t="shared" si="60"/>
        <v>0</v>
      </c>
      <c r="BQ68" s="145">
        <f t="shared" si="60"/>
        <v>0</v>
      </c>
      <c r="BR68" s="145">
        <f t="shared" si="60"/>
        <v>0</v>
      </c>
      <c r="BS68" s="145">
        <f t="shared" si="60"/>
        <v>0</v>
      </c>
      <c r="BT68" s="145">
        <f t="shared" si="60"/>
        <v>0</v>
      </c>
      <c r="BU68" s="145">
        <f t="shared" si="60"/>
        <v>0</v>
      </c>
      <c r="BV68" s="145">
        <f t="shared" si="60"/>
        <v>0</v>
      </c>
      <c r="BW68" s="145"/>
      <c r="BX68" s="145"/>
      <c r="BY68" s="145">
        <f t="shared" si="41"/>
        <v>0</v>
      </c>
      <c r="BZ68" s="145"/>
      <c r="CA68" s="145"/>
      <c r="CB68" s="145"/>
      <c r="CC68" s="145"/>
      <c r="CD68" s="145"/>
      <c r="CE68" s="145">
        <f t="shared" si="42"/>
        <v>0</v>
      </c>
      <c r="CF68" s="145">
        <f t="shared" si="42"/>
        <v>0</v>
      </c>
      <c r="CG68" s="145">
        <f t="shared" si="42"/>
        <v>0</v>
      </c>
      <c r="CH68" s="145">
        <f t="shared" si="42"/>
        <v>0</v>
      </c>
      <c r="CI68" s="145">
        <f t="shared" si="42"/>
        <v>0</v>
      </c>
      <c r="CJ68" s="145"/>
      <c r="CK68" s="145">
        <f t="shared" si="43"/>
        <v>0</v>
      </c>
      <c r="CL68" s="145">
        <f t="shared" si="45"/>
        <v>0</v>
      </c>
      <c r="CM68" s="145">
        <f t="shared" si="46"/>
        <v>0</v>
      </c>
      <c r="CN68" s="145">
        <f t="shared" si="54"/>
        <v>0</v>
      </c>
      <c r="CO68" s="145">
        <f t="shared" si="47"/>
        <v>0</v>
      </c>
      <c r="CP68" s="145">
        <f t="shared" si="47"/>
        <v>0</v>
      </c>
      <c r="CQ68" s="145"/>
      <c r="CR68" s="145"/>
      <c r="CS68" s="145"/>
      <c r="CT68" s="145"/>
      <c r="CU68" s="145"/>
      <c r="CV68" s="145"/>
      <c r="CW68" s="145"/>
      <c r="CX68" s="145"/>
      <c r="CY68" s="77" t="e">
        <f>AH68+#REF!+BG68+BQ68+BV68</f>
        <v>#REF!</v>
      </c>
    </row>
    <row r="69" spans="2:105" s="31" customFormat="1" ht="14.15" hidden="1" customHeight="1">
      <c r="B69" s="228">
        <f t="shared" si="22"/>
        <v>45165</v>
      </c>
      <c r="C69" s="145">
        <f t="shared" si="23"/>
        <v>0</v>
      </c>
      <c r="D69" s="145"/>
      <c r="E69" s="145"/>
      <c r="F69" s="145"/>
      <c r="G69" s="145">
        <f t="shared" si="55"/>
        <v>0</v>
      </c>
      <c r="H69" s="145">
        <f t="shared" si="55"/>
        <v>0</v>
      </c>
      <c r="I69" s="145">
        <f t="shared" si="55"/>
        <v>0</v>
      </c>
      <c r="J69" s="145">
        <f t="shared" si="55"/>
        <v>0</v>
      </c>
      <c r="K69" s="145">
        <f t="shared" si="55"/>
        <v>0</v>
      </c>
      <c r="L69" s="145">
        <f t="shared" si="25"/>
        <v>0</v>
      </c>
      <c r="M69" s="145">
        <f t="shared" si="26"/>
        <v>0</v>
      </c>
      <c r="N69" s="145"/>
      <c r="O69" s="145">
        <f t="shared" si="26"/>
        <v>0</v>
      </c>
      <c r="P69" s="145"/>
      <c r="Q69" s="145">
        <f t="shared" si="26"/>
        <v>0</v>
      </c>
      <c r="R69" s="145"/>
      <c r="S69" s="145">
        <f t="shared" si="56"/>
        <v>0</v>
      </c>
      <c r="T69" s="145">
        <f t="shared" si="56"/>
        <v>0</v>
      </c>
      <c r="U69" s="145">
        <f t="shared" si="56"/>
        <v>0</v>
      </c>
      <c r="V69" s="145">
        <f t="shared" si="56"/>
        <v>0</v>
      </c>
      <c r="W69" s="145">
        <f t="shared" si="56"/>
        <v>0</v>
      </c>
      <c r="X69" s="145">
        <f t="shared" si="56"/>
        <v>0</v>
      </c>
      <c r="Y69" s="145">
        <f t="shared" si="28"/>
        <v>0</v>
      </c>
      <c r="Z69" s="145">
        <f t="shared" si="57"/>
        <v>0</v>
      </c>
      <c r="AA69" s="145">
        <f t="shared" si="57"/>
        <v>0</v>
      </c>
      <c r="AB69" s="145">
        <f t="shared" si="57"/>
        <v>0</v>
      </c>
      <c r="AC69" s="145">
        <f t="shared" si="57"/>
        <v>0</v>
      </c>
      <c r="AD69" s="145">
        <f t="shared" si="57"/>
        <v>0</v>
      </c>
      <c r="AE69" s="145">
        <f t="shared" si="57"/>
        <v>0</v>
      </c>
      <c r="AF69" s="145"/>
      <c r="AG69" s="145">
        <f t="shared" si="30"/>
        <v>0</v>
      </c>
      <c r="AH69" s="145">
        <f t="shared" si="31"/>
        <v>0</v>
      </c>
      <c r="AI69" s="145">
        <f t="shared" si="32"/>
        <v>0</v>
      </c>
      <c r="AJ69" s="145"/>
      <c r="AK69" s="145"/>
      <c r="AL69" s="145"/>
      <c r="AM69" s="145">
        <f t="shared" si="58"/>
        <v>0</v>
      </c>
      <c r="AN69" s="145">
        <f t="shared" si="58"/>
        <v>0</v>
      </c>
      <c r="AO69" s="145">
        <f t="shared" si="58"/>
        <v>0</v>
      </c>
      <c r="AP69" s="145">
        <f t="shared" si="58"/>
        <v>0</v>
      </c>
      <c r="AQ69" s="145">
        <f t="shared" si="58"/>
        <v>0</v>
      </c>
      <c r="AR69" s="145">
        <f t="shared" si="58"/>
        <v>0</v>
      </c>
      <c r="AS69" s="145">
        <f t="shared" si="58"/>
        <v>0</v>
      </c>
      <c r="AT69" s="30">
        <f t="shared" si="34"/>
        <v>0</v>
      </c>
      <c r="AU69" s="145">
        <f t="shared" si="35"/>
        <v>0</v>
      </c>
      <c r="AV69" s="145"/>
      <c r="AW69" s="145"/>
      <c r="AX69" s="145"/>
      <c r="AY69" s="145">
        <f t="shared" si="59"/>
        <v>0</v>
      </c>
      <c r="AZ69" s="145">
        <f t="shared" si="59"/>
        <v>0</v>
      </c>
      <c r="BA69" s="145">
        <f t="shared" si="59"/>
        <v>0</v>
      </c>
      <c r="BB69" s="145">
        <f t="shared" si="59"/>
        <v>0</v>
      </c>
      <c r="BC69" s="145">
        <f t="shared" si="59"/>
        <v>0</v>
      </c>
      <c r="BD69" s="145">
        <f t="shared" si="59"/>
        <v>0</v>
      </c>
      <c r="BE69" s="30">
        <f t="shared" si="37"/>
        <v>0</v>
      </c>
      <c r="BF69" s="30"/>
      <c r="BG69" s="145">
        <f t="shared" si="38"/>
        <v>0</v>
      </c>
      <c r="BH69" s="145">
        <f t="shared" si="38"/>
        <v>0</v>
      </c>
      <c r="BI69" s="145">
        <f t="shared" si="38"/>
        <v>0</v>
      </c>
      <c r="BJ69" s="145">
        <f t="shared" si="38"/>
        <v>0</v>
      </c>
      <c r="BK69" s="145"/>
      <c r="BL69" s="145"/>
      <c r="BM69" s="145">
        <f t="shared" si="39"/>
        <v>0</v>
      </c>
      <c r="BN69" s="145"/>
      <c r="BO69" s="145"/>
      <c r="BP69" s="145">
        <f t="shared" si="60"/>
        <v>0</v>
      </c>
      <c r="BQ69" s="145">
        <f t="shared" si="60"/>
        <v>0</v>
      </c>
      <c r="BR69" s="145">
        <f t="shared" si="60"/>
        <v>0</v>
      </c>
      <c r="BS69" s="145">
        <f t="shared" si="60"/>
        <v>0</v>
      </c>
      <c r="BT69" s="145">
        <f t="shared" si="60"/>
        <v>0</v>
      </c>
      <c r="BU69" s="145">
        <f t="shared" si="60"/>
        <v>0</v>
      </c>
      <c r="BV69" s="145">
        <f t="shared" si="60"/>
        <v>0</v>
      </c>
      <c r="BW69" s="145"/>
      <c r="BX69" s="145"/>
      <c r="BY69" s="145">
        <f t="shared" si="41"/>
        <v>0</v>
      </c>
      <c r="BZ69" s="145"/>
      <c r="CA69" s="145"/>
      <c r="CB69" s="145"/>
      <c r="CC69" s="145"/>
      <c r="CD69" s="145"/>
      <c r="CE69" s="145">
        <f t="shared" si="42"/>
        <v>0</v>
      </c>
      <c r="CF69" s="145">
        <f t="shared" si="42"/>
        <v>0</v>
      </c>
      <c r="CG69" s="145">
        <f t="shared" si="42"/>
        <v>0</v>
      </c>
      <c r="CH69" s="145">
        <f t="shared" si="42"/>
        <v>0</v>
      </c>
      <c r="CI69" s="145">
        <f t="shared" si="42"/>
        <v>0</v>
      </c>
      <c r="CJ69" s="145"/>
      <c r="CK69" s="145">
        <f t="shared" si="43"/>
        <v>0</v>
      </c>
      <c r="CL69" s="145">
        <f t="shared" si="45"/>
        <v>0</v>
      </c>
      <c r="CM69" s="145">
        <f t="shared" si="46"/>
        <v>0</v>
      </c>
      <c r="CN69" s="145">
        <f t="shared" si="54"/>
        <v>0</v>
      </c>
      <c r="CO69" s="145">
        <f t="shared" si="47"/>
        <v>0</v>
      </c>
      <c r="CP69" s="145">
        <f t="shared" si="47"/>
        <v>0</v>
      </c>
      <c r="CQ69" s="145"/>
      <c r="CR69" s="145"/>
      <c r="CS69" s="145"/>
      <c r="CT69" s="145"/>
      <c r="CU69" s="145"/>
      <c r="CV69" s="145"/>
      <c r="CW69" s="145"/>
      <c r="CX69" s="145"/>
      <c r="CY69" s="77" t="e">
        <f>AH69+#REF!+BG69+BQ69+BV69</f>
        <v>#REF!</v>
      </c>
    </row>
    <row r="70" spans="2:105" s="31" customFormat="1" ht="14.15" hidden="1" customHeight="1">
      <c r="B70" s="228">
        <f t="shared" si="22"/>
        <v>45166</v>
      </c>
      <c r="C70" s="145">
        <f t="shared" si="23"/>
        <v>0</v>
      </c>
      <c r="D70" s="145"/>
      <c r="E70" s="145"/>
      <c r="F70" s="145"/>
      <c r="G70" s="145">
        <f t="shared" si="55"/>
        <v>0</v>
      </c>
      <c r="H70" s="145">
        <f t="shared" si="55"/>
        <v>0</v>
      </c>
      <c r="I70" s="145">
        <f t="shared" si="55"/>
        <v>0</v>
      </c>
      <c r="J70" s="145">
        <f t="shared" si="55"/>
        <v>0</v>
      </c>
      <c r="K70" s="145">
        <f t="shared" si="55"/>
        <v>0</v>
      </c>
      <c r="L70" s="145">
        <f t="shared" si="25"/>
        <v>0</v>
      </c>
      <c r="M70" s="145">
        <f t="shared" si="26"/>
        <v>0</v>
      </c>
      <c r="N70" s="145"/>
      <c r="O70" s="145">
        <f t="shared" si="26"/>
        <v>0</v>
      </c>
      <c r="P70" s="145"/>
      <c r="Q70" s="145">
        <f t="shared" si="26"/>
        <v>0</v>
      </c>
      <c r="R70" s="145"/>
      <c r="S70" s="145">
        <f t="shared" si="56"/>
        <v>0</v>
      </c>
      <c r="T70" s="145">
        <f t="shared" si="56"/>
        <v>0</v>
      </c>
      <c r="U70" s="145">
        <f t="shared" si="56"/>
        <v>0</v>
      </c>
      <c r="V70" s="145">
        <f t="shared" si="56"/>
        <v>0</v>
      </c>
      <c r="W70" s="145">
        <f t="shared" si="56"/>
        <v>0</v>
      </c>
      <c r="X70" s="145">
        <f t="shared" si="56"/>
        <v>0</v>
      </c>
      <c r="Y70" s="145">
        <f t="shared" si="28"/>
        <v>0</v>
      </c>
      <c r="Z70" s="145">
        <f t="shared" si="57"/>
        <v>0</v>
      </c>
      <c r="AA70" s="145">
        <f t="shared" si="57"/>
        <v>0</v>
      </c>
      <c r="AB70" s="145">
        <f t="shared" si="57"/>
        <v>0</v>
      </c>
      <c r="AC70" s="145">
        <f t="shared" si="57"/>
        <v>0</v>
      </c>
      <c r="AD70" s="145">
        <f t="shared" si="57"/>
        <v>0</v>
      </c>
      <c r="AE70" s="145">
        <f t="shared" si="57"/>
        <v>0</v>
      </c>
      <c r="AF70" s="145"/>
      <c r="AG70" s="145">
        <f t="shared" si="30"/>
        <v>0</v>
      </c>
      <c r="AH70" s="145">
        <f t="shared" si="31"/>
        <v>0</v>
      </c>
      <c r="AI70" s="145">
        <f t="shared" si="32"/>
        <v>0</v>
      </c>
      <c r="AJ70" s="145"/>
      <c r="AK70" s="145"/>
      <c r="AL70" s="145"/>
      <c r="AM70" s="145">
        <f t="shared" si="58"/>
        <v>0</v>
      </c>
      <c r="AN70" s="145">
        <f t="shared" si="58"/>
        <v>0</v>
      </c>
      <c r="AO70" s="145">
        <f t="shared" si="58"/>
        <v>0</v>
      </c>
      <c r="AP70" s="145">
        <f t="shared" si="58"/>
        <v>0</v>
      </c>
      <c r="AQ70" s="145">
        <f t="shared" si="58"/>
        <v>0</v>
      </c>
      <c r="AR70" s="145">
        <f t="shared" si="58"/>
        <v>0</v>
      </c>
      <c r="AS70" s="145">
        <f t="shared" si="58"/>
        <v>0</v>
      </c>
      <c r="AT70" s="30">
        <f t="shared" si="34"/>
        <v>0</v>
      </c>
      <c r="AU70" s="145">
        <f t="shared" si="35"/>
        <v>0</v>
      </c>
      <c r="AV70" s="145"/>
      <c r="AW70" s="145"/>
      <c r="AX70" s="145"/>
      <c r="AY70" s="145">
        <f t="shared" si="59"/>
        <v>0</v>
      </c>
      <c r="AZ70" s="145">
        <f t="shared" si="59"/>
        <v>0</v>
      </c>
      <c r="BA70" s="145">
        <f t="shared" si="59"/>
        <v>0</v>
      </c>
      <c r="BB70" s="145">
        <f t="shared" si="59"/>
        <v>0</v>
      </c>
      <c r="BC70" s="145">
        <f t="shared" si="59"/>
        <v>0</v>
      </c>
      <c r="BD70" s="145">
        <f t="shared" si="59"/>
        <v>0</v>
      </c>
      <c r="BE70" s="30">
        <f t="shared" si="37"/>
        <v>0</v>
      </c>
      <c r="BF70" s="30"/>
      <c r="BG70" s="145">
        <f t="shared" si="38"/>
        <v>0</v>
      </c>
      <c r="BH70" s="145">
        <f t="shared" si="38"/>
        <v>0</v>
      </c>
      <c r="BI70" s="145">
        <f t="shared" si="38"/>
        <v>0</v>
      </c>
      <c r="BJ70" s="145">
        <f t="shared" si="38"/>
        <v>0</v>
      </c>
      <c r="BK70" s="145"/>
      <c r="BL70" s="145"/>
      <c r="BM70" s="145">
        <f t="shared" si="39"/>
        <v>0</v>
      </c>
      <c r="BN70" s="145"/>
      <c r="BO70" s="145"/>
      <c r="BP70" s="145">
        <f t="shared" si="60"/>
        <v>0</v>
      </c>
      <c r="BQ70" s="145">
        <f t="shared" si="60"/>
        <v>0</v>
      </c>
      <c r="BR70" s="145">
        <f t="shared" si="60"/>
        <v>0</v>
      </c>
      <c r="BS70" s="145">
        <f t="shared" si="60"/>
        <v>0</v>
      </c>
      <c r="BT70" s="145">
        <f t="shared" si="60"/>
        <v>0</v>
      </c>
      <c r="BU70" s="145">
        <f t="shared" si="60"/>
        <v>0</v>
      </c>
      <c r="BV70" s="145">
        <f t="shared" si="60"/>
        <v>0</v>
      </c>
      <c r="BW70" s="145"/>
      <c r="BX70" s="145"/>
      <c r="BY70" s="145">
        <f t="shared" si="41"/>
        <v>0</v>
      </c>
      <c r="BZ70" s="145"/>
      <c r="CA70" s="145"/>
      <c r="CB70" s="145"/>
      <c r="CC70" s="145"/>
      <c r="CD70" s="145"/>
      <c r="CE70" s="145">
        <f t="shared" si="42"/>
        <v>39632160</v>
      </c>
      <c r="CF70" s="145">
        <f t="shared" si="42"/>
        <v>0</v>
      </c>
      <c r="CG70" s="145">
        <f t="shared" si="42"/>
        <v>0</v>
      </c>
      <c r="CH70" s="145">
        <f t="shared" si="42"/>
        <v>0</v>
      </c>
      <c r="CI70" s="145">
        <f t="shared" si="42"/>
        <v>0</v>
      </c>
      <c r="CJ70" s="145"/>
      <c r="CK70" s="145">
        <f t="shared" si="43"/>
        <v>0</v>
      </c>
      <c r="CL70" s="145">
        <f t="shared" si="45"/>
        <v>0</v>
      </c>
      <c r="CM70" s="145">
        <f t="shared" si="46"/>
        <v>0</v>
      </c>
      <c r="CN70" s="145">
        <f t="shared" si="54"/>
        <v>0</v>
      </c>
      <c r="CO70" s="145">
        <f t="shared" si="47"/>
        <v>0</v>
      </c>
      <c r="CP70" s="145">
        <f t="shared" si="47"/>
        <v>0</v>
      </c>
      <c r="CQ70" s="145"/>
      <c r="CR70" s="145"/>
      <c r="CS70" s="145"/>
      <c r="CT70" s="145"/>
      <c r="CU70" s="145"/>
      <c r="CV70" s="145"/>
      <c r="CW70" s="145"/>
      <c r="CX70" s="145"/>
      <c r="CY70" s="77" t="e">
        <f>AH70+#REF!+BG70+BQ70+BV70</f>
        <v>#REF!</v>
      </c>
    </row>
    <row r="71" spans="2:105" s="31" customFormat="1" ht="14.15" hidden="1" customHeight="1">
      <c r="B71" s="228">
        <f t="shared" si="22"/>
        <v>45167</v>
      </c>
      <c r="C71" s="145">
        <f t="shared" si="23"/>
        <v>0</v>
      </c>
      <c r="D71" s="145"/>
      <c r="E71" s="145"/>
      <c r="F71" s="145"/>
      <c r="G71" s="145">
        <f t="shared" si="55"/>
        <v>0</v>
      </c>
      <c r="H71" s="145">
        <f t="shared" si="55"/>
        <v>0</v>
      </c>
      <c r="I71" s="145">
        <f t="shared" si="55"/>
        <v>0</v>
      </c>
      <c r="J71" s="145">
        <f t="shared" si="55"/>
        <v>0</v>
      </c>
      <c r="K71" s="145">
        <f t="shared" si="55"/>
        <v>0</v>
      </c>
      <c r="L71" s="145">
        <f t="shared" si="25"/>
        <v>0</v>
      </c>
      <c r="M71" s="145">
        <f t="shared" si="26"/>
        <v>0</v>
      </c>
      <c r="N71" s="145"/>
      <c r="O71" s="145">
        <f t="shared" si="26"/>
        <v>0</v>
      </c>
      <c r="P71" s="145"/>
      <c r="Q71" s="145">
        <f t="shared" si="26"/>
        <v>0</v>
      </c>
      <c r="R71" s="145"/>
      <c r="S71" s="145">
        <f t="shared" si="56"/>
        <v>0</v>
      </c>
      <c r="T71" s="145">
        <f t="shared" si="56"/>
        <v>0</v>
      </c>
      <c r="U71" s="145">
        <f t="shared" si="56"/>
        <v>0</v>
      </c>
      <c r="V71" s="145">
        <f t="shared" si="56"/>
        <v>0</v>
      </c>
      <c r="W71" s="145">
        <f t="shared" si="56"/>
        <v>0</v>
      </c>
      <c r="X71" s="145">
        <f t="shared" si="56"/>
        <v>0</v>
      </c>
      <c r="Y71" s="145">
        <f t="shared" si="28"/>
        <v>0</v>
      </c>
      <c r="Z71" s="145">
        <f t="shared" si="57"/>
        <v>0</v>
      </c>
      <c r="AA71" s="145">
        <f t="shared" si="57"/>
        <v>0</v>
      </c>
      <c r="AB71" s="145">
        <f t="shared" si="57"/>
        <v>0</v>
      </c>
      <c r="AC71" s="145">
        <f t="shared" si="57"/>
        <v>0</v>
      </c>
      <c r="AD71" s="145">
        <f t="shared" si="57"/>
        <v>0</v>
      </c>
      <c r="AE71" s="145">
        <f t="shared" si="57"/>
        <v>0</v>
      </c>
      <c r="AF71" s="145"/>
      <c r="AG71" s="145">
        <f t="shared" si="30"/>
        <v>0</v>
      </c>
      <c r="AH71" s="145">
        <f t="shared" si="31"/>
        <v>0</v>
      </c>
      <c r="AI71" s="145">
        <f t="shared" si="32"/>
        <v>0</v>
      </c>
      <c r="AJ71" s="145"/>
      <c r="AK71" s="145"/>
      <c r="AL71" s="145"/>
      <c r="AM71" s="145">
        <f t="shared" si="58"/>
        <v>0</v>
      </c>
      <c r="AN71" s="145">
        <f t="shared" si="58"/>
        <v>0</v>
      </c>
      <c r="AO71" s="145">
        <f t="shared" si="58"/>
        <v>0</v>
      </c>
      <c r="AP71" s="145">
        <f t="shared" si="58"/>
        <v>0</v>
      </c>
      <c r="AQ71" s="145">
        <f t="shared" si="58"/>
        <v>0</v>
      </c>
      <c r="AR71" s="145">
        <f t="shared" si="58"/>
        <v>0</v>
      </c>
      <c r="AS71" s="145">
        <f t="shared" si="58"/>
        <v>0</v>
      </c>
      <c r="AT71" s="30">
        <f t="shared" si="34"/>
        <v>0</v>
      </c>
      <c r="AU71" s="145">
        <f t="shared" si="35"/>
        <v>0</v>
      </c>
      <c r="AV71" s="145"/>
      <c r="AW71" s="145"/>
      <c r="AX71" s="145"/>
      <c r="AY71" s="145">
        <f t="shared" si="59"/>
        <v>0</v>
      </c>
      <c r="AZ71" s="145">
        <f t="shared" si="59"/>
        <v>0</v>
      </c>
      <c r="BA71" s="145">
        <f t="shared" si="59"/>
        <v>0</v>
      </c>
      <c r="BB71" s="145">
        <f t="shared" si="59"/>
        <v>0</v>
      </c>
      <c r="BC71" s="145">
        <f t="shared" si="59"/>
        <v>0</v>
      </c>
      <c r="BD71" s="145">
        <f t="shared" si="59"/>
        <v>0</v>
      </c>
      <c r="BE71" s="30">
        <f t="shared" si="37"/>
        <v>0</v>
      </c>
      <c r="BF71" s="30"/>
      <c r="BG71" s="145">
        <f t="shared" si="38"/>
        <v>0</v>
      </c>
      <c r="BH71" s="145">
        <f t="shared" si="38"/>
        <v>0</v>
      </c>
      <c r="BI71" s="145">
        <f t="shared" si="38"/>
        <v>0</v>
      </c>
      <c r="BJ71" s="145">
        <f t="shared" si="38"/>
        <v>0</v>
      </c>
      <c r="BK71" s="145"/>
      <c r="BL71" s="145"/>
      <c r="BM71" s="145">
        <f t="shared" si="39"/>
        <v>0</v>
      </c>
      <c r="BN71" s="145"/>
      <c r="BO71" s="145"/>
      <c r="BP71" s="145">
        <f t="shared" si="60"/>
        <v>0</v>
      </c>
      <c r="BQ71" s="145">
        <f t="shared" si="60"/>
        <v>0</v>
      </c>
      <c r="BR71" s="145">
        <f t="shared" si="60"/>
        <v>0</v>
      </c>
      <c r="BS71" s="145">
        <f t="shared" si="60"/>
        <v>0</v>
      </c>
      <c r="BT71" s="145">
        <f t="shared" si="60"/>
        <v>0</v>
      </c>
      <c r="BU71" s="145">
        <f t="shared" si="60"/>
        <v>0</v>
      </c>
      <c r="BV71" s="145">
        <f t="shared" si="60"/>
        <v>0</v>
      </c>
      <c r="BW71" s="145"/>
      <c r="BX71" s="145"/>
      <c r="BY71" s="145">
        <f t="shared" si="41"/>
        <v>0</v>
      </c>
      <c r="BZ71" s="145"/>
      <c r="CA71" s="145"/>
      <c r="CB71" s="145"/>
      <c r="CC71" s="145"/>
      <c r="CD71" s="145"/>
      <c r="CE71" s="145">
        <f t="shared" si="42"/>
        <v>0</v>
      </c>
      <c r="CF71" s="145">
        <f t="shared" si="42"/>
        <v>0</v>
      </c>
      <c r="CG71" s="145">
        <f t="shared" si="42"/>
        <v>0</v>
      </c>
      <c r="CH71" s="145">
        <f t="shared" si="42"/>
        <v>0</v>
      </c>
      <c r="CI71" s="145">
        <f t="shared" si="42"/>
        <v>0</v>
      </c>
      <c r="CJ71" s="145"/>
      <c r="CK71" s="145">
        <f t="shared" si="43"/>
        <v>0</v>
      </c>
      <c r="CL71" s="145">
        <f t="shared" si="45"/>
        <v>0</v>
      </c>
      <c r="CM71" s="145">
        <f t="shared" si="46"/>
        <v>0</v>
      </c>
      <c r="CN71" s="145">
        <f t="shared" si="54"/>
        <v>0</v>
      </c>
      <c r="CO71" s="145">
        <f t="shared" si="47"/>
        <v>0</v>
      </c>
      <c r="CP71" s="145">
        <f t="shared" si="47"/>
        <v>0</v>
      </c>
      <c r="CQ71" s="145"/>
      <c r="CR71" s="145"/>
      <c r="CS71" s="145"/>
      <c r="CT71" s="145"/>
      <c r="CU71" s="145"/>
      <c r="CV71" s="145"/>
      <c r="CW71" s="145"/>
      <c r="CX71" s="145"/>
      <c r="CY71" s="77" t="e">
        <f>AH71+#REF!+BG71+BQ71+BV71</f>
        <v>#REF!</v>
      </c>
    </row>
    <row r="72" spans="2:105" s="31" customFormat="1" ht="14.15" hidden="1" customHeight="1">
      <c r="B72" s="228">
        <f t="shared" si="22"/>
        <v>45168</v>
      </c>
      <c r="C72" s="145">
        <f t="shared" si="23"/>
        <v>0</v>
      </c>
      <c r="D72" s="145"/>
      <c r="E72" s="145"/>
      <c r="F72" s="145"/>
      <c r="G72" s="145">
        <f t="shared" si="55"/>
        <v>0</v>
      </c>
      <c r="H72" s="145">
        <f t="shared" si="55"/>
        <v>0</v>
      </c>
      <c r="I72" s="145">
        <f t="shared" si="55"/>
        <v>0</v>
      </c>
      <c r="J72" s="145">
        <f t="shared" si="55"/>
        <v>0</v>
      </c>
      <c r="K72" s="145">
        <f t="shared" si="55"/>
        <v>0</v>
      </c>
      <c r="L72" s="145">
        <f t="shared" si="25"/>
        <v>0</v>
      </c>
      <c r="M72" s="145">
        <f t="shared" si="26"/>
        <v>0</v>
      </c>
      <c r="N72" s="145"/>
      <c r="O72" s="145">
        <f t="shared" si="26"/>
        <v>0</v>
      </c>
      <c r="P72" s="145"/>
      <c r="Q72" s="145">
        <f t="shared" si="26"/>
        <v>0</v>
      </c>
      <c r="R72" s="145"/>
      <c r="S72" s="145">
        <f t="shared" si="56"/>
        <v>0</v>
      </c>
      <c r="T72" s="145">
        <f t="shared" si="56"/>
        <v>0</v>
      </c>
      <c r="U72" s="145">
        <f t="shared" si="56"/>
        <v>0</v>
      </c>
      <c r="V72" s="145">
        <f t="shared" si="56"/>
        <v>0</v>
      </c>
      <c r="W72" s="145">
        <f t="shared" si="56"/>
        <v>0</v>
      </c>
      <c r="X72" s="145">
        <f t="shared" si="56"/>
        <v>0</v>
      </c>
      <c r="Y72" s="145">
        <f t="shared" si="28"/>
        <v>0</v>
      </c>
      <c r="Z72" s="145">
        <f t="shared" si="57"/>
        <v>0</v>
      </c>
      <c r="AA72" s="145">
        <f t="shared" si="57"/>
        <v>0</v>
      </c>
      <c r="AB72" s="145">
        <f t="shared" si="57"/>
        <v>0</v>
      </c>
      <c r="AC72" s="145">
        <f t="shared" si="57"/>
        <v>0</v>
      </c>
      <c r="AD72" s="145">
        <f t="shared" si="57"/>
        <v>0</v>
      </c>
      <c r="AE72" s="145">
        <f t="shared" si="57"/>
        <v>0</v>
      </c>
      <c r="AF72" s="145"/>
      <c r="AG72" s="145">
        <f t="shared" si="30"/>
        <v>0</v>
      </c>
      <c r="AH72" s="145">
        <f t="shared" si="31"/>
        <v>0</v>
      </c>
      <c r="AI72" s="145">
        <f t="shared" si="32"/>
        <v>0</v>
      </c>
      <c r="AJ72" s="145"/>
      <c r="AK72" s="145"/>
      <c r="AL72" s="145"/>
      <c r="AM72" s="145">
        <f t="shared" si="58"/>
        <v>0</v>
      </c>
      <c r="AN72" s="145">
        <f t="shared" si="58"/>
        <v>0</v>
      </c>
      <c r="AO72" s="145">
        <f t="shared" si="58"/>
        <v>0</v>
      </c>
      <c r="AP72" s="145">
        <f t="shared" si="58"/>
        <v>0</v>
      </c>
      <c r="AQ72" s="145">
        <f t="shared" si="58"/>
        <v>0</v>
      </c>
      <c r="AR72" s="145">
        <f t="shared" si="58"/>
        <v>0</v>
      </c>
      <c r="AS72" s="145">
        <f t="shared" si="58"/>
        <v>0</v>
      </c>
      <c r="AT72" s="30">
        <f t="shared" si="34"/>
        <v>0</v>
      </c>
      <c r="AU72" s="145">
        <f t="shared" si="35"/>
        <v>0</v>
      </c>
      <c r="AV72" s="145"/>
      <c r="AW72" s="145"/>
      <c r="AX72" s="145"/>
      <c r="AY72" s="145">
        <f t="shared" si="59"/>
        <v>0</v>
      </c>
      <c r="AZ72" s="145">
        <f t="shared" si="59"/>
        <v>0</v>
      </c>
      <c r="BA72" s="145">
        <f t="shared" si="59"/>
        <v>0</v>
      </c>
      <c r="BB72" s="145">
        <f t="shared" si="59"/>
        <v>0</v>
      </c>
      <c r="BC72" s="145">
        <f t="shared" si="59"/>
        <v>0</v>
      </c>
      <c r="BD72" s="145">
        <f t="shared" si="59"/>
        <v>0</v>
      </c>
      <c r="BE72" s="30">
        <f t="shared" si="37"/>
        <v>0</v>
      </c>
      <c r="BF72" s="30"/>
      <c r="BG72" s="145">
        <f t="shared" si="38"/>
        <v>0</v>
      </c>
      <c r="BH72" s="145">
        <f t="shared" si="38"/>
        <v>0</v>
      </c>
      <c r="BI72" s="145">
        <f t="shared" si="38"/>
        <v>0</v>
      </c>
      <c r="BJ72" s="145">
        <f t="shared" si="38"/>
        <v>0</v>
      </c>
      <c r="BK72" s="145"/>
      <c r="BL72" s="145"/>
      <c r="BM72" s="145">
        <f t="shared" si="39"/>
        <v>0</v>
      </c>
      <c r="BN72" s="145"/>
      <c r="BO72" s="145"/>
      <c r="BP72" s="145">
        <f t="shared" si="60"/>
        <v>0</v>
      </c>
      <c r="BQ72" s="145">
        <f t="shared" si="60"/>
        <v>0</v>
      </c>
      <c r="BR72" s="145">
        <f t="shared" si="60"/>
        <v>0</v>
      </c>
      <c r="BS72" s="145">
        <f t="shared" si="60"/>
        <v>0</v>
      </c>
      <c r="BT72" s="145">
        <f t="shared" si="60"/>
        <v>0</v>
      </c>
      <c r="BU72" s="145">
        <f t="shared" si="60"/>
        <v>0</v>
      </c>
      <c r="BV72" s="145">
        <f t="shared" si="60"/>
        <v>0</v>
      </c>
      <c r="BW72" s="145"/>
      <c r="BX72" s="145"/>
      <c r="BY72" s="145">
        <f t="shared" si="41"/>
        <v>0</v>
      </c>
      <c r="BZ72" s="145"/>
      <c r="CA72" s="145"/>
      <c r="CB72" s="145"/>
      <c r="CC72" s="145"/>
      <c r="CD72" s="145"/>
      <c r="CE72" s="145">
        <f t="shared" si="42"/>
        <v>0</v>
      </c>
      <c r="CF72" s="145">
        <f t="shared" si="42"/>
        <v>0</v>
      </c>
      <c r="CG72" s="145">
        <f t="shared" si="42"/>
        <v>0</v>
      </c>
      <c r="CH72" s="145">
        <f t="shared" si="42"/>
        <v>0</v>
      </c>
      <c r="CI72" s="145">
        <f t="shared" si="42"/>
        <v>0</v>
      </c>
      <c r="CJ72" s="145"/>
      <c r="CK72" s="145">
        <f t="shared" si="43"/>
        <v>0</v>
      </c>
      <c r="CL72" s="145">
        <f t="shared" si="45"/>
        <v>0</v>
      </c>
      <c r="CM72" s="145">
        <f t="shared" si="46"/>
        <v>0</v>
      </c>
      <c r="CN72" s="145">
        <f t="shared" si="54"/>
        <v>0</v>
      </c>
      <c r="CO72" s="145">
        <f t="shared" si="47"/>
        <v>0</v>
      </c>
      <c r="CP72" s="145">
        <f t="shared" si="47"/>
        <v>0</v>
      </c>
      <c r="CQ72" s="145"/>
      <c r="CR72" s="145"/>
      <c r="CS72" s="145"/>
      <c r="CT72" s="145"/>
      <c r="CU72" s="145"/>
      <c r="CV72" s="145"/>
      <c r="CW72" s="145"/>
      <c r="CX72" s="145"/>
      <c r="CY72" s="77" t="e">
        <f>AH72+#REF!+BG72+BQ72+BV72</f>
        <v>#REF!</v>
      </c>
    </row>
    <row r="73" spans="2:105" s="31" customFormat="1" ht="14.15" hidden="1" customHeight="1">
      <c r="B73" s="228">
        <f t="shared" si="22"/>
        <v>45169</v>
      </c>
      <c r="C73" s="145">
        <f t="shared" si="23"/>
        <v>0</v>
      </c>
      <c r="D73" s="145"/>
      <c r="E73" s="145"/>
      <c r="F73" s="145"/>
      <c r="G73" s="145">
        <f>G38*G$40</f>
        <v>0</v>
      </c>
      <c r="H73" s="145">
        <f>H38*H$40</f>
        <v>0</v>
      </c>
      <c r="I73" s="145">
        <f>I38*I$40</f>
        <v>0</v>
      </c>
      <c r="J73" s="145">
        <f>J38*J$40</f>
        <v>0</v>
      </c>
      <c r="K73" s="145">
        <f>K38*K$40</f>
        <v>0</v>
      </c>
      <c r="L73" s="145">
        <f t="shared" si="25"/>
        <v>0</v>
      </c>
      <c r="M73" s="145">
        <f t="shared" si="26"/>
        <v>0</v>
      </c>
      <c r="N73" s="145"/>
      <c r="O73" s="145">
        <f t="shared" si="26"/>
        <v>0</v>
      </c>
      <c r="P73" s="145"/>
      <c r="Q73" s="145">
        <f t="shared" si="26"/>
        <v>0</v>
      </c>
      <c r="R73" s="145"/>
      <c r="S73" s="145">
        <f t="shared" ref="S73:X73" si="61">S38*S$40</f>
        <v>0</v>
      </c>
      <c r="T73" s="145">
        <f t="shared" si="61"/>
        <v>0</v>
      </c>
      <c r="U73" s="145">
        <f t="shared" si="61"/>
        <v>0</v>
      </c>
      <c r="V73" s="145">
        <f t="shared" si="61"/>
        <v>0</v>
      </c>
      <c r="W73" s="145">
        <f t="shared" si="61"/>
        <v>0</v>
      </c>
      <c r="X73" s="145">
        <f t="shared" si="61"/>
        <v>0</v>
      </c>
      <c r="Y73" s="145">
        <f t="shared" si="28"/>
        <v>0</v>
      </c>
      <c r="Z73" s="145">
        <f t="shared" ref="Z73:AE73" si="62">Z38*Z$40</f>
        <v>0</v>
      </c>
      <c r="AA73" s="145">
        <f t="shared" si="62"/>
        <v>0</v>
      </c>
      <c r="AB73" s="145">
        <f t="shared" si="62"/>
        <v>0</v>
      </c>
      <c r="AC73" s="145">
        <f t="shared" si="62"/>
        <v>0</v>
      </c>
      <c r="AD73" s="145">
        <f t="shared" si="62"/>
        <v>0</v>
      </c>
      <c r="AE73" s="145">
        <f t="shared" si="62"/>
        <v>0</v>
      </c>
      <c r="AF73" s="145"/>
      <c r="AG73" s="145">
        <f t="shared" si="30"/>
        <v>0</v>
      </c>
      <c r="AH73" s="145">
        <f t="shared" si="31"/>
        <v>0</v>
      </c>
      <c r="AI73" s="145">
        <f t="shared" si="32"/>
        <v>0</v>
      </c>
      <c r="AJ73" s="145"/>
      <c r="AK73" s="145"/>
      <c r="AL73" s="145"/>
      <c r="AM73" s="145">
        <f t="shared" ref="AM73:AS73" si="63">AM38*AM$40</f>
        <v>0</v>
      </c>
      <c r="AN73" s="145">
        <f t="shared" si="63"/>
        <v>0</v>
      </c>
      <c r="AO73" s="145">
        <f t="shared" si="63"/>
        <v>0</v>
      </c>
      <c r="AP73" s="145">
        <f t="shared" si="63"/>
        <v>0</v>
      </c>
      <c r="AQ73" s="145">
        <f t="shared" si="63"/>
        <v>0</v>
      </c>
      <c r="AR73" s="145">
        <f t="shared" si="63"/>
        <v>0</v>
      </c>
      <c r="AS73" s="145">
        <f t="shared" si="63"/>
        <v>0</v>
      </c>
      <c r="AT73" s="30">
        <f t="shared" si="34"/>
        <v>0</v>
      </c>
      <c r="AU73" s="145">
        <f t="shared" si="35"/>
        <v>0</v>
      </c>
      <c r="AV73" s="145"/>
      <c r="AW73" s="145"/>
      <c r="AX73" s="145"/>
      <c r="AY73" s="145">
        <f t="shared" ref="AY73:BD73" si="64">AY38*AY$40</f>
        <v>0</v>
      </c>
      <c r="AZ73" s="145">
        <f t="shared" si="64"/>
        <v>0</v>
      </c>
      <c r="BA73" s="145">
        <f t="shared" si="64"/>
        <v>0</v>
      </c>
      <c r="BB73" s="145">
        <f t="shared" si="64"/>
        <v>0</v>
      </c>
      <c r="BC73" s="145">
        <f t="shared" si="64"/>
        <v>0</v>
      </c>
      <c r="BD73" s="145">
        <f t="shared" si="64"/>
        <v>0</v>
      </c>
      <c r="BE73" s="30">
        <f t="shared" si="37"/>
        <v>0</v>
      </c>
      <c r="BF73" s="30"/>
      <c r="BG73" s="145">
        <f t="shared" si="38"/>
        <v>0</v>
      </c>
      <c r="BH73" s="145">
        <f t="shared" si="38"/>
        <v>0</v>
      </c>
      <c r="BI73" s="145">
        <f t="shared" si="38"/>
        <v>0</v>
      </c>
      <c r="BJ73" s="145">
        <f t="shared" si="38"/>
        <v>0</v>
      </c>
      <c r="BK73" s="145"/>
      <c r="BL73" s="145"/>
      <c r="BM73" s="145">
        <f t="shared" si="39"/>
        <v>0</v>
      </c>
      <c r="BN73" s="145"/>
      <c r="BO73" s="145"/>
      <c r="BP73" s="145">
        <f t="shared" ref="BP73:BV73" si="65">BP38*BP$40</f>
        <v>0</v>
      </c>
      <c r="BQ73" s="145">
        <f t="shared" si="65"/>
        <v>0</v>
      </c>
      <c r="BR73" s="145">
        <f t="shared" si="65"/>
        <v>0</v>
      </c>
      <c r="BS73" s="145">
        <f t="shared" si="65"/>
        <v>0</v>
      </c>
      <c r="BT73" s="145">
        <f t="shared" si="65"/>
        <v>0</v>
      </c>
      <c r="BU73" s="145">
        <f t="shared" si="65"/>
        <v>0</v>
      </c>
      <c r="BV73" s="145">
        <f t="shared" si="65"/>
        <v>0</v>
      </c>
      <c r="BW73" s="145"/>
      <c r="BX73" s="145"/>
      <c r="BY73" s="145">
        <f t="shared" si="41"/>
        <v>0</v>
      </c>
      <c r="BZ73" s="145"/>
      <c r="CA73" s="145"/>
      <c r="CB73" s="145"/>
      <c r="CC73" s="145"/>
      <c r="CD73" s="145"/>
      <c r="CE73" s="145">
        <f t="shared" si="42"/>
        <v>0</v>
      </c>
      <c r="CF73" s="145">
        <f t="shared" si="42"/>
        <v>0</v>
      </c>
      <c r="CG73" s="145">
        <f t="shared" si="42"/>
        <v>0</v>
      </c>
      <c r="CH73" s="145">
        <f t="shared" si="42"/>
        <v>0</v>
      </c>
      <c r="CI73" s="145">
        <f t="shared" si="42"/>
        <v>0</v>
      </c>
      <c r="CJ73" s="145"/>
      <c r="CK73" s="145">
        <f t="shared" si="43"/>
        <v>0</v>
      </c>
      <c r="CL73" s="145">
        <f t="shared" si="45"/>
        <v>0</v>
      </c>
      <c r="CM73" s="145">
        <f t="shared" si="46"/>
        <v>0</v>
      </c>
      <c r="CN73" s="145">
        <f t="shared" si="54"/>
        <v>0</v>
      </c>
      <c r="CO73" s="145">
        <f t="shared" si="47"/>
        <v>0</v>
      </c>
      <c r="CP73" s="145">
        <f t="shared" si="47"/>
        <v>0</v>
      </c>
      <c r="CQ73" s="145"/>
      <c r="CR73" s="145"/>
      <c r="CS73" s="145"/>
      <c r="CT73" s="145"/>
      <c r="CU73" s="145"/>
      <c r="CV73" s="145"/>
      <c r="CW73" s="145"/>
      <c r="CX73" s="145"/>
      <c r="CY73" s="77" t="e">
        <f>AH73+#REF!+BG73+BQ73+BV73</f>
        <v>#REF!</v>
      </c>
    </row>
    <row r="74" spans="2:105" s="31" customFormat="1" ht="14.15" hidden="1" customHeight="1">
      <c r="B74" s="229" t="str">
        <f t="shared" si="22"/>
        <v>TOTAL</v>
      </c>
      <c r="C74" s="145">
        <f>SUM(C43:C73)</f>
        <v>0</v>
      </c>
      <c r="D74" s="145"/>
      <c r="E74" s="145"/>
      <c r="F74" s="145"/>
      <c r="G74" s="145">
        <f t="shared" ref="G74:Q74" si="66">SUM(G43:G73)</f>
        <v>0</v>
      </c>
      <c r="H74" s="145">
        <f t="shared" si="66"/>
        <v>0</v>
      </c>
      <c r="I74" s="145">
        <f t="shared" si="66"/>
        <v>0</v>
      </c>
      <c r="J74" s="145">
        <f t="shared" si="66"/>
        <v>0</v>
      </c>
      <c r="K74" s="145">
        <f t="shared" si="66"/>
        <v>0</v>
      </c>
      <c r="L74" s="145">
        <f t="shared" si="66"/>
        <v>0</v>
      </c>
      <c r="M74" s="145">
        <f t="shared" si="66"/>
        <v>0</v>
      </c>
      <c r="N74" s="145"/>
      <c r="O74" s="145">
        <f t="shared" si="66"/>
        <v>0</v>
      </c>
      <c r="P74" s="145"/>
      <c r="Q74" s="145">
        <f t="shared" si="66"/>
        <v>0</v>
      </c>
      <c r="R74" s="145"/>
      <c r="S74" s="145">
        <f t="shared" ref="S74:AE74" si="67">SUM(S43:S73)</f>
        <v>0</v>
      </c>
      <c r="T74" s="145">
        <f t="shared" si="67"/>
        <v>0</v>
      </c>
      <c r="U74" s="145" t="e">
        <f t="shared" si="67"/>
        <v>#REF!</v>
      </c>
      <c r="V74" s="145">
        <f t="shared" si="67"/>
        <v>0</v>
      </c>
      <c r="W74" s="145">
        <f t="shared" si="67"/>
        <v>0</v>
      </c>
      <c r="X74" s="145">
        <f t="shared" si="67"/>
        <v>0</v>
      </c>
      <c r="Y74" s="145" t="e">
        <f t="shared" si="67"/>
        <v>#REF!</v>
      </c>
      <c r="Z74" s="145">
        <f t="shared" si="67"/>
        <v>0</v>
      </c>
      <c r="AA74" s="145">
        <f t="shared" si="67"/>
        <v>0</v>
      </c>
      <c r="AB74" s="145">
        <f t="shared" si="67"/>
        <v>0</v>
      </c>
      <c r="AC74" s="145">
        <f t="shared" si="67"/>
        <v>0</v>
      </c>
      <c r="AD74" s="145">
        <f t="shared" si="67"/>
        <v>0</v>
      </c>
      <c r="AE74" s="145">
        <f t="shared" si="67"/>
        <v>0</v>
      </c>
      <c r="AF74" s="145"/>
      <c r="AG74" s="145">
        <f>SUM(AG43:AG73)</f>
        <v>0</v>
      </c>
      <c r="AH74" s="145">
        <f>SUM(AH43:AH73)</f>
        <v>0</v>
      </c>
      <c r="AI74" s="145">
        <f>SUM(AI43:AI73)</f>
        <v>0</v>
      </c>
      <c r="AJ74" s="145"/>
      <c r="AK74" s="145"/>
      <c r="AL74" s="145"/>
      <c r="AM74" s="145">
        <f t="shared" ref="AM74:AS74" si="68">SUM(AM43:AM73)</f>
        <v>0</v>
      </c>
      <c r="AN74" s="145">
        <f t="shared" si="68"/>
        <v>0</v>
      </c>
      <c r="AO74" s="145">
        <f t="shared" si="68"/>
        <v>0</v>
      </c>
      <c r="AP74" s="145">
        <f t="shared" si="68"/>
        <v>0</v>
      </c>
      <c r="AQ74" s="145">
        <f t="shared" si="68"/>
        <v>0</v>
      </c>
      <c r="AR74" s="145">
        <f t="shared" si="68"/>
        <v>0</v>
      </c>
      <c r="AS74" s="145">
        <f t="shared" si="68"/>
        <v>0</v>
      </c>
      <c r="AT74" s="30" t="e">
        <f>SUM(G74:AS74)</f>
        <v>#REF!</v>
      </c>
      <c r="AU74" s="145">
        <f>SUM(AU43:AU73)</f>
        <v>0</v>
      </c>
      <c r="AV74" s="145"/>
      <c r="AW74" s="145"/>
      <c r="AX74" s="145"/>
      <c r="AY74" s="145">
        <f t="shared" ref="AY74:BD74" si="69">SUM(AY43:AY73)</f>
        <v>0</v>
      </c>
      <c r="AZ74" s="145">
        <f t="shared" si="69"/>
        <v>0</v>
      </c>
      <c r="BA74" s="145">
        <f t="shared" si="69"/>
        <v>0</v>
      </c>
      <c r="BB74" s="145">
        <f t="shared" si="69"/>
        <v>0</v>
      </c>
      <c r="BC74" s="145">
        <f t="shared" si="69"/>
        <v>0</v>
      </c>
      <c r="BD74" s="145">
        <f t="shared" si="69"/>
        <v>0</v>
      </c>
      <c r="BE74" s="30" t="e">
        <f>SUM(U74:BD74)</f>
        <v>#REF!</v>
      </c>
      <c r="BF74" s="30"/>
      <c r="BG74" s="145">
        <f>SUM(BG43:BG73)</f>
        <v>0</v>
      </c>
      <c r="BH74" s="145">
        <f>SUM(BH43:BH73)</f>
        <v>0</v>
      </c>
      <c r="BI74" s="145">
        <f>SUM(BI43:BI73)</f>
        <v>0</v>
      </c>
      <c r="BJ74" s="145">
        <f>SUM(BJ43:BJ73)</f>
        <v>0</v>
      </c>
      <c r="BK74" s="145"/>
      <c r="BL74" s="145"/>
      <c r="BM74" s="145">
        <f>SUM(BM43:BM73)</f>
        <v>0</v>
      </c>
      <c r="BN74" s="145"/>
      <c r="BO74" s="145"/>
      <c r="BP74" s="145">
        <f t="shared" ref="BP74:BV74" si="70">SUM(BP43:BP73)</f>
        <v>0</v>
      </c>
      <c r="BQ74" s="145">
        <f t="shared" si="70"/>
        <v>0</v>
      </c>
      <c r="BR74" s="145" t="e">
        <f t="shared" si="70"/>
        <v>#REF!</v>
      </c>
      <c r="BS74" s="145">
        <f t="shared" si="70"/>
        <v>0</v>
      </c>
      <c r="BT74" s="145">
        <f t="shared" si="70"/>
        <v>0</v>
      </c>
      <c r="BU74" s="145">
        <f t="shared" si="70"/>
        <v>0</v>
      </c>
      <c r="BV74" s="145">
        <f t="shared" si="70"/>
        <v>0</v>
      </c>
      <c r="BW74" s="145"/>
      <c r="BX74" s="145"/>
      <c r="BY74" s="145">
        <f>SUM(BY43:BY73)</f>
        <v>0</v>
      </c>
      <c r="BZ74" s="145"/>
      <c r="CA74" s="145"/>
      <c r="CB74" s="145"/>
      <c r="CC74" s="145"/>
      <c r="CD74" s="145"/>
      <c r="CE74" s="145">
        <f>SUM(CE43:CE73)</f>
        <v>504858240</v>
      </c>
      <c r="CF74" s="145">
        <f>SUM(CF43:CF73)</f>
        <v>0</v>
      </c>
      <c r="CG74" s="145">
        <f>SUM(CG43:CG73)</f>
        <v>0</v>
      </c>
      <c r="CH74" s="145">
        <f>SUM(CH43:CH73)</f>
        <v>0</v>
      </c>
      <c r="CI74" s="145">
        <f>SUM(CI43:CI73)</f>
        <v>0</v>
      </c>
      <c r="CJ74" s="145"/>
      <c r="CK74" s="145">
        <f t="shared" ref="CK74:CP74" si="71">SUM(CK43:CK73)</f>
        <v>0</v>
      </c>
      <c r="CL74" s="145">
        <f t="shared" si="71"/>
        <v>0</v>
      </c>
      <c r="CM74" s="145" t="e">
        <f t="shared" si="71"/>
        <v>#REF!</v>
      </c>
      <c r="CN74" s="145">
        <f t="shared" si="71"/>
        <v>10790400</v>
      </c>
      <c r="CO74" s="145">
        <f t="shared" si="71"/>
        <v>0</v>
      </c>
      <c r="CP74" s="145">
        <f t="shared" si="71"/>
        <v>10790400</v>
      </c>
      <c r="CQ74" s="145"/>
      <c r="CR74" s="145"/>
      <c r="CS74" s="145"/>
      <c r="CT74" s="145"/>
      <c r="CU74" s="145"/>
      <c r="CV74" s="145"/>
      <c r="CW74" s="145"/>
      <c r="CX74" s="145"/>
      <c r="CY74" s="77" t="e">
        <f>AH74+#REF!+BG74+BQ74+BV74</f>
        <v>#REF!</v>
      </c>
    </row>
    <row r="75" spans="2:105" s="31" customFormat="1" ht="14.15" hidden="1" customHeight="1">
      <c r="B75" s="230" t="s">
        <v>8</v>
      </c>
      <c r="C75" s="231">
        <f>IF(C40&gt;=5200,C39,0)</f>
        <v>0</v>
      </c>
      <c r="D75" s="231"/>
      <c r="E75" s="231"/>
      <c r="F75" s="231"/>
      <c r="G75" s="231">
        <f>IF(G40&gt;=5200,G39,0)</f>
        <v>0</v>
      </c>
      <c r="H75" s="231">
        <f>IF(H40&gt;=5200,H39,0)</f>
        <v>0</v>
      </c>
      <c r="I75" s="231">
        <f>IF(I40&gt;=5200,I39,0)</f>
        <v>0</v>
      </c>
      <c r="J75" s="231">
        <f>IF(J40&gt;=5200,J39,0)</f>
        <v>0</v>
      </c>
      <c r="K75" s="231">
        <f>IF(K40&gt;=5200,K39,0)</f>
        <v>0</v>
      </c>
      <c r="L75" s="232" t="e">
        <f>SUM(#REF!)</f>
        <v>#REF!</v>
      </c>
      <c r="M75" s="231">
        <f>IF(M40&gt;=5200,M39,0)</f>
        <v>0</v>
      </c>
      <c r="N75" s="231"/>
      <c r="O75" s="231">
        <f>IF(O40&gt;=5200,O39,0)</f>
        <v>0</v>
      </c>
      <c r="P75" s="231"/>
      <c r="Q75" s="231">
        <f>IF(Q40&gt;=5200,Q39,0)</f>
        <v>0</v>
      </c>
      <c r="R75" s="231"/>
      <c r="S75" s="231">
        <f t="shared" ref="S75:X75" si="72">IF(S40&gt;=5200,S39,0)</f>
        <v>0</v>
      </c>
      <c r="T75" s="231">
        <f t="shared" si="72"/>
        <v>0</v>
      </c>
      <c r="U75" s="231">
        <f t="shared" si="72"/>
        <v>0</v>
      </c>
      <c r="V75" s="231">
        <f t="shared" si="72"/>
        <v>0</v>
      </c>
      <c r="W75" s="231">
        <f t="shared" si="72"/>
        <v>0</v>
      </c>
      <c r="X75" s="231">
        <f t="shared" si="72"/>
        <v>0</v>
      </c>
      <c r="Y75" s="232" t="e">
        <f>SUM(#REF!)</f>
        <v>#REF!</v>
      </c>
      <c r="Z75" s="231">
        <f t="shared" ref="Z75:AE75" si="73">IF(Z40&gt;=5200,Z39,0)</f>
        <v>0</v>
      </c>
      <c r="AA75" s="231">
        <f t="shared" si="73"/>
        <v>0</v>
      </c>
      <c r="AB75" s="231">
        <f t="shared" si="73"/>
        <v>0</v>
      </c>
      <c r="AC75" s="231">
        <f t="shared" si="73"/>
        <v>0</v>
      </c>
      <c r="AD75" s="231">
        <f t="shared" si="73"/>
        <v>0</v>
      </c>
      <c r="AE75" s="231">
        <f t="shared" si="73"/>
        <v>0</v>
      </c>
      <c r="AF75" s="231"/>
      <c r="AG75" s="231">
        <f>IF(AG40&gt;=5200,AG39,0)</f>
        <v>0</v>
      </c>
      <c r="AH75" s="232" t="e">
        <f>SUM(#REF!)</f>
        <v>#REF!</v>
      </c>
      <c r="AI75" s="231">
        <f>IF(AI40&gt;=5200,AI39,0)</f>
        <v>0</v>
      </c>
      <c r="AJ75" s="231"/>
      <c r="AK75" s="231"/>
      <c r="AL75" s="231"/>
      <c r="AM75" s="231">
        <f t="shared" ref="AM75:AS75" si="74">IF(AM40&gt;=5200,AM39,0)</f>
        <v>0</v>
      </c>
      <c r="AN75" s="231">
        <f t="shared" si="74"/>
        <v>0</v>
      </c>
      <c r="AO75" s="231">
        <f t="shared" si="74"/>
        <v>0</v>
      </c>
      <c r="AP75" s="231">
        <f t="shared" si="74"/>
        <v>0</v>
      </c>
      <c r="AQ75" s="231">
        <f t="shared" si="74"/>
        <v>0</v>
      </c>
      <c r="AR75" s="231">
        <f t="shared" si="74"/>
        <v>0</v>
      </c>
      <c r="AS75" s="231">
        <f t="shared" si="74"/>
        <v>0</v>
      </c>
      <c r="AT75" s="232" t="e">
        <f>SUM(#REF!)</f>
        <v>#REF!</v>
      </c>
      <c r="AU75" s="231">
        <f>IF(AU40&gt;=5200,AU39,0)</f>
        <v>0</v>
      </c>
      <c r="AV75" s="231"/>
      <c r="AW75" s="231"/>
      <c r="AX75" s="231"/>
      <c r="AY75" s="231">
        <f t="shared" ref="AY75:BD75" si="75">IF(AY40&gt;=5200,AY39,0)</f>
        <v>0</v>
      </c>
      <c r="AZ75" s="231">
        <f t="shared" si="75"/>
        <v>0</v>
      </c>
      <c r="BA75" s="231">
        <f t="shared" si="75"/>
        <v>0</v>
      </c>
      <c r="BB75" s="231">
        <f t="shared" si="75"/>
        <v>0</v>
      </c>
      <c r="BC75" s="231">
        <f t="shared" si="75"/>
        <v>0</v>
      </c>
      <c r="BD75" s="231">
        <f t="shared" si="75"/>
        <v>0</v>
      </c>
      <c r="BE75" s="232" t="e">
        <f>SUM(#REF!)</f>
        <v>#REF!</v>
      </c>
      <c r="BF75" s="232"/>
      <c r="BG75" s="231">
        <f>IF(BG40&gt;=5200,BG39,0)</f>
        <v>0</v>
      </c>
      <c r="BH75" s="231">
        <f>IF(BH40&gt;=5200,BH39,0)</f>
        <v>0</v>
      </c>
      <c r="BI75" s="231">
        <f>IF(BI40&gt;=5200,BI39,0)</f>
        <v>0</v>
      </c>
      <c r="BJ75" s="231">
        <f>IF(BJ40&gt;=5200,BJ39,0)</f>
        <v>0</v>
      </c>
      <c r="BK75" s="231"/>
      <c r="BL75" s="231"/>
      <c r="BM75" s="231">
        <f>IF(BM40&gt;=5200,BM39,0)</f>
        <v>0</v>
      </c>
      <c r="BN75" s="231"/>
      <c r="BO75" s="231"/>
      <c r="BP75" s="231">
        <f t="shared" ref="BP75:BV75" si="76">IF(BP40&gt;=5200,BP39,0)</f>
        <v>0</v>
      </c>
      <c r="BQ75" s="231">
        <f t="shared" si="76"/>
        <v>0</v>
      </c>
      <c r="BR75" s="231">
        <f t="shared" si="76"/>
        <v>0</v>
      </c>
      <c r="BS75" s="231">
        <f t="shared" si="76"/>
        <v>0</v>
      </c>
      <c r="BT75" s="231">
        <f t="shared" si="76"/>
        <v>0</v>
      </c>
      <c r="BU75" s="231">
        <f t="shared" si="76"/>
        <v>0</v>
      </c>
      <c r="BV75" s="231">
        <f t="shared" si="76"/>
        <v>0</v>
      </c>
      <c r="BW75" s="231"/>
      <c r="BX75" s="231"/>
      <c r="BY75" s="231">
        <f>IF(BY40&gt;=5200,BY39,0)</f>
        <v>0</v>
      </c>
      <c r="BZ75" s="231"/>
      <c r="CA75" s="231"/>
      <c r="CB75" s="231"/>
      <c r="CC75" s="231"/>
      <c r="CD75" s="231"/>
      <c r="CE75" s="231">
        <f>IF(CE40&gt;=5200,CE39,0)</f>
        <v>0</v>
      </c>
      <c r="CF75" s="231">
        <f>IF(CF40&gt;=5200,CF39,0)</f>
        <v>0</v>
      </c>
      <c r="CG75" s="231">
        <f>IF(CG40&gt;=5200,CG39,0)</f>
        <v>0</v>
      </c>
      <c r="CH75" s="231">
        <f>IF(CH40&gt;=5200,CH39,0)</f>
        <v>0</v>
      </c>
      <c r="CI75" s="231">
        <f>IF(CI40&gt;=5200,CI39,0)</f>
        <v>0</v>
      </c>
      <c r="CJ75" s="231"/>
      <c r="CK75" s="231">
        <f t="shared" ref="CK75:CP75" si="77">IF(CK40&gt;=5200,CK39,0)</f>
        <v>0</v>
      </c>
      <c r="CL75" s="231">
        <f t="shared" si="77"/>
        <v>0</v>
      </c>
      <c r="CM75" s="231">
        <f t="shared" si="77"/>
        <v>0</v>
      </c>
      <c r="CN75" s="231">
        <f t="shared" si="77"/>
        <v>0</v>
      </c>
      <c r="CO75" s="231">
        <f t="shared" si="77"/>
        <v>0</v>
      </c>
      <c r="CP75" s="231">
        <f t="shared" si="77"/>
        <v>0</v>
      </c>
      <c r="CQ75" s="231"/>
      <c r="CR75" s="231"/>
      <c r="CS75" s="231"/>
      <c r="CT75" s="231"/>
      <c r="CU75" s="231"/>
      <c r="CV75" s="231"/>
      <c r="CW75" s="231"/>
      <c r="CX75" s="231"/>
      <c r="CY75" s="232"/>
    </row>
    <row r="76" spans="2:105" s="31" customFormat="1" ht="14.15" hidden="1" customHeight="1">
      <c r="B76" s="230" t="s">
        <v>9</v>
      </c>
      <c r="C76" s="231">
        <f>IF(AND(C40&lt;5200,C40&gt;4900),C39,0)</f>
        <v>0</v>
      </c>
      <c r="D76" s="231"/>
      <c r="E76" s="231"/>
      <c r="F76" s="231"/>
      <c r="G76" s="231">
        <f>IF(AND(G40&lt;5200,G40&gt;4900),G39,0)</f>
        <v>0</v>
      </c>
      <c r="H76" s="231">
        <f>IF(AND(H40&lt;5200,H40&gt;4900),H39,0)</f>
        <v>0</v>
      </c>
      <c r="I76" s="231">
        <f>IF(AND(I40&lt;5200,I40&gt;4900),I39,0)</f>
        <v>0</v>
      </c>
      <c r="J76" s="231">
        <f>IF(AND(J40&lt;5200,J40&gt;4900),J39,0)</f>
        <v>0</v>
      </c>
      <c r="K76" s="231">
        <f>IF(AND(K40&lt;5200,K40&gt;4900),K39,0)</f>
        <v>0</v>
      </c>
      <c r="L76" s="232" t="e">
        <f>SUM(#REF!)</f>
        <v>#REF!</v>
      </c>
      <c r="M76" s="231">
        <f>IF(AND(M40&lt;5200,M40&gt;4900),M39,0)</f>
        <v>0</v>
      </c>
      <c r="N76" s="231"/>
      <c r="O76" s="231">
        <f>IF(AND(O40&lt;5200,O40&gt;4900),O39,0)</f>
        <v>0</v>
      </c>
      <c r="P76" s="231"/>
      <c r="Q76" s="231">
        <f>IF(AND(Q40&lt;5200,Q40&gt;4900),Q39,0)</f>
        <v>0</v>
      </c>
      <c r="R76" s="231"/>
      <c r="S76" s="231">
        <f t="shared" ref="S76:X76" si="78">IF(AND(S40&lt;5200,S40&gt;4900),S39,0)</f>
        <v>0</v>
      </c>
      <c r="T76" s="231">
        <f t="shared" si="78"/>
        <v>0</v>
      </c>
      <c r="U76" s="231">
        <f t="shared" si="78"/>
        <v>0</v>
      </c>
      <c r="V76" s="231">
        <f t="shared" si="78"/>
        <v>0</v>
      </c>
      <c r="W76" s="231">
        <f t="shared" si="78"/>
        <v>0</v>
      </c>
      <c r="X76" s="231">
        <f t="shared" si="78"/>
        <v>0</v>
      </c>
      <c r="Y76" s="232" t="e">
        <f>SUM(#REF!)</f>
        <v>#REF!</v>
      </c>
      <c r="Z76" s="231">
        <f t="shared" ref="Z76:AE76" si="79">IF(AND(Z40&lt;5200,Z40&gt;4900),Z39,0)</f>
        <v>0</v>
      </c>
      <c r="AA76" s="231">
        <f t="shared" si="79"/>
        <v>0</v>
      </c>
      <c r="AB76" s="231">
        <f t="shared" si="79"/>
        <v>0</v>
      </c>
      <c r="AC76" s="231">
        <f t="shared" si="79"/>
        <v>0</v>
      </c>
      <c r="AD76" s="231">
        <f t="shared" si="79"/>
        <v>0</v>
      </c>
      <c r="AE76" s="231">
        <f t="shared" si="79"/>
        <v>0</v>
      </c>
      <c r="AF76" s="231"/>
      <c r="AG76" s="231">
        <f>IF(AND(AG40&lt;5200,AG40&gt;4900),AG39,0)</f>
        <v>0</v>
      </c>
      <c r="AH76" s="232" t="e">
        <f>SUM(#REF!)</f>
        <v>#REF!</v>
      </c>
      <c r="AI76" s="231">
        <f>IF(AND(AI40&lt;5200,AI40&gt;4900),AI39,0)</f>
        <v>0</v>
      </c>
      <c r="AJ76" s="231"/>
      <c r="AK76" s="231"/>
      <c r="AL76" s="231"/>
      <c r="AM76" s="231">
        <f t="shared" ref="AM76:AS76" si="80">IF(AND(AM40&lt;5200,AM40&gt;4900),AM39,0)</f>
        <v>0</v>
      </c>
      <c r="AN76" s="231">
        <f t="shared" si="80"/>
        <v>0</v>
      </c>
      <c r="AO76" s="231">
        <f t="shared" si="80"/>
        <v>0</v>
      </c>
      <c r="AP76" s="231">
        <f t="shared" si="80"/>
        <v>0</v>
      </c>
      <c r="AQ76" s="231">
        <f t="shared" si="80"/>
        <v>0</v>
      </c>
      <c r="AR76" s="231">
        <f t="shared" si="80"/>
        <v>0</v>
      </c>
      <c r="AS76" s="231">
        <f t="shared" si="80"/>
        <v>0</v>
      </c>
      <c r="AT76" s="232" t="e">
        <f>SUM(#REF!)</f>
        <v>#REF!</v>
      </c>
      <c r="AU76" s="231">
        <f>IF(AND(AU40&lt;5200,AU40&gt;4900),AU39,0)</f>
        <v>0</v>
      </c>
      <c r="AV76" s="231"/>
      <c r="AW76" s="231"/>
      <c r="AX76" s="231"/>
      <c r="AY76" s="231">
        <f t="shared" ref="AY76:BD76" si="81">IF(AND(AY40&lt;5200,AY40&gt;4900),AY39,0)</f>
        <v>0</v>
      </c>
      <c r="AZ76" s="231">
        <f t="shared" si="81"/>
        <v>0</v>
      </c>
      <c r="BA76" s="231">
        <f t="shared" si="81"/>
        <v>0</v>
      </c>
      <c r="BB76" s="231">
        <f t="shared" si="81"/>
        <v>0</v>
      </c>
      <c r="BC76" s="231">
        <f t="shared" si="81"/>
        <v>0</v>
      </c>
      <c r="BD76" s="231">
        <f t="shared" si="81"/>
        <v>0</v>
      </c>
      <c r="BE76" s="232" t="e">
        <f>SUM(#REF!)</f>
        <v>#REF!</v>
      </c>
      <c r="BF76" s="232"/>
      <c r="BG76" s="231">
        <f>IF(AND(BG40&lt;5200,BG40&gt;4900),BG39,0)</f>
        <v>0</v>
      </c>
      <c r="BH76" s="231">
        <f>IF(AND(BH40&lt;5200,BH40&gt;4900),BH39,0)</f>
        <v>0</v>
      </c>
      <c r="BI76" s="231">
        <f>IF(AND(BI40&lt;5200,BI40&gt;4900),BI39,0)</f>
        <v>0</v>
      </c>
      <c r="BJ76" s="231">
        <f>IF(AND(BJ40&lt;5200,BJ40&gt;4900),BJ39,0)</f>
        <v>0</v>
      </c>
      <c r="BK76" s="231"/>
      <c r="BL76" s="231"/>
      <c r="BM76" s="231">
        <f>IF(AND(BM40&lt;5200,BM40&gt;4900),BM39,0)</f>
        <v>0</v>
      </c>
      <c r="BN76" s="231"/>
      <c r="BO76" s="231"/>
      <c r="BP76" s="231">
        <f t="shared" ref="BP76:BV76" si="82">IF(AND(BP40&lt;5200,BP40&gt;4900),BP39,0)</f>
        <v>0</v>
      </c>
      <c r="BQ76" s="231">
        <f t="shared" si="82"/>
        <v>0</v>
      </c>
      <c r="BR76" s="231">
        <f t="shared" si="82"/>
        <v>0</v>
      </c>
      <c r="BS76" s="231">
        <f t="shared" si="82"/>
        <v>0</v>
      </c>
      <c r="BT76" s="231">
        <f t="shared" si="82"/>
        <v>0</v>
      </c>
      <c r="BU76" s="231">
        <f t="shared" si="82"/>
        <v>0</v>
      </c>
      <c r="BV76" s="231">
        <f t="shared" si="82"/>
        <v>0</v>
      </c>
      <c r="BW76" s="231"/>
      <c r="BX76" s="231"/>
      <c r="BY76" s="231">
        <f>IF(AND(BY40&lt;5200,BY40&gt;4900),BY39,0)</f>
        <v>0</v>
      </c>
      <c r="BZ76" s="231"/>
      <c r="CA76" s="231"/>
      <c r="CB76" s="231"/>
      <c r="CC76" s="231"/>
      <c r="CD76" s="231"/>
      <c r="CE76" s="231">
        <f>IF(AND(CE40&lt;5200,CE40&gt;4900),CE39,0)</f>
        <v>0</v>
      </c>
      <c r="CF76" s="231">
        <f>IF(AND(CF40&lt;5200,CF40&gt;4900),CF39,0)</f>
        <v>0</v>
      </c>
      <c r="CG76" s="231">
        <f>IF(AND(CG40&lt;5200,CG40&gt;4900),CG39,0)</f>
        <v>0</v>
      </c>
      <c r="CH76" s="231">
        <f>IF(AND(CH40&lt;5200,CH40&gt;4900),CH39,0)</f>
        <v>0</v>
      </c>
      <c r="CI76" s="231">
        <f>IF(AND(CI40&lt;5200,CI40&gt;4900),CI39,0)</f>
        <v>0</v>
      </c>
      <c r="CJ76" s="231"/>
      <c r="CK76" s="231">
        <f t="shared" ref="CK76:CP76" si="83">IF(AND(CK40&lt;5200,CK40&gt;4900),CK39,0)</f>
        <v>0</v>
      </c>
      <c r="CL76" s="231">
        <f t="shared" si="83"/>
        <v>0</v>
      </c>
      <c r="CM76" s="231">
        <f t="shared" si="83"/>
        <v>0</v>
      </c>
      <c r="CN76" s="231">
        <f t="shared" si="83"/>
        <v>0</v>
      </c>
      <c r="CO76" s="231">
        <f t="shared" si="83"/>
        <v>0</v>
      </c>
      <c r="CP76" s="231">
        <f t="shared" si="83"/>
        <v>0</v>
      </c>
      <c r="CQ76" s="231"/>
      <c r="CR76" s="231"/>
      <c r="CS76" s="231"/>
      <c r="CT76" s="231"/>
      <c r="CU76" s="231"/>
      <c r="CV76" s="231"/>
      <c r="CW76" s="231"/>
      <c r="CX76" s="231"/>
      <c r="CY76" s="232"/>
    </row>
    <row r="77" spans="2:105" s="31" customFormat="1" ht="14.15" hidden="1" customHeight="1">
      <c r="B77" s="230" t="s">
        <v>10</v>
      </c>
      <c r="C77" s="231">
        <f>IF(AND(C40&lt;=4900,C40&gt;=4000),C39,0)</f>
        <v>0</v>
      </c>
      <c r="D77" s="231"/>
      <c r="E77" s="231"/>
      <c r="F77" s="231"/>
      <c r="G77" s="231">
        <f>IF(AND(G40&lt;=4900,G40&gt;=4000),G39,0)</f>
        <v>0</v>
      </c>
      <c r="H77" s="231">
        <f>IF(AND(H40&lt;=4900,H40&gt;=4000),H39,0)</f>
        <v>0</v>
      </c>
      <c r="I77" s="231">
        <f>IF(AND(I40&lt;=4900,I40&gt;=4000),I39,0)</f>
        <v>0</v>
      </c>
      <c r="J77" s="231">
        <f>IF(AND(J40&lt;=4900,J40&gt;=4000),J39,0)</f>
        <v>0</v>
      </c>
      <c r="K77" s="231">
        <f>IF(AND(K40&lt;=4900,K40&gt;=4000),K39,0)</f>
        <v>0</v>
      </c>
      <c r="L77" s="232" t="e">
        <f>SUM(#REF!)</f>
        <v>#REF!</v>
      </c>
      <c r="M77" s="231">
        <f>IF(AND(M40&lt;=4900,M40&gt;=4000),M39,0)</f>
        <v>0</v>
      </c>
      <c r="N77" s="231"/>
      <c r="O77" s="231">
        <f>IF(AND(O40&lt;=4900,O40&gt;=4000),O39,0)</f>
        <v>0</v>
      </c>
      <c r="P77" s="231"/>
      <c r="Q77" s="231">
        <f>IF(AND(Q40&lt;=4900,Q40&gt;=4000),Q39,0)</f>
        <v>0</v>
      </c>
      <c r="R77" s="231"/>
      <c r="S77" s="231">
        <f t="shared" ref="S77:X77" si="84">IF(AND(S40&lt;=4900,S40&gt;=4000),S39,0)</f>
        <v>0</v>
      </c>
      <c r="T77" s="231">
        <f t="shared" si="84"/>
        <v>0</v>
      </c>
      <c r="U77" s="231">
        <f t="shared" si="84"/>
        <v>0</v>
      </c>
      <c r="V77" s="231">
        <f t="shared" si="84"/>
        <v>0</v>
      </c>
      <c r="W77" s="231">
        <f t="shared" si="84"/>
        <v>0</v>
      </c>
      <c r="X77" s="231">
        <f t="shared" si="84"/>
        <v>0</v>
      </c>
      <c r="Y77" s="232" t="e">
        <f>SUM(#REF!)</f>
        <v>#REF!</v>
      </c>
      <c r="Z77" s="231">
        <f t="shared" ref="Z77:AE77" si="85">IF(AND(Z40&lt;=4900,Z40&gt;=4000),Z39,0)</f>
        <v>0</v>
      </c>
      <c r="AA77" s="231">
        <f t="shared" si="85"/>
        <v>0</v>
      </c>
      <c r="AB77" s="231">
        <f t="shared" si="85"/>
        <v>0</v>
      </c>
      <c r="AC77" s="231">
        <f t="shared" si="85"/>
        <v>0</v>
      </c>
      <c r="AD77" s="231">
        <f t="shared" si="85"/>
        <v>0</v>
      </c>
      <c r="AE77" s="231">
        <f t="shared" si="85"/>
        <v>0</v>
      </c>
      <c r="AF77" s="231"/>
      <c r="AG77" s="231">
        <f>IF(AND(AG40&lt;=4900,AG40&gt;=4000),AG39,0)</f>
        <v>0</v>
      </c>
      <c r="AH77" s="232" t="e">
        <f>SUM(#REF!)</f>
        <v>#REF!</v>
      </c>
      <c r="AI77" s="231">
        <f>IF(AND(AI40&lt;=4900,AI40&gt;=4000),AI39,0)</f>
        <v>0</v>
      </c>
      <c r="AJ77" s="231"/>
      <c r="AK77" s="231"/>
      <c r="AL77" s="231"/>
      <c r="AM77" s="231">
        <f t="shared" ref="AM77:AS77" si="86">IF(AND(AM40&lt;=4900,AM40&gt;=4000),AM39,0)</f>
        <v>0</v>
      </c>
      <c r="AN77" s="231">
        <f t="shared" si="86"/>
        <v>0</v>
      </c>
      <c r="AO77" s="231">
        <f t="shared" si="86"/>
        <v>0</v>
      </c>
      <c r="AP77" s="231">
        <f t="shared" si="86"/>
        <v>0</v>
      </c>
      <c r="AQ77" s="231">
        <f t="shared" si="86"/>
        <v>0</v>
      </c>
      <c r="AR77" s="231">
        <f t="shared" si="86"/>
        <v>0</v>
      </c>
      <c r="AS77" s="231">
        <f t="shared" si="86"/>
        <v>0</v>
      </c>
      <c r="AT77" s="232" t="e">
        <f>SUM(#REF!)</f>
        <v>#REF!</v>
      </c>
      <c r="AU77" s="231">
        <f>IF(AND(AU40&lt;=4900,AU40&gt;=4000),AU39,0)</f>
        <v>0</v>
      </c>
      <c r="AV77" s="231"/>
      <c r="AW77" s="231"/>
      <c r="AX77" s="231"/>
      <c r="AY77" s="231">
        <f t="shared" ref="AY77:BD77" si="87">IF(AND(AY40&lt;=4900,AY40&gt;=4000),AY39,0)</f>
        <v>0</v>
      </c>
      <c r="AZ77" s="231">
        <f t="shared" si="87"/>
        <v>0</v>
      </c>
      <c r="BA77" s="231">
        <f t="shared" si="87"/>
        <v>0</v>
      </c>
      <c r="BB77" s="231">
        <f t="shared" si="87"/>
        <v>0</v>
      </c>
      <c r="BC77" s="231">
        <f t="shared" si="87"/>
        <v>0</v>
      </c>
      <c r="BD77" s="231">
        <f t="shared" si="87"/>
        <v>0</v>
      </c>
      <c r="BE77" s="232" t="e">
        <f>SUM(#REF!)</f>
        <v>#REF!</v>
      </c>
      <c r="BF77" s="232"/>
      <c r="BG77" s="231">
        <f>IF(AND(BG40&lt;=4900,BG40&gt;=4000),BG39,0)</f>
        <v>0</v>
      </c>
      <c r="BH77" s="231">
        <f>IF(AND(BH40&lt;=4900,BH40&gt;=4000),BH39,0)</f>
        <v>0</v>
      </c>
      <c r="BI77" s="231">
        <f>IF(AND(BI40&lt;=4900,BI40&gt;=4000),BI39,0)</f>
        <v>0</v>
      </c>
      <c r="BJ77" s="231">
        <f>IF(AND(BJ40&lt;=4900,BJ40&gt;=4000),BJ39,0)</f>
        <v>0</v>
      </c>
      <c r="BK77" s="231"/>
      <c r="BL77" s="231"/>
      <c r="BM77" s="231">
        <f>IF(AND(BM40&lt;=4900,BM40&gt;=4000),BM39,0)</f>
        <v>0</v>
      </c>
      <c r="BN77" s="231"/>
      <c r="BO77" s="231"/>
      <c r="BP77" s="231">
        <f t="shared" ref="BP77:BV77" si="88">IF(AND(BP40&lt;=4900,BP40&gt;=4000),BP39,0)</f>
        <v>0</v>
      </c>
      <c r="BQ77" s="231">
        <f t="shared" si="88"/>
        <v>0</v>
      </c>
      <c r="BR77" s="231">
        <f t="shared" si="88"/>
        <v>0</v>
      </c>
      <c r="BS77" s="231">
        <f t="shared" si="88"/>
        <v>0</v>
      </c>
      <c r="BT77" s="231">
        <f t="shared" si="88"/>
        <v>0</v>
      </c>
      <c r="BU77" s="231">
        <f t="shared" si="88"/>
        <v>0</v>
      </c>
      <c r="BV77" s="231">
        <f t="shared" si="88"/>
        <v>0</v>
      </c>
      <c r="BW77" s="231"/>
      <c r="BX77" s="231"/>
      <c r="BY77" s="231">
        <f>IF(AND(BY40&lt;=4900,BY40&gt;=4000),BY39,0)</f>
        <v>0</v>
      </c>
      <c r="BZ77" s="231"/>
      <c r="CA77" s="231"/>
      <c r="CB77" s="231"/>
      <c r="CC77" s="231"/>
      <c r="CD77" s="231"/>
      <c r="CE77" s="231">
        <f ca="1">IF(AND(CE40&lt;=4900,CE40&gt;=4000),CE39,0)</f>
        <v>105178.8</v>
      </c>
      <c r="CF77" s="231">
        <f>IF(AND(CF40&lt;=4900,CF40&gt;=4000),CF39,0)</f>
        <v>0</v>
      </c>
      <c r="CG77" s="231">
        <f>IF(AND(CG40&lt;=4900,CG40&gt;=4000),CG39,0)</f>
        <v>0</v>
      </c>
      <c r="CH77" s="231">
        <f>IF(AND(CH40&lt;=4900,CH40&gt;=4000),CH39,0)</f>
        <v>0</v>
      </c>
      <c r="CI77" s="231">
        <f>IF(AND(CI40&lt;=4900,CI40&gt;=4000),CI39,0)</f>
        <v>0</v>
      </c>
      <c r="CJ77" s="231"/>
      <c r="CK77" s="231">
        <f t="shared" ref="CK77:CP77" si="89">IF(AND(CK40&lt;=4900,CK40&gt;=4000),CK39,0)</f>
        <v>0</v>
      </c>
      <c r="CL77" s="231">
        <f t="shared" si="89"/>
        <v>0</v>
      </c>
      <c r="CM77" s="231">
        <f t="shared" si="89"/>
        <v>0</v>
      </c>
      <c r="CN77" s="231">
        <f t="shared" si="89"/>
        <v>2248</v>
      </c>
      <c r="CO77" s="231">
        <f t="shared" si="89"/>
        <v>0</v>
      </c>
      <c r="CP77" s="231">
        <f t="shared" si="89"/>
        <v>2248</v>
      </c>
      <c r="CQ77" s="231"/>
      <c r="CR77" s="231"/>
      <c r="CS77" s="231"/>
      <c r="CT77" s="231"/>
      <c r="CU77" s="231"/>
      <c r="CV77" s="231"/>
      <c r="CW77" s="231"/>
      <c r="CX77" s="231"/>
      <c r="CY77" s="232"/>
    </row>
    <row r="78" spans="2:105" ht="14.15" customHeight="1">
      <c r="L78" s="12"/>
      <c r="R78" s="3"/>
      <c r="Y78" s="12"/>
      <c r="AH78" s="12"/>
      <c r="AT78" s="12"/>
      <c r="BE78" s="12"/>
      <c r="BF78" s="3">
        <f>BF39-SUM(coal!EI38:EP38)</f>
        <v>0</v>
      </c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3">
        <f ca="1">CE39-coal!EQ38-coal!ER38</f>
        <v>0</v>
      </c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3">
        <f ca="1">CX39-coal!ES38-coal!ET38</f>
        <v>-117070.79999999999</v>
      </c>
      <c r="CY78" s="12"/>
      <c r="DA78" s="1"/>
    </row>
    <row r="79" spans="2:105" ht="14.15" customHeight="1">
      <c r="CT79" s="3"/>
      <c r="CU79" s="3"/>
      <c r="CV79" s="3"/>
      <c r="DA79" s="1"/>
    </row>
    <row r="80" spans="2:105" ht="14.15" customHeight="1">
      <c r="CA80" s="3"/>
      <c r="CB80" s="3"/>
      <c r="CC80" s="3"/>
      <c r="CE80" s="3"/>
      <c r="CT80" s="3"/>
      <c r="CU80" s="3"/>
      <c r="CV80" s="3"/>
      <c r="DA80" s="1"/>
    </row>
    <row r="81" spans="79:100" s="1" customFormat="1" ht="14.15" customHeight="1">
      <c r="CA81" s="3"/>
      <c r="CB81" s="3"/>
      <c r="CC81" s="3"/>
      <c r="CE81" s="3"/>
      <c r="CT81" s="3"/>
      <c r="CU81" s="3"/>
      <c r="CV81" s="3"/>
    </row>
    <row r="82" spans="79:100" s="1" customFormat="1" ht="14.15" customHeight="1">
      <c r="CA82" s="3"/>
      <c r="CE82" s="3"/>
      <c r="CT82" s="3"/>
      <c r="CU82" s="3"/>
      <c r="CV82" s="3"/>
    </row>
  </sheetData>
  <mergeCells count="22">
    <mergeCell ref="CZ39:CZ40"/>
    <mergeCell ref="CY5:CY7"/>
    <mergeCell ref="CZ5:CZ7"/>
    <mergeCell ref="CE6:CE7"/>
    <mergeCell ref="CQ6:CW6"/>
    <mergeCell ref="CF6:CO6"/>
    <mergeCell ref="BG5:CX5"/>
    <mergeCell ref="CX6:CX7"/>
    <mergeCell ref="BV6:CD6"/>
    <mergeCell ref="BG6:BT6"/>
    <mergeCell ref="CP6:CP7"/>
    <mergeCell ref="BU6:BU7"/>
    <mergeCell ref="B5:B7"/>
    <mergeCell ref="M6:R6"/>
    <mergeCell ref="S6:Y6"/>
    <mergeCell ref="G6:L6"/>
    <mergeCell ref="C5:BF5"/>
    <mergeCell ref="C6:F6"/>
    <mergeCell ref="AI6:AT6"/>
    <mergeCell ref="Z6:AH6"/>
    <mergeCell ref="AU6:BE6"/>
    <mergeCell ref="BF6:BF7"/>
  </mergeCells>
  <phoneticPr fontId="21" type="noConversion"/>
  <hyperlinks>
    <hyperlink ref="B5:B7" location="coal!DV39" display="DATE" xr:uid="{00000000-0004-0000-0500-000000000000}"/>
    <hyperlink ref="BG5:CE5" location="coal!GD8" display="SM" xr:uid="{00000000-0004-0000-0500-000001000000}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transitionEntry="1" codeName="Sheet12">
    <tabColor rgb="FF00B050"/>
    <pageSetUpPr autoPageBreaks="0"/>
  </sheetPr>
  <dimension ref="A2:AX42"/>
  <sheetViews>
    <sheetView showGridLines="0" showZeros="0" topLeftCell="A4" zoomScaleNormal="100" workbookViewId="0">
      <pane xSplit="2" ySplit="4" topLeftCell="C8" activePane="bottomRight" state="frozen"/>
      <selection activeCell="EA36" sqref="EA36"/>
      <selection pane="topRight" activeCell="EA36" sqref="EA36"/>
      <selection pane="bottomLeft" activeCell="EA36" sqref="EA36"/>
      <selection pane="bottomRight" activeCell="AO12" sqref="AO12"/>
    </sheetView>
  </sheetViews>
  <sheetFormatPr defaultColWidth="9.1796875" defaultRowHeight="9.5"/>
  <cols>
    <col min="1" max="1" width="2.453125" style="615" customWidth="1"/>
    <col min="2" max="2" width="5.7265625" style="615" customWidth="1"/>
    <col min="3" max="6" width="4.26953125" style="615" hidden="1" customWidth="1"/>
    <col min="7" max="8" width="5" style="615" hidden="1" customWidth="1"/>
    <col min="9" max="11" width="4.26953125" style="615" hidden="1" customWidth="1"/>
    <col min="12" max="17" width="5" style="615" hidden="1" customWidth="1"/>
    <col min="18" max="20" width="4.26953125" style="615" hidden="1" customWidth="1"/>
    <col min="21" max="23" width="5" style="615" hidden="1" customWidth="1"/>
    <col min="24" max="25" width="4.26953125" style="615" hidden="1" customWidth="1"/>
    <col min="26" max="26" width="5" style="615" hidden="1" customWidth="1"/>
    <col min="27" max="29" width="4.26953125" style="615" hidden="1" customWidth="1"/>
    <col min="30" max="30" width="5" style="615" hidden="1" customWidth="1"/>
    <col min="31" max="32" width="4.26953125" style="615" hidden="1" customWidth="1"/>
    <col min="33" max="34" width="5" style="615" hidden="1" customWidth="1"/>
    <col min="35" max="35" width="1.7265625" style="615" hidden="1" customWidth="1"/>
    <col min="36" max="36" width="1.81640625" style="615" hidden="1" customWidth="1"/>
    <col min="37" max="37" width="4.453125" style="615" hidden="1" customWidth="1"/>
    <col min="38" max="38" width="5.453125" style="615" hidden="1" customWidth="1"/>
    <col min="39" max="39" width="6.26953125" style="615" bestFit="1" customWidth="1"/>
    <col min="40" max="40" width="5.1796875" style="615" bestFit="1" customWidth="1"/>
    <col min="41" max="41" width="7" style="615" bestFit="1" customWidth="1"/>
    <col min="42" max="42" width="6.26953125" style="615" bestFit="1" customWidth="1"/>
    <col min="43" max="43" width="6.26953125" style="615" customWidth="1"/>
    <col min="44" max="45" width="6.26953125" style="615" bestFit="1" customWidth="1"/>
    <col min="46" max="46" width="7" style="615" bestFit="1" customWidth="1"/>
    <col min="47" max="47" width="8.1796875" style="615" bestFit="1" customWidth="1"/>
    <col min="48" max="48" width="7.26953125" style="615" bestFit="1" customWidth="1"/>
    <col min="49" max="49" width="7.7265625" style="615" bestFit="1" customWidth="1"/>
    <col min="50" max="50" width="6.81640625" style="615" bestFit="1" customWidth="1"/>
    <col min="51" max="16384" width="9.1796875" style="615"/>
  </cols>
  <sheetData>
    <row r="2" spans="1:50">
      <c r="A2" s="617">
        <f>DATE(2022,6,1)</f>
        <v>44713</v>
      </c>
    </row>
    <row r="4" spans="1:50">
      <c r="B4" s="618"/>
    </row>
    <row r="5" spans="1:50" ht="11.15" customHeight="1">
      <c r="B5" s="858" t="s">
        <v>2</v>
      </c>
      <c r="C5" s="863" t="s">
        <v>284</v>
      </c>
      <c r="D5" s="864"/>
      <c r="E5" s="864"/>
      <c r="F5" s="864"/>
      <c r="G5" s="864"/>
      <c r="H5" s="864"/>
      <c r="I5" s="864"/>
      <c r="J5" s="864"/>
      <c r="K5" s="864"/>
      <c r="L5" s="864"/>
      <c r="M5" s="864"/>
      <c r="N5" s="864"/>
      <c r="O5" s="864"/>
      <c r="P5" s="864"/>
      <c r="Q5" s="864"/>
      <c r="R5" s="864"/>
      <c r="S5" s="864"/>
      <c r="T5" s="864"/>
      <c r="U5" s="864"/>
      <c r="V5" s="864"/>
      <c r="W5" s="864"/>
      <c r="X5" s="864"/>
      <c r="Y5" s="864"/>
      <c r="Z5" s="864"/>
      <c r="AA5" s="864"/>
      <c r="AB5" s="864"/>
      <c r="AC5" s="864"/>
      <c r="AD5" s="864"/>
      <c r="AE5" s="864"/>
      <c r="AF5" s="864"/>
      <c r="AG5" s="864"/>
      <c r="AH5" s="864"/>
      <c r="AI5" s="864"/>
      <c r="AJ5" s="864"/>
      <c r="AK5" s="864"/>
      <c r="AL5" s="864"/>
      <c r="AM5" s="864"/>
      <c r="AN5" s="864"/>
      <c r="AO5" s="864"/>
      <c r="AP5" s="864"/>
      <c r="AQ5" s="864"/>
      <c r="AR5" s="864"/>
      <c r="AS5" s="864"/>
      <c r="AT5" s="864"/>
      <c r="AU5" s="864"/>
      <c r="AV5" s="864"/>
      <c r="AW5" s="864"/>
      <c r="AX5" s="856" t="s">
        <v>58</v>
      </c>
    </row>
    <row r="6" spans="1:50" ht="11.15" customHeight="1">
      <c r="B6" s="859"/>
      <c r="C6" s="860" t="s">
        <v>59</v>
      </c>
      <c r="D6" s="861"/>
      <c r="E6" s="861"/>
      <c r="F6" s="861"/>
      <c r="G6" s="861"/>
      <c r="H6" s="862"/>
      <c r="I6" s="860" t="s">
        <v>60</v>
      </c>
      <c r="J6" s="861"/>
      <c r="K6" s="861"/>
      <c r="L6" s="861"/>
      <c r="M6" s="861"/>
      <c r="N6" s="861"/>
      <c r="O6" s="861"/>
      <c r="P6" s="861"/>
      <c r="Q6" s="862"/>
      <c r="R6" s="860" t="s">
        <v>61</v>
      </c>
      <c r="S6" s="861"/>
      <c r="T6" s="861"/>
      <c r="U6" s="861"/>
      <c r="V6" s="861"/>
      <c r="W6" s="861"/>
      <c r="X6" s="861"/>
      <c r="Y6" s="861"/>
      <c r="Z6" s="862"/>
      <c r="AA6" s="860" t="s">
        <v>62</v>
      </c>
      <c r="AB6" s="861"/>
      <c r="AC6" s="861"/>
      <c r="AD6" s="861"/>
      <c r="AE6" s="861" t="s">
        <v>63</v>
      </c>
      <c r="AF6" s="861"/>
      <c r="AG6" s="861"/>
      <c r="AH6" s="862"/>
      <c r="AI6" s="860" t="s">
        <v>244</v>
      </c>
      <c r="AJ6" s="861"/>
      <c r="AK6" s="861"/>
      <c r="AL6" s="862"/>
      <c r="AM6" s="860" t="s">
        <v>270</v>
      </c>
      <c r="AN6" s="861"/>
      <c r="AO6" s="861"/>
      <c r="AP6" s="861"/>
      <c r="AQ6" s="861"/>
      <c r="AR6" s="861"/>
      <c r="AS6" s="861"/>
      <c r="AT6" s="861"/>
      <c r="AU6" s="861"/>
      <c r="AV6" s="862"/>
      <c r="AW6" s="678"/>
      <c r="AX6" s="857"/>
    </row>
    <row r="7" spans="1:50" ht="11.15" customHeight="1">
      <c r="B7" s="859"/>
      <c r="C7" s="679"/>
      <c r="D7" s="679"/>
      <c r="E7" s="679"/>
      <c r="F7" s="679"/>
      <c r="G7" s="679"/>
      <c r="H7" s="680"/>
      <c r="I7" s="679"/>
      <c r="J7" s="679" t="s">
        <v>32</v>
      </c>
      <c r="K7" s="679" t="s">
        <v>29</v>
      </c>
      <c r="L7" s="679" t="s">
        <v>33</v>
      </c>
      <c r="M7" s="679" t="s">
        <v>35</v>
      </c>
      <c r="N7" s="679" t="s">
        <v>36</v>
      </c>
      <c r="O7" s="679" t="s">
        <v>41</v>
      </c>
      <c r="P7" s="679" t="s">
        <v>37</v>
      </c>
      <c r="Q7" s="680" t="s">
        <v>69</v>
      </c>
      <c r="R7" s="679" t="s">
        <v>27</v>
      </c>
      <c r="S7" s="679" t="s">
        <v>28</v>
      </c>
      <c r="T7" s="679" t="s">
        <v>29</v>
      </c>
      <c r="U7" s="679" t="s">
        <v>33</v>
      </c>
      <c r="V7" s="679" t="s">
        <v>35</v>
      </c>
      <c r="W7" s="679" t="s">
        <v>36</v>
      </c>
      <c r="X7" s="679" t="s">
        <v>25</v>
      </c>
      <c r="Y7" s="679" t="s">
        <v>24</v>
      </c>
      <c r="Z7" s="680" t="s">
        <v>69</v>
      </c>
      <c r="AA7" s="679" t="s">
        <v>32</v>
      </c>
      <c r="AB7" s="679" t="s">
        <v>27</v>
      </c>
      <c r="AC7" s="679" t="s">
        <v>28</v>
      </c>
      <c r="AD7" s="680" t="s">
        <v>69</v>
      </c>
      <c r="AE7" s="679" t="s">
        <v>32</v>
      </c>
      <c r="AF7" s="679" t="s">
        <v>27</v>
      </c>
      <c r="AG7" s="679" t="s">
        <v>33</v>
      </c>
      <c r="AH7" s="680" t="s">
        <v>69</v>
      </c>
      <c r="AI7" s="681">
        <v>4</v>
      </c>
      <c r="AJ7" s="682">
        <v>5</v>
      </c>
      <c r="AK7" s="683">
        <v>7</v>
      </c>
      <c r="AL7" s="680" t="s">
        <v>69</v>
      </c>
      <c r="AM7" s="569" t="s">
        <v>278</v>
      </c>
      <c r="AN7" s="569" t="s">
        <v>276</v>
      </c>
      <c r="AO7" s="569" t="s">
        <v>277</v>
      </c>
      <c r="AP7" s="569" t="s">
        <v>281</v>
      </c>
      <c r="AQ7" s="569" t="s">
        <v>285</v>
      </c>
      <c r="AR7" s="569" t="s">
        <v>282</v>
      </c>
      <c r="AS7" s="569" t="s">
        <v>283</v>
      </c>
      <c r="AT7" s="569">
        <v>4</v>
      </c>
      <c r="AU7" s="569">
        <v>7</v>
      </c>
      <c r="AV7" s="569">
        <v>8</v>
      </c>
      <c r="AW7" s="570" t="s">
        <v>69</v>
      </c>
      <c r="AX7" s="857"/>
    </row>
    <row r="8" spans="1:50" ht="11.15" customHeight="1">
      <c r="B8" s="684">
        <f>'pit-e,f'!B9</f>
        <v>45139</v>
      </c>
      <c r="C8" s="685"/>
      <c r="D8" s="685"/>
      <c r="E8" s="685"/>
      <c r="F8" s="685"/>
      <c r="G8" s="685"/>
      <c r="H8" s="686"/>
      <c r="I8" s="685"/>
      <c r="J8" s="685"/>
      <c r="K8" s="685"/>
      <c r="L8" s="685"/>
      <c r="M8" s="685"/>
      <c r="N8" s="685"/>
      <c r="O8" s="685"/>
      <c r="P8" s="685"/>
      <c r="Q8" s="686">
        <f t="shared" ref="Q8:Q39" si="0">SUM(I8:P8)</f>
        <v>0</v>
      </c>
      <c r="R8" s="685"/>
      <c r="S8" s="685"/>
      <c r="T8" s="685"/>
      <c r="U8" s="685"/>
      <c r="V8" s="685"/>
      <c r="W8" s="685"/>
      <c r="X8" s="685"/>
      <c r="Y8" s="685"/>
      <c r="Z8" s="686">
        <f t="shared" ref="Z8:Z39" si="1">SUM(R8:Y8)</f>
        <v>0</v>
      </c>
      <c r="AA8" s="685"/>
      <c r="AB8" s="685"/>
      <c r="AC8" s="685"/>
      <c r="AD8" s="686">
        <f t="shared" ref="AD8:AD38" si="2">SUM(AA8:AC8)</f>
        <v>0</v>
      </c>
      <c r="AE8" s="685"/>
      <c r="AF8" s="685"/>
      <c r="AG8" s="685"/>
      <c r="AH8" s="686">
        <f t="shared" ref="AH8:AH38" si="3">SUM(AE8:AG8)</f>
        <v>0</v>
      </c>
      <c r="AI8" s="687"/>
      <c r="AJ8" s="688"/>
      <c r="AK8" s="689"/>
      <c r="AL8" s="686">
        <f t="shared" ref="AL8:AL38" si="4">SUM(AI8:AK8)</f>
        <v>0</v>
      </c>
      <c r="AM8" s="690"/>
      <c r="AN8" s="690">
        <v>1470</v>
      </c>
      <c r="AO8" s="690">
        <v>9047.6</v>
      </c>
      <c r="AP8" s="690"/>
      <c r="AQ8" s="690"/>
      <c r="AR8" s="690"/>
      <c r="AS8" s="690"/>
      <c r="AT8" s="690">
        <v>7594.5</v>
      </c>
      <c r="AU8" s="690">
        <v>11878.2</v>
      </c>
      <c r="AV8" s="690"/>
      <c r="AW8" s="572">
        <f t="shared" ref="AW8:AW23" si="5">SUM(AM8:AV8)</f>
        <v>29990.3</v>
      </c>
      <c r="AX8" s="691">
        <f>AW8-coal!EU7-coal!EV7</f>
        <v>0</v>
      </c>
    </row>
    <row r="9" spans="1:50" ht="11.15" customHeight="1">
      <c r="B9" s="684">
        <f t="shared" ref="B9:B38" si="6">B8+1</f>
        <v>45140</v>
      </c>
      <c r="C9" s="685"/>
      <c r="D9" s="685"/>
      <c r="E9" s="685"/>
      <c r="F9" s="685"/>
      <c r="G9" s="685"/>
      <c r="H9" s="686"/>
      <c r="I9" s="685"/>
      <c r="J9" s="685"/>
      <c r="K9" s="685"/>
      <c r="L9" s="685"/>
      <c r="M9" s="685"/>
      <c r="N9" s="685"/>
      <c r="O9" s="685"/>
      <c r="P9" s="685"/>
      <c r="Q9" s="686">
        <f t="shared" si="0"/>
        <v>0</v>
      </c>
      <c r="R9" s="685"/>
      <c r="S9" s="685"/>
      <c r="T9" s="685"/>
      <c r="U9" s="685"/>
      <c r="V9" s="685"/>
      <c r="W9" s="685"/>
      <c r="X9" s="685"/>
      <c r="Y9" s="685"/>
      <c r="Z9" s="686">
        <f t="shared" si="1"/>
        <v>0</v>
      </c>
      <c r="AA9" s="685"/>
      <c r="AB9" s="685"/>
      <c r="AC9" s="685"/>
      <c r="AD9" s="686">
        <f t="shared" si="2"/>
        <v>0</v>
      </c>
      <c r="AE9" s="685"/>
      <c r="AF9" s="685"/>
      <c r="AG9" s="685"/>
      <c r="AH9" s="686">
        <f t="shared" si="3"/>
        <v>0</v>
      </c>
      <c r="AI9" s="687"/>
      <c r="AJ9" s="688"/>
      <c r="AK9" s="689"/>
      <c r="AL9" s="686">
        <f t="shared" si="4"/>
        <v>0</v>
      </c>
      <c r="AM9" s="690"/>
      <c r="AN9" s="690">
        <v>1559.3</v>
      </c>
      <c r="AO9" s="690">
        <v>9485.9</v>
      </c>
      <c r="AP9" s="690"/>
      <c r="AQ9" s="690"/>
      <c r="AR9" s="690"/>
      <c r="AS9" s="690"/>
      <c r="AT9" s="690">
        <v>8058.4</v>
      </c>
      <c r="AU9" s="690">
        <v>10918.7</v>
      </c>
      <c r="AV9" s="690"/>
      <c r="AW9" s="572">
        <f t="shared" si="5"/>
        <v>30022.3</v>
      </c>
      <c r="AX9" s="691">
        <f>AW9-coal!EU8-coal!EV8</f>
        <v>0</v>
      </c>
    </row>
    <row r="10" spans="1:50" ht="11.15" customHeight="1">
      <c r="B10" s="684">
        <f t="shared" si="6"/>
        <v>45141</v>
      </c>
      <c r="C10" s="685"/>
      <c r="D10" s="685"/>
      <c r="E10" s="685"/>
      <c r="F10" s="685"/>
      <c r="G10" s="685"/>
      <c r="H10" s="686"/>
      <c r="I10" s="685"/>
      <c r="J10" s="685"/>
      <c r="K10" s="685"/>
      <c r="L10" s="685"/>
      <c r="M10" s="685"/>
      <c r="N10" s="685"/>
      <c r="O10" s="685"/>
      <c r="P10" s="685"/>
      <c r="Q10" s="686">
        <f t="shared" si="0"/>
        <v>0</v>
      </c>
      <c r="R10" s="685"/>
      <c r="S10" s="685"/>
      <c r="T10" s="685"/>
      <c r="U10" s="685"/>
      <c r="V10" s="685"/>
      <c r="W10" s="685"/>
      <c r="X10" s="685"/>
      <c r="Y10" s="685"/>
      <c r="Z10" s="686">
        <f t="shared" si="1"/>
        <v>0</v>
      </c>
      <c r="AA10" s="685"/>
      <c r="AB10" s="685"/>
      <c r="AC10" s="685"/>
      <c r="AD10" s="686">
        <f t="shared" si="2"/>
        <v>0</v>
      </c>
      <c r="AE10" s="685"/>
      <c r="AF10" s="685"/>
      <c r="AG10" s="685"/>
      <c r="AH10" s="686">
        <f t="shared" si="3"/>
        <v>0</v>
      </c>
      <c r="AI10" s="687"/>
      <c r="AJ10" s="688"/>
      <c r="AK10" s="689"/>
      <c r="AL10" s="686">
        <f t="shared" si="4"/>
        <v>0</v>
      </c>
      <c r="AM10" s="690"/>
      <c r="AN10" s="690">
        <v>724.1</v>
      </c>
      <c r="AO10" s="690">
        <v>10264</v>
      </c>
      <c r="AP10" s="690"/>
      <c r="AQ10" s="690"/>
      <c r="AR10" s="690"/>
      <c r="AS10" s="690"/>
      <c r="AT10" s="690">
        <v>8550.7999999999993</v>
      </c>
      <c r="AU10" s="690">
        <v>10508.5</v>
      </c>
      <c r="AV10" s="690"/>
      <c r="AW10" s="572">
        <f t="shared" si="5"/>
        <v>30047.4</v>
      </c>
      <c r="AX10" s="691">
        <f>AW10-coal!EU9-coal!EV9</f>
        <v>0</v>
      </c>
    </row>
    <row r="11" spans="1:50" ht="11.15" customHeight="1">
      <c r="B11" s="684">
        <f t="shared" si="6"/>
        <v>45142</v>
      </c>
      <c r="C11" s="685"/>
      <c r="D11" s="685"/>
      <c r="E11" s="685"/>
      <c r="F11" s="685"/>
      <c r="G11" s="685"/>
      <c r="H11" s="686"/>
      <c r="I11" s="685"/>
      <c r="J11" s="685"/>
      <c r="K11" s="685"/>
      <c r="L11" s="685"/>
      <c r="M11" s="685"/>
      <c r="N11" s="685"/>
      <c r="O11" s="685"/>
      <c r="P11" s="685"/>
      <c r="Q11" s="686">
        <f t="shared" si="0"/>
        <v>0</v>
      </c>
      <c r="R11" s="685"/>
      <c r="S11" s="685"/>
      <c r="T11" s="685"/>
      <c r="U11" s="685"/>
      <c r="V11" s="685"/>
      <c r="W11" s="685"/>
      <c r="X11" s="685"/>
      <c r="Y11" s="685"/>
      <c r="Z11" s="686">
        <f t="shared" si="1"/>
        <v>0</v>
      </c>
      <c r="AA11" s="685"/>
      <c r="AB11" s="685"/>
      <c r="AC11" s="685"/>
      <c r="AD11" s="686">
        <f t="shared" si="2"/>
        <v>0</v>
      </c>
      <c r="AE11" s="685"/>
      <c r="AF11" s="685"/>
      <c r="AG11" s="685"/>
      <c r="AH11" s="686">
        <f t="shared" si="3"/>
        <v>0</v>
      </c>
      <c r="AI11" s="687"/>
      <c r="AJ11" s="688"/>
      <c r="AK11" s="689"/>
      <c r="AL11" s="686">
        <f t="shared" si="4"/>
        <v>0</v>
      </c>
      <c r="AM11" s="690"/>
      <c r="AN11" s="690">
        <v>1583.8</v>
      </c>
      <c r="AO11" s="690">
        <v>8629</v>
      </c>
      <c r="AP11" s="690"/>
      <c r="AQ11" s="690"/>
      <c r="AR11" s="690"/>
      <c r="AS11" s="690"/>
      <c r="AT11" s="690">
        <v>8146.6</v>
      </c>
      <c r="AU11" s="690">
        <v>11670</v>
      </c>
      <c r="AV11" s="690"/>
      <c r="AW11" s="572">
        <f t="shared" si="5"/>
        <v>30029.4</v>
      </c>
      <c r="AX11" s="691">
        <f>AW11-coal!EU10-coal!EV10</f>
        <v>0</v>
      </c>
    </row>
    <row r="12" spans="1:50" ht="11.15" customHeight="1">
      <c r="B12" s="684">
        <f t="shared" si="6"/>
        <v>45143</v>
      </c>
      <c r="C12" s="685"/>
      <c r="D12" s="685"/>
      <c r="E12" s="685"/>
      <c r="F12" s="685"/>
      <c r="G12" s="685"/>
      <c r="H12" s="686"/>
      <c r="I12" s="685"/>
      <c r="J12" s="685"/>
      <c r="K12" s="685"/>
      <c r="L12" s="685"/>
      <c r="M12" s="685"/>
      <c r="N12" s="685"/>
      <c r="O12" s="685"/>
      <c r="P12" s="685"/>
      <c r="Q12" s="686">
        <f t="shared" si="0"/>
        <v>0</v>
      </c>
      <c r="R12" s="685"/>
      <c r="S12" s="685"/>
      <c r="T12" s="685"/>
      <c r="U12" s="685"/>
      <c r="V12" s="685"/>
      <c r="W12" s="685"/>
      <c r="X12" s="685"/>
      <c r="Y12" s="685"/>
      <c r="Z12" s="686">
        <f t="shared" si="1"/>
        <v>0</v>
      </c>
      <c r="AA12" s="685"/>
      <c r="AB12" s="685"/>
      <c r="AC12" s="685"/>
      <c r="AD12" s="686">
        <f t="shared" si="2"/>
        <v>0</v>
      </c>
      <c r="AE12" s="685"/>
      <c r="AF12" s="685"/>
      <c r="AG12" s="685"/>
      <c r="AH12" s="686">
        <f t="shared" si="3"/>
        <v>0</v>
      </c>
      <c r="AI12" s="687"/>
      <c r="AJ12" s="688"/>
      <c r="AK12" s="689"/>
      <c r="AL12" s="686">
        <f t="shared" si="4"/>
        <v>0</v>
      </c>
      <c r="AM12" s="690">
        <v>713.5</v>
      </c>
      <c r="AN12" s="690">
        <v>4935.5</v>
      </c>
      <c r="AO12" s="690">
        <v>5466</v>
      </c>
      <c r="AP12" s="690"/>
      <c r="AQ12" s="690"/>
      <c r="AR12" s="690"/>
      <c r="AS12" s="690"/>
      <c r="AT12" s="690">
        <v>7808.3</v>
      </c>
      <c r="AU12" s="690">
        <v>11733.8</v>
      </c>
      <c r="AV12" s="690"/>
      <c r="AW12" s="572">
        <f t="shared" si="5"/>
        <v>30657.1</v>
      </c>
      <c r="AX12" s="691">
        <f>AW12-coal!EU11-coal!EV11</f>
        <v>0</v>
      </c>
    </row>
    <row r="13" spans="1:50" ht="11.15" customHeight="1">
      <c r="B13" s="684">
        <f t="shared" si="6"/>
        <v>45144</v>
      </c>
      <c r="C13" s="685"/>
      <c r="D13" s="685"/>
      <c r="E13" s="685"/>
      <c r="F13" s="685"/>
      <c r="G13" s="685"/>
      <c r="H13" s="686"/>
      <c r="I13" s="685"/>
      <c r="J13" s="685"/>
      <c r="K13" s="685"/>
      <c r="L13" s="685"/>
      <c r="M13" s="685"/>
      <c r="N13" s="685"/>
      <c r="O13" s="685"/>
      <c r="P13" s="685"/>
      <c r="Q13" s="686">
        <f>SUM(I13:P13)</f>
        <v>0</v>
      </c>
      <c r="R13" s="685"/>
      <c r="S13" s="685"/>
      <c r="T13" s="685"/>
      <c r="U13" s="685"/>
      <c r="V13" s="685"/>
      <c r="W13" s="685"/>
      <c r="X13" s="685"/>
      <c r="Y13" s="685"/>
      <c r="Z13" s="686">
        <f>SUM(R13:Y13)</f>
        <v>0</v>
      </c>
      <c r="AA13" s="685"/>
      <c r="AB13" s="685"/>
      <c r="AC13" s="685"/>
      <c r="AD13" s="686">
        <f>SUM(AA13:AC13)</f>
        <v>0</v>
      </c>
      <c r="AE13" s="685"/>
      <c r="AF13" s="685"/>
      <c r="AG13" s="685"/>
      <c r="AH13" s="686">
        <f t="shared" si="3"/>
        <v>0</v>
      </c>
      <c r="AI13" s="687"/>
      <c r="AJ13" s="688"/>
      <c r="AK13" s="689"/>
      <c r="AL13" s="686">
        <f t="shared" si="4"/>
        <v>0</v>
      </c>
      <c r="AM13" s="690">
        <v>2851.1</v>
      </c>
      <c r="AN13" s="690">
        <v>4123.5</v>
      </c>
      <c r="AO13" s="690">
        <v>3931.4</v>
      </c>
      <c r="AP13" s="690"/>
      <c r="AQ13" s="690"/>
      <c r="AR13" s="690"/>
      <c r="AS13" s="690"/>
      <c r="AT13" s="690">
        <v>10066.9</v>
      </c>
      <c r="AU13" s="690">
        <v>12286.8</v>
      </c>
      <c r="AV13" s="690"/>
      <c r="AW13" s="572">
        <f t="shared" si="5"/>
        <v>33259.699999999997</v>
      </c>
      <c r="AX13" s="691">
        <f>AW13-coal!EU12-coal!EV12</f>
        <v>0</v>
      </c>
    </row>
    <row r="14" spans="1:50" ht="11.15" customHeight="1">
      <c r="B14" s="684">
        <f t="shared" si="6"/>
        <v>45145</v>
      </c>
      <c r="C14" s="685"/>
      <c r="D14" s="685"/>
      <c r="E14" s="685"/>
      <c r="F14" s="685"/>
      <c r="G14" s="685"/>
      <c r="H14" s="686"/>
      <c r="I14" s="685"/>
      <c r="J14" s="685"/>
      <c r="K14" s="685"/>
      <c r="L14" s="685"/>
      <c r="M14" s="685"/>
      <c r="N14" s="685"/>
      <c r="O14" s="685"/>
      <c r="P14" s="685"/>
      <c r="Q14" s="686">
        <f t="shared" si="0"/>
        <v>0</v>
      </c>
      <c r="R14" s="685"/>
      <c r="S14" s="685"/>
      <c r="T14" s="685"/>
      <c r="U14" s="685"/>
      <c r="V14" s="685"/>
      <c r="W14" s="685"/>
      <c r="X14" s="685"/>
      <c r="Y14" s="685"/>
      <c r="Z14" s="686">
        <f t="shared" si="1"/>
        <v>0</v>
      </c>
      <c r="AA14" s="685"/>
      <c r="AB14" s="685"/>
      <c r="AC14" s="685"/>
      <c r="AD14" s="686">
        <f t="shared" si="2"/>
        <v>0</v>
      </c>
      <c r="AE14" s="685"/>
      <c r="AF14" s="685"/>
      <c r="AG14" s="685"/>
      <c r="AH14" s="686">
        <f t="shared" si="3"/>
        <v>0</v>
      </c>
      <c r="AI14" s="687"/>
      <c r="AJ14" s="688"/>
      <c r="AK14" s="689"/>
      <c r="AL14" s="686">
        <f t="shared" si="4"/>
        <v>0</v>
      </c>
      <c r="AM14" s="690"/>
      <c r="AN14" s="690">
        <v>4284.8999999999996</v>
      </c>
      <c r="AO14" s="690">
        <v>2832</v>
      </c>
      <c r="AP14" s="690"/>
      <c r="AQ14" s="690"/>
      <c r="AR14" s="690"/>
      <c r="AS14" s="690"/>
      <c r="AT14" s="690">
        <v>9740.6</v>
      </c>
      <c r="AU14" s="690">
        <v>12050.2</v>
      </c>
      <c r="AV14" s="690"/>
      <c r="AW14" s="572">
        <f t="shared" si="5"/>
        <v>28907.7</v>
      </c>
      <c r="AX14" s="691">
        <f>AW14-coal!EU13-coal!EV13</f>
        <v>0</v>
      </c>
    </row>
    <row r="15" spans="1:50" ht="11.15" customHeight="1">
      <c r="B15" s="684">
        <f t="shared" si="6"/>
        <v>45146</v>
      </c>
      <c r="C15" s="685"/>
      <c r="D15" s="685"/>
      <c r="E15" s="685"/>
      <c r="F15" s="685"/>
      <c r="G15" s="685"/>
      <c r="H15" s="686"/>
      <c r="I15" s="685"/>
      <c r="J15" s="685"/>
      <c r="K15" s="685"/>
      <c r="L15" s="685"/>
      <c r="M15" s="685"/>
      <c r="N15" s="685"/>
      <c r="O15" s="685"/>
      <c r="P15" s="685"/>
      <c r="Q15" s="686">
        <f t="shared" si="0"/>
        <v>0</v>
      </c>
      <c r="R15" s="685"/>
      <c r="S15" s="685"/>
      <c r="T15" s="685"/>
      <c r="U15" s="685"/>
      <c r="V15" s="685"/>
      <c r="W15" s="685"/>
      <c r="X15" s="685"/>
      <c r="Y15" s="685"/>
      <c r="Z15" s="686">
        <f t="shared" si="1"/>
        <v>0</v>
      </c>
      <c r="AA15" s="685"/>
      <c r="AB15" s="685"/>
      <c r="AC15" s="685"/>
      <c r="AD15" s="686">
        <f t="shared" si="2"/>
        <v>0</v>
      </c>
      <c r="AE15" s="685"/>
      <c r="AF15" s="685"/>
      <c r="AG15" s="685"/>
      <c r="AH15" s="686">
        <f t="shared" si="3"/>
        <v>0</v>
      </c>
      <c r="AI15" s="687"/>
      <c r="AJ15" s="688"/>
      <c r="AK15" s="689"/>
      <c r="AL15" s="686">
        <f t="shared" si="4"/>
        <v>0</v>
      </c>
      <c r="AM15" s="690"/>
      <c r="AN15" s="690">
        <v>2965.3</v>
      </c>
      <c r="AO15" s="690">
        <v>2200.9</v>
      </c>
      <c r="AP15" s="690"/>
      <c r="AQ15" s="690"/>
      <c r="AR15" s="690"/>
      <c r="AS15" s="690"/>
      <c r="AT15" s="690">
        <v>9581.9</v>
      </c>
      <c r="AU15" s="690">
        <v>11812.2</v>
      </c>
      <c r="AV15" s="690"/>
      <c r="AW15" s="572">
        <f t="shared" si="5"/>
        <v>26560.300000000003</v>
      </c>
      <c r="AX15" s="691">
        <f>AW15-coal!EU14-coal!EV14</f>
        <v>0</v>
      </c>
    </row>
    <row r="16" spans="1:50" ht="11.15" customHeight="1">
      <c r="B16" s="684">
        <f t="shared" si="6"/>
        <v>45147</v>
      </c>
      <c r="C16" s="685"/>
      <c r="D16" s="685"/>
      <c r="E16" s="685"/>
      <c r="F16" s="685"/>
      <c r="G16" s="685"/>
      <c r="H16" s="686"/>
      <c r="I16" s="685"/>
      <c r="J16" s="685"/>
      <c r="K16" s="685"/>
      <c r="L16" s="685"/>
      <c r="M16" s="685"/>
      <c r="N16" s="685"/>
      <c r="O16" s="685"/>
      <c r="P16" s="685"/>
      <c r="Q16" s="686">
        <f t="shared" si="0"/>
        <v>0</v>
      </c>
      <c r="R16" s="685"/>
      <c r="S16" s="685"/>
      <c r="T16" s="685"/>
      <c r="U16" s="685"/>
      <c r="V16" s="685"/>
      <c r="W16" s="685"/>
      <c r="X16" s="685"/>
      <c r="Y16" s="685"/>
      <c r="Z16" s="686">
        <f t="shared" si="1"/>
        <v>0</v>
      </c>
      <c r="AA16" s="685"/>
      <c r="AB16" s="685"/>
      <c r="AC16" s="685"/>
      <c r="AD16" s="686">
        <f t="shared" si="2"/>
        <v>0</v>
      </c>
      <c r="AE16" s="685"/>
      <c r="AF16" s="685"/>
      <c r="AG16" s="685"/>
      <c r="AH16" s="686">
        <f t="shared" si="3"/>
        <v>0</v>
      </c>
      <c r="AI16" s="687"/>
      <c r="AJ16" s="688"/>
      <c r="AK16" s="689"/>
      <c r="AL16" s="686">
        <f t="shared" si="4"/>
        <v>0</v>
      </c>
      <c r="AM16" s="690"/>
      <c r="AN16" s="690">
        <v>654.79999999999995</v>
      </c>
      <c r="AO16" s="690">
        <v>30.5</v>
      </c>
      <c r="AP16" s="690">
        <v>1286.3</v>
      </c>
      <c r="AQ16" s="690"/>
      <c r="AR16" s="690">
        <v>2204.9</v>
      </c>
      <c r="AS16" s="690">
        <v>1845.7</v>
      </c>
      <c r="AT16" s="690">
        <v>8240.1</v>
      </c>
      <c r="AU16" s="690">
        <v>12185.6</v>
      </c>
      <c r="AV16" s="690"/>
      <c r="AW16" s="572">
        <f t="shared" si="5"/>
        <v>26447.9</v>
      </c>
      <c r="AX16" s="691">
        <f>AW16-coal!EU15-coal!EV15</f>
        <v>0</v>
      </c>
    </row>
    <row r="17" spans="2:50" ht="11.15" customHeight="1">
      <c r="B17" s="684">
        <f t="shared" si="6"/>
        <v>45148</v>
      </c>
      <c r="C17" s="685"/>
      <c r="D17" s="685"/>
      <c r="E17" s="685"/>
      <c r="F17" s="685"/>
      <c r="G17" s="685"/>
      <c r="H17" s="686"/>
      <c r="I17" s="685"/>
      <c r="J17" s="685"/>
      <c r="K17" s="685"/>
      <c r="L17" s="685"/>
      <c r="M17" s="685"/>
      <c r="N17" s="685"/>
      <c r="O17" s="685"/>
      <c r="P17" s="685"/>
      <c r="Q17" s="686">
        <f t="shared" si="0"/>
        <v>0</v>
      </c>
      <c r="R17" s="685"/>
      <c r="S17" s="685"/>
      <c r="T17" s="685"/>
      <c r="U17" s="685"/>
      <c r="V17" s="685"/>
      <c r="W17" s="685"/>
      <c r="X17" s="685"/>
      <c r="Y17" s="685"/>
      <c r="Z17" s="686">
        <f t="shared" si="1"/>
        <v>0</v>
      </c>
      <c r="AA17" s="685"/>
      <c r="AB17" s="685"/>
      <c r="AC17" s="685"/>
      <c r="AD17" s="686">
        <f t="shared" si="2"/>
        <v>0</v>
      </c>
      <c r="AE17" s="685"/>
      <c r="AF17" s="685"/>
      <c r="AG17" s="685"/>
      <c r="AH17" s="686">
        <f t="shared" si="3"/>
        <v>0</v>
      </c>
      <c r="AI17" s="687"/>
      <c r="AJ17" s="688"/>
      <c r="AK17" s="689"/>
      <c r="AL17" s="686">
        <f t="shared" si="4"/>
        <v>0</v>
      </c>
      <c r="AM17" s="690">
        <v>2701.1</v>
      </c>
      <c r="AN17" s="690">
        <v>746.3</v>
      </c>
      <c r="AO17" s="690">
        <v>436.3</v>
      </c>
      <c r="AP17" s="690"/>
      <c r="AQ17" s="690"/>
      <c r="AR17" s="690"/>
      <c r="AS17" s="690"/>
      <c r="AT17" s="690">
        <v>8781</v>
      </c>
      <c r="AU17" s="690">
        <v>12564.8</v>
      </c>
      <c r="AV17" s="690"/>
      <c r="AW17" s="572">
        <f t="shared" si="5"/>
        <v>25229.5</v>
      </c>
      <c r="AX17" s="691">
        <f>AW17-coal!EU16-coal!EV16</f>
        <v>0</v>
      </c>
    </row>
    <row r="18" spans="2:50" ht="11.15" customHeight="1">
      <c r="B18" s="684">
        <f t="shared" si="6"/>
        <v>45149</v>
      </c>
      <c r="C18" s="685"/>
      <c r="D18" s="685"/>
      <c r="E18" s="685"/>
      <c r="F18" s="685"/>
      <c r="G18" s="685"/>
      <c r="H18" s="686"/>
      <c r="I18" s="685"/>
      <c r="J18" s="685"/>
      <c r="K18" s="685"/>
      <c r="L18" s="685"/>
      <c r="M18" s="685"/>
      <c r="N18" s="685"/>
      <c r="O18" s="685"/>
      <c r="P18" s="685"/>
      <c r="Q18" s="686">
        <f t="shared" si="0"/>
        <v>0</v>
      </c>
      <c r="R18" s="685"/>
      <c r="S18" s="685"/>
      <c r="T18" s="685"/>
      <c r="U18" s="685"/>
      <c r="V18" s="685"/>
      <c r="W18" s="685"/>
      <c r="X18" s="685"/>
      <c r="Y18" s="685"/>
      <c r="Z18" s="686">
        <f t="shared" si="1"/>
        <v>0</v>
      </c>
      <c r="AA18" s="685"/>
      <c r="AB18" s="685"/>
      <c r="AC18" s="685"/>
      <c r="AD18" s="686">
        <f t="shared" si="2"/>
        <v>0</v>
      </c>
      <c r="AE18" s="685"/>
      <c r="AF18" s="685"/>
      <c r="AG18" s="685"/>
      <c r="AH18" s="686">
        <f t="shared" si="3"/>
        <v>0</v>
      </c>
      <c r="AI18" s="687"/>
      <c r="AJ18" s="688"/>
      <c r="AK18" s="689"/>
      <c r="AL18" s="686">
        <f t="shared" si="4"/>
        <v>0</v>
      </c>
      <c r="AM18" s="690"/>
      <c r="AN18" s="690"/>
      <c r="AO18" s="690"/>
      <c r="AP18" s="690"/>
      <c r="AQ18" s="690">
        <v>405.4</v>
      </c>
      <c r="AR18" s="690"/>
      <c r="AS18" s="690">
        <v>1561.3</v>
      </c>
      <c r="AT18" s="690">
        <v>7537</v>
      </c>
      <c r="AU18" s="690">
        <v>10647.7</v>
      </c>
      <c r="AV18" s="690"/>
      <c r="AW18" s="572">
        <f t="shared" si="5"/>
        <v>20151.400000000001</v>
      </c>
      <c r="AX18" s="691">
        <f>AW18-coal!EU17-coal!EV17</f>
        <v>0</v>
      </c>
    </row>
    <row r="19" spans="2:50" ht="11.15" customHeight="1">
      <c r="B19" s="684">
        <f t="shared" si="6"/>
        <v>45150</v>
      </c>
      <c r="C19" s="685"/>
      <c r="D19" s="685"/>
      <c r="E19" s="685"/>
      <c r="F19" s="685"/>
      <c r="G19" s="685"/>
      <c r="H19" s="686"/>
      <c r="I19" s="685"/>
      <c r="J19" s="685"/>
      <c r="K19" s="685"/>
      <c r="L19" s="685"/>
      <c r="M19" s="685"/>
      <c r="N19" s="685"/>
      <c r="O19" s="685"/>
      <c r="P19" s="685"/>
      <c r="Q19" s="686">
        <f t="shared" si="0"/>
        <v>0</v>
      </c>
      <c r="R19" s="685"/>
      <c r="S19" s="685"/>
      <c r="T19" s="685"/>
      <c r="U19" s="685"/>
      <c r="V19" s="685"/>
      <c r="W19" s="685"/>
      <c r="X19" s="685"/>
      <c r="Y19" s="685"/>
      <c r="Z19" s="686">
        <f t="shared" si="1"/>
        <v>0</v>
      </c>
      <c r="AA19" s="685"/>
      <c r="AB19" s="685"/>
      <c r="AC19" s="685"/>
      <c r="AD19" s="686">
        <f t="shared" si="2"/>
        <v>0</v>
      </c>
      <c r="AE19" s="685"/>
      <c r="AF19" s="685"/>
      <c r="AG19" s="685"/>
      <c r="AH19" s="686">
        <f t="shared" si="3"/>
        <v>0</v>
      </c>
      <c r="AI19" s="687"/>
      <c r="AJ19" s="688"/>
      <c r="AK19" s="689"/>
      <c r="AL19" s="686">
        <f t="shared" si="4"/>
        <v>0</v>
      </c>
      <c r="AM19" s="690"/>
      <c r="AN19" s="690"/>
      <c r="AO19" s="690"/>
      <c r="AP19" s="690"/>
      <c r="AQ19" s="690"/>
      <c r="AR19" s="690"/>
      <c r="AS19" s="690"/>
      <c r="AT19" s="690">
        <v>9497.7999999999993</v>
      </c>
      <c r="AU19" s="690">
        <v>10476.700000000001</v>
      </c>
      <c r="AV19" s="690"/>
      <c r="AW19" s="572">
        <f t="shared" si="5"/>
        <v>19974.5</v>
      </c>
      <c r="AX19" s="691">
        <f>AW19-coal!EU18-coal!EV18</f>
        <v>0</v>
      </c>
    </row>
    <row r="20" spans="2:50" ht="11.15" customHeight="1">
      <c r="B20" s="684">
        <f t="shared" si="6"/>
        <v>45151</v>
      </c>
      <c r="C20" s="685"/>
      <c r="D20" s="685"/>
      <c r="E20" s="685"/>
      <c r="F20" s="685"/>
      <c r="G20" s="685"/>
      <c r="H20" s="686"/>
      <c r="I20" s="685"/>
      <c r="J20" s="685"/>
      <c r="K20" s="685"/>
      <c r="L20" s="685"/>
      <c r="M20" s="685"/>
      <c r="N20" s="685"/>
      <c r="O20" s="685"/>
      <c r="P20" s="685"/>
      <c r="Q20" s="686">
        <f t="shared" si="0"/>
        <v>0</v>
      </c>
      <c r="R20" s="685"/>
      <c r="S20" s="685"/>
      <c r="T20" s="685"/>
      <c r="U20" s="685"/>
      <c r="V20" s="685"/>
      <c r="W20" s="685"/>
      <c r="X20" s="685"/>
      <c r="Y20" s="685"/>
      <c r="Z20" s="686">
        <f t="shared" si="1"/>
        <v>0</v>
      </c>
      <c r="AA20" s="685"/>
      <c r="AB20" s="685"/>
      <c r="AC20" s="685"/>
      <c r="AD20" s="686">
        <f t="shared" si="2"/>
        <v>0</v>
      </c>
      <c r="AE20" s="685"/>
      <c r="AF20" s="685"/>
      <c r="AG20" s="685"/>
      <c r="AH20" s="686">
        <f t="shared" si="3"/>
        <v>0</v>
      </c>
      <c r="AI20" s="687"/>
      <c r="AJ20" s="688"/>
      <c r="AK20" s="689"/>
      <c r="AL20" s="686">
        <f t="shared" si="4"/>
        <v>0</v>
      </c>
      <c r="AM20" s="690"/>
      <c r="AN20" s="690"/>
      <c r="AO20" s="690"/>
      <c r="AP20" s="690"/>
      <c r="AQ20" s="690"/>
      <c r="AR20" s="690"/>
      <c r="AS20" s="690"/>
      <c r="AT20" s="690">
        <v>10325.200000000001</v>
      </c>
      <c r="AU20" s="692">
        <f>10304.3-7182.1</f>
        <v>3122.1999999999989</v>
      </c>
      <c r="AV20" s="690"/>
      <c r="AW20" s="572">
        <f t="shared" si="5"/>
        <v>13447.4</v>
      </c>
      <c r="AX20" s="691">
        <f>AW20-coal!EU19-coal!EV19</f>
        <v>0</v>
      </c>
    </row>
    <row r="21" spans="2:50" ht="11.15" customHeight="1">
      <c r="B21" s="684">
        <f t="shared" si="6"/>
        <v>45152</v>
      </c>
      <c r="C21" s="685"/>
      <c r="D21" s="685"/>
      <c r="E21" s="685"/>
      <c r="F21" s="685"/>
      <c r="G21" s="685"/>
      <c r="H21" s="686"/>
      <c r="I21" s="685"/>
      <c r="J21" s="685"/>
      <c r="K21" s="685"/>
      <c r="L21" s="685"/>
      <c r="M21" s="685"/>
      <c r="N21" s="685"/>
      <c r="O21" s="685"/>
      <c r="P21" s="685"/>
      <c r="Q21" s="686">
        <f t="shared" si="0"/>
        <v>0</v>
      </c>
      <c r="R21" s="685"/>
      <c r="S21" s="685"/>
      <c r="T21" s="685"/>
      <c r="U21" s="685"/>
      <c r="V21" s="685"/>
      <c r="W21" s="685"/>
      <c r="X21" s="685"/>
      <c r="Y21" s="685"/>
      <c r="Z21" s="686">
        <f t="shared" si="1"/>
        <v>0</v>
      </c>
      <c r="AA21" s="685"/>
      <c r="AB21" s="685"/>
      <c r="AC21" s="685"/>
      <c r="AD21" s="686">
        <f t="shared" si="2"/>
        <v>0</v>
      </c>
      <c r="AE21" s="685"/>
      <c r="AF21" s="685"/>
      <c r="AG21" s="685"/>
      <c r="AH21" s="686">
        <f t="shared" si="3"/>
        <v>0</v>
      </c>
      <c r="AI21" s="687"/>
      <c r="AJ21" s="688"/>
      <c r="AK21" s="689"/>
      <c r="AL21" s="686">
        <f t="shared" si="4"/>
        <v>0</v>
      </c>
      <c r="AM21" s="690"/>
      <c r="AN21" s="690"/>
      <c r="AO21" s="690"/>
      <c r="AP21" s="690"/>
      <c r="AQ21" s="690"/>
      <c r="AR21" s="690"/>
      <c r="AS21" s="690"/>
      <c r="AT21" s="690">
        <v>8827.4</v>
      </c>
      <c r="AU21" s="693">
        <f>9792.9-7182.1</f>
        <v>2610.7999999999993</v>
      </c>
      <c r="AV21" s="690"/>
      <c r="AW21" s="572">
        <f t="shared" si="5"/>
        <v>11438.199999999999</v>
      </c>
      <c r="AX21" s="691">
        <f>AW21-coal!EU20-coal!EV20</f>
        <v>0</v>
      </c>
    </row>
    <row r="22" spans="2:50" ht="11.15" customHeight="1">
      <c r="B22" s="684">
        <f t="shared" si="6"/>
        <v>45153</v>
      </c>
      <c r="C22" s="685"/>
      <c r="D22" s="685"/>
      <c r="E22" s="685"/>
      <c r="F22" s="685"/>
      <c r="G22" s="685"/>
      <c r="H22" s="686"/>
      <c r="I22" s="685"/>
      <c r="J22" s="685"/>
      <c r="K22" s="685"/>
      <c r="L22" s="685"/>
      <c r="M22" s="685"/>
      <c r="N22" s="685"/>
      <c r="O22" s="685"/>
      <c r="P22" s="685"/>
      <c r="Q22" s="686">
        <f t="shared" si="0"/>
        <v>0</v>
      </c>
      <c r="R22" s="685"/>
      <c r="S22" s="685"/>
      <c r="T22" s="685"/>
      <c r="U22" s="685"/>
      <c r="V22" s="685"/>
      <c r="W22" s="685"/>
      <c r="X22" s="685"/>
      <c r="Y22" s="685"/>
      <c r="Z22" s="686">
        <f t="shared" si="1"/>
        <v>0</v>
      </c>
      <c r="AA22" s="685"/>
      <c r="AB22" s="685"/>
      <c r="AC22" s="685"/>
      <c r="AD22" s="686">
        <f t="shared" si="2"/>
        <v>0</v>
      </c>
      <c r="AE22" s="685"/>
      <c r="AF22" s="685"/>
      <c r="AG22" s="685"/>
      <c r="AH22" s="686">
        <f t="shared" si="3"/>
        <v>0</v>
      </c>
      <c r="AI22" s="687"/>
      <c r="AJ22" s="688"/>
      <c r="AK22" s="689"/>
      <c r="AL22" s="686">
        <f t="shared" si="4"/>
        <v>0</v>
      </c>
      <c r="AM22" s="690"/>
      <c r="AN22" s="690"/>
      <c r="AO22" s="690"/>
      <c r="AP22" s="694"/>
      <c r="AQ22" s="694"/>
      <c r="AR22" s="690"/>
      <c r="AS22" s="690"/>
      <c r="AT22" s="690">
        <v>6671.1</v>
      </c>
      <c r="AU22" s="693">
        <f>9822.3-7182.1</f>
        <v>2640.1999999999989</v>
      </c>
      <c r="AV22" s="690"/>
      <c r="AW22" s="572">
        <f t="shared" si="5"/>
        <v>9311.2999999999993</v>
      </c>
      <c r="AX22" s="691">
        <f>AW22-coal!EU21-coal!EV21</f>
        <v>0</v>
      </c>
    </row>
    <row r="23" spans="2:50" ht="11.15" customHeight="1">
      <c r="B23" s="684">
        <f t="shared" si="6"/>
        <v>45154</v>
      </c>
      <c r="C23" s="685"/>
      <c r="D23" s="685"/>
      <c r="E23" s="685"/>
      <c r="F23" s="685"/>
      <c r="G23" s="685"/>
      <c r="H23" s="686"/>
      <c r="I23" s="685"/>
      <c r="J23" s="685"/>
      <c r="K23" s="685"/>
      <c r="L23" s="685"/>
      <c r="M23" s="685"/>
      <c r="N23" s="685"/>
      <c r="O23" s="685"/>
      <c r="P23" s="685"/>
      <c r="Q23" s="686">
        <f t="shared" si="0"/>
        <v>0</v>
      </c>
      <c r="R23" s="685"/>
      <c r="S23" s="685"/>
      <c r="T23" s="685"/>
      <c r="U23" s="685"/>
      <c r="V23" s="685"/>
      <c r="W23" s="685"/>
      <c r="X23" s="685"/>
      <c r="Y23" s="685"/>
      <c r="Z23" s="686">
        <f t="shared" si="1"/>
        <v>0</v>
      </c>
      <c r="AA23" s="685"/>
      <c r="AB23" s="685"/>
      <c r="AC23" s="685"/>
      <c r="AD23" s="686">
        <f t="shared" si="2"/>
        <v>0</v>
      </c>
      <c r="AE23" s="685"/>
      <c r="AF23" s="685"/>
      <c r="AG23" s="685"/>
      <c r="AH23" s="686">
        <f t="shared" si="3"/>
        <v>0</v>
      </c>
      <c r="AI23" s="687"/>
      <c r="AJ23" s="688"/>
      <c r="AK23" s="689"/>
      <c r="AL23" s="686">
        <f t="shared" si="4"/>
        <v>0</v>
      </c>
      <c r="AM23" s="690"/>
      <c r="AN23" s="690"/>
      <c r="AO23" s="690"/>
      <c r="AP23" s="690"/>
      <c r="AQ23" s="690"/>
      <c r="AR23" s="690"/>
      <c r="AS23" s="690"/>
      <c r="AT23" s="690">
        <v>8946.2000000000007</v>
      </c>
      <c r="AU23" s="693">
        <f>11159.3-7182.1</f>
        <v>3977.1999999999989</v>
      </c>
      <c r="AV23" s="690"/>
      <c r="AW23" s="572">
        <f t="shared" si="5"/>
        <v>12923.4</v>
      </c>
      <c r="AX23" s="691">
        <f>AW23-coal!EU22-coal!EV22</f>
        <v>0</v>
      </c>
    </row>
    <row r="24" spans="2:50" ht="11.15" customHeight="1">
      <c r="B24" s="684">
        <f t="shared" si="6"/>
        <v>45155</v>
      </c>
      <c r="C24" s="685"/>
      <c r="D24" s="685"/>
      <c r="E24" s="685"/>
      <c r="F24" s="685"/>
      <c r="G24" s="685"/>
      <c r="H24" s="686"/>
      <c r="I24" s="685"/>
      <c r="J24" s="685"/>
      <c r="K24" s="685"/>
      <c r="L24" s="685"/>
      <c r="M24" s="685"/>
      <c r="N24" s="685"/>
      <c r="O24" s="685"/>
      <c r="P24" s="685"/>
      <c r="Q24" s="686">
        <f t="shared" si="0"/>
        <v>0</v>
      </c>
      <c r="R24" s="685"/>
      <c r="S24" s="685"/>
      <c r="T24" s="685"/>
      <c r="U24" s="685"/>
      <c r="V24" s="685"/>
      <c r="W24" s="685"/>
      <c r="X24" s="685"/>
      <c r="Y24" s="685"/>
      <c r="Z24" s="686">
        <f t="shared" si="1"/>
        <v>0</v>
      </c>
      <c r="AA24" s="685"/>
      <c r="AB24" s="685"/>
      <c r="AC24" s="685"/>
      <c r="AD24" s="686">
        <f t="shared" si="2"/>
        <v>0</v>
      </c>
      <c r="AE24" s="685"/>
      <c r="AF24" s="685"/>
      <c r="AG24" s="685"/>
      <c r="AH24" s="686">
        <f t="shared" si="3"/>
        <v>0</v>
      </c>
      <c r="AI24" s="687"/>
      <c r="AJ24" s="688"/>
      <c r="AK24" s="689"/>
      <c r="AL24" s="686">
        <f t="shared" si="4"/>
        <v>0</v>
      </c>
      <c r="AM24" s="690"/>
      <c r="AN24" s="690"/>
      <c r="AO24" s="690"/>
      <c r="AP24" s="690"/>
      <c r="AQ24" s="690"/>
      <c r="AR24" s="690"/>
      <c r="AS24" s="690"/>
      <c r="AT24" s="690"/>
      <c r="AU24" s="690"/>
      <c r="AV24" s="690"/>
      <c r="AW24" s="572">
        <f t="shared" ref="AW24:AW38" si="7">SUM(AM24:AV24)</f>
        <v>0</v>
      </c>
      <c r="AX24" s="691">
        <f>AW24-coal!EU23-coal!EV23</f>
        <v>0</v>
      </c>
    </row>
    <row r="25" spans="2:50" ht="11.15" customHeight="1">
      <c r="B25" s="684">
        <f t="shared" si="6"/>
        <v>45156</v>
      </c>
      <c r="C25" s="685"/>
      <c r="D25" s="685"/>
      <c r="E25" s="685"/>
      <c r="F25" s="685"/>
      <c r="G25" s="685"/>
      <c r="H25" s="686"/>
      <c r="I25" s="685"/>
      <c r="J25" s="685"/>
      <c r="K25" s="685"/>
      <c r="L25" s="685"/>
      <c r="M25" s="685"/>
      <c r="N25" s="685"/>
      <c r="O25" s="685"/>
      <c r="P25" s="685"/>
      <c r="Q25" s="686">
        <f t="shared" si="0"/>
        <v>0</v>
      </c>
      <c r="R25" s="685"/>
      <c r="S25" s="685"/>
      <c r="T25" s="685"/>
      <c r="U25" s="685"/>
      <c r="V25" s="685"/>
      <c r="W25" s="685"/>
      <c r="X25" s="685"/>
      <c r="Y25" s="685"/>
      <c r="Z25" s="686">
        <f t="shared" si="1"/>
        <v>0</v>
      </c>
      <c r="AA25" s="685"/>
      <c r="AB25" s="685"/>
      <c r="AC25" s="685"/>
      <c r="AD25" s="686">
        <f t="shared" si="2"/>
        <v>0</v>
      </c>
      <c r="AE25" s="685"/>
      <c r="AF25" s="685"/>
      <c r="AG25" s="685"/>
      <c r="AH25" s="686">
        <f t="shared" si="3"/>
        <v>0</v>
      </c>
      <c r="AI25" s="687"/>
      <c r="AJ25" s="688"/>
      <c r="AK25" s="689"/>
      <c r="AL25" s="686">
        <f t="shared" si="4"/>
        <v>0</v>
      </c>
      <c r="AM25" s="690"/>
      <c r="AN25" s="690"/>
      <c r="AO25" s="690"/>
      <c r="AP25" s="690"/>
      <c r="AQ25" s="690"/>
      <c r="AR25" s="690"/>
      <c r="AS25" s="690"/>
      <c r="AT25" s="690">
        <v>8353.1</v>
      </c>
      <c r="AU25" s="693">
        <f>9652.9-7182.1</f>
        <v>2470.7999999999993</v>
      </c>
      <c r="AV25" s="690"/>
      <c r="AW25" s="572">
        <f t="shared" si="7"/>
        <v>10823.9</v>
      </c>
      <c r="AX25" s="691">
        <f>AW25-coal!EU24-coal!EV24</f>
        <v>0</v>
      </c>
    </row>
    <row r="26" spans="2:50" ht="11.15" customHeight="1">
      <c r="B26" s="684">
        <f t="shared" si="6"/>
        <v>45157</v>
      </c>
      <c r="C26" s="685"/>
      <c r="D26" s="685"/>
      <c r="E26" s="685"/>
      <c r="F26" s="685"/>
      <c r="G26" s="685"/>
      <c r="H26" s="686"/>
      <c r="I26" s="685"/>
      <c r="J26" s="685"/>
      <c r="K26" s="685"/>
      <c r="L26" s="685"/>
      <c r="M26" s="685"/>
      <c r="N26" s="685"/>
      <c r="O26" s="685"/>
      <c r="P26" s="685"/>
      <c r="Q26" s="686">
        <f t="shared" si="0"/>
        <v>0</v>
      </c>
      <c r="R26" s="685"/>
      <c r="S26" s="685"/>
      <c r="T26" s="685"/>
      <c r="U26" s="685"/>
      <c r="V26" s="685"/>
      <c r="W26" s="685"/>
      <c r="X26" s="685"/>
      <c r="Y26" s="685"/>
      <c r="Z26" s="686">
        <f t="shared" si="1"/>
        <v>0</v>
      </c>
      <c r="AA26" s="685"/>
      <c r="AB26" s="685"/>
      <c r="AC26" s="685"/>
      <c r="AD26" s="686">
        <f t="shared" si="2"/>
        <v>0</v>
      </c>
      <c r="AE26" s="685"/>
      <c r="AF26" s="685"/>
      <c r="AG26" s="685"/>
      <c r="AH26" s="686">
        <f t="shared" si="3"/>
        <v>0</v>
      </c>
      <c r="AI26" s="687"/>
      <c r="AJ26" s="688"/>
      <c r="AK26" s="689"/>
      <c r="AL26" s="686">
        <f t="shared" si="4"/>
        <v>0</v>
      </c>
      <c r="AM26" s="690"/>
      <c r="AN26" s="690"/>
      <c r="AO26" s="690"/>
      <c r="AP26" s="690"/>
      <c r="AQ26" s="690"/>
      <c r="AR26" s="690"/>
      <c r="AS26" s="690"/>
      <c r="AT26" s="690">
        <v>14474</v>
      </c>
      <c r="AU26" s="690">
        <v>2154.8000000000002</v>
      </c>
      <c r="AV26" s="690"/>
      <c r="AW26" s="572">
        <f t="shared" si="7"/>
        <v>16628.8</v>
      </c>
      <c r="AX26" s="691">
        <f>AW26-coal!EU25-coal!EV25</f>
        <v>0</v>
      </c>
    </row>
    <row r="27" spans="2:50" ht="11.15" customHeight="1">
      <c r="B27" s="684">
        <f t="shared" si="6"/>
        <v>45158</v>
      </c>
      <c r="C27" s="685"/>
      <c r="D27" s="685"/>
      <c r="E27" s="685"/>
      <c r="F27" s="685"/>
      <c r="G27" s="685"/>
      <c r="H27" s="686"/>
      <c r="I27" s="685"/>
      <c r="J27" s="685"/>
      <c r="K27" s="685"/>
      <c r="L27" s="685"/>
      <c r="M27" s="685"/>
      <c r="N27" s="685"/>
      <c r="O27" s="685"/>
      <c r="P27" s="685"/>
      <c r="Q27" s="686">
        <f t="shared" si="0"/>
        <v>0</v>
      </c>
      <c r="R27" s="685"/>
      <c r="S27" s="685"/>
      <c r="T27" s="685"/>
      <c r="U27" s="685"/>
      <c r="V27" s="685"/>
      <c r="W27" s="685"/>
      <c r="X27" s="685"/>
      <c r="Y27" s="685"/>
      <c r="Z27" s="686">
        <f t="shared" si="1"/>
        <v>0</v>
      </c>
      <c r="AA27" s="685"/>
      <c r="AB27" s="685"/>
      <c r="AC27" s="685"/>
      <c r="AD27" s="686">
        <f t="shared" si="2"/>
        <v>0</v>
      </c>
      <c r="AE27" s="685"/>
      <c r="AF27" s="685"/>
      <c r="AG27" s="685"/>
      <c r="AH27" s="686">
        <f t="shared" si="3"/>
        <v>0</v>
      </c>
      <c r="AI27" s="687"/>
      <c r="AJ27" s="688"/>
      <c r="AK27" s="689"/>
      <c r="AL27" s="686">
        <f t="shared" si="4"/>
        <v>0</v>
      </c>
      <c r="AM27" s="690"/>
      <c r="AN27" s="690"/>
      <c r="AO27" s="690"/>
      <c r="AP27" s="690"/>
      <c r="AQ27" s="690"/>
      <c r="AR27" s="690"/>
      <c r="AS27" s="690"/>
      <c r="AT27" s="690"/>
      <c r="AU27" s="690"/>
      <c r="AV27" s="690"/>
      <c r="AW27" s="572">
        <f t="shared" si="7"/>
        <v>0</v>
      </c>
      <c r="AX27" s="691">
        <f>AW27-coal!EU26-coal!EV26</f>
        <v>0</v>
      </c>
    </row>
    <row r="28" spans="2:50" ht="11.15" customHeight="1">
      <c r="B28" s="684">
        <f t="shared" si="6"/>
        <v>45159</v>
      </c>
      <c r="C28" s="685"/>
      <c r="D28" s="685"/>
      <c r="E28" s="685"/>
      <c r="F28" s="685"/>
      <c r="G28" s="685"/>
      <c r="H28" s="686"/>
      <c r="I28" s="685"/>
      <c r="J28" s="685"/>
      <c r="K28" s="685"/>
      <c r="L28" s="685"/>
      <c r="M28" s="685"/>
      <c r="N28" s="685"/>
      <c r="O28" s="685"/>
      <c r="P28" s="685"/>
      <c r="Q28" s="686">
        <f t="shared" si="0"/>
        <v>0</v>
      </c>
      <c r="R28" s="685"/>
      <c r="S28" s="685"/>
      <c r="T28" s="685"/>
      <c r="U28" s="685"/>
      <c r="V28" s="685"/>
      <c r="W28" s="685"/>
      <c r="X28" s="685"/>
      <c r="Y28" s="685"/>
      <c r="Z28" s="686">
        <f t="shared" si="1"/>
        <v>0</v>
      </c>
      <c r="AA28" s="685"/>
      <c r="AB28" s="685"/>
      <c r="AC28" s="685"/>
      <c r="AD28" s="686">
        <f t="shared" si="2"/>
        <v>0</v>
      </c>
      <c r="AE28" s="685"/>
      <c r="AF28" s="685"/>
      <c r="AG28" s="685"/>
      <c r="AH28" s="686">
        <f t="shared" si="3"/>
        <v>0</v>
      </c>
      <c r="AI28" s="687"/>
      <c r="AJ28" s="688"/>
      <c r="AK28" s="689"/>
      <c r="AL28" s="686">
        <f t="shared" si="4"/>
        <v>0</v>
      </c>
      <c r="AM28" s="690">
        <v>375.4</v>
      </c>
      <c r="AN28" s="690"/>
      <c r="AO28" s="690"/>
      <c r="AP28" s="690"/>
      <c r="AQ28" s="690"/>
      <c r="AR28" s="690"/>
      <c r="AS28" s="690"/>
      <c r="AT28" s="690">
        <v>15990.3</v>
      </c>
      <c r="AU28" s="690"/>
      <c r="AV28" s="690"/>
      <c r="AW28" s="572">
        <f t="shared" si="7"/>
        <v>16365.699999999999</v>
      </c>
      <c r="AX28" s="691">
        <f>AW28-coal!EU27-coal!EV27</f>
        <v>0</v>
      </c>
    </row>
    <row r="29" spans="2:50" ht="9.75" customHeight="1">
      <c r="B29" s="684">
        <f t="shared" si="6"/>
        <v>45160</v>
      </c>
      <c r="C29" s="685"/>
      <c r="D29" s="685"/>
      <c r="E29" s="685"/>
      <c r="F29" s="685"/>
      <c r="G29" s="685"/>
      <c r="H29" s="686"/>
      <c r="I29" s="685"/>
      <c r="J29" s="685"/>
      <c r="K29" s="685"/>
      <c r="L29" s="685"/>
      <c r="M29" s="685"/>
      <c r="N29" s="685"/>
      <c r="O29" s="685"/>
      <c r="P29" s="685"/>
      <c r="Q29" s="686">
        <f t="shared" si="0"/>
        <v>0</v>
      </c>
      <c r="R29" s="685"/>
      <c r="S29" s="685"/>
      <c r="T29" s="685"/>
      <c r="U29" s="685"/>
      <c r="V29" s="685"/>
      <c r="W29" s="685"/>
      <c r="X29" s="685"/>
      <c r="Y29" s="685"/>
      <c r="Z29" s="686">
        <f t="shared" si="1"/>
        <v>0</v>
      </c>
      <c r="AA29" s="685"/>
      <c r="AB29" s="685"/>
      <c r="AC29" s="685"/>
      <c r="AD29" s="686">
        <f t="shared" si="2"/>
        <v>0</v>
      </c>
      <c r="AE29" s="685"/>
      <c r="AF29" s="685"/>
      <c r="AG29" s="685"/>
      <c r="AH29" s="686">
        <f t="shared" si="3"/>
        <v>0</v>
      </c>
      <c r="AI29" s="687"/>
      <c r="AJ29" s="688"/>
      <c r="AK29" s="689"/>
      <c r="AL29" s="686">
        <f t="shared" si="4"/>
        <v>0</v>
      </c>
      <c r="AM29" s="690"/>
      <c r="AN29" s="690"/>
      <c r="AO29" s="690"/>
      <c r="AP29" s="690"/>
      <c r="AQ29" s="690"/>
      <c r="AR29" s="690"/>
      <c r="AS29" s="690"/>
      <c r="AT29" s="690">
        <v>14627.1</v>
      </c>
      <c r="AU29" s="694"/>
      <c r="AV29" s="699"/>
      <c r="AW29" s="572">
        <f t="shared" si="7"/>
        <v>14627.1</v>
      </c>
      <c r="AX29" s="691">
        <f>AW29-coal!EU28-coal!EV28</f>
        <v>0</v>
      </c>
    </row>
    <row r="30" spans="2:50" ht="11.15" customHeight="1">
      <c r="B30" s="684">
        <f t="shared" si="6"/>
        <v>45161</v>
      </c>
      <c r="C30" s="685"/>
      <c r="D30" s="685"/>
      <c r="E30" s="685"/>
      <c r="F30" s="685"/>
      <c r="G30" s="685"/>
      <c r="H30" s="686"/>
      <c r="I30" s="685"/>
      <c r="J30" s="685"/>
      <c r="K30" s="685"/>
      <c r="L30" s="685"/>
      <c r="M30" s="685"/>
      <c r="N30" s="685"/>
      <c r="O30" s="685"/>
      <c r="P30" s="685"/>
      <c r="Q30" s="686">
        <f t="shared" si="0"/>
        <v>0</v>
      </c>
      <c r="R30" s="685"/>
      <c r="S30" s="685"/>
      <c r="T30" s="685"/>
      <c r="U30" s="685"/>
      <c r="V30" s="685"/>
      <c r="W30" s="685"/>
      <c r="X30" s="685"/>
      <c r="Y30" s="685"/>
      <c r="Z30" s="686">
        <f t="shared" si="1"/>
        <v>0</v>
      </c>
      <c r="AA30" s="685"/>
      <c r="AB30" s="685"/>
      <c r="AC30" s="685"/>
      <c r="AD30" s="686">
        <f t="shared" si="2"/>
        <v>0</v>
      </c>
      <c r="AE30" s="685"/>
      <c r="AF30" s="685"/>
      <c r="AG30" s="685"/>
      <c r="AH30" s="686">
        <f t="shared" si="3"/>
        <v>0</v>
      </c>
      <c r="AI30" s="687"/>
      <c r="AJ30" s="688"/>
      <c r="AK30" s="689"/>
      <c r="AL30" s="686">
        <f t="shared" si="4"/>
        <v>0</v>
      </c>
      <c r="AM30" s="690"/>
      <c r="AN30" s="690"/>
      <c r="AO30" s="690"/>
      <c r="AP30" s="690"/>
      <c r="AQ30" s="690"/>
      <c r="AR30" s="690"/>
      <c r="AS30" s="690"/>
      <c r="AT30" s="690">
        <v>13348.8</v>
      </c>
      <c r="AU30" s="694">
        <v>1128.2</v>
      </c>
      <c r="AV30" s="699"/>
      <c r="AW30" s="572">
        <f t="shared" si="7"/>
        <v>14477</v>
      </c>
      <c r="AX30" s="691">
        <f>AW30-coal!EU29-coal!EV29</f>
        <v>0</v>
      </c>
    </row>
    <row r="31" spans="2:50" ht="11.15" customHeight="1">
      <c r="B31" s="684">
        <f t="shared" si="6"/>
        <v>45162</v>
      </c>
      <c r="C31" s="685"/>
      <c r="D31" s="685"/>
      <c r="E31" s="685"/>
      <c r="F31" s="685"/>
      <c r="G31" s="685"/>
      <c r="H31" s="686"/>
      <c r="I31" s="685"/>
      <c r="J31" s="685"/>
      <c r="K31" s="685"/>
      <c r="L31" s="685"/>
      <c r="M31" s="685"/>
      <c r="N31" s="685"/>
      <c r="O31" s="685"/>
      <c r="P31" s="685"/>
      <c r="Q31" s="686">
        <f t="shared" si="0"/>
        <v>0</v>
      </c>
      <c r="R31" s="685"/>
      <c r="S31" s="685"/>
      <c r="T31" s="685"/>
      <c r="U31" s="685"/>
      <c r="V31" s="685"/>
      <c r="W31" s="685"/>
      <c r="X31" s="685"/>
      <c r="Y31" s="685"/>
      <c r="Z31" s="686">
        <f t="shared" si="1"/>
        <v>0</v>
      </c>
      <c r="AA31" s="685"/>
      <c r="AB31" s="685"/>
      <c r="AC31" s="685"/>
      <c r="AD31" s="686">
        <f t="shared" si="2"/>
        <v>0</v>
      </c>
      <c r="AE31" s="685"/>
      <c r="AF31" s="685"/>
      <c r="AG31" s="685"/>
      <c r="AH31" s="686">
        <f t="shared" si="3"/>
        <v>0</v>
      </c>
      <c r="AI31" s="687"/>
      <c r="AJ31" s="688"/>
      <c r="AK31" s="689"/>
      <c r="AL31" s="686">
        <f t="shared" si="4"/>
        <v>0</v>
      </c>
      <c r="AM31" s="690"/>
      <c r="AN31" s="690"/>
      <c r="AO31" s="690"/>
      <c r="AP31" s="690"/>
      <c r="AQ31" s="690"/>
      <c r="AR31" s="690"/>
      <c r="AS31" s="690"/>
      <c r="AT31" s="690">
        <v>10520.9</v>
      </c>
      <c r="AU31" s="694">
        <v>4010</v>
      </c>
      <c r="AV31" s="699"/>
      <c r="AW31" s="572">
        <f t="shared" si="7"/>
        <v>14530.9</v>
      </c>
      <c r="AX31" s="691">
        <f>AW31-coal!EU30-coal!EV30</f>
        <v>-8.1854523159563541E-12</v>
      </c>
    </row>
    <row r="32" spans="2:50" ht="11.15" customHeight="1">
      <c r="B32" s="684">
        <f t="shared" si="6"/>
        <v>45163</v>
      </c>
      <c r="C32" s="685"/>
      <c r="D32" s="685"/>
      <c r="E32" s="685"/>
      <c r="F32" s="685"/>
      <c r="G32" s="685"/>
      <c r="H32" s="686"/>
      <c r="I32" s="685"/>
      <c r="J32" s="685"/>
      <c r="K32" s="685"/>
      <c r="L32" s="685"/>
      <c r="M32" s="685"/>
      <c r="N32" s="685"/>
      <c r="O32" s="685"/>
      <c r="P32" s="685"/>
      <c r="Q32" s="686">
        <f t="shared" si="0"/>
        <v>0</v>
      </c>
      <c r="R32" s="685"/>
      <c r="S32" s="685"/>
      <c r="T32" s="685"/>
      <c r="U32" s="685"/>
      <c r="V32" s="685"/>
      <c r="W32" s="685"/>
      <c r="X32" s="685"/>
      <c r="Y32" s="685"/>
      <c r="Z32" s="686">
        <f t="shared" si="1"/>
        <v>0</v>
      </c>
      <c r="AA32" s="685"/>
      <c r="AB32" s="685"/>
      <c r="AC32" s="685"/>
      <c r="AD32" s="686">
        <f t="shared" si="2"/>
        <v>0</v>
      </c>
      <c r="AE32" s="685"/>
      <c r="AF32" s="685"/>
      <c r="AG32" s="685"/>
      <c r="AH32" s="686">
        <f t="shared" si="3"/>
        <v>0</v>
      </c>
      <c r="AI32" s="687"/>
      <c r="AJ32" s="688"/>
      <c r="AK32" s="689"/>
      <c r="AL32" s="686">
        <f t="shared" si="4"/>
        <v>0</v>
      </c>
      <c r="AM32" s="690"/>
      <c r="AN32" s="690"/>
      <c r="AO32" s="690">
        <v>102.8</v>
      </c>
      <c r="AP32" s="690"/>
      <c r="AQ32" s="690"/>
      <c r="AR32" s="690"/>
      <c r="AS32" s="690"/>
      <c r="AT32" s="690">
        <v>11727.5</v>
      </c>
      <c r="AU32" s="694"/>
      <c r="AV32" s="699">
        <v>2088.6</v>
      </c>
      <c r="AW32" s="572">
        <f t="shared" si="7"/>
        <v>13918.9</v>
      </c>
      <c r="AX32" s="691">
        <f>AW32-coal!EU31-coal!EV31</f>
        <v>0</v>
      </c>
    </row>
    <row r="33" spans="2:50" ht="11.15" customHeight="1">
      <c r="B33" s="684">
        <f t="shared" si="6"/>
        <v>45164</v>
      </c>
      <c r="C33" s="685"/>
      <c r="D33" s="685"/>
      <c r="E33" s="685"/>
      <c r="F33" s="685"/>
      <c r="G33" s="685"/>
      <c r="H33" s="686"/>
      <c r="I33" s="685"/>
      <c r="J33" s="685"/>
      <c r="K33" s="685"/>
      <c r="L33" s="685"/>
      <c r="M33" s="685"/>
      <c r="N33" s="685"/>
      <c r="O33" s="685"/>
      <c r="P33" s="685"/>
      <c r="Q33" s="686">
        <f t="shared" si="0"/>
        <v>0</v>
      </c>
      <c r="R33" s="685"/>
      <c r="S33" s="685"/>
      <c r="T33" s="685"/>
      <c r="U33" s="685"/>
      <c r="V33" s="685"/>
      <c r="W33" s="685"/>
      <c r="X33" s="685"/>
      <c r="Y33" s="685"/>
      <c r="Z33" s="686">
        <f t="shared" si="1"/>
        <v>0</v>
      </c>
      <c r="AA33" s="685"/>
      <c r="AB33" s="685"/>
      <c r="AC33" s="685"/>
      <c r="AD33" s="686">
        <f t="shared" si="2"/>
        <v>0</v>
      </c>
      <c r="AE33" s="685"/>
      <c r="AF33" s="685"/>
      <c r="AG33" s="685"/>
      <c r="AH33" s="686">
        <f t="shared" si="3"/>
        <v>0</v>
      </c>
      <c r="AI33" s="687"/>
      <c r="AJ33" s="688"/>
      <c r="AK33" s="689"/>
      <c r="AL33" s="686">
        <f t="shared" si="4"/>
        <v>0</v>
      </c>
      <c r="AM33" s="690"/>
      <c r="AN33" s="690"/>
      <c r="AO33" s="690"/>
      <c r="AP33" s="690"/>
      <c r="AQ33" s="690"/>
      <c r="AR33" s="690"/>
      <c r="AS33" s="690"/>
      <c r="AT33" s="690"/>
      <c r="AU33" s="690"/>
      <c r="AV33" s="576"/>
      <c r="AW33" s="572">
        <f t="shared" si="7"/>
        <v>0</v>
      </c>
      <c r="AX33" s="691">
        <f>AW33-coal!EU32-coal!EV32</f>
        <v>0</v>
      </c>
    </row>
    <row r="34" spans="2:50" ht="11.15" customHeight="1">
      <c r="B34" s="684">
        <f t="shared" si="6"/>
        <v>45165</v>
      </c>
      <c r="C34" s="685"/>
      <c r="D34" s="685"/>
      <c r="E34" s="685"/>
      <c r="F34" s="685"/>
      <c r="G34" s="685"/>
      <c r="H34" s="686"/>
      <c r="I34" s="685"/>
      <c r="J34" s="685"/>
      <c r="K34" s="685"/>
      <c r="L34" s="685"/>
      <c r="M34" s="685"/>
      <c r="N34" s="685"/>
      <c r="O34" s="685"/>
      <c r="P34" s="685"/>
      <c r="Q34" s="686">
        <f t="shared" si="0"/>
        <v>0</v>
      </c>
      <c r="R34" s="685"/>
      <c r="S34" s="685"/>
      <c r="T34" s="685"/>
      <c r="U34" s="685"/>
      <c r="V34" s="685"/>
      <c r="W34" s="685"/>
      <c r="X34" s="685"/>
      <c r="Y34" s="685"/>
      <c r="Z34" s="686">
        <f t="shared" si="1"/>
        <v>0</v>
      </c>
      <c r="AA34" s="685"/>
      <c r="AB34" s="685"/>
      <c r="AC34" s="685"/>
      <c r="AD34" s="686">
        <f t="shared" si="2"/>
        <v>0</v>
      </c>
      <c r="AE34" s="685"/>
      <c r="AF34" s="685"/>
      <c r="AG34" s="685"/>
      <c r="AH34" s="686">
        <f t="shared" si="3"/>
        <v>0</v>
      </c>
      <c r="AI34" s="687"/>
      <c r="AJ34" s="688"/>
      <c r="AK34" s="689"/>
      <c r="AL34" s="686">
        <f t="shared" si="4"/>
        <v>0</v>
      </c>
      <c r="AM34" s="690"/>
      <c r="AN34" s="690"/>
      <c r="AO34" s="690"/>
      <c r="AP34" s="690"/>
      <c r="AQ34" s="690"/>
      <c r="AR34" s="690"/>
      <c r="AS34" s="690"/>
      <c r="AT34" s="690"/>
      <c r="AU34" s="690"/>
      <c r="AV34" s="576"/>
      <c r="AW34" s="572">
        <f t="shared" si="7"/>
        <v>0</v>
      </c>
      <c r="AX34" s="691">
        <f>AW34-coal!EU33-coal!EV33</f>
        <v>0</v>
      </c>
    </row>
    <row r="35" spans="2:50" ht="11.15" customHeight="1">
      <c r="B35" s="684">
        <f t="shared" si="6"/>
        <v>45166</v>
      </c>
      <c r="C35" s="685"/>
      <c r="D35" s="685"/>
      <c r="E35" s="685"/>
      <c r="F35" s="685"/>
      <c r="G35" s="685"/>
      <c r="H35" s="686">
        <f t="shared" ref="H35:H38" si="8">SUM(C35:G35)</f>
        <v>0</v>
      </c>
      <c r="I35" s="685"/>
      <c r="J35" s="685"/>
      <c r="K35" s="685"/>
      <c r="L35" s="685"/>
      <c r="M35" s="685"/>
      <c r="N35" s="685"/>
      <c r="O35" s="685"/>
      <c r="P35" s="685"/>
      <c r="Q35" s="686">
        <f t="shared" si="0"/>
        <v>0</v>
      </c>
      <c r="R35" s="685"/>
      <c r="S35" s="685"/>
      <c r="T35" s="685"/>
      <c r="U35" s="685"/>
      <c r="V35" s="685"/>
      <c r="W35" s="685"/>
      <c r="X35" s="685"/>
      <c r="Y35" s="685"/>
      <c r="Z35" s="686">
        <f t="shared" si="1"/>
        <v>0</v>
      </c>
      <c r="AA35" s="685"/>
      <c r="AB35" s="685"/>
      <c r="AC35" s="685"/>
      <c r="AD35" s="686">
        <f t="shared" si="2"/>
        <v>0</v>
      </c>
      <c r="AE35" s="685"/>
      <c r="AF35" s="685"/>
      <c r="AG35" s="685"/>
      <c r="AH35" s="686">
        <f t="shared" si="3"/>
        <v>0</v>
      </c>
      <c r="AI35" s="687"/>
      <c r="AJ35" s="688"/>
      <c r="AK35" s="689"/>
      <c r="AL35" s="686">
        <f t="shared" si="4"/>
        <v>0</v>
      </c>
      <c r="AM35" s="690"/>
      <c r="AN35" s="690"/>
      <c r="AO35" s="690"/>
      <c r="AP35" s="690"/>
      <c r="AQ35" s="690"/>
      <c r="AR35" s="690"/>
      <c r="AS35" s="690"/>
      <c r="AT35" s="690">
        <v>14791.9</v>
      </c>
      <c r="AU35" s="690">
        <v>889.6</v>
      </c>
      <c r="AV35" s="576">
        <v>1470.5</v>
      </c>
      <c r="AW35" s="572">
        <f t="shared" si="7"/>
        <v>17152</v>
      </c>
      <c r="AX35" s="691">
        <f>AW35-coal!EU34-coal!EV34</f>
        <v>1.1823431123048067E-11</v>
      </c>
    </row>
    <row r="36" spans="2:50" ht="11.15" customHeight="1">
      <c r="B36" s="684">
        <f t="shared" si="6"/>
        <v>45167</v>
      </c>
      <c r="C36" s="685"/>
      <c r="D36" s="685"/>
      <c r="E36" s="685"/>
      <c r="F36" s="685"/>
      <c r="G36" s="685"/>
      <c r="H36" s="686">
        <f t="shared" si="8"/>
        <v>0</v>
      </c>
      <c r="I36" s="685"/>
      <c r="J36" s="685"/>
      <c r="K36" s="685"/>
      <c r="L36" s="685"/>
      <c r="M36" s="685"/>
      <c r="N36" s="685"/>
      <c r="O36" s="685"/>
      <c r="P36" s="685"/>
      <c r="Q36" s="686">
        <f t="shared" si="0"/>
        <v>0</v>
      </c>
      <c r="R36" s="685"/>
      <c r="S36" s="685"/>
      <c r="T36" s="685"/>
      <c r="U36" s="685"/>
      <c r="V36" s="685"/>
      <c r="W36" s="685"/>
      <c r="X36" s="685"/>
      <c r="Y36" s="685"/>
      <c r="Z36" s="686">
        <f t="shared" si="1"/>
        <v>0</v>
      </c>
      <c r="AA36" s="685"/>
      <c r="AB36" s="685"/>
      <c r="AC36" s="685"/>
      <c r="AD36" s="686">
        <f t="shared" si="2"/>
        <v>0</v>
      </c>
      <c r="AE36" s="685"/>
      <c r="AF36" s="685"/>
      <c r="AG36" s="685"/>
      <c r="AH36" s="686">
        <f t="shared" si="3"/>
        <v>0</v>
      </c>
      <c r="AI36" s="687"/>
      <c r="AJ36" s="688"/>
      <c r="AK36" s="689"/>
      <c r="AL36" s="686">
        <f t="shared" si="4"/>
        <v>0</v>
      </c>
      <c r="AM36" s="690"/>
      <c r="AN36" s="690"/>
      <c r="AO36" s="690"/>
      <c r="AP36" s="690"/>
      <c r="AQ36" s="690"/>
      <c r="AR36" s="690"/>
      <c r="AS36" s="690"/>
      <c r="AT36" s="690"/>
      <c r="AU36" s="690"/>
      <c r="AV36" s="576"/>
      <c r="AW36" s="572">
        <f t="shared" si="7"/>
        <v>0</v>
      </c>
      <c r="AX36" s="691">
        <f>AW36-coal!EU35-coal!EV35</f>
        <v>0</v>
      </c>
    </row>
    <row r="37" spans="2:50" ht="11.15" customHeight="1">
      <c r="B37" s="684">
        <f t="shared" si="6"/>
        <v>45168</v>
      </c>
      <c r="C37" s="685"/>
      <c r="D37" s="685"/>
      <c r="E37" s="685"/>
      <c r="F37" s="685"/>
      <c r="G37" s="685"/>
      <c r="H37" s="686">
        <f t="shared" si="8"/>
        <v>0</v>
      </c>
      <c r="I37" s="685"/>
      <c r="J37" s="685"/>
      <c r="K37" s="685"/>
      <c r="L37" s="685"/>
      <c r="M37" s="685"/>
      <c r="N37" s="685"/>
      <c r="O37" s="685"/>
      <c r="P37" s="685"/>
      <c r="Q37" s="686">
        <f t="shared" si="0"/>
        <v>0</v>
      </c>
      <c r="R37" s="685"/>
      <c r="S37" s="685"/>
      <c r="T37" s="685"/>
      <c r="U37" s="685"/>
      <c r="V37" s="685"/>
      <c r="W37" s="685"/>
      <c r="X37" s="685"/>
      <c r="Y37" s="685"/>
      <c r="Z37" s="686">
        <f t="shared" si="1"/>
        <v>0</v>
      </c>
      <c r="AA37" s="685"/>
      <c r="AB37" s="685"/>
      <c r="AC37" s="685"/>
      <c r="AD37" s="686">
        <f t="shared" si="2"/>
        <v>0</v>
      </c>
      <c r="AE37" s="685"/>
      <c r="AF37" s="685"/>
      <c r="AG37" s="685"/>
      <c r="AH37" s="686">
        <f t="shared" si="3"/>
        <v>0</v>
      </c>
      <c r="AI37" s="687"/>
      <c r="AJ37" s="688"/>
      <c r="AK37" s="689"/>
      <c r="AL37" s="686">
        <f t="shared" si="4"/>
        <v>0</v>
      </c>
      <c r="AM37" s="690"/>
      <c r="AN37" s="690"/>
      <c r="AO37" s="690"/>
      <c r="AP37" s="690"/>
      <c r="AQ37" s="690"/>
      <c r="AR37" s="690"/>
      <c r="AS37" s="690"/>
      <c r="AT37" s="690"/>
      <c r="AU37" s="690"/>
      <c r="AV37" s="576"/>
      <c r="AW37" s="572">
        <f t="shared" si="7"/>
        <v>0</v>
      </c>
      <c r="AX37" s="691">
        <f>AW37-coal!EU36-coal!EV36</f>
        <v>0</v>
      </c>
    </row>
    <row r="38" spans="2:50" ht="11.15" customHeight="1">
      <c r="B38" s="684">
        <f t="shared" si="6"/>
        <v>45169</v>
      </c>
      <c r="C38" s="685"/>
      <c r="D38" s="685"/>
      <c r="E38" s="685"/>
      <c r="F38" s="685"/>
      <c r="G38" s="685"/>
      <c r="H38" s="686">
        <f t="shared" si="8"/>
        <v>0</v>
      </c>
      <c r="I38" s="685"/>
      <c r="J38" s="685"/>
      <c r="K38" s="685"/>
      <c r="L38" s="685"/>
      <c r="M38" s="685"/>
      <c r="N38" s="685"/>
      <c r="O38" s="685"/>
      <c r="P38" s="685"/>
      <c r="Q38" s="686">
        <f t="shared" si="0"/>
        <v>0</v>
      </c>
      <c r="R38" s="685"/>
      <c r="S38" s="685"/>
      <c r="T38" s="685"/>
      <c r="U38" s="685"/>
      <c r="V38" s="685"/>
      <c r="W38" s="685"/>
      <c r="X38" s="685"/>
      <c r="Y38" s="685"/>
      <c r="Z38" s="686">
        <f t="shared" si="1"/>
        <v>0</v>
      </c>
      <c r="AA38" s="685"/>
      <c r="AB38" s="685"/>
      <c r="AC38" s="685"/>
      <c r="AD38" s="686">
        <f t="shared" si="2"/>
        <v>0</v>
      </c>
      <c r="AE38" s="685"/>
      <c r="AF38" s="685"/>
      <c r="AG38" s="685"/>
      <c r="AH38" s="686">
        <f t="shared" si="3"/>
        <v>0</v>
      </c>
      <c r="AI38" s="687"/>
      <c r="AJ38" s="688"/>
      <c r="AK38" s="689"/>
      <c r="AL38" s="686">
        <f t="shared" si="4"/>
        <v>0</v>
      </c>
      <c r="AM38" s="690"/>
      <c r="AN38" s="690"/>
      <c r="AO38" s="690"/>
      <c r="AP38" s="690"/>
      <c r="AQ38" s="690"/>
      <c r="AR38" s="690"/>
      <c r="AS38" s="695"/>
      <c r="AT38" s="696"/>
      <c r="AU38" s="696"/>
      <c r="AV38" s="576"/>
      <c r="AW38" s="572">
        <f t="shared" si="7"/>
        <v>0</v>
      </c>
      <c r="AX38" s="691">
        <f>AW38-coal!EU37-coal!EV37</f>
        <v>0</v>
      </c>
    </row>
    <row r="39" spans="2:50" ht="11.15" customHeight="1">
      <c r="B39" s="577" t="s">
        <v>3</v>
      </c>
      <c r="C39" s="578">
        <f t="shared" ref="C39:P39" si="9">SUM(C8:C38)</f>
        <v>0</v>
      </c>
      <c r="D39" s="578">
        <f t="shared" si="9"/>
        <v>0</v>
      </c>
      <c r="E39" s="578">
        <f t="shared" si="9"/>
        <v>0</v>
      </c>
      <c r="F39" s="578">
        <f t="shared" si="9"/>
        <v>0</v>
      </c>
      <c r="G39" s="578">
        <f t="shared" si="9"/>
        <v>0</v>
      </c>
      <c r="H39" s="579">
        <f t="shared" si="9"/>
        <v>0</v>
      </c>
      <c r="I39" s="578">
        <f t="shared" si="9"/>
        <v>0</v>
      </c>
      <c r="J39" s="578">
        <f t="shared" si="9"/>
        <v>0</v>
      </c>
      <c r="K39" s="578">
        <f t="shared" si="9"/>
        <v>0</v>
      </c>
      <c r="L39" s="578">
        <f t="shared" si="9"/>
        <v>0</v>
      </c>
      <c r="M39" s="697">
        <f t="shared" si="9"/>
        <v>0</v>
      </c>
      <c r="N39" s="578">
        <f t="shared" si="9"/>
        <v>0</v>
      </c>
      <c r="O39" s="578">
        <f t="shared" si="9"/>
        <v>0</v>
      </c>
      <c r="P39" s="697">
        <f t="shared" si="9"/>
        <v>0</v>
      </c>
      <c r="Q39" s="579">
        <f t="shared" si="0"/>
        <v>0</v>
      </c>
      <c r="R39" s="578">
        <f t="shared" ref="R39:Y39" si="10">SUM(R8:R38)</f>
        <v>0</v>
      </c>
      <c r="S39" s="578">
        <f t="shared" si="10"/>
        <v>0</v>
      </c>
      <c r="T39" s="578">
        <f t="shared" si="10"/>
        <v>0</v>
      </c>
      <c r="U39" s="578">
        <f t="shared" si="10"/>
        <v>0</v>
      </c>
      <c r="V39" s="697">
        <f t="shared" si="10"/>
        <v>0</v>
      </c>
      <c r="W39" s="578">
        <f t="shared" si="10"/>
        <v>0</v>
      </c>
      <c r="X39" s="578">
        <f t="shared" si="10"/>
        <v>0</v>
      </c>
      <c r="Y39" s="697">
        <f t="shared" si="10"/>
        <v>0</v>
      </c>
      <c r="Z39" s="579">
        <f t="shared" si="1"/>
        <v>0</v>
      </c>
      <c r="AA39" s="578">
        <f t="shared" ref="AA39:AL39" si="11">SUM(AA8:AA38)</f>
        <v>0</v>
      </c>
      <c r="AB39" s="578">
        <f t="shared" si="11"/>
        <v>0</v>
      </c>
      <c r="AC39" s="578">
        <f t="shared" si="11"/>
        <v>0</v>
      </c>
      <c r="AD39" s="579">
        <f t="shared" si="11"/>
        <v>0</v>
      </c>
      <c r="AE39" s="578">
        <f t="shared" si="11"/>
        <v>0</v>
      </c>
      <c r="AF39" s="578">
        <f t="shared" si="11"/>
        <v>0</v>
      </c>
      <c r="AG39" s="697">
        <f t="shared" si="11"/>
        <v>0</v>
      </c>
      <c r="AH39" s="579">
        <f t="shared" si="11"/>
        <v>0</v>
      </c>
      <c r="AI39" s="580">
        <f t="shared" si="11"/>
        <v>0</v>
      </c>
      <c r="AJ39" s="698"/>
      <c r="AK39" s="581">
        <f t="shared" si="11"/>
        <v>0</v>
      </c>
      <c r="AL39" s="579">
        <f t="shared" si="11"/>
        <v>0</v>
      </c>
      <c r="AM39" s="582">
        <f t="shared" ref="AM39" si="12">SUM(AM8:AM38)</f>
        <v>6641.0999999999995</v>
      </c>
      <c r="AN39" s="583">
        <f t="shared" ref="AN39:AV39" si="13">SUM(AN8:AN38)</f>
        <v>23047.499999999996</v>
      </c>
      <c r="AO39" s="583">
        <f t="shared" si="13"/>
        <v>52426.400000000009</v>
      </c>
      <c r="AP39" s="583">
        <f t="shared" si="13"/>
        <v>1286.3</v>
      </c>
      <c r="AQ39" s="583">
        <f t="shared" si="13"/>
        <v>405.4</v>
      </c>
      <c r="AR39" s="583">
        <f t="shared" si="13"/>
        <v>2204.9</v>
      </c>
      <c r="AS39" s="583">
        <f t="shared" si="13"/>
        <v>3407</v>
      </c>
      <c r="AT39" s="583">
        <f t="shared" si="13"/>
        <v>242207.4</v>
      </c>
      <c r="AU39" s="583">
        <f t="shared" si="13"/>
        <v>161737.00000000003</v>
      </c>
      <c r="AV39" s="583">
        <f t="shared" si="13"/>
        <v>3559.1</v>
      </c>
      <c r="AW39" s="572">
        <f t="array" aca="1" ref="AW39" ca="1">SUM(INDIRECT("AW8:AW"&amp;MAX(IF($AW$8:$AW$38&gt;0,ROW(8:38)))-0))</f>
        <v>496922.10000000015</v>
      </c>
      <c r="AX39" s="567"/>
    </row>
    <row r="40" spans="2:50" ht="13.5" hidden="1" customHeight="1">
      <c r="B40" s="619"/>
      <c r="C40" s="620"/>
      <c r="D40" s="620"/>
      <c r="E40" s="620"/>
      <c r="F40" s="620"/>
      <c r="G40" s="621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0"/>
      <c r="S40" s="620"/>
      <c r="T40" s="620"/>
      <c r="U40" s="620"/>
      <c r="V40" s="621"/>
      <c r="W40" s="620"/>
      <c r="X40" s="620"/>
      <c r="Y40" s="621"/>
      <c r="Z40" s="623"/>
      <c r="AA40" s="620"/>
      <c r="AB40" s="620"/>
      <c r="AC40" s="620"/>
      <c r="AD40" s="620"/>
      <c r="AE40" s="620"/>
      <c r="AF40" s="620"/>
      <c r="AG40" s="621"/>
      <c r="AH40" s="623"/>
      <c r="AI40" s="620"/>
      <c r="AJ40" s="620"/>
      <c r="AK40" s="620"/>
      <c r="AL40" s="623"/>
      <c r="AM40" s="620"/>
      <c r="AN40" s="620"/>
      <c r="AO40" s="620"/>
      <c r="AP40" s="620"/>
      <c r="AQ40" s="620"/>
      <c r="AR40" s="620"/>
      <c r="AS40" s="620"/>
      <c r="AT40" s="620"/>
      <c r="AU40" s="620"/>
      <c r="AV40" s="621"/>
      <c r="AW40" s="623"/>
      <c r="AX40" s="624"/>
    </row>
    <row r="41" spans="2:50" ht="9.75" customHeight="1">
      <c r="AV41" s="616"/>
      <c r="AW41" s="616">
        <f ca="1">AW39-coal!EU38-coal!EV38</f>
        <v>0</v>
      </c>
    </row>
    <row r="42" spans="2:50">
      <c r="AL42" s="616"/>
    </row>
  </sheetData>
  <sortState xmlns:xlrd2="http://schemas.microsoft.com/office/spreadsheetml/2017/richdata2" columnSort="1" ref="AU7:AV32">
    <sortCondition ref="AU7:AV7"/>
  </sortState>
  <mergeCells count="10">
    <mergeCell ref="AX5:AX7"/>
    <mergeCell ref="B5:B7"/>
    <mergeCell ref="R6:Z6"/>
    <mergeCell ref="C6:H6"/>
    <mergeCell ref="C5:AW5"/>
    <mergeCell ref="AI6:AL6"/>
    <mergeCell ref="AM6:AV6"/>
    <mergeCell ref="AA6:AD6"/>
    <mergeCell ref="AE6:AH6"/>
    <mergeCell ref="I6:Q6"/>
  </mergeCells>
  <phoneticPr fontId="21" type="noConversion"/>
  <hyperlinks>
    <hyperlink ref="AM5:AW5" location="coal!EG7" display="iwaco" xr:uid="{00000000-0004-0000-0600-000000000000}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ntry="1" codeName="Sheet15">
    <pageSetUpPr autoPageBreaks="0"/>
  </sheetPr>
  <dimension ref="B4:IV43"/>
  <sheetViews>
    <sheetView showGridLines="0" showZeros="0" topLeftCell="A4" zoomScaleNormal="100" workbookViewId="0">
      <pane xSplit="2" ySplit="4" topLeftCell="C8" activePane="bottomRight" state="frozen"/>
      <selection activeCell="A4" sqref="A1:IV65536"/>
      <selection pane="topRight" activeCell="A4" sqref="A1:IV65536"/>
      <selection pane="bottomLeft" activeCell="A4" sqref="A1:IV65536"/>
      <selection pane="bottomRight" activeCell="AG7" sqref="AG7"/>
    </sheetView>
  </sheetViews>
  <sheetFormatPr defaultColWidth="9.1796875" defaultRowHeight="11.5"/>
  <cols>
    <col min="1" max="1" width="2.453125" style="1" customWidth="1"/>
    <col min="2" max="2" width="5.7265625" style="1" customWidth="1"/>
    <col min="3" max="3" width="5.26953125" style="1" bestFit="1" customWidth="1"/>
    <col min="4" max="4" width="4.26953125" style="1" hidden="1" customWidth="1"/>
    <col min="5" max="5" width="4.81640625" style="1" hidden="1" customWidth="1"/>
    <col min="6" max="6" width="4.26953125" style="1" hidden="1" customWidth="1"/>
    <col min="7" max="8" width="5.1796875" style="1" hidden="1" customWidth="1"/>
    <col min="9" max="9" width="5" style="1" bestFit="1" customWidth="1"/>
    <col min="10" max="12" width="5" style="1" hidden="1" customWidth="1"/>
    <col min="13" max="13" width="5" style="1" customWidth="1"/>
    <col min="14" max="14" width="5.81640625" style="1" customWidth="1"/>
    <col min="15" max="15" width="4.26953125" style="1" bestFit="1" customWidth="1"/>
    <col min="16" max="16" width="5.1796875" style="1" hidden="1" customWidth="1"/>
    <col min="17" max="17" width="4.26953125" style="1" hidden="1" customWidth="1"/>
    <col min="18" max="18" width="4.26953125" style="1" bestFit="1" customWidth="1"/>
    <col min="19" max="20" width="4.26953125" style="1" customWidth="1"/>
    <col min="21" max="21" width="4.26953125" style="1" hidden="1" customWidth="1"/>
    <col min="22" max="22" width="5" style="1" bestFit="1" customWidth="1"/>
    <col min="23" max="23" width="5.1796875" style="1" customWidth="1"/>
    <col min="24" max="24" width="5" style="1" hidden="1" customWidth="1"/>
    <col min="25" max="25" width="5" style="1" bestFit="1" customWidth="1"/>
    <col min="26" max="26" width="5.1796875" style="1" bestFit="1" customWidth="1"/>
    <col min="27" max="27" width="6.7265625" style="1" bestFit="1" customWidth="1"/>
    <col min="28" max="28" width="4" style="1" bestFit="1" customWidth="1"/>
    <col min="29" max="29" width="4.26953125" style="1" bestFit="1" customWidth="1"/>
    <col min="30" max="30" width="5.1796875" style="1" customWidth="1"/>
    <col min="31" max="31" width="4.54296875" style="1" hidden="1" customWidth="1"/>
    <col min="32" max="32" width="3.7265625" style="1" hidden="1" customWidth="1"/>
    <col min="33" max="33" width="5.1796875" style="1" bestFit="1" customWidth="1"/>
    <col min="34" max="34" width="5" style="1" bestFit="1" customWidth="1"/>
    <col min="35" max="35" width="5" style="1" hidden="1" customWidth="1"/>
    <col min="36" max="36" width="4.26953125" style="1" hidden="1" customWidth="1"/>
    <col min="37" max="38" width="5" style="1" bestFit="1" customWidth="1"/>
    <col min="39" max="39" width="4.54296875" style="1" bestFit="1" customWidth="1"/>
    <col min="40" max="40" width="5.26953125" style="1" customWidth="1"/>
    <col min="41" max="41" width="4.26953125" style="1" bestFit="1" customWidth="1"/>
    <col min="42" max="45" width="4.26953125" style="1" hidden="1" customWidth="1"/>
    <col min="46" max="47" width="5.1796875" style="1" bestFit="1" customWidth="1"/>
    <col min="48" max="48" width="3.7265625" style="1" hidden="1" customWidth="1"/>
    <col min="49" max="51" width="5" style="1" bestFit="1" customWidth="1"/>
    <col min="52" max="53" width="5" style="1" hidden="1" customWidth="1"/>
    <col min="54" max="54" width="4" style="1" bestFit="1" customWidth="1"/>
    <col min="55" max="55" width="5.54296875" style="1" bestFit="1" customWidth="1"/>
    <col min="56" max="56" width="4.26953125" style="1" customWidth="1"/>
    <col min="57" max="59" width="4.26953125" style="1" hidden="1" customWidth="1"/>
    <col min="60" max="60" width="4.26953125" style="1" customWidth="1"/>
    <col min="61" max="62" width="4.26953125" style="1" hidden="1" customWidth="1"/>
    <col min="63" max="63" width="5" style="1" customWidth="1"/>
    <col min="64" max="64" width="5" style="1" hidden="1" customWidth="1"/>
    <col min="65" max="65" width="5" style="1" customWidth="1"/>
    <col min="66" max="66" width="5.1796875" style="1" customWidth="1"/>
    <col min="67" max="67" width="5.1796875" style="1" bestFit="1" customWidth="1"/>
    <col min="68" max="69" width="4.26953125" style="1" hidden="1" customWidth="1"/>
    <col min="70" max="70" width="5.1796875" style="1" hidden="1" customWidth="1"/>
    <col min="71" max="71" width="4.26953125" style="1" customWidth="1"/>
    <col min="72" max="72" width="4.26953125" style="1" hidden="1" customWidth="1"/>
    <col min="73" max="75" width="5" style="1" hidden="1" customWidth="1"/>
    <col min="76" max="76" width="6" style="1" hidden="1" customWidth="1"/>
    <col min="77" max="79" width="5" style="1" hidden="1" customWidth="1"/>
    <col min="80" max="80" width="5" style="1" customWidth="1"/>
    <col min="81" max="81" width="6.54296875" style="1" customWidth="1"/>
    <col min="82" max="82" width="5.1796875" style="1" customWidth="1"/>
    <col min="83" max="85" width="4.26953125" style="1" hidden="1" customWidth="1"/>
    <col min="86" max="86" width="5.1796875" style="1" customWidth="1"/>
    <col min="87" max="88" width="5" style="1" hidden="1" customWidth="1"/>
    <col min="89" max="89" width="5.1796875" style="1" hidden="1" customWidth="1"/>
    <col min="90" max="90" width="6" style="1" hidden="1" customWidth="1"/>
    <col min="91" max="91" width="5" style="1" hidden="1" customWidth="1"/>
    <col min="92" max="92" width="6" style="1" hidden="1" customWidth="1"/>
    <col min="93" max="93" width="5.1796875" style="1" customWidth="1"/>
    <col min="94" max="94" width="5.81640625" style="1" customWidth="1"/>
    <col min="95" max="95" width="6.453125" style="1" customWidth="1"/>
    <col min="96" max="103" width="4.26953125" style="1" hidden="1" customWidth="1"/>
    <col min="104" max="106" width="5" style="1" hidden="1" customWidth="1"/>
    <col min="107" max="107" width="6" style="1" hidden="1" customWidth="1"/>
    <col min="108" max="112" width="5" style="1" hidden="1" customWidth="1"/>
    <col min="113" max="113" width="5.81640625" style="1" hidden="1" customWidth="1"/>
    <col min="114" max="116" width="4.26953125" style="1" hidden="1" customWidth="1"/>
    <col min="117" max="117" width="5.1796875" style="1" hidden="1" customWidth="1"/>
    <col min="118" max="118" width="4.26953125" style="1" hidden="1" customWidth="1"/>
    <col min="119" max="119" width="5.1796875" style="1" hidden="1" customWidth="1"/>
    <col min="120" max="121" width="4.26953125" style="1" hidden="1" customWidth="1"/>
    <col min="122" max="122" width="5.81640625" style="1" hidden="1" customWidth="1"/>
    <col min="123" max="123" width="5" style="1" hidden="1" customWidth="1"/>
    <col min="124" max="125" width="4" style="1" hidden="1" customWidth="1"/>
    <col min="126" max="127" width="5.1796875" style="1" hidden="1" customWidth="1"/>
    <col min="128" max="130" width="5" style="1" hidden="1" customWidth="1"/>
    <col min="131" max="131" width="5.1796875" style="1" hidden="1" customWidth="1"/>
    <col min="132" max="132" width="5.26953125" style="1" hidden="1" customWidth="1"/>
    <col min="133" max="133" width="4.26953125" style="1" hidden="1" customWidth="1"/>
    <col min="134" max="134" width="5.1796875" style="1" hidden="1" customWidth="1"/>
    <col min="135" max="136" width="4.26953125" style="1" hidden="1" customWidth="1"/>
    <col min="137" max="137" width="5.1796875" style="1" hidden="1" customWidth="1"/>
    <col min="138" max="140" width="4.26953125" style="1" hidden="1" customWidth="1"/>
    <col min="141" max="141" width="5.26953125" style="1" hidden="1" customWidth="1"/>
    <col min="142" max="143" width="5" style="1" hidden="1" customWidth="1"/>
    <col min="144" max="144" width="6" style="1" hidden="1" customWidth="1"/>
    <col min="145" max="149" width="5" style="1" hidden="1" customWidth="1"/>
    <col min="150" max="150" width="5.1796875" style="1" hidden="1" customWidth="1"/>
    <col min="151" max="152" width="5.26953125" style="1" hidden="1" customWidth="1"/>
    <col min="153" max="153" width="4.26953125" style="1" hidden="1" customWidth="1"/>
    <col min="154" max="156" width="5.1796875" style="1" hidden="1" customWidth="1"/>
    <col min="157" max="158" width="4.26953125" style="1" hidden="1" customWidth="1"/>
    <col min="159" max="159" width="5.26953125" style="1" hidden="1" customWidth="1"/>
    <col min="160" max="160" width="5.1796875" style="1" hidden="1" customWidth="1"/>
    <col min="161" max="161" width="5" style="1" hidden="1" customWidth="1"/>
    <col min="162" max="162" width="6" style="1" hidden="1" customWidth="1"/>
    <col min="163" max="163" width="3.7265625" style="1" hidden="1" customWidth="1"/>
    <col min="164" max="167" width="5" style="1" hidden="1" customWidth="1"/>
    <col min="168" max="168" width="5.81640625" style="1" hidden="1" customWidth="1"/>
    <col min="169" max="172" width="4.7265625" style="1" hidden="1" customWidth="1"/>
    <col min="173" max="175" width="5.1796875" style="1" hidden="1" customWidth="1"/>
    <col min="176" max="177" width="5.81640625" style="1" hidden="1" customWidth="1"/>
    <col min="178" max="180" width="4.7265625" style="1" hidden="1" customWidth="1"/>
    <col min="181" max="181" width="6" style="1" hidden="1" customWidth="1"/>
    <col min="182" max="182" width="4.7265625" style="1" hidden="1" customWidth="1"/>
    <col min="183" max="183" width="5" style="1" hidden="1" customWidth="1"/>
    <col min="184" max="185" width="5.1796875" style="1" hidden="1" customWidth="1"/>
    <col min="186" max="186" width="5" style="1" hidden="1" customWidth="1"/>
    <col min="187" max="187" width="5.81640625" style="1" hidden="1" customWidth="1"/>
    <col min="188" max="188" width="4.26953125" style="1" customWidth="1"/>
    <col min="189" max="189" width="4.26953125" style="1" hidden="1" customWidth="1"/>
    <col min="190" max="191" width="4" style="1" hidden="1" customWidth="1"/>
    <col min="192" max="196" width="4.26953125" style="1" hidden="1" customWidth="1"/>
    <col min="197" max="197" width="5" style="1" customWidth="1"/>
    <col min="198" max="200" width="5" style="1" hidden="1" customWidth="1"/>
    <col min="201" max="201" width="6" style="1" hidden="1" customWidth="1"/>
    <col min="202" max="204" width="5" style="1" hidden="1" customWidth="1"/>
    <col min="205" max="205" width="5" style="1" customWidth="1"/>
    <col min="206" max="206" width="5.1796875" style="1" customWidth="1"/>
    <col min="207" max="207" width="5.54296875" style="1" bestFit="1" customWidth="1"/>
    <col min="208" max="208" width="3.7265625" style="1" hidden="1" customWidth="1"/>
    <col min="209" max="209" width="5.1796875" style="1" customWidth="1"/>
    <col min="210" max="210" width="5.26953125" style="1" bestFit="1" customWidth="1"/>
    <col min="211" max="16384" width="9.1796875" style="1"/>
  </cols>
  <sheetData>
    <row r="4" spans="2:210" ht="12.5" thickBot="1">
      <c r="B4" s="101" t="s">
        <v>55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</row>
    <row r="5" spans="2:210" ht="11.15" customHeight="1">
      <c r="B5" s="810" t="s">
        <v>2</v>
      </c>
      <c r="C5" s="102" t="s">
        <v>92</v>
      </c>
      <c r="D5" s="103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3"/>
      <c r="BI5" s="103"/>
      <c r="BJ5" s="103"/>
      <c r="BK5" s="103"/>
      <c r="BL5" s="103"/>
      <c r="BM5" s="103"/>
      <c r="BN5" s="103"/>
      <c r="BO5" s="103"/>
      <c r="BP5" s="103"/>
      <c r="BQ5" s="103"/>
      <c r="BR5" s="103"/>
      <c r="BS5" s="103"/>
      <c r="BT5" s="103"/>
      <c r="BU5" s="103"/>
      <c r="BV5" s="103"/>
      <c r="BW5" s="103"/>
      <c r="BX5" s="103"/>
      <c r="BY5" s="103"/>
      <c r="BZ5" s="103"/>
      <c r="CA5" s="103"/>
      <c r="CB5" s="103"/>
      <c r="CC5" s="103"/>
      <c r="CD5" s="103"/>
      <c r="CE5" s="103"/>
      <c r="CF5" s="103"/>
      <c r="CG5" s="103"/>
      <c r="CH5" s="103"/>
      <c r="CI5" s="103"/>
      <c r="CJ5" s="103"/>
      <c r="CK5" s="103"/>
      <c r="CL5" s="103"/>
      <c r="CM5" s="103"/>
      <c r="CN5" s="103"/>
      <c r="CO5" s="103"/>
      <c r="CP5" s="103"/>
      <c r="CQ5" s="103"/>
      <c r="CR5" s="103"/>
      <c r="CS5" s="103"/>
      <c r="CT5" s="103"/>
      <c r="CU5" s="103"/>
      <c r="CV5" s="103"/>
      <c r="CW5" s="103"/>
      <c r="CX5" s="103"/>
      <c r="CY5" s="103"/>
      <c r="CZ5" s="103"/>
      <c r="DA5" s="103"/>
      <c r="DB5" s="103"/>
      <c r="DC5" s="103"/>
      <c r="DD5" s="103"/>
      <c r="DE5" s="103"/>
      <c r="DF5" s="103"/>
      <c r="DG5" s="103"/>
      <c r="DH5" s="103"/>
      <c r="DI5" s="103"/>
      <c r="DJ5" s="103"/>
      <c r="DK5" s="103"/>
      <c r="DL5" s="103"/>
      <c r="DM5" s="103"/>
      <c r="DN5" s="103"/>
      <c r="DO5" s="103"/>
      <c r="DP5" s="103"/>
      <c r="DQ5" s="103"/>
      <c r="DR5" s="103"/>
      <c r="DS5" s="103"/>
      <c r="DT5" s="103"/>
      <c r="DU5" s="103"/>
      <c r="DV5" s="103"/>
      <c r="DW5" s="103"/>
      <c r="DX5" s="103"/>
      <c r="DY5" s="103"/>
      <c r="DZ5" s="103"/>
      <c r="EA5" s="103"/>
      <c r="EB5" s="103"/>
      <c r="EC5" s="103"/>
      <c r="ED5" s="103"/>
      <c r="EE5" s="103"/>
      <c r="EF5" s="103"/>
      <c r="EG5" s="103"/>
      <c r="EH5" s="103"/>
      <c r="EI5" s="103"/>
      <c r="EJ5" s="103"/>
      <c r="EK5" s="103"/>
      <c r="EL5" s="103"/>
      <c r="EM5" s="103"/>
      <c r="EN5" s="103"/>
      <c r="EO5" s="103"/>
      <c r="EP5" s="103"/>
      <c r="EQ5" s="103"/>
      <c r="ER5" s="103"/>
      <c r="ES5" s="104"/>
      <c r="ET5" s="103"/>
      <c r="EU5" s="103"/>
      <c r="EV5" s="103"/>
      <c r="EW5" s="103"/>
      <c r="EX5" s="103"/>
      <c r="EY5" s="103"/>
      <c r="EZ5" s="103"/>
      <c r="FA5" s="103"/>
      <c r="FB5" s="103"/>
      <c r="FC5" s="103"/>
      <c r="FD5" s="103"/>
      <c r="FE5" s="103"/>
      <c r="FF5" s="103"/>
      <c r="FG5" s="103"/>
      <c r="FH5" s="103"/>
      <c r="FI5" s="103"/>
      <c r="FJ5" s="103"/>
      <c r="FK5" s="103"/>
      <c r="FL5" s="103"/>
      <c r="FM5" s="153"/>
      <c r="FN5" s="154"/>
      <c r="FO5" s="154"/>
      <c r="FP5" s="154"/>
      <c r="FQ5" s="154"/>
      <c r="FR5" s="154"/>
      <c r="FS5" s="154"/>
      <c r="FT5" s="154"/>
      <c r="FU5" s="154"/>
      <c r="FV5" s="154"/>
      <c r="FW5" s="154"/>
      <c r="FX5" s="154"/>
      <c r="FY5" s="154"/>
      <c r="FZ5" s="154"/>
      <c r="GA5" s="154"/>
      <c r="GB5" s="154"/>
      <c r="GC5" s="154"/>
      <c r="GD5" s="154"/>
      <c r="GE5" s="155"/>
      <c r="GF5" s="153"/>
      <c r="GG5" s="154"/>
      <c r="GH5" s="154"/>
      <c r="GI5" s="154"/>
      <c r="GJ5" s="154"/>
      <c r="GK5" s="154"/>
      <c r="GL5" s="154"/>
      <c r="GM5" s="154"/>
      <c r="GN5" s="154"/>
      <c r="GO5" s="154"/>
      <c r="GP5" s="154"/>
      <c r="GQ5" s="154"/>
      <c r="GR5" s="154"/>
      <c r="GS5" s="154"/>
      <c r="GT5" s="154"/>
      <c r="GU5" s="154"/>
      <c r="GV5" s="154"/>
      <c r="GW5" s="154"/>
      <c r="GX5" s="155"/>
      <c r="GY5" s="31"/>
      <c r="GZ5" s="31"/>
      <c r="HA5" s="31"/>
      <c r="HB5" s="31"/>
    </row>
    <row r="6" spans="2:210" ht="11.15" customHeight="1">
      <c r="B6" s="811"/>
      <c r="C6" s="802" t="s">
        <v>59</v>
      </c>
      <c r="D6" s="803"/>
      <c r="E6" s="803"/>
      <c r="F6" s="803"/>
      <c r="G6" s="803"/>
      <c r="H6" s="803"/>
      <c r="I6" s="803"/>
      <c r="J6" s="803"/>
      <c r="K6" s="803"/>
      <c r="L6" s="803"/>
      <c r="M6" s="803"/>
      <c r="N6" s="804"/>
      <c r="O6" s="802" t="s">
        <v>60</v>
      </c>
      <c r="P6" s="803"/>
      <c r="Q6" s="803"/>
      <c r="R6" s="803"/>
      <c r="S6" s="803"/>
      <c r="T6" s="803"/>
      <c r="U6" s="803"/>
      <c r="V6" s="803"/>
      <c r="W6" s="803"/>
      <c r="X6" s="803"/>
      <c r="Y6" s="803"/>
      <c r="Z6" s="803"/>
      <c r="AA6" s="804"/>
      <c r="AB6" s="802" t="s">
        <v>62</v>
      </c>
      <c r="AC6" s="803"/>
      <c r="AD6" s="803"/>
      <c r="AE6" s="803"/>
      <c r="AF6" s="803"/>
      <c r="AG6" s="803"/>
      <c r="AH6" s="803"/>
      <c r="AI6" s="803"/>
      <c r="AJ6" s="803"/>
      <c r="AK6" s="803"/>
      <c r="AL6" s="803"/>
      <c r="AM6" s="803"/>
      <c r="AN6" s="804"/>
      <c r="AO6" s="803" t="s">
        <v>61</v>
      </c>
      <c r="AP6" s="803"/>
      <c r="AQ6" s="803"/>
      <c r="AR6" s="803"/>
      <c r="AS6" s="803"/>
      <c r="AT6" s="803"/>
      <c r="AU6" s="803"/>
      <c r="AV6" s="803"/>
      <c r="AW6" s="803"/>
      <c r="AX6" s="803"/>
      <c r="AY6" s="803"/>
      <c r="AZ6" s="803"/>
      <c r="BA6" s="803"/>
      <c r="BB6" s="803"/>
      <c r="BC6" s="804"/>
      <c r="BD6" s="802" t="s">
        <v>63</v>
      </c>
      <c r="BE6" s="803"/>
      <c r="BF6" s="803"/>
      <c r="BG6" s="803"/>
      <c r="BH6" s="803"/>
      <c r="BI6" s="803"/>
      <c r="BJ6" s="803"/>
      <c r="BK6" s="803"/>
      <c r="BL6" s="803"/>
      <c r="BM6" s="803"/>
      <c r="BN6" s="804"/>
      <c r="BO6" s="803" t="s">
        <v>64</v>
      </c>
      <c r="BP6" s="803"/>
      <c r="BQ6" s="803"/>
      <c r="BR6" s="803"/>
      <c r="BS6" s="803"/>
      <c r="BT6" s="803"/>
      <c r="BU6" s="803"/>
      <c r="BV6" s="803"/>
      <c r="BW6" s="803"/>
      <c r="BX6" s="803"/>
      <c r="BY6" s="803"/>
      <c r="BZ6" s="803"/>
      <c r="CA6" s="803"/>
      <c r="CB6" s="803"/>
      <c r="CC6" s="804"/>
      <c r="CD6" s="802" t="s">
        <v>65</v>
      </c>
      <c r="CE6" s="803"/>
      <c r="CF6" s="803"/>
      <c r="CG6" s="803"/>
      <c r="CH6" s="803"/>
      <c r="CI6" s="803"/>
      <c r="CJ6" s="803"/>
      <c r="CK6" s="803"/>
      <c r="CL6" s="803"/>
      <c r="CM6" s="803"/>
      <c r="CN6" s="803"/>
      <c r="CO6" s="803"/>
      <c r="CP6" s="804"/>
      <c r="CQ6" s="216" t="s">
        <v>68</v>
      </c>
      <c r="CR6" s="800" t="s">
        <v>66</v>
      </c>
      <c r="CS6" s="801"/>
      <c r="CT6" s="801"/>
      <c r="CU6" s="801"/>
      <c r="CV6" s="801"/>
      <c r="CW6" s="801"/>
      <c r="CX6" s="801"/>
      <c r="CY6" s="801"/>
      <c r="CZ6" s="801"/>
      <c r="DA6" s="801"/>
      <c r="DB6" s="801"/>
      <c r="DC6" s="801"/>
      <c r="DD6" s="801"/>
      <c r="DE6" s="801"/>
      <c r="DF6" s="801"/>
      <c r="DG6" s="801"/>
      <c r="DH6" s="801"/>
      <c r="DI6" s="807"/>
      <c r="DJ6" s="802" t="s">
        <v>67</v>
      </c>
      <c r="DK6" s="803"/>
      <c r="DL6" s="803"/>
      <c r="DM6" s="803"/>
      <c r="DN6" s="803"/>
      <c r="DO6" s="803"/>
      <c r="DP6" s="803"/>
      <c r="DQ6" s="803"/>
      <c r="DR6" s="803"/>
      <c r="DS6" s="803"/>
      <c r="DT6" s="803"/>
      <c r="DU6" s="803"/>
      <c r="DV6" s="803"/>
      <c r="DW6" s="803"/>
      <c r="DX6" s="803"/>
      <c r="DY6" s="803"/>
      <c r="DZ6" s="803"/>
      <c r="EA6" s="804"/>
      <c r="EB6" s="805" t="s">
        <v>111</v>
      </c>
      <c r="EC6" s="798"/>
      <c r="ED6" s="798"/>
      <c r="EE6" s="798"/>
      <c r="EF6" s="798"/>
      <c r="EG6" s="798"/>
      <c r="EH6" s="798"/>
      <c r="EI6" s="798"/>
      <c r="EJ6" s="798"/>
      <c r="EK6" s="798"/>
      <c r="EL6" s="798"/>
      <c r="EM6" s="798"/>
      <c r="EN6" s="798"/>
      <c r="EO6" s="798"/>
      <c r="EP6" s="798"/>
      <c r="EQ6" s="798"/>
      <c r="ER6" s="798"/>
      <c r="ES6" s="806"/>
      <c r="ET6" s="800" t="s">
        <v>112</v>
      </c>
      <c r="EU6" s="801"/>
      <c r="EV6" s="801"/>
      <c r="EW6" s="801"/>
      <c r="EX6" s="801"/>
      <c r="EY6" s="801"/>
      <c r="EZ6" s="801"/>
      <c r="FA6" s="801"/>
      <c r="FB6" s="801"/>
      <c r="FC6" s="801"/>
      <c r="FD6" s="801"/>
      <c r="FE6" s="801"/>
      <c r="FF6" s="801"/>
      <c r="FG6" s="801"/>
      <c r="FH6" s="801"/>
      <c r="FI6" s="801"/>
      <c r="FJ6" s="801"/>
      <c r="FK6" s="801"/>
      <c r="FL6" s="801"/>
      <c r="FM6" s="808" t="s">
        <v>110</v>
      </c>
      <c r="FN6" s="803"/>
      <c r="FO6" s="803"/>
      <c r="FP6" s="803"/>
      <c r="FQ6" s="803"/>
      <c r="FR6" s="803"/>
      <c r="FS6" s="803"/>
      <c r="FT6" s="803"/>
      <c r="FU6" s="803"/>
      <c r="FV6" s="803"/>
      <c r="FW6" s="803"/>
      <c r="FX6" s="803"/>
      <c r="FY6" s="803"/>
      <c r="FZ6" s="803"/>
      <c r="GA6" s="803"/>
      <c r="GB6" s="803"/>
      <c r="GC6" s="803"/>
      <c r="GD6" s="803"/>
      <c r="GE6" s="809"/>
      <c r="GF6" s="797" t="s">
        <v>190</v>
      </c>
      <c r="GG6" s="798"/>
      <c r="GH6" s="798"/>
      <c r="GI6" s="798"/>
      <c r="GJ6" s="798"/>
      <c r="GK6" s="798"/>
      <c r="GL6" s="798"/>
      <c r="GM6" s="798"/>
      <c r="GN6" s="798"/>
      <c r="GO6" s="798"/>
      <c r="GP6" s="798"/>
      <c r="GQ6" s="798"/>
      <c r="GR6" s="798"/>
      <c r="GS6" s="798"/>
      <c r="GT6" s="798"/>
      <c r="GU6" s="798"/>
      <c r="GV6" s="798"/>
      <c r="GW6" s="798"/>
      <c r="GX6" s="799"/>
      <c r="GY6" s="221"/>
      <c r="GZ6" s="31"/>
      <c r="HA6" s="31"/>
      <c r="HB6" s="31"/>
    </row>
    <row r="7" spans="2:210" ht="11.15" customHeight="1">
      <c r="B7" s="812"/>
      <c r="C7" s="97" t="s">
        <v>20</v>
      </c>
      <c r="D7" s="97" t="s">
        <v>22</v>
      </c>
      <c r="E7" s="97" t="s">
        <v>24</v>
      </c>
      <c r="F7" s="97" t="s">
        <v>25</v>
      </c>
      <c r="G7" s="97" t="s">
        <v>31</v>
      </c>
      <c r="H7" s="97" t="s">
        <v>32</v>
      </c>
      <c r="I7" s="97" t="s">
        <v>33</v>
      </c>
      <c r="J7" s="97" t="s">
        <v>35</v>
      </c>
      <c r="K7" s="97" t="s">
        <v>36</v>
      </c>
      <c r="L7" s="97" t="s">
        <v>37</v>
      </c>
      <c r="M7" s="97" t="s">
        <v>39</v>
      </c>
      <c r="N7" s="26" t="s">
        <v>69</v>
      </c>
      <c r="O7" s="97" t="s">
        <v>20</v>
      </c>
      <c r="P7" s="97" t="s">
        <v>22</v>
      </c>
      <c r="Q7" s="97" t="s">
        <v>24</v>
      </c>
      <c r="R7" s="99" t="s">
        <v>25</v>
      </c>
      <c r="S7" s="99" t="s">
        <v>31</v>
      </c>
      <c r="T7" s="99" t="s">
        <v>32</v>
      </c>
      <c r="U7" s="99" t="s">
        <v>27</v>
      </c>
      <c r="V7" s="97" t="s">
        <v>33</v>
      </c>
      <c r="W7" s="97" t="s">
        <v>35</v>
      </c>
      <c r="X7" s="97" t="s">
        <v>37</v>
      </c>
      <c r="Y7" s="97" t="s">
        <v>38</v>
      </c>
      <c r="Z7" s="97" t="s">
        <v>42</v>
      </c>
      <c r="AA7" s="105" t="s">
        <v>69</v>
      </c>
      <c r="AB7" s="97" t="s">
        <v>22</v>
      </c>
      <c r="AC7" s="97" t="s">
        <v>24</v>
      </c>
      <c r="AD7" s="97" t="s">
        <v>32</v>
      </c>
      <c r="AE7" s="97" t="s">
        <v>27</v>
      </c>
      <c r="AF7" s="97" t="s">
        <v>28</v>
      </c>
      <c r="AG7" s="97" t="s">
        <v>33</v>
      </c>
      <c r="AH7" s="97" t="s">
        <v>35</v>
      </c>
      <c r="AI7" s="97" t="s">
        <v>36</v>
      </c>
      <c r="AJ7" s="97" t="s">
        <v>20</v>
      </c>
      <c r="AK7" s="97" t="s">
        <v>38</v>
      </c>
      <c r="AL7" s="97" t="s">
        <v>42</v>
      </c>
      <c r="AM7" s="97" t="s">
        <v>39</v>
      </c>
      <c r="AN7" s="91" t="s">
        <v>69</v>
      </c>
      <c r="AO7" s="97" t="s">
        <v>20</v>
      </c>
      <c r="AP7" s="97" t="s">
        <v>22</v>
      </c>
      <c r="AQ7" s="97" t="s">
        <v>24</v>
      </c>
      <c r="AR7" s="97" t="s">
        <v>25</v>
      </c>
      <c r="AS7" s="97" t="s">
        <v>31</v>
      </c>
      <c r="AT7" s="97" t="s">
        <v>32</v>
      </c>
      <c r="AU7" s="97" t="s">
        <v>27</v>
      </c>
      <c r="AV7" s="97" t="s">
        <v>28</v>
      </c>
      <c r="AW7" s="97" t="s">
        <v>33</v>
      </c>
      <c r="AX7" s="97" t="s">
        <v>35</v>
      </c>
      <c r="AY7" s="97" t="s">
        <v>36</v>
      </c>
      <c r="AZ7" s="97" t="s">
        <v>37</v>
      </c>
      <c r="BA7" s="97" t="s">
        <v>38</v>
      </c>
      <c r="BB7" s="97" t="s">
        <v>39</v>
      </c>
      <c r="BC7" s="91" t="s">
        <v>69</v>
      </c>
      <c r="BD7" s="96" t="s">
        <v>22</v>
      </c>
      <c r="BE7" s="97" t="s">
        <v>24</v>
      </c>
      <c r="BF7" s="97" t="s">
        <v>25</v>
      </c>
      <c r="BG7" s="97" t="s">
        <v>31</v>
      </c>
      <c r="BH7" s="97" t="s">
        <v>27</v>
      </c>
      <c r="BI7" s="97" t="s">
        <v>28</v>
      </c>
      <c r="BJ7" s="97" t="s">
        <v>29</v>
      </c>
      <c r="BK7" s="97" t="s">
        <v>33</v>
      </c>
      <c r="BL7" s="97" t="s">
        <v>35</v>
      </c>
      <c r="BM7" s="100" t="s">
        <v>36</v>
      </c>
      <c r="BN7" s="91" t="s">
        <v>69</v>
      </c>
      <c r="BO7" s="96" t="s">
        <v>20</v>
      </c>
      <c r="BP7" s="97" t="s">
        <v>22</v>
      </c>
      <c r="BQ7" s="212" t="s">
        <v>24</v>
      </c>
      <c r="BR7" s="212" t="s">
        <v>25</v>
      </c>
      <c r="BS7" s="97" t="s">
        <v>31</v>
      </c>
      <c r="BT7" s="97" t="s">
        <v>32</v>
      </c>
      <c r="BU7" s="97" t="s">
        <v>33</v>
      </c>
      <c r="BV7" s="97" t="s">
        <v>35</v>
      </c>
      <c r="BW7" s="97" t="s">
        <v>36</v>
      </c>
      <c r="BX7" s="97" t="s">
        <v>70</v>
      </c>
      <c r="BY7" s="97" t="s">
        <v>41</v>
      </c>
      <c r="BZ7" s="97" t="s">
        <v>37</v>
      </c>
      <c r="CA7" s="97" t="s">
        <v>38</v>
      </c>
      <c r="CB7" s="100" t="s">
        <v>39</v>
      </c>
      <c r="CC7" s="91" t="s">
        <v>69</v>
      </c>
      <c r="CD7" s="212" t="s">
        <v>20</v>
      </c>
      <c r="CE7" s="97" t="s">
        <v>22</v>
      </c>
      <c r="CF7" s="212" t="s">
        <v>24</v>
      </c>
      <c r="CG7" s="212" t="s">
        <v>25</v>
      </c>
      <c r="CH7" s="97" t="s">
        <v>31</v>
      </c>
      <c r="CI7" s="97" t="s">
        <v>32</v>
      </c>
      <c r="CJ7" s="97" t="s">
        <v>28</v>
      </c>
      <c r="CK7" s="97" t="s">
        <v>33</v>
      </c>
      <c r="CL7" s="97" t="s">
        <v>35</v>
      </c>
      <c r="CM7" s="97" t="s">
        <v>36</v>
      </c>
      <c r="CN7" s="97" t="s">
        <v>70</v>
      </c>
      <c r="CO7" s="100" t="s">
        <v>39</v>
      </c>
      <c r="CP7" s="91" t="s">
        <v>69</v>
      </c>
      <c r="CQ7" s="106" t="s">
        <v>7</v>
      </c>
      <c r="CR7" s="96" t="s">
        <v>20</v>
      </c>
      <c r="CS7" s="97" t="s">
        <v>22</v>
      </c>
      <c r="CT7" s="97" t="s">
        <v>24</v>
      </c>
      <c r="CU7" s="97" t="s">
        <v>25</v>
      </c>
      <c r="CV7" s="97" t="s">
        <v>31</v>
      </c>
      <c r="CW7" s="97" t="s">
        <v>32</v>
      </c>
      <c r="CX7" s="97" t="s">
        <v>28</v>
      </c>
      <c r="CY7" s="97" t="s">
        <v>29</v>
      </c>
      <c r="CZ7" s="97" t="s">
        <v>33</v>
      </c>
      <c r="DA7" s="97" t="s">
        <v>35</v>
      </c>
      <c r="DB7" s="97" t="s">
        <v>36</v>
      </c>
      <c r="DC7" s="97" t="s">
        <v>70</v>
      </c>
      <c r="DD7" s="97" t="s">
        <v>41</v>
      </c>
      <c r="DE7" s="97" t="s">
        <v>37</v>
      </c>
      <c r="DF7" s="97" t="s">
        <v>38</v>
      </c>
      <c r="DG7" s="97" t="s">
        <v>42</v>
      </c>
      <c r="DH7" s="97" t="s">
        <v>39</v>
      </c>
      <c r="DI7" s="105" t="s">
        <v>69</v>
      </c>
      <c r="DJ7" s="96" t="s">
        <v>20</v>
      </c>
      <c r="DK7" s="97" t="s">
        <v>22</v>
      </c>
      <c r="DL7" s="97" t="s">
        <v>24</v>
      </c>
      <c r="DM7" s="97" t="s">
        <v>25</v>
      </c>
      <c r="DN7" s="97" t="s">
        <v>31</v>
      </c>
      <c r="DO7" s="97" t="s">
        <v>32</v>
      </c>
      <c r="DP7" s="97" t="s">
        <v>28</v>
      </c>
      <c r="DQ7" s="97" t="s">
        <v>29</v>
      </c>
      <c r="DR7" s="97" t="s">
        <v>33</v>
      </c>
      <c r="DS7" s="97" t="s">
        <v>35</v>
      </c>
      <c r="DT7" s="97" t="s">
        <v>36</v>
      </c>
      <c r="DU7" s="97" t="s">
        <v>70</v>
      </c>
      <c r="DV7" s="98" t="s">
        <v>41</v>
      </c>
      <c r="DW7" s="97" t="s">
        <v>37</v>
      </c>
      <c r="DX7" s="97" t="s">
        <v>38</v>
      </c>
      <c r="DY7" s="97" t="s">
        <v>42</v>
      </c>
      <c r="DZ7" s="97" t="s">
        <v>39</v>
      </c>
      <c r="EA7" s="105" t="s">
        <v>69</v>
      </c>
      <c r="EB7" s="97" t="s">
        <v>160</v>
      </c>
      <c r="EC7" s="97" t="s">
        <v>22</v>
      </c>
      <c r="ED7" s="97" t="s">
        <v>24</v>
      </c>
      <c r="EE7" s="97" t="s">
        <v>25</v>
      </c>
      <c r="EF7" s="97" t="s">
        <v>31</v>
      </c>
      <c r="EG7" s="97" t="s">
        <v>32</v>
      </c>
      <c r="EH7" s="98" t="s">
        <v>27</v>
      </c>
      <c r="EI7" s="97" t="s">
        <v>28</v>
      </c>
      <c r="EJ7" s="97" t="s">
        <v>29</v>
      </c>
      <c r="EK7" s="97" t="s">
        <v>91</v>
      </c>
      <c r="EL7" s="97" t="s">
        <v>33</v>
      </c>
      <c r="EM7" s="97" t="s">
        <v>36</v>
      </c>
      <c r="EN7" s="97" t="s">
        <v>70</v>
      </c>
      <c r="EO7" s="97" t="s">
        <v>41</v>
      </c>
      <c r="EP7" s="97" t="s">
        <v>37</v>
      </c>
      <c r="EQ7" s="97" t="s">
        <v>38</v>
      </c>
      <c r="ER7" s="97" t="s">
        <v>42</v>
      </c>
      <c r="ES7" s="91" t="s">
        <v>69</v>
      </c>
      <c r="ET7" s="96" t="s">
        <v>20</v>
      </c>
      <c r="EU7" s="107" t="s">
        <v>154</v>
      </c>
      <c r="EV7" s="97" t="s">
        <v>160</v>
      </c>
      <c r="EW7" s="97" t="s">
        <v>22</v>
      </c>
      <c r="EX7" s="97" t="s">
        <v>24</v>
      </c>
      <c r="EY7" s="97" t="s">
        <v>25</v>
      </c>
      <c r="EZ7" s="97" t="s">
        <v>31</v>
      </c>
      <c r="FA7" s="97" t="s">
        <v>32</v>
      </c>
      <c r="FB7" s="97" t="s">
        <v>29</v>
      </c>
      <c r="FC7" s="97" t="s">
        <v>91</v>
      </c>
      <c r="FD7" s="97" t="s">
        <v>33</v>
      </c>
      <c r="FE7" s="97" t="s">
        <v>36</v>
      </c>
      <c r="FF7" s="97" t="s">
        <v>70</v>
      </c>
      <c r="FG7" s="98" t="s">
        <v>41</v>
      </c>
      <c r="FH7" s="97" t="s">
        <v>37</v>
      </c>
      <c r="FI7" s="97" t="s">
        <v>38</v>
      </c>
      <c r="FJ7" s="97" t="s">
        <v>42</v>
      </c>
      <c r="FK7" s="100" t="s">
        <v>39</v>
      </c>
      <c r="FL7" s="149" t="s">
        <v>69</v>
      </c>
      <c r="FM7" s="156" t="s">
        <v>20</v>
      </c>
      <c r="FN7" s="107" t="s">
        <v>22</v>
      </c>
      <c r="FO7" s="107" t="s">
        <v>24</v>
      </c>
      <c r="FP7" s="107" t="s">
        <v>25</v>
      </c>
      <c r="FQ7" s="107" t="s">
        <v>31</v>
      </c>
      <c r="FR7" s="107" t="s">
        <v>32</v>
      </c>
      <c r="FS7" s="107" t="s">
        <v>27</v>
      </c>
      <c r="FT7" s="107" t="s">
        <v>28</v>
      </c>
      <c r="FU7" s="107" t="s">
        <v>29</v>
      </c>
      <c r="FV7" s="107" t="s">
        <v>33</v>
      </c>
      <c r="FW7" s="107" t="s">
        <v>34</v>
      </c>
      <c r="FX7" s="107" t="s">
        <v>35</v>
      </c>
      <c r="FY7" s="107" t="s">
        <v>36</v>
      </c>
      <c r="FZ7" s="107" t="s">
        <v>41</v>
      </c>
      <c r="GA7" s="107" t="s">
        <v>37</v>
      </c>
      <c r="GB7" s="107" t="s">
        <v>38</v>
      </c>
      <c r="GC7" s="107" t="s">
        <v>42</v>
      </c>
      <c r="GD7" s="107" t="s">
        <v>39</v>
      </c>
      <c r="GE7" s="157" t="s">
        <v>69</v>
      </c>
      <c r="GF7" s="298" t="s">
        <v>20</v>
      </c>
      <c r="GG7" s="299" t="s">
        <v>22</v>
      </c>
      <c r="GH7" s="299" t="s">
        <v>216</v>
      </c>
      <c r="GI7" s="299" t="s">
        <v>215</v>
      </c>
      <c r="GJ7" s="299" t="s">
        <v>24</v>
      </c>
      <c r="GK7" s="299" t="s">
        <v>32</v>
      </c>
      <c r="GL7" s="299" t="s">
        <v>27</v>
      </c>
      <c r="GM7" s="299" t="s">
        <v>28</v>
      </c>
      <c r="GN7" s="299" t="s">
        <v>29</v>
      </c>
      <c r="GO7" s="299" t="s">
        <v>33</v>
      </c>
      <c r="GP7" s="299" t="s">
        <v>34</v>
      </c>
      <c r="GQ7" s="299" t="s">
        <v>35</v>
      </c>
      <c r="GR7" s="299" t="s">
        <v>36</v>
      </c>
      <c r="GS7" s="299" t="s">
        <v>70</v>
      </c>
      <c r="GT7" s="299" t="s">
        <v>37</v>
      </c>
      <c r="GU7" s="299" t="s">
        <v>38</v>
      </c>
      <c r="GV7" s="299" t="s">
        <v>42</v>
      </c>
      <c r="GW7" s="300" t="s">
        <v>39</v>
      </c>
      <c r="GX7" s="157" t="s">
        <v>69</v>
      </c>
      <c r="GY7" s="221" t="s">
        <v>214</v>
      </c>
      <c r="GZ7" s="221" t="s">
        <v>213</v>
      </c>
      <c r="HA7" s="31"/>
      <c r="HB7" s="108"/>
    </row>
    <row r="8" spans="2:210" s="31" customFormat="1" ht="11.15" customHeight="1">
      <c r="B8" s="72">
        <f>ssb!B8</f>
        <v>45139</v>
      </c>
      <c r="C8" s="79"/>
      <c r="D8" s="79"/>
      <c r="E8" s="79"/>
      <c r="F8" s="79"/>
      <c r="G8" s="79"/>
      <c r="H8" s="79"/>
      <c r="I8" s="79"/>
      <c r="J8" s="79"/>
      <c r="K8" s="79"/>
      <c r="L8" s="79"/>
      <c r="M8" s="79"/>
      <c r="N8" s="69">
        <f t="shared" ref="N8:N38" si="0">SUM(C8:M8)</f>
        <v>0</v>
      </c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80">
        <f t="shared" ref="AA8:AA13" si="1">SUM(O8:Z8)</f>
        <v>0</v>
      </c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69">
        <f t="shared" ref="AN8:AN13" si="2">SUM(AB8:AM8)</f>
        <v>0</v>
      </c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69">
        <f t="shared" ref="BC8:BC13" si="3">SUM(AO8:BB8)</f>
        <v>0</v>
      </c>
      <c r="BD8" s="73"/>
      <c r="BE8" s="68"/>
      <c r="BF8" s="68"/>
      <c r="BG8" s="68"/>
      <c r="BH8" s="68"/>
      <c r="BI8" s="68"/>
      <c r="BJ8" s="68"/>
      <c r="BK8" s="68"/>
      <c r="BL8" s="68"/>
      <c r="BM8" s="89"/>
      <c r="BN8" s="69">
        <f t="shared" ref="BN8:BN13" si="4">SUM(BD8:BM8)</f>
        <v>0</v>
      </c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69">
        <f t="shared" ref="CC8:CC13" si="5">SUM(BO8:CB8)</f>
        <v>0</v>
      </c>
      <c r="CD8" s="79"/>
      <c r="CE8" s="79"/>
      <c r="CF8" s="79"/>
      <c r="CG8" s="79"/>
      <c r="CH8" s="79"/>
      <c r="CI8" s="79"/>
      <c r="CJ8" s="79"/>
      <c r="CK8" s="79"/>
      <c r="CL8" s="79"/>
      <c r="CM8" s="79"/>
      <c r="CN8" s="79"/>
      <c r="CO8" s="79"/>
      <c r="CP8" s="69">
        <f t="shared" ref="CP8:CP14" si="6">SUM(CD8:CO8)</f>
        <v>0</v>
      </c>
      <c r="CQ8" s="81">
        <f t="shared" ref="CQ8:CQ38" si="7">N8+AA8+AN8+BC8+BN8+CC8+CP8</f>
        <v>0</v>
      </c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80">
        <f t="shared" ref="DI8:DI38" si="8">SUM(CR8:DH8)</f>
        <v>0</v>
      </c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X8" s="79"/>
      <c r="DY8" s="79"/>
      <c r="DZ8" s="79"/>
      <c r="EA8" s="80">
        <f t="shared" ref="EA8:EA36" si="9">SUM(DJ8:DZ8)</f>
        <v>0</v>
      </c>
      <c r="EB8" s="79"/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69">
        <f t="shared" ref="ES8:ES36" si="10">SUM(EB8:ER8)</f>
        <v>0</v>
      </c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150">
        <f t="shared" ref="FL8:FL38" si="11">SUM(ET8:FK8)</f>
        <v>0</v>
      </c>
      <c r="FM8" s="158"/>
      <c r="FN8" s="79"/>
      <c r="FO8" s="79"/>
      <c r="FP8" s="79"/>
      <c r="FQ8" s="79"/>
      <c r="FR8" s="79"/>
      <c r="FS8" s="79"/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159">
        <f t="shared" ref="GE8:GE38" si="12">SUM(FM8:GD8)</f>
        <v>0</v>
      </c>
      <c r="GF8" s="301"/>
      <c r="GG8" s="68"/>
      <c r="GH8" s="68"/>
      <c r="GI8" s="68"/>
      <c r="GJ8" s="68"/>
      <c r="GK8" s="68"/>
      <c r="GL8" s="68"/>
      <c r="GM8" s="68"/>
      <c r="GN8" s="68"/>
      <c r="GO8" s="68"/>
      <c r="GP8" s="68"/>
      <c r="GQ8" s="68"/>
      <c r="GR8" s="68"/>
      <c r="GS8" s="68"/>
      <c r="GT8" s="68"/>
      <c r="GU8" s="68"/>
      <c r="GV8" s="68"/>
      <c r="GW8" s="89"/>
      <c r="GX8" s="159">
        <f t="shared" ref="GX8:GX38" si="13">SUM(GF8:GW8)</f>
        <v>0</v>
      </c>
      <c r="GY8" s="82">
        <f>(CQ8+GX8)-(coal!EA7+coal!EB7+coal!EE7+coal!EF7)</f>
        <v>-13118.699999999999</v>
      </c>
      <c r="GZ8" s="82">
        <f>DI8+FL8-coal!BD7-coal!BP7</f>
        <v>0</v>
      </c>
      <c r="HA8" s="30"/>
    </row>
    <row r="9" spans="2:210" s="31" customFormat="1" ht="11.15" customHeight="1">
      <c r="B9" s="72">
        <f>B8+1</f>
        <v>45140</v>
      </c>
      <c r="C9" s="79"/>
      <c r="D9" s="79"/>
      <c r="E9" s="79"/>
      <c r="F9" s="79"/>
      <c r="G9" s="79"/>
      <c r="H9" s="79"/>
      <c r="I9" s="79"/>
      <c r="J9" s="79"/>
      <c r="K9" s="79"/>
      <c r="L9" s="79"/>
      <c r="M9" s="79"/>
      <c r="N9" s="69">
        <f t="shared" si="0"/>
        <v>0</v>
      </c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80">
        <f t="shared" si="1"/>
        <v>0</v>
      </c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69">
        <f t="shared" si="2"/>
        <v>0</v>
      </c>
      <c r="AO9" s="79"/>
      <c r="AP9" s="79"/>
      <c r="AQ9" s="79"/>
      <c r="AR9" s="79"/>
      <c r="AS9" s="79"/>
      <c r="AT9" s="79"/>
      <c r="AU9" s="79"/>
      <c r="AV9" s="79"/>
      <c r="AW9" s="79"/>
      <c r="AX9" s="79"/>
      <c r="AY9" s="79"/>
      <c r="AZ9" s="79"/>
      <c r="BA9" s="79"/>
      <c r="BB9" s="79"/>
      <c r="BC9" s="69">
        <f t="shared" si="3"/>
        <v>0</v>
      </c>
      <c r="BD9" s="73"/>
      <c r="BE9" s="68"/>
      <c r="BF9" s="68"/>
      <c r="BG9" s="68"/>
      <c r="BH9" s="68"/>
      <c r="BI9" s="68"/>
      <c r="BJ9" s="68"/>
      <c r="BK9" s="68"/>
      <c r="BL9" s="68"/>
      <c r="BM9" s="89"/>
      <c r="BN9" s="69">
        <f t="shared" si="4"/>
        <v>0</v>
      </c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69">
        <f t="shared" si="5"/>
        <v>0</v>
      </c>
      <c r="CD9" s="79"/>
      <c r="CE9" s="79"/>
      <c r="CF9" s="79"/>
      <c r="CG9" s="79"/>
      <c r="CH9" s="79"/>
      <c r="CI9" s="79"/>
      <c r="CJ9" s="79"/>
      <c r="CK9" s="79"/>
      <c r="CL9" s="79"/>
      <c r="CM9" s="79"/>
      <c r="CN9" s="79"/>
      <c r="CO9" s="79"/>
      <c r="CP9" s="69">
        <f t="shared" si="6"/>
        <v>0</v>
      </c>
      <c r="CQ9" s="81">
        <f t="shared" si="7"/>
        <v>0</v>
      </c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80">
        <f t="shared" si="8"/>
        <v>0</v>
      </c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X9" s="79"/>
      <c r="DY9" s="79"/>
      <c r="DZ9" s="79"/>
      <c r="EA9" s="80">
        <f t="shared" si="9"/>
        <v>0</v>
      </c>
      <c r="EB9" s="79"/>
      <c r="EC9" s="79"/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69">
        <f t="shared" si="10"/>
        <v>0</v>
      </c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150">
        <f t="shared" si="11"/>
        <v>0</v>
      </c>
      <c r="FM9" s="158"/>
      <c r="FN9" s="79"/>
      <c r="FO9" s="79"/>
      <c r="FP9" s="79"/>
      <c r="FQ9" s="79"/>
      <c r="FR9" s="79"/>
      <c r="FS9" s="79"/>
      <c r="FT9" s="79"/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159">
        <f t="shared" si="12"/>
        <v>0</v>
      </c>
      <c r="GF9" s="301"/>
      <c r="GG9" s="68"/>
      <c r="GH9" s="68"/>
      <c r="GI9" s="68"/>
      <c r="GJ9" s="68"/>
      <c r="GK9" s="68"/>
      <c r="GL9" s="68"/>
      <c r="GM9" s="68"/>
      <c r="GN9" s="68"/>
      <c r="GO9" s="68"/>
      <c r="GP9" s="68"/>
      <c r="GQ9" s="68"/>
      <c r="GR9" s="68"/>
      <c r="GS9" s="68"/>
      <c r="GT9" s="68"/>
      <c r="GU9" s="68"/>
      <c r="GV9" s="68"/>
      <c r="GW9" s="89"/>
      <c r="GX9" s="159">
        <f t="shared" si="13"/>
        <v>0</v>
      </c>
      <c r="GY9" s="82">
        <f>(CQ9+GX9)-(coal!EA8+coal!EB8+coal!EE8+coal!EF8)</f>
        <v>-12191.7</v>
      </c>
      <c r="GZ9" s="82">
        <f>DI9+FL9-coal!BD8-coal!BP8</f>
        <v>0</v>
      </c>
      <c r="HA9" s="30"/>
    </row>
    <row r="10" spans="2:210" s="31" customFormat="1" ht="11.15" customHeight="1">
      <c r="B10" s="72">
        <f>B9+1</f>
        <v>45141</v>
      </c>
      <c r="C10" s="79"/>
      <c r="D10" s="79"/>
      <c r="E10" s="79"/>
      <c r="F10" s="79"/>
      <c r="G10" s="79"/>
      <c r="H10" s="79"/>
      <c r="I10" s="79"/>
      <c r="J10" s="79"/>
      <c r="K10" s="79"/>
      <c r="L10" s="79"/>
      <c r="M10" s="79"/>
      <c r="N10" s="69">
        <f t="shared" si="0"/>
        <v>0</v>
      </c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80">
        <f t="shared" si="1"/>
        <v>0</v>
      </c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69">
        <f t="shared" si="2"/>
        <v>0</v>
      </c>
      <c r="AO10" s="79"/>
      <c r="AP10" s="79"/>
      <c r="AQ10" s="79"/>
      <c r="AR10" s="79"/>
      <c r="AS10" s="79"/>
      <c r="AT10" s="79"/>
      <c r="AU10" s="79"/>
      <c r="AV10" s="79"/>
      <c r="AW10" s="79"/>
      <c r="AX10" s="79"/>
      <c r="AY10" s="79"/>
      <c r="AZ10" s="79"/>
      <c r="BA10" s="79"/>
      <c r="BB10" s="79"/>
      <c r="BC10" s="69">
        <f t="shared" si="3"/>
        <v>0</v>
      </c>
      <c r="BD10" s="73"/>
      <c r="BE10" s="68"/>
      <c r="BF10" s="68"/>
      <c r="BG10" s="68"/>
      <c r="BH10" s="68"/>
      <c r="BI10" s="68"/>
      <c r="BJ10" s="68"/>
      <c r="BK10" s="68"/>
      <c r="BL10" s="68"/>
      <c r="BM10" s="89"/>
      <c r="BN10" s="69">
        <f t="shared" si="4"/>
        <v>0</v>
      </c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69">
        <f t="shared" si="5"/>
        <v>0</v>
      </c>
      <c r="CD10" s="79"/>
      <c r="CE10" s="79"/>
      <c r="CF10" s="79"/>
      <c r="CG10" s="79"/>
      <c r="CH10" s="79"/>
      <c r="CI10" s="79"/>
      <c r="CJ10" s="79"/>
      <c r="CK10" s="79"/>
      <c r="CL10" s="79"/>
      <c r="CM10" s="79"/>
      <c r="CN10" s="79"/>
      <c r="CO10" s="79"/>
      <c r="CP10" s="69">
        <f t="shared" si="6"/>
        <v>0</v>
      </c>
      <c r="CQ10" s="81">
        <f t="shared" si="7"/>
        <v>0</v>
      </c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80">
        <f t="shared" si="8"/>
        <v>0</v>
      </c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X10" s="79"/>
      <c r="DY10" s="79"/>
      <c r="DZ10" s="79"/>
      <c r="EA10" s="80">
        <f t="shared" si="9"/>
        <v>0</v>
      </c>
      <c r="EB10" s="79"/>
      <c r="EC10" s="79"/>
      <c r="ED10" s="79"/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69">
        <f t="shared" si="10"/>
        <v>0</v>
      </c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150">
        <f t="shared" si="11"/>
        <v>0</v>
      </c>
      <c r="FM10" s="158"/>
      <c r="FN10" s="79"/>
      <c r="FO10" s="79"/>
      <c r="FP10" s="79"/>
      <c r="FQ10" s="79"/>
      <c r="FR10" s="79"/>
      <c r="FS10" s="79"/>
      <c r="FT10" s="79"/>
      <c r="FU10" s="79"/>
      <c r="FV10" s="79"/>
      <c r="FW10" s="79"/>
      <c r="FX10" s="79"/>
      <c r="FY10" s="79"/>
      <c r="FZ10" s="79"/>
      <c r="GA10" s="79"/>
      <c r="GB10" s="79"/>
      <c r="GC10" s="79"/>
      <c r="GD10" s="79"/>
      <c r="GE10" s="159">
        <f t="shared" si="12"/>
        <v>0</v>
      </c>
      <c r="GF10" s="301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89"/>
      <c r="GX10" s="159">
        <f t="shared" si="13"/>
        <v>0</v>
      </c>
      <c r="GY10" s="82">
        <f>(CQ10+GX10)-(coal!EA9+coal!EB9+coal!EE9+coal!EF9)</f>
        <v>-10098.1</v>
      </c>
      <c r="GZ10" s="82">
        <f>DI10+FL10-coal!BD9-coal!BP9</f>
        <v>0</v>
      </c>
      <c r="HA10" s="30"/>
    </row>
    <row r="11" spans="2:210" s="31" customFormat="1" ht="11.15" customHeight="1">
      <c r="B11" s="72">
        <f>B10+1</f>
        <v>45142</v>
      </c>
      <c r="C11" s="79"/>
      <c r="D11" s="79"/>
      <c r="E11" s="79"/>
      <c r="F11" s="79"/>
      <c r="G11" s="79"/>
      <c r="H11" s="79"/>
      <c r="I11" s="79"/>
      <c r="J11" s="79"/>
      <c r="K11" s="79"/>
      <c r="L11" s="79"/>
      <c r="M11" s="79"/>
      <c r="N11" s="69">
        <f t="shared" si="0"/>
        <v>0</v>
      </c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80">
        <f t="shared" si="1"/>
        <v>0</v>
      </c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69">
        <f t="shared" si="2"/>
        <v>0</v>
      </c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69">
        <f t="shared" si="3"/>
        <v>0</v>
      </c>
      <c r="BD11" s="73"/>
      <c r="BE11" s="68"/>
      <c r="BF11" s="68"/>
      <c r="BG11" s="68"/>
      <c r="BH11" s="68"/>
      <c r="BI11" s="68"/>
      <c r="BJ11" s="68"/>
      <c r="BK11" s="68"/>
      <c r="BL11" s="68"/>
      <c r="BM11" s="89"/>
      <c r="BN11" s="69">
        <f t="shared" si="4"/>
        <v>0</v>
      </c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69">
        <f t="shared" si="5"/>
        <v>0</v>
      </c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69">
        <f t="shared" si="6"/>
        <v>0</v>
      </c>
      <c r="CQ11" s="81">
        <f t="shared" si="7"/>
        <v>0</v>
      </c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80">
        <f t="shared" si="8"/>
        <v>0</v>
      </c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X11" s="79"/>
      <c r="DY11" s="79"/>
      <c r="DZ11" s="79"/>
      <c r="EA11" s="80">
        <f t="shared" si="9"/>
        <v>0</v>
      </c>
      <c r="EB11" s="79"/>
      <c r="EC11" s="79"/>
      <c r="ED11" s="79"/>
      <c r="EE11" s="79"/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69">
        <f t="shared" si="10"/>
        <v>0</v>
      </c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150">
        <f t="shared" si="11"/>
        <v>0</v>
      </c>
      <c r="FM11" s="158"/>
      <c r="FN11" s="79"/>
      <c r="FO11" s="79"/>
      <c r="FP11" s="79"/>
      <c r="FQ11" s="79"/>
      <c r="FR11" s="79"/>
      <c r="FS11" s="79"/>
      <c r="FT11" s="79"/>
      <c r="FU11" s="79"/>
      <c r="FV11" s="79"/>
      <c r="FW11" s="79"/>
      <c r="FX11" s="79"/>
      <c r="FY11" s="79"/>
      <c r="FZ11" s="79"/>
      <c r="GA11" s="79"/>
      <c r="GB11" s="79"/>
      <c r="GC11" s="79"/>
      <c r="GD11" s="79"/>
      <c r="GE11" s="159">
        <f t="shared" si="12"/>
        <v>0</v>
      </c>
      <c r="GF11" s="301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89"/>
      <c r="GX11" s="159">
        <f t="shared" si="13"/>
        <v>0</v>
      </c>
      <c r="GY11" s="82">
        <f>(CQ11+GX11)-(coal!EA10+coal!EB10+coal!EE10+coal!EF10)</f>
        <v>-11504.900000000003</v>
      </c>
      <c r="GZ11" s="82">
        <f>DI11+FL11-coal!BD10-coal!BP10</f>
        <v>0</v>
      </c>
      <c r="HA11" s="30"/>
    </row>
    <row r="12" spans="2:210" s="31" customFormat="1" ht="11.15" customHeight="1">
      <c r="B12" s="72">
        <f>B11+1</f>
        <v>45143</v>
      </c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69">
        <f t="shared" si="0"/>
        <v>0</v>
      </c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80">
        <f t="shared" si="1"/>
        <v>0</v>
      </c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69">
        <f t="shared" si="2"/>
        <v>0</v>
      </c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69">
        <f t="shared" si="3"/>
        <v>0</v>
      </c>
      <c r="BD12" s="73"/>
      <c r="BE12" s="68"/>
      <c r="BF12" s="68"/>
      <c r="BG12" s="68"/>
      <c r="BH12" s="68"/>
      <c r="BI12" s="68"/>
      <c r="BJ12" s="68"/>
      <c r="BK12" s="68"/>
      <c r="BL12" s="68"/>
      <c r="BM12" s="89"/>
      <c r="BN12" s="69">
        <f t="shared" si="4"/>
        <v>0</v>
      </c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69">
        <f t="shared" si="5"/>
        <v>0</v>
      </c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69">
        <f t="shared" si="6"/>
        <v>0</v>
      </c>
      <c r="CQ12" s="81">
        <f t="shared" si="7"/>
        <v>0</v>
      </c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80">
        <f t="shared" si="8"/>
        <v>0</v>
      </c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X12" s="79"/>
      <c r="DY12" s="79"/>
      <c r="DZ12" s="79"/>
      <c r="EA12" s="80">
        <f t="shared" si="9"/>
        <v>0</v>
      </c>
      <c r="EB12" s="79"/>
      <c r="EC12" s="79"/>
      <c r="ED12" s="79"/>
      <c r="EE12" s="79"/>
      <c r="EF12" s="79"/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69">
        <f t="shared" si="10"/>
        <v>0</v>
      </c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150">
        <f t="shared" si="11"/>
        <v>0</v>
      </c>
      <c r="FM12" s="158"/>
      <c r="FN12" s="79"/>
      <c r="FO12" s="79"/>
      <c r="FP12" s="79"/>
      <c r="FQ12" s="79"/>
      <c r="FR12" s="79"/>
      <c r="FS12" s="79"/>
      <c r="FT12" s="79"/>
      <c r="FU12" s="79"/>
      <c r="FV12" s="79"/>
      <c r="FW12" s="79"/>
      <c r="FX12" s="79"/>
      <c r="FY12" s="79"/>
      <c r="FZ12" s="79"/>
      <c r="GA12" s="79"/>
      <c r="GB12" s="79"/>
      <c r="GC12" s="79"/>
      <c r="GD12" s="79"/>
      <c r="GE12" s="159">
        <f t="shared" si="12"/>
        <v>0</v>
      </c>
      <c r="GF12" s="301"/>
      <c r="GG12" s="68"/>
      <c r="GH12" s="68"/>
      <c r="GI12" s="68"/>
      <c r="GJ12" s="68"/>
      <c r="GK12" s="68"/>
      <c r="GL12" s="68"/>
      <c r="GM12" s="68"/>
      <c r="GN12" s="68"/>
      <c r="GO12" s="68"/>
      <c r="GP12" s="68"/>
      <c r="GQ12" s="68"/>
      <c r="GR12" s="68"/>
      <c r="GS12" s="68"/>
      <c r="GT12" s="68"/>
      <c r="GU12" s="68"/>
      <c r="GV12" s="68"/>
      <c r="GW12" s="89"/>
      <c r="GX12" s="159">
        <f t="shared" si="13"/>
        <v>0</v>
      </c>
      <c r="GY12" s="82">
        <f>(CQ12+GX12)-(coal!EA11+coal!EB11+coal!EE11+coal!EF11)</f>
        <v>-10693.700000000003</v>
      </c>
      <c r="GZ12" s="82">
        <f>DI12+FL12-coal!BD11-coal!BP11</f>
        <v>0</v>
      </c>
      <c r="HA12" s="30"/>
    </row>
    <row r="13" spans="2:210" s="31" customFormat="1" ht="11.15" customHeight="1">
      <c r="B13" s="72">
        <f>B12+1</f>
        <v>45144</v>
      </c>
      <c r="C13" s="79"/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69">
        <f t="shared" si="0"/>
        <v>0</v>
      </c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80">
        <f t="shared" si="1"/>
        <v>0</v>
      </c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69">
        <f t="shared" si="2"/>
        <v>0</v>
      </c>
      <c r="AO13" s="79"/>
      <c r="AP13" s="79"/>
      <c r="AQ13" s="79"/>
      <c r="AR13" s="79"/>
      <c r="AS13" s="79"/>
      <c r="AT13" s="79"/>
      <c r="AU13" s="79"/>
      <c r="AV13" s="79"/>
      <c r="AW13" s="79"/>
      <c r="AX13" s="79"/>
      <c r="AY13" s="79"/>
      <c r="AZ13" s="79"/>
      <c r="BA13" s="79"/>
      <c r="BB13" s="79"/>
      <c r="BC13" s="69">
        <f t="shared" si="3"/>
        <v>0</v>
      </c>
      <c r="BD13" s="73"/>
      <c r="BE13" s="68"/>
      <c r="BF13" s="68"/>
      <c r="BG13" s="68"/>
      <c r="BH13" s="68"/>
      <c r="BI13" s="68"/>
      <c r="BJ13" s="68"/>
      <c r="BK13" s="68"/>
      <c r="BL13" s="68"/>
      <c r="BM13" s="89"/>
      <c r="BN13" s="69">
        <f t="shared" si="4"/>
        <v>0</v>
      </c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69">
        <f t="shared" si="5"/>
        <v>0</v>
      </c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69">
        <f t="shared" si="6"/>
        <v>0</v>
      </c>
      <c r="CQ13" s="81">
        <f t="shared" si="7"/>
        <v>0</v>
      </c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80">
        <f t="shared" si="8"/>
        <v>0</v>
      </c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X13" s="79"/>
      <c r="DY13" s="79"/>
      <c r="DZ13" s="79"/>
      <c r="EA13" s="80">
        <f t="shared" si="9"/>
        <v>0</v>
      </c>
      <c r="EB13" s="79"/>
      <c r="EC13" s="79"/>
      <c r="ED13" s="79"/>
      <c r="EE13" s="79"/>
      <c r="EF13" s="79"/>
      <c r="EG13" s="79"/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69">
        <f t="shared" si="10"/>
        <v>0</v>
      </c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150">
        <f t="shared" si="11"/>
        <v>0</v>
      </c>
      <c r="FM13" s="158"/>
      <c r="FN13" s="79"/>
      <c r="FO13" s="79"/>
      <c r="FP13" s="79"/>
      <c r="FQ13" s="79"/>
      <c r="FR13" s="79"/>
      <c r="FS13" s="79"/>
      <c r="FT13" s="79"/>
      <c r="FU13" s="79"/>
      <c r="FV13" s="79"/>
      <c r="FW13" s="79"/>
      <c r="FX13" s="79"/>
      <c r="FY13" s="79"/>
      <c r="FZ13" s="79"/>
      <c r="GA13" s="79"/>
      <c r="GB13" s="79"/>
      <c r="GC13" s="79"/>
      <c r="GD13" s="79"/>
      <c r="GE13" s="159">
        <f t="shared" si="12"/>
        <v>0</v>
      </c>
      <c r="GF13" s="301"/>
      <c r="GG13" s="68"/>
      <c r="GH13" s="68"/>
      <c r="GI13" s="68"/>
      <c r="GJ13" s="68"/>
      <c r="GK13" s="68"/>
      <c r="GL13" s="68"/>
      <c r="GM13" s="68"/>
      <c r="GN13" s="68"/>
      <c r="GO13" s="68"/>
      <c r="GP13" s="68"/>
      <c r="GQ13" s="68"/>
      <c r="GR13" s="68"/>
      <c r="GS13" s="68"/>
      <c r="GT13" s="68"/>
      <c r="GU13" s="68"/>
      <c r="GV13" s="68"/>
      <c r="GW13" s="89"/>
      <c r="GX13" s="159">
        <f t="shared" si="13"/>
        <v>0</v>
      </c>
      <c r="GY13" s="82">
        <f>(CQ13+GX13)-(coal!EA12+coal!EB12+coal!EE12+coal!EF12)</f>
        <v>-12229.500000000005</v>
      </c>
      <c r="GZ13" s="82">
        <f>DI13+FL13-coal!BD12-coal!BP12</f>
        <v>0</v>
      </c>
      <c r="HA13" s="30"/>
    </row>
    <row r="14" spans="2:210" s="31" customFormat="1" ht="11.15" customHeight="1">
      <c r="B14" s="72">
        <f t="shared" ref="B14:B36" si="14">B13+1</f>
        <v>45145</v>
      </c>
      <c r="C14" s="79"/>
      <c r="D14" s="79"/>
      <c r="E14" s="79"/>
      <c r="F14" s="79"/>
      <c r="G14" s="79"/>
      <c r="H14" s="79"/>
      <c r="I14" s="79"/>
      <c r="J14" s="79"/>
      <c r="K14" s="79"/>
      <c r="L14" s="79"/>
      <c r="M14" s="79"/>
      <c r="N14" s="69">
        <f t="shared" si="0"/>
        <v>0</v>
      </c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80">
        <f>SUM(O14:Z14)</f>
        <v>0</v>
      </c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69">
        <f t="shared" ref="AN14:AN38" si="15">SUM(AB14:AM14)</f>
        <v>0</v>
      </c>
      <c r="AO14" s="79"/>
      <c r="AP14" s="79"/>
      <c r="AQ14" s="79"/>
      <c r="AR14" s="79"/>
      <c r="AS14" s="79"/>
      <c r="AT14" s="79"/>
      <c r="AU14" s="79"/>
      <c r="AV14" s="79"/>
      <c r="AW14" s="79"/>
      <c r="AX14" s="79"/>
      <c r="AY14" s="79"/>
      <c r="AZ14" s="79"/>
      <c r="BA14" s="79"/>
      <c r="BB14" s="79"/>
      <c r="BC14" s="69">
        <f>SUM(AO14:BB14)</f>
        <v>0</v>
      </c>
      <c r="BD14" s="73"/>
      <c r="BE14" s="68"/>
      <c r="BF14" s="68"/>
      <c r="BG14" s="68"/>
      <c r="BH14" s="68"/>
      <c r="BI14" s="68"/>
      <c r="BJ14" s="68"/>
      <c r="BK14" s="68"/>
      <c r="BL14" s="68"/>
      <c r="BM14" s="89"/>
      <c r="BN14" s="69">
        <f>SUM(BD14:BM14)</f>
        <v>0</v>
      </c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69">
        <f t="shared" ref="CC14:CC36" si="16">SUM(BO14:CB14)</f>
        <v>0</v>
      </c>
      <c r="CD14" s="79"/>
      <c r="CE14" s="79"/>
      <c r="CF14" s="79"/>
      <c r="CG14" s="79"/>
      <c r="CH14" s="79"/>
      <c r="CI14" s="79"/>
      <c r="CJ14" s="79"/>
      <c r="CK14" s="79"/>
      <c r="CL14" s="79"/>
      <c r="CM14" s="79"/>
      <c r="CN14" s="79"/>
      <c r="CO14" s="79"/>
      <c r="CP14" s="69">
        <f t="shared" si="6"/>
        <v>0</v>
      </c>
      <c r="CQ14" s="81">
        <f t="shared" si="7"/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80">
        <f t="shared" si="8"/>
        <v>0</v>
      </c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X14" s="79"/>
      <c r="DY14" s="79"/>
      <c r="DZ14" s="79"/>
      <c r="EA14" s="80">
        <f t="shared" si="9"/>
        <v>0</v>
      </c>
      <c r="EB14" s="79"/>
      <c r="EC14" s="79"/>
      <c r="ED14" s="79"/>
      <c r="EE14" s="79"/>
      <c r="EF14" s="79"/>
      <c r="EG14" s="79"/>
      <c r="EH14" s="79"/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69">
        <f t="shared" si="10"/>
        <v>0</v>
      </c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150">
        <f t="shared" si="11"/>
        <v>0</v>
      </c>
      <c r="FM14" s="158"/>
      <c r="FN14" s="79"/>
      <c r="FO14" s="79"/>
      <c r="FP14" s="79"/>
      <c r="FQ14" s="79"/>
      <c r="FR14" s="79"/>
      <c r="FS14" s="79"/>
      <c r="FT14" s="79"/>
      <c r="FU14" s="79"/>
      <c r="FV14" s="79"/>
      <c r="FW14" s="79"/>
      <c r="FX14" s="79"/>
      <c r="FY14" s="79"/>
      <c r="FZ14" s="79"/>
      <c r="GA14" s="79"/>
      <c r="GB14" s="79"/>
      <c r="GC14" s="79"/>
      <c r="GD14" s="79"/>
      <c r="GE14" s="159">
        <f t="shared" si="12"/>
        <v>0</v>
      </c>
      <c r="GF14" s="301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89"/>
      <c r="GX14" s="159">
        <f t="shared" si="13"/>
        <v>0</v>
      </c>
      <c r="GY14" s="82">
        <f>(CQ14+GX14)-(coal!EA13+coal!EB13+coal!EE13+coal!EF13)</f>
        <v>-12546.6</v>
      </c>
      <c r="GZ14" s="82">
        <f>DI14+FL14-coal!BD13-coal!BP13</f>
        <v>0</v>
      </c>
      <c r="HA14" s="30"/>
    </row>
    <row r="15" spans="2:210" s="31" customFormat="1" ht="11.15" customHeight="1">
      <c r="B15" s="72">
        <f t="shared" si="14"/>
        <v>45146</v>
      </c>
      <c r="C15" s="79"/>
      <c r="D15" s="79"/>
      <c r="E15" s="79"/>
      <c r="F15" s="79"/>
      <c r="G15" s="79"/>
      <c r="H15" s="79"/>
      <c r="I15" s="79"/>
      <c r="J15" s="79"/>
      <c r="K15" s="79"/>
      <c r="L15" s="79"/>
      <c r="M15" s="79"/>
      <c r="N15" s="69">
        <f t="shared" si="0"/>
        <v>0</v>
      </c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80">
        <f>SUM(O15:Z15)</f>
        <v>0</v>
      </c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69">
        <f t="shared" si="15"/>
        <v>0</v>
      </c>
      <c r="AO15" s="79"/>
      <c r="AP15" s="79"/>
      <c r="AQ15" s="79"/>
      <c r="AR15" s="79"/>
      <c r="AS15" s="79"/>
      <c r="AT15" s="79"/>
      <c r="AU15" s="79"/>
      <c r="AV15" s="79"/>
      <c r="AW15" s="79"/>
      <c r="AX15" s="79"/>
      <c r="AY15" s="79"/>
      <c r="AZ15" s="79"/>
      <c r="BA15" s="79"/>
      <c r="BB15" s="79"/>
      <c r="BC15" s="69">
        <f>SUM(AO15:BB15)</f>
        <v>0</v>
      </c>
      <c r="BD15" s="73"/>
      <c r="BE15" s="68"/>
      <c r="BF15" s="68"/>
      <c r="BG15" s="68"/>
      <c r="BH15" s="68"/>
      <c r="BI15" s="68"/>
      <c r="BJ15" s="68"/>
      <c r="BK15" s="68"/>
      <c r="BL15" s="68"/>
      <c r="BM15" s="89"/>
      <c r="BN15" s="69">
        <f>SUM(BD15:BM15)</f>
        <v>0</v>
      </c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69">
        <f>SUM(BO15:CB15)</f>
        <v>0</v>
      </c>
      <c r="CD15" s="79"/>
      <c r="CE15" s="79"/>
      <c r="CF15" s="79"/>
      <c r="CG15" s="79"/>
      <c r="CH15" s="79"/>
      <c r="CI15" s="79"/>
      <c r="CJ15" s="79"/>
      <c r="CK15" s="79"/>
      <c r="CL15" s="79"/>
      <c r="CM15" s="79"/>
      <c r="CN15" s="79"/>
      <c r="CO15" s="79"/>
      <c r="CP15" s="69">
        <f t="shared" ref="CP15:CP36" si="17">SUM(CD15:CO15)</f>
        <v>0</v>
      </c>
      <c r="CQ15" s="81">
        <f t="shared" si="7"/>
        <v>0</v>
      </c>
      <c r="CR15" s="79"/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80">
        <f t="shared" si="8"/>
        <v>0</v>
      </c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X15" s="79"/>
      <c r="DY15" s="79"/>
      <c r="DZ15" s="79"/>
      <c r="EA15" s="80">
        <f t="shared" si="9"/>
        <v>0</v>
      </c>
      <c r="EB15" s="79"/>
      <c r="EC15" s="79"/>
      <c r="ED15" s="79"/>
      <c r="EE15" s="79"/>
      <c r="EF15" s="79"/>
      <c r="EG15" s="79"/>
      <c r="EH15" s="79"/>
      <c r="EI15" s="79"/>
      <c r="EJ15" s="79"/>
      <c r="EK15" s="79"/>
      <c r="EL15" s="79"/>
      <c r="EM15" s="79"/>
      <c r="EN15" s="79"/>
      <c r="EO15" s="79"/>
      <c r="EP15" s="79"/>
      <c r="EQ15" s="79"/>
      <c r="ER15" s="79"/>
      <c r="ES15" s="69">
        <f t="shared" si="10"/>
        <v>0</v>
      </c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150">
        <f t="shared" si="11"/>
        <v>0</v>
      </c>
      <c r="FM15" s="158"/>
      <c r="FN15" s="79"/>
      <c r="FO15" s="79"/>
      <c r="FP15" s="79"/>
      <c r="FQ15" s="79"/>
      <c r="FR15" s="79"/>
      <c r="FS15" s="79"/>
      <c r="FT15" s="79"/>
      <c r="FU15" s="79"/>
      <c r="FV15" s="79"/>
      <c r="FW15" s="79"/>
      <c r="FX15" s="79"/>
      <c r="FY15" s="79"/>
      <c r="FZ15" s="79"/>
      <c r="GA15" s="79"/>
      <c r="GB15" s="79"/>
      <c r="GC15" s="79"/>
      <c r="GD15" s="79"/>
      <c r="GE15" s="159">
        <f t="shared" si="12"/>
        <v>0</v>
      </c>
      <c r="GF15" s="301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89"/>
      <c r="GX15" s="159">
        <f t="shared" si="13"/>
        <v>0</v>
      </c>
      <c r="GY15" s="82">
        <f>(CQ15+GX15)-(coal!EA14+coal!EB14+coal!EE14+coal!EF14)</f>
        <v>-11460.100000000002</v>
      </c>
      <c r="GZ15" s="82">
        <f>DI15+FL15-coal!BD14-coal!BP14</f>
        <v>0</v>
      </c>
      <c r="HA15" s="30"/>
    </row>
    <row r="16" spans="2:210" s="31" customFormat="1" ht="11.15" customHeight="1">
      <c r="B16" s="72">
        <f t="shared" si="14"/>
        <v>45147</v>
      </c>
      <c r="C16" s="79"/>
      <c r="D16" s="79"/>
      <c r="E16" s="79"/>
      <c r="F16" s="79"/>
      <c r="G16" s="79"/>
      <c r="H16" s="79"/>
      <c r="I16" s="79"/>
      <c r="J16" s="79"/>
      <c r="K16" s="79"/>
      <c r="L16" s="79"/>
      <c r="M16" s="79"/>
      <c r="N16" s="69">
        <f t="shared" si="0"/>
        <v>0</v>
      </c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80">
        <f t="shared" ref="AA16:AA38" si="18">SUM(O16:Z16)</f>
        <v>0</v>
      </c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69">
        <f t="shared" si="15"/>
        <v>0</v>
      </c>
      <c r="AO16" s="79"/>
      <c r="AP16" s="79"/>
      <c r="AQ16" s="79"/>
      <c r="AR16" s="79"/>
      <c r="AS16" s="79"/>
      <c r="AT16" s="79"/>
      <c r="AU16" s="79"/>
      <c r="AV16" s="79"/>
      <c r="AW16" s="79"/>
      <c r="AX16" s="79"/>
      <c r="AY16" s="79"/>
      <c r="AZ16" s="79"/>
      <c r="BA16" s="79"/>
      <c r="BB16" s="79"/>
      <c r="BC16" s="69">
        <f t="shared" ref="BC16:BC39" si="19">SUM(AO16:BB16)</f>
        <v>0</v>
      </c>
      <c r="BD16" s="73"/>
      <c r="BE16" s="68"/>
      <c r="BF16" s="68"/>
      <c r="BG16" s="68"/>
      <c r="BH16" s="68"/>
      <c r="BI16" s="68"/>
      <c r="BJ16" s="68"/>
      <c r="BK16" s="68"/>
      <c r="BL16" s="68"/>
      <c r="BM16" s="89"/>
      <c r="BN16" s="69">
        <f t="shared" ref="BN16:BN36" si="20">SUM(BD16:BM16)</f>
        <v>0</v>
      </c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69">
        <f t="shared" si="16"/>
        <v>0</v>
      </c>
      <c r="CD16" s="79"/>
      <c r="CE16" s="79"/>
      <c r="CF16" s="79"/>
      <c r="CG16" s="79"/>
      <c r="CH16" s="79"/>
      <c r="CI16" s="79"/>
      <c r="CJ16" s="79"/>
      <c r="CK16" s="79"/>
      <c r="CL16" s="79"/>
      <c r="CM16" s="79"/>
      <c r="CN16" s="79"/>
      <c r="CO16" s="79"/>
      <c r="CP16" s="69">
        <f t="shared" si="17"/>
        <v>0</v>
      </c>
      <c r="CQ16" s="81">
        <f t="shared" si="7"/>
        <v>0</v>
      </c>
      <c r="CR16" s="79"/>
      <c r="CS16" s="79"/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80">
        <f t="shared" si="8"/>
        <v>0</v>
      </c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X16" s="79"/>
      <c r="DY16" s="79"/>
      <c r="DZ16" s="79"/>
      <c r="EA16" s="80">
        <f t="shared" si="9"/>
        <v>0</v>
      </c>
      <c r="EB16" s="79"/>
      <c r="EC16" s="79"/>
      <c r="ED16" s="79"/>
      <c r="EE16" s="79"/>
      <c r="EF16" s="79"/>
      <c r="EG16" s="79"/>
      <c r="EH16" s="79"/>
      <c r="EI16" s="79"/>
      <c r="EJ16" s="79"/>
      <c r="EK16" s="79"/>
      <c r="EL16" s="79"/>
      <c r="EM16" s="79"/>
      <c r="EN16" s="79"/>
      <c r="EO16" s="79"/>
      <c r="EP16" s="79"/>
      <c r="EQ16" s="79"/>
      <c r="ER16" s="79"/>
      <c r="ES16" s="69">
        <f t="shared" si="10"/>
        <v>0</v>
      </c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150">
        <f t="shared" si="11"/>
        <v>0</v>
      </c>
      <c r="FM16" s="158"/>
      <c r="FN16" s="79"/>
      <c r="FO16" s="79"/>
      <c r="FP16" s="79"/>
      <c r="FQ16" s="79"/>
      <c r="FR16" s="79"/>
      <c r="FS16" s="79"/>
      <c r="FT16" s="79"/>
      <c r="FU16" s="79"/>
      <c r="FV16" s="79"/>
      <c r="FW16" s="79"/>
      <c r="FX16" s="79"/>
      <c r="FY16" s="79"/>
      <c r="FZ16" s="79"/>
      <c r="GA16" s="79"/>
      <c r="GB16" s="79"/>
      <c r="GC16" s="79"/>
      <c r="GD16" s="79"/>
      <c r="GE16" s="159">
        <f t="shared" si="12"/>
        <v>0</v>
      </c>
      <c r="GF16" s="301"/>
      <c r="GG16" s="68"/>
      <c r="GH16" s="68"/>
      <c r="GI16" s="68"/>
      <c r="GJ16" s="68"/>
      <c r="GK16" s="68"/>
      <c r="GL16" s="68"/>
      <c r="GM16" s="68"/>
      <c r="GN16" s="68"/>
      <c r="GO16" s="68"/>
      <c r="GP16" s="68"/>
      <c r="GQ16" s="68"/>
      <c r="GR16" s="68"/>
      <c r="GS16" s="68"/>
      <c r="GT16" s="68"/>
      <c r="GU16" s="68"/>
      <c r="GV16" s="68"/>
      <c r="GW16" s="89"/>
      <c r="GX16" s="159">
        <f t="shared" si="13"/>
        <v>0</v>
      </c>
      <c r="GY16" s="82">
        <f>(CQ16+GX16)-(coal!EA15+coal!EB15+coal!EE15+coal!EF15)</f>
        <v>-10334</v>
      </c>
      <c r="GZ16" s="82">
        <f>DI16+FL16-coal!BD15-coal!BP15</f>
        <v>0</v>
      </c>
      <c r="HA16" s="30"/>
    </row>
    <row r="17" spans="2:210" s="31" customFormat="1" ht="11.15" customHeight="1">
      <c r="B17" s="72">
        <f t="shared" si="14"/>
        <v>45148</v>
      </c>
      <c r="C17" s="79"/>
      <c r="D17" s="79"/>
      <c r="E17" s="79"/>
      <c r="F17" s="79"/>
      <c r="G17" s="79"/>
      <c r="H17" s="79"/>
      <c r="I17" s="79"/>
      <c r="J17" s="79"/>
      <c r="K17" s="79"/>
      <c r="L17" s="79"/>
      <c r="M17" s="79"/>
      <c r="N17" s="69">
        <f t="shared" si="0"/>
        <v>0</v>
      </c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80">
        <f t="shared" si="18"/>
        <v>0</v>
      </c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69">
        <f>SUM(AB17:AM17)</f>
        <v>0</v>
      </c>
      <c r="AO17" s="79"/>
      <c r="AP17" s="79"/>
      <c r="AQ17" s="79"/>
      <c r="AR17" s="79"/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69">
        <f>SUM(AO17:BB17)</f>
        <v>0</v>
      </c>
      <c r="BD17" s="73"/>
      <c r="BE17" s="68"/>
      <c r="BF17" s="68"/>
      <c r="BG17" s="68"/>
      <c r="BH17" s="68"/>
      <c r="BI17" s="68"/>
      <c r="BJ17" s="68"/>
      <c r="BK17" s="68"/>
      <c r="BL17" s="68"/>
      <c r="BM17" s="89"/>
      <c r="BN17" s="69">
        <f>SUM(BD17:BM17)</f>
        <v>0</v>
      </c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69">
        <f t="shared" si="16"/>
        <v>0</v>
      </c>
      <c r="CD17" s="79"/>
      <c r="CE17" s="79"/>
      <c r="CF17" s="79"/>
      <c r="CG17" s="79"/>
      <c r="CH17" s="79"/>
      <c r="CI17" s="79"/>
      <c r="CJ17" s="79"/>
      <c r="CK17" s="79"/>
      <c r="CL17" s="79"/>
      <c r="CM17" s="79"/>
      <c r="CN17" s="79"/>
      <c r="CO17" s="79"/>
      <c r="CP17" s="69">
        <f>SUM(CD17:CO17)</f>
        <v>0</v>
      </c>
      <c r="CQ17" s="81">
        <f t="shared" si="7"/>
        <v>0</v>
      </c>
      <c r="CR17" s="79"/>
      <c r="CS17" s="79"/>
      <c r="CT17" s="79"/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80">
        <f t="shared" si="8"/>
        <v>0</v>
      </c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X17" s="79"/>
      <c r="DY17" s="79"/>
      <c r="DZ17" s="79"/>
      <c r="EA17" s="80">
        <f t="shared" si="9"/>
        <v>0</v>
      </c>
      <c r="EB17" s="79"/>
      <c r="EC17" s="79"/>
      <c r="ED17" s="79"/>
      <c r="EE17" s="79"/>
      <c r="EF17" s="79"/>
      <c r="EG17" s="79"/>
      <c r="EH17" s="79"/>
      <c r="EI17" s="79"/>
      <c r="EJ17" s="79"/>
      <c r="EK17" s="79"/>
      <c r="EL17" s="79"/>
      <c r="EM17" s="79"/>
      <c r="EN17" s="79"/>
      <c r="EO17" s="79"/>
      <c r="EP17" s="79"/>
      <c r="EQ17" s="79"/>
      <c r="ER17" s="79"/>
      <c r="ES17" s="69">
        <f t="shared" si="10"/>
        <v>0</v>
      </c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150">
        <f t="shared" si="11"/>
        <v>0</v>
      </c>
      <c r="FM17" s="158"/>
      <c r="FN17" s="79"/>
      <c r="FO17" s="79"/>
      <c r="FP17" s="79"/>
      <c r="FQ17" s="79"/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/>
      <c r="GC17" s="79"/>
      <c r="GD17" s="79"/>
      <c r="GE17" s="159">
        <f t="shared" si="12"/>
        <v>0</v>
      </c>
      <c r="GF17" s="302"/>
      <c r="GG17" s="68"/>
      <c r="GH17" s="68"/>
      <c r="GI17" s="68"/>
      <c r="GJ17" s="68"/>
      <c r="GK17" s="68"/>
      <c r="GL17" s="68"/>
      <c r="GM17" s="68"/>
      <c r="GN17" s="68"/>
      <c r="GO17" s="68"/>
      <c r="GP17" s="68"/>
      <c r="GQ17" s="68"/>
      <c r="GR17" s="68"/>
      <c r="GS17" s="68"/>
      <c r="GT17" s="68"/>
      <c r="GU17" s="68"/>
      <c r="GV17" s="68"/>
      <c r="GW17" s="89"/>
      <c r="GX17" s="159">
        <f t="shared" si="13"/>
        <v>0</v>
      </c>
      <c r="GY17" s="82">
        <f>(CQ17+GX17)-(coal!EA16+coal!EB16+coal!EE16+coal!EF16)</f>
        <v>-8078.3999999999978</v>
      </c>
      <c r="GZ17" s="82">
        <f>DI17+FL17-coal!BD16-coal!BP16</f>
        <v>0</v>
      </c>
      <c r="HA17" s="30"/>
    </row>
    <row r="18" spans="2:210" s="31" customFormat="1" ht="11.15" customHeight="1">
      <c r="B18" s="72">
        <f t="shared" si="14"/>
        <v>45149</v>
      </c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69">
        <f t="shared" si="0"/>
        <v>0</v>
      </c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80">
        <f t="shared" si="18"/>
        <v>0</v>
      </c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69">
        <f t="shared" si="15"/>
        <v>0</v>
      </c>
      <c r="AO18" s="79"/>
      <c r="AP18" s="79"/>
      <c r="AQ18" s="79"/>
      <c r="AR18" s="79"/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69">
        <f t="shared" si="19"/>
        <v>0</v>
      </c>
      <c r="BD18" s="73"/>
      <c r="BE18" s="68"/>
      <c r="BF18" s="68"/>
      <c r="BG18" s="68"/>
      <c r="BH18" s="68"/>
      <c r="BI18" s="68"/>
      <c r="BJ18" s="68"/>
      <c r="BK18" s="68"/>
      <c r="BL18" s="68"/>
      <c r="BM18" s="89"/>
      <c r="BN18" s="69">
        <f t="shared" si="20"/>
        <v>0</v>
      </c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69">
        <f t="shared" si="16"/>
        <v>0</v>
      </c>
      <c r="CD18" s="79"/>
      <c r="CE18" s="79"/>
      <c r="CF18" s="79"/>
      <c r="CG18" s="79"/>
      <c r="CH18" s="79"/>
      <c r="CI18" s="79"/>
      <c r="CJ18" s="79"/>
      <c r="CK18" s="79"/>
      <c r="CL18" s="79"/>
      <c r="CM18" s="79"/>
      <c r="CN18" s="79"/>
      <c r="CO18" s="79"/>
      <c r="CP18" s="69">
        <f>SUM(CD18:CO18)</f>
        <v>0</v>
      </c>
      <c r="CQ18" s="81">
        <f t="shared" si="7"/>
        <v>0</v>
      </c>
      <c r="CR18" s="79"/>
      <c r="CS18" s="79"/>
      <c r="CT18" s="79"/>
      <c r="CU18" s="79"/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80">
        <f t="shared" si="8"/>
        <v>0</v>
      </c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X18" s="79"/>
      <c r="DY18" s="79"/>
      <c r="DZ18" s="79"/>
      <c r="EA18" s="80">
        <f t="shared" si="9"/>
        <v>0</v>
      </c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/>
      <c r="EM18" s="79"/>
      <c r="EN18" s="79"/>
      <c r="EO18" s="79"/>
      <c r="EP18" s="79"/>
      <c r="EQ18" s="79"/>
      <c r="ER18" s="79"/>
      <c r="ES18" s="69">
        <f t="shared" si="10"/>
        <v>0</v>
      </c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150">
        <f t="shared" si="11"/>
        <v>0</v>
      </c>
      <c r="FM18" s="158"/>
      <c r="FN18" s="79"/>
      <c r="FO18" s="79"/>
      <c r="FP18" s="79"/>
      <c r="FQ18" s="79"/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/>
      <c r="GD18" s="79"/>
      <c r="GE18" s="159">
        <f t="shared" si="12"/>
        <v>0</v>
      </c>
      <c r="GF18" s="302"/>
      <c r="GG18" s="68"/>
      <c r="GH18" s="68"/>
      <c r="GI18" s="68"/>
      <c r="GJ18" s="68"/>
      <c r="GK18" s="68"/>
      <c r="GL18" s="68"/>
      <c r="GM18" s="68"/>
      <c r="GN18" s="68"/>
      <c r="GO18" s="68"/>
      <c r="GP18" s="68"/>
      <c r="GQ18" s="68"/>
      <c r="GR18" s="68"/>
      <c r="GS18" s="68"/>
      <c r="GT18" s="68"/>
      <c r="GU18" s="68"/>
      <c r="GV18" s="68"/>
      <c r="GW18" s="89"/>
      <c r="GX18" s="159">
        <f t="shared" si="13"/>
        <v>0</v>
      </c>
      <c r="GY18" s="82">
        <f>(CQ18+GX18)-(coal!EA17+coal!EB17+coal!EE17+coal!EF17)</f>
        <v>-10813.6</v>
      </c>
      <c r="GZ18" s="82">
        <f>DI18+FL18-coal!BD17-coal!BP17</f>
        <v>0</v>
      </c>
      <c r="HA18" s="30"/>
    </row>
    <row r="19" spans="2:210" s="31" customFormat="1" ht="11.15" customHeight="1">
      <c r="B19" s="72">
        <f t="shared" si="14"/>
        <v>45150</v>
      </c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69">
        <f t="shared" si="0"/>
        <v>0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80">
        <f t="shared" si="18"/>
        <v>0</v>
      </c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69">
        <f t="shared" si="15"/>
        <v>0</v>
      </c>
      <c r="AO19" s="79"/>
      <c r="AP19" s="79"/>
      <c r="AQ19" s="79"/>
      <c r="AR19" s="79"/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69">
        <f t="shared" si="19"/>
        <v>0</v>
      </c>
      <c r="BD19" s="73"/>
      <c r="BE19" s="68"/>
      <c r="BF19" s="68"/>
      <c r="BG19" s="68"/>
      <c r="BH19" s="68"/>
      <c r="BI19" s="68"/>
      <c r="BJ19" s="68"/>
      <c r="BK19" s="68"/>
      <c r="BL19" s="68"/>
      <c r="BM19" s="89"/>
      <c r="BN19" s="69">
        <f t="shared" si="20"/>
        <v>0</v>
      </c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69">
        <f t="shared" si="16"/>
        <v>0</v>
      </c>
      <c r="CD19" s="79"/>
      <c r="CE19" s="79"/>
      <c r="CF19" s="79"/>
      <c r="CG19" s="79"/>
      <c r="CH19" s="79"/>
      <c r="CI19" s="79"/>
      <c r="CJ19" s="79"/>
      <c r="CK19" s="79"/>
      <c r="CL19" s="79"/>
      <c r="CM19" s="79"/>
      <c r="CN19" s="79"/>
      <c r="CO19" s="79"/>
      <c r="CP19" s="69">
        <f>SUM(CD19:CO19)</f>
        <v>0</v>
      </c>
      <c r="CQ19" s="81">
        <f t="shared" si="7"/>
        <v>0</v>
      </c>
      <c r="CR19" s="79"/>
      <c r="CS19" s="79"/>
      <c r="CT19" s="79"/>
      <c r="CU19" s="79"/>
      <c r="CV19" s="79"/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80">
        <f t="shared" si="8"/>
        <v>0</v>
      </c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X19" s="79"/>
      <c r="DY19" s="79"/>
      <c r="DZ19" s="79"/>
      <c r="EA19" s="80">
        <f t="shared" si="9"/>
        <v>0</v>
      </c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/>
      <c r="EN19" s="79"/>
      <c r="EO19" s="79"/>
      <c r="EP19" s="79"/>
      <c r="EQ19" s="79"/>
      <c r="ER19" s="79"/>
      <c r="ES19" s="69">
        <f t="shared" si="10"/>
        <v>0</v>
      </c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150">
        <f t="shared" si="11"/>
        <v>0</v>
      </c>
      <c r="FM19" s="158"/>
      <c r="FN19" s="79"/>
      <c r="FO19" s="79"/>
      <c r="FP19" s="79"/>
      <c r="FQ19" s="79"/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/>
      <c r="GE19" s="159">
        <f t="shared" si="12"/>
        <v>0</v>
      </c>
      <c r="GF19" s="302"/>
      <c r="GG19" s="68"/>
      <c r="GH19" s="68"/>
      <c r="GI19" s="68"/>
      <c r="GJ19" s="68"/>
      <c r="GK19" s="68"/>
      <c r="GL19" s="68"/>
      <c r="GM19" s="68"/>
      <c r="GN19" s="68"/>
      <c r="GO19" s="68"/>
      <c r="GP19" s="68"/>
      <c r="GQ19" s="68"/>
      <c r="GR19" s="68"/>
      <c r="GS19" s="68"/>
      <c r="GT19" s="68"/>
      <c r="GU19" s="68"/>
      <c r="GV19" s="68"/>
      <c r="GW19" s="89"/>
      <c r="GX19" s="159">
        <f t="shared" si="13"/>
        <v>0</v>
      </c>
      <c r="GY19" s="82">
        <f>(CQ19+GX19)-(coal!EA18+coal!EB18+coal!EE18+coal!EF18)</f>
        <v>-10973.700000000004</v>
      </c>
      <c r="GZ19" s="82">
        <f>DI19+FL19-coal!BD18-coal!BP18</f>
        <v>0</v>
      </c>
      <c r="HA19" s="30"/>
    </row>
    <row r="20" spans="2:210" s="31" customFormat="1" ht="11.15" customHeight="1">
      <c r="B20" s="72">
        <f t="shared" si="14"/>
        <v>45151</v>
      </c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69">
        <f t="shared" si="0"/>
        <v>0</v>
      </c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80">
        <f t="shared" si="18"/>
        <v>0</v>
      </c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69">
        <f t="shared" si="15"/>
        <v>0</v>
      </c>
      <c r="AO20" s="79"/>
      <c r="AP20" s="79"/>
      <c r="AQ20" s="79"/>
      <c r="AR20" s="79"/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69">
        <f t="shared" si="19"/>
        <v>0</v>
      </c>
      <c r="BD20" s="73"/>
      <c r="BE20" s="68"/>
      <c r="BF20" s="68"/>
      <c r="BG20" s="68"/>
      <c r="BH20" s="68"/>
      <c r="BI20" s="68"/>
      <c r="BJ20" s="68"/>
      <c r="BK20" s="68"/>
      <c r="BL20" s="68"/>
      <c r="BM20" s="89"/>
      <c r="BN20" s="69">
        <f t="shared" si="20"/>
        <v>0</v>
      </c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69">
        <f t="shared" si="16"/>
        <v>0</v>
      </c>
      <c r="CD20" s="79"/>
      <c r="CE20" s="79"/>
      <c r="CF20" s="79"/>
      <c r="CG20" s="79"/>
      <c r="CH20" s="79"/>
      <c r="CI20" s="79"/>
      <c r="CJ20" s="79"/>
      <c r="CK20" s="79"/>
      <c r="CL20" s="79"/>
      <c r="CM20" s="79"/>
      <c r="CN20" s="79"/>
      <c r="CO20" s="79"/>
      <c r="CP20" s="69">
        <f t="shared" si="17"/>
        <v>0</v>
      </c>
      <c r="CQ20" s="81">
        <f t="shared" si="7"/>
        <v>0</v>
      </c>
      <c r="CR20" s="79"/>
      <c r="CS20" s="79"/>
      <c r="CT20" s="79"/>
      <c r="CU20" s="79"/>
      <c r="CV20" s="79"/>
      <c r="CW20" s="79"/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80">
        <f t="shared" si="8"/>
        <v>0</v>
      </c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X20" s="79"/>
      <c r="DY20" s="79"/>
      <c r="DZ20" s="79"/>
      <c r="EA20" s="80">
        <f t="shared" si="9"/>
        <v>0</v>
      </c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/>
      <c r="EO20" s="79"/>
      <c r="EP20" s="79"/>
      <c r="EQ20" s="79"/>
      <c r="ER20" s="79"/>
      <c r="ES20" s="69">
        <f t="shared" si="10"/>
        <v>0</v>
      </c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150">
        <f t="shared" si="11"/>
        <v>0</v>
      </c>
      <c r="FM20" s="158"/>
      <c r="FN20" s="79"/>
      <c r="FO20" s="79"/>
      <c r="FP20" s="79"/>
      <c r="FQ20" s="79"/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159">
        <f t="shared" si="12"/>
        <v>0</v>
      </c>
      <c r="GF20" s="302"/>
      <c r="GG20" s="68"/>
      <c r="GH20" s="68"/>
      <c r="GI20" s="68"/>
      <c r="GJ20" s="68"/>
      <c r="GK20" s="68"/>
      <c r="GL20" s="68"/>
      <c r="GM20" s="68"/>
      <c r="GN20" s="68"/>
      <c r="GO20" s="68"/>
      <c r="GP20" s="68"/>
      <c r="GQ20" s="68"/>
      <c r="GR20" s="68"/>
      <c r="GS20" s="68"/>
      <c r="GT20" s="68"/>
      <c r="GU20" s="68"/>
      <c r="GV20" s="68"/>
      <c r="GW20" s="89"/>
      <c r="GX20" s="159">
        <f t="shared" si="13"/>
        <v>0</v>
      </c>
      <c r="GY20" s="82">
        <f>(CQ20+GX20)-(coal!EA19+coal!EB19+coal!EE19+coal!EF19)</f>
        <v>-14028.300000000001</v>
      </c>
      <c r="GZ20" s="82">
        <f>DI20+FL20-coal!BD19-coal!BP19</f>
        <v>0</v>
      </c>
      <c r="HA20" s="30"/>
    </row>
    <row r="21" spans="2:210" s="31" customFormat="1" ht="11.15" customHeight="1">
      <c r="B21" s="72">
        <f t="shared" si="14"/>
        <v>45152</v>
      </c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69">
        <f t="shared" si="0"/>
        <v>0</v>
      </c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80">
        <f t="shared" si="18"/>
        <v>0</v>
      </c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69">
        <f t="shared" si="15"/>
        <v>0</v>
      </c>
      <c r="AO21" s="79"/>
      <c r="AP21" s="79"/>
      <c r="AQ21" s="79"/>
      <c r="AR21" s="79"/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69">
        <f t="shared" si="19"/>
        <v>0</v>
      </c>
      <c r="BD21" s="73"/>
      <c r="BE21" s="68"/>
      <c r="BF21" s="68"/>
      <c r="BG21" s="68"/>
      <c r="BH21" s="68"/>
      <c r="BI21" s="68"/>
      <c r="BJ21" s="68"/>
      <c r="BK21" s="68"/>
      <c r="BL21" s="68"/>
      <c r="BM21" s="89"/>
      <c r="BN21" s="69">
        <f t="shared" si="20"/>
        <v>0</v>
      </c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69">
        <f t="shared" si="16"/>
        <v>0</v>
      </c>
      <c r="CD21" s="79"/>
      <c r="CE21" s="79"/>
      <c r="CF21" s="79"/>
      <c r="CG21" s="79"/>
      <c r="CH21" s="79"/>
      <c r="CI21" s="79"/>
      <c r="CJ21" s="79"/>
      <c r="CK21" s="79"/>
      <c r="CL21" s="79"/>
      <c r="CM21" s="79"/>
      <c r="CN21" s="79"/>
      <c r="CO21" s="79"/>
      <c r="CP21" s="69">
        <f t="shared" si="17"/>
        <v>0</v>
      </c>
      <c r="CQ21" s="81">
        <f t="shared" si="7"/>
        <v>0</v>
      </c>
      <c r="CR21" s="79"/>
      <c r="CS21" s="79"/>
      <c r="CT21" s="79"/>
      <c r="CU21" s="79"/>
      <c r="CV21" s="79"/>
      <c r="CW21" s="79"/>
      <c r="CX21" s="79"/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80">
        <f t="shared" si="8"/>
        <v>0</v>
      </c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X21" s="79"/>
      <c r="DY21" s="79"/>
      <c r="DZ21" s="79"/>
      <c r="EA21" s="80">
        <f t="shared" si="9"/>
        <v>0</v>
      </c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/>
      <c r="EP21" s="79"/>
      <c r="EQ21" s="79"/>
      <c r="ER21" s="79"/>
      <c r="ES21" s="69">
        <f t="shared" si="10"/>
        <v>0</v>
      </c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150">
        <f t="shared" si="11"/>
        <v>0</v>
      </c>
      <c r="FM21" s="158"/>
      <c r="FN21" s="79"/>
      <c r="FO21" s="79"/>
      <c r="FP21" s="79"/>
      <c r="FQ21" s="79"/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159">
        <f t="shared" si="12"/>
        <v>0</v>
      </c>
      <c r="GF21" s="302"/>
      <c r="GG21" s="68"/>
      <c r="GH21" s="68"/>
      <c r="GI21" s="68"/>
      <c r="GJ21" s="68"/>
      <c r="GK21" s="68"/>
      <c r="GL21" s="68"/>
      <c r="GM21" s="68"/>
      <c r="GN21" s="68"/>
      <c r="GO21" s="68"/>
      <c r="GP21" s="68"/>
      <c r="GQ21" s="68"/>
      <c r="GR21" s="68"/>
      <c r="GS21" s="68"/>
      <c r="GT21" s="68"/>
      <c r="GU21" s="68"/>
      <c r="GV21" s="68"/>
      <c r="GW21" s="89"/>
      <c r="GX21" s="159">
        <f t="shared" si="13"/>
        <v>0</v>
      </c>
      <c r="GY21" s="82">
        <f>(CQ21+GX21)-(coal!EA20+coal!EB20+coal!EE20+coal!EF20)</f>
        <v>-11355.6</v>
      </c>
      <c r="GZ21" s="82">
        <f>DI21+FL21-coal!BD20-coal!BP20</f>
        <v>0</v>
      </c>
      <c r="HA21" s="30"/>
    </row>
    <row r="22" spans="2:210" s="31" customFormat="1" ht="11.15" customHeight="1">
      <c r="B22" s="72">
        <f t="shared" si="14"/>
        <v>45153</v>
      </c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69">
        <f t="shared" si="0"/>
        <v>0</v>
      </c>
      <c r="O22" s="79"/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80">
        <f t="shared" si="18"/>
        <v>0</v>
      </c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69">
        <f t="shared" si="15"/>
        <v>0</v>
      </c>
      <c r="AO22" s="79"/>
      <c r="AP22" s="79"/>
      <c r="AQ22" s="79"/>
      <c r="AR22" s="79"/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69">
        <f t="shared" si="19"/>
        <v>0</v>
      </c>
      <c r="BD22" s="73"/>
      <c r="BE22" s="68"/>
      <c r="BF22" s="68"/>
      <c r="BG22" s="68"/>
      <c r="BH22" s="68"/>
      <c r="BI22" s="68"/>
      <c r="BJ22" s="68"/>
      <c r="BK22" s="68"/>
      <c r="BL22" s="68"/>
      <c r="BM22" s="89"/>
      <c r="BN22" s="69">
        <f t="shared" si="20"/>
        <v>0</v>
      </c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69">
        <f t="shared" si="16"/>
        <v>0</v>
      </c>
      <c r="CD22" s="79"/>
      <c r="CE22" s="79"/>
      <c r="CF22" s="79"/>
      <c r="CG22" s="79"/>
      <c r="CH22" s="79"/>
      <c r="CI22" s="79"/>
      <c r="CJ22" s="79"/>
      <c r="CK22" s="79"/>
      <c r="CL22" s="79"/>
      <c r="CM22" s="79"/>
      <c r="CN22" s="79"/>
      <c r="CO22" s="79"/>
      <c r="CP22" s="69">
        <f t="shared" si="17"/>
        <v>0</v>
      </c>
      <c r="CQ22" s="81">
        <f t="shared" si="7"/>
        <v>0</v>
      </c>
      <c r="CR22" s="79"/>
      <c r="CS22" s="79"/>
      <c r="CT22" s="79"/>
      <c r="CU22" s="79"/>
      <c r="CV22" s="79"/>
      <c r="CW22" s="79"/>
      <c r="CX22" s="79"/>
      <c r="CY22" s="79"/>
      <c r="CZ22" s="79"/>
      <c r="DA22" s="79"/>
      <c r="DB22" s="79"/>
      <c r="DC22" s="79"/>
      <c r="DD22" s="79"/>
      <c r="DE22" s="79"/>
      <c r="DF22" s="79"/>
      <c r="DG22" s="79"/>
      <c r="DH22" s="79"/>
      <c r="DI22" s="80">
        <f t="shared" si="8"/>
        <v>0</v>
      </c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X22" s="79"/>
      <c r="DY22" s="79"/>
      <c r="DZ22" s="79"/>
      <c r="EA22" s="80">
        <f t="shared" si="9"/>
        <v>0</v>
      </c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/>
      <c r="EQ22" s="79"/>
      <c r="ER22" s="79"/>
      <c r="ES22" s="69">
        <f t="shared" si="10"/>
        <v>0</v>
      </c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150">
        <f t="shared" si="11"/>
        <v>0</v>
      </c>
      <c r="FM22" s="158"/>
      <c r="FN22" s="79"/>
      <c r="FO22" s="79"/>
      <c r="FP22" s="79"/>
      <c r="FQ22" s="79"/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159">
        <f t="shared" si="12"/>
        <v>0</v>
      </c>
      <c r="GF22" s="302"/>
      <c r="GG22" s="68"/>
      <c r="GH22" s="68"/>
      <c r="GI22" s="68"/>
      <c r="GJ22" s="68"/>
      <c r="GK22" s="68"/>
      <c r="GL22" s="68"/>
      <c r="GM22" s="68"/>
      <c r="GN22" s="68"/>
      <c r="GO22" s="68"/>
      <c r="GP22" s="68"/>
      <c r="GQ22" s="68"/>
      <c r="GR22" s="68"/>
      <c r="GS22" s="68"/>
      <c r="GT22" s="68"/>
      <c r="GU22" s="68"/>
      <c r="GV22" s="68"/>
      <c r="GW22" s="89"/>
      <c r="GX22" s="159">
        <f t="shared" si="13"/>
        <v>0</v>
      </c>
      <c r="GY22" s="82">
        <f>(CQ22+GX22)-(coal!EA21+coal!EB21+coal!EE21+coal!EF21)</f>
        <v>-8839.0000000000018</v>
      </c>
      <c r="GZ22" s="82">
        <f>DI22+FL22-coal!BD21-coal!BP21</f>
        <v>0</v>
      </c>
      <c r="HA22" s="30"/>
    </row>
    <row r="23" spans="2:210" s="31" customFormat="1" ht="11.15" customHeight="1">
      <c r="B23" s="72">
        <f t="shared" si="14"/>
        <v>45154</v>
      </c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69">
        <f t="shared" si="0"/>
        <v>0</v>
      </c>
      <c r="O23" s="79"/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80">
        <f>SUM(O23:Z23)</f>
        <v>0</v>
      </c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69">
        <f t="shared" si="15"/>
        <v>0</v>
      </c>
      <c r="AO23" s="79"/>
      <c r="AP23" s="79"/>
      <c r="AQ23" s="79"/>
      <c r="AR23" s="79"/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69">
        <f t="shared" si="19"/>
        <v>0</v>
      </c>
      <c r="BD23" s="73"/>
      <c r="BE23" s="68"/>
      <c r="BF23" s="68"/>
      <c r="BG23" s="68"/>
      <c r="BH23" s="68"/>
      <c r="BI23" s="68"/>
      <c r="BJ23" s="68"/>
      <c r="BK23" s="68"/>
      <c r="BL23" s="68"/>
      <c r="BM23" s="89"/>
      <c r="BN23" s="69">
        <f t="shared" si="20"/>
        <v>0</v>
      </c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69">
        <f t="shared" si="16"/>
        <v>0</v>
      </c>
      <c r="CD23" s="79"/>
      <c r="CE23" s="79"/>
      <c r="CF23" s="79"/>
      <c r="CG23" s="79"/>
      <c r="CH23" s="79"/>
      <c r="CI23" s="79"/>
      <c r="CJ23" s="79"/>
      <c r="CK23" s="79"/>
      <c r="CL23" s="79"/>
      <c r="CM23" s="79"/>
      <c r="CN23" s="79"/>
      <c r="CO23" s="79"/>
      <c r="CP23" s="69">
        <f t="shared" si="17"/>
        <v>0</v>
      </c>
      <c r="CQ23" s="81">
        <f t="shared" si="7"/>
        <v>0</v>
      </c>
      <c r="CR23" s="79"/>
      <c r="CS23" s="79"/>
      <c r="CT23" s="79"/>
      <c r="CU23" s="79"/>
      <c r="CV23" s="79"/>
      <c r="CW23" s="79"/>
      <c r="CX23" s="79"/>
      <c r="CY23" s="79"/>
      <c r="CZ23" s="79"/>
      <c r="DA23" s="79"/>
      <c r="DB23" s="79"/>
      <c r="DC23" s="79"/>
      <c r="DD23" s="79"/>
      <c r="DE23" s="79"/>
      <c r="DF23" s="79"/>
      <c r="DG23" s="79"/>
      <c r="DH23" s="79"/>
      <c r="DI23" s="80">
        <f t="shared" si="8"/>
        <v>0</v>
      </c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X23" s="79"/>
      <c r="DY23" s="79"/>
      <c r="DZ23" s="79"/>
      <c r="EA23" s="80">
        <f t="shared" si="9"/>
        <v>0</v>
      </c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/>
      <c r="ER23" s="79"/>
      <c r="ES23" s="69">
        <f t="shared" si="10"/>
        <v>0</v>
      </c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150">
        <f t="shared" si="11"/>
        <v>0</v>
      </c>
      <c r="FM23" s="158"/>
      <c r="FN23" s="79"/>
      <c r="FO23" s="79"/>
      <c r="FP23" s="79"/>
      <c r="FQ23" s="79"/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159">
        <f t="shared" si="12"/>
        <v>0</v>
      </c>
      <c r="GF23" s="302"/>
      <c r="GG23" s="68"/>
      <c r="GH23" s="68"/>
      <c r="GI23" s="68"/>
      <c r="GJ23" s="68"/>
      <c r="GK23" s="68"/>
      <c r="GL23" s="68"/>
      <c r="GM23" s="68"/>
      <c r="GN23" s="68"/>
      <c r="GO23" s="68"/>
      <c r="GP23" s="68"/>
      <c r="GQ23" s="68"/>
      <c r="GR23" s="68"/>
      <c r="GS23" s="68"/>
      <c r="GT23" s="68"/>
      <c r="GU23" s="68"/>
      <c r="GV23" s="68"/>
      <c r="GW23" s="89"/>
      <c r="GX23" s="159">
        <f t="shared" si="13"/>
        <v>0</v>
      </c>
      <c r="GY23" s="82">
        <f>(CQ23+GX23)-(coal!EA22+coal!EB22+coal!EE22+coal!EF22)</f>
        <v>-8365.2000000000007</v>
      </c>
      <c r="GZ23" s="82">
        <f>DI23+FL23-coal!BD22-coal!BP22</f>
        <v>0</v>
      </c>
      <c r="HA23" s="30"/>
    </row>
    <row r="24" spans="2:210" s="31" customFormat="1" ht="11.15" customHeight="1">
      <c r="B24" s="72">
        <f t="shared" si="14"/>
        <v>45155</v>
      </c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69">
        <f t="shared" si="0"/>
        <v>0</v>
      </c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80">
        <f>SUM(O24:Z24)</f>
        <v>0</v>
      </c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69">
        <f>SUM(AB24:AM24)</f>
        <v>0</v>
      </c>
      <c r="AO24" s="79"/>
      <c r="AP24" s="79"/>
      <c r="AQ24" s="79"/>
      <c r="AR24" s="79"/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69">
        <f>SUM(AO24:BB24)</f>
        <v>0</v>
      </c>
      <c r="BD24" s="73"/>
      <c r="BE24" s="68"/>
      <c r="BF24" s="68"/>
      <c r="BG24" s="68"/>
      <c r="BH24" s="68"/>
      <c r="BI24" s="68"/>
      <c r="BJ24" s="68"/>
      <c r="BK24" s="68"/>
      <c r="BL24" s="68"/>
      <c r="BM24" s="89"/>
      <c r="BN24" s="69">
        <f>SUM(BD24:BM24)</f>
        <v>0</v>
      </c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69">
        <f t="shared" si="16"/>
        <v>0</v>
      </c>
      <c r="CD24" s="79"/>
      <c r="CE24" s="79"/>
      <c r="CF24" s="79"/>
      <c r="CG24" s="79"/>
      <c r="CH24" s="79"/>
      <c r="CI24" s="79"/>
      <c r="CJ24" s="79"/>
      <c r="CK24" s="79"/>
      <c r="CL24" s="79"/>
      <c r="CM24" s="79"/>
      <c r="CN24" s="79"/>
      <c r="CO24" s="79"/>
      <c r="CP24" s="69">
        <f>SUM(CD24:CO24)</f>
        <v>0</v>
      </c>
      <c r="CQ24" s="81">
        <f t="shared" si="7"/>
        <v>0</v>
      </c>
      <c r="CR24" s="79"/>
      <c r="CS24" s="79"/>
      <c r="CT24" s="79"/>
      <c r="CU24" s="79"/>
      <c r="CV24" s="79"/>
      <c r="CW24" s="79"/>
      <c r="CX24" s="79"/>
      <c r="CY24" s="79"/>
      <c r="CZ24" s="79"/>
      <c r="DA24" s="79"/>
      <c r="DB24" s="79"/>
      <c r="DC24" s="79"/>
      <c r="DD24" s="79"/>
      <c r="DE24" s="79"/>
      <c r="DF24" s="79"/>
      <c r="DG24" s="79"/>
      <c r="DH24" s="79"/>
      <c r="DI24" s="80">
        <f t="shared" si="8"/>
        <v>0</v>
      </c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X24" s="79"/>
      <c r="DY24" s="79"/>
      <c r="DZ24" s="79"/>
      <c r="EA24" s="80">
        <f>SUM(DJ24:DZ24)</f>
        <v>0</v>
      </c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/>
      <c r="ES24" s="69">
        <f>SUM(EB24:ER24)</f>
        <v>0</v>
      </c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150">
        <f>SUM(ET24:FK24)</f>
        <v>0</v>
      </c>
      <c r="FM24" s="158"/>
      <c r="FN24" s="79"/>
      <c r="FO24" s="79"/>
      <c r="FP24" s="79"/>
      <c r="FQ24" s="79"/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159">
        <f>SUM(FM24:GD24)</f>
        <v>0</v>
      </c>
      <c r="GF24" s="302"/>
      <c r="GG24" s="68"/>
      <c r="GH24" s="68"/>
      <c r="GI24" s="68"/>
      <c r="GJ24" s="68"/>
      <c r="GK24" s="68"/>
      <c r="GL24" s="68"/>
      <c r="GM24" s="68"/>
      <c r="GN24" s="68"/>
      <c r="GO24" s="68"/>
      <c r="GP24" s="68"/>
      <c r="GQ24" s="68"/>
      <c r="GR24" s="68"/>
      <c r="GS24" s="68"/>
      <c r="GT24" s="68"/>
      <c r="GU24" s="68"/>
      <c r="GV24" s="68"/>
      <c r="GW24" s="89"/>
      <c r="GX24" s="159">
        <f t="shared" si="13"/>
        <v>0</v>
      </c>
      <c r="GY24" s="82">
        <f>(CQ24+GX24)-(coal!EA23+coal!EB23+coal!EE23+coal!EF23)</f>
        <v>0</v>
      </c>
      <c r="GZ24" s="82">
        <f>DI24+FL24-coal!BD23-coal!BP23</f>
        <v>0</v>
      </c>
      <c r="HA24" s="30"/>
    </row>
    <row r="25" spans="2:210" s="31" customFormat="1" ht="11.15" customHeight="1">
      <c r="B25" s="72">
        <f t="shared" si="14"/>
        <v>45156</v>
      </c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69">
        <f t="shared" si="0"/>
        <v>0</v>
      </c>
      <c r="O25" s="79"/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80">
        <f>SUM(O25:Z25)</f>
        <v>0</v>
      </c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69">
        <f>SUM(AB25:AM25)</f>
        <v>0</v>
      </c>
      <c r="AO25" s="79"/>
      <c r="AP25" s="79"/>
      <c r="AQ25" s="79"/>
      <c r="AR25" s="79"/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69">
        <f>SUM(AO25:BB25)</f>
        <v>0</v>
      </c>
      <c r="BD25" s="73"/>
      <c r="BE25" s="68"/>
      <c r="BF25" s="68"/>
      <c r="BG25" s="68"/>
      <c r="BH25" s="68"/>
      <c r="BI25" s="68"/>
      <c r="BJ25" s="68"/>
      <c r="BK25" s="68"/>
      <c r="BL25" s="68"/>
      <c r="BM25" s="89"/>
      <c r="BN25" s="69">
        <f>SUM(BD25:BM25)</f>
        <v>0</v>
      </c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69">
        <f t="shared" si="16"/>
        <v>0</v>
      </c>
      <c r="CD25" s="79"/>
      <c r="CE25" s="79"/>
      <c r="CF25" s="79"/>
      <c r="CG25" s="79"/>
      <c r="CH25" s="79"/>
      <c r="CI25" s="79"/>
      <c r="CJ25" s="79"/>
      <c r="CK25" s="79"/>
      <c r="CL25" s="79"/>
      <c r="CM25" s="79"/>
      <c r="CN25" s="79"/>
      <c r="CO25" s="79"/>
      <c r="CP25" s="69">
        <f>SUM(CD25:CO25)</f>
        <v>0</v>
      </c>
      <c r="CQ25" s="81">
        <f t="shared" si="7"/>
        <v>0</v>
      </c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/>
      <c r="DC25" s="79"/>
      <c r="DD25" s="79"/>
      <c r="DE25" s="79"/>
      <c r="DF25" s="79"/>
      <c r="DG25" s="79"/>
      <c r="DH25" s="79"/>
      <c r="DI25" s="80">
        <f t="shared" si="8"/>
        <v>0</v>
      </c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X25" s="79"/>
      <c r="DY25" s="79"/>
      <c r="DZ25" s="79"/>
      <c r="EA25" s="80">
        <f>SUM(DJ25:DZ25)</f>
        <v>0</v>
      </c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69">
        <f>SUM(EB25:ER25)</f>
        <v>0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150">
        <f>SUM(ET25:FK25)</f>
        <v>0</v>
      </c>
      <c r="FM25" s="158"/>
      <c r="FN25" s="79"/>
      <c r="FO25" s="79"/>
      <c r="FP25" s="79"/>
      <c r="FQ25" s="79"/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159">
        <f>SUM(FM25:GD25)</f>
        <v>0</v>
      </c>
      <c r="GF25" s="302"/>
      <c r="GG25" s="68"/>
      <c r="GH25" s="68"/>
      <c r="GI25" s="68"/>
      <c r="GJ25" s="68"/>
      <c r="GK25" s="68"/>
      <c r="GL25" s="68"/>
      <c r="GM25" s="68"/>
      <c r="GN25" s="68"/>
      <c r="GO25" s="68"/>
      <c r="GP25" s="68"/>
      <c r="GQ25" s="68"/>
      <c r="GR25" s="68"/>
      <c r="GS25" s="68"/>
      <c r="GT25" s="68"/>
      <c r="GU25" s="68"/>
      <c r="GV25" s="68"/>
      <c r="GW25" s="89"/>
      <c r="GX25" s="159">
        <f t="shared" si="13"/>
        <v>0</v>
      </c>
      <c r="GY25" s="82">
        <f>(CQ25+GX25)-(coal!EA24+coal!EB24+coal!EE24+coal!EF24)</f>
        <v>-10848.599999999999</v>
      </c>
      <c r="GZ25" s="82">
        <f>DI25+FL25-coal!BD24-coal!BP24</f>
        <v>0</v>
      </c>
      <c r="HA25" s="30"/>
    </row>
    <row r="26" spans="2:210" s="31" customFormat="1" ht="11.15" customHeight="1">
      <c r="B26" s="72">
        <f t="shared" si="14"/>
        <v>45157</v>
      </c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69">
        <f t="shared" si="0"/>
        <v>0</v>
      </c>
      <c r="O26" s="79"/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80">
        <f t="shared" si="18"/>
        <v>0</v>
      </c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69">
        <f t="shared" si="15"/>
        <v>0</v>
      </c>
      <c r="AO26" s="79"/>
      <c r="AP26" s="79"/>
      <c r="AQ26" s="79"/>
      <c r="AR26" s="79"/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69">
        <f>SUM(AO26:BB26)</f>
        <v>0</v>
      </c>
      <c r="BD26" s="73"/>
      <c r="BE26" s="68"/>
      <c r="BF26" s="68"/>
      <c r="BG26" s="68"/>
      <c r="BH26" s="68"/>
      <c r="BI26" s="68"/>
      <c r="BJ26" s="68"/>
      <c r="BK26" s="68"/>
      <c r="BL26" s="68"/>
      <c r="BM26" s="89"/>
      <c r="BN26" s="69">
        <f t="shared" si="20"/>
        <v>0</v>
      </c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69">
        <f t="shared" si="16"/>
        <v>0</v>
      </c>
      <c r="CD26" s="79"/>
      <c r="CE26" s="79"/>
      <c r="CF26" s="79"/>
      <c r="CG26" s="79"/>
      <c r="CH26" s="79"/>
      <c r="CI26" s="79"/>
      <c r="CJ26" s="79"/>
      <c r="CK26" s="79"/>
      <c r="CL26" s="79"/>
      <c r="CM26" s="79"/>
      <c r="CN26" s="79"/>
      <c r="CO26" s="79"/>
      <c r="CP26" s="69">
        <f t="shared" si="17"/>
        <v>0</v>
      </c>
      <c r="CQ26" s="81">
        <f t="shared" si="7"/>
        <v>0</v>
      </c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/>
      <c r="DD26" s="79"/>
      <c r="DE26" s="79"/>
      <c r="DF26" s="79"/>
      <c r="DG26" s="79"/>
      <c r="DH26" s="79"/>
      <c r="DI26" s="80">
        <f t="shared" si="8"/>
        <v>0</v>
      </c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X26" s="79"/>
      <c r="DY26" s="79"/>
      <c r="DZ26" s="79"/>
      <c r="EA26" s="80">
        <f t="shared" si="9"/>
        <v>0</v>
      </c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69">
        <f t="shared" si="10"/>
        <v>0</v>
      </c>
      <c r="ET26" s="79"/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150">
        <f t="shared" si="11"/>
        <v>0</v>
      </c>
      <c r="FM26" s="158"/>
      <c r="FN26" s="79"/>
      <c r="FO26" s="79"/>
      <c r="FP26" s="79"/>
      <c r="FQ26" s="79"/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159">
        <f t="shared" si="12"/>
        <v>0</v>
      </c>
      <c r="GF26" s="302"/>
      <c r="GG26" s="68"/>
      <c r="GH26" s="68"/>
      <c r="GI26" s="68"/>
      <c r="GJ26" s="68"/>
      <c r="GK26" s="68"/>
      <c r="GL26" s="68"/>
      <c r="GM26" s="68"/>
      <c r="GN26" s="68"/>
      <c r="GO26" s="68"/>
      <c r="GP26" s="68"/>
      <c r="GQ26" s="68"/>
      <c r="GR26" s="68"/>
      <c r="GS26" s="68"/>
      <c r="GT26" s="68"/>
      <c r="GU26" s="68"/>
      <c r="GV26" s="68"/>
      <c r="GW26" s="89"/>
      <c r="GX26" s="159">
        <f t="shared" si="13"/>
        <v>0</v>
      </c>
      <c r="GY26" s="82">
        <f>(CQ26+GX26)-(coal!EA25+coal!EB25+coal!EE25+coal!EF25)</f>
        <v>-13726.100000000004</v>
      </c>
      <c r="GZ26" s="82">
        <f>DI26+FL26-coal!BD25-coal!BP25</f>
        <v>0</v>
      </c>
      <c r="HA26" s="30"/>
    </row>
    <row r="27" spans="2:210" s="31" customFormat="1" ht="11.15" customHeight="1">
      <c r="B27" s="72">
        <f t="shared" si="14"/>
        <v>45158</v>
      </c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69">
        <f t="shared" si="0"/>
        <v>0</v>
      </c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80">
        <f t="shared" si="18"/>
        <v>0</v>
      </c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69">
        <f t="shared" si="15"/>
        <v>0</v>
      </c>
      <c r="AO27" s="79"/>
      <c r="AP27" s="79"/>
      <c r="AQ27" s="79"/>
      <c r="AR27" s="79"/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69">
        <f t="shared" si="19"/>
        <v>0</v>
      </c>
      <c r="BD27" s="73"/>
      <c r="BE27" s="68"/>
      <c r="BF27" s="68"/>
      <c r="BG27" s="68"/>
      <c r="BH27" s="68"/>
      <c r="BI27" s="68"/>
      <c r="BJ27" s="68"/>
      <c r="BK27" s="68"/>
      <c r="BL27" s="68"/>
      <c r="BM27" s="89"/>
      <c r="BN27" s="69">
        <f t="shared" si="20"/>
        <v>0</v>
      </c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69">
        <f t="shared" si="16"/>
        <v>0</v>
      </c>
      <c r="CD27" s="79"/>
      <c r="CE27" s="79"/>
      <c r="CF27" s="79"/>
      <c r="CG27" s="79"/>
      <c r="CH27" s="79"/>
      <c r="CI27" s="79"/>
      <c r="CJ27" s="79"/>
      <c r="CK27" s="79"/>
      <c r="CL27" s="79"/>
      <c r="CM27" s="79"/>
      <c r="CN27" s="79"/>
      <c r="CO27" s="79"/>
      <c r="CP27" s="69">
        <f>SUM(CD27:CO27)</f>
        <v>0</v>
      </c>
      <c r="CQ27" s="81">
        <f t="shared" si="7"/>
        <v>0</v>
      </c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/>
      <c r="DE27" s="79"/>
      <c r="DF27" s="79"/>
      <c r="DG27" s="79"/>
      <c r="DH27" s="79"/>
      <c r="DI27" s="80">
        <f t="shared" si="8"/>
        <v>0</v>
      </c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X27" s="79"/>
      <c r="DY27" s="79"/>
      <c r="DZ27" s="79"/>
      <c r="EA27" s="80">
        <f t="shared" si="9"/>
        <v>0</v>
      </c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69">
        <f t="shared" si="10"/>
        <v>0</v>
      </c>
      <c r="ET27" s="79"/>
      <c r="EU27" s="79"/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150">
        <f t="shared" si="11"/>
        <v>0</v>
      </c>
      <c r="FM27" s="158"/>
      <c r="FN27" s="79"/>
      <c r="FO27" s="79"/>
      <c r="FP27" s="79"/>
      <c r="FQ27" s="79"/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159">
        <f t="shared" si="12"/>
        <v>0</v>
      </c>
      <c r="GF27" s="302"/>
      <c r="GG27" s="68"/>
      <c r="GH27" s="68"/>
      <c r="GI27" s="68"/>
      <c r="GJ27" s="68"/>
      <c r="GK27" s="68"/>
      <c r="GL27" s="68"/>
      <c r="GM27" s="68"/>
      <c r="GN27" s="68"/>
      <c r="GO27" s="68"/>
      <c r="GP27" s="68"/>
      <c r="GQ27" s="68"/>
      <c r="GR27" s="68"/>
      <c r="GS27" s="68"/>
      <c r="GT27" s="68"/>
      <c r="GU27" s="68"/>
      <c r="GV27" s="68"/>
      <c r="GW27" s="89"/>
      <c r="GX27" s="159">
        <f t="shared" si="13"/>
        <v>0</v>
      </c>
      <c r="GY27" s="82">
        <f>(CQ27+GX27)-(coal!EA26+coal!EB26+coal!EE26+coal!EF26)</f>
        <v>0</v>
      </c>
      <c r="GZ27" s="82">
        <f>DI27+FL27-coal!BD26-coal!BP26</f>
        <v>0</v>
      </c>
      <c r="HA27" s="30"/>
      <c r="HB27" s="181"/>
    </row>
    <row r="28" spans="2:210" s="31" customFormat="1" ht="11.15" customHeight="1">
      <c r="B28" s="72">
        <f t="shared" si="14"/>
        <v>45159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69">
        <f t="shared" si="0"/>
        <v>0</v>
      </c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80">
        <f>SUM(O28:Z28)</f>
        <v>0</v>
      </c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69">
        <f>SUM(AB28:AM28)</f>
        <v>0</v>
      </c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69">
        <f t="shared" si="19"/>
        <v>0</v>
      </c>
      <c r="BD28" s="73"/>
      <c r="BE28" s="68"/>
      <c r="BF28" s="68"/>
      <c r="BG28" s="68"/>
      <c r="BH28" s="68"/>
      <c r="BI28" s="68"/>
      <c r="BJ28" s="68"/>
      <c r="BK28" s="68"/>
      <c r="BL28" s="68"/>
      <c r="BM28" s="89"/>
      <c r="BN28" s="69">
        <f t="shared" si="20"/>
        <v>0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69">
        <f t="shared" si="16"/>
        <v>0</v>
      </c>
      <c r="CD28" s="79"/>
      <c r="CE28" s="79"/>
      <c r="CF28" s="79"/>
      <c r="CG28" s="79"/>
      <c r="CH28" s="79"/>
      <c r="CI28" s="79"/>
      <c r="CJ28" s="79"/>
      <c r="CK28" s="79"/>
      <c r="CL28" s="79"/>
      <c r="CM28" s="79"/>
      <c r="CN28" s="79"/>
      <c r="CO28" s="79"/>
      <c r="CP28" s="69">
        <f>SUM(CD28:CO28)</f>
        <v>0</v>
      </c>
      <c r="CQ28" s="81">
        <f t="shared" si="7"/>
        <v>0</v>
      </c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/>
      <c r="DF28" s="79"/>
      <c r="DG28" s="79"/>
      <c r="DH28" s="79"/>
      <c r="DI28" s="80">
        <f t="shared" si="8"/>
        <v>0</v>
      </c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X28" s="79"/>
      <c r="DY28" s="79"/>
      <c r="DZ28" s="79"/>
      <c r="EA28" s="80">
        <f t="shared" si="9"/>
        <v>0</v>
      </c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69">
        <f t="shared" si="10"/>
        <v>0</v>
      </c>
      <c r="ET28" s="79"/>
      <c r="EU28" s="79"/>
      <c r="EV28" s="79"/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150">
        <f t="shared" si="11"/>
        <v>0</v>
      </c>
      <c r="FM28" s="158"/>
      <c r="FN28" s="79"/>
      <c r="FO28" s="79"/>
      <c r="FP28" s="79"/>
      <c r="FQ28" s="79"/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159">
        <f t="shared" si="12"/>
        <v>0</v>
      </c>
      <c r="GF28" s="302"/>
      <c r="GG28" s="68"/>
      <c r="GH28" s="68"/>
      <c r="GI28" s="68"/>
      <c r="GJ28" s="68"/>
      <c r="GK28" s="68"/>
      <c r="GL28" s="68"/>
      <c r="GM28" s="68"/>
      <c r="GN28" s="68"/>
      <c r="GO28" s="68"/>
      <c r="GP28" s="68"/>
      <c r="GQ28" s="68"/>
      <c r="GR28" s="68"/>
      <c r="GS28" s="68"/>
      <c r="GT28" s="68"/>
      <c r="GU28" s="68"/>
      <c r="GV28" s="68"/>
      <c r="GW28" s="89"/>
      <c r="GX28" s="159">
        <f t="shared" si="13"/>
        <v>0</v>
      </c>
      <c r="GY28" s="82">
        <f>(CQ28+GX28)-(coal!EA27+coal!EB27+coal!EE27+coal!EF27)</f>
        <v>-12269.4</v>
      </c>
      <c r="GZ28" s="82">
        <f>DI28+FL28-coal!BD27-coal!BP27</f>
        <v>0</v>
      </c>
      <c r="HA28" s="30"/>
      <c r="HB28" s="181"/>
    </row>
    <row r="29" spans="2:210" s="31" customFormat="1" ht="11.15" customHeight="1">
      <c r="B29" s="72">
        <f t="shared" si="14"/>
        <v>45160</v>
      </c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69">
        <f t="shared" si="0"/>
        <v>0</v>
      </c>
      <c r="O29" s="79"/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80">
        <f>SUM(O29:Z29)</f>
        <v>0</v>
      </c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69">
        <f>SUM(AB29:AM29)</f>
        <v>0</v>
      </c>
      <c r="AO29" s="79"/>
      <c r="AP29" s="79"/>
      <c r="AQ29" s="79"/>
      <c r="AR29" s="79"/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69">
        <f>SUM(AO29:BB29)</f>
        <v>0</v>
      </c>
      <c r="BD29" s="73"/>
      <c r="BE29" s="68"/>
      <c r="BF29" s="68"/>
      <c r="BG29" s="68"/>
      <c r="BH29" s="68"/>
      <c r="BI29" s="68"/>
      <c r="BJ29" s="68"/>
      <c r="BK29" s="68"/>
      <c r="BL29" s="68"/>
      <c r="BM29" s="89"/>
      <c r="BN29" s="69">
        <f>SUM(BD29:BM29)</f>
        <v>0</v>
      </c>
      <c r="BO29" s="79"/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69">
        <f t="shared" si="16"/>
        <v>0</v>
      </c>
      <c r="CD29" s="79"/>
      <c r="CE29" s="79"/>
      <c r="CF29" s="79"/>
      <c r="CG29" s="79"/>
      <c r="CH29" s="79"/>
      <c r="CI29" s="79"/>
      <c r="CJ29" s="79"/>
      <c r="CK29" s="79"/>
      <c r="CL29" s="79"/>
      <c r="CM29" s="79"/>
      <c r="CN29" s="79"/>
      <c r="CO29" s="79"/>
      <c r="CP29" s="69">
        <f>SUM(CD29:CO29)</f>
        <v>0</v>
      </c>
      <c r="CQ29" s="81">
        <f t="shared" si="7"/>
        <v>0</v>
      </c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/>
      <c r="DG29" s="79"/>
      <c r="DH29" s="79"/>
      <c r="DI29" s="80">
        <f t="shared" si="8"/>
        <v>0</v>
      </c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X29" s="79"/>
      <c r="DY29" s="79"/>
      <c r="DZ29" s="79"/>
      <c r="EA29" s="80">
        <f t="shared" si="9"/>
        <v>0</v>
      </c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69">
        <f t="shared" si="10"/>
        <v>0</v>
      </c>
      <c r="ET29" s="79"/>
      <c r="EU29" s="79"/>
      <c r="EV29" s="79"/>
      <c r="EW29" s="79"/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150">
        <f t="shared" si="11"/>
        <v>0</v>
      </c>
      <c r="FM29" s="158"/>
      <c r="FN29" s="79"/>
      <c r="FO29" s="79"/>
      <c r="FP29" s="79"/>
      <c r="FQ29" s="79"/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159">
        <f t="shared" si="12"/>
        <v>0</v>
      </c>
      <c r="GF29" s="302"/>
      <c r="GG29" s="68"/>
      <c r="GH29" s="68"/>
      <c r="GI29" s="68"/>
      <c r="GJ29" s="68"/>
      <c r="GK29" s="68"/>
      <c r="GL29" s="68"/>
      <c r="GM29" s="68"/>
      <c r="GN29" s="68"/>
      <c r="GO29" s="68"/>
      <c r="GP29" s="68"/>
      <c r="GQ29" s="68"/>
      <c r="GR29" s="68"/>
      <c r="GS29" s="68"/>
      <c r="GT29" s="68"/>
      <c r="GU29" s="68"/>
      <c r="GV29" s="68"/>
      <c r="GW29" s="89"/>
      <c r="GX29" s="159">
        <f t="shared" si="13"/>
        <v>0</v>
      </c>
      <c r="GY29" s="82">
        <f>(CQ29+GX29)-(coal!EA28+coal!EB28+coal!EE28+coal!EF28)</f>
        <v>-9830.2999999999993</v>
      </c>
      <c r="GZ29" s="82">
        <f>DI29+FL29-coal!BD28-coal!BP28</f>
        <v>0</v>
      </c>
      <c r="HA29" s="30"/>
    </row>
    <row r="30" spans="2:210" s="31" customFormat="1" ht="11.15" customHeight="1">
      <c r="B30" s="72">
        <f t="shared" si="14"/>
        <v>45161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69">
        <f t="shared" si="0"/>
        <v>0</v>
      </c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80">
        <f>SUM(O30:Z30)</f>
        <v>0</v>
      </c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69">
        <f>SUM(AB30:AM30)</f>
        <v>0</v>
      </c>
      <c r="AO30" s="79"/>
      <c r="AP30" s="79"/>
      <c r="AQ30" s="79"/>
      <c r="AR30" s="79"/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69">
        <f>SUM(AO30:BB30)</f>
        <v>0</v>
      </c>
      <c r="BD30" s="73"/>
      <c r="BE30" s="68"/>
      <c r="BF30" s="68"/>
      <c r="BG30" s="68"/>
      <c r="BH30" s="68"/>
      <c r="BI30" s="68"/>
      <c r="BJ30" s="68"/>
      <c r="BK30" s="68"/>
      <c r="BL30" s="68"/>
      <c r="BM30" s="89"/>
      <c r="BN30" s="69">
        <f t="shared" si="20"/>
        <v>0</v>
      </c>
      <c r="BO30" s="79"/>
      <c r="BP30" s="79"/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69">
        <f t="shared" si="16"/>
        <v>0</v>
      </c>
      <c r="CD30" s="79"/>
      <c r="CE30" s="79"/>
      <c r="CF30" s="79"/>
      <c r="CG30" s="79"/>
      <c r="CH30" s="79"/>
      <c r="CI30" s="79"/>
      <c r="CJ30" s="79"/>
      <c r="CK30" s="79"/>
      <c r="CL30" s="79"/>
      <c r="CM30" s="79"/>
      <c r="CN30" s="79"/>
      <c r="CO30" s="79"/>
      <c r="CP30" s="69">
        <f>SUM(CD30:CO30)</f>
        <v>0</v>
      </c>
      <c r="CQ30" s="81">
        <f t="shared" si="7"/>
        <v>0</v>
      </c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/>
      <c r="DH30" s="79"/>
      <c r="DI30" s="80">
        <f t="shared" si="8"/>
        <v>0</v>
      </c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X30" s="79"/>
      <c r="DY30" s="79"/>
      <c r="DZ30" s="79"/>
      <c r="EA30" s="80">
        <f t="shared" si="9"/>
        <v>0</v>
      </c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69">
        <f t="shared" si="10"/>
        <v>0</v>
      </c>
      <c r="ET30" s="79"/>
      <c r="EU30" s="79"/>
      <c r="EV30" s="79"/>
      <c r="EW30" s="79"/>
      <c r="EX30" s="79"/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150">
        <f t="shared" si="11"/>
        <v>0</v>
      </c>
      <c r="FM30" s="158"/>
      <c r="FN30" s="79"/>
      <c r="FO30" s="79"/>
      <c r="FP30" s="79"/>
      <c r="FQ30" s="79"/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159">
        <f t="shared" si="12"/>
        <v>0</v>
      </c>
      <c r="GF30" s="302"/>
      <c r="GG30" s="68"/>
      <c r="GH30" s="68"/>
      <c r="GI30" s="68"/>
      <c r="GJ30" s="68"/>
      <c r="GK30" s="68"/>
      <c r="GL30" s="68"/>
      <c r="GM30" s="68"/>
      <c r="GN30" s="68"/>
      <c r="GO30" s="68"/>
      <c r="GP30" s="68"/>
      <c r="GQ30" s="68"/>
      <c r="GR30" s="68"/>
      <c r="GS30" s="68"/>
      <c r="GT30" s="68"/>
      <c r="GU30" s="68"/>
      <c r="GV30" s="68"/>
      <c r="GW30" s="89"/>
      <c r="GX30" s="159">
        <f t="shared" si="13"/>
        <v>0</v>
      </c>
      <c r="GY30" s="82">
        <f>(CQ30+GX30)-(coal!EA29+coal!EB29+coal!EE29+coal!EF29)</f>
        <v>-7872.3999999999987</v>
      </c>
      <c r="GZ30" s="82">
        <f>DI30+FL30-coal!BD29-coal!BP29</f>
        <v>0</v>
      </c>
      <c r="HA30" s="30"/>
    </row>
    <row r="31" spans="2:210" s="31" customFormat="1" ht="11.15" customHeight="1">
      <c r="B31" s="72">
        <f t="shared" si="14"/>
        <v>45162</v>
      </c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69">
        <f t="shared" si="0"/>
        <v>0</v>
      </c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80">
        <f>SUM(O31:Z31)</f>
        <v>0</v>
      </c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69">
        <f>SUM(AB31:AM31)</f>
        <v>0</v>
      </c>
      <c r="AO31" s="79"/>
      <c r="AP31" s="79"/>
      <c r="AQ31" s="79"/>
      <c r="AR31" s="79"/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69">
        <f>SUM(AO31:BB31)</f>
        <v>0</v>
      </c>
      <c r="BD31" s="73"/>
      <c r="BE31" s="68"/>
      <c r="BF31" s="68"/>
      <c r="BG31" s="68"/>
      <c r="BH31" s="68"/>
      <c r="BI31" s="68"/>
      <c r="BJ31" s="68"/>
      <c r="BK31" s="68"/>
      <c r="BL31" s="68"/>
      <c r="BM31" s="89"/>
      <c r="BN31" s="69">
        <f>SUM(BD31:BM31)</f>
        <v>0</v>
      </c>
      <c r="BO31" s="79"/>
      <c r="BP31" s="79"/>
      <c r="BQ31" s="79"/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69">
        <f>SUM(BO31:CB31)</f>
        <v>0</v>
      </c>
      <c r="CD31" s="79"/>
      <c r="CE31" s="79"/>
      <c r="CF31" s="79"/>
      <c r="CG31" s="79"/>
      <c r="CH31" s="79"/>
      <c r="CI31" s="79"/>
      <c r="CJ31" s="79"/>
      <c r="CK31" s="79"/>
      <c r="CL31" s="79"/>
      <c r="CM31" s="79"/>
      <c r="CN31" s="79"/>
      <c r="CO31" s="79"/>
      <c r="CP31" s="69">
        <f t="shared" si="17"/>
        <v>0</v>
      </c>
      <c r="CQ31" s="81">
        <f t="shared" si="7"/>
        <v>0</v>
      </c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/>
      <c r="DI31" s="80">
        <f t="shared" si="8"/>
        <v>0</v>
      </c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X31" s="79"/>
      <c r="DY31" s="79"/>
      <c r="DZ31" s="79"/>
      <c r="EA31" s="80">
        <f t="shared" si="9"/>
        <v>0</v>
      </c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69">
        <f t="shared" si="10"/>
        <v>0</v>
      </c>
      <c r="ET31" s="79"/>
      <c r="EU31" s="79"/>
      <c r="EV31" s="79"/>
      <c r="EW31" s="79"/>
      <c r="EX31" s="79"/>
      <c r="EY31" s="79"/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150">
        <f t="shared" si="11"/>
        <v>0</v>
      </c>
      <c r="FM31" s="158"/>
      <c r="FN31" s="79"/>
      <c r="FO31" s="79"/>
      <c r="FP31" s="79"/>
      <c r="FQ31" s="79"/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159">
        <f t="shared" si="12"/>
        <v>0</v>
      </c>
      <c r="GF31" s="302"/>
      <c r="GG31" s="68"/>
      <c r="GH31" s="68"/>
      <c r="GI31" s="68"/>
      <c r="GJ31" s="68"/>
      <c r="GK31" s="68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89"/>
      <c r="GX31" s="159">
        <f t="shared" si="13"/>
        <v>0</v>
      </c>
      <c r="GY31" s="82">
        <f>(CQ31+GX31)-(coal!EA30+coal!EB30+coal!EE30+coal!EF30)</f>
        <v>-9803.7000000000025</v>
      </c>
      <c r="GZ31" s="82">
        <f>DI31+FL31-coal!BD30-coal!BP30</f>
        <v>0</v>
      </c>
      <c r="HA31" s="30"/>
    </row>
    <row r="32" spans="2:210" s="31" customFormat="1" ht="11.15" customHeight="1">
      <c r="B32" s="72">
        <f t="shared" si="14"/>
        <v>45163</v>
      </c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69">
        <f t="shared" si="0"/>
        <v>0</v>
      </c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80">
        <f t="shared" si="18"/>
        <v>0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69">
        <f t="shared" si="15"/>
        <v>0</v>
      </c>
      <c r="AO32" s="79"/>
      <c r="AP32" s="79"/>
      <c r="AQ32" s="79"/>
      <c r="AR32" s="79"/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69">
        <f t="shared" si="19"/>
        <v>0</v>
      </c>
      <c r="BD32" s="73"/>
      <c r="BE32" s="68"/>
      <c r="BF32" s="68"/>
      <c r="BG32" s="68"/>
      <c r="BH32" s="68"/>
      <c r="BI32" s="68"/>
      <c r="BJ32" s="68"/>
      <c r="BK32" s="68"/>
      <c r="BL32" s="68"/>
      <c r="BM32" s="89"/>
      <c r="BN32" s="69">
        <f t="shared" si="20"/>
        <v>0</v>
      </c>
      <c r="BO32" s="79"/>
      <c r="BP32" s="79"/>
      <c r="BQ32" s="79"/>
      <c r="BR32" s="79"/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69">
        <f t="shared" si="16"/>
        <v>0</v>
      </c>
      <c r="CD32" s="79"/>
      <c r="CE32" s="79"/>
      <c r="CF32" s="79"/>
      <c r="CG32" s="79"/>
      <c r="CH32" s="79"/>
      <c r="CI32" s="79"/>
      <c r="CJ32" s="79"/>
      <c r="CK32" s="79"/>
      <c r="CL32" s="79"/>
      <c r="CM32" s="79"/>
      <c r="CN32" s="79"/>
      <c r="CO32" s="79"/>
      <c r="CP32" s="69">
        <f t="shared" si="17"/>
        <v>0</v>
      </c>
      <c r="CQ32" s="81">
        <f t="shared" si="7"/>
        <v>0</v>
      </c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80">
        <f t="shared" si="8"/>
        <v>0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X32" s="79"/>
      <c r="DY32" s="79"/>
      <c r="DZ32" s="79"/>
      <c r="EA32" s="80">
        <f>SUM(DJ32:DZ32)</f>
        <v>0</v>
      </c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69">
        <f t="shared" si="10"/>
        <v>0</v>
      </c>
      <c r="ET32" s="79"/>
      <c r="EU32" s="79"/>
      <c r="EV32" s="79"/>
      <c r="EW32" s="79"/>
      <c r="EX32" s="79"/>
      <c r="EY32" s="79"/>
      <c r="EZ32" s="79"/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150">
        <f t="shared" si="11"/>
        <v>0</v>
      </c>
      <c r="FM32" s="158"/>
      <c r="FN32" s="79"/>
      <c r="FO32" s="79"/>
      <c r="FP32" s="79"/>
      <c r="FQ32" s="79"/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159">
        <f t="shared" si="12"/>
        <v>0</v>
      </c>
      <c r="GF32" s="302"/>
      <c r="GG32" s="68"/>
      <c r="GH32" s="68"/>
      <c r="GI32" s="68"/>
      <c r="GJ32" s="68"/>
      <c r="GK32" s="68"/>
      <c r="GL32" s="68"/>
      <c r="GM32" s="68"/>
      <c r="GN32" s="68"/>
      <c r="GO32" s="68"/>
      <c r="GP32" s="68"/>
      <c r="GQ32" s="68"/>
      <c r="GR32" s="68"/>
      <c r="GS32" s="68"/>
      <c r="GT32" s="68"/>
      <c r="GU32" s="68"/>
      <c r="GV32" s="68"/>
      <c r="GW32" s="89"/>
      <c r="GX32" s="159">
        <f t="shared" si="13"/>
        <v>0</v>
      </c>
      <c r="GY32" s="82">
        <f>(CQ32+GX32)-(coal!EA31+coal!EB31+coal!EE31+coal!EF31)</f>
        <v>-8131.800000000002</v>
      </c>
      <c r="GZ32" s="82">
        <f>DI32+FL32-coal!BD31-coal!BP31</f>
        <v>0</v>
      </c>
      <c r="HA32" s="30"/>
    </row>
    <row r="33" spans="2:256" s="31" customFormat="1" ht="11.15" customHeight="1">
      <c r="B33" s="72">
        <f>B32+1</f>
        <v>45164</v>
      </c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69">
        <f t="shared" si="0"/>
        <v>0</v>
      </c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80">
        <f t="shared" si="18"/>
        <v>0</v>
      </c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69">
        <f t="shared" si="15"/>
        <v>0</v>
      </c>
      <c r="AO33" s="79"/>
      <c r="AP33" s="79"/>
      <c r="AQ33" s="79"/>
      <c r="AR33" s="79"/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69">
        <f>SUM(AO33:BB33)</f>
        <v>0</v>
      </c>
      <c r="BD33" s="73"/>
      <c r="BE33" s="68"/>
      <c r="BF33" s="68"/>
      <c r="BG33" s="68"/>
      <c r="BH33" s="68"/>
      <c r="BI33" s="68"/>
      <c r="BJ33" s="68"/>
      <c r="BK33" s="68"/>
      <c r="BL33" s="68"/>
      <c r="BM33" s="89"/>
      <c r="BN33" s="69">
        <f>SUM(BD33:BM33)</f>
        <v>0</v>
      </c>
      <c r="BO33" s="79"/>
      <c r="BP33" s="79"/>
      <c r="BQ33" s="79"/>
      <c r="BR33" s="79"/>
      <c r="BS33" s="79"/>
      <c r="BT33" s="79"/>
      <c r="BU33" s="79"/>
      <c r="BV33" s="79"/>
      <c r="BW33" s="79"/>
      <c r="BX33" s="79"/>
      <c r="BY33" s="79"/>
      <c r="BZ33" s="79"/>
      <c r="CA33" s="79"/>
      <c r="CB33" s="79"/>
      <c r="CC33" s="69">
        <f>SUM(BO33:CB33)</f>
        <v>0</v>
      </c>
      <c r="CD33" s="79"/>
      <c r="CE33" s="79"/>
      <c r="CF33" s="79"/>
      <c r="CG33" s="79"/>
      <c r="CH33" s="79"/>
      <c r="CI33" s="79"/>
      <c r="CJ33" s="79"/>
      <c r="CK33" s="79"/>
      <c r="CL33" s="79"/>
      <c r="CM33" s="79"/>
      <c r="CN33" s="79"/>
      <c r="CO33" s="79"/>
      <c r="CP33" s="69">
        <f>SUM(CD33:CO33)</f>
        <v>0</v>
      </c>
      <c r="CQ33" s="81">
        <f t="shared" si="7"/>
        <v>0</v>
      </c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80">
        <f t="shared" si="8"/>
        <v>0</v>
      </c>
      <c r="DJ33" s="79"/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X33" s="79"/>
      <c r="DY33" s="79"/>
      <c r="DZ33" s="79"/>
      <c r="EA33" s="80">
        <f>SUM(DJ33:DZ33)</f>
        <v>0</v>
      </c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69">
        <f>SUM(EB33:ER33)</f>
        <v>0</v>
      </c>
      <c r="ET33" s="79"/>
      <c r="EU33" s="79"/>
      <c r="EV33" s="79"/>
      <c r="EW33" s="79"/>
      <c r="EX33" s="79"/>
      <c r="EY33" s="79"/>
      <c r="EZ33" s="79"/>
      <c r="FA33" s="79"/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150">
        <f t="shared" si="11"/>
        <v>0</v>
      </c>
      <c r="FM33" s="158"/>
      <c r="FN33" s="79"/>
      <c r="FO33" s="79"/>
      <c r="FP33" s="79"/>
      <c r="FQ33" s="79"/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159">
        <f t="shared" si="12"/>
        <v>0</v>
      </c>
      <c r="GF33" s="302"/>
      <c r="GG33" s="68"/>
      <c r="GH33" s="68"/>
      <c r="GI33" s="68"/>
      <c r="GJ33" s="68"/>
      <c r="GK33" s="68"/>
      <c r="GL33" s="68"/>
      <c r="GM33" s="68"/>
      <c r="GN33" s="68"/>
      <c r="GO33" s="68"/>
      <c r="GP33" s="68"/>
      <c r="GQ33" s="68"/>
      <c r="GR33" s="68"/>
      <c r="GS33" s="68"/>
      <c r="GT33" s="68"/>
      <c r="GU33" s="68"/>
      <c r="GV33" s="68"/>
      <c r="GW33" s="89"/>
      <c r="GX33" s="159">
        <f t="shared" si="13"/>
        <v>0</v>
      </c>
      <c r="GY33" s="82">
        <f>(CQ33+GX33)-(coal!EA32+coal!EB32+coal!EE32+coal!EF32)</f>
        <v>0</v>
      </c>
      <c r="GZ33" s="82">
        <f>DI33+FL33-coal!BD32-coal!BP32</f>
        <v>0</v>
      </c>
      <c r="HA33" s="30"/>
    </row>
    <row r="34" spans="2:256" s="31" customFormat="1" ht="11.15" customHeight="1">
      <c r="B34" s="72">
        <f t="shared" si="14"/>
        <v>45165</v>
      </c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69">
        <f t="shared" si="0"/>
        <v>0</v>
      </c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80">
        <f t="shared" si="18"/>
        <v>0</v>
      </c>
      <c r="AB34" s="79"/>
      <c r="AC34" s="79"/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69">
        <f t="shared" si="15"/>
        <v>0</v>
      </c>
      <c r="AO34" s="79"/>
      <c r="AP34" s="79"/>
      <c r="AQ34" s="79"/>
      <c r="AR34" s="79"/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69">
        <f>SUM(AO34:BB34)</f>
        <v>0</v>
      </c>
      <c r="BD34" s="73"/>
      <c r="BE34" s="68"/>
      <c r="BF34" s="68"/>
      <c r="BG34" s="68"/>
      <c r="BH34" s="68"/>
      <c r="BI34" s="68"/>
      <c r="BJ34" s="68"/>
      <c r="BK34" s="68"/>
      <c r="BL34" s="68"/>
      <c r="BM34" s="89"/>
      <c r="BN34" s="69">
        <f>SUM(BD34:BM34)</f>
        <v>0</v>
      </c>
      <c r="BO34" s="79"/>
      <c r="BP34" s="79"/>
      <c r="BQ34" s="79"/>
      <c r="BR34" s="79"/>
      <c r="BS34" s="79"/>
      <c r="BT34" s="79"/>
      <c r="BU34" s="79"/>
      <c r="BV34" s="79"/>
      <c r="BW34" s="79"/>
      <c r="BX34" s="79"/>
      <c r="BY34" s="79"/>
      <c r="BZ34" s="79"/>
      <c r="CA34" s="79"/>
      <c r="CB34" s="79"/>
      <c r="CC34" s="69">
        <f>SUM(BO34:CB34)</f>
        <v>0</v>
      </c>
      <c r="CD34" s="79"/>
      <c r="CE34" s="79"/>
      <c r="CF34" s="79"/>
      <c r="CG34" s="79"/>
      <c r="CH34" s="79"/>
      <c r="CI34" s="79"/>
      <c r="CJ34" s="79"/>
      <c r="CK34" s="79"/>
      <c r="CL34" s="79"/>
      <c r="CM34" s="79"/>
      <c r="CN34" s="79"/>
      <c r="CO34" s="79"/>
      <c r="CP34" s="69">
        <f>SUM(CD34:CO34)</f>
        <v>0</v>
      </c>
      <c r="CQ34" s="81">
        <f t="shared" si="7"/>
        <v>0</v>
      </c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80">
        <f t="shared" si="8"/>
        <v>0</v>
      </c>
      <c r="DJ34" s="79"/>
      <c r="DK34" s="79"/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X34" s="79"/>
      <c r="DY34" s="79"/>
      <c r="DZ34" s="79"/>
      <c r="EA34" s="80">
        <f>SUM(DJ34:DZ34)</f>
        <v>0</v>
      </c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69">
        <f>SUM(EB34:ER34)</f>
        <v>0</v>
      </c>
      <c r="ET34" s="79"/>
      <c r="EU34" s="79"/>
      <c r="EV34" s="79"/>
      <c r="EW34" s="79"/>
      <c r="EX34" s="79"/>
      <c r="EY34" s="79"/>
      <c r="EZ34" s="79"/>
      <c r="FA34" s="79"/>
      <c r="FB34" s="79"/>
      <c r="FC34" s="79"/>
      <c r="FD34" s="79"/>
      <c r="FE34" s="79"/>
      <c r="FF34" s="79"/>
      <c r="FG34" s="79"/>
      <c r="FH34" s="79"/>
      <c r="FI34" s="79"/>
      <c r="FJ34" s="79"/>
      <c r="FK34" s="79"/>
      <c r="FL34" s="150">
        <f>SUM(ET34:FK34)</f>
        <v>0</v>
      </c>
      <c r="FM34" s="158"/>
      <c r="FN34" s="79"/>
      <c r="FO34" s="79"/>
      <c r="FP34" s="79"/>
      <c r="FQ34" s="79"/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159">
        <f>SUM(FM34:GD34)</f>
        <v>0</v>
      </c>
      <c r="GF34" s="302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89"/>
      <c r="GX34" s="159">
        <f t="shared" si="13"/>
        <v>0</v>
      </c>
      <c r="GY34" s="82">
        <f>(CQ34+GX34)-(coal!EA33+coal!EB33+coal!EE33+coal!EF33)</f>
        <v>0</v>
      </c>
      <c r="GZ34" s="82">
        <f>DI34+FL34-coal!BD33-coal!BP33</f>
        <v>0</v>
      </c>
      <c r="HA34" s="30"/>
    </row>
    <row r="35" spans="2:256" s="31" customFormat="1" ht="11.15" customHeight="1">
      <c r="B35" s="72">
        <f t="shared" si="14"/>
        <v>45166</v>
      </c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69">
        <f t="shared" si="0"/>
        <v>0</v>
      </c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80">
        <f t="shared" si="18"/>
        <v>0</v>
      </c>
      <c r="AB35" s="79"/>
      <c r="AC35" s="79"/>
      <c r="AD35" s="79"/>
      <c r="AE35" s="79"/>
      <c r="AF35" s="79"/>
      <c r="AG35" s="79"/>
      <c r="AH35" s="79"/>
      <c r="AI35" s="79"/>
      <c r="AJ35" s="79"/>
      <c r="AK35" s="79"/>
      <c r="AL35" s="79"/>
      <c r="AM35" s="79"/>
      <c r="AN35" s="69">
        <f t="shared" si="15"/>
        <v>0</v>
      </c>
      <c r="AO35" s="79"/>
      <c r="AP35" s="79"/>
      <c r="AQ35" s="79"/>
      <c r="AR35" s="79"/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69">
        <f t="shared" si="19"/>
        <v>0</v>
      </c>
      <c r="BD35" s="73"/>
      <c r="BE35" s="68"/>
      <c r="BF35" s="68"/>
      <c r="BG35" s="68"/>
      <c r="BH35" s="68"/>
      <c r="BI35" s="68"/>
      <c r="BJ35" s="68"/>
      <c r="BK35" s="68"/>
      <c r="BL35" s="68"/>
      <c r="BM35" s="89"/>
      <c r="BN35" s="69">
        <f t="shared" si="20"/>
        <v>0</v>
      </c>
      <c r="BO35" s="79"/>
      <c r="BP35" s="79"/>
      <c r="BQ35" s="79"/>
      <c r="BR35" s="79"/>
      <c r="BS35" s="79"/>
      <c r="BT35" s="79"/>
      <c r="BU35" s="79"/>
      <c r="BV35" s="79"/>
      <c r="BW35" s="79"/>
      <c r="BX35" s="79"/>
      <c r="BY35" s="79"/>
      <c r="BZ35" s="79"/>
      <c r="CA35" s="79"/>
      <c r="CB35" s="79"/>
      <c r="CC35" s="69">
        <f t="shared" si="16"/>
        <v>0</v>
      </c>
      <c r="CD35" s="79"/>
      <c r="CE35" s="79"/>
      <c r="CF35" s="79"/>
      <c r="CG35" s="79"/>
      <c r="CH35" s="79"/>
      <c r="CI35" s="79"/>
      <c r="CJ35" s="79"/>
      <c r="CK35" s="79"/>
      <c r="CL35" s="79"/>
      <c r="CM35" s="79"/>
      <c r="CN35" s="79"/>
      <c r="CO35" s="79"/>
      <c r="CP35" s="69">
        <f t="shared" si="17"/>
        <v>0</v>
      </c>
      <c r="CQ35" s="81">
        <f t="shared" si="7"/>
        <v>0</v>
      </c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80">
        <f t="shared" si="8"/>
        <v>0</v>
      </c>
      <c r="DJ35" s="79"/>
      <c r="DK35" s="79"/>
      <c r="DL35" s="79"/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X35" s="79"/>
      <c r="DY35" s="79"/>
      <c r="DZ35" s="79"/>
      <c r="EA35" s="80">
        <f t="shared" si="9"/>
        <v>0</v>
      </c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69">
        <f t="shared" si="10"/>
        <v>0</v>
      </c>
      <c r="ET35" s="79"/>
      <c r="EU35" s="79"/>
      <c r="EV35" s="79"/>
      <c r="EW35" s="79"/>
      <c r="EX35" s="79"/>
      <c r="EY35" s="79"/>
      <c r="EZ35" s="79"/>
      <c r="FA35" s="79"/>
      <c r="FB35" s="79"/>
      <c r="FC35" s="79"/>
      <c r="FD35" s="79"/>
      <c r="FE35" s="79"/>
      <c r="FF35" s="79"/>
      <c r="FG35" s="79"/>
      <c r="FH35" s="79"/>
      <c r="FI35" s="79"/>
      <c r="FJ35" s="79"/>
      <c r="FK35" s="79"/>
      <c r="FL35" s="150">
        <f t="shared" si="11"/>
        <v>0</v>
      </c>
      <c r="FM35" s="158"/>
      <c r="FN35" s="79"/>
      <c r="FO35" s="79"/>
      <c r="FP35" s="79"/>
      <c r="FQ35" s="79"/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159">
        <f t="shared" si="12"/>
        <v>0</v>
      </c>
      <c r="GF35" s="302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89"/>
      <c r="GX35" s="159">
        <f t="shared" si="13"/>
        <v>0</v>
      </c>
      <c r="GY35" s="82">
        <f>(CQ35+GX35)-(coal!EA34+coal!EB34+coal!EE34+coal!EF34)</f>
        <v>-11546.7</v>
      </c>
      <c r="GZ35" s="82">
        <f>DI35+FL35-coal!BD34-coal!BP34</f>
        <v>0</v>
      </c>
      <c r="HA35" s="30"/>
    </row>
    <row r="36" spans="2:256" s="31" customFormat="1" ht="11.15" customHeight="1">
      <c r="B36" s="72">
        <f t="shared" si="14"/>
        <v>45167</v>
      </c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69">
        <f t="shared" si="0"/>
        <v>0</v>
      </c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80">
        <f t="shared" si="18"/>
        <v>0</v>
      </c>
      <c r="AB36" s="79"/>
      <c r="AC36" s="79"/>
      <c r="AD36" s="79"/>
      <c r="AE36" s="79"/>
      <c r="AF36" s="79"/>
      <c r="AG36" s="79"/>
      <c r="AH36" s="79"/>
      <c r="AI36" s="79"/>
      <c r="AJ36" s="79"/>
      <c r="AK36" s="79"/>
      <c r="AL36" s="79"/>
      <c r="AM36" s="79"/>
      <c r="AN36" s="69">
        <f t="shared" si="15"/>
        <v>0</v>
      </c>
      <c r="AO36" s="79"/>
      <c r="AP36" s="79"/>
      <c r="AQ36" s="79"/>
      <c r="AR36" s="79"/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69">
        <f t="shared" si="19"/>
        <v>0</v>
      </c>
      <c r="BD36" s="73"/>
      <c r="BE36" s="68"/>
      <c r="BF36" s="68"/>
      <c r="BG36" s="68"/>
      <c r="BH36" s="68"/>
      <c r="BI36" s="68"/>
      <c r="BJ36" s="68"/>
      <c r="BK36" s="68"/>
      <c r="BL36" s="68"/>
      <c r="BM36" s="89"/>
      <c r="BN36" s="69">
        <f t="shared" si="20"/>
        <v>0</v>
      </c>
      <c r="BO36" s="79"/>
      <c r="BP36" s="79"/>
      <c r="BQ36" s="79"/>
      <c r="BR36" s="79"/>
      <c r="BS36" s="79"/>
      <c r="BT36" s="79"/>
      <c r="BU36" s="79"/>
      <c r="BV36" s="79"/>
      <c r="BW36" s="79"/>
      <c r="BX36" s="79"/>
      <c r="BY36" s="79"/>
      <c r="BZ36" s="79"/>
      <c r="CA36" s="79"/>
      <c r="CB36" s="79"/>
      <c r="CC36" s="69">
        <f t="shared" si="16"/>
        <v>0</v>
      </c>
      <c r="CD36" s="79"/>
      <c r="CE36" s="79"/>
      <c r="CF36" s="79"/>
      <c r="CG36" s="79"/>
      <c r="CH36" s="79"/>
      <c r="CI36" s="79"/>
      <c r="CJ36" s="79"/>
      <c r="CK36" s="79"/>
      <c r="CL36" s="79"/>
      <c r="CM36" s="79"/>
      <c r="CN36" s="79"/>
      <c r="CO36" s="79"/>
      <c r="CP36" s="69">
        <f t="shared" si="17"/>
        <v>0</v>
      </c>
      <c r="CQ36" s="81">
        <f t="shared" si="7"/>
        <v>0</v>
      </c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80">
        <f t="shared" si="8"/>
        <v>0</v>
      </c>
      <c r="DJ36" s="79"/>
      <c r="DK36" s="79"/>
      <c r="DL36" s="79"/>
      <c r="DM36" s="79"/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X36" s="79"/>
      <c r="DY36" s="79"/>
      <c r="DZ36" s="79"/>
      <c r="EA36" s="80">
        <f t="shared" si="9"/>
        <v>0</v>
      </c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69">
        <f t="shared" si="10"/>
        <v>0</v>
      </c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/>
      <c r="FE36" s="79"/>
      <c r="FF36" s="79"/>
      <c r="FG36" s="79"/>
      <c r="FH36" s="79"/>
      <c r="FI36" s="79"/>
      <c r="FJ36" s="79"/>
      <c r="FK36" s="79"/>
      <c r="FL36" s="150">
        <f t="shared" si="11"/>
        <v>0</v>
      </c>
      <c r="FM36" s="158"/>
      <c r="FN36" s="79"/>
      <c r="FO36" s="79"/>
      <c r="FP36" s="79"/>
      <c r="FQ36" s="79"/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159">
        <f t="shared" si="12"/>
        <v>0</v>
      </c>
      <c r="GF36" s="302"/>
      <c r="GG36" s="68"/>
      <c r="GH36" s="68"/>
      <c r="GI36" s="68"/>
      <c r="GJ36" s="68"/>
      <c r="GK36" s="68"/>
      <c r="GL36" s="68"/>
      <c r="GM36" s="68"/>
      <c r="GN36" s="68"/>
      <c r="GO36" s="68"/>
      <c r="GP36" s="68"/>
      <c r="GQ36" s="68"/>
      <c r="GR36" s="68"/>
      <c r="GS36" s="68"/>
      <c r="GT36" s="68"/>
      <c r="GU36" s="68"/>
      <c r="GV36" s="68"/>
      <c r="GW36" s="89"/>
      <c r="GX36" s="159">
        <f t="shared" si="13"/>
        <v>0</v>
      </c>
      <c r="GY36" s="82">
        <f>(CQ36+GX36)-(coal!EA35+coal!EB35+coal!EE35+coal!EF35)</f>
        <v>0</v>
      </c>
      <c r="GZ36" s="82">
        <f>DI36+FL36-coal!BD35-coal!BP35</f>
        <v>0</v>
      </c>
      <c r="HA36" s="30"/>
    </row>
    <row r="37" spans="2:256" s="31" customFormat="1" ht="11.15" customHeight="1">
      <c r="B37" s="72">
        <f>B36+1</f>
        <v>45168</v>
      </c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69">
        <f t="shared" si="0"/>
        <v>0</v>
      </c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80">
        <f t="shared" si="18"/>
        <v>0</v>
      </c>
      <c r="AB37" s="79"/>
      <c r="AC37" s="79"/>
      <c r="AD37" s="79"/>
      <c r="AE37" s="79"/>
      <c r="AF37" s="79"/>
      <c r="AG37" s="79"/>
      <c r="AH37" s="79"/>
      <c r="AI37" s="79"/>
      <c r="AJ37" s="79"/>
      <c r="AK37" s="79"/>
      <c r="AL37" s="79"/>
      <c r="AM37" s="79"/>
      <c r="AN37" s="69">
        <f t="shared" si="15"/>
        <v>0</v>
      </c>
      <c r="AO37" s="79"/>
      <c r="AP37" s="79"/>
      <c r="AQ37" s="79"/>
      <c r="AR37" s="79"/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69">
        <f>SUM(AO37:BB37)</f>
        <v>0</v>
      </c>
      <c r="BD37" s="73"/>
      <c r="BE37" s="68"/>
      <c r="BF37" s="68"/>
      <c r="BG37" s="68"/>
      <c r="BH37" s="68"/>
      <c r="BI37" s="68"/>
      <c r="BJ37" s="68"/>
      <c r="BK37" s="68"/>
      <c r="BL37" s="68"/>
      <c r="BM37" s="89"/>
      <c r="BN37" s="69">
        <f>SUM(BD37:BM37)</f>
        <v>0</v>
      </c>
      <c r="BO37" s="79"/>
      <c r="BP37" s="79"/>
      <c r="BQ37" s="79"/>
      <c r="BR37" s="79"/>
      <c r="BS37" s="79"/>
      <c r="BT37" s="79"/>
      <c r="BU37" s="79"/>
      <c r="BV37" s="79"/>
      <c r="BW37" s="79"/>
      <c r="BX37" s="79"/>
      <c r="BY37" s="79"/>
      <c r="BZ37" s="79"/>
      <c r="CA37" s="79"/>
      <c r="CB37" s="79"/>
      <c r="CC37" s="69">
        <f>SUM(BO37:CB37)</f>
        <v>0</v>
      </c>
      <c r="CD37" s="79"/>
      <c r="CE37" s="79"/>
      <c r="CF37" s="79"/>
      <c r="CG37" s="79"/>
      <c r="CH37" s="79"/>
      <c r="CI37" s="79"/>
      <c r="CJ37" s="79"/>
      <c r="CK37" s="79"/>
      <c r="CL37" s="79"/>
      <c r="CM37" s="79"/>
      <c r="CN37" s="79"/>
      <c r="CO37" s="79"/>
      <c r="CP37" s="69">
        <f>SUM(CD37:CO37)</f>
        <v>0</v>
      </c>
      <c r="CQ37" s="81">
        <f t="shared" si="7"/>
        <v>0</v>
      </c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80">
        <f t="shared" si="8"/>
        <v>0</v>
      </c>
      <c r="DJ37" s="79"/>
      <c r="DK37" s="79"/>
      <c r="DL37" s="79"/>
      <c r="DM37" s="79"/>
      <c r="DN37" s="79"/>
      <c r="DO37" s="79"/>
      <c r="DP37" s="79"/>
      <c r="DQ37" s="79"/>
      <c r="DR37" s="79"/>
      <c r="DS37" s="79"/>
      <c r="DT37" s="79"/>
      <c r="DU37" s="79"/>
      <c r="DV37" s="79"/>
      <c r="DW37" s="79"/>
      <c r="DX37" s="79"/>
      <c r="DY37" s="79"/>
      <c r="DZ37" s="79"/>
      <c r="EA37" s="80">
        <f>SUM(DJ37:DZ37)</f>
        <v>0</v>
      </c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69">
        <f>SUM(EB37:ER37)</f>
        <v>0</v>
      </c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/>
      <c r="FF37" s="79"/>
      <c r="FG37" s="79"/>
      <c r="FH37" s="79"/>
      <c r="FI37" s="79"/>
      <c r="FJ37" s="79"/>
      <c r="FK37" s="79"/>
      <c r="FL37" s="150">
        <f t="shared" si="11"/>
        <v>0</v>
      </c>
      <c r="FM37" s="158"/>
      <c r="FN37" s="79"/>
      <c r="FO37" s="79"/>
      <c r="FP37" s="79"/>
      <c r="FQ37" s="79"/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159">
        <f t="shared" si="12"/>
        <v>0</v>
      </c>
      <c r="GF37" s="302"/>
      <c r="GG37" s="68"/>
      <c r="GH37" s="68"/>
      <c r="GI37" s="68"/>
      <c r="GJ37" s="68"/>
      <c r="GK37" s="68"/>
      <c r="GL37" s="68"/>
      <c r="GM37" s="68"/>
      <c r="GN37" s="68"/>
      <c r="GO37" s="68"/>
      <c r="GP37" s="68"/>
      <c r="GQ37" s="68"/>
      <c r="GR37" s="68"/>
      <c r="GS37" s="68"/>
      <c r="GT37" s="68"/>
      <c r="GU37" s="68"/>
      <c r="GV37" s="68"/>
      <c r="GW37" s="89"/>
      <c r="GX37" s="159">
        <f t="shared" si="13"/>
        <v>0</v>
      </c>
      <c r="GY37" s="82">
        <f>(CQ37+GX37)-(coal!EA36+coal!EB36+coal!EE36+coal!EF36)</f>
        <v>0</v>
      </c>
      <c r="GZ37" s="82">
        <f>DI37+FL37-coal!BD36-coal!BP36</f>
        <v>0</v>
      </c>
      <c r="HA37" s="30"/>
      <c r="IV37" s="31">
        <v>0</v>
      </c>
    </row>
    <row r="38" spans="2:256" s="31" customFormat="1" ht="11.15" customHeight="1">
      <c r="B38" s="72">
        <f>B37+1</f>
        <v>45169</v>
      </c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69">
        <f t="shared" si="0"/>
        <v>0</v>
      </c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80">
        <f t="shared" si="18"/>
        <v>0</v>
      </c>
      <c r="AB38" s="79"/>
      <c r="AC38" s="79"/>
      <c r="AD38" s="79"/>
      <c r="AE38" s="79"/>
      <c r="AF38" s="79"/>
      <c r="AG38" s="79"/>
      <c r="AH38" s="79"/>
      <c r="AI38" s="79"/>
      <c r="AJ38" s="79"/>
      <c r="AK38" s="79"/>
      <c r="AL38" s="79"/>
      <c r="AM38" s="79"/>
      <c r="AN38" s="69">
        <f t="shared" si="15"/>
        <v>0</v>
      </c>
      <c r="AO38" s="79"/>
      <c r="AP38" s="79"/>
      <c r="AQ38" s="79"/>
      <c r="AR38" s="79"/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69">
        <f>SUM(AO38:BB38)</f>
        <v>0</v>
      </c>
      <c r="BD38" s="73"/>
      <c r="BE38" s="68"/>
      <c r="BF38" s="68"/>
      <c r="BG38" s="68"/>
      <c r="BH38" s="68"/>
      <c r="BI38" s="68"/>
      <c r="BJ38" s="68"/>
      <c r="BK38" s="68"/>
      <c r="BL38" s="68"/>
      <c r="BM38" s="89"/>
      <c r="BN38" s="69">
        <f>SUM(BD38:BM38)</f>
        <v>0</v>
      </c>
      <c r="BO38" s="79"/>
      <c r="BP38" s="79"/>
      <c r="BQ38" s="79"/>
      <c r="BR38" s="79"/>
      <c r="BS38" s="79"/>
      <c r="BT38" s="79"/>
      <c r="BU38" s="79"/>
      <c r="BV38" s="79"/>
      <c r="BW38" s="79"/>
      <c r="BX38" s="79"/>
      <c r="BY38" s="79"/>
      <c r="BZ38" s="79"/>
      <c r="CA38" s="79"/>
      <c r="CB38" s="79"/>
      <c r="CC38" s="69">
        <f>SUM(BO38:CB38)</f>
        <v>0</v>
      </c>
      <c r="CD38" s="79"/>
      <c r="CE38" s="79"/>
      <c r="CF38" s="79"/>
      <c r="CG38" s="79"/>
      <c r="CH38" s="79"/>
      <c r="CI38" s="79"/>
      <c r="CJ38" s="79"/>
      <c r="CK38" s="79"/>
      <c r="CL38" s="79"/>
      <c r="CM38" s="79"/>
      <c r="CN38" s="79"/>
      <c r="CO38" s="79"/>
      <c r="CP38" s="69">
        <f>SUM(CD38:CO38)</f>
        <v>0</v>
      </c>
      <c r="CQ38" s="81">
        <f t="shared" si="7"/>
        <v>0</v>
      </c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80">
        <f t="shared" si="8"/>
        <v>0</v>
      </c>
      <c r="DJ38" s="79"/>
      <c r="DK38" s="79"/>
      <c r="DL38" s="79"/>
      <c r="DM38" s="79"/>
      <c r="DN38" s="79"/>
      <c r="DO38" s="79"/>
      <c r="DP38" s="79"/>
      <c r="DQ38" s="79"/>
      <c r="DR38" s="79"/>
      <c r="DS38" s="79"/>
      <c r="DT38" s="79"/>
      <c r="DU38" s="79"/>
      <c r="DV38" s="79"/>
      <c r="DW38" s="79"/>
      <c r="DX38" s="79"/>
      <c r="DY38" s="79"/>
      <c r="DZ38" s="79"/>
      <c r="EA38" s="80">
        <f>SUM(DJ38:DZ38)</f>
        <v>0</v>
      </c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69">
        <f>SUM(EB38:ER38)</f>
        <v>0</v>
      </c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/>
      <c r="FG38" s="79"/>
      <c r="FH38" s="79"/>
      <c r="FI38" s="79"/>
      <c r="FJ38" s="79"/>
      <c r="FK38" s="79"/>
      <c r="FL38" s="150">
        <f t="shared" si="11"/>
        <v>0</v>
      </c>
      <c r="FM38" s="158"/>
      <c r="FN38" s="79"/>
      <c r="FO38" s="79"/>
      <c r="FP38" s="79"/>
      <c r="FQ38" s="79"/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159">
        <f t="shared" si="12"/>
        <v>0</v>
      </c>
      <c r="GF38" s="306"/>
      <c r="GG38" s="226"/>
      <c r="GH38" s="226"/>
      <c r="GI38" s="226"/>
      <c r="GJ38" s="226"/>
      <c r="GK38" s="226"/>
      <c r="GL38" s="226"/>
      <c r="GM38" s="226"/>
      <c r="GN38" s="226"/>
      <c r="GO38" s="226"/>
      <c r="GP38" s="226"/>
      <c r="GQ38" s="226"/>
      <c r="GR38" s="226"/>
      <c r="GS38" s="226"/>
      <c r="GT38" s="226"/>
      <c r="GU38" s="226"/>
      <c r="GV38" s="226"/>
      <c r="GW38" s="227"/>
      <c r="GX38" s="159">
        <f t="shared" si="13"/>
        <v>0</v>
      </c>
      <c r="GY38" s="82">
        <f>(CQ38+GX38)-(coal!EA37+coal!EB37+coal!EE37+coal!EF37)</f>
        <v>0</v>
      </c>
      <c r="GZ38" s="82">
        <f>DI38+FL38-coal!BD37-coal!BP37</f>
        <v>0</v>
      </c>
      <c r="HA38" s="30"/>
    </row>
    <row r="39" spans="2:256" s="31" customFormat="1" ht="12" thickBot="1">
      <c r="B39" s="83" t="s">
        <v>3</v>
      </c>
      <c r="C39" s="25">
        <f>SUM(C8:C38)</f>
        <v>0</v>
      </c>
      <c r="D39" s="25">
        <f t="shared" ref="D39:AM39" si="21">SUM(D8:D38)</f>
        <v>0</v>
      </c>
      <c r="E39" s="25">
        <f t="shared" si="21"/>
        <v>0</v>
      </c>
      <c r="F39" s="25">
        <f t="shared" si="21"/>
        <v>0</v>
      </c>
      <c r="G39" s="25">
        <f t="shared" si="21"/>
        <v>0</v>
      </c>
      <c r="H39" s="25">
        <f t="shared" si="21"/>
        <v>0</v>
      </c>
      <c r="I39" s="25">
        <f t="shared" si="21"/>
        <v>0</v>
      </c>
      <c r="J39" s="25">
        <f t="shared" si="21"/>
        <v>0</v>
      </c>
      <c r="K39" s="25">
        <f t="shared" si="21"/>
        <v>0</v>
      </c>
      <c r="L39" s="25">
        <f t="shared" si="21"/>
        <v>0</v>
      </c>
      <c r="M39" s="25">
        <f t="shared" si="21"/>
        <v>0</v>
      </c>
      <c r="N39" s="84">
        <f t="shared" si="21"/>
        <v>0</v>
      </c>
      <c r="O39" s="86">
        <f t="shared" si="21"/>
        <v>0</v>
      </c>
      <c r="P39" s="86">
        <f t="shared" si="21"/>
        <v>0</v>
      </c>
      <c r="Q39" s="86">
        <f t="shared" si="21"/>
        <v>0</v>
      </c>
      <c r="R39" s="86">
        <f t="shared" si="21"/>
        <v>0</v>
      </c>
      <c r="S39" s="86">
        <f t="shared" si="21"/>
        <v>0</v>
      </c>
      <c r="T39" s="86">
        <f t="shared" si="21"/>
        <v>0</v>
      </c>
      <c r="U39" s="86">
        <f t="shared" si="21"/>
        <v>0</v>
      </c>
      <c r="V39" s="86">
        <f t="shared" si="21"/>
        <v>0</v>
      </c>
      <c r="W39" s="86">
        <f t="shared" si="21"/>
        <v>0</v>
      </c>
      <c r="X39" s="86">
        <f t="shared" si="21"/>
        <v>0</v>
      </c>
      <c r="Y39" s="86">
        <f t="shared" si="21"/>
        <v>0</v>
      </c>
      <c r="Z39" s="86">
        <f t="shared" si="21"/>
        <v>0</v>
      </c>
      <c r="AA39" s="87">
        <f t="shared" si="21"/>
        <v>0</v>
      </c>
      <c r="AB39" s="86">
        <f t="shared" si="21"/>
        <v>0</v>
      </c>
      <c r="AC39" s="86">
        <f t="shared" si="21"/>
        <v>0</v>
      </c>
      <c r="AD39" s="86">
        <f>SUM(AD8:AD38)</f>
        <v>0</v>
      </c>
      <c r="AE39" s="86">
        <f>SUM(AE8:AE38)</f>
        <v>0</v>
      </c>
      <c r="AF39" s="86">
        <f>SUM(AF8:AF38)</f>
        <v>0</v>
      </c>
      <c r="AG39" s="86">
        <f>SUM(AG8:AG38)</f>
        <v>0</v>
      </c>
      <c r="AH39" s="86">
        <f t="shared" si="21"/>
        <v>0</v>
      </c>
      <c r="AI39" s="86">
        <f t="shared" si="21"/>
        <v>0</v>
      </c>
      <c r="AJ39" s="86">
        <f t="shared" si="21"/>
        <v>0</v>
      </c>
      <c r="AK39" s="86">
        <f t="shared" si="21"/>
        <v>0</v>
      </c>
      <c r="AL39" s="86">
        <f t="shared" si="21"/>
        <v>0</v>
      </c>
      <c r="AM39" s="86">
        <f t="shared" si="21"/>
        <v>0</v>
      </c>
      <c r="AN39" s="84">
        <f>SUM(AN8:AN38)</f>
        <v>0</v>
      </c>
      <c r="AO39" s="86">
        <f t="shared" ref="AO39:BB39" si="22">SUM(AO8:AO38)</f>
        <v>0</v>
      </c>
      <c r="AP39" s="86">
        <f t="shared" si="22"/>
        <v>0</v>
      </c>
      <c r="AQ39" s="86">
        <f t="shared" si="22"/>
        <v>0</v>
      </c>
      <c r="AR39" s="86">
        <f t="shared" si="22"/>
        <v>0</v>
      </c>
      <c r="AS39" s="86">
        <f t="shared" si="22"/>
        <v>0</v>
      </c>
      <c r="AT39" s="86">
        <f t="shared" si="22"/>
        <v>0</v>
      </c>
      <c r="AU39" s="86">
        <f t="shared" si="22"/>
        <v>0</v>
      </c>
      <c r="AV39" s="86">
        <f t="shared" si="22"/>
        <v>0</v>
      </c>
      <c r="AW39" s="86">
        <f>SUM(AW8:AW38)</f>
        <v>0</v>
      </c>
      <c r="AX39" s="86">
        <f>SUM(AX8:AX38)</f>
        <v>0</v>
      </c>
      <c r="AY39" s="86">
        <f>SUM(AY8:AY38)</f>
        <v>0</v>
      </c>
      <c r="AZ39" s="86">
        <f t="shared" si="22"/>
        <v>0</v>
      </c>
      <c r="BA39" s="86">
        <f t="shared" si="22"/>
        <v>0</v>
      </c>
      <c r="BB39" s="86">
        <f t="shared" si="22"/>
        <v>0</v>
      </c>
      <c r="BC39" s="84">
        <f t="shared" si="19"/>
        <v>0</v>
      </c>
      <c r="BD39" s="85">
        <f t="shared" ref="BD39:CL39" si="23">SUM(BD8:BD38)</f>
        <v>0</v>
      </c>
      <c r="BE39" s="86">
        <f t="shared" si="23"/>
        <v>0</v>
      </c>
      <c r="BF39" s="86">
        <f t="shared" si="23"/>
        <v>0</v>
      </c>
      <c r="BG39" s="86">
        <f t="shared" si="23"/>
        <v>0</v>
      </c>
      <c r="BH39" s="86">
        <f t="shared" si="23"/>
        <v>0</v>
      </c>
      <c r="BI39" s="235">
        <f t="shared" si="23"/>
        <v>0</v>
      </c>
      <c r="BJ39" s="236">
        <f t="shared" si="23"/>
        <v>0</v>
      </c>
      <c r="BK39" s="235">
        <f t="shared" si="23"/>
        <v>0</v>
      </c>
      <c r="BL39" s="86">
        <f t="shared" si="23"/>
        <v>0</v>
      </c>
      <c r="BM39" s="88">
        <f t="shared" si="23"/>
        <v>0</v>
      </c>
      <c r="BN39" s="84">
        <f t="shared" si="23"/>
        <v>0</v>
      </c>
      <c r="BO39" s="24">
        <f t="shared" si="23"/>
        <v>0</v>
      </c>
      <c r="BP39" s="25">
        <f t="shared" si="23"/>
        <v>0</v>
      </c>
      <c r="BQ39" s="25">
        <f t="shared" si="23"/>
        <v>0</v>
      </c>
      <c r="BR39" s="25">
        <f t="shared" si="23"/>
        <v>0</v>
      </c>
      <c r="BS39" s="25">
        <f t="shared" si="23"/>
        <v>0</v>
      </c>
      <c r="BT39" s="25">
        <f t="shared" si="23"/>
        <v>0</v>
      </c>
      <c r="BU39" s="25">
        <f t="shared" si="23"/>
        <v>0</v>
      </c>
      <c r="BV39" s="25">
        <f t="shared" si="23"/>
        <v>0</v>
      </c>
      <c r="BW39" s="25">
        <f t="shared" si="23"/>
        <v>0</v>
      </c>
      <c r="BX39" s="25">
        <f t="shared" si="23"/>
        <v>0</v>
      </c>
      <c r="BY39" s="25">
        <f t="shared" si="23"/>
        <v>0</v>
      </c>
      <c r="BZ39" s="25">
        <f t="shared" si="23"/>
        <v>0</v>
      </c>
      <c r="CA39" s="25">
        <f t="shared" si="23"/>
        <v>0</v>
      </c>
      <c r="CB39" s="25">
        <f t="shared" si="23"/>
        <v>0</v>
      </c>
      <c r="CC39" s="23">
        <f t="shared" si="23"/>
        <v>0</v>
      </c>
      <c r="CD39" s="25">
        <f t="shared" si="23"/>
        <v>0</v>
      </c>
      <c r="CE39" s="25">
        <f t="shared" si="23"/>
        <v>0</v>
      </c>
      <c r="CF39" s="25">
        <f t="shared" si="23"/>
        <v>0</v>
      </c>
      <c r="CG39" s="25">
        <f t="shared" si="23"/>
        <v>0</v>
      </c>
      <c r="CH39" s="25">
        <f t="shared" si="23"/>
        <v>0</v>
      </c>
      <c r="CI39" s="25">
        <f t="shared" si="23"/>
        <v>0</v>
      </c>
      <c r="CJ39" s="25">
        <f t="shared" si="23"/>
        <v>0</v>
      </c>
      <c r="CK39" s="25">
        <f t="shared" si="23"/>
        <v>0</v>
      </c>
      <c r="CL39" s="25">
        <f t="shared" si="23"/>
        <v>0</v>
      </c>
      <c r="CM39" s="25">
        <f>SUM(CM8:CM38)</f>
        <v>0</v>
      </c>
      <c r="CN39" s="25">
        <f>SUM(CN8:CN38)</f>
        <v>0</v>
      </c>
      <c r="CO39" s="25">
        <f>SUM(CO8:CO38)</f>
        <v>0</v>
      </c>
      <c r="CP39" s="26">
        <f>SUM(CP8:CP38)</f>
        <v>0</v>
      </c>
      <c r="CQ39" s="81">
        <f t="array" aca="1" ref="CQ39" ca="1">IFERROR(SUM(INDIRECT("CQ8:CQ"&amp;MAX(IF($CQ$8:$CQ$38&gt;0,ROW(8:38)))-0)),0)</f>
        <v>0</v>
      </c>
      <c r="CR39" s="25">
        <f>SUM(CR8:CR38)</f>
        <v>0</v>
      </c>
      <c r="CS39" s="25">
        <f>SUM(CS8:CS38)</f>
        <v>0</v>
      </c>
      <c r="CT39" s="25">
        <f t="shared" ref="CT39:DH39" si="24">SUM(CT8:CT38)</f>
        <v>0</v>
      </c>
      <c r="CU39" s="25">
        <f t="shared" si="24"/>
        <v>0</v>
      </c>
      <c r="CV39" s="25">
        <f t="shared" si="24"/>
        <v>0</v>
      </c>
      <c r="CW39" s="25">
        <f t="shared" si="24"/>
        <v>0</v>
      </c>
      <c r="CX39" s="25">
        <f t="shared" si="24"/>
        <v>0</v>
      </c>
      <c r="CY39" s="25">
        <f t="shared" si="24"/>
        <v>0</v>
      </c>
      <c r="CZ39" s="25">
        <f t="shared" si="24"/>
        <v>0</v>
      </c>
      <c r="DA39" s="25">
        <f t="shared" si="24"/>
        <v>0</v>
      </c>
      <c r="DB39" s="25">
        <f t="shared" si="24"/>
        <v>0</v>
      </c>
      <c r="DC39" s="25">
        <f t="shared" si="24"/>
        <v>0</v>
      </c>
      <c r="DD39" s="25">
        <f t="shared" si="24"/>
        <v>0</v>
      </c>
      <c r="DE39" s="25">
        <f t="shared" si="24"/>
        <v>0</v>
      </c>
      <c r="DF39" s="25">
        <f t="shared" si="24"/>
        <v>0</v>
      </c>
      <c r="DG39" s="25">
        <f t="shared" si="24"/>
        <v>0</v>
      </c>
      <c r="DH39" s="25">
        <f t="shared" si="24"/>
        <v>0</v>
      </c>
      <c r="DI39" s="23" t="e">
        <f t="array" aca="1" ref="DI39" ca="1">SUM(INDIRECT("DI8:DI"&amp;MAX(IF($DI$8:$DI$38&gt;0,ROW(8:38)))-0))</f>
        <v>#REF!</v>
      </c>
      <c r="DJ39" s="25">
        <f>SUM(DJ8:DJ38)</f>
        <v>0</v>
      </c>
      <c r="DK39" s="25">
        <f t="shared" ref="DK39:ER39" si="25">SUM(DK8:DK38)</f>
        <v>0</v>
      </c>
      <c r="DL39" s="25">
        <f t="shared" si="25"/>
        <v>0</v>
      </c>
      <c r="DM39" s="25">
        <f t="shared" si="25"/>
        <v>0</v>
      </c>
      <c r="DN39" s="25">
        <f t="shared" si="25"/>
        <v>0</v>
      </c>
      <c r="DO39" s="25">
        <f t="shared" si="25"/>
        <v>0</v>
      </c>
      <c r="DP39" s="25">
        <f t="shared" si="25"/>
        <v>0</v>
      </c>
      <c r="DQ39" s="25">
        <f t="shared" si="25"/>
        <v>0</v>
      </c>
      <c r="DR39" s="25">
        <f t="shared" si="25"/>
        <v>0</v>
      </c>
      <c r="DS39" s="25">
        <f t="shared" si="25"/>
        <v>0</v>
      </c>
      <c r="DT39" s="25">
        <f t="shared" si="25"/>
        <v>0</v>
      </c>
      <c r="DU39" s="25">
        <f t="shared" si="25"/>
        <v>0</v>
      </c>
      <c r="DV39" s="25">
        <f t="shared" si="25"/>
        <v>0</v>
      </c>
      <c r="DW39" s="25">
        <f t="shared" si="25"/>
        <v>0</v>
      </c>
      <c r="DX39" s="25">
        <f t="shared" si="25"/>
        <v>0</v>
      </c>
      <c r="DY39" s="25">
        <f t="shared" si="25"/>
        <v>0</v>
      </c>
      <c r="DZ39" s="25">
        <f t="shared" si="25"/>
        <v>0</v>
      </c>
      <c r="EA39" s="90">
        <f t="shared" si="25"/>
        <v>0</v>
      </c>
      <c r="EB39" s="86">
        <f t="shared" si="25"/>
        <v>0</v>
      </c>
      <c r="EC39" s="86">
        <f t="shared" si="25"/>
        <v>0</v>
      </c>
      <c r="ED39" s="86">
        <f t="shared" si="25"/>
        <v>0</v>
      </c>
      <c r="EE39" s="86">
        <f t="shared" si="25"/>
        <v>0</v>
      </c>
      <c r="EF39" s="86">
        <f t="shared" si="25"/>
        <v>0</v>
      </c>
      <c r="EG39" s="86">
        <f t="shared" si="25"/>
        <v>0</v>
      </c>
      <c r="EH39" s="86">
        <f t="shared" si="25"/>
        <v>0</v>
      </c>
      <c r="EI39" s="86">
        <f t="shared" si="25"/>
        <v>0</v>
      </c>
      <c r="EJ39" s="86">
        <f t="shared" si="25"/>
        <v>0</v>
      </c>
      <c r="EK39" s="86">
        <f t="shared" si="25"/>
        <v>0</v>
      </c>
      <c r="EL39" s="86">
        <f t="shared" si="25"/>
        <v>0</v>
      </c>
      <c r="EM39" s="86">
        <f t="shared" si="25"/>
        <v>0</v>
      </c>
      <c r="EN39" s="86">
        <f t="shared" si="25"/>
        <v>0</v>
      </c>
      <c r="EO39" s="86">
        <f t="shared" si="25"/>
        <v>0</v>
      </c>
      <c r="EP39" s="86">
        <f t="shared" si="25"/>
        <v>0</v>
      </c>
      <c r="EQ39" s="86">
        <f t="shared" si="25"/>
        <v>0</v>
      </c>
      <c r="ER39" s="86">
        <f t="shared" si="25"/>
        <v>0</v>
      </c>
      <c r="ES39" s="23" t="e">
        <f t="array" aca="1" ref="ES39" ca="1">SUM(INDIRECT("ES8:ES"&amp;MAX(IF($ES$8:$ES$38&gt;0,ROW(8:38)))-0))</f>
        <v>#REF!</v>
      </c>
      <c r="ET39" s="25">
        <f>SUM(ET8:ET38)</f>
        <v>0</v>
      </c>
      <c r="EU39" s="25">
        <f t="shared" ref="EU39:FM39" si="26">SUM(EU8:EU38)</f>
        <v>0</v>
      </c>
      <c r="EV39" s="25">
        <f t="shared" si="26"/>
        <v>0</v>
      </c>
      <c r="EW39" s="25">
        <f t="shared" si="26"/>
        <v>0</v>
      </c>
      <c r="EX39" s="25">
        <f t="shared" si="26"/>
        <v>0</v>
      </c>
      <c r="EY39" s="25">
        <f t="shared" si="26"/>
        <v>0</v>
      </c>
      <c r="EZ39" s="25">
        <f t="shared" si="26"/>
        <v>0</v>
      </c>
      <c r="FA39" s="25">
        <f t="shared" si="26"/>
        <v>0</v>
      </c>
      <c r="FB39" s="25">
        <f t="shared" si="26"/>
        <v>0</v>
      </c>
      <c r="FC39" s="25">
        <f t="shared" si="26"/>
        <v>0</v>
      </c>
      <c r="FD39" s="25">
        <f t="shared" si="26"/>
        <v>0</v>
      </c>
      <c r="FE39" s="25">
        <f t="shared" si="26"/>
        <v>0</v>
      </c>
      <c r="FF39" s="25">
        <f t="shared" si="26"/>
        <v>0</v>
      </c>
      <c r="FG39" s="25">
        <f t="shared" si="26"/>
        <v>0</v>
      </c>
      <c r="FH39" s="25">
        <f t="shared" si="26"/>
        <v>0</v>
      </c>
      <c r="FI39" s="25">
        <f t="shared" si="26"/>
        <v>0</v>
      </c>
      <c r="FJ39" s="25">
        <f t="shared" si="26"/>
        <v>0</v>
      </c>
      <c r="FK39" s="25">
        <f t="shared" si="26"/>
        <v>0</v>
      </c>
      <c r="FL39" s="151">
        <f t="shared" si="26"/>
        <v>0</v>
      </c>
      <c r="FM39" s="160">
        <f t="shared" si="26"/>
        <v>0</v>
      </c>
      <c r="FN39" s="161">
        <f t="shared" ref="FN39:GD39" si="27">SUM(FN8:FN38)</f>
        <v>0</v>
      </c>
      <c r="FO39" s="161">
        <f t="shared" si="27"/>
        <v>0</v>
      </c>
      <c r="FP39" s="161">
        <f t="shared" si="27"/>
        <v>0</v>
      </c>
      <c r="FQ39" s="161">
        <f t="shared" si="27"/>
        <v>0</v>
      </c>
      <c r="FR39" s="161">
        <f t="shared" si="27"/>
        <v>0</v>
      </c>
      <c r="FS39" s="161">
        <f t="shared" si="27"/>
        <v>0</v>
      </c>
      <c r="FT39" s="161">
        <f t="shared" si="27"/>
        <v>0</v>
      </c>
      <c r="FU39" s="161">
        <f t="shared" si="27"/>
        <v>0</v>
      </c>
      <c r="FV39" s="161">
        <f t="shared" si="27"/>
        <v>0</v>
      </c>
      <c r="FW39" s="161">
        <f t="shared" si="27"/>
        <v>0</v>
      </c>
      <c r="FX39" s="161">
        <f t="shared" si="27"/>
        <v>0</v>
      </c>
      <c r="FY39" s="161">
        <f t="shared" si="27"/>
        <v>0</v>
      </c>
      <c r="FZ39" s="161">
        <f t="shared" si="27"/>
        <v>0</v>
      </c>
      <c r="GA39" s="161">
        <f t="shared" si="27"/>
        <v>0</v>
      </c>
      <c r="GB39" s="161">
        <f t="shared" si="27"/>
        <v>0</v>
      </c>
      <c r="GC39" s="161">
        <f t="shared" si="27"/>
        <v>0</v>
      </c>
      <c r="GD39" s="161">
        <f t="shared" si="27"/>
        <v>0</v>
      </c>
      <c r="GE39" s="162" t="e">
        <f t="array" aca="1" ref="GE39" ca="1">SUM(INDIRECT("GE8:GE"&amp;MAX(IF($GE$8:$GE$38&gt;0,ROW(8:38)))-0))</f>
        <v>#REF!</v>
      </c>
      <c r="GF39" s="303">
        <f t="shared" ref="GF39:GW39" si="28">SUM(GF8:GF38)</f>
        <v>0</v>
      </c>
      <c r="GG39" s="304">
        <f t="shared" si="28"/>
        <v>0</v>
      </c>
      <c r="GH39" s="304">
        <f t="shared" si="28"/>
        <v>0</v>
      </c>
      <c r="GI39" s="304">
        <f t="shared" si="28"/>
        <v>0</v>
      </c>
      <c r="GJ39" s="304">
        <f t="shared" si="28"/>
        <v>0</v>
      </c>
      <c r="GK39" s="304">
        <f t="shared" si="28"/>
        <v>0</v>
      </c>
      <c r="GL39" s="304">
        <f t="shared" si="28"/>
        <v>0</v>
      </c>
      <c r="GM39" s="304">
        <f t="shared" si="28"/>
        <v>0</v>
      </c>
      <c r="GN39" s="304">
        <f t="shared" si="28"/>
        <v>0</v>
      </c>
      <c r="GO39" s="304">
        <f t="shared" si="28"/>
        <v>0</v>
      </c>
      <c r="GP39" s="304">
        <f t="shared" si="28"/>
        <v>0</v>
      </c>
      <c r="GQ39" s="304">
        <f t="shared" si="28"/>
        <v>0</v>
      </c>
      <c r="GR39" s="304">
        <f t="shared" si="28"/>
        <v>0</v>
      </c>
      <c r="GS39" s="304">
        <f t="shared" si="28"/>
        <v>0</v>
      </c>
      <c r="GT39" s="304">
        <f t="shared" si="28"/>
        <v>0</v>
      </c>
      <c r="GU39" s="304">
        <f t="shared" si="28"/>
        <v>0</v>
      </c>
      <c r="GV39" s="304">
        <f t="shared" si="28"/>
        <v>0</v>
      </c>
      <c r="GW39" s="305">
        <f t="shared" si="28"/>
        <v>0</v>
      </c>
      <c r="GX39" s="162">
        <f t="array" aca="1" ref="GX39" ca="1">IFERROR(SUM(INDIRECT("GX8:GX"&amp;MAX(IF($GX$8:$GX38&gt;0,ROW(8:38)))-0)),0)</f>
        <v>0</v>
      </c>
      <c r="GY39" s="29"/>
      <c r="GZ39" s="82"/>
      <c r="HA39" s="30"/>
    </row>
    <row r="40" spans="2:256" ht="13.5" hidden="1" customHeight="1">
      <c r="B40" s="4"/>
      <c r="C40" s="5"/>
      <c r="D40" s="5"/>
      <c r="E40" s="5"/>
      <c r="F40" s="5"/>
      <c r="G40" s="6"/>
      <c r="H40" s="5"/>
      <c r="I40" s="5"/>
      <c r="J40" s="5"/>
      <c r="K40" s="5"/>
      <c r="L40" s="6"/>
      <c r="M40" s="6"/>
      <c r="N40" s="7"/>
      <c r="O40" s="5"/>
      <c r="P40" s="5"/>
      <c r="Q40" s="5"/>
      <c r="R40" s="5"/>
      <c r="S40" s="5"/>
      <c r="T40" s="6"/>
      <c r="U40" s="5"/>
      <c r="V40" s="5"/>
      <c r="W40" s="6"/>
      <c r="X40" s="6"/>
      <c r="Y40" s="6"/>
      <c r="Z40" s="6"/>
      <c r="AA40" s="7"/>
      <c r="AB40" s="5"/>
      <c r="AC40" s="5"/>
      <c r="AD40" s="5"/>
      <c r="AE40" s="5"/>
      <c r="AF40" s="5"/>
      <c r="AG40" s="5"/>
      <c r="AH40" s="5"/>
      <c r="AI40" s="6"/>
      <c r="AJ40" s="5"/>
      <c r="AK40" s="5"/>
      <c r="AL40" s="6"/>
      <c r="AM40" s="6"/>
      <c r="AN40" s="7"/>
      <c r="AO40" s="5"/>
      <c r="AP40" s="5"/>
      <c r="AQ40" s="5"/>
      <c r="AR40" s="5"/>
      <c r="AS40" s="5"/>
      <c r="AT40" s="5"/>
      <c r="AU40" s="5"/>
      <c r="AV40" s="6"/>
      <c r="AW40" s="5"/>
      <c r="AX40" s="5"/>
      <c r="AY40" s="5"/>
      <c r="AZ40" s="5"/>
      <c r="BA40" s="5"/>
      <c r="BB40" s="6"/>
      <c r="BC40" s="7"/>
      <c r="BD40" s="5"/>
      <c r="BE40" s="5"/>
      <c r="BF40" s="5"/>
      <c r="BG40" s="5"/>
      <c r="BH40" s="5"/>
      <c r="BI40" s="5"/>
      <c r="BJ40" s="6"/>
      <c r="BK40" s="5"/>
      <c r="BL40" s="5"/>
      <c r="BM40" s="6"/>
      <c r="BN40" s="7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6"/>
      <c r="CB40" s="6"/>
      <c r="CC40" s="6"/>
      <c r="CD40" s="5"/>
      <c r="CE40" s="5"/>
      <c r="CF40" s="5"/>
      <c r="CG40" s="5"/>
      <c r="CH40" s="5"/>
      <c r="CI40" s="5"/>
      <c r="CJ40" s="5"/>
      <c r="CK40" s="6"/>
      <c r="CL40" s="5"/>
      <c r="CM40" s="5"/>
      <c r="CN40" s="5"/>
      <c r="CO40" s="6"/>
      <c r="CP40" s="7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152"/>
      <c r="FN40" s="152"/>
      <c r="FO40" s="152"/>
      <c r="FP40" s="152"/>
      <c r="FQ40" s="152"/>
      <c r="FR40" s="152"/>
      <c r="FS40" s="152"/>
      <c r="FT40" s="152"/>
      <c r="FU40" s="152"/>
      <c r="FV40" s="152"/>
      <c r="FW40" s="152"/>
      <c r="FX40" s="152"/>
      <c r="FY40" s="152"/>
      <c r="FZ40" s="152"/>
      <c r="GA40" s="152"/>
      <c r="GB40" s="152"/>
      <c r="GC40" s="152"/>
      <c r="GD40" s="152"/>
      <c r="GE40" s="152"/>
      <c r="GF40" s="152"/>
      <c r="GG40" s="152"/>
      <c r="GH40" s="152"/>
      <c r="GI40" s="152"/>
      <c r="GJ40" s="152"/>
      <c r="GK40" s="152"/>
      <c r="GL40" s="152"/>
      <c r="GM40" s="152"/>
      <c r="GN40" s="152"/>
      <c r="GO40" s="152"/>
      <c r="GP40" s="152"/>
      <c r="GQ40" s="152"/>
      <c r="GR40" s="152"/>
      <c r="GS40" s="152"/>
      <c r="GT40" s="152"/>
      <c r="GU40" s="152"/>
      <c r="GV40" s="152"/>
      <c r="GW40" s="152"/>
      <c r="GX40" s="152"/>
    </row>
    <row r="41" spans="2:256">
      <c r="BC41" s="3"/>
      <c r="CQ41" s="3">
        <f ca="1">CQ39-coal!EA38-coal!EB38</f>
        <v>-204318.59999999998</v>
      </c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12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12" t="e">
        <f ca="1">coal!$FC$39-$FL$39-ES39</f>
        <v>#REF!</v>
      </c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0">
        <f ca="1">GX39-coal!EE38-coal!EF38</f>
        <v>-56341.500000000015</v>
      </c>
    </row>
    <row r="42" spans="2:256">
      <c r="FG42" s="3"/>
      <c r="FZ42" s="3"/>
      <c r="GS42" s="3"/>
    </row>
    <row r="43" spans="2:256" ht="12">
      <c r="B43" s="22"/>
    </row>
  </sheetData>
  <mergeCells count="14">
    <mergeCell ref="B5:B7"/>
    <mergeCell ref="C6:N6"/>
    <mergeCell ref="O6:AA6"/>
    <mergeCell ref="AB6:AN6"/>
    <mergeCell ref="AO6:BC6"/>
    <mergeCell ref="BD6:BN6"/>
    <mergeCell ref="FM6:GE6"/>
    <mergeCell ref="GF6:GX6"/>
    <mergeCell ref="BO6:CC6"/>
    <mergeCell ref="CD6:CP6"/>
    <mergeCell ref="CR6:DI6"/>
    <mergeCell ref="DJ6:EA6"/>
    <mergeCell ref="EB6:ES6"/>
    <mergeCell ref="ET6:FL6"/>
  </mergeCells>
  <hyperlinks>
    <hyperlink ref="B4" location="coal!DF39" display="pama" xr:uid="{00000000-0004-0000-0700-000000000000}"/>
    <hyperlink ref="GF6:GX6" location="coal!EW6" display="G" xr:uid="{00000000-0004-0000-0700-000001000000}"/>
    <hyperlink ref="CQ6" location="coal!EE4" display="GRAND" xr:uid="{00000000-0004-0000-0700-000002000000}"/>
    <hyperlink ref="EB6:ES6" location="coal!FJ7" display="FS" xr:uid="{00000000-0004-0000-0700-000003000000}"/>
    <hyperlink ref="ET6:FL6" location="coal!FJ7" display="FU" xr:uid="{00000000-0004-0000-0700-000004000000}"/>
    <hyperlink ref="CR6:DI6" location="coal!FJ7" display="E1" xr:uid="{00000000-0004-0000-0700-000005000000}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transitionEntry="1" codeName="Sheet121">
    <tabColor rgb="FF00B050"/>
    <pageSetUpPr autoPageBreaks="0"/>
  </sheetPr>
  <dimension ref="A2:DE83"/>
  <sheetViews>
    <sheetView showGridLines="0" topLeftCell="B5" zoomScaleNormal="100" workbookViewId="0">
      <pane xSplit="1" ySplit="3" topLeftCell="C8" activePane="bottomRight" state="frozen"/>
      <selection activeCell="EA36" sqref="EA36"/>
      <selection pane="topRight" activeCell="EA36" sqref="EA36"/>
      <selection pane="bottomLeft" activeCell="EA36" sqref="EA36"/>
      <selection pane="bottomRight" activeCell="BV13" sqref="BV13"/>
    </sheetView>
  </sheetViews>
  <sheetFormatPr defaultColWidth="9.1796875" defaultRowHeight="14.15" customHeight="1"/>
  <cols>
    <col min="1" max="1" width="2.453125" style="1" customWidth="1"/>
    <col min="2" max="2" width="7" style="1" customWidth="1"/>
    <col min="3" max="4" width="3.81640625" style="1" hidden="1" customWidth="1"/>
    <col min="5" max="6" width="5" style="1" hidden="1" customWidth="1"/>
    <col min="7" max="10" width="5.453125" style="1" hidden="1" customWidth="1"/>
    <col min="11" max="11" width="5" style="1" hidden="1" customWidth="1"/>
    <col min="12" max="12" width="6.1796875" style="1" hidden="1" customWidth="1"/>
    <col min="13" max="13" width="5.1796875" style="1" hidden="1" customWidth="1"/>
    <col min="14" max="14" width="4.26953125" style="1" hidden="1" customWidth="1"/>
    <col min="15" max="15" width="5" style="1" hidden="1" customWidth="1"/>
    <col min="16" max="16" width="5.7265625" style="1" hidden="1" customWidth="1"/>
    <col min="17" max="17" width="4.26953125" style="1" hidden="1" customWidth="1"/>
    <col min="18" max="18" width="5" style="1" hidden="1" customWidth="1"/>
    <col min="19" max="19" width="5.453125" style="1" hidden="1" customWidth="1"/>
    <col min="20" max="20" width="4.26953125" style="1" hidden="1" customWidth="1"/>
    <col min="21" max="21" width="5.453125" style="1" hidden="1" customWidth="1"/>
    <col min="22" max="23" width="6.1796875" style="1" hidden="1" customWidth="1"/>
    <col min="24" max="25" width="5.453125" style="1" hidden="1" customWidth="1"/>
    <col min="26" max="26" width="5.7265625" style="1" hidden="1" customWidth="1"/>
    <col min="27" max="27" width="6.1796875" style="1" hidden="1" customWidth="1"/>
    <col min="28" max="28" width="5.1796875" style="1" hidden="1" customWidth="1"/>
    <col min="29" max="29" width="6.1796875" style="1" hidden="1" customWidth="1"/>
    <col min="30" max="32" width="5" style="1" hidden="1" customWidth="1"/>
    <col min="33" max="36" width="4.26953125" style="1" hidden="1" customWidth="1"/>
    <col min="37" max="37" width="5.453125" style="1" hidden="1" customWidth="1"/>
    <col min="38" max="39" width="5.1796875" style="1" hidden="1" customWidth="1"/>
    <col min="40" max="40" width="5.7265625" style="1" hidden="1" customWidth="1"/>
    <col min="41" max="41" width="5.1796875" style="1" hidden="1" customWidth="1"/>
    <col min="42" max="43" width="5" style="1" hidden="1" customWidth="1"/>
    <col min="44" max="44" width="5.453125" style="1" hidden="1" customWidth="1"/>
    <col min="45" max="45" width="5.453125" style="13" hidden="1" customWidth="1"/>
    <col min="46" max="46" width="5.453125" style="1" hidden="1" customWidth="1"/>
    <col min="47" max="47" width="5" style="1" hidden="1" customWidth="1"/>
    <col min="48" max="48" width="5.453125" style="1" hidden="1" customWidth="1"/>
    <col min="49" max="49" width="4.26953125" style="1" hidden="1" customWidth="1"/>
    <col min="50" max="50" width="5" style="1" hidden="1" customWidth="1"/>
    <col min="51" max="51" width="5.453125" style="1" hidden="1" customWidth="1"/>
    <col min="52" max="52" width="5.7265625" style="1" hidden="1" customWidth="1"/>
    <col min="53" max="53" width="5.453125" style="1" hidden="1" customWidth="1"/>
    <col min="54" max="56" width="5" style="1" hidden="1" customWidth="1"/>
    <col min="57" max="57" width="5.453125" style="13" hidden="1" customWidth="1"/>
    <col min="58" max="58" width="7.453125" style="13" hidden="1" customWidth="1"/>
    <col min="59" max="61" width="4.26953125" style="1" hidden="1" customWidth="1"/>
    <col min="62" max="62" width="6.1796875" style="1" hidden="1" customWidth="1"/>
    <col min="63" max="63" width="5" style="1" hidden="1" customWidth="1"/>
    <col min="64" max="64" width="6" style="1" hidden="1" customWidth="1"/>
    <col min="65" max="68" width="5" style="1" hidden="1" customWidth="1"/>
    <col min="69" max="69" width="5.81640625" style="13" hidden="1" customWidth="1"/>
    <col min="70" max="70" width="3.7265625" style="1" customWidth="1"/>
    <col min="71" max="72" width="5.1796875" style="1" customWidth="1"/>
    <col min="73" max="73" width="5.81640625" style="1" bestFit="1" customWidth="1"/>
    <col min="74" max="76" width="5.1796875" style="1" customWidth="1"/>
    <col min="77" max="81" width="5" style="1" hidden="1" customWidth="1"/>
    <col min="82" max="82" width="6" style="1" hidden="1" customWidth="1"/>
    <col min="83" max="83" width="5" style="1" hidden="1" customWidth="1"/>
    <col min="84" max="84" width="6.54296875" style="1" customWidth="1"/>
    <col min="85" max="85" width="3.7265625" style="1" customWidth="1"/>
    <col min="86" max="87" width="3.7265625" style="1" hidden="1" customWidth="1"/>
    <col min="88" max="88" width="5.1796875" style="1" customWidth="1"/>
    <col min="89" max="92" width="5.1796875" style="1" hidden="1" customWidth="1"/>
    <col min="93" max="93" width="6.453125" style="1" customWidth="1"/>
    <col min="94" max="98" width="5.1796875" style="1" hidden="1" customWidth="1"/>
    <col min="99" max="99" width="6.54296875" style="1" bestFit="1" customWidth="1"/>
    <col min="100" max="100" width="5.1796875" style="1" customWidth="1"/>
    <col min="101" max="102" width="5.1796875" style="1" hidden="1" customWidth="1"/>
    <col min="103" max="103" width="5" style="1" hidden="1" customWidth="1"/>
    <col min="104" max="104" width="5.54296875" style="1" hidden="1" customWidth="1"/>
    <col min="105" max="105" width="6.81640625" style="1" customWidth="1"/>
    <col min="106" max="106" width="6.54296875" style="1" hidden="1" customWidth="1"/>
    <col min="107" max="107" width="7.1796875" style="1" hidden="1" customWidth="1"/>
    <col min="108" max="108" width="3.7265625" style="1" bestFit="1" customWidth="1"/>
    <col min="109" max="109" width="5.54296875" style="1" bestFit="1" customWidth="1"/>
    <col min="110" max="16384" width="9.1796875" style="1"/>
  </cols>
  <sheetData>
    <row r="2" spans="1:109" ht="14.15" customHeight="1">
      <c r="A2" s="11">
        <f>DATE(2022,6,1)</f>
        <v>44713</v>
      </c>
    </row>
    <row r="4" spans="1:109" ht="14.15" customHeight="1" thickBot="1"/>
    <row r="5" spans="1:109" ht="14.15" customHeight="1">
      <c r="B5" s="885" t="s">
        <v>2</v>
      </c>
      <c r="C5" s="870" t="s">
        <v>5</v>
      </c>
      <c r="D5" s="871"/>
      <c r="E5" s="871"/>
      <c r="F5" s="871"/>
      <c r="G5" s="871"/>
      <c r="H5" s="871"/>
      <c r="I5" s="871"/>
      <c r="J5" s="871"/>
      <c r="K5" s="871"/>
      <c r="L5" s="871"/>
      <c r="M5" s="871"/>
      <c r="N5" s="871"/>
      <c r="O5" s="871"/>
      <c r="P5" s="871"/>
      <c r="Q5" s="871"/>
      <c r="R5" s="871"/>
      <c r="S5" s="871"/>
      <c r="T5" s="871"/>
      <c r="U5" s="871"/>
      <c r="V5" s="871"/>
      <c r="W5" s="871"/>
      <c r="X5" s="871"/>
      <c r="Y5" s="871"/>
      <c r="Z5" s="871"/>
      <c r="AA5" s="871"/>
      <c r="AB5" s="871"/>
      <c r="AC5" s="871"/>
      <c r="AD5" s="871"/>
      <c r="AE5" s="871"/>
      <c r="AF5" s="871"/>
      <c r="AG5" s="871"/>
      <c r="AH5" s="871"/>
      <c r="AI5" s="871"/>
      <c r="AJ5" s="871"/>
      <c r="AK5" s="871"/>
      <c r="AL5" s="871"/>
      <c r="AM5" s="871"/>
      <c r="AN5" s="871"/>
      <c r="AO5" s="871"/>
      <c r="AP5" s="871"/>
      <c r="AQ5" s="871"/>
      <c r="AR5" s="871"/>
      <c r="AS5" s="871"/>
      <c r="AT5" s="871"/>
      <c r="AU5" s="871"/>
      <c r="AV5" s="871"/>
      <c r="AW5" s="871"/>
      <c r="AX5" s="871"/>
      <c r="AY5" s="871"/>
      <c r="AZ5" s="871"/>
      <c r="BA5" s="871"/>
      <c r="BB5" s="871"/>
      <c r="BC5" s="871"/>
      <c r="BD5" s="871"/>
      <c r="BE5" s="871"/>
      <c r="BF5" s="876"/>
      <c r="BG5" s="146" t="s">
        <v>86</v>
      </c>
      <c r="BH5" s="147"/>
      <c r="BI5" s="147"/>
      <c r="BJ5" s="147"/>
      <c r="BK5" s="147"/>
      <c r="BL5" s="147"/>
      <c r="BM5" s="147"/>
      <c r="BN5" s="147"/>
      <c r="BO5" s="147"/>
      <c r="BP5" s="147"/>
      <c r="BQ5" s="147"/>
      <c r="BR5" s="877" t="s">
        <v>1</v>
      </c>
      <c r="BS5" s="877"/>
      <c r="BT5" s="877"/>
      <c r="BU5" s="877"/>
      <c r="BV5" s="877"/>
      <c r="BW5" s="877"/>
      <c r="BX5" s="877"/>
      <c r="BY5" s="877"/>
      <c r="BZ5" s="877"/>
      <c r="CA5" s="877"/>
      <c r="CB5" s="877"/>
      <c r="CC5" s="877"/>
      <c r="CD5" s="877"/>
      <c r="CE5" s="877"/>
      <c r="CF5" s="877"/>
      <c r="CG5" s="877"/>
      <c r="CH5" s="877"/>
      <c r="CI5" s="877"/>
      <c r="CJ5" s="877"/>
      <c r="CK5" s="877"/>
      <c r="CL5" s="877"/>
      <c r="CM5" s="877"/>
      <c r="CN5" s="877"/>
      <c r="CO5" s="877"/>
      <c r="CP5" s="877"/>
      <c r="CQ5" s="877"/>
      <c r="CR5" s="877"/>
      <c r="CS5" s="877"/>
      <c r="CT5" s="877"/>
      <c r="CU5" s="877"/>
      <c r="CV5" s="877"/>
      <c r="CW5" s="877"/>
      <c r="CX5" s="877"/>
      <c r="CY5" s="877"/>
      <c r="CZ5" s="877"/>
      <c r="DA5" s="878"/>
      <c r="DB5" s="819" t="s">
        <v>87</v>
      </c>
      <c r="DC5" s="876" t="s">
        <v>76</v>
      </c>
      <c r="DD5" s="31"/>
    </row>
    <row r="6" spans="1:109" ht="14.15" customHeight="1" thickBot="1">
      <c r="B6" s="885"/>
      <c r="C6" s="882" t="s">
        <v>88</v>
      </c>
      <c r="D6" s="883"/>
      <c r="E6" s="883"/>
      <c r="F6" s="884"/>
      <c r="G6" s="882" t="s">
        <v>89</v>
      </c>
      <c r="H6" s="883"/>
      <c r="I6" s="883"/>
      <c r="J6" s="883"/>
      <c r="K6" s="883"/>
      <c r="L6" s="884"/>
      <c r="M6" s="882" t="s">
        <v>62</v>
      </c>
      <c r="N6" s="883"/>
      <c r="O6" s="883"/>
      <c r="P6" s="884"/>
      <c r="Q6" s="882" t="s">
        <v>61</v>
      </c>
      <c r="R6" s="883"/>
      <c r="S6" s="883"/>
      <c r="T6" s="883"/>
      <c r="U6" s="883"/>
      <c r="V6" s="883"/>
      <c r="W6" s="884"/>
      <c r="X6" s="882" t="s">
        <v>63</v>
      </c>
      <c r="Y6" s="883"/>
      <c r="Z6" s="883"/>
      <c r="AA6" s="883"/>
      <c r="AB6" s="883"/>
      <c r="AC6" s="883"/>
      <c r="AD6" s="883"/>
      <c r="AE6" s="883"/>
      <c r="AF6" s="884"/>
      <c r="AG6" s="882" t="s">
        <v>64</v>
      </c>
      <c r="AH6" s="883"/>
      <c r="AI6" s="883"/>
      <c r="AJ6" s="883"/>
      <c r="AK6" s="883"/>
      <c r="AL6" s="883"/>
      <c r="AM6" s="883"/>
      <c r="AN6" s="883"/>
      <c r="AO6" s="883"/>
      <c r="AP6" s="883"/>
      <c r="AQ6" s="883"/>
      <c r="AR6" s="883"/>
      <c r="AS6" s="884"/>
      <c r="AT6" s="882" t="s">
        <v>65</v>
      </c>
      <c r="AU6" s="883"/>
      <c r="AV6" s="883"/>
      <c r="AW6" s="883"/>
      <c r="AX6" s="883"/>
      <c r="AY6" s="883"/>
      <c r="AZ6" s="883"/>
      <c r="BA6" s="883"/>
      <c r="BB6" s="883"/>
      <c r="BC6" s="883"/>
      <c r="BD6" s="883"/>
      <c r="BE6" s="884"/>
      <c r="BF6" s="886" t="s">
        <v>30</v>
      </c>
      <c r="BG6" s="870" t="s">
        <v>66</v>
      </c>
      <c r="BH6" s="871"/>
      <c r="BI6" s="871"/>
      <c r="BJ6" s="871"/>
      <c r="BK6" s="871"/>
      <c r="BL6" s="871"/>
      <c r="BM6" s="871"/>
      <c r="BN6" s="871"/>
      <c r="BO6" s="871"/>
      <c r="BP6" s="871"/>
      <c r="BQ6" s="872"/>
      <c r="BR6" s="867" t="s">
        <v>259</v>
      </c>
      <c r="BS6" s="868"/>
      <c r="BT6" s="868"/>
      <c r="BU6" s="868"/>
      <c r="BV6" s="868"/>
      <c r="BW6" s="868"/>
      <c r="BX6" s="868"/>
      <c r="BY6" s="868"/>
      <c r="BZ6" s="868"/>
      <c r="CA6" s="868"/>
      <c r="CB6" s="868"/>
      <c r="CC6" s="868"/>
      <c r="CD6" s="868"/>
      <c r="CE6" s="869"/>
      <c r="CF6" s="865" t="s">
        <v>69</v>
      </c>
      <c r="CG6" s="879" t="s">
        <v>258</v>
      </c>
      <c r="CH6" s="880"/>
      <c r="CI6" s="880"/>
      <c r="CJ6" s="880"/>
      <c r="CK6" s="880"/>
      <c r="CL6" s="880"/>
      <c r="CM6" s="880"/>
      <c r="CN6" s="880"/>
      <c r="CO6" s="880"/>
      <c r="CP6" s="880"/>
      <c r="CQ6" s="880"/>
      <c r="CR6" s="880"/>
      <c r="CS6" s="880"/>
      <c r="CT6" s="880"/>
      <c r="CU6" s="880"/>
      <c r="CV6" s="880"/>
      <c r="CW6" s="880"/>
      <c r="CX6" s="880"/>
      <c r="CY6" s="880"/>
      <c r="CZ6" s="881"/>
      <c r="DA6" s="865" t="s">
        <v>69</v>
      </c>
      <c r="DB6" s="820"/>
      <c r="DC6" s="876"/>
      <c r="DD6" s="31"/>
    </row>
    <row r="7" spans="1:109" ht="14.15" customHeight="1">
      <c r="B7" s="885"/>
      <c r="C7" s="111"/>
      <c r="D7" s="111"/>
      <c r="E7" s="111"/>
      <c r="F7" s="27"/>
      <c r="G7" s="111"/>
      <c r="H7" s="111"/>
      <c r="I7" s="111"/>
      <c r="J7" s="111" t="s">
        <v>28</v>
      </c>
      <c r="K7" s="111" t="s">
        <v>38</v>
      </c>
      <c r="L7" s="27" t="s">
        <v>69</v>
      </c>
      <c r="M7" s="111" t="s">
        <v>32</v>
      </c>
      <c r="N7" s="111" t="s">
        <v>27</v>
      </c>
      <c r="O7" s="111" t="s">
        <v>33</v>
      </c>
      <c r="P7" s="27" t="s">
        <v>69</v>
      </c>
      <c r="Q7" s="111" t="s">
        <v>22</v>
      </c>
      <c r="R7" s="111" t="s">
        <v>24</v>
      </c>
      <c r="S7" s="111" t="s">
        <v>25</v>
      </c>
      <c r="T7" s="111" t="s">
        <v>31</v>
      </c>
      <c r="U7" s="111" t="s">
        <v>32</v>
      </c>
      <c r="V7" s="111" t="s">
        <v>27</v>
      </c>
      <c r="W7" s="27" t="s">
        <v>69</v>
      </c>
      <c r="X7" s="111" t="s">
        <v>25</v>
      </c>
      <c r="Y7" s="111" t="s">
        <v>32</v>
      </c>
      <c r="Z7" s="111" t="s">
        <v>27</v>
      </c>
      <c r="AA7" s="111" t="s">
        <v>28</v>
      </c>
      <c r="AB7" s="111" t="s">
        <v>29</v>
      </c>
      <c r="AC7" s="111" t="s">
        <v>33</v>
      </c>
      <c r="AD7" s="111" t="s">
        <v>36</v>
      </c>
      <c r="AE7" s="111" t="s">
        <v>38</v>
      </c>
      <c r="AF7" s="27" t="s">
        <v>69</v>
      </c>
      <c r="AG7" s="111" t="s">
        <v>25</v>
      </c>
      <c r="AH7" s="111" t="s">
        <v>31</v>
      </c>
      <c r="AI7" s="111" t="s">
        <v>28</v>
      </c>
      <c r="AJ7" s="111" t="s">
        <v>29</v>
      </c>
      <c r="AK7" s="111" t="s">
        <v>33</v>
      </c>
      <c r="AL7" s="111" t="s">
        <v>35</v>
      </c>
      <c r="AM7" s="111" t="s">
        <v>36</v>
      </c>
      <c r="AN7" s="111" t="s">
        <v>73</v>
      </c>
      <c r="AO7" s="111" t="s">
        <v>41</v>
      </c>
      <c r="AP7" s="111" t="s">
        <v>37</v>
      </c>
      <c r="AQ7" s="111" t="s">
        <v>38</v>
      </c>
      <c r="AR7" s="111" t="s">
        <v>42</v>
      </c>
      <c r="AS7" s="27" t="s">
        <v>69</v>
      </c>
      <c r="AT7" s="111" t="s">
        <v>22</v>
      </c>
      <c r="AU7" s="111" t="s">
        <v>90</v>
      </c>
      <c r="AV7" s="111" t="s">
        <v>24</v>
      </c>
      <c r="AW7" s="111" t="s">
        <v>29</v>
      </c>
      <c r="AX7" s="111" t="s">
        <v>33</v>
      </c>
      <c r="AY7" s="111" t="s">
        <v>36</v>
      </c>
      <c r="AZ7" s="111" t="s">
        <v>73</v>
      </c>
      <c r="BA7" s="111" t="s">
        <v>41</v>
      </c>
      <c r="BB7" s="111" t="s">
        <v>37</v>
      </c>
      <c r="BC7" s="111" t="s">
        <v>38</v>
      </c>
      <c r="BD7" s="111" t="s">
        <v>42</v>
      </c>
      <c r="BE7" s="27" t="s">
        <v>69</v>
      </c>
      <c r="BF7" s="887"/>
      <c r="BG7" s="112" t="s">
        <v>32</v>
      </c>
      <c r="BH7" s="113" t="s">
        <v>28</v>
      </c>
      <c r="BI7" s="114" t="s">
        <v>29</v>
      </c>
      <c r="BJ7" s="114" t="s">
        <v>33</v>
      </c>
      <c r="BK7" s="114" t="s">
        <v>36</v>
      </c>
      <c r="BL7" s="114" t="s">
        <v>70</v>
      </c>
      <c r="BM7" s="114" t="s">
        <v>41</v>
      </c>
      <c r="BN7" s="114" t="s">
        <v>37</v>
      </c>
      <c r="BO7" s="114" t="s">
        <v>38</v>
      </c>
      <c r="BP7" s="115" t="s">
        <v>42</v>
      </c>
      <c r="BQ7" s="116" t="s">
        <v>69</v>
      </c>
      <c r="BR7" s="222" t="s">
        <v>152</v>
      </c>
      <c r="BS7" s="117">
        <v>3</v>
      </c>
      <c r="BT7" s="117">
        <v>4</v>
      </c>
      <c r="BU7" s="117">
        <v>5</v>
      </c>
      <c r="BV7" s="117" t="s">
        <v>187</v>
      </c>
      <c r="BW7" s="117" t="s">
        <v>207</v>
      </c>
      <c r="BX7" s="117">
        <v>8</v>
      </c>
      <c r="BY7" s="117" t="s">
        <v>33</v>
      </c>
      <c r="BZ7" s="117" t="s">
        <v>35</v>
      </c>
      <c r="CA7" s="117" t="s">
        <v>36</v>
      </c>
      <c r="CB7" s="117" t="s">
        <v>36</v>
      </c>
      <c r="CC7" s="117" t="s">
        <v>41</v>
      </c>
      <c r="CD7" s="117" t="s">
        <v>85</v>
      </c>
      <c r="CE7" s="117" t="s">
        <v>38</v>
      </c>
      <c r="CF7" s="866"/>
      <c r="CG7" s="117" t="s">
        <v>159</v>
      </c>
      <c r="CH7" s="117" t="s">
        <v>152</v>
      </c>
      <c r="CI7" s="117" t="s">
        <v>188</v>
      </c>
      <c r="CJ7" s="117" t="s">
        <v>173</v>
      </c>
      <c r="CK7" s="117" t="s">
        <v>178</v>
      </c>
      <c r="CL7" s="117" t="s">
        <v>250</v>
      </c>
      <c r="CM7" s="117" t="s">
        <v>254</v>
      </c>
      <c r="CN7" s="117" t="s">
        <v>191</v>
      </c>
      <c r="CO7" s="117" t="s">
        <v>183</v>
      </c>
      <c r="CP7" s="119" t="s">
        <v>166</v>
      </c>
      <c r="CQ7" s="119" t="s">
        <v>174</v>
      </c>
      <c r="CR7" s="117" t="s">
        <v>175</v>
      </c>
      <c r="CS7" s="117" t="s">
        <v>148</v>
      </c>
      <c r="CT7" s="118" t="s">
        <v>177</v>
      </c>
      <c r="CU7" s="117" t="s">
        <v>187</v>
      </c>
      <c r="CV7" s="117">
        <v>7</v>
      </c>
      <c r="CW7" s="117">
        <v>8</v>
      </c>
      <c r="CX7" s="117" t="s">
        <v>37</v>
      </c>
      <c r="CY7" s="117" t="s">
        <v>38</v>
      </c>
      <c r="CZ7" s="120" t="s">
        <v>42</v>
      </c>
      <c r="DA7" s="866"/>
      <c r="DB7" s="875"/>
      <c r="DC7" s="876"/>
      <c r="DD7" s="31"/>
    </row>
    <row r="8" spans="1:109" ht="11.15" customHeight="1">
      <c r="B8" s="67">
        <f>'pit-c,d'!A9</f>
        <v>45139</v>
      </c>
      <c r="C8" s="121"/>
      <c r="D8" s="122"/>
      <c r="E8" s="122"/>
      <c r="F8" s="122"/>
      <c r="G8" s="122"/>
      <c r="H8" s="122"/>
      <c r="I8" s="122"/>
      <c r="J8" s="122"/>
      <c r="K8" s="122"/>
      <c r="L8" s="122">
        <f t="shared" ref="L8:L39" si="0">SUM(G8:K8)</f>
        <v>0</v>
      </c>
      <c r="M8" s="121"/>
      <c r="N8" s="121"/>
      <c r="O8" s="122"/>
      <c r="P8" s="122">
        <f t="shared" ref="P8:P39" si="1">SUM(M8:O8)</f>
        <v>0</v>
      </c>
      <c r="Q8" s="122"/>
      <c r="R8" s="122"/>
      <c r="S8" s="121"/>
      <c r="T8" s="121"/>
      <c r="U8" s="121"/>
      <c r="V8" s="121"/>
      <c r="W8" s="122">
        <f t="shared" ref="W8:W38" si="2">SUM(Q8:V8)</f>
        <v>0</v>
      </c>
      <c r="X8" s="121"/>
      <c r="Y8" s="121"/>
      <c r="Z8" s="121"/>
      <c r="AA8" s="121"/>
      <c r="AB8" s="121"/>
      <c r="AC8" s="121"/>
      <c r="AD8" s="121"/>
      <c r="AE8" s="122"/>
      <c r="AF8" s="122">
        <f t="shared" ref="AF8:AF38" si="3">SUM(X8:AE8)</f>
        <v>0</v>
      </c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>
        <f t="shared" ref="AS8:AS38" si="4">SUM(AG8:AR8)</f>
        <v>0</v>
      </c>
      <c r="AT8" s="122"/>
      <c r="AU8" s="122"/>
      <c r="AV8" s="122"/>
      <c r="AW8" s="122"/>
      <c r="AX8" s="121"/>
      <c r="AY8" s="122"/>
      <c r="AZ8" s="122"/>
      <c r="BA8" s="122"/>
      <c r="BB8" s="122"/>
      <c r="BC8" s="122"/>
      <c r="BD8" s="122"/>
      <c r="BE8" s="122">
        <f t="shared" ref="BE8:BE38" si="5">SUM(AT8:BD8)</f>
        <v>0</v>
      </c>
      <c r="BF8" s="122">
        <f t="shared" ref="BF8:BF38" si="6">F8+L8+P8+W8+AF8+AS8+BE8</f>
        <v>0</v>
      </c>
      <c r="BG8" s="71"/>
      <c r="BH8" s="123"/>
      <c r="BI8" s="124"/>
      <c r="BJ8" s="124"/>
      <c r="BK8" s="124"/>
      <c r="BL8" s="124"/>
      <c r="BM8" s="124"/>
      <c r="BN8" s="124"/>
      <c r="BO8" s="124"/>
      <c r="BP8" s="125"/>
      <c r="BQ8" s="126">
        <f t="shared" ref="BQ8:BQ38" si="7">SUM(BG8:BP8)</f>
        <v>0</v>
      </c>
      <c r="BR8" s="501"/>
      <c r="BS8" s="459"/>
      <c r="BT8" s="459"/>
      <c r="BU8" s="459">
        <v>4606.3</v>
      </c>
      <c r="BV8" s="459"/>
      <c r="BW8" s="459"/>
      <c r="BX8" s="459"/>
      <c r="BY8" s="459"/>
      <c r="BZ8" s="459"/>
      <c r="CA8" s="459"/>
      <c r="CB8" s="459"/>
      <c r="CC8" s="459"/>
      <c r="CD8" s="459"/>
      <c r="CE8" s="459"/>
      <c r="CF8" s="502">
        <f>SUM(BR8:CE8)</f>
        <v>4606.3</v>
      </c>
      <c r="CG8" s="457"/>
      <c r="CH8" s="458"/>
      <c r="CI8" s="485"/>
      <c r="CJ8" s="503">
        <v>3685.8</v>
      </c>
      <c r="CK8" s="486"/>
      <c r="CL8" s="486"/>
      <c r="CM8" s="486"/>
      <c r="CN8" s="486"/>
      <c r="CO8" s="503">
        <v>23404.5</v>
      </c>
      <c r="CP8" s="486"/>
      <c r="CQ8" s="486"/>
      <c r="CR8" s="486"/>
      <c r="CS8" s="486"/>
      <c r="CT8" s="486"/>
      <c r="CU8" s="503">
        <v>6125.5</v>
      </c>
      <c r="CV8" s="503"/>
      <c r="CW8" s="486"/>
      <c r="CX8" s="79"/>
      <c r="CY8" s="79"/>
      <c r="CZ8" s="79"/>
      <c r="DA8" s="462">
        <f>SUM(CG8:CZ8)</f>
        <v>33215.800000000003</v>
      </c>
      <c r="DB8" s="127">
        <f>DA8+CF8</f>
        <v>37822.100000000006</v>
      </c>
      <c r="DC8" s="128">
        <f t="shared" ref="DC8:DC38" si="8">IF(DB8&lt;=0,0,DB43/DB8)</f>
        <v>0</v>
      </c>
      <c r="DD8" s="92">
        <f>DA8-SUM(coal!EY7:EZ7)</f>
        <v>0</v>
      </c>
      <c r="DE8" s="3"/>
    </row>
    <row r="9" spans="1:109" ht="11.15" customHeight="1">
      <c r="B9" s="72">
        <f t="shared" ref="B9:B35" si="9">B8+1</f>
        <v>45140</v>
      </c>
      <c r="C9" s="121"/>
      <c r="D9" s="121"/>
      <c r="E9" s="121"/>
      <c r="F9" s="121"/>
      <c r="G9" s="121"/>
      <c r="H9" s="121"/>
      <c r="I9" s="121"/>
      <c r="J9" s="121"/>
      <c r="K9" s="121"/>
      <c r="L9" s="121">
        <f t="shared" si="0"/>
        <v>0</v>
      </c>
      <c r="M9" s="121"/>
      <c r="N9" s="121"/>
      <c r="O9" s="121"/>
      <c r="P9" s="121">
        <f t="shared" si="1"/>
        <v>0</v>
      </c>
      <c r="Q9" s="121"/>
      <c r="R9" s="121"/>
      <c r="S9" s="121"/>
      <c r="T9" s="121"/>
      <c r="U9" s="121"/>
      <c r="V9" s="121"/>
      <c r="W9" s="121">
        <f t="shared" si="2"/>
        <v>0</v>
      </c>
      <c r="X9" s="121"/>
      <c r="Y9" s="121"/>
      <c r="Z9" s="121"/>
      <c r="AA9" s="121"/>
      <c r="AB9" s="121"/>
      <c r="AC9" s="121"/>
      <c r="AD9" s="121"/>
      <c r="AE9" s="121"/>
      <c r="AF9" s="121">
        <f t="shared" si="3"/>
        <v>0</v>
      </c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>
        <f t="shared" si="4"/>
        <v>0</v>
      </c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>
        <f t="shared" si="5"/>
        <v>0</v>
      </c>
      <c r="BF9" s="121">
        <f t="shared" si="6"/>
        <v>0</v>
      </c>
      <c r="BG9" s="70"/>
      <c r="BH9" s="73"/>
      <c r="BI9" s="68"/>
      <c r="BJ9" s="68"/>
      <c r="BK9" s="68"/>
      <c r="BL9" s="68"/>
      <c r="BM9" s="68"/>
      <c r="BN9" s="68"/>
      <c r="BO9" s="68"/>
      <c r="BP9" s="129"/>
      <c r="BQ9" s="130">
        <f t="shared" si="7"/>
        <v>0</v>
      </c>
      <c r="BR9" s="501"/>
      <c r="BS9" s="459"/>
      <c r="BT9" s="459"/>
      <c r="BU9" s="459">
        <v>7090.7</v>
      </c>
      <c r="BV9" s="459"/>
      <c r="BW9" s="459"/>
      <c r="BX9" s="459"/>
      <c r="BY9" s="459"/>
      <c r="BZ9" s="459"/>
      <c r="CA9" s="459"/>
      <c r="CB9" s="459"/>
      <c r="CC9" s="459"/>
      <c r="CD9" s="459"/>
      <c r="CE9" s="459"/>
      <c r="CF9" s="502">
        <f>SUM(BR9:CE9)</f>
        <v>7090.7</v>
      </c>
      <c r="CG9" s="457"/>
      <c r="CH9" s="458"/>
      <c r="CI9" s="485"/>
      <c r="CJ9" s="504">
        <v>332.9</v>
      </c>
      <c r="CK9" s="459"/>
      <c r="CL9" s="459"/>
      <c r="CM9" s="459"/>
      <c r="CN9" s="459"/>
      <c r="CO9" s="505">
        <f>26662.5+34.1</f>
        <v>26696.6</v>
      </c>
      <c r="CP9" s="506"/>
      <c r="CQ9" s="506"/>
      <c r="CR9" s="459"/>
      <c r="CS9" s="459"/>
      <c r="CT9" s="459"/>
      <c r="CU9" s="506">
        <v>11791.1</v>
      </c>
      <c r="CV9" s="506"/>
      <c r="CW9" s="459"/>
      <c r="CX9" s="79"/>
      <c r="CY9" s="79"/>
      <c r="CZ9" s="79"/>
      <c r="DA9" s="462">
        <f t="shared" ref="DA9:DA38" si="10">SUM(CG9:CZ9)</f>
        <v>38820.6</v>
      </c>
      <c r="DB9" s="131">
        <f t="shared" ref="DB9:DB38" si="11">DA9+CF9</f>
        <v>45911.299999999996</v>
      </c>
      <c r="DC9" s="128">
        <f t="shared" si="8"/>
        <v>0</v>
      </c>
      <c r="DD9" s="92">
        <f>DA9-SUM(coal!EY8:EZ8)</f>
        <v>0</v>
      </c>
      <c r="DE9" s="3"/>
    </row>
    <row r="10" spans="1:109" ht="11.15" customHeight="1">
      <c r="B10" s="72">
        <f t="shared" si="9"/>
        <v>45141</v>
      </c>
      <c r="C10" s="121"/>
      <c r="D10" s="121"/>
      <c r="E10" s="121"/>
      <c r="F10" s="121"/>
      <c r="G10" s="121"/>
      <c r="H10" s="121"/>
      <c r="I10" s="121"/>
      <c r="J10" s="121"/>
      <c r="K10" s="121"/>
      <c r="L10" s="121">
        <f t="shared" si="0"/>
        <v>0</v>
      </c>
      <c r="M10" s="121"/>
      <c r="N10" s="121"/>
      <c r="O10" s="121"/>
      <c r="P10" s="121">
        <f t="shared" si="1"/>
        <v>0</v>
      </c>
      <c r="Q10" s="121"/>
      <c r="R10" s="121"/>
      <c r="S10" s="121"/>
      <c r="T10" s="121"/>
      <c r="U10" s="121"/>
      <c r="V10" s="121"/>
      <c r="W10" s="121">
        <f t="shared" si="2"/>
        <v>0</v>
      </c>
      <c r="X10" s="121"/>
      <c r="Y10" s="121"/>
      <c r="Z10" s="121"/>
      <c r="AA10" s="121"/>
      <c r="AB10" s="121"/>
      <c r="AC10" s="121"/>
      <c r="AD10" s="121"/>
      <c r="AE10" s="121"/>
      <c r="AF10" s="121">
        <f t="shared" si="3"/>
        <v>0</v>
      </c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>
        <f t="shared" si="4"/>
        <v>0</v>
      </c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>
        <f t="shared" si="5"/>
        <v>0</v>
      </c>
      <c r="BF10" s="121">
        <f t="shared" si="6"/>
        <v>0</v>
      </c>
      <c r="BG10" s="70"/>
      <c r="BH10" s="73"/>
      <c r="BI10" s="68"/>
      <c r="BJ10" s="68"/>
      <c r="BK10" s="68"/>
      <c r="BL10" s="68"/>
      <c r="BM10" s="68"/>
      <c r="BN10" s="68"/>
      <c r="BO10" s="68"/>
      <c r="BP10" s="129"/>
      <c r="BQ10" s="130">
        <f t="shared" si="7"/>
        <v>0</v>
      </c>
      <c r="BR10" s="501"/>
      <c r="BS10" s="459"/>
      <c r="BT10" s="459"/>
      <c r="BU10" s="459">
        <v>5638.1</v>
      </c>
      <c r="BV10" s="459"/>
      <c r="BW10" s="459"/>
      <c r="BX10" s="459"/>
      <c r="BY10" s="459"/>
      <c r="BZ10" s="459"/>
      <c r="CA10" s="459"/>
      <c r="CB10" s="459"/>
      <c r="CC10" s="459"/>
      <c r="CD10" s="459"/>
      <c r="CE10" s="459"/>
      <c r="CF10" s="502">
        <f>SUM(BR10:CE10)</f>
        <v>5638.1</v>
      </c>
      <c r="CG10" s="457"/>
      <c r="CH10" s="458"/>
      <c r="CI10" s="485"/>
      <c r="CJ10" s="504">
        <v>2344.8000000000002</v>
      </c>
      <c r="CK10" s="459"/>
      <c r="CL10" s="459"/>
      <c r="CM10" s="459"/>
      <c r="CN10" s="459"/>
      <c r="CO10" s="504">
        <v>22437.599999999999</v>
      </c>
      <c r="CP10" s="459"/>
      <c r="CQ10" s="459"/>
      <c r="CR10" s="459"/>
      <c r="CS10" s="459"/>
      <c r="CT10" s="459"/>
      <c r="CU10" s="504">
        <v>15493.4</v>
      </c>
      <c r="CV10" s="504"/>
      <c r="CW10" s="459"/>
      <c r="CX10" s="79"/>
      <c r="CY10" s="79"/>
      <c r="CZ10" s="79"/>
      <c r="DA10" s="462">
        <f t="shared" si="10"/>
        <v>40275.799999999996</v>
      </c>
      <c r="DB10" s="131">
        <f t="shared" si="11"/>
        <v>45913.899999999994</v>
      </c>
      <c r="DC10" s="128">
        <f t="shared" si="8"/>
        <v>0</v>
      </c>
      <c r="DD10" s="92">
        <f>DA10-SUM(coal!EY9:EZ9)</f>
        <v>0</v>
      </c>
      <c r="DE10" s="3"/>
    </row>
    <row r="11" spans="1:109" ht="11.15" customHeight="1">
      <c r="B11" s="72">
        <f t="shared" si="9"/>
        <v>45142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>
        <f t="shared" si="0"/>
        <v>0</v>
      </c>
      <c r="M11" s="121"/>
      <c r="N11" s="121"/>
      <c r="O11" s="121"/>
      <c r="P11" s="121">
        <f t="shared" si="1"/>
        <v>0</v>
      </c>
      <c r="Q11" s="121"/>
      <c r="R11" s="121"/>
      <c r="S11" s="121"/>
      <c r="T11" s="121"/>
      <c r="U11" s="121"/>
      <c r="V11" s="121"/>
      <c r="W11" s="121">
        <f t="shared" si="2"/>
        <v>0</v>
      </c>
      <c r="X11" s="121"/>
      <c r="Y11" s="121"/>
      <c r="Z11" s="121"/>
      <c r="AA11" s="121"/>
      <c r="AB11" s="121"/>
      <c r="AC11" s="121"/>
      <c r="AD11" s="121"/>
      <c r="AE11" s="121"/>
      <c r="AF11" s="121">
        <f t="shared" si="3"/>
        <v>0</v>
      </c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>
        <f t="shared" si="4"/>
        <v>0</v>
      </c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>
        <f t="shared" si="5"/>
        <v>0</v>
      </c>
      <c r="BF11" s="121">
        <f t="shared" si="6"/>
        <v>0</v>
      </c>
      <c r="BG11" s="70"/>
      <c r="BH11" s="73"/>
      <c r="BI11" s="68"/>
      <c r="BJ11" s="68"/>
      <c r="BK11" s="68"/>
      <c r="BL11" s="68"/>
      <c r="BM11" s="68"/>
      <c r="BN11" s="68"/>
      <c r="BO11" s="68"/>
      <c r="BP11" s="129"/>
      <c r="BQ11" s="130">
        <f t="shared" si="7"/>
        <v>0</v>
      </c>
      <c r="BR11" s="501"/>
      <c r="BS11" s="459"/>
      <c r="BT11" s="459"/>
      <c r="BU11" s="459">
        <v>2011.5</v>
      </c>
      <c r="BV11" s="459">
        <v>2633.9</v>
      </c>
      <c r="BW11" s="459"/>
      <c r="BX11" s="459"/>
      <c r="BY11" s="459"/>
      <c r="BZ11" s="459"/>
      <c r="CA11" s="459"/>
      <c r="CB11" s="459"/>
      <c r="CC11" s="459"/>
      <c r="CD11" s="459"/>
      <c r="CE11" s="459"/>
      <c r="CF11" s="502">
        <f t="shared" ref="CF11:CF38" si="12">SUM(BR11:CE11)</f>
        <v>4645.3999999999996</v>
      </c>
      <c r="CG11" s="457"/>
      <c r="CH11" s="458"/>
      <c r="CI11" s="485"/>
      <c r="CJ11" s="504">
        <v>6942.5</v>
      </c>
      <c r="CK11" s="459"/>
      <c r="CL11" s="459"/>
      <c r="CM11" s="459"/>
      <c r="CN11" s="459"/>
      <c r="CO11" s="504">
        <v>16220.6</v>
      </c>
      <c r="CP11" s="459"/>
      <c r="CQ11" s="459"/>
      <c r="CR11" s="459"/>
      <c r="CS11" s="459"/>
      <c r="CT11" s="459"/>
      <c r="CU11" s="504">
        <v>15379.6</v>
      </c>
      <c r="CV11" s="504"/>
      <c r="CW11" s="487"/>
      <c r="CX11" s="79"/>
      <c r="CY11" s="79"/>
      <c r="CZ11" s="79"/>
      <c r="DA11" s="462">
        <f t="shared" si="10"/>
        <v>38542.699999999997</v>
      </c>
      <c r="DB11" s="131">
        <f t="shared" si="11"/>
        <v>43188.1</v>
      </c>
      <c r="DC11" s="128">
        <f t="shared" si="8"/>
        <v>0</v>
      </c>
      <c r="DD11" s="92">
        <f>DA11-SUM(coal!EY10:EZ10)</f>
        <v>0</v>
      </c>
      <c r="DE11" s="3"/>
    </row>
    <row r="12" spans="1:109" ht="11.15" customHeight="1">
      <c r="B12" s="72">
        <f t="shared" si="9"/>
        <v>45143</v>
      </c>
      <c r="C12" s="121"/>
      <c r="D12" s="121"/>
      <c r="E12" s="121"/>
      <c r="F12" s="121"/>
      <c r="G12" s="121"/>
      <c r="H12" s="121"/>
      <c r="I12" s="121"/>
      <c r="J12" s="121"/>
      <c r="K12" s="121"/>
      <c r="L12" s="121">
        <f t="shared" si="0"/>
        <v>0</v>
      </c>
      <c r="M12" s="121"/>
      <c r="N12" s="121"/>
      <c r="O12" s="121"/>
      <c r="P12" s="121">
        <f t="shared" si="1"/>
        <v>0</v>
      </c>
      <c r="Q12" s="121"/>
      <c r="R12" s="121"/>
      <c r="S12" s="121"/>
      <c r="T12" s="121"/>
      <c r="U12" s="121"/>
      <c r="V12" s="121"/>
      <c r="W12" s="121">
        <f t="shared" si="2"/>
        <v>0</v>
      </c>
      <c r="X12" s="121"/>
      <c r="Y12" s="121"/>
      <c r="Z12" s="121"/>
      <c r="AA12" s="121"/>
      <c r="AB12" s="121"/>
      <c r="AC12" s="121"/>
      <c r="AD12" s="121"/>
      <c r="AE12" s="121"/>
      <c r="AF12" s="121">
        <f t="shared" si="3"/>
        <v>0</v>
      </c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>
        <f t="shared" si="4"/>
        <v>0</v>
      </c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>
        <f t="shared" si="5"/>
        <v>0</v>
      </c>
      <c r="BF12" s="121">
        <f t="shared" si="6"/>
        <v>0</v>
      </c>
      <c r="BG12" s="70"/>
      <c r="BH12" s="73"/>
      <c r="BI12" s="68"/>
      <c r="BJ12" s="68"/>
      <c r="BK12" s="68"/>
      <c r="BL12" s="68"/>
      <c r="BM12" s="68"/>
      <c r="BN12" s="68"/>
      <c r="BO12" s="68"/>
      <c r="BP12" s="129"/>
      <c r="BQ12" s="130">
        <f t="shared" si="7"/>
        <v>0</v>
      </c>
      <c r="BR12" s="501"/>
      <c r="BS12" s="459"/>
      <c r="BT12" s="459"/>
      <c r="BU12" s="459"/>
      <c r="BV12" s="459">
        <v>4944.5</v>
      </c>
      <c r="BW12" s="459"/>
      <c r="BX12" s="459"/>
      <c r="BY12" s="459"/>
      <c r="BZ12" s="459"/>
      <c r="CA12" s="459"/>
      <c r="CB12" s="459"/>
      <c r="CC12" s="459"/>
      <c r="CD12" s="459"/>
      <c r="CE12" s="459"/>
      <c r="CF12" s="502">
        <f t="shared" si="12"/>
        <v>4944.5</v>
      </c>
      <c r="CG12" s="457"/>
      <c r="CH12" s="458"/>
      <c r="CI12" s="485"/>
      <c r="CJ12" s="504">
        <v>1358.1</v>
      </c>
      <c r="CK12" s="459"/>
      <c r="CL12" s="459"/>
      <c r="CM12" s="511"/>
      <c r="CN12" s="512"/>
      <c r="CO12" s="512">
        <v>17327.400000000001</v>
      </c>
      <c r="CP12" s="459"/>
      <c r="CQ12" s="459"/>
      <c r="CR12" s="459"/>
      <c r="CS12" s="459"/>
      <c r="CT12" s="459"/>
      <c r="CU12" s="504">
        <v>15879.7</v>
      </c>
      <c r="CV12" s="459"/>
      <c r="CW12" s="487"/>
      <c r="CX12" s="79"/>
      <c r="CY12" s="79"/>
      <c r="CZ12" s="79"/>
      <c r="DA12" s="462">
        <f t="shared" si="10"/>
        <v>34565.199999999997</v>
      </c>
      <c r="DB12" s="131">
        <f t="shared" si="11"/>
        <v>39509.699999999997</v>
      </c>
      <c r="DC12" s="128">
        <f t="shared" si="8"/>
        <v>0</v>
      </c>
      <c r="DD12" s="92">
        <f>DA12-SUM(coal!EY11:EZ11)</f>
        <v>0</v>
      </c>
      <c r="DE12" s="3"/>
    </row>
    <row r="13" spans="1:109" ht="11.15" customHeight="1">
      <c r="B13" s="72">
        <f t="shared" si="9"/>
        <v>45144</v>
      </c>
      <c r="C13" s="121"/>
      <c r="D13" s="121"/>
      <c r="E13" s="121"/>
      <c r="F13" s="121"/>
      <c r="G13" s="121"/>
      <c r="H13" s="121"/>
      <c r="I13" s="121"/>
      <c r="J13" s="121"/>
      <c r="K13" s="121"/>
      <c r="L13" s="121">
        <f t="shared" si="0"/>
        <v>0</v>
      </c>
      <c r="M13" s="121"/>
      <c r="N13" s="121"/>
      <c r="O13" s="121"/>
      <c r="P13" s="121">
        <f t="shared" si="1"/>
        <v>0</v>
      </c>
      <c r="Q13" s="121"/>
      <c r="R13" s="121"/>
      <c r="S13" s="121"/>
      <c r="T13" s="121"/>
      <c r="U13" s="121"/>
      <c r="V13" s="121"/>
      <c r="W13" s="121">
        <f t="shared" si="2"/>
        <v>0</v>
      </c>
      <c r="X13" s="121"/>
      <c r="Y13" s="121"/>
      <c r="Z13" s="121"/>
      <c r="AA13" s="121"/>
      <c r="AB13" s="121"/>
      <c r="AC13" s="121"/>
      <c r="AD13" s="121"/>
      <c r="AE13" s="121"/>
      <c r="AF13" s="121">
        <f t="shared" si="3"/>
        <v>0</v>
      </c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>
        <f t="shared" si="4"/>
        <v>0</v>
      </c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>
        <f t="shared" si="5"/>
        <v>0</v>
      </c>
      <c r="BF13" s="121">
        <f t="shared" si="6"/>
        <v>0</v>
      </c>
      <c r="BG13" s="70"/>
      <c r="BH13" s="73"/>
      <c r="BI13" s="68"/>
      <c r="BJ13" s="68"/>
      <c r="BK13" s="68"/>
      <c r="BL13" s="68"/>
      <c r="BM13" s="68"/>
      <c r="BN13" s="68"/>
      <c r="BO13" s="68"/>
      <c r="BP13" s="129"/>
      <c r="BQ13" s="130">
        <f t="shared" si="7"/>
        <v>0</v>
      </c>
      <c r="BR13" s="501"/>
      <c r="BS13" s="459"/>
      <c r="BT13" s="459"/>
      <c r="BU13" s="459">
        <v>960.7</v>
      </c>
      <c r="BV13" s="459">
        <v>4189.3</v>
      </c>
      <c r="BW13" s="459"/>
      <c r="BX13" s="459"/>
      <c r="BY13" s="459"/>
      <c r="BZ13" s="459"/>
      <c r="CA13" s="459"/>
      <c r="CB13" s="459"/>
      <c r="CC13" s="459"/>
      <c r="CD13" s="459"/>
      <c r="CE13" s="459"/>
      <c r="CF13" s="502">
        <f t="shared" si="12"/>
        <v>5150</v>
      </c>
      <c r="CG13" s="457"/>
      <c r="CH13" s="458"/>
      <c r="CI13" s="485"/>
      <c r="CJ13" s="504">
        <v>1599</v>
      </c>
      <c r="CK13" s="459"/>
      <c r="CL13" s="459"/>
      <c r="CM13" s="511"/>
      <c r="CN13" s="512"/>
      <c r="CO13" s="512">
        <v>23103</v>
      </c>
      <c r="CP13" s="512"/>
      <c r="CQ13" s="512"/>
      <c r="CR13" s="459"/>
      <c r="CS13" s="459"/>
      <c r="CT13" s="459"/>
      <c r="CU13" s="512">
        <v>19509.8</v>
      </c>
      <c r="CV13" s="512"/>
      <c r="CW13" s="487"/>
      <c r="CX13" s="79"/>
      <c r="CY13" s="79"/>
      <c r="CZ13" s="79"/>
      <c r="DA13" s="462">
        <f t="shared" si="10"/>
        <v>44211.8</v>
      </c>
      <c r="DB13" s="131">
        <f t="shared" si="11"/>
        <v>49361.8</v>
      </c>
      <c r="DC13" s="128">
        <f t="shared" si="8"/>
        <v>0</v>
      </c>
      <c r="DD13" s="92">
        <f>DA13-SUM(coal!EY12:EZ12)</f>
        <v>0</v>
      </c>
      <c r="DE13" s="3"/>
    </row>
    <row r="14" spans="1:109" ht="11.15" customHeight="1">
      <c r="B14" s="72">
        <f t="shared" si="9"/>
        <v>45145</v>
      </c>
      <c r="C14" s="121"/>
      <c r="D14" s="121"/>
      <c r="E14" s="121"/>
      <c r="F14" s="121"/>
      <c r="G14" s="121"/>
      <c r="H14" s="121"/>
      <c r="I14" s="121"/>
      <c r="J14" s="121"/>
      <c r="K14" s="121"/>
      <c r="L14" s="121">
        <f t="shared" si="0"/>
        <v>0</v>
      </c>
      <c r="M14" s="121"/>
      <c r="N14" s="121"/>
      <c r="O14" s="121"/>
      <c r="P14" s="121">
        <f t="shared" si="1"/>
        <v>0</v>
      </c>
      <c r="Q14" s="121"/>
      <c r="R14" s="121"/>
      <c r="S14" s="121"/>
      <c r="T14" s="121"/>
      <c r="U14" s="121"/>
      <c r="V14" s="121"/>
      <c r="W14" s="121">
        <f t="shared" si="2"/>
        <v>0</v>
      </c>
      <c r="X14" s="121"/>
      <c r="Y14" s="121"/>
      <c r="Z14" s="121"/>
      <c r="AA14" s="121"/>
      <c r="AB14" s="121"/>
      <c r="AC14" s="121"/>
      <c r="AD14" s="121"/>
      <c r="AE14" s="121"/>
      <c r="AF14" s="121">
        <f t="shared" si="3"/>
        <v>0</v>
      </c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>
        <f t="shared" si="4"/>
        <v>0</v>
      </c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>
        <f t="shared" si="5"/>
        <v>0</v>
      </c>
      <c r="BF14" s="121">
        <f t="shared" si="6"/>
        <v>0</v>
      </c>
      <c r="BG14" s="70"/>
      <c r="BH14" s="73"/>
      <c r="BI14" s="68"/>
      <c r="BJ14" s="68"/>
      <c r="BK14" s="68"/>
      <c r="BL14" s="68"/>
      <c r="BM14" s="68"/>
      <c r="BN14" s="68"/>
      <c r="BO14" s="68"/>
      <c r="BP14" s="129"/>
      <c r="BQ14" s="130">
        <f t="shared" si="7"/>
        <v>0</v>
      </c>
      <c r="BR14" s="501"/>
      <c r="BS14" s="459"/>
      <c r="BT14" s="459"/>
      <c r="BU14" s="513">
        <v>3000.5</v>
      </c>
      <c r="BV14" s="514">
        <v>1181.9000000000001</v>
      </c>
      <c r="BW14" s="514">
        <v>2729.7</v>
      </c>
      <c r="BX14" s="459"/>
      <c r="BY14" s="459"/>
      <c r="BZ14" s="459"/>
      <c r="CA14" s="459"/>
      <c r="CB14" s="459"/>
      <c r="CC14" s="459"/>
      <c r="CD14" s="459"/>
      <c r="CE14" s="459"/>
      <c r="CF14" s="502">
        <f t="shared" si="12"/>
        <v>6912.0999999999995</v>
      </c>
      <c r="CG14" s="457"/>
      <c r="CH14" s="458"/>
      <c r="CI14" s="485"/>
      <c r="CJ14" s="504">
        <v>2056.8000000000002</v>
      </c>
      <c r="CK14" s="459"/>
      <c r="CL14" s="459"/>
      <c r="CM14" s="459"/>
      <c r="CN14" s="459"/>
      <c r="CO14" s="504">
        <v>27326.400000000001</v>
      </c>
      <c r="CP14" s="459"/>
      <c r="CQ14" s="459"/>
      <c r="CR14" s="459"/>
      <c r="CS14" s="459"/>
      <c r="CT14" s="459"/>
      <c r="CU14" s="504">
        <v>15645.6</v>
      </c>
      <c r="CV14" s="459"/>
      <c r="CW14" s="487"/>
      <c r="CX14" s="79"/>
      <c r="CY14" s="79"/>
      <c r="CZ14" s="79"/>
      <c r="DA14" s="462">
        <f t="shared" si="10"/>
        <v>45028.800000000003</v>
      </c>
      <c r="DB14" s="131">
        <f t="shared" si="11"/>
        <v>51940.9</v>
      </c>
      <c r="DC14" s="128">
        <f t="shared" si="8"/>
        <v>0</v>
      </c>
      <c r="DD14" s="92">
        <f>DA14-SUM(coal!EY13:EZ13)</f>
        <v>0</v>
      </c>
      <c r="DE14" s="3"/>
    </row>
    <row r="15" spans="1:109" ht="11.15" customHeight="1">
      <c r="B15" s="72">
        <f t="shared" si="9"/>
        <v>45146</v>
      </c>
      <c r="C15" s="121"/>
      <c r="D15" s="121"/>
      <c r="E15" s="121"/>
      <c r="F15" s="121"/>
      <c r="G15" s="121"/>
      <c r="H15" s="121"/>
      <c r="I15" s="121"/>
      <c r="J15" s="121"/>
      <c r="K15" s="121"/>
      <c r="L15" s="121">
        <f t="shared" si="0"/>
        <v>0</v>
      </c>
      <c r="M15" s="121"/>
      <c r="N15" s="121"/>
      <c r="O15" s="121"/>
      <c r="P15" s="121">
        <f t="shared" si="1"/>
        <v>0</v>
      </c>
      <c r="Q15" s="121"/>
      <c r="R15" s="121"/>
      <c r="S15" s="121"/>
      <c r="T15" s="121"/>
      <c r="U15" s="121"/>
      <c r="V15" s="121"/>
      <c r="W15" s="121">
        <f t="shared" si="2"/>
        <v>0</v>
      </c>
      <c r="X15" s="121"/>
      <c r="Y15" s="121"/>
      <c r="Z15" s="121"/>
      <c r="AA15" s="121"/>
      <c r="AB15" s="121"/>
      <c r="AC15" s="121"/>
      <c r="AD15" s="121"/>
      <c r="AE15" s="121"/>
      <c r="AF15" s="121">
        <f t="shared" si="3"/>
        <v>0</v>
      </c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>
        <f t="shared" si="4"/>
        <v>0</v>
      </c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>
        <f t="shared" si="5"/>
        <v>0</v>
      </c>
      <c r="BF15" s="121">
        <f t="shared" si="6"/>
        <v>0</v>
      </c>
      <c r="BG15" s="70"/>
      <c r="BH15" s="73"/>
      <c r="BI15" s="68"/>
      <c r="BJ15" s="68"/>
      <c r="BK15" s="68"/>
      <c r="BL15" s="68"/>
      <c r="BM15" s="68"/>
      <c r="BN15" s="68"/>
      <c r="BO15" s="68"/>
      <c r="BP15" s="129"/>
      <c r="BQ15" s="130">
        <f t="shared" si="7"/>
        <v>0</v>
      </c>
      <c r="BR15" s="501"/>
      <c r="BS15" s="459"/>
      <c r="BT15" s="459"/>
      <c r="BU15" s="459">
        <v>511.4</v>
      </c>
      <c r="BV15" s="459">
        <v>2135.9</v>
      </c>
      <c r="BW15" s="459">
        <v>4346.3</v>
      </c>
      <c r="BX15" s="459"/>
      <c r="BY15" s="459"/>
      <c r="BZ15" s="459"/>
      <c r="CA15" s="459"/>
      <c r="CB15" s="459"/>
      <c r="CC15" s="459"/>
      <c r="CD15" s="459"/>
      <c r="CE15" s="459"/>
      <c r="CF15" s="502">
        <f t="shared" ref="CF15:CF16" si="13">SUM(BR15:CE15)</f>
        <v>6993.6</v>
      </c>
      <c r="CG15" s="457"/>
      <c r="CH15" s="458"/>
      <c r="CI15" s="485"/>
      <c r="CJ15" s="504">
        <v>5265.7</v>
      </c>
      <c r="CK15" s="459"/>
      <c r="CL15" s="459"/>
      <c r="CM15" s="459"/>
      <c r="CN15" s="459"/>
      <c r="CO15" s="504">
        <v>22152.799999999999</v>
      </c>
      <c r="CP15" s="459"/>
      <c r="CQ15" s="459"/>
      <c r="CR15" s="459"/>
      <c r="CS15" s="459"/>
      <c r="CT15" s="459"/>
      <c r="CU15" s="504">
        <v>15792.8</v>
      </c>
      <c r="CV15" s="459"/>
      <c r="CW15" s="487"/>
      <c r="CX15" s="79"/>
      <c r="CY15" s="79"/>
      <c r="CZ15" s="79"/>
      <c r="DA15" s="462">
        <f t="shared" si="10"/>
        <v>43211.3</v>
      </c>
      <c r="DB15" s="131">
        <f t="shared" si="11"/>
        <v>50204.9</v>
      </c>
      <c r="DC15" s="128">
        <f t="shared" si="8"/>
        <v>0</v>
      </c>
      <c r="DD15" s="92">
        <f>DA15-SUM(coal!EY14:EZ14)</f>
        <v>0</v>
      </c>
      <c r="DE15" s="3"/>
    </row>
    <row r="16" spans="1:109" ht="11.15" customHeight="1">
      <c r="B16" s="72">
        <f t="shared" si="9"/>
        <v>45147</v>
      </c>
      <c r="C16" s="121"/>
      <c r="D16" s="121"/>
      <c r="E16" s="121"/>
      <c r="F16" s="121"/>
      <c r="G16" s="121"/>
      <c r="H16" s="121"/>
      <c r="I16" s="121"/>
      <c r="J16" s="121"/>
      <c r="K16" s="121"/>
      <c r="L16" s="121">
        <f t="shared" si="0"/>
        <v>0</v>
      </c>
      <c r="M16" s="121"/>
      <c r="N16" s="121"/>
      <c r="O16" s="121"/>
      <c r="P16" s="121">
        <f t="shared" si="1"/>
        <v>0</v>
      </c>
      <c r="Q16" s="121"/>
      <c r="R16" s="121"/>
      <c r="S16" s="121"/>
      <c r="T16" s="121"/>
      <c r="U16" s="121"/>
      <c r="V16" s="121"/>
      <c r="W16" s="121">
        <f t="shared" si="2"/>
        <v>0</v>
      </c>
      <c r="X16" s="121"/>
      <c r="Y16" s="121"/>
      <c r="Z16" s="121"/>
      <c r="AA16" s="121"/>
      <c r="AB16" s="121"/>
      <c r="AC16" s="121"/>
      <c r="AD16" s="121"/>
      <c r="AE16" s="121"/>
      <c r="AF16" s="121">
        <f t="shared" si="3"/>
        <v>0</v>
      </c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>
        <f t="shared" si="4"/>
        <v>0</v>
      </c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>
        <f t="shared" si="5"/>
        <v>0</v>
      </c>
      <c r="BF16" s="121">
        <f t="shared" si="6"/>
        <v>0</v>
      </c>
      <c r="BG16" s="70"/>
      <c r="BH16" s="73"/>
      <c r="BI16" s="68"/>
      <c r="BJ16" s="68"/>
      <c r="BK16" s="68"/>
      <c r="BL16" s="68"/>
      <c r="BM16" s="68"/>
      <c r="BN16" s="68"/>
      <c r="BO16" s="68"/>
      <c r="BP16" s="129"/>
      <c r="BQ16" s="130">
        <f t="shared" si="7"/>
        <v>0</v>
      </c>
      <c r="BR16" s="501"/>
      <c r="BS16" s="459"/>
      <c r="BT16" s="459"/>
      <c r="BU16" s="459">
        <v>782.9</v>
      </c>
      <c r="BV16" s="459">
        <v>755.3</v>
      </c>
      <c r="BW16" s="459">
        <v>5164.1000000000004</v>
      </c>
      <c r="BX16" s="459"/>
      <c r="BY16" s="459"/>
      <c r="BZ16" s="459"/>
      <c r="CA16" s="459"/>
      <c r="CB16" s="459"/>
      <c r="CC16" s="459"/>
      <c r="CD16" s="507"/>
      <c r="CE16" s="459"/>
      <c r="CF16" s="502">
        <f t="shared" si="13"/>
        <v>6702.3</v>
      </c>
      <c r="CG16" s="457"/>
      <c r="CH16" s="458"/>
      <c r="CI16" s="485"/>
      <c r="CJ16" s="504">
        <v>6004.3</v>
      </c>
      <c r="CK16" s="459"/>
      <c r="CL16" s="459"/>
      <c r="CM16" s="459"/>
      <c r="CN16" s="459"/>
      <c r="CO16" s="564">
        <v>22603.200000000001</v>
      </c>
      <c r="CP16" s="459"/>
      <c r="CQ16" s="459"/>
      <c r="CR16" s="459"/>
      <c r="CS16" s="459"/>
      <c r="CT16" s="459"/>
      <c r="CU16" s="504">
        <v>14400.8</v>
      </c>
      <c r="CV16" s="459"/>
      <c r="CW16" s="459"/>
      <c r="CX16" s="79"/>
      <c r="CY16" s="79"/>
      <c r="CZ16" s="79"/>
      <c r="DA16" s="462">
        <f t="shared" si="10"/>
        <v>43008.3</v>
      </c>
      <c r="DB16" s="131">
        <f t="shared" si="11"/>
        <v>49710.600000000006</v>
      </c>
      <c r="DC16" s="128">
        <f t="shared" si="8"/>
        <v>0</v>
      </c>
      <c r="DD16" s="92">
        <f>DA16-SUM(coal!EY15:EZ15)</f>
        <v>0</v>
      </c>
      <c r="DE16" s="3"/>
    </row>
    <row r="17" spans="2:109" ht="11.15" customHeight="1">
      <c r="B17" s="72">
        <f t="shared" si="9"/>
        <v>45148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>
        <f t="shared" si="0"/>
        <v>0</v>
      </c>
      <c r="M17" s="121"/>
      <c r="N17" s="121"/>
      <c r="O17" s="121"/>
      <c r="P17" s="121">
        <f t="shared" si="1"/>
        <v>0</v>
      </c>
      <c r="Q17" s="121"/>
      <c r="R17" s="121"/>
      <c r="S17" s="121"/>
      <c r="T17" s="121"/>
      <c r="U17" s="121"/>
      <c r="V17" s="121"/>
      <c r="W17" s="121">
        <f t="shared" si="2"/>
        <v>0</v>
      </c>
      <c r="X17" s="121"/>
      <c r="Y17" s="121"/>
      <c r="Z17" s="121"/>
      <c r="AA17" s="121"/>
      <c r="AB17" s="121"/>
      <c r="AC17" s="121"/>
      <c r="AD17" s="121"/>
      <c r="AE17" s="121"/>
      <c r="AF17" s="121">
        <f t="shared" si="3"/>
        <v>0</v>
      </c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>
        <f t="shared" si="4"/>
        <v>0</v>
      </c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>
        <f t="shared" si="5"/>
        <v>0</v>
      </c>
      <c r="BF17" s="121">
        <f t="shared" si="6"/>
        <v>0</v>
      </c>
      <c r="BG17" s="70"/>
      <c r="BH17" s="73"/>
      <c r="BI17" s="68"/>
      <c r="BJ17" s="68"/>
      <c r="BK17" s="68"/>
      <c r="BL17" s="68"/>
      <c r="BM17" s="68"/>
      <c r="BN17" s="68"/>
      <c r="BO17" s="68"/>
      <c r="BP17" s="129"/>
      <c r="BQ17" s="130">
        <f t="shared" si="7"/>
        <v>0</v>
      </c>
      <c r="BR17" s="501"/>
      <c r="BS17" s="459"/>
      <c r="BT17" s="459"/>
      <c r="BU17" s="459">
        <v>1346.2</v>
      </c>
      <c r="BV17" s="459"/>
      <c r="BW17" s="459">
        <v>4857.8</v>
      </c>
      <c r="BX17" s="459"/>
      <c r="BY17" s="459"/>
      <c r="BZ17" s="459"/>
      <c r="CA17" s="459"/>
      <c r="CB17" s="459"/>
      <c r="CC17" s="459"/>
      <c r="CD17" s="507"/>
      <c r="CE17" s="459"/>
      <c r="CF17" s="502">
        <f t="shared" si="12"/>
        <v>6204</v>
      </c>
      <c r="CG17" s="457"/>
      <c r="CH17" s="458"/>
      <c r="CI17" s="485"/>
      <c r="CJ17" s="504">
        <v>2000.9</v>
      </c>
      <c r="CK17" s="459"/>
      <c r="CL17" s="459"/>
      <c r="CM17" s="459"/>
      <c r="CN17" s="459"/>
      <c r="CO17" s="564">
        <v>22374.400000000001</v>
      </c>
      <c r="CP17" s="459"/>
      <c r="CQ17" s="459"/>
      <c r="CR17" s="459"/>
      <c r="CS17" s="459"/>
      <c r="CT17" s="459"/>
      <c r="CU17" s="504">
        <v>15116.1</v>
      </c>
      <c r="CV17" s="459"/>
      <c r="CW17" s="459"/>
      <c r="CX17" s="79"/>
      <c r="CY17" s="79"/>
      <c r="CZ17" s="79"/>
      <c r="DA17" s="462">
        <f t="shared" si="10"/>
        <v>39491.4</v>
      </c>
      <c r="DB17" s="131">
        <f t="shared" si="11"/>
        <v>45695.4</v>
      </c>
      <c r="DC17" s="128">
        <f t="shared" si="8"/>
        <v>0</v>
      </c>
      <c r="DD17" s="92">
        <f>DA17-SUM(coal!EY16:EZ16)</f>
        <v>0</v>
      </c>
      <c r="DE17" s="17"/>
    </row>
    <row r="18" spans="2:109" ht="11.15" customHeight="1">
      <c r="B18" s="72">
        <f t="shared" si="9"/>
        <v>45149</v>
      </c>
      <c r="C18" s="121"/>
      <c r="D18" s="121"/>
      <c r="E18" s="121"/>
      <c r="F18" s="121"/>
      <c r="G18" s="121"/>
      <c r="H18" s="121"/>
      <c r="I18" s="121"/>
      <c r="J18" s="121"/>
      <c r="K18" s="121"/>
      <c r="L18" s="121">
        <f t="shared" si="0"/>
        <v>0</v>
      </c>
      <c r="M18" s="121"/>
      <c r="N18" s="121"/>
      <c r="O18" s="121"/>
      <c r="P18" s="121">
        <f t="shared" si="1"/>
        <v>0</v>
      </c>
      <c r="Q18" s="121"/>
      <c r="R18" s="121"/>
      <c r="S18" s="121"/>
      <c r="T18" s="121"/>
      <c r="U18" s="121"/>
      <c r="V18" s="121"/>
      <c r="W18" s="121">
        <f t="shared" si="2"/>
        <v>0</v>
      </c>
      <c r="X18" s="121"/>
      <c r="Y18" s="121"/>
      <c r="Z18" s="121"/>
      <c r="AA18" s="121"/>
      <c r="AB18" s="121"/>
      <c r="AC18" s="121"/>
      <c r="AD18" s="121"/>
      <c r="AE18" s="121"/>
      <c r="AF18" s="121">
        <f t="shared" si="3"/>
        <v>0</v>
      </c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>
        <f t="shared" si="4"/>
        <v>0</v>
      </c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>
        <f t="shared" si="5"/>
        <v>0</v>
      </c>
      <c r="BF18" s="121">
        <f t="shared" si="6"/>
        <v>0</v>
      </c>
      <c r="BG18" s="70"/>
      <c r="BH18" s="73"/>
      <c r="BI18" s="68"/>
      <c r="BJ18" s="68"/>
      <c r="BK18" s="68"/>
      <c r="BL18" s="68"/>
      <c r="BM18" s="68"/>
      <c r="BN18" s="68"/>
      <c r="BO18" s="68"/>
      <c r="BP18" s="129"/>
      <c r="BQ18" s="130">
        <f t="shared" si="7"/>
        <v>0</v>
      </c>
      <c r="BR18" s="501"/>
      <c r="BS18" s="459"/>
      <c r="BT18" s="459"/>
      <c r="BU18" s="459">
        <v>2730.8</v>
      </c>
      <c r="BV18" s="459"/>
      <c r="BW18" s="459">
        <v>3936.5</v>
      </c>
      <c r="BX18" s="459">
        <v>311.39999999999998</v>
      </c>
      <c r="BY18" s="459"/>
      <c r="BZ18" s="459"/>
      <c r="CA18" s="459"/>
      <c r="CB18" s="459"/>
      <c r="CC18" s="459"/>
      <c r="CD18" s="459"/>
      <c r="CE18" s="459"/>
      <c r="CF18" s="502">
        <f t="shared" si="12"/>
        <v>6978.7</v>
      </c>
      <c r="CG18" s="457"/>
      <c r="CH18" s="458"/>
      <c r="CI18" s="485"/>
      <c r="CJ18" s="504">
        <v>841.1</v>
      </c>
      <c r="CK18" s="459"/>
      <c r="CL18" s="459"/>
      <c r="CM18" s="459"/>
      <c r="CN18" s="459"/>
      <c r="CO18" s="504">
        <v>22348</v>
      </c>
      <c r="CP18" s="459"/>
      <c r="CQ18" s="459"/>
      <c r="CR18" s="459"/>
      <c r="CS18" s="459"/>
      <c r="CT18" s="459"/>
      <c r="CU18" s="504">
        <v>15142.8</v>
      </c>
      <c r="CV18" s="459"/>
      <c r="CW18" s="459"/>
      <c r="CX18" s="79"/>
      <c r="CY18" s="79"/>
      <c r="CZ18" s="79"/>
      <c r="DA18" s="462">
        <f t="shared" si="10"/>
        <v>38331.899999999994</v>
      </c>
      <c r="DB18" s="131">
        <f t="shared" si="11"/>
        <v>45310.599999999991</v>
      </c>
      <c r="DC18" s="128">
        <f t="shared" si="8"/>
        <v>0</v>
      </c>
      <c r="DD18" s="92">
        <f>DA18-SUM(coal!EY17:EZ17)</f>
        <v>0</v>
      </c>
      <c r="DE18" s="3"/>
    </row>
    <row r="19" spans="2:109" ht="11.15" customHeight="1">
      <c r="B19" s="72">
        <f t="shared" si="9"/>
        <v>45150</v>
      </c>
      <c r="C19" s="121"/>
      <c r="D19" s="121"/>
      <c r="E19" s="121"/>
      <c r="F19" s="121"/>
      <c r="G19" s="121"/>
      <c r="H19" s="121"/>
      <c r="I19" s="121"/>
      <c r="J19" s="121"/>
      <c r="K19" s="121"/>
      <c r="L19" s="121">
        <f t="shared" si="0"/>
        <v>0</v>
      </c>
      <c r="M19" s="121"/>
      <c r="N19" s="121"/>
      <c r="O19" s="121"/>
      <c r="P19" s="121">
        <f t="shared" si="1"/>
        <v>0</v>
      </c>
      <c r="Q19" s="121"/>
      <c r="R19" s="121"/>
      <c r="S19" s="121"/>
      <c r="T19" s="121"/>
      <c r="U19" s="121"/>
      <c r="V19" s="121"/>
      <c r="W19" s="121">
        <f t="shared" si="2"/>
        <v>0</v>
      </c>
      <c r="X19" s="121"/>
      <c r="Y19" s="121"/>
      <c r="Z19" s="121"/>
      <c r="AA19" s="121"/>
      <c r="AB19" s="121"/>
      <c r="AC19" s="121"/>
      <c r="AD19" s="121"/>
      <c r="AE19" s="121"/>
      <c r="AF19" s="121">
        <f t="shared" si="3"/>
        <v>0</v>
      </c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>
        <f t="shared" si="4"/>
        <v>0</v>
      </c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>
        <f t="shared" si="5"/>
        <v>0</v>
      </c>
      <c r="BF19" s="121">
        <f t="shared" si="6"/>
        <v>0</v>
      </c>
      <c r="BG19" s="70"/>
      <c r="BH19" s="73"/>
      <c r="BI19" s="68"/>
      <c r="BJ19" s="68"/>
      <c r="BK19" s="68"/>
      <c r="BL19" s="68"/>
      <c r="BM19" s="68"/>
      <c r="BN19" s="68"/>
      <c r="BO19" s="68"/>
      <c r="BP19" s="129"/>
      <c r="BQ19" s="130">
        <f t="shared" si="7"/>
        <v>0</v>
      </c>
      <c r="BR19" s="501"/>
      <c r="BS19" s="459"/>
      <c r="BT19" s="459"/>
      <c r="BU19" s="459">
        <v>2978.8</v>
      </c>
      <c r="BV19" s="459"/>
      <c r="BW19" s="459">
        <v>3515.7</v>
      </c>
      <c r="BX19" s="459"/>
      <c r="BY19" s="459"/>
      <c r="BZ19" s="459"/>
      <c r="CA19" s="459"/>
      <c r="CB19" s="459"/>
      <c r="CC19" s="459"/>
      <c r="CD19" s="459"/>
      <c r="CE19" s="459"/>
      <c r="CF19" s="502">
        <f t="shared" si="12"/>
        <v>6494.5</v>
      </c>
      <c r="CG19" s="457"/>
      <c r="CH19" s="458"/>
      <c r="CI19" s="485"/>
      <c r="CJ19" s="504"/>
      <c r="CK19" s="459"/>
      <c r="CL19" s="459"/>
      <c r="CM19" s="459"/>
      <c r="CN19" s="459"/>
      <c r="CO19" s="564">
        <v>24289.599999999999</v>
      </c>
      <c r="CP19" s="459"/>
      <c r="CQ19" s="459"/>
      <c r="CR19" s="459"/>
      <c r="CS19" s="459"/>
      <c r="CT19" s="459"/>
      <c r="CU19" s="504">
        <v>15974.5</v>
      </c>
      <c r="CV19" s="459"/>
      <c r="CW19" s="459"/>
      <c r="CX19" s="79"/>
      <c r="CY19" s="79"/>
      <c r="CZ19" s="79"/>
      <c r="DA19" s="462">
        <f t="shared" si="10"/>
        <v>40264.1</v>
      </c>
      <c r="DB19" s="131">
        <f t="shared" si="11"/>
        <v>46758.6</v>
      </c>
      <c r="DC19" s="128">
        <f t="shared" si="8"/>
        <v>0</v>
      </c>
      <c r="DD19" s="92">
        <f>DA19-SUM(coal!EY18:EZ18)</f>
        <v>0</v>
      </c>
      <c r="DE19" s="17"/>
    </row>
    <row r="20" spans="2:109" ht="11.15" customHeight="1">
      <c r="B20" s="72">
        <f t="shared" si="9"/>
        <v>45151</v>
      </c>
      <c r="C20" s="121"/>
      <c r="D20" s="121"/>
      <c r="E20" s="121"/>
      <c r="F20" s="121"/>
      <c r="G20" s="121"/>
      <c r="H20" s="121"/>
      <c r="I20" s="121"/>
      <c r="J20" s="121"/>
      <c r="K20" s="121"/>
      <c r="L20" s="121">
        <f t="shared" si="0"/>
        <v>0</v>
      </c>
      <c r="M20" s="121"/>
      <c r="N20" s="121"/>
      <c r="O20" s="121"/>
      <c r="P20" s="121">
        <f t="shared" si="1"/>
        <v>0</v>
      </c>
      <c r="Q20" s="121"/>
      <c r="R20" s="121"/>
      <c r="S20" s="121"/>
      <c r="T20" s="121"/>
      <c r="U20" s="121"/>
      <c r="V20" s="121"/>
      <c r="W20" s="121">
        <f t="shared" si="2"/>
        <v>0</v>
      </c>
      <c r="X20" s="121"/>
      <c r="Y20" s="121"/>
      <c r="Z20" s="121"/>
      <c r="AA20" s="121"/>
      <c r="AB20" s="121"/>
      <c r="AC20" s="121"/>
      <c r="AD20" s="121"/>
      <c r="AE20" s="121"/>
      <c r="AF20" s="121">
        <f t="shared" si="3"/>
        <v>0</v>
      </c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>
        <f t="shared" si="4"/>
        <v>0</v>
      </c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>
        <f t="shared" si="5"/>
        <v>0</v>
      </c>
      <c r="BF20" s="121">
        <f t="shared" si="6"/>
        <v>0</v>
      </c>
      <c r="BG20" s="70"/>
      <c r="BH20" s="73"/>
      <c r="BI20" s="68"/>
      <c r="BJ20" s="68"/>
      <c r="BK20" s="68"/>
      <c r="BL20" s="68"/>
      <c r="BM20" s="68"/>
      <c r="BN20" s="68"/>
      <c r="BO20" s="68"/>
      <c r="BP20" s="129"/>
      <c r="BQ20" s="130">
        <f t="shared" si="7"/>
        <v>0</v>
      </c>
      <c r="BR20" s="501"/>
      <c r="BS20" s="459"/>
      <c r="BT20" s="459"/>
      <c r="BU20" s="667">
        <f>1415.3-1745.4</f>
        <v>-330.10000000000014</v>
      </c>
      <c r="BV20" s="459"/>
      <c r="BW20" s="459">
        <v>4712.3</v>
      </c>
      <c r="BX20" s="459"/>
      <c r="BY20" s="459"/>
      <c r="BZ20" s="459"/>
      <c r="CA20" s="459"/>
      <c r="CB20" s="459"/>
      <c r="CC20" s="459"/>
      <c r="CD20" s="459"/>
      <c r="CE20" s="459"/>
      <c r="CF20" s="502">
        <f t="shared" si="12"/>
        <v>4382.2</v>
      </c>
      <c r="CG20" s="457"/>
      <c r="CH20" s="458"/>
      <c r="CI20" s="485"/>
      <c r="CJ20" s="504">
        <v>3031</v>
      </c>
      <c r="CK20" s="459"/>
      <c r="CL20" s="459"/>
      <c r="CM20" s="459"/>
      <c r="CN20" s="459"/>
      <c r="CO20" s="666">
        <f>18806.4-10840</f>
        <v>7966.4000000000015</v>
      </c>
      <c r="CP20" s="459"/>
      <c r="CQ20" s="459"/>
      <c r="CR20" s="459"/>
      <c r="CS20" s="459"/>
      <c r="CT20" s="459"/>
      <c r="CU20" s="504">
        <v>18917.3</v>
      </c>
      <c r="CV20" s="459"/>
      <c r="CW20" s="459"/>
      <c r="CX20" s="79"/>
      <c r="CY20" s="79"/>
      <c r="CZ20" s="79"/>
      <c r="DA20" s="462">
        <f t="shared" si="10"/>
        <v>29914.7</v>
      </c>
      <c r="DB20" s="131">
        <f t="shared" si="11"/>
        <v>34296.9</v>
      </c>
      <c r="DC20" s="128">
        <f t="shared" si="8"/>
        <v>0</v>
      </c>
      <c r="DD20" s="92">
        <f>DA20-SUM(coal!EY19:EZ19)</f>
        <v>0</v>
      </c>
      <c r="DE20" s="3"/>
    </row>
    <row r="21" spans="2:109" ht="11.15" customHeight="1">
      <c r="B21" s="72">
        <f t="shared" si="9"/>
        <v>45152</v>
      </c>
      <c r="C21" s="121"/>
      <c r="D21" s="121"/>
      <c r="E21" s="121"/>
      <c r="F21" s="121"/>
      <c r="G21" s="121"/>
      <c r="H21" s="121"/>
      <c r="I21" s="121"/>
      <c r="J21" s="121"/>
      <c r="K21" s="121"/>
      <c r="L21" s="121">
        <f t="shared" si="0"/>
        <v>0</v>
      </c>
      <c r="M21" s="121"/>
      <c r="N21" s="121"/>
      <c r="O21" s="121"/>
      <c r="P21" s="121">
        <f t="shared" si="1"/>
        <v>0</v>
      </c>
      <c r="Q21" s="121"/>
      <c r="R21" s="121"/>
      <c r="S21" s="121"/>
      <c r="T21" s="121"/>
      <c r="U21" s="121"/>
      <c r="V21" s="121"/>
      <c r="W21" s="121">
        <f t="shared" si="2"/>
        <v>0</v>
      </c>
      <c r="X21" s="121"/>
      <c r="Y21" s="121"/>
      <c r="Z21" s="121"/>
      <c r="AA21" s="121"/>
      <c r="AB21" s="121"/>
      <c r="AC21" s="121"/>
      <c r="AD21" s="121"/>
      <c r="AE21" s="121"/>
      <c r="AF21" s="121">
        <f t="shared" si="3"/>
        <v>0</v>
      </c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>
        <f t="shared" si="4"/>
        <v>0</v>
      </c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>
        <f t="shared" si="5"/>
        <v>0</v>
      </c>
      <c r="BF21" s="121">
        <f t="shared" si="6"/>
        <v>0</v>
      </c>
      <c r="BG21" s="70"/>
      <c r="BH21" s="73"/>
      <c r="BI21" s="68"/>
      <c r="BJ21" s="68"/>
      <c r="BK21" s="68"/>
      <c r="BL21" s="68"/>
      <c r="BM21" s="68"/>
      <c r="BN21" s="68"/>
      <c r="BO21" s="68"/>
      <c r="BP21" s="129"/>
      <c r="BQ21" s="130">
        <f t="shared" si="7"/>
        <v>0</v>
      </c>
      <c r="BR21" s="501"/>
      <c r="BS21" s="459"/>
      <c r="BT21" s="459"/>
      <c r="BU21" s="459"/>
      <c r="BV21" s="459">
        <v>1409</v>
      </c>
      <c r="BW21" s="667">
        <f>3028.6-1745.4</f>
        <v>1283.1999999999998</v>
      </c>
      <c r="BX21" s="459">
        <v>462.1</v>
      </c>
      <c r="BY21" s="459"/>
      <c r="BZ21" s="459"/>
      <c r="CA21" s="459"/>
      <c r="CB21" s="459"/>
      <c r="CC21" s="459"/>
      <c r="CD21" s="459"/>
      <c r="CE21" s="459"/>
      <c r="CF21" s="502">
        <f t="shared" si="12"/>
        <v>3154.2999999999997</v>
      </c>
      <c r="CG21" s="457"/>
      <c r="CH21" s="458"/>
      <c r="CI21" s="485"/>
      <c r="CJ21" s="459">
        <v>4923.5</v>
      </c>
      <c r="CK21" s="459"/>
      <c r="CL21" s="459"/>
      <c r="CM21" s="459"/>
      <c r="CN21" s="459"/>
      <c r="CO21" s="667">
        <f>13305.4-10840</f>
        <v>2465.3999999999996</v>
      </c>
      <c r="CP21" s="459"/>
      <c r="CQ21" s="459"/>
      <c r="CR21" s="459"/>
      <c r="CS21" s="459"/>
      <c r="CT21" s="459"/>
      <c r="CU21" s="459">
        <v>21381</v>
      </c>
      <c r="CV21" s="459"/>
      <c r="CW21" s="459"/>
      <c r="CX21" s="79"/>
      <c r="CY21" s="79"/>
      <c r="CZ21" s="79"/>
      <c r="DA21" s="69">
        <f t="shared" si="10"/>
        <v>28769.9</v>
      </c>
      <c r="DB21" s="131">
        <f t="shared" si="11"/>
        <v>31924.2</v>
      </c>
      <c r="DC21" s="128">
        <f t="shared" si="8"/>
        <v>0</v>
      </c>
      <c r="DD21" s="92">
        <f>DA21-SUM(coal!EY20:EZ20)</f>
        <v>0</v>
      </c>
      <c r="DE21" s="3"/>
    </row>
    <row r="22" spans="2:109" ht="11.15" customHeight="1">
      <c r="B22" s="72">
        <f t="shared" si="9"/>
        <v>45153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>
        <f t="shared" si="0"/>
        <v>0</v>
      </c>
      <c r="M22" s="121"/>
      <c r="N22" s="121"/>
      <c r="O22" s="121"/>
      <c r="P22" s="121">
        <f t="shared" si="1"/>
        <v>0</v>
      </c>
      <c r="Q22" s="121"/>
      <c r="R22" s="121"/>
      <c r="S22" s="121"/>
      <c r="T22" s="121"/>
      <c r="U22" s="121"/>
      <c r="V22" s="121"/>
      <c r="W22" s="121">
        <f t="shared" si="2"/>
        <v>0</v>
      </c>
      <c r="X22" s="121"/>
      <c r="Y22" s="121"/>
      <c r="Z22" s="121"/>
      <c r="AA22" s="121"/>
      <c r="AB22" s="121"/>
      <c r="AC22" s="121"/>
      <c r="AD22" s="121"/>
      <c r="AE22" s="121"/>
      <c r="AF22" s="121">
        <f t="shared" si="3"/>
        <v>0</v>
      </c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>
        <f t="shared" si="4"/>
        <v>0</v>
      </c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>
        <f t="shared" si="5"/>
        <v>0</v>
      </c>
      <c r="BF22" s="121">
        <f t="shared" si="6"/>
        <v>0</v>
      </c>
      <c r="BG22" s="70"/>
      <c r="BH22" s="73"/>
      <c r="BI22" s="68"/>
      <c r="BJ22" s="68"/>
      <c r="BK22" s="68"/>
      <c r="BL22" s="68"/>
      <c r="BM22" s="68"/>
      <c r="BN22" s="68"/>
      <c r="BO22" s="68"/>
      <c r="BP22" s="129"/>
      <c r="BQ22" s="130">
        <f t="shared" si="7"/>
        <v>0</v>
      </c>
      <c r="BR22" s="501"/>
      <c r="BS22" s="459"/>
      <c r="BT22" s="459"/>
      <c r="BU22" s="459">
        <v>897</v>
      </c>
      <c r="BV22" s="459"/>
      <c r="BW22" s="667">
        <f>4540.2-1745.4</f>
        <v>2794.7999999999997</v>
      </c>
      <c r="BX22" s="459"/>
      <c r="BY22" s="459"/>
      <c r="BZ22" s="459"/>
      <c r="CA22" s="459"/>
      <c r="CB22" s="459"/>
      <c r="CC22" s="459"/>
      <c r="CD22" s="459"/>
      <c r="CE22" s="459"/>
      <c r="CF22" s="502">
        <f t="shared" si="12"/>
        <v>3691.7999999999997</v>
      </c>
      <c r="CG22" s="457"/>
      <c r="CH22" s="458"/>
      <c r="CI22" s="485"/>
      <c r="CJ22" s="459">
        <v>9952.7999999999993</v>
      </c>
      <c r="CK22" s="459"/>
      <c r="CL22" s="459"/>
      <c r="CM22" s="459"/>
      <c r="CN22" s="459"/>
      <c r="CO22" s="459">
        <f>9611.8</f>
        <v>9611.7999999999993</v>
      </c>
      <c r="CP22" s="459"/>
      <c r="CQ22" s="459"/>
      <c r="CR22" s="459"/>
      <c r="CS22" s="459"/>
      <c r="CT22" s="459"/>
      <c r="CU22" s="667">
        <f>19093.3-10840</f>
        <v>8253.2999999999993</v>
      </c>
      <c r="CV22" s="459"/>
      <c r="CW22" s="459"/>
      <c r="CX22" s="79"/>
      <c r="CY22" s="79"/>
      <c r="CZ22" s="79"/>
      <c r="DA22" s="69">
        <f t="shared" si="10"/>
        <v>27817.899999999998</v>
      </c>
      <c r="DB22" s="131">
        <f t="shared" si="11"/>
        <v>31509.699999999997</v>
      </c>
      <c r="DC22" s="128">
        <f t="shared" si="8"/>
        <v>0</v>
      </c>
      <c r="DD22" s="92">
        <f>DA22-SUM(coal!EY21:EZ21)</f>
        <v>0</v>
      </c>
      <c r="DE22" s="3"/>
    </row>
    <row r="23" spans="2:109" ht="11.15" customHeight="1">
      <c r="B23" s="72">
        <f t="shared" si="9"/>
        <v>45154</v>
      </c>
      <c r="C23" s="121"/>
      <c r="D23" s="121"/>
      <c r="E23" s="121"/>
      <c r="F23" s="121"/>
      <c r="G23" s="121"/>
      <c r="H23" s="121"/>
      <c r="I23" s="121"/>
      <c r="J23" s="121"/>
      <c r="K23" s="121"/>
      <c r="L23" s="121">
        <f t="shared" si="0"/>
        <v>0</v>
      </c>
      <c r="M23" s="121"/>
      <c r="N23" s="121"/>
      <c r="O23" s="121"/>
      <c r="P23" s="121">
        <f t="shared" si="1"/>
        <v>0</v>
      </c>
      <c r="Q23" s="121"/>
      <c r="R23" s="121"/>
      <c r="S23" s="121"/>
      <c r="T23" s="121"/>
      <c r="U23" s="121"/>
      <c r="V23" s="121"/>
      <c r="W23" s="121">
        <f t="shared" si="2"/>
        <v>0</v>
      </c>
      <c r="X23" s="121"/>
      <c r="Y23" s="121"/>
      <c r="Z23" s="121"/>
      <c r="AA23" s="121"/>
      <c r="AB23" s="121"/>
      <c r="AC23" s="121"/>
      <c r="AD23" s="121"/>
      <c r="AE23" s="121"/>
      <c r="AF23" s="121">
        <f t="shared" si="3"/>
        <v>0</v>
      </c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>
        <f t="shared" si="4"/>
        <v>0</v>
      </c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>
        <f t="shared" si="5"/>
        <v>0</v>
      </c>
      <c r="BF23" s="121">
        <f t="shared" si="6"/>
        <v>0</v>
      </c>
      <c r="BG23" s="70"/>
      <c r="BH23" s="73"/>
      <c r="BI23" s="68"/>
      <c r="BJ23" s="68"/>
      <c r="BK23" s="68"/>
      <c r="BL23" s="68"/>
      <c r="BM23" s="68"/>
      <c r="BN23" s="68"/>
      <c r="BO23" s="68"/>
      <c r="BP23" s="129"/>
      <c r="BQ23" s="130">
        <f t="shared" si="7"/>
        <v>0</v>
      </c>
      <c r="BR23" s="501"/>
      <c r="BS23" s="459"/>
      <c r="BT23" s="459"/>
      <c r="BU23" s="459">
        <v>256.3</v>
      </c>
      <c r="BV23" s="459">
        <v>1106.9000000000001</v>
      </c>
      <c r="BW23" s="667">
        <f>3392.4-1745.4</f>
        <v>1647</v>
      </c>
      <c r="BX23" s="459"/>
      <c r="BY23" s="459"/>
      <c r="BZ23" s="459"/>
      <c r="CA23" s="459"/>
      <c r="CB23" s="459"/>
      <c r="CC23" s="459"/>
      <c r="CD23" s="459"/>
      <c r="CE23" s="459"/>
      <c r="CF23" s="502">
        <f t="shared" si="12"/>
        <v>3010.2</v>
      </c>
      <c r="CG23" s="457"/>
      <c r="CH23" s="458"/>
      <c r="CI23" s="485"/>
      <c r="CJ23" s="459">
        <v>4815.3999999999996</v>
      </c>
      <c r="CK23" s="459"/>
      <c r="CL23" s="459"/>
      <c r="CM23" s="459"/>
      <c r="CN23" s="459"/>
      <c r="CO23" s="459">
        <v>9670.9</v>
      </c>
      <c r="CP23" s="459"/>
      <c r="CQ23" s="459"/>
      <c r="CR23" s="459"/>
      <c r="CS23" s="459"/>
      <c r="CT23" s="459"/>
      <c r="CU23" s="667">
        <f>23399.7-10840</f>
        <v>12559.7</v>
      </c>
      <c r="CV23" s="459"/>
      <c r="CW23" s="459"/>
      <c r="CX23" s="79"/>
      <c r="CY23" s="79"/>
      <c r="CZ23" s="79"/>
      <c r="DA23" s="69">
        <f t="shared" si="10"/>
        <v>27046</v>
      </c>
      <c r="DB23" s="131">
        <f t="shared" si="11"/>
        <v>30056.2</v>
      </c>
      <c r="DC23" s="128">
        <f t="shared" si="8"/>
        <v>0</v>
      </c>
      <c r="DD23" s="92">
        <f>DA23-SUM(coal!EY22:EZ22)</f>
        <v>0</v>
      </c>
      <c r="DE23" s="3"/>
    </row>
    <row r="24" spans="2:109" ht="11.15" customHeight="1">
      <c r="B24" s="72">
        <f t="shared" si="9"/>
        <v>45155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>
        <f>SUM(G24:K24)</f>
        <v>0</v>
      </c>
      <c r="M24" s="121"/>
      <c r="N24" s="121"/>
      <c r="O24" s="121"/>
      <c r="P24" s="121">
        <f>SUM(M24:O24)</f>
        <v>0</v>
      </c>
      <c r="Q24" s="121"/>
      <c r="R24" s="121"/>
      <c r="S24" s="121"/>
      <c r="T24" s="121"/>
      <c r="U24" s="121"/>
      <c r="V24" s="121"/>
      <c r="W24" s="121">
        <f>SUM(Q24:V24)</f>
        <v>0</v>
      </c>
      <c r="X24" s="121"/>
      <c r="Y24" s="121"/>
      <c r="Z24" s="121"/>
      <c r="AA24" s="121"/>
      <c r="AB24" s="121"/>
      <c r="AC24" s="121"/>
      <c r="AD24" s="121"/>
      <c r="AE24" s="121"/>
      <c r="AF24" s="121">
        <f>SUM(X24:AE24)</f>
        <v>0</v>
      </c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>
        <f>SUM(AG24:AR24)</f>
        <v>0</v>
      </c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>
        <f>SUM(AT24:BD24)</f>
        <v>0</v>
      </c>
      <c r="BF24" s="121">
        <f>F24+L24+P24+W24+AF24+AS24+BE24</f>
        <v>0</v>
      </c>
      <c r="BG24" s="70"/>
      <c r="BH24" s="73"/>
      <c r="BI24" s="68"/>
      <c r="BJ24" s="68"/>
      <c r="BK24" s="68"/>
      <c r="BL24" s="68"/>
      <c r="BM24" s="68"/>
      <c r="BN24" s="68"/>
      <c r="BO24" s="68"/>
      <c r="BP24" s="129"/>
      <c r="BQ24" s="130">
        <f>SUM(BG24:BP24)</f>
        <v>0</v>
      </c>
      <c r="BR24" s="501"/>
      <c r="BS24" s="459"/>
      <c r="BT24" s="459"/>
      <c r="BU24" s="508"/>
      <c r="BV24" s="459"/>
      <c r="BW24" s="459"/>
      <c r="BX24" s="459"/>
      <c r="BY24" s="459"/>
      <c r="BZ24" s="459"/>
      <c r="CA24" s="459"/>
      <c r="CB24" s="459"/>
      <c r="CC24" s="459"/>
      <c r="CD24" s="459"/>
      <c r="CE24" s="459"/>
      <c r="CF24" s="502">
        <f>SUM(BR24:CE24)</f>
        <v>0</v>
      </c>
      <c r="CG24" s="457"/>
      <c r="CH24" s="458"/>
      <c r="CI24" s="485"/>
      <c r="CJ24" s="459"/>
      <c r="CK24" s="459"/>
      <c r="CL24" s="459"/>
      <c r="CM24" s="459"/>
      <c r="CN24" s="459"/>
      <c r="CO24" s="459"/>
      <c r="CP24" s="459"/>
      <c r="CQ24" s="459"/>
      <c r="CR24" s="459"/>
      <c r="CS24" s="459"/>
      <c r="CT24" s="459"/>
      <c r="CU24" s="459"/>
      <c r="CV24" s="459"/>
      <c r="CW24" s="459"/>
      <c r="CX24" s="79"/>
      <c r="CY24" s="79"/>
      <c r="CZ24" s="79"/>
      <c r="DA24" s="69">
        <f>SUM(CG24:CZ24)</f>
        <v>0</v>
      </c>
      <c r="DB24" s="131">
        <f>DA24+CF24</f>
        <v>0</v>
      </c>
      <c r="DC24" s="128">
        <f>IF(DB24&lt;=0,0,DB59/DB24)</f>
        <v>0</v>
      </c>
      <c r="DD24" s="92">
        <f>DA24-SUM(coal!EY23:EZ23)</f>
        <v>0</v>
      </c>
      <c r="DE24" s="3"/>
    </row>
    <row r="25" spans="2:109" ht="11.15" customHeight="1">
      <c r="B25" s="72">
        <f t="shared" si="9"/>
        <v>45156</v>
      </c>
      <c r="C25" s="121"/>
      <c r="D25" s="121"/>
      <c r="E25" s="121"/>
      <c r="F25" s="121"/>
      <c r="G25" s="121"/>
      <c r="H25" s="121"/>
      <c r="I25" s="121"/>
      <c r="J25" s="121"/>
      <c r="K25" s="121"/>
      <c r="L25" s="121">
        <f>SUM(G25:K25)</f>
        <v>0</v>
      </c>
      <c r="M25" s="121"/>
      <c r="N25" s="121"/>
      <c r="O25" s="121"/>
      <c r="P25" s="121">
        <f>SUM(M25:O25)</f>
        <v>0</v>
      </c>
      <c r="Q25" s="121"/>
      <c r="R25" s="121"/>
      <c r="S25" s="121"/>
      <c r="T25" s="121"/>
      <c r="U25" s="121"/>
      <c r="V25" s="121"/>
      <c r="W25" s="121">
        <f>SUM(Q25:V25)</f>
        <v>0</v>
      </c>
      <c r="X25" s="121"/>
      <c r="Y25" s="121"/>
      <c r="Z25" s="121"/>
      <c r="AA25" s="121"/>
      <c r="AB25" s="121"/>
      <c r="AC25" s="121"/>
      <c r="AD25" s="121"/>
      <c r="AE25" s="121"/>
      <c r="AF25" s="121">
        <f>SUM(X25:AE25)</f>
        <v>0</v>
      </c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>
        <f>SUM(AG25:AR25)</f>
        <v>0</v>
      </c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>
        <f>SUM(AT25:BD25)</f>
        <v>0</v>
      </c>
      <c r="BF25" s="121">
        <f>F25+L25+P25+W25+AF25+AS25+BE25</f>
        <v>0</v>
      </c>
      <c r="BG25" s="70"/>
      <c r="BH25" s="73"/>
      <c r="BI25" s="68"/>
      <c r="BJ25" s="68"/>
      <c r="BK25" s="68"/>
      <c r="BL25" s="68"/>
      <c r="BM25" s="68"/>
      <c r="BN25" s="68"/>
      <c r="BO25" s="68"/>
      <c r="BP25" s="129"/>
      <c r="BQ25" s="130">
        <f>SUM(BG25:BP25)</f>
        <v>0</v>
      </c>
      <c r="BR25" s="501"/>
      <c r="BS25" s="459"/>
      <c r="BT25" s="459"/>
      <c r="BU25" s="459"/>
      <c r="BV25" s="459">
        <v>995.8</v>
      </c>
      <c r="BW25" s="667">
        <f>2425.7-1745.4</f>
        <v>680.29999999999973</v>
      </c>
      <c r="BX25" s="459">
        <v>794</v>
      </c>
      <c r="BY25" s="459"/>
      <c r="BZ25" s="459"/>
      <c r="CA25" s="459"/>
      <c r="CB25" s="459"/>
      <c r="CC25" s="459"/>
      <c r="CD25" s="459"/>
      <c r="CE25" s="459"/>
      <c r="CF25" s="502">
        <f>SUM(BR25:CE25)</f>
        <v>2470.0999999999995</v>
      </c>
      <c r="CG25" s="457"/>
      <c r="CH25" s="458"/>
      <c r="CI25" s="458"/>
      <c r="CJ25" s="458">
        <v>1100.4000000000001</v>
      </c>
      <c r="CK25" s="458"/>
      <c r="CL25" s="458"/>
      <c r="CM25" s="458"/>
      <c r="CN25" s="458"/>
      <c r="CO25" s="458">
        <v>6553.2</v>
      </c>
      <c r="CP25" s="458"/>
      <c r="CQ25" s="458"/>
      <c r="CR25" s="458"/>
      <c r="CS25" s="458"/>
      <c r="CT25" s="458"/>
      <c r="CU25" s="669">
        <f>20780.9-10840</f>
        <v>9940.9000000000015</v>
      </c>
      <c r="CV25" s="458"/>
      <c r="CW25" s="458"/>
      <c r="CX25" s="79"/>
      <c r="CY25" s="79"/>
      <c r="CZ25" s="79"/>
      <c r="DA25" s="69">
        <f>SUM(CG25:CZ25)</f>
        <v>17594.5</v>
      </c>
      <c r="DB25" s="131">
        <f>DA25+CF25</f>
        <v>20064.599999999999</v>
      </c>
      <c r="DC25" s="128">
        <f>IF(DB25&lt;=0,0,DB60/DB25)</f>
        <v>0</v>
      </c>
      <c r="DD25" s="92">
        <f>DA25-SUM(coal!EY24:EZ24)</f>
        <v>0</v>
      </c>
      <c r="DE25" s="3"/>
    </row>
    <row r="26" spans="2:109" ht="11.15" customHeight="1">
      <c r="B26" s="72">
        <f t="shared" si="9"/>
        <v>45157</v>
      </c>
      <c r="C26" s="121"/>
      <c r="D26" s="121"/>
      <c r="E26" s="121"/>
      <c r="F26" s="121"/>
      <c r="G26" s="121"/>
      <c r="H26" s="121"/>
      <c r="I26" s="121"/>
      <c r="J26" s="121"/>
      <c r="K26" s="121"/>
      <c r="L26" s="121">
        <f t="shared" si="0"/>
        <v>0</v>
      </c>
      <c r="M26" s="121"/>
      <c r="N26" s="121"/>
      <c r="O26" s="121"/>
      <c r="P26" s="121">
        <f t="shared" si="1"/>
        <v>0</v>
      </c>
      <c r="Q26" s="121"/>
      <c r="R26" s="121"/>
      <c r="S26" s="121"/>
      <c r="T26" s="121"/>
      <c r="U26" s="121"/>
      <c r="V26" s="121"/>
      <c r="W26" s="121">
        <f t="shared" si="2"/>
        <v>0</v>
      </c>
      <c r="X26" s="121"/>
      <c r="Y26" s="121"/>
      <c r="Z26" s="121"/>
      <c r="AA26" s="121"/>
      <c r="AB26" s="121"/>
      <c r="AC26" s="121"/>
      <c r="AD26" s="121"/>
      <c r="AE26" s="121"/>
      <c r="AF26" s="121">
        <f t="shared" si="3"/>
        <v>0</v>
      </c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>
        <f t="shared" si="4"/>
        <v>0</v>
      </c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>
        <f t="shared" si="5"/>
        <v>0</v>
      </c>
      <c r="BF26" s="121">
        <f t="shared" si="6"/>
        <v>0</v>
      </c>
      <c r="BG26" s="70"/>
      <c r="BH26" s="73"/>
      <c r="BI26" s="68"/>
      <c r="BJ26" s="68"/>
      <c r="BK26" s="68"/>
      <c r="BL26" s="68"/>
      <c r="BM26" s="68"/>
      <c r="BN26" s="68"/>
      <c r="BO26" s="68"/>
      <c r="BP26" s="129"/>
      <c r="BQ26" s="130">
        <f t="shared" si="7"/>
        <v>0</v>
      </c>
      <c r="BR26" s="501"/>
      <c r="BS26" s="459"/>
      <c r="BT26" s="459"/>
      <c r="BU26" s="459"/>
      <c r="BV26" s="459"/>
      <c r="BW26" s="459">
        <v>242.9</v>
      </c>
      <c r="BX26" s="459">
        <v>2176.9</v>
      </c>
      <c r="BY26" s="459"/>
      <c r="BZ26" s="459"/>
      <c r="CA26" s="459"/>
      <c r="CB26" s="459"/>
      <c r="CC26" s="459"/>
      <c r="CD26" s="459"/>
      <c r="CE26" s="459"/>
      <c r="CF26" s="502">
        <f t="shared" si="12"/>
        <v>2419.8000000000002</v>
      </c>
      <c r="CG26" s="457"/>
      <c r="CH26" s="458"/>
      <c r="CI26" s="458"/>
      <c r="CJ26" s="458"/>
      <c r="CK26" s="458"/>
      <c r="CL26" s="458"/>
      <c r="CM26" s="458"/>
      <c r="CN26" s="458"/>
      <c r="CO26" s="458">
        <v>5570.8</v>
      </c>
      <c r="CP26" s="458"/>
      <c r="CQ26" s="458"/>
      <c r="CR26" s="458"/>
      <c r="CS26" s="458"/>
      <c r="CT26" s="458"/>
      <c r="CU26" s="458">
        <v>29118.799999999999</v>
      </c>
      <c r="CV26" s="458"/>
      <c r="CW26" s="458"/>
      <c r="CX26" s="79"/>
      <c r="CY26" s="79"/>
      <c r="CZ26" s="79"/>
      <c r="DA26" s="69">
        <f t="shared" si="10"/>
        <v>34689.599999999999</v>
      </c>
      <c r="DB26" s="131">
        <f t="shared" si="11"/>
        <v>37109.4</v>
      </c>
      <c r="DC26" s="128">
        <f t="shared" si="8"/>
        <v>0</v>
      </c>
      <c r="DD26" s="92">
        <f>DA26-SUM(coal!EY25:EZ25)</f>
        <v>0</v>
      </c>
      <c r="DE26" s="3"/>
    </row>
    <row r="27" spans="2:109" ht="11.15" customHeight="1">
      <c r="B27" s="72">
        <f t="shared" si="9"/>
        <v>45158</v>
      </c>
      <c r="C27" s="121"/>
      <c r="D27" s="121"/>
      <c r="E27" s="121"/>
      <c r="F27" s="121"/>
      <c r="G27" s="121"/>
      <c r="H27" s="121"/>
      <c r="I27" s="121"/>
      <c r="J27" s="121"/>
      <c r="K27" s="121"/>
      <c r="L27" s="121">
        <f t="shared" si="0"/>
        <v>0</v>
      </c>
      <c r="M27" s="121"/>
      <c r="N27" s="121"/>
      <c r="O27" s="121"/>
      <c r="P27" s="121">
        <f t="shared" si="1"/>
        <v>0</v>
      </c>
      <c r="Q27" s="121"/>
      <c r="R27" s="121"/>
      <c r="S27" s="121"/>
      <c r="T27" s="121"/>
      <c r="U27" s="121"/>
      <c r="V27" s="121"/>
      <c r="W27" s="121">
        <f t="shared" si="2"/>
        <v>0</v>
      </c>
      <c r="X27" s="121"/>
      <c r="Y27" s="121"/>
      <c r="Z27" s="121"/>
      <c r="AA27" s="121"/>
      <c r="AB27" s="121"/>
      <c r="AC27" s="121"/>
      <c r="AD27" s="121"/>
      <c r="AE27" s="121"/>
      <c r="AF27" s="121">
        <f t="shared" si="3"/>
        <v>0</v>
      </c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>
        <f t="shared" si="4"/>
        <v>0</v>
      </c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>
        <f t="shared" si="5"/>
        <v>0</v>
      </c>
      <c r="BF27" s="121">
        <f t="shared" si="6"/>
        <v>0</v>
      </c>
      <c r="BG27" s="70"/>
      <c r="BH27" s="73"/>
      <c r="BI27" s="68"/>
      <c r="BJ27" s="68"/>
      <c r="BK27" s="68"/>
      <c r="BL27" s="68"/>
      <c r="BM27" s="68"/>
      <c r="BN27" s="68"/>
      <c r="BO27" s="68"/>
      <c r="BP27" s="129"/>
      <c r="BQ27" s="130">
        <f t="shared" si="7"/>
        <v>0</v>
      </c>
      <c r="BR27" s="501"/>
      <c r="BS27" s="459"/>
      <c r="BT27" s="459"/>
      <c r="BU27" s="459"/>
      <c r="BV27" s="459"/>
      <c r="BW27" s="459"/>
      <c r="BX27" s="459"/>
      <c r="BY27" s="459"/>
      <c r="BZ27" s="459"/>
      <c r="CA27" s="459"/>
      <c r="CB27" s="459"/>
      <c r="CC27" s="459"/>
      <c r="CD27" s="459"/>
      <c r="CE27" s="459"/>
      <c r="CF27" s="502">
        <f t="shared" si="12"/>
        <v>0</v>
      </c>
      <c r="CG27" s="457"/>
      <c r="CH27" s="458"/>
      <c r="CI27" s="458"/>
      <c r="CJ27" s="458"/>
      <c r="CK27" s="458"/>
      <c r="CL27" s="458"/>
      <c r="CM27" s="458"/>
      <c r="CN27" s="458"/>
      <c r="CO27" s="513"/>
      <c r="CP27" s="514"/>
      <c r="CQ27" s="514"/>
      <c r="CR27" s="458"/>
      <c r="CS27" s="458"/>
      <c r="CT27" s="458"/>
      <c r="CU27" s="514"/>
      <c r="CV27" s="514"/>
      <c r="CW27" s="458"/>
      <c r="CX27" s="79"/>
      <c r="CY27" s="79"/>
      <c r="CZ27" s="79"/>
      <c r="DA27" s="69">
        <f t="shared" si="10"/>
        <v>0</v>
      </c>
      <c r="DB27" s="131">
        <f t="shared" si="11"/>
        <v>0</v>
      </c>
      <c r="DC27" s="128">
        <f t="shared" si="8"/>
        <v>0</v>
      </c>
      <c r="DD27" s="92">
        <f>DA27-SUM(coal!EY26:EZ26)</f>
        <v>0</v>
      </c>
      <c r="DE27" s="3"/>
    </row>
    <row r="28" spans="2:109" ht="11.15" customHeight="1">
      <c r="B28" s="72">
        <f t="shared" si="9"/>
        <v>45159</v>
      </c>
      <c r="C28" s="121"/>
      <c r="D28" s="121"/>
      <c r="E28" s="121"/>
      <c r="F28" s="121"/>
      <c r="G28" s="121"/>
      <c r="H28" s="121"/>
      <c r="I28" s="121"/>
      <c r="J28" s="121"/>
      <c r="K28" s="121"/>
      <c r="L28" s="121">
        <f t="shared" si="0"/>
        <v>0</v>
      </c>
      <c r="M28" s="121"/>
      <c r="N28" s="121"/>
      <c r="O28" s="121"/>
      <c r="P28" s="121">
        <f t="shared" si="1"/>
        <v>0</v>
      </c>
      <c r="Q28" s="121"/>
      <c r="R28" s="121"/>
      <c r="S28" s="121"/>
      <c r="T28" s="121"/>
      <c r="U28" s="121"/>
      <c r="V28" s="121"/>
      <c r="W28" s="121">
        <f t="shared" si="2"/>
        <v>0</v>
      </c>
      <c r="X28" s="121"/>
      <c r="Y28" s="121"/>
      <c r="Z28" s="121"/>
      <c r="AA28" s="121"/>
      <c r="AB28" s="121"/>
      <c r="AC28" s="121"/>
      <c r="AD28" s="121"/>
      <c r="AE28" s="121"/>
      <c r="AF28" s="121">
        <f t="shared" si="3"/>
        <v>0</v>
      </c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>
        <f t="shared" si="4"/>
        <v>0</v>
      </c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>
        <f t="shared" si="5"/>
        <v>0</v>
      </c>
      <c r="BF28" s="121">
        <f t="shared" si="6"/>
        <v>0</v>
      </c>
      <c r="BG28" s="70"/>
      <c r="BH28" s="73"/>
      <c r="BI28" s="68"/>
      <c r="BJ28" s="68"/>
      <c r="BK28" s="68"/>
      <c r="BL28" s="68"/>
      <c r="BM28" s="68"/>
      <c r="BN28" s="68"/>
      <c r="BO28" s="68"/>
      <c r="BP28" s="129"/>
      <c r="BQ28" s="130">
        <f t="shared" si="7"/>
        <v>0</v>
      </c>
      <c r="BR28" s="501"/>
      <c r="BS28" s="459"/>
      <c r="BT28" s="459"/>
      <c r="BU28" s="459"/>
      <c r="BV28" s="459">
        <v>82.9</v>
      </c>
      <c r="BW28" s="459"/>
      <c r="BX28" s="459">
        <v>3165.8</v>
      </c>
      <c r="BY28" s="459"/>
      <c r="BZ28" s="459"/>
      <c r="CA28" s="459"/>
      <c r="CB28" s="459"/>
      <c r="CC28" s="459"/>
      <c r="CD28" s="459"/>
      <c r="CE28" s="459"/>
      <c r="CF28" s="502">
        <f t="shared" si="12"/>
        <v>3248.7000000000003</v>
      </c>
      <c r="CG28" s="457"/>
      <c r="CH28" s="458"/>
      <c r="CI28" s="458"/>
      <c r="CJ28" s="458">
        <v>2252.4</v>
      </c>
      <c r="CK28" s="458"/>
      <c r="CL28" s="458"/>
      <c r="CM28" s="458"/>
      <c r="CN28" s="458"/>
      <c r="CO28" s="458">
        <v>6302.6</v>
      </c>
      <c r="CP28" s="458"/>
      <c r="CQ28" s="458"/>
      <c r="CR28" s="458"/>
      <c r="CS28" s="458"/>
      <c r="CT28" s="458"/>
      <c r="CU28" s="458">
        <v>28209.4</v>
      </c>
      <c r="CV28" s="458"/>
      <c r="CW28" s="458"/>
      <c r="CX28" s="79"/>
      <c r="CY28" s="79"/>
      <c r="CZ28" s="79"/>
      <c r="DA28" s="69">
        <f>SUM(CG28:CZ28)</f>
        <v>36764.400000000001</v>
      </c>
      <c r="DB28" s="131">
        <f t="shared" si="11"/>
        <v>40013.1</v>
      </c>
      <c r="DC28" s="128">
        <f t="shared" si="8"/>
        <v>0</v>
      </c>
      <c r="DD28" s="92">
        <f>DA28-SUM(coal!EY27:EZ27)</f>
        <v>0</v>
      </c>
      <c r="DE28" s="3"/>
    </row>
    <row r="29" spans="2:109" ht="11.15" customHeight="1">
      <c r="B29" s="72">
        <f t="shared" si="9"/>
        <v>45160</v>
      </c>
      <c r="C29" s="121"/>
      <c r="D29" s="121"/>
      <c r="E29" s="121"/>
      <c r="F29" s="121"/>
      <c r="G29" s="121"/>
      <c r="H29" s="121"/>
      <c r="I29" s="121"/>
      <c r="J29" s="121"/>
      <c r="K29" s="121"/>
      <c r="L29" s="121">
        <f t="shared" si="0"/>
        <v>0</v>
      </c>
      <c r="M29" s="121"/>
      <c r="N29" s="121"/>
      <c r="O29" s="121"/>
      <c r="P29" s="121">
        <f t="shared" si="1"/>
        <v>0</v>
      </c>
      <c r="Q29" s="121"/>
      <c r="R29" s="121"/>
      <c r="S29" s="121"/>
      <c r="T29" s="121"/>
      <c r="U29" s="121"/>
      <c r="V29" s="121"/>
      <c r="W29" s="121">
        <f t="shared" si="2"/>
        <v>0</v>
      </c>
      <c r="X29" s="121"/>
      <c r="Y29" s="121"/>
      <c r="Z29" s="121"/>
      <c r="AA29" s="121"/>
      <c r="AB29" s="121"/>
      <c r="AC29" s="121"/>
      <c r="AD29" s="121"/>
      <c r="AE29" s="121"/>
      <c r="AF29" s="121">
        <f t="shared" si="3"/>
        <v>0</v>
      </c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>
        <f t="shared" si="4"/>
        <v>0</v>
      </c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>
        <f t="shared" si="5"/>
        <v>0</v>
      </c>
      <c r="BF29" s="121">
        <f t="shared" si="6"/>
        <v>0</v>
      </c>
      <c r="BG29" s="70"/>
      <c r="BH29" s="73"/>
      <c r="BI29" s="68"/>
      <c r="BJ29" s="68"/>
      <c r="BK29" s="68"/>
      <c r="BL29" s="68"/>
      <c r="BM29" s="68"/>
      <c r="BN29" s="68"/>
      <c r="BO29" s="68"/>
      <c r="BP29" s="129"/>
      <c r="BQ29" s="130">
        <f t="shared" si="7"/>
        <v>0</v>
      </c>
      <c r="BR29" s="501"/>
      <c r="BS29" s="459"/>
      <c r="BT29" s="459"/>
      <c r="BU29" s="459"/>
      <c r="BV29" s="459">
        <v>831.5</v>
      </c>
      <c r="BW29" s="459"/>
      <c r="BX29" s="459">
        <v>2396.6</v>
      </c>
      <c r="BY29" s="459"/>
      <c r="BZ29" s="459"/>
      <c r="CA29" s="459"/>
      <c r="CB29" s="459"/>
      <c r="CC29" s="459"/>
      <c r="CD29" s="459"/>
      <c r="CE29" s="459"/>
      <c r="CF29" s="502">
        <f t="shared" ref="CF29" si="14">SUM(BR29:CE29)</f>
        <v>3228.1</v>
      </c>
      <c r="CG29" s="457"/>
      <c r="CH29" s="458"/>
      <c r="CI29" s="458"/>
      <c r="CJ29" s="458">
        <v>1220</v>
      </c>
      <c r="CK29" s="458"/>
      <c r="CL29" s="458"/>
      <c r="CM29" s="458"/>
      <c r="CN29" s="458"/>
      <c r="CO29" s="458">
        <v>7555.3</v>
      </c>
      <c r="CP29" s="458"/>
      <c r="CQ29" s="458"/>
      <c r="CR29" s="458"/>
      <c r="CS29" s="458"/>
      <c r="CT29" s="458"/>
      <c r="CU29" s="458">
        <v>26066.6</v>
      </c>
      <c r="CV29" s="458"/>
      <c r="CW29" s="458"/>
      <c r="CX29" s="79"/>
      <c r="CY29" s="79"/>
      <c r="CZ29" s="79"/>
      <c r="DA29" s="69">
        <f>SUM(CG29:CZ29)</f>
        <v>34841.899999999994</v>
      </c>
      <c r="DB29" s="131">
        <f t="shared" si="11"/>
        <v>38069.999999999993</v>
      </c>
      <c r="DC29" s="128">
        <f t="shared" si="8"/>
        <v>0</v>
      </c>
      <c r="DD29" s="92">
        <f>DA29-SUM(coal!EY28:EZ28)</f>
        <v>0</v>
      </c>
      <c r="DE29" s="3"/>
    </row>
    <row r="30" spans="2:109" ht="11.15" customHeight="1">
      <c r="B30" s="72">
        <f t="shared" si="9"/>
        <v>45161</v>
      </c>
      <c r="C30" s="121"/>
      <c r="D30" s="121"/>
      <c r="E30" s="121"/>
      <c r="F30" s="121"/>
      <c r="G30" s="121"/>
      <c r="H30" s="121"/>
      <c r="I30" s="121"/>
      <c r="J30" s="121"/>
      <c r="K30" s="121"/>
      <c r="L30" s="121">
        <f t="shared" si="0"/>
        <v>0</v>
      </c>
      <c r="M30" s="121"/>
      <c r="N30" s="121"/>
      <c r="O30" s="121"/>
      <c r="P30" s="121">
        <f t="shared" si="1"/>
        <v>0</v>
      </c>
      <c r="Q30" s="121"/>
      <c r="R30" s="121"/>
      <c r="S30" s="121"/>
      <c r="T30" s="121"/>
      <c r="U30" s="121"/>
      <c r="V30" s="121"/>
      <c r="W30" s="121">
        <f t="shared" si="2"/>
        <v>0</v>
      </c>
      <c r="X30" s="121"/>
      <c r="Y30" s="121"/>
      <c r="Z30" s="121"/>
      <c r="AA30" s="121"/>
      <c r="AB30" s="121"/>
      <c r="AC30" s="121"/>
      <c r="AD30" s="121"/>
      <c r="AE30" s="121"/>
      <c r="AF30" s="121">
        <f t="shared" si="3"/>
        <v>0</v>
      </c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>
        <f t="shared" si="4"/>
        <v>0</v>
      </c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>
        <f t="shared" si="5"/>
        <v>0</v>
      </c>
      <c r="BF30" s="121">
        <f t="shared" si="6"/>
        <v>0</v>
      </c>
      <c r="BG30" s="70"/>
      <c r="BH30" s="73"/>
      <c r="BI30" s="68"/>
      <c r="BJ30" s="68"/>
      <c r="BK30" s="68"/>
      <c r="BL30" s="68"/>
      <c r="BM30" s="68"/>
      <c r="BN30" s="68"/>
      <c r="BO30" s="68"/>
      <c r="BP30" s="129"/>
      <c r="BQ30" s="130">
        <f t="shared" si="7"/>
        <v>0</v>
      </c>
      <c r="BR30" s="501"/>
      <c r="BS30" s="459"/>
      <c r="BT30" s="459"/>
      <c r="BU30" s="459"/>
      <c r="BV30" s="459">
        <v>991.7</v>
      </c>
      <c r="BW30" s="459">
        <v>1614.4</v>
      </c>
      <c r="BX30" s="459">
        <v>172.9</v>
      </c>
      <c r="BY30" s="459"/>
      <c r="BZ30" s="459"/>
      <c r="CA30" s="459"/>
      <c r="CB30" s="459"/>
      <c r="CC30" s="459"/>
      <c r="CD30" s="459"/>
      <c r="CE30" s="459"/>
      <c r="CF30" s="502">
        <f t="shared" si="12"/>
        <v>2779.0000000000005</v>
      </c>
      <c r="CG30" s="457"/>
      <c r="CH30" s="458"/>
      <c r="CI30" s="458"/>
      <c r="CJ30" s="458">
        <v>1296.0999999999999</v>
      </c>
      <c r="CK30" s="458"/>
      <c r="CL30" s="458"/>
      <c r="CM30" s="458"/>
      <c r="CN30" s="458"/>
      <c r="CO30" s="458">
        <v>6600.7</v>
      </c>
      <c r="CP30" s="458"/>
      <c r="CQ30" s="458"/>
      <c r="CR30" s="458"/>
      <c r="CS30" s="458"/>
      <c r="CT30" s="458"/>
      <c r="CU30" s="458">
        <v>28714.400000000001</v>
      </c>
      <c r="CV30" s="458"/>
      <c r="CW30" s="458"/>
      <c r="CX30" s="79"/>
      <c r="CY30" s="79"/>
      <c r="CZ30" s="79"/>
      <c r="DA30" s="69">
        <f t="shared" si="10"/>
        <v>36611.199999999997</v>
      </c>
      <c r="DB30" s="131">
        <f t="shared" si="11"/>
        <v>39390.199999999997</v>
      </c>
      <c r="DC30" s="128">
        <f t="shared" si="8"/>
        <v>0</v>
      </c>
      <c r="DD30" s="92">
        <f>DA30-SUM(coal!EY29:EZ29)</f>
        <v>0</v>
      </c>
      <c r="DE30" s="3"/>
    </row>
    <row r="31" spans="2:109" ht="11.15" customHeight="1">
      <c r="B31" s="72">
        <f t="shared" si="9"/>
        <v>45162</v>
      </c>
      <c r="C31" s="121"/>
      <c r="D31" s="121"/>
      <c r="E31" s="121"/>
      <c r="F31" s="121"/>
      <c r="G31" s="121"/>
      <c r="H31" s="121"/>
      <c r="I31" s="121"/>
      <c r="J31" s="121"/>
      <c r="K31" s="121"/>
      <c r="L31" s="121">
        <f t="shared" si="0"/>
        <v>0</v>
      </c>
      <c r="M31" s="121"/>
      <c r="N31" s="121"/>
      <c r="O31" s="121"/>
      <c r="P31" s="121">
        <f t="shared" si="1"/>
        <v>0</v>
      </c>
      <c r="Q31" s="121"/>
      <c r="R31" s="121"/>
      <c r="S31" s="121"/>
      <c r="T31" s="121"/>
      <c r="U31" s="121"/>
      <c r="V31" s="121"/>
      <c r="W31" s="121">
        <f t="shared" si="2"/>
        <v>0</v>
      </c>
      <c r="X31" s="121"/>
      <c r="Y31" s="121"/>
      <c r="Z31" s="121"/>
      <c r="AA31" s="121"/>
      <c r="AB31" s="121"/>
      <c r="AC31" s="121"/>
      <c r="AD31" s="121"/>
      <c r="AE31" s="121"/>
      <c r="AF31" s="121">
        <f t="shared" si="3"/>
        <v>0</v>
      </c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>
        <f t="shared" si="4"/>
        <v>0</v>
      </c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>
        <f t="shared" si="5"/>
        <v>0</v>
      </c>
      <c r="BF31" s="121">
        <f t="shared" si="6"/>
        <v>0</v>
      </c>
      <c r="BG31" s="70"/>
      <c r="BH31" s="73"/>
      <c r="BI31" s="68"/>
      <c r="BJ31" s="68"/>
      <c r="BK31" s="68"/>
      <c r="BL31" s="68"/>
      <c r="BM31" s="68"/>
      <c r="BN31" s="68"/>
      <c r="BO31" s="68"/>
      <c r="BP31" s="129"/>
      <c r="BQ31" s="130">
        <f t="shared" si="7"/>
        <v>0</v>
      </c>
      <c r="BR31" s="501"/>
      <c r="BS31" s="459"/>
      <c r="BT31" s="459"/>
      <c r="BU31" s="459"/>
      <c r="BV31" s="459"/>
      <c r="BW31" s="459">
        <v>2926.8</v>
      </c>
      <c r="BX31" s="459"/>
      <c r="BY31" s="459"/>
      <c r="BZ31" s="459"/>
      <c r="CA31" s="459"/>
      <c r="CB31" s="459"/>
      <c r="CC31" s="459"/>
      <c r="CD31" s="459"/>
      <c r="CE31" s="459"/>
      <c r="CF31" s="502">
        <f>SUM(BR31:CE31)</f>
        <v>2926.8</v>
      </c>
      <c r="CG31" s="457"/>
      <c r="CH31" s="458"/>
      <c r="CI31" s="458"/>
      <c r="CJ31" s="458"/>
      <c r="CK31" s="458"/>
      <c r="CL31" s="458"/>
      <c r="CM31" s="458"/>
      <c r="CN31" s="458"/>
      <c r="CO31" s="458">
        <v>5134.2</v>
      </c>
      <c r="CP31" s="458"/>
      <c r="CQ31" s="458"/>
      <c r="CR31" s="458"/>
      <c r="CS31" s="458"/>
      <c r="CT31" s="458"/>
      <c r="CU31" s="458">
        <v>24663.200000000001</v>
      </c>
      <c r="CV31" s="458"/>
      <c r="CW31" s="458"/>
      <c r="CX31" s="79"/>
      <c r="CY31" s="79"/>
      <c r="CZ31" s="79"/>
      <c r="DA31" s="69">
        <f>SUM(CG31:CZ31)</f>
        <v>29797.4</v>
      </c>
      <c r="DB31" s="131">
        <f>DA31+CF31</f>
        <v>32724.2</v>
      </c>
      <c r="DC31" s="128">
        <f t="shared" si="8"/>
        <v>0</v>
      </c>
      <c r="DD31" s="92">
        <f>DA31-SUM(coal!EY30:EZ30)</f>
        <v>2.9103830456733704E-11</v>
      </c>
      <c r="DE31" s="3"/>
    </row>
    <row r="32" spans="2:109" ht="11.15" customHeight="1">
      <c r="B32" s="72">
        <f t="shared" si="9"/>
        <v>45163</v>
      </c>
      <c r="C32" s="121"/>
      <c r="D32" s="121"/>
      <c r="E32" s="121"/>
      <c r="F32" s="121"/>
      <c r="G32" s="121"/>
      <c r="H32" s="121"/>
      <c r="I32" s="121"/>
      <c r="J32" s="121"/>
      <c r="K32" s="121"/>
      <c r="L32" s="121">
        <f t="shared" si="0"/>
        <v>0</v>
      </c>
      <c r="M32" s="121"/>
      <c r="N32" s="121"/>
      <c r="O32" s="121"/>
      <c r="P32" s="121">
        <f t="shared" si="1"/>
        <v>0</v>
      </c>
      <c r="Q32" s="121"/>
      <c r="R32" s="121"/>
      <c r="S32" s="121"/>
      <c r="T32" s="121"/>
      <c r="U32" s="121"/>
      <c r="V32" s="121"/>
      <c r="W32" s="121">
        <f t="shared" si="2"/>
        <v>0</v>
      </c>
      <c r="X32" s="121"/>
      <c r="Y32" s="121"/>
      <c r="Z32" s="121"/>
      <c r="AA32" s="121"/>
      <c r="AB32" s="121"/>
      <c r="AC32" s="121"/>
      <c r="AD32" s="121"/>
      <c r="AE32" s="121"/>
      <c r="AF32" s="121">
        <f t="shared" si="3"/>
        <v>0</v>
      </c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>
        <f t="shared" si="4"/>
        <v>0</v>
      </c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>
        <f t="shared" si="5"/>
        <v>0</v>
      </c>
      <c r="BF32" s="121">
        <f t="shared" si="6"/>
        <v>0</v>
      </c>
      <c r="BG32" s="70"/>
      <c r="BH32" s="73"/>
      <c r="BI32" s="68"/>
      <c r="BJ32" s="68"/>
      <c r="BK32" s="68"/>
      <c r="BL32" s="68"/>
      <c r="BM32" s="68"/>
      <c r="BN32" s="68"/>
      <c r="BO32" s="68"/>
      <c r="BP32" s="129"/>
      <c r="BQ32" s="130">
        <f t="shared" si="7"/>
        <v>0</v>
      </c>
      <c r="BR32" s="501"/>
      <c r="BS32" s="459"/>
      <c r="BT32" s="459"/>
      <c r="BU32" s="459"/>
      <c r="BV32" s="459"/>
      <c r="BW32" s="459">
        <v>3354.7</v>
      </c>
      <c r="BX32" s="459">
        <v>173.1</v>
      </c>
      <c r="BY32" s="459"/>
      <c r="BZ32" s="459"/>
      <c r="CA32" s="459"/>
      <c r="CB32" s="459"/>
      <c r="CC32" s="459"/>
      <c r="CD32" s="459"/>
      <c r="CE32" s="459"/>
      <c r="CF32" s="502">
        <f t="shared" si="12"/>
        <v>3527.7999999999997</v>
      </c>
      <c r="CG32" s="457"/>
      <c r="CH32" s="458"/>
      <c r="CI32" s="458"/>
      <c r="CJ32" s="458"/>
      <c r="CK32" s="458"/>
      <c r="CL32" s="458"/>
      <c r="CM32" s="458"/>
      <c r="CN32" s="458"/>
      <c r="CO32" s="458">
        <v>5933.7</v>
      </c>
      <c r="CP32" s="458"/>
      <c r="CQ32" s="458"/>
      <c r="CR32" s="458"/>
      <c r="CS32" s="458"/>
      <c r="CT32" s="458"/>
      <c r="CU32" s="458">
        <v>30495.7</v>
      </c>
      <c r="CV32" s="458"/>
      <c r="CW32" s="458"/>
      <c r="CX32" s="79"/>
      <c r="CY32" s="79"/>
      <c r="CZ32" s="79"/>
      <c r="DA32" s="69">
        <f t="shared" si="10"/>
        <v>36429.4</v>
      </c>
      <c r="DB32" s="131">
        <f t="shared" si="11"/>
        <v>39957.200000000004</v>
      </c>
      <c r="DC32" s="128">
        <f t="shared" si="8"/>
        <v>0</v>
      </c>
      <c r="DD32" s="92">
        <f>DA32-SUM(coal!EY31:EZ31)</f>
        <v>0</v>
      </c>
      <c r="DE32" s="3"/>
    </row>
    <row r="33" spans="2:109" ht="11.15" customHeight="1">
      <c r="B33" s="72">
        <f t="shared" si="9"/>
        <v>45164</v>
      </c>
      <c r="C33" s="121"/>
      <c r="D33" s="121"/>
      <c r="E33" s="121"/>
      <c r="F33" s="121"/>
      <c r="G33" s="121"/>
      <c r="H33" s="121"/>
      <c r="I33" s="121"/>
      <c r="J33" s="121"/>
      <c r="K33" s="121"/>
      <c r="L33" s="121">
        <f t="shared" si="0"/>
        <v>0</v>
      </c>
      <c r="M33" s="121"/>
      <c r="N33" s="121"/>
      <c r="O33" s="121"/>
      <c r="P33" s="121">
        <f t="shared" si="1"/>
        <v>0</v>
      </c>
      <c r="Q33" s="121"/>
      <c r="R33" s="121"/>
      <c r="S33" s="121"/>
      <c r="T33" s="121"/>
      <c r="U33" s="121"/>
      <c r="V33" s="121"/>
      <c r="W33" s="121">
        <f t="shared" si="2"/>
        <v>0</v>
      </c>
      <c r="X33" s="121"/>
      <c r="Y33" s="121"/>
      <c r="Z33" s="121"/>
      <c r="AA33" s="121"/>
      <c r="AB33" s="121"/>
      <c r="AC33" s="121"/>
      <c r="AD33" s="121"/>
      <c r="AE33" s="121"/>
      <c r="AF33" s="121">
        <f t="shared" si="3"/>
        <v>0</v>
      </c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>
        <f t="shared" si="4"/>
        <v>0</v>
      </c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>
        <f t="shared" si="5"/>
        <v>0</v>
      </c>
      <c r="BF33" s="121">
        <f t="shared" si="6"/>
        <v>0</v>
      </c>
      <c r="BG33" s="70"/>
      <c r="BH33" s="73"/>
      <c r="BI33" s="68"/>
      <c r="BJ33" s="68"/>
      <c r="BK33" s="68"/>
      <c r="BL33" s="68"/>
      <c r="BM33" s="68"/>
      <c r="BN33" s="68"/>
      <c r="BO33" s="68"/>
      <c r="BP33" s="129"/>
      <c r="BQ33" s="130">
        <f t="shared" si="7"/>
        <v>0</v>
      </c>
      <c r="BR33" s="501"/>
      <c r="BS33" s="459"/>
      <c r="BT33" s="459"/>
      <c r="BU33" s="459"/>
      <c r="BV33" s="459"/>
      <c r="BW33" s="459"/>
      <c r="BX33" s="459"/>
      <c r="BY33" s="459"/>
      <c r="BZ33" s="459"/>
      <c r="CA33" s="459"/>
      <c r="CB33" s="459"/>
      <c r="CC33" s="459"/>
      <c r="CD33" s="459"/>
      <c r="CE33" s="459"/>
      <c r="CF33" s="502">
        <f t="shared" si="12"/>
        <v>0</v>
      </c>
      <c r="CG33" s="457"/>
      <c r="CH33" s="458"/>
      <c r="CI33" s="458"/>
      <c r="CJ33" s="458"/>
      <c r="CK33" s="458"/>
      <c r="CL33" s="458"/>
      <c r="CM33" s="458"/>
      <c r="CN33" s="458"/>
      <c r="CO33" s="458"/>
      <c r="CP33" s="458"/>
      <c r="CQ33" s="458"/>
      <c r="CR33" s="458"/>
      <c r="CS33" s="458"/>
      <c r="CT33" s="458"/>
      <c r="CU33" s="458"/>
      <c r="CV33" s="458"/>
      <c r="CW33" s="458"/>
      <c r="CX33" s="79"/>
      <c r="CY33" s="79"/>
      <c r="CZ33" s="79"/>
      <c r="DA33" s="69">
        <f t="shared" si="10"/>
        <v>0</v>
      </c>
      <c r="DB33" s="131">
        <f t="shared" si="11"/>
        <v>0</v>
      </c>
      <c r="DC33" s="128">
        <f t="shared" si="8"/>
        <v>0</v>
      </c>
      <c r="DD33" s="92">
        <f>DA33-SUM(coal!EY32:EZ32)</f>
        <v>0</v>
      </c>
      <c r="DE33" s="3"/>
    </row>
    <row r="34" spans="2:109" ht="11.15" customHeight="1">
      <c r="B34" s="72">
        <f t="shared" si="9"/>
        <v>45165</v>
      </c>
      <c r="C34" s="121"/>
      <c r="D34" s="121"/>
      <c r="E34" s="121"/>
      <c r="F34" s="121"/>
      <c r="G34" s="121"/>
      <c r="H34" s="121"/>
      <c r="I34" s="121"/>
      <c r="J34" s="121"/>
      <c r="K34" s="121"/>
      <c r="L34" s="121">
        <f t="shared" si="0"/>
        <v>0</v>
      </c>
      <c r="M34" s="121"/>
      <c r="N34" s="121"/>
      <c r="O34" s="121"/>
      <c r="P34" s="121">
        <f t="shared" si="1"/>
        <v>0</v>
      </c>
      <c r="Q34" s="121"/>
      <c r="R34" s="121"/>
      <c r="S34" s="121"/>
      <c r="T34" s="121"/>
      <c r="U34" s="121"/>
      <c r="V34" s="121"/>
      <c r="W34" s="121">
        <f t="shared" si="2"/>
        <v>0</v>
      </c>
      <c r="X34" s="121"/>
      <c r="Y34" s="121"/>
      <c r="Z34" s="121"/>
      <c r="AA34" s="121"/>
      <c r="AB34" s="121"/>
      <c r="AC34" s="121"/>
      <c r="AD34" s="121"/>
      <c r="AE34" s="121"/>
      <c r="AF34" s="121">
        <f t="shared" si="3"/>
        <v>0</v>
      </c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>
        <f t="shared" si="4"/>
        <v>0</v>
      </c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>
        <f t="shared" si="5"/>
        <v>0</v>
      </c>
      <c r="BF34" s="121">
        <f t="shared" si="6"/>
        <v>0</v>
      </c>
      <c r="BG34" s="70"/>
      <c r="BH34" s="73"/>
      <c r="BI34" s="68"/>
      <c r="BJ34" s="68"/>
      <c r="BK34" s="68"/>
      <c r="BL34" s="68"/>
      <c r="BM34" s="68"/>
      <c r="BN34" s="68"/>
      <c r="BO34" s="68"/>
      <c r="BP34" s="129"/>
      <c r="BQ34" s="130">
        <f t="shared" si="7"/>
        <v>0</v>
      </c>
      <c r="BR34" s="501"/>
      <c r="BS34" s="459"/>
      <c r="BT34" s="459"/>
      <c r="BU34" s="459"/>
      <c r="BV34" s="459"/>
      <c r="BW34" s="459"/>
      <c r="BX34" s="459"/>
      <c r="BY34" s="459"/>
      <c r="BZ34" s="459"/>
      <c r="CA34" s="459"/>
      <c r="CB34" s="459"/>
      <c r="CC34" s="459"/>
      <c r="CD34" s="459"/>
      <c r="CE34" s="459"/>
      <c r="CF34" s="502">
        <f>SUM(BR34:CE34)</f>
        <v>0</v>
      </c>
      <c r="CG34" s="457"/>
      <c r="CH34" s="458"/>
      <c r="CI34" s="458"/>
      <c r="CJ34" s="458"/>
      <c r="CK34" s="458"/>
      <c r="CL34" s="458"/>
      <c r="CM34" s="458"/>
      <c r="CN34" s="458"/>
      <c r="CO34" s="458"/>
      <c r="CP34" s="458"/>
      <c r="CQ34" s="458"/>
      <c r="CR34" s="458"/>
      <c r="CS34" s="458"/>
      <c r="CT34" s="458"/>
      <c r="CU34" s="458"/>
      <c r="CV34" s="458"/>
      <c r="CW34" s="458"/>
      <c r="CX34" s="79"/>
      <c r="CY34" s="79"/>
      <c r="CZ34" s="79"/>
      <c r="DA34" s="69">
        <f t="shared" si="10"/>
        <v>0</v>
      </c>
      <c r="DB34" s="131">
        <f t="shared" si="11"/>
        <v>0</v>
      </c>
      <c r="DC34" s="128">
        <f t="shared" si="8"/>
        <v>0</v>
      </c>
      <c r="DD34" s="92">
        <f>DA34-SUM(coal!EY33:EZ33)</f>
        <v>0</v>
      </c>
      <c r="DE34" s="3"/>
    </row>
    <row r="35" spans="2:109" ht="11.15" customHeight="1">
      <c r="B35" s="72">
        <f t="shared" si="9"/>
        <v>45166</v>
      </c>
      <c r="C35" s="121"/>
      <c r="D35" s="121"/>
      <c r="E35" s="121"/>
      <c r="F35" s="121">
        <f t="shared" ref="F35:F39" si="15">SUM(C35:E35)</f>
        <v>0</v>
      </c>
      <c r="G35" s="121"/>
      <c r="H35" s="121"/>
      <c r="I35" s="121"/>
      <c r="J35" s="121"/>
      <c r="K35" s="121"/>
      <c r="L35" s="121">
        <f t="shared" si="0"/>
        <v>0</v>
      </c>
      <c r="M35" s="121"/>
      <c r="N35" s="121"/>
      <c r="O35" s="121"/>
      <c r="P35" s="121">
        <f t="shared" si="1"/>
        <v>0</v>
      </c>
      <c r="Q35" s="121"/>
      <c r="R35" s="121"/>
      <c r="S35" s="121"/>
      <c r="T35" s="121"/>
      <c r="U35" s="121"/>
      <c r="V35" s="121"/>
      <c r="W35" s="121">
        <f t="shared" si="2"/>
        <v>0</v>
      </c>
      <c r="X35" s="121"/>
      <c r="Y35" s="121"/>
      <c r="Z35" s="121"/>
      <c r="AA35" s="121"/>
      <c r="AB35" s="121"/>
      <c r="AC35" s="121"/>
      <c r="AD35" s="121"/>
      <c r="AE35" s="121"/>
      <c r="AF35" s="121">
        <f t="shared" si="3"/>
        <v>0</v>
      </c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>
        <f t="shared" si="4"/>
        <v>0</v>
      </c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>
        <f t="shared" si="5"/>
        <v>0</v>
      </c>
      <c r="BF35" s="121">
        <f t="shared" si="6"/>
        <v>0</v>
      </c>
      <c r="BG35" s="70"/>
      <c r="BH35" s="73"/>
      <c r="BI35" s="68"/>
      <c r="BJ35" s="68"/>
      <c r="BK35" s="68"/>
      <c r="BL35" s="68"/>
      <c r="BM35" s="68"/>
      <c r="BN35" s="68"/>
      <c r="BO35" s="68"/>
      <c r="BP35" s="129"/>
      <c r="BQ35" s="130">
        <f t="shared" si="7"/>
        <v>0</v>
      </c>
      <c r="BR35" s="501"/>
      <c r="BS35" s="459"/>
      <c r="BT35" s="459"/>
      <c r="BU35" s="459"/>
      <c r="BV35" s="459"/>
      <c r="BW35" s="459">
        <v>4639.7</v>
      </c>
      <c r="BX35" s="459"/>
      <c r="BY35" s="459"/>
      <c r="BZ35" s="459"/>
      <c r="CA35" s="459"/>
      <c r="CB35" s="459"/>
      <c r="CC35" s="459"/>
      <c r="CD35" s="459"/>
      <c r="CE35" s="459"/>
      <c r="CF35" s="502">
        <f t="shared" si="12"/>
        <v>4639.7</v>
      </c>
      <c r="CG35" s="457"/>
      <c r="CH35" s="458"/>
      <c r="CI35" s="458"/>
      <c r="CJ35" s="458">
        <v>3322.2</v>
      </c>
      <c r="CK35" s="458"/>
      <c r="CL35" s="458"/>
      <c r="CM35" s="458"/>
      <c r="CN35" s="458"/>
      <c r="CO35" s="458">
        <v>9212.9</v>
      </c>
      <c r="CP35" s="458"/>
      <c r="CQ35" s="458"/>
      <c r="CR35" s="458"/>
      <c r="CS35" s="458"/>
      <c r="CT35" s="458"/>
      <c r="CU35" s="458">
        <v>27094.5</v>
      </c>
      <c r="CV35" s="458"/>
      <c r="CW35" s="458"/>
      <c r="CX35" s="79"/>
      <c r="CY35" s="79"/>
      <c r="CZ35" s="79"/>
      <c r="DA35" s="69">
        <f t="shared" si="10"/>
        <v>39629.599999999999</v>
      </c>
      <c r="DB35" s="131">
        <f t="shared" si="11"/>
        <v>44269.299999999996</v>
      </c>
      <c r="DC35" s="128">
        <f t="shared" si="8"/>
        <v>0</v>
      </c>
      <c r="DD35" s="92">
        <f>DA35-SUM(coal!EY34:EZ34)</f>
        <v>0</v>
      </c>
      <c r="DE35" s="3"/>
    </row>
    <row r="36" spans="2:109" ht="11.15" customHeight="1">
      <c r="B36" s="72">
        <f>+B35+1</f>
        <v>45167</v>
      </c>
      <c r="C36" s="121"/>
      <c r="D36" s="121"/>
      <c r="E36" s="121"/>
      <c r="F36" s="121">
        <f t="shared" si="15"/>
        <v>0</v>
      </c>
      <c r="G36" s="121"/>
      <c r="H36" s="121"/>
      <c r="I36" s="121"/>
      <c r="J36" s="121"/>
      <c r="K36" s="121"/>
      <c r="L36" s="121">
        <f t="shared" si="0"/>
        <v>0</v>
      </c>
      <c r="M36" s="121"/>
      <c r="N36" s="121"/>
      <c r="O36" s="121"/>
      <c r="P36" s="121">
        <f t="shared" si="1"/>
        <v>0</v>
      </c>
      <c r="Q36" s="121"/>
      <c r="R36" s="121"/>
      <c r="S36" s="121"/>
      <c r="T36" s="121"/>
      <c r="U36" s="121"/>
      <c r="V36" s="121"/>
      <c r="W36" s="121">
        <f t="shared" si="2"/>
        <v>0</v>
      </c>
      <c r="X36" s="121"/>
      <c r="Y36" s="121"/>
      <c r="Z36" s="121"/>
      <c r="AA36" s="121"/>
      <c r="AB36" s="121"/>
      <c r="AC36" s="121"/>
      <c r="AD36" s="121"/>
      <c r="AE36" s="121"/>
      <c r="AF36" s="121">
        <f t="shared" si="3"/>
        <v>0</v>
      </c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>
        <f t="shared" si="4"/>
        <v>0</v>
      </c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>
        <f t="shared" si="5"/>
        <v>0</v>
      </c>
      <c r="BF36" s="121">
        <f t="shared" si="6"/>
        <v>0</v>
      </c>
      <c r="BG36" s="70"/>
      <c r="BH36" s="73"/>
      <c r="BI36" s="68"/>
      <c r="BJ36" s="68"/>
      <c r="BK36" s="68"/>
      <c r="BL36" s="68"/>
      <c r="BM36" s="68"/>
      <c r="BN36" s="68"/>
      <c r="BO36" s="68"/>
      <c r="BP36" s="129"/>
      <c r="BQ36" s="130">
        <f t="shared" si="7"/>
        <v>0</v>
      </c>
      <c r="BR36" s="501"/>
      <c r="BS36" s="459"/>
      <c r="BT36" s="459"/>
      <c r="BU36" s="459"/>
      <c r="BV36" s="459"/>
      <c r="BW36" s="459"/>
      <c r="BX36" s="459"/>
      <c r="BY36" s="459"/>
      <c r="BZ36" s="459"/>
      <c r="CA36" s="459"/>
      <c r="CB36" s="459"/>
      <c r="CC36" s="459"/>
      <c r="CD36" s="459"/>
      <c r="CE36" s="459"/>
      <c r="CF36" s="502">
        <f t="shared" si="12"/>
        <v>0</v>
      </c>
      <c r="CG36" s="457"/>
      <c r="CH36" s="458"/>
      <c r="CI36" s="458"/>
      <c r="CJ36" s="458"/>
      <c r="CK36" s="458"/>
      <c r="CL36" s="458"/>
      <c r="CM36" s="458"/>
      <c r="CN36" s="458"/>
      <c r="CO36" s="458"/>
      <c r="CP36" s="458"/>
      <c r="CQ36" s="458"/>
      <c r="CR36" s="458"/>
      <c r="CS36" s="458"/>
      <c r="CT36" s="458"/>
      <c r="CU36" s="458"/>
      <c r="CV36" s="458"/>
      <c r="CW36" s="458"/>
      <c r="CX36" s="79"/>
      <c r="CY36" s="79"/>
      <c r="CZ36" s="79"/>
      <c r="DA36" s="69">
        <f t="shared" si="10"/>
        <v>0</v>
      </c>
      <c r="DB36" s="131">
        <f t="shared" si="11"/>
        <v>0</v>
      </c>
      <c r="DC36" s="128">
        <f t="shared" si="8"/>
        <v>0</v>
      </c>
      <c r="DD36" s="92">
        <f>DA36-SUM(coal!EY35:EZ35)</f>
        <v>0</v>
      </c>
      <c r="DE36" s="3"/>
    </row>
    <row r="37" spans="2:109" ht="11.15" customHeight="1">
      <c r="B37" s="72">
        <f>+B36+1</f>
        <v>45168</v>
      </c>
      <c r="C37" s="121"/>
      <c r="D37" s="121"/>
      <c r="E37" s="121"/>
      <c r="F37" s="121">
        <f t="shared" si="15"/>
        <v>0</v>
      </c>
      <c r="G37" s="121"/>
      <c r="H37" s="121"/>
      <c r="I37" s="121"/>
      <c r="J37" s="121"/>
      <c r="K37" s="121"/>
      <c r="L37" s="121">
        <f t="shared" si="0"/>
        <v>0</v>
      </c>
      <c r="M37" s="121"/>
      <c r="N37" s="121"/>
      <c r="O37" s="121"/>
      <c r="P37" s="121">
        <f t="shared" si="1"/>
        <v>0</v>
      </c>
      <c r="Q37" s="121"/>
      <c r="R37" s="121"/>
      <c r="S37" s="121"/>
      <c r="T37" s="121"/>
      <c r="U37" s="121"/>
      <c r="V37" s="121"/>
      <c r="W37" s="121">
        <f t="shared" si="2"/>
        <v>0</v>
      </c>
      <c r="X37" s="121"/>
      <c r="Y37" s="121"/>
      <c r="Z37" s="121"/>
      <c r="AA37" s="121"/>
      <c r="AB37" s="121"/>
      <c r="AC37" s="121"/>
      <c r="AD37" s="121"/>
      <c r="AE37" s="121"/>
      <c r="AF37" s="121">
        <f t="shared" si="3"/>
        <v>0</v>
      </c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>
        <f t="shared" si="4"/>
        <v>0</v>
      </c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>
        <f t="shared" si="5"/>
        <v>0</v>
      </c>
      <c r="BF37" s="121">
        <f t="shared" si="6"/>
        <v>0</v>
      </c>
      <c r="BG37" s="70"/>
      <c r="BH37" s="73"/>
      <c r="BI37" s="68"/>
      <c r="BJ37" s="68"/>
      <c r="BK37" s="68"/>
      <c r="BL37" s="68"/>
      <c r="BM37" s="68"/>
      <c r="BN37" s="68"/>
      <c r="BO37" s="68"/>
      <c r="BP37" s="129"/>
      <c r="BQ37" s="130">
        <f t="shared" si="7"/>
        <v>0</v>
      </c>
      <c r="BR37" s="501"/>
      <c r="BS37" s="459"/>
      <c r="BT37" s="459"/>
      <c r="BU37" s="459"/>
      <c r="BV37" s="459"/>
      <c r="BW37" s="459"/>
      <c r="BX37" s="459"/>
      <c r="BY37" s="459"/>
      <c r="BZ37" s="459"/>
      <c r="CA37" s="459"/>
      <c r="CB37" s="459"/>
      <c r="CC37" s="459"/>
      <c r="CD37" s="459"/>
      <c r="CE37" s="459"/>
      <c r="CF37" s="502">
        <f t="shared" si="12"/>
        <v>0</v>
      </c>
      <c r="CG37" s="457"/>
      <c r="CH37" s="458"/>
      <c r="CI37" s="458"/>
      <c r="CJ37" s="458"/>
      <c r="CK37" s="458"/>
      <c r="CL37" s="458"/>
      <c r="CM37" s="458"/>
      <c r="CN37" s="458"/>
      <c r="CO37" s="458"/>
      <c r="CP37" s="458"/>
      <c r="CQ37" s="458"/>
      <c r="CR37" s="458"/>
      <c r="CS37" s="458"/>
      <c r="CT37" s="458"/>
      <c r="CU37" s="458"/>
      <c r="CV37" s="458"/>
      <c r="CW37" s="458"/>
      <c r="CX37" s="79"/>
      <c r="CY37" s="79"/>
      <c r="CZ37" s="79"/>
      <c r="DA37" s="69">
        <f t="shared" si="10"/>
        <v>0</v>
      </c>
      <c r="DB37" s="131">
        <f t="shared" si="11"/>
        <v>0</v>
      </c>
      <c r="DC37" s="128">
        <f t="shared" si="8"/>
        <v>0</v>
      </c>
      <c r="DD37" s="92">
        <f>DA37-SUM(coal!EY36:EZ36)</f>
        <v>0</v>
      </c>
      <c r="DE37" s="3"/>
    </row>
    <row r="38" spans="2:109" ht="11.15" customHeight="1">
      <c r="B38" s="72">
        <f>+B37+1</f>
        <v>45169</v>
      </c>
      <c r="C38" s="132"/>
      <c r="D38" s="132"/>
      <c r="E38" s="132"/>
      <c r="F38" s="132">
        <f t="shared" si="15"/>
        <v>0</v>
      </c>
      <c r="G38" s="132"/>
      <c r="H38" s="132"/>
      <c r="I38" s="132"/>
      <c r="J38" s="132"/>
      <c r="K38" s="132"/>
      <c r="L38" s="132">
        <f t="shared" si="0"/>
        <v>0</v>
      </c>
      <c r="M38" s="132"/>
      <c r="N38" s="132"/>
      <c r="O38" s="132"/>
      <c r="P38" s="132">
        <f t="shared" si="1"/>
        <v>0</v>
      </c>
      <c r="Q38" s="132"/>
      <c r="R38" s="132"/>
      <c r="S38" s="132"/>
      <c r="T38" s="132"/>
      <c r="U38" s="132"/>
      <c r="V38" s="132"/>
      <c r="W38" s="132">
        <f t="shared" si="2"/>
        <v>0</v>
      </c>
      <c r="X38" s="132"/>
      <c r="Y38" s="132"/>
      <c r="Z38" s="132"/>
      <c r="AA38" s="132"/>
      <c r="AB38" s="132"/>
      <c r="AC38" s="132"/>
      <c r="AD38" s="132"/>
      <c r="AE38" s="132"/>
      <c r="AF38" s="132">
        <f t="shared" si="3"/>
        <v>0</v>
      </c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>
        <f t="shared" si="4"/>
        <v>0</v>
      </c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>
        <f t="shared" si="5"/>
        <v>0</v>
      </c>
      <c r="BF38" s="132">
        <f t="shared" si="6"/>
        <v>0</v>
      </c>
      <c r="BG38" s="133"/>
      <c r="BH38" s="134"/>
      <c r="BI38" s="135"/>
      <c r="BJ38" s="135"/>
      <c r="BK38" s="135"/>
      <c r="BL38" s="135"/>
      <c r="BM38" s="135"/>
      <c r="BN38" s="135"/>
      <c r="BO38" s="135"/>
      <c r="BP38" s="136"/>
      <c r="BQ38" s="137">
        <f t="shared" si="7"/>
        <v>0</v>
      </c>
      <c r="BR38" s="509"/>
      <c r="BS38" s="510"/>
      <c r="BT38" s="510"/>
      <c r="BU38" s="510"/>
      <c r="BV38" s="510"/>
      <c r="BW38" s="510"/>
      <c r="BX38" s="510"/>
      <c r="BY38" s="510"/>
      <c r="BZ38" s="510"/>
      <c r="CA38" s="510"/>
      <c r="CB38" s="510"/>
      <c r="CC38" s="510"/>
      <c r="CD38" s="510"/>
      <c r="CE38" s="510"/>
      <c r="CF38" s="502">
        <f t="shared" si="12"/>
        <v>0</v>
      </c>
      <c r="CG38" s="457"/>
      <c r="CH38" s="458"/>
      <c r="CI38" s="458"/>
      <c r="CJ38" s="458"/>
      <c r="CK38" s="458"/>
      <c r="CL38" s="458"/>
      <c r="CM38" s="458"/>
      <c r="CN38" s="458"/>
      <c r="CO38" s="458"/>
      <c r="CP38" s="458"/>
      <c r="CQ38" s="458"/>
      <c r="CR38" s="458"/>
      <c r="CS38" s="458"/>
      <c r="CT38" s="458"/>
      <c r="CU38" s="458"/>
      <c r="CV38" s="458"/>
      <c r="CW38" s="458"/>
      <c r="CX38" s="79"/>
      <c r="CY38" s="79"/>
      <c r="CZ38" s="79"/>
      <c r="DA38" s="69">
        <f t="shared" si="10"/>
        <v>0</v>
      </c>
      <c r="DB38" s="138">
        <f t="shared" si="11"/>
        <v>0</v>
      </c>
      <c r="DC38" s="128">
        <f t="shared" si="8"/>
        <v>0</v>
      </c>
      <c r="DD38" s="92">
        <f>DA38-SUM(coal!EY37:EZ37)</f>
        <v>0</v>
      </c>
      <c r="DE38" s="3"/>
    </row>
    <row r="39" spans="2:109" ht="14.15" customHeight="1" thickBot="1">
      <c r="B39" s="83" t="s">
        <v>3</v>
      </c>
      <c r="C39" s="27">
        <f>SUM(C8:C38)</f>
        <v>0</v>
      </c>
      <c r="D39" s="27">
        <f>SUM(D8:D38)</f>
        <v>0</v>
      </c>
      <c r="E39" s="27">
        <f>SUM(E8:E38)</f>
        <v>0</v>
      </c>
      <c r="F39" s="28">
        <f t="shared" si="15"/>
        <v>0</v>
      </c>
      <c r="G39" s="28">
        <f>SUM(G8:G38)</f>
        <v>0</v>
      </c>
      <c r="H39" s="27">
        <f>SUM(H8:H38)</f>
        <v>0</v>
      </c>
      <c r="I39" s="27">
        <f>SUM(I8:I38)</f>
        <v>0</v>
      </c>
      <c r="J39" s="28">
        <f>SUM(J8:J38)</f>
        <v>0</v>
      </c>
      <c r="K39" s="27">
        <f>SUM(K8:K38)</f>
        <v>0</v>
      </c>
      <c r="L39" s="28">
        <f t="shared" si="0"/>
        <v>0</v>
      </c>
      <c r="M39" s="27">
        <f>SUM(M8:M38)</f>
        <v>0</v>
      </c>
      <c r="N39" s="27">
        <f>SUM(N8:N38)</f>
        <v>0</v>
      </c>
      <c r="O39" s="27">
        <f>SUM(O8:O38)</f>
        <v>0</v>
      </c>
      <c r="P39" s="28">
        <f t="shared" si="1"/>
        <v>0</v>
      </c>
      <c r="Q39" s="28">
        <f t="shared" ref="Q39:AV39" si="16">SUM(Q8:Q38)</f>
        <v>0</v>
      </c>
      <c r="R39" s="27">
        <f t="shared" si="16"/>
        <v>0</v>
      </c>
      <c r="S39" s="27">
        <f t="shared" si="16"/>
        <v>0</v>
      </c>
      <c r="T39" s="28">
        <f t="shared" si="16"/>
        <v>0</v>
      </c>
      <c r="U39" s="27">
        <f t="shared" si="16"/>
        <v>0</v>
      </c>
      <c r="V39" s="27">
        <f t="shared" si="16"/>
        <v>0</v>
      </c>
      <c r="W39" s="28">
        <f t="shared" si="16"/>
        <v>0</v>
      </c>
      <c r="X39" s="27">
        <f t="shared" si="16"/>
        <v>0</v>
      </c>
      <c r="Y39" s="27">
        <f t="shared" si="16"/>
        <v>0</v>
      </c>
      <c r="Z39" s="28">
        <f t="shared" si="16"/>
        <v>0</v>
      </c>
      <c r="AA39" s="27">
        <f t="shared" si="16"/>
        <v>0</v>
      </c>
      <c r="AB39" s="27">
        <f t="shared" si="16"/>
        <v>0</v>
      </c>
      <c r="AC39" s="28">
        <f t="shared" si="16"/>
        <v>0</v>
      </c>
      <c r="AD39" s="28">
        <f t="shared" si="16"/>
        <v>0</v>
      </c>
      <c r="AE39" s="28">
        <f t="shared" si="16"/>
        <v>0</v>
      </c>
      <c r="AF39" s="75">
        <f t="shared" si="16"/>
        <v>0</v>
      </c>
      <c r="AG39" s="27">
        <f t="shared" si="16"/>
        <v>0</v>
      </c>
      <c r="AH39" s="27">
        <f t="shared" si="16"/>
        <v>0</v>
      </c>
      <c r="AI39" s="27">
        <f t="shared" si="16"/>
        <v>0</v>
      </c>
      <c r="AJ39" s="27">
        <f t="shared" si="16"/>
        <v>0</v>
      </c>
      <c r="AK39" s="27">
        <f t="shared" si="16"/>
        <v>0</v>
      </c>
      <c r="AL39" s="27">
        <f t="shared" si="16"/>
        <v>0</v>
      </c>
      <c r="AM39" s="28">
        <f t="shared" si="16"/>
        <v>0</v>
      </c>
      <c r="AN39" s="27">
        <f t="shared" si="16"/>
        <v>0</v>
      </c>
      <c r="AO39" s="27">
        <f t="shared" si="16"/>
        <v>0</v>
      </c>
      <c r="AP39" s="28">
        <f t="shared" si="16"/>
        <v>0</v>
      </c>
      <c r="AQ39" s="27">
        <f t="shared" si="16"/>
        <v>0</v>
      </c>
      <c r="AR39" s="27">
        <f t="shared" si="16"/>
        <v>0</v>
      </c>
      <c r="AS39" s="28">
        <f t="shared" si="16"/>
        <v>0</v>
      </c>
      <c r="AT39" s="27">
        <f t="shared" si="16"/>
        <v>0</v>
      </c>
      <c r="AU39" s="27">
        <f t="shared" si="16"/>
        <v>0</v>
      </c>
      <c r="AV39" s="27">
        <f t="shared" si="16"/>
        <v>0</v>
      </c>
      <c r="AW39" s="27">
        <f t="shared" ref="AW39:BQ39" si="17">SUM(AW8:AW38)</f>
        <v>0</v>
      </c>
      <c r="AX39" s="27">
        <f t="shared" si="17"/>
        <v>0</v>
      </c>
      <c r="AY39" s="28">
        <f t="shared" si="17"/>
        <v>0</v>
      </c>
      <c r="AZ39" s="27">
        <f t="shared" si="17"/>
        <v>0</v>
      </c>
      <c r="BA39" s="27">
        <f t="shared" si="17"/>
        <v>0</v>
      </c>
      <c r="BB39" s="28">
        <f t="shared" si="17"/>
        <v>0</v>
      </c>
      <c r="BC39" s="27">
        <f t="shared" si="17"/>
        <v>0</v>
      </c>
      <c r="BD39" s="27">
        <f t="shared" si="17"/>
        <v>0</v>
      </c>
      <c r="BE39" s="28">
        <f t="shared" si="17"/>
        <v>0</v>
      </c>
      <c r="BF39" s="76">
        <f t="shared" si="17"/>
        <v>0</v>
      </c>
      <c r="BG39" s="27">
        <f t="shared" si="17"/>
        <v>0</v>
      </c>
      <c r="BH39" s="24">
        <f t="shared" si="17"/>
        <v>0</v>
      </c>
      <c r="BI39" s="25">
        <f t="shared" si="17"/>
        <v>0</v>
      </c>
      <c r="BJ39" s="25">
        <f t="shared" si="17"/>
        <v>0</v>
      </c>
      <c r="BK39" s="110">
        <f t="shared" si="17"/>
        <v>0</v>
      </c>
      <c r="BL39" s="25">
        <f t="shared" si="17"/>
        <v>0</v>
      </c>
      <c r="BM39" s="25">
        <f t="shared" si="17"/>
        <v>0</v>
      </c>
      <c r="BN39" s="110">
        <f t="shared" si="17"/>
        <v>0</v>
      </c>
      <c r="BO39" s="25">
        <f t="shared" si="17"/>
        <v>0</v>
      </c>
      <c r="BP39" s="139">
        <f t="shared" si="17"/>
        <v>0</v>
      </c>
      <c r="BQ39" s="140">
        <f t="shared" si="17"/>
        <v>0</v>
      </c>
      <c r="BR39" s="93">
        <f t="shared" ref="BR39:CE39" si="18">SUM(BR8:BR38)</f>
        <v>0</v>
      </c>
      <c r="BS39" s="94">
        <f t="shared" si="18"/>
        <v>0</v>
      </c>
      <c r="BT39" s="94">
        <f t="shared" si="18"/>
        <v>0</v>
      </c>
      <c r="BU39" s="94">
        <f t="shared" si="18"/>
        <v>32481.100000000002</v>
      </c>
      <c r="BV39" s="94">
        <f t="shared" si="18"/>
        <v>21258.600000000002</v>
      </c>
      <c r="BW39" s="94">
        <f t="shared" si="18"/>
        <v>48446.200000000004</v>
      </c>
      <c r="BX39" s="94">
        <f t="shared" si="18"/>
        <v>9652.8000000000011</v>
      </c>
      <c r="BY39" s="94">
        <f t="shared" si="18"/>
        <v>0</v>
      </c>
      <c r="BZ39" s="94">
        <f t="shared" si="18"/>
        <v>0</v>
      </c>
      <c r="CA39" s="94">
        <f t="shared" si="18"/>
        <v>0</v>
      </c>
      <c r="CB39" s="94">
        <f t="shared" si="18"/>
        <v>0</v>
      </c>
      <c r="CC39" s="94">
        <f t="shared" si="18"/>
        <v>0</v>
      </c>
      <c r="CD39" s="94">
        <f t="shared" si="18"/>
        <v>0</v>
      </c>
      <c r="CE39" s="94">
        <f t="shared" si="18"/>
        <v>0</v>
      </c>
      <c r="CF39" s="28">
        <f t="array" aca="1" ref="CF39" ca="1">SUM(INDIRECT("CF8:CF"&amp;MAX(IF($CF$8:$CF$38&gt;0,ROW(8:38)))-0))</f>
        <v>111838.70000000001</v>
      </c>
      <c r="CG39" s="109">
        <f t="shared" ref="CG39:CO39" si="19">SUM(CG8:CG38)</f>
        <v>0</v>
      </c>
      <c r="CH39" s="110">
        <f t="shared" si="19"/>
        <v>0</v>
      </c>
      <c r="CI39" s="110">
        <f t="shared" si="19"/>
        <v>0</v>
      </c>
      <c r="CJ39" s="110">
        <f t="shared" si="19"/>
        <v>64345.7</v>
      </c>
      <c r="CK39" s="110">
        <f t="shared" si="19"/>
        <v>0</v>
      </c>
      <c r="CL39" s="110">
        <f t="shared" si="19"/>
        <v>0</v>
      </c>
      <c r="CM39" s="110">
        <f t="shared" si="19"/>
        <v>0</v>
      </c>
      <c r="CN39" s="110">
        <f t="shared" si="19"/>
        <v>0</v>
      </c>
      <c r="CO39" s="110">
        <f t="shared" si="19"/>
        <v>352862.00000000006</v>
      </c>
      <c r="CP39" s="110">
        <f t="shared" ref="CP39:CZ39" si="20">SUM(CP8:CP38)</f>
        <v>0</v>
      </c>
      <c r="CQ39" s="110">
        <f t="shared" si="20"/>
        <v>0</v>
      </c>
      <c r="CR39" s="110">
        <f t="shared" si="20"/>
        <v>0</v>
      </c>
      <c r="CS39" s="110">
        <f t="shared" si="20"/>
        <v>0</v>
      </c>
      <c r="CT39" s="110">
        <f t="shared" si="20"/>
        <v>0</v>
      </c>
      <c r="CU39" s="110">
        <f t="shared" si="20"/>
        <v>441666.50000000006</v>
      </c>
      <c r="CV39" s="110">
        <f t="shared" si="20"/>
        <v>0</v>
      </c>
      <c r="CW39" s="110">
        <f t="shared" si="20"/>
        <v>0</v>
      </c>
      <c r="CX39" s="110">
        <f t="shared" si="20"/>
        <v>0</v>
      </c>
      <c r="CY39" s="110">
        <f t="shared" si="20"/>
        <v>0</v>
      </c>
      <c r="CZ39" s="110">
        <f t="shared" si="20"/>
        <v>0</v>
      </c>
      <c r="DA39" s="75">
        <f>SUM(DA8:DA38)</f>
        <v>858874.2</v>
      </c>
      <c r="DB39" s="141">
        <f>SUM(DB8:DB38)</f>
        <v>970712.89999999979</v>
      </c>
      <c r="DC39" s="873">
        <f>DB74/DB39</f>
        <v>0</v>
      </c>
      <c r="DD39" s="31"/>
    </row>
    <row r="40" spans="2:109" ht="14.15" hidden="1" customHeight="1">
      <c r="B40" s="142" t="s">
        <v>76</v>
      </c>
      <c r="C40" s="143"/>
      <c r="D40" s="143"/>
      <c r="E40" s="143"/>
      <c r="F40" s="143"/>
      <c r="G40" s="143">
        <v>4950</v>
      </c>
      <c r="H40" s="144"/>
      <c r="I40" s="143">
        <v>5050</v>
      </c>
      <c r="J40" s="143">
        <v>4950</v>
      </c>
      <c r="K40" s="144"/>
      <c r="L40" s="143" t="e">
        <f>L74/L39</f>
        <v>#DIV/0!</v>
      </c>
      <c r="M40" s="143"/>
      <c r="N40" s="143"/>
      <c r="O40" s="143"/>
      <c r="P40" s="143"/>
      <c r="Q40" s="143">
        <v>4950</v>
      </c>
      <c r="R40" s="144"/>
      <c r="S40" s="143">
        <v>5050</v>
      </c>
      <c r="T40" s="143">
        <v>4950</v>
      </c>
      <c r="U40" s="144"/>
      <c r="V40" s="144"/>
      <c r="W40" s="143" t="e">
        <f>W74/W39</f>
        <v>#DIV/0!</v>
      </c>
      <c r="X40" s="143"/>
      <c r="Y40" s="143"/>
      <c r="Z40" s="143">
        <v>4950</v>
      </c>
      <c r="AA40" s="144"/>
      <c r="AB40" s="143">
        <v>5050</v>
      </c>
      <c r="AC40" s="143">
        <v>4950</v>
      </c>
      <c r="AD40" s="143"/>
      <c r="AE40" s="144"/>
      <c r="AF40" s="143" t="e">
        <f>AF74/AF39</f>
        <v>#DIV/0!</v>
      </c>
      <c r="AG40" s="143">
        <v>5100</v>
      </c>
      <c r="AH40" s="143"/>
      <c r="AI40" s="143"/>
      <c r="AJ40" s="143"/>
      <c r="AK40" s="143">
        <v>5050</v>
      </c>
      <c r="AL40" s="143">
        <v>5050</v>
      </c>
      <c r="AM40" s="143">
        <v>5050</v>
      </c>
      <c r="AN40" s="143">
        <v>5050</v>
      </c>
      <c r="AO40" s="143">
        <v>5050</v>
      </c>
      <c r="AP40" s="143"/>
      <c r="AQ40" s="143"/>
      <c r="AR40" s="143"/>
      <c r="AS40" s="143" t="e">
        <f>AS74/AS39</f>
        <v>#DIV/0!</v>
      </c>
      <c r="AT40" s="143">
        <v>5100</v>
      </c>
      <c r="AU40" s="143"/>
      <c r="AV40" s="143"/>
      <c r="AW40" s="143"/>
      <c r="AX40" s="143">
        <v>5050</v>
      </c>
      <c r="AY40" s="143">
        <v>5050</v>
      </c>
      <c r="AZ40" s="143">
        <v>5050</v>
      </c>
      <c r="BA40" s="143">
        <v>5050</v>
      </c>
      <c r="BB40" s="143"/>
      <c r="BC40" s="143"/>
      <c r="BD40" s="143"/>
      <c r="BE40" s="143" t="e">
        <f>BE74/BE39</f>
        <v>#DIV/0!</v>
      </c>
      <c r="BF40" s="143"/>
      <c r="BG40" s="143">
        <v>5100</v>
      </c>
      <c r="BH40" s="143"/>
      <c r="BI40" s="143"/>
      <c r="BJ40" s="143">
        <v>5050</v>
      </c>
      <c r="BK40" s="143">
        <v>5050</v>
      </c>
      <c r="BL40" s="143">
        <v>5050</v>
      </c>
      <c r="BM40" s="143">
        <v>5050</v>
      </c>
      <c r="BN40" s="143"/>
      <c r="BO40" s="143"/>
      <c r="BP40" s="143"/>
      <c r="BQ40" s="143" t="e">
        <f>BQ74/BQ39</f>
        <v>#DIV/0!</v>
      </c>
      <c r="BR40" s="143">
        <v>4800</v>
      </c>
      <c r="BS40" s="143">
        <v>4800</v>
      </c>
      <c r="BT40" s="143"/>
      <c r="BU40" s="143">
        <v>4800</v>
      </c>
      <c r="BV40" s="143"/>
      <c r="BW40" s="143">
        <v>4800</v>
      </c>
      <c r="BX40" s="143">
        <v>4800</v>
      </c>
      <c r="BY40" s="143">
        <v>4800</v>
      </c>
      <c r="BZ40" s="143">
        <v>4800</v>
      </c>
      <c r="CA40" s="143">
        <v>4800</v>
      </c>
      <c r="CB40" s="143">
        <v>4800</v>
      </c>
      <c r="CC40" s="143">
        <v>4800</v>
      </c>
      <c r="CD40" s="143">
        <v>4800</v>
      </c>
      <c r="CE40" s="143">
        <v>4800</v>
      </c>
      <c r="CF40" s="143">
        <v>4800</v>
      </c>
      <c r="CG40" s="143">
        <v>4800</v>
      </c>
      <c r="CH40" s="143">
        <v>4800</v>
      </c>
      <c r="CI40" s="143">
        <v>4800</v>
      </c>
      <c r="CJ40" s="143"/>
      <c r="CK40" s="143">
        <v>4800</v>
      </c>
      <c r="CL40" s="143">
        <v>4800</v>
      </c>
      <c r="CM40" s="143">
        <v>4800</v>
      </c>
      <c r="CN40" s="143">
        <v>4800</v>
      </c>
      <c r="CO40" s="143">
        <v>4800</v>
      </c>
      <c r="CP40" s="143">
        <v>4800</v>
      </c>
      <c r="CQ40" s="143">
        <v>4800</v>
      </c>
      <c r="CR40" s="143">
        <v>4800</v>
      </c>
      <c r="CS40" s="143">
        <v>4800</v>
      </c>
      <c r="CT40" s="143">
        <v>4800</v>
      </c>
      <c r="CU40" s="143">
        <v>4800</v>
      </c>
      <c r="CV40" s="143">
        <v>4800</v>
      </c>
      <c r="CW40" s="143"/>
      <c r="CX40" s="143">
        <v>4800</v>
      </c>
      <c r="CY40" s="143"/>
      <c r="CZ40" s="143"/>
      <c r="DA40" s="143">
        <v>4800</v>
      </c>
      <c r="DB40" s="143">
        <f>DB74/DB39</f>
        <v>0</v>
      </c>
      <c r="DC40" s="874"/>
      <c r="DD40" s="31"/>
    </row>
    <row r="41" spans="2:109" ht="14.15" hidden="1" customHeight="1">
      <c r="B41" s="31"/>
      <c r="C41" s="31"/>
      <c r="D41" s="31"/>
      <c r="E41" s="31"/>
      <c r="F41" s="30"/>
      <c r="G41" s="31"/>
      <c r="H41" s="31"/>
      <c r="I41" s="31"/>
      <c r="J41" s="31"/>
      <c r="K41" s="31"/>
      <c r="L41" s="30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0"/>
      <c r="X41" s="31"/>
      <c r="Y41" s="31"/>
      <c r="Z41" s="31"/>
      <c r="AA41" s="31"/>
      <c r="AB41" s="31"/>
      <c r="AC41" s="31"/>
      <c r="AD41" s="31"/>
      <c r="AE41" s="31"/>
      <c r="AF41" s="30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145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145"/>
      <c r="BF41" s="145">
        <f>BF39-coal!EM39</f>
        <v>0</v>
      </c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145"/>
      <c r="BR41" s="30"/>
      <c r="BS41" s="30"/>
      <c r="BT41" s="30"/>
      <c r="BU41" s="30"/>
      <c r="BV41" s="30"/>
      <c r="BW41" s="30"/>
      <c r="BX41" s="30"/>
      <c r="BY41" s="30"/>
      <c r="BZ41" s="30"/>
      <c r="CA41" s="30"/>
      <c r="CB41" s="30"/>
      <c r="CC41" s="30"/>
      <c r="CD41" s="30"/>
      <c r="CE41" s="30"/>
      <c r="CF41" s="30"/>
      <c r="CG41" s="30"/>
      <c r="CH41" s="30"/>
      <c r="CI41" s="30"/>
      <c r="CJ41" s="30"/>
      <c r="CK41" s="30"/>
      <c r="CL41" s="30"/>
      <c r="CM41" s="30"/>
      <c r="CN41" s="30"/>
      <c r="CO41" s="30"/>
      <c r="CP41" s="30"/>
      <c r="CQ41" s="30"/>
      <c r="CR41" s="30"/>
      <c r="CS41" s="30"/>
      <c r="CT41" s="30"/>
      <c r="CU41" s="30"/>
      <c r="CV41" s="30"/>
      <c r="CW41" s="30" t="e">
        <f>CW39-coal!#REF!</f>
        <v>#REF!</v>
      </c>
      <c r="CX41" s="30">
        <f>CX39-coal!EQ39</f>
        <v>0</v>
      </c>
      <c r="CY41" s="30"/>
      <c r="CZ41" s="30">
        <f>CZ39-coal!EY39</f>
        <v>0</v>
      </c>
      <c r="DA41" s="30"/>
      <c r="DB41" s="30"/>
      <c r="DC41" s="31"/>
      <c r="DD41" s="31"/>
    </row>
    <row r="42" spans="2:109" ht="14.15" hidden="1" customHeight="1">
      <c r="CF42" s="3"/>
      <c r="CV42" s="3"/>
      <c r="CW42" s="3"/>
      <c r="DA42" s="3"/>
      <c r="DB42" s="3"/>
    </row>
    <row r="43" spans="2:109" ht="14.15" hidden="1" customHeight="1">
      <c r="B43" s="10">
        <f t="shared" ref="B43:B74" si="21">+B8</f>
        <v>45139</v>
      </c>
      <c r="C43" s="13">
        <f t="shared" ref="C43:C73" si="22">C8*C$40</f>
        <v>0</v>
      </c>
      <c r="D43" s="13"/>
      <c r="E43" s="13"/>
      <c r="F43" s="13"/>
      <c r="G43" s="13">
        <f t="shared" ref="G43:K52" si="23">G8*G$40</f>
        <v>0</v>
      </c>
      <c r="H43" s="13">
        <f t="shared" si="23"/>
        <v>0</v>
      </c>
      <c r="I43" s="13">
        <f t="shared" si="23"/>
        <v>0</v>
      </c>
      <c r="J43" s="13">
        <f t="shared" si="23"/>
        <v>0</v>
      </c>
      <c r="K43" s="13">
        <f t="shared" si="23"/>
        <v>0</v>
      </c>
      <c r="L43" s="13">
        <f t="shared" ref="L43:L73" si="24">SUM(G43:K43)</f>
        <v>0</v>
      </c>
      <c r="M43" s="13">
        <f t="shared" ref="M43:O73" si="25">M8*M$40</f>
        <v>0</v>
      </c>
      <c r="N43" s="13">
        <f t="shared" si="25"/>
        <v>0</v>
      </c>
      <c r="O43" s="13">
        <f t="shared" si="25"/>
        <v>0</v>
      </c>
      <c r="P43" s="13"/>
      <c r="Q43" s="13">
        <f t="shared" ref="Q43:V52" si="26">Q8*Q$40</f>
        <v>0</v>
      </c>
      <c r="R43" s="13">
        <f t="shared" si="26"/>
        <v>0</v>
      </c>
      <c r="S43" s="13">
        <f t="shared" si="26"/>
        <v>0</v>
      </c>
      <c r="T43" s="13">
        <f t="shared" si="26"/>
        <v>0</v>
      </c>
      <c r="U43" s="13">
        <f t="shared" si="26"/>
        <v>0</v>
      </c>
      <c r="V43" s="13">
        <f t="shared" si="26"/>
        <v>0</v>
      </c>
      <c r="W43" s="13">
        <f t="shared" ref="W43:W73" si="27">SUM(Q43:V43)</f>
        <v>0</v>
      </c>
      <c r="X43" s="13">
        <f t="shared" ref="X43:AC52" si="28">X8*X$40</f>
        <v>0</v>
      </c>
      <c r="Y43" s="13">
        <f t="shared" si="28"/>
        <v>0</v>
      </c>
      <c r="Z43" s="13">
        <f t="shared" si="28"/>
        <v>0</v>
      </c>
      <c r="AA43" s="13">
        <f t="shared" si="28"/>
        <v>0</v>
      </c>
      <c r="AB43" s="13">
        <f t="shared" si="28"/>
        <v>0</v>
      </c>
      <c r="AC43" s="13">
        <f t="shared" si="28"/>
        <v>0</v>
      </c>
      <c r="AD43" s="13"/>
      <c r="AE43" s="13">
        <f t="shared" ref="AE43:AE73" si="29">AE8*AE$40</f>
        <v>0</v>
      </c>
      <c r="AF43" s="13">
        <f t="shared" ref="AF43:AF73" si="30">SUM(Z43:AE43)</f>
        <v>0</v>
      </c>
      <c r="AG43" s="13">
        <f t="shared" ref="AG43:AG73" si="31">AG8*AG$40</f>
        <v>0</v>
      </c>
      <c r="AH43" s="13"/>
      <c r="AI43" s="13"/>
      <c r="AJ43" s="13"/>
      <c r="AK43" s="13">
        <f t="shared" ref="AK43:AR52" si="32">AK8*AK$40</f>
        <v>0</v>
      </c>
      <c r="AL43" s="13">
        <f t="shared" si="32"/>
        <v>0</v>
      </c>
      <c r="AM43" s="13">
        <f t="shared" si="32"/>
        <v>0</v>
      </c>
      <c r="AN43" s="13">
        <f t="shared" si="32"/>
        <v>0</v>
      </c>
      <c r="AO43" s="13">
        <f t="shared" si="32"/>
        <v>0</v>
      </c>
      <c r="AP43" s="13">
        <f t="shared" si="32"/>
        <v>0</v>
      </c>
      <c r="AQ43" s="13">
        <f t="shared" si="32"/>
        <v>0</v>
      </c>
      <c r="AR43" s="13">
        <f t="shared" si="32"/>
        <v>0</v>
      </c>
      <c r="AS43" s="3">
        <f t="shared" ref="AS43:AS73" si="33">SUM(AG43:AR43)</f>
        <v>0</v>
      </c>
      <c r="AT43" s="13">
        <f t="shared" ref="AT43:AT73" si="34">AT8*AT$40</f>
        <v>0</v>
      </c>
      <c r="AU43" s="13"/>
      <c r="AV43" s="13"/>
      <c r="AW43" s="13"/>
      <c r="AX43" s="13">
        <f t="shared" ref="AX43:BD52" si="35">AX8*AX$40</f>
        <v>0</v>
      </c>
      <c r="AY43" s="13">
        <f t="shared" si="35"/>
        <v>0</v>
      </c>
      <c r="AZ43" s="13">
        <f t="shared" si="35"/>
        <v>0</v>
      </c>
      <c r="BA43" s="13">
        <f t="shared" si="35"/>
        <v>0</v>
      </c>
      <c r="BB43" s="13">
        <f t="shared" si="35"/>
        <v>0</v>
      </c>
      <c r="BC43" s="13">
        <f t="shared" si="35"/>
        <v>0</v>
      </c>
      <c r="BD43" s="13">
        <f t="shared" si="35"/>
        <v>0</v>
      </c>
      <c r="BE43" s="3">
        <f t="shared" ref="BE43:BE73" si="36">SUM(AT43:BD43)</f>
        <v>0</v>
      </c>
      <c r="BF43" s="3"/>
      <c r="BG43" s="13">
        <f t="shared" ref="BG43:BG73" si="37">BG8*BG$40</f>
        <v>0</v>
      </c>
      <c r="BH43" s="13"/>
      <c r="BI43" s="13"/>
      <c r="BJ43" s="13">
        <f t="shared" ref="BJ43:BP52" si="38">BJ8*BJ$40</f>
        <v>0</v>
      </c>
      <c r="BK43" s="13">
        <f t="shared" si="38"/>
        <v>0</v>
      </c>
      <c r="BL43" s="13">
        <f t="shared" si="38"/>
        <v>0</v>
      </c>
      <c r="BM43" s="13">
        <f t="shared" si="38"/>
        <v>0</v>
      </c>
      <c r="BN43" s="13">
        <f t="shared" si="38"/>
        <v>0</v>
      </c>
      <c r="BO43" s="13">
        <f t="shared" si="38"/>
        <v>0</v>
      </c>
      <c r="BP43" s="13">
        <f t="shared" si="38"/>
        <v>0</v>
      </c>
      <c r="BQ43" s="3">
        <f t="shared" ref="BQ43:BQ73" si="39">SUM(BG43:BP43)</f>
        <v>0</v>
      </c>
      <c r="BR43" s="13">
        <f t="shared" ref="BR43:BT73" si="40">BR8*BR$40</f>
        <v>0</v>
      </c>
      <c r="BS43" s="13">
        <f t="shared" si="40"/>
        <v>0</v>
      </c>
      <c r="BT43" s="13">
        <f t="shared" si="40"/>
        <v>0</v>
      </c>
      <c r="BU43" s="13"/>
      <c r="BV43" s="13"/>
      <c r="BW43" s="13"/>
      <c r="BX43" s="13"/>
      <c r="BY43" s="13"/>
      <c r="BZ43" s="13">
        <f t="shared" ref="BZ43:CJ43" si="41">BZ8*BZ$40</f>
        <v>0</v>
      </c>
      <c r="CA43" s="13">
        <f t="shared" si="41"/>
        <v>0</v>
      </c>
      <c r="CB43" s="13">
        <f t="shared" si="41"/>
        <v>0</v>
      </c>
      <c r="CC43" s="13">
        <f t="shared" si="41"/>
        <v>0</v>
      </c>
      <c r="CD43" s="13">
        <f t="shared" si="41"/>
        <v>0</v>
      </c>
      <c r="CE43" s="13">
        <f t="shared" si="41"/>
        <v>0</v>
      </c>
      <c r="CF43" s="13">
        <f t="shared" si="41"/>
        <v>22110240</v>
      </c>
      <c r="CG43" s="13">
        <f t="shared" si="41"/>
        <v>0</v>
      </c>
      <c r="CH43" s="13">
        <f t="shared" si="41"/>
        <v>0</v>
      </c>
      <c r="CI43" s="13">
        <f t="shared" si="41"/>
        <v>0</v>
      </c>
      <c r="CJ43" s="13">
        <f t="shared" si="41"/>
        <v>0</v>
      </c>
      <c r="CK43" s="13"/>
      <c r="CL43" s="13"/>
      <c r="CM43" s="13">
        <f t="shared" ref="CM43:CM73" si="42">CM8*CM$40</f>
        <v>0</v>
      </c>
      <c r="CN43" s="13"/>
      <c r="CO43" s="13"/>
      <c r="CP43" s="13">
        <f t="shared" ref="CP43:CV52" si="43">CP8*CP$40</f>
        <v>0</v>
      </c>
      <c r="CQ43" s="13">
        <f t="shared" si="43"/>
        <v>0</v>
      </c>
      <c r="CR43" s="13">
        <f t="shared" si="43"/>
        <v>0</v>
      </c>
      <c r="CS43" s="13">
        <f t="shared" si="43"/>
        <v>0</v>
      </c>
      <c r="CT43" s="13">
        <f t="shared" si="43"/>
        <v>0</v>
      </c>
      <c r="CU43" s="13">
        <f t="shared" si="43"/>
        <v>29402400</v>
      </c>
      <c r="CV43" s="13">
        <f t="shared" si="43"/>
        <v>0</v>
      </c>
      <c r="CW43" s="13"/>
      <c r="CX43" s="13">
        <f t="shared" ref="CX43:CX73" si="44">CX8*CX$40</f>
        <v>0</v>
      </c>
      <c r="CY43" s="13"/>
      <c r="CZ43" s="13"/>
      <c r="DA43" s="13">
        <f t="shared" ref="DA43:DA73" si="45">DA8*DA$40</f>
        <v>159435840</v>
      </c>
      <c r="DB43" s="9">
        <f t="shared" ref="DB43:DB74" si="46">AF43+BQ43+CG43+CQ43+CV43</f>
        <v>0</v>
      </c>
    </row>
    <row r="44" spans="2:109" ht="14.15" hidden="1" customHeight="1">
      <c r="B44" s="10">
        <f t="shared" si="21"/>
        <v>45140</v>
      </c>
      <c r="C44" s="13">
        <f t="shared" si="22"/>
        <v>0</v>
      </c>
      <c r="D44" s="13"/>
      <c r="E44" s="13"/>
      <c r="F44" s="13"/>
      <c r="G44" s="13">
        <f t="shared" si="23"/>
        <v>0</v>
      </c>
      <c r="H44" s="13">
        <f t="shared" si="23"/>
        <v>0</v>
      </c>
      <c r="I44" s="13">
        <f t="shared" si="23"/>
        <v>0</v>
      </c>
      <c r="J44" s="13">
        <f t="shared" si="23"/>
        <v>0</v>
      </c>
      <c r="K44" s="13">
        <f t="shared" si="23"/>
        <v>0</v>
      </c>
      <c r="L44" s="13">
        <f t="shared" si="24"/>
        <v>0</v>
      </c>
      <c r="M44" s="13">
        <f t="shared" si="25"/>
        <v>0</v>
      </c>
      <c r="N44" s="13">
        <f t="shared" si="25"/>
        <v>0</v>
      </c>
      <c r="O44" s="13">
        <f t="shared" si="25"/>
        <v>0</v>
      </c>
      <c r="P44" s="13"/>
      <c r="Q44" s="13">
        <f t="shared" si="26"/>
        <v>0</v>
      </c>
      <c r="R44" s="13">
        <f t="shared" si="26"/>
        <v>0</v>
      </c>
      <c r="S44" s="13">
        <f t="shared" si="26"/>
        <v>0</v>
      </c>
      <c r="T44" s="13">
        <f t="shared" si="26"/>
        <v>0</v>
      </c>
      <c r="U44" s="13">
        <f t="shared" si="26"/>
        <v>0</v>
      </c>
      <c r="V44" s="13">
        <f t="shared" si="26"/>
        <v>0</v>
      </c>
      <c r="W44" s="13">
        <f t="shared" si="27"/>
        <v>0</v>
      </c>
      <c r="X44" s="13">
        <f t="shared" si="28"/>
        <v>0</v>
      </c>
      <c r="Y44" s="13">
        <f t="shared" si="28"/>
        <v>0</v>
      </c>
      <c r="Z44" s="13">
        <f t="shared" si="28"/>
        <v>0</v>
      </c>
      <c r="AA44" s="13">
        <f t="shared" si="28"/>
        <v>0</v>
      </c>
      <c r="AB44" s="13">
        <f t="shared" si="28"/>
        <v>0</v>
      </c>
      <c r="AC44" s="13">
        <f t="shared" si="28"/>
        <v>0</v>
      </c>
      <c r="AD44" s="13"/>
      <c r="AE44" s="13">
        <f t="shared" si="29"/>
        <v>0</v>
      </c>
      <c r="AF44" s="13">
        <f t="shared" si="30"/>
        <v>0</v>
      </c>
      <c r="AG44" s="13">
        <f t="shared" si="31"/>
        <v>0</v>
      </c>
      <c r="AH44" s="13"/>
      <c r="AI44" s="13"/>
      <c r="AJ44" s="13"/>
      <c r="AK44" s="13">
        <f t="shared" si="32"/>
        <v>0</v>
      </c>
      <c r="AL44" s="13">
        <f t="shared" si="32"/>
        <v>0</v>
      </c>
      <c r="AM44" s="13">
        <f t="shared" si="32"/>
        <v>0</v>
      </c>
      <c r="AN44" s="13">
        <f t="shared" si="32"/>
        <v>0</v>
      </c>
      <c r="AO44" s="13">
        <f t="shared" si="32"/>
        <v>0</v>
      </c>
      <c r="AP44" s="13">
        <f t="shared" si="32"/>
        <v>0</v>
      </c>
      <c r="AQ44" s="13">
        <f t="shared" si="32"/>
        <v>0</v>
      </c>
      <c r="AR44" s="13">
        <f t="shared" si="32"/>
        <v>0</v>
      </c>
      <c r="AS44" s="3">
        <f t="shared" si="33"/>
        <v>0</v>
      </c>
      <c r="AT44" s="13">
        <f t="shared" si="34"/>
        <v>0</v>
      </c>
      <c r="AU44" s="13"/>
      <c r="AV44" s="13"/>
      <c r="AW44" s="13"/>
      <c r="AX44" s="13">
        <f t="shared" si="35"/>
        <v>0</v>
      </c>
      <c r="AY44" s="13">
        <f t="shared" si="35"/>
        <v>0</v>
      </c>
      <c r="AZ44" s="13">
        <f t="shared" si="35"/>
        <v>0</v>
      </c>
      <c r="BA44" s="13">
        <f t="shared" si="35"/>
        <v>0</v>
      </c>
      <c r="BB44" s="13">
        <f t="shared" si="35"/>
        <v>0</v>
      </c>
      <c r="BC44" s="13">
        <f t="shared" si="35"/>
        <v>0</v>
      </c>
      <c r="BD44" s="13">
        <f t="shared" si="35"/>
        <v>0</v>
      </c>
      <c r="BE44" s="3">
        <f t="shared" si="36"/>
        <v>0</v>
      </c>
      <c r="BF44" s="3"/>
      <c r="BG44" s="13">
        <f t="shared" si="37"/>
        <v>0</v>
      </c>
      <c r="BH44" s="13"/>
      <c r="BI44" s="13"/>
      <c r="BJ44" s="13">
        <f t="shared" si="38"/>
        <v>0</v>
      </c>
      <c r="BK44" s="13">
        <f t="shared" si="38"/>
        <v>0</v>
      </c>
      <c r="BL44" s="13">
        <f t="shared" si="38"/>
        <v>0</v>
      </c>
      <c r="BM44" s="13">
        <f t="shared" si="38"/>
        <v>0</v>
      </c>
      <c r="BN44" s="13">
        <f t="shared" si="38"/>
        <v>0</v>
      </c>
      <c r="BO44" s="13">
        <f t="shared" si="38"/>
        <v>0</v>
      </c>
      <c r="BP44" s="13">
        <f t="shared" si="38"/>
        <v>0</v>
      </c>
      <c r="BQ44" s="3">
        <f t="shared" si="39"/>
        <v>0</v>
      </c>
      <c r="BR44" s="13">
        <f t="shared" si="40"/>
        <v>0</v>
      </c>
      <c r="BS44" s="13">
        <f t="shared" si="40"/>
        <v>0</v>
      </c>
      <c r="BT44" s="13">
        <f t="shared" si="40"/>
        <v>0</v>
      </c>
      <c r="BU44" s="13"/>
      <c r="BV44" s="13"/>
      <c r="BW44" s="13"/>
      <c r="BX44" s="13"/>
      <c r="BY44" s="13"/>
      <c r="BZ44" s="13">
        <f t="shared" ref="BZ44:CJ44" si="47">BZ9*BZ$40</f>
        <v>0</v>
      </c>
      <c r="CA44" s="13">
        <f t="shared" si="47"/>
        <v>0</v>
      </c>
      <c r="CB44" s="13">
        <f t="shared" si="47"/>
        <v>0</v>
      </c>
      <c r="CC44" s="13">
        <f t="shared" si="47"/>
        <v>0</v>
      </c>
      <c r="CD44" s="13">
        <f t="shared" si="47"/>
        <v>0</v>
      </c>
      <c r="CE44" s="13">
        <f t="shared" si="47"/>
        <v>0</v>
      </c>
      <c r="CF44" s="13">
        <f t="shared" si="47"/>
        <v>34035360</v>
      </c>
      <c r="CG44" s="13">
        <f t="shared" si="47"/>
        <v>0</v>
      </c>
      <c r="CH44" s="13">
        <f t="shared" si="47"/>
        <v>0</v>
      </c>
      <c r="CI44" s="13">
        <f t="shared" si="47"/>
        <v>0</v>
      </c>
      <c r="CJ44" s="13">
        <f t="shared" si="47"/>
        <v>0</v>
      </c>
      <c r="CK44" s="13"/>
      <c r="CL44" s="13"/>
      <c r="CM44" s="13">
        <f t="shared" si="42"/>
        <v>0</v>
      </c>
      <c r="CN44" s="13"/>
      <c r="CO44" s="13"/>
      <c r="CP44" s="13">
        <f t="shared" si="43"/>
        <v>0</v>
      </c>
      <c r="CQ44" s="13">
        <f t="shared" si="43"/>
        <v>0</v>
      </c>
      <c r="CR44" s="13">
        <f t="shared" si="43"/>
        <v>0</v>
      </c>
      <c r="CS44" s="13">
        <f t="shared" si="43"/>
        <v>0</v>
      </c>
      <c r="CT44" s="13">
        <f t="shared" si="43"/>
        <v>0</v>
      </c>
      <c r="CU44" s="13">
        <f t="shared" si="43"/>
        <v>56597280</v>
      </c>
      <c r="CV44" s="13">
        <f t="shared" si="43"/>
        <v>0</v>
      </c>
      <c r="CW44" s="13"/>
      <c r="CX44" s="13">
        <f t="shared" si="44"/>
        <v>0</v>
      </c>
      <c r="CY44" s="13"/>
      <c r="CZ44" s="13"/>
      <c r="DA44" s="13">
        <f t="shared" si="45"/>
        <v>186338880</v>
      </c>
      <c r="DB44" s="9">
        <f t="shared" si="46"/>
        <v>0</v>
      </c>
    </row>
    <row r="45" spans="2:109" ht="14.15" hidden="1" customHeight="1">
      <c r="B45" s="10">
        <f t="shared" si="21"/>
        <v>45141</v>
      </c>
      <c r="C45" s="13">
        <f t="shared" si="22"/>
        <v>0</v>
      </c>
      <c r="D45" s="13"/>
      <c r="E45" s="13"/>
      <c r="F45" s="13"/>
      <c r="G45" s="13">
        <f t="shared" si="23"/>
        <v>0</v>
      </c>
      <c r="H45" s="13">
        <f t="shared" si="23"/>
        <v>0</v>
      </c>
      <c r="I45" s="13">
        <f t="shared" si="23"/>
        <v>0</v>
      </c>
      <c r="J45" s="13">
        <f t="shared" si="23"/>
        <v>0</v>
      </c>
      <c r="K45" s="13">
        <f t="shared" si="23"/>
        <v>0</v>
      </c>
      <c r="L45" s="13">
        <f t="shared" si="24"/>
        <v>0</v>
      </c>
      <c r="M45" s="13">
        <f t="shared" si="25"/>
        <v>0</v>
      </c>
      <c r="N45" s="13">
        <f t="shared" si="25"/>
        <v>0</v>
      </c>
      <c r="O45" s="13">
        <f t="shared" si="25"/>
        <v>0</v>
      </c>
      <c r="P45" s="13"/>
      <c r="Q45" s="13">
        <f t="shared" si="26"/>
        <v>0</v>
      </c>
      <c r="R45" s="13">
        <f t="shared" si="26"/>
        <v>0</v>
      </c>
      <c r="S45" s="13">
        <f t="shared" si="26"/>
        <v>0</v>
      </c>
      <c r="T45" s="13">
        <f t="shared" si="26"/>
        <v>0</v>
      </c>
      <c r="U45" s="13">
        <f t="shared" si="26"/>
        <v>0</v>
      </c>
      <c r="V45" s="13">
        <f t="shared" si="26"/>
        <v>0</v>
      </c>
      <c r="W45" s="13">
        <f t="shared" si="27"/>
        <v>0</v>
      </c>
      <c r="X45" s="13">
        <f t="shared" si="28"/>
        <v>0</v>
      </c>
      <c r="Y45" s="13">
        <f t="shared" si="28"/>
        <v>0</v>
      </c>
      <c r="Z45" s="13">
        <f t="shared" si="28"/>
        <v>0</v>
      </c>
      <c r="AA45" s="13">
        <f t="shared" si="28"/>
        <v>0</v>
      </c>
      <c r="AB45" s="13">
        <f t="shared" si="28"/>
        <v>0</v>
      </c>
      <c r="AC45" s="13">
        <f t="shared" si="28"/>
        <v>0</v>
      </c>
      <c r="AD45" s="13"/>
      <c r="AE45" s="13">
        <f t="shared" si="29"/>
        <v>0</v>
      </c>
      <c r="AF45" s="13">
        <f t="shared" si="30"/>
        <v>0</v>
      </c>
      <c r="AG45" s="13">
        <f t="shared" si="31"/>
        <v>0</v>
      </c>
      <c r="AH45" s="13"/>
      <c r="AI45" s="13"/>
      <c r="AJ45" s="13"/>
      <c r="AK45" s="13">
        <f t="shared" si="32"/>
        <v>0</v>
      </c>
      <c r="AL45" s="13">
        <f t="shared" si="32"/>
        <v>0</v>
      </c>
      <c r="AM45" s="13">
        <f t="shared" si="32"/>
        <v>0</v>
      </c>
      <c r="AN45" s="13">
        <f t="shared" si="32"/>
        <v>0</v>
      </c>
      <c r="AO45" s="13">
        <f t="shared" si="32"/>
        <v>0</v>
      </c>
      <c r="AP45" s="13">
        <f t="shared" si="32"/>
        <v>0</v>
      </c>
      <c r="AQ45" s="13">
        <f t="shared" si="32"/>
        <v>0</v>
      </c>
      <c r="AR45" s="13">
        <f t="shared" si="32"/>
        <v>0</v>
      </c>
      <c r="AS45" s="3">
        <f t="shared" si="33"/>
        <v>0</v>
      </c>
      <c r="AT45" s="13">
        <f t="shared" si="34"/>
        <v>0</v>
      </c>
      <c r="AU45" s="13"/>
      <c r="AV45" s="13"/>
      <c r="AW45" s="13"/>
      <c r="AX45" s="13">
        <f t="shared" si="35"/>
        <v>0</v>
      </c>
      <c r="AY45" s="13">
        <f t="shared" si="35"/>
        <v>0</v>
      </c>
      <c r="AZ45" s="13">
        <f t="shared" si="35"/>
        <v>0</v>
      </c>
      <c r="BA45" s="13">
        <f t="shared" si="35"/>
        <v>0</v>
      </c>
      <c r="BB45" s="13">
        <f t="shared" si="35"/>
        <v>0</v>
      </c>
      <c r="BC45" s="13">
        <f t="shared" si="35"/>
        <v>0</v>
      </c>
      <c r="BD45" s="13">
        <f t="shared" si="35"/>
        <v>0</v>
      </c>
      <c r="BE45" s="3">
        <f t="shared" si="36"/>
        <v>0</v>
      </c>
      <c r="BF45" s="3"/>
      <c r="BG45" s="13">
        <f t="shared" si="37"/>
        <v>0</v>
      </c>
      <c r="BH45" s="13"/>
      <c r="BI45" s="13"/>
      <c r="BJ45" s="13">
        <f t="shared" si="38"/>
        <v>0</v>
      </c>
      <c r="BK45" s="13">
        <f t="shared" si="38"/>
        <v>0</v>
      </c>
      <c r="BL45" s="13">
        <f t="shared" si="38"/>
        <v>0</v>
      </c>
      <c r="BM45" s="13">
        <f t="shared" si="38"/>
        <v>0</v>
      </c>
      <c r="BN45" s="13">
        <f t="shared" si="38"/>
        <v>0</v>
      </c>
      <c r="BO45" s="13">
        <f t="shared" si="38"/>
        <v>0</v>
      </c>
      <c r="BP45" s="13">
        <f t="shared" si="38"/>
        <v>0</v>
      </c>
      <c r="BQ45" s="3">
        <f t="shared" si="39"/>
        <v>0</v>
      </c>
      <c r="BR45" s="13">
        <f t="shared" si="40"/>
        <v>0</v>
      </c>
      <c r="BS45" s="13">
        <f t="shared" si="40"/>
        <v>0</v>
      </c>
      <c r="BT45" s="13">
        <f t="shared" si="40"/>
        <v>0</v>
      </c>
      <c r="BU45" s="13"/>
      <c r="BV45" s="13"/>
      <c r="BW45" s="13"/>
      <c r="BX45" s="13"/>
      <c r="BY45" s="13"/>
      <c r="BZ45" s="13">
        <f t="shared" ref="BZ45:CJ45" si="48">BZ10*BZ$40</f>
        <v>0</v>
      </c>
      <c r="CA45" s="13">
        <f t="shared" si="48"/>
        <v>0</v>
      </c>
      <c r="CB45" s="13">
        <f t="shared" si="48"/>
        <v>0</v>
      </c>
      <c r="CC45" s="13">
        <f t="shared" si="48"/>
        <v>0</v>
      </c>
      <c r="CD45" s="13">
        <f t="shared" si="48"/>
        <v>0</v>
      </c>
      <c r="CE45" s="13">
        <f t="shared" si="48"/>
        <v>0</v>
      </c>
      <c r="CF45" s="13">
        <f t="shared" si="48"/>
        <v>27062880</v>
      </c>
      <c r="CG45" s="13">
        <f t="shared" si="48"/>
        <v>0</v>
      </c>
      <c r="CH45" s="13">
        <f t="shared" si="48"/>
        <v>0</v>
      </c>
      <c r="CI45" s="13">
        <f t="shared" si="48"/>
        <v>0</v>
      </c>
      <c r="CJ45" s="13">
        <f t="shared" si="48"/>
        <v>0</v>
      </c>
      <c r="CK45" s="13"/>
      <c r="CL45" s="13"/>
      <c r="CM45" s="13">
        <f t="shared" si="42"/>
        <v>0</v>
      </c>
      <c r="CN45" s="13"/>
      <c r="CO45" s="13"/>
      <c r="CP45" s="13">
        <f t="shared" si="43"/>
        <v>0</v>
      </c>
      <c r="CQ45" s="13">
        <f t="shared" si="43"/>
        <v>0</v>
      </c>
      <c r="CR45" s="13">
        <f t="shared" si="43"/>
        <v>0</v>
      </c>
      <c r="CS45" s="13">
        <f t="shared" si="43"/>
        <v>0</v>
      </c>
      <c r="CT45" s="13">
        <f t="shared" si="43"/>
        <v>0</v>
      </c>
      <c r="CU45" s="13">
        <f t="shared" si="43"/>
        <v>74368320</v>
      </c>
      <c r="CV45" s="13">
        <f t="shared" si="43"/>
        <v>0</v>
      </c>
      <c r="CW45" s="13"/>
      <c r="CX45" s="13">
        <f t="shared" si="44"/>
        <v>0</v>
      </c>
      <c r="CY45" s="13"/>
      <c r="CZ45" s="13"/>
      <c r="DA45" s="13">
        <f t="shared" si="45"/>
        <v>193323839.99999997</v>
      </c>
      <c r="DB45" s="9">
        <f t="shared" si="46"/>
        <v>0</v>
      </c>
    </row>
    <row r="46" spans="2:109" ht="14.15" hidden="1" customHeight="1">
      <c r="B46" s="10">
        <f t="shared" si="21"/>
        <v>45142</v>
      </c>
      <c r="C46" s="13">
        <f t="shared" si="22"/>
        <v>0</v>
      </c>
      <c r="D46" s="13"/>
      <c r="E46" s="13"/>
      <c r="F46" s="13"/>
      <c r="G46" s="13">
        <f t="shared" si="23"/>
        <v>0</v>
      </c>
      <c r="H46" s="13">
        <f t="shared" si="23"/>
        <v>0</v>
      </c>
      <c r="I46" s="13">
        <f t="shared" si="23"/>
        <v>0</v>
      </c>
      <c r="J46" s="13">
        <f t="shared" si="23"/>
        <v>0</v>
      </c>
      <c r="K46" s="13">
        <f t="shared" si="23"/>
        <v>0</v>
      </c>
      <c r="L46" s="13">
        <f t="shared" si="24"/>
        <v>0</v>
      </c>
      <c r="M46" s="13">
        <f t="shared" si="25"/>
        <v>0</v>
      </c>
      <c r="N46" s="13">
        <f t="shared" si="25"/>
        <v>0</v>
      </c>
      <c r="O46" s="13">
        <f t="shared" si="25"/>
        <v>0</v>
      </c>
      <c r="P46" s="13"/>
      <c r="Q46" s="13">
        <f t="shared" si="26"/>
        <v>0</v>
      </c>
      <c r="R46" s="13">
        <f t="shared" si="26"/>
        <v>0</v>
      </c>
      <c r="S46" s="13">
        <f t="shared" si="26"/>
        <v>0</v>
      </c>
      <c r="T46" s="13">
        <f t="shared" si="26"/>
        <v>0</v>
      </c>
      <c r="U46" s="13">
        <f t="shared" si="26"/>
        <v>0</v>
      </c>
      <c r="V46" s="13">
        <f t="shared" si="26"/>
        <v>0</v>
      </c>
      <c r="W46" s="13">
        <f t="shared" si="27"/>
        <v>0</v>
      </c>
      <c r="X46" s="13">
        <f t="shared" si="28"/>
        <v>0</v>
      </c>
      <c r="Y46" s="13">
        <f t="shared" si="28"/>
        <v>0</v>
      </c>
      <c r="Z46" s="13">
        <f t="shared" si="28"/>
        <v>0</v>
      </c>
      <c r="AA46" s="13">
        <f t="shared" si="28"/>
        <v>0</v>
      </c>
      <c r="AB46" s="13">
        <f t="shared" si="28"/>
        <v>0</v>
      </c>
      <c r="AC46" s="13">
        <f t="shared" si="28"/>
        <v>0</v>
      </c>
      <c r="AD46" s="13"/>
      <c r="AE46" s="13">
        <f t="shared" si="29"/>
        <v>0</v>
      </c>
      <c r="AF46" s="13">
        <f t="shared" si="30"/>
        <v>0</v>
      </c>
      <c r="AG46" s="13">
        <f t="shared" si="31"/>
        <v>0</v>
      </c>
      <c r="AH46" s="13"/>
      <c r="AI46" s="13"/>
      <c r="AJ46" s="13"/>
      <c r="AK46" s="13">
        <f t="shared" si="32"/>
        <v>0</v>
      </c>
      <c r="AL46" s="13">
        <f t="shared" si="32"/>
        <v>0</v>
      </c>
      <c r="AM46" s="13">
        <f t="shared" si="32"/>
        <v>0</v>
      </c>
      <c r="AN46" s="13">
        <f t="shared" si="32"/>
        <v>0</v>
      </c>
      <c r="AO46" s="13">
        <f t="shared" si="32"/>
        <v>0</v>
      </c>
      <c r="AP46" s="13">
        <f t="shared" si="32"/>
        <v>0</v>
      </c>
      <c r="AQ46" s="13">
        <f t="shared" si="32"/>
        <v>0</v>
      </c>
      <c r="AR46" s="13">
        <f t="shared" si="32"/>
        <v>0</v>
      </c>
      <c r="AS46" s="3">
        <f t="shared" si="33"/>
        <v>0</v>
      </c>
      <c r="AT46" s="13">
        <f t="shared" si="34"/>
        <v>0</v>
      </c>
      <c r="AU46" s="13"/>
      <c r="AV46" s="13"/>
      <c r="AW46" s="13"/>
      <c r="AX46" s="13">
        <f t="shared" si="35"/>
        <v>0</v>
      </c>
      <c r="AY46" s="13">
        <f t="shared" si="35"/>
        <v>0</v>
      </c>
      <c r="AZ46" s="13">
        <f t="shared" si="35"/>
        <v>0</v>
      </c>
      <c r="BA46" s="13">
        <f t="shared" si="35"/>
        <v>0</v>
      </c>
      <c r="BB46" s="13">
        <f t="shared" si="35"/>
        <v>0</v>
      </c>
      <c r="BC46" s="13">
        <f t="shared" si="35"/>
        <v>0</v>
      </c>
      <c r="BD46" s="13">
        <f t="shared" si="35"/>
        <v>0</v>
      </c>
      <c r="BE46" s="3">
        <f t="shared" si="36"/>
        <v>0</v>
      </c>
      <c r="BF46" s="3"/>
      <c r="BG46" s="13">
        <f t="shared" si="37"/>
        <v>0</v>
      </c>
      <c r="BH46" s="13"/>
      <c r="BI46" s="13"/>
      <c r="BJ46" s="13">
        <f t="shared" si="38"/>
        <v>0</v>
      </c>
      <c r="BK46" s="13">
        <f t="shared" si="38"/>
        <v>0</v>
      </c>
      <c r="BL46" s="13">
        <f t="shared" si="38"/>
        <v>0</v>
      </c>
      <c r="BM46" s="13">
        <f t="shared" si="38"/>
        <v>0</v>
      </c>
      <c r="BN46" s="13">
        <f t="shared" si="38"/>
        <v>0</v>
      </c>
      <c r="BO46" s="13">
        <f t="shared" si="38"/>
        <v>0</v>
      </c>
      <c r="BP46" s="13">
        <f t="shared" si="38"/>
        <v>0</v>
      </c>
      <c r="BQ46" s="3">
        <f t="shared" si="39"/>
        <v>0</v>
      </c>
      <c r="BR46" s="13">
        <f t="shared" si="40"/>
        <v>0</v>
      </c>
      <c r="BS46" s="13">
        <f t="shared" si="40"/>
        <v>0</v>
      </c>
      <c r="BT46" s="13">
        <f t="shared" si="40"/>
        <v>0</v>
      </c>
      <c r="BU46" s="13"/>
      <c r="BV46" s="13"/>
      <c r="BW46" s="13"/>
      <c r="BX46" s="13"/>
      <c r="BY46" s="13"/>
      <c r="BZ46" s="13">
        <f t="shared" ref="BZ46:CJ46" si="49">BZ11*BZ$40</f>
        <v>0</v>
      </c>
      <c r="CA46" s="13">
        <f t="shared" si="49"/>
        <v>0</v>
      </c>
      <c r="CB46" s="13">
        <f t="shared" si="49"/>
        <v>0</v>
      </c>
      <c r="CC46" s="13">
        <f t="shared" si="49"/>
        <v>0</v>
      </c>
      <c r="CD46" s="13">
        <f t="shared" si="49"/>
        <v>0</v>
      </c>
      <c r="CE46" s="13">
        <f t="shared" si="49"/>
        <v>0</v>
      </c>
      <c r="CF46" s="13">
        <f t="shared" si="49"/>
        <v>22297920</v>
      </c>
      <c r="CG46" s="13">
        <f t="shared" si="49"/>
        <v>0</v>
      </c>
      <c r="CH46" s="13">
        <f t="shared" si="49"/>
        <v>0</v>
      </c>
      <c r="CI46" s="13">
        <f t="shared" si="49"/>
        <v>0</v>
      </c>
      <c r="CJ46" s="13">
        <f t="shared" si="49"/>
        <v>0</v>
      </c>
      <c r="CK46" s="13"/>
      <c r="CL46" s="13"/>
      <c r="CM46" s="13">
        <f t="shared" si="42"/>
        <v>0</v>
      </c>
      <c r="CN46" s="13"/>
      <c r="CO46" s="13"/>
      <c r="CP46" s="13">
        <f t="shared" si="43"/>
        <v>0</v>
      </c>
      <c r="CQ46" s="13">
        <f t="shared" si="43"/>
        <v>0</v>
      </c>
      <c r="CR46" s="13">
        <f t="shared" si="43"/>
        <v>0</v>
      </c>
      <c r="CS46" s="13">
        <f t="shared" si="43"/>
        <v>0</v>
      </c>
      <c r="CT46" s="13">
        <f t="shared" si="43"/>
        <v>0</v>
      </c>
      <c r="CU46" s="13">
        <f t="shared" si="43"/>
        <v>73822080</v>
      </c>
      <c r="CV46" s="13">
        <f t="shared" si="43"/>
        <v>0</v>
      </c>
      <c r="CW46" s="13"/>
      <c r="CX46" s="13">
        <f t="shared" si="44"/>
        <v>0</v>
      </c>
      <c r="CY46" s="13"/>
      <c r="CZ46" s="13"/>
      <c r="DA46" s="13">
        <f t="shared" si="45"/>
        <v>185004960</v>
      </c>
      <c r="DB46" s="9">
        <f t="shared" si="46"/>
        <v>0</v>
      </c>
    </row>
    <row r="47" spans="2:109" ht="14.15" hidden="1" customHeight="1">
      <c r="B47" s="10">
        <f t="shared" si="21"/>
        <v>45143</v>
      </c>
      <c r="C47" s="13">
        <f t="shared" si="22"/>
        <v>0</v>
      </c>
      <c r="D47" s="13"/>
      <c r="E47" s="13"/>
      <c r="F47" s="13"/>
      <c r="G47" s="13">
        <f t="shared" si="23"/>
        <v>0</v>
      </c>
      <c r="H47" s="13">
        <f t="shared" si="23"/>
        <v>0</v>
      </c>
      <c r="I47" s="13">
        <f t="shared" si="23"/>
        <v>0</v>
      </c>
      <c r="J47" s="13">
        <f t="shared" si="23"/>
        <v>0</v>
      </c>
      <c r="K47" s="13">
        <f t="shared" si="23"/>
        <v>0</v>
      </c>
      <c r="L47" s="13">
        <f t="shared" si="24"/>
        <v>0</v>
      </c>
      <c r="M47" s="13">
        <f t="shared" si="25"/>
        <v>0</v>
      </c>
      <c r="N47" s="13">
        <f t="shared" si="25"/>
        <v>0</v>
      </c>
      <c r="O47" s="13">
        <f t="shared" si="25"/>
        <v>0</v>
      </c>
      <c r="P47" s="13"/>
      <c r="Q47" s="13">
        <f t="shared" si="26"/>
        <v>0</v>
      </c>
      <c r="R47" s="13">
        <f t="shared" si="26"/>
        <v>0</v>
      </c>
      <c r="S47" s="13">
        <f t="shared" si="26"/>
        <v>0</v>
      </c>
      <c r="T47" s="13">
        <f t="shared" si="26"/>
        <v>0</v>
      </c>
      <c r="U47" s="13">
        <f t="shared" si="26"/>
        <v>0</v>
      </c>
      <c r="V47" s="13">
        <f t="shared" si="26"/>
        <v>0</v>
      </c>
      <c r="W47" s="13">
        <f t="shared" si="27"/>
        <v>0</v>
      </c>
      <c r="X47" s="13">
        <f t="shared" si="28"/>
        <v>0</v>
      </c>
      <c r="Y47" s="13">
        <f t="shared" si="28"/>
        <v>0</v>
      </c>
      <c r="Z47" s="13">
        <f t="shared" si="28"/>
        <v>0</v>
      </c>
      <c r="AA47" s="13">
        <f t="shared" si="28"/>
        <v>0</v>
      </c>
      <c r="AB47" s="13">
        <f t="shared" si="28"/>
        <v>0</v>
      </c>
      <c r="AC47" s="13">
        <f t="shared" si="28"/>
        <v>0</v>
      </c>
      <c r="AD47" s="13"/>
      <c r="AE47" s="13">
        <f t="shared" si="29"/>
        <v>0</v>
      </c>
      <c r="AF47" s="13">
        <f t="shared" si="30"/>
        <v>0</v>
      </c>
      <c r="AG47" s="13">
        <f t="shared" si="31"/>
        <v>0</v>
      </c>
      <c r="AH47" s="13"/>
      <c r="AI47" s="13"/>
      <c r="AJ47" s="13"/>
      <c r="AK47" s="13">
        <f t="shared" si="32"/>
        <v>0</v>
      </c>
      <c r="AL47" s="13">
        <f t="shared" si="32"/>
        <v>0</v>
      </c>
      <c r="AM47" s="13">
        <f t="shared" si="32"/>
        <v>0</v>
      </c>
      <c r="AN47" s="13">
        <f t="shared" si="32"/>
        <v>0</v>
      </c>
      <c r="AO47" s="13">
        <f t="shared" si="32"/>
        <v>0</v>
      </c>
      <c r="AP47" s="13">
        <f t="shared" si="32"/>
        <v>0</v>
      </c>
      <c r="AQ47" s="13">
        <f t="shared" si="32"/>
        <v>0</v>
      </c>
      <c r="AR47" s="13">
        <f t="shared" si="32"/>
        <v>0</v>
      </c>
      <c r="AS47" s="3">
        <f t="shared" si="33"/>
        <v>0</v>
      </c>
      <c r="AT47" s="13">
        <f t="shared" si="34"/>
        <v>0</v>
      </c>
      <c r="AU47" s="13"/>
      <c r="AV47" s="13"/>
      <c r="AW47" s="13"/>
      <c r="AX47" s="13">
        <f t="shared" si="35"/>
        <v>0</v>
      </c>
      <c r="AY47" s="13">
        <f t="shared" si="35"/>
        <v>0</v>
      </c>
      <c r="AZ47" s="13">
        <f t="shared" si="35"/>
        <v>0</v>
      </c>
      <c r="BA47" s="13">
        <f t="shared" si="35"/>
        <v>0</v>
      </c>
      <c r="BB47" s="13">
        <f t="shared" si="35"/>
        <v>0</v>
      </c>
      <c r="BC47" s="13">
        <f t="shared" si="35"/>
        <v>0</v>
      </c>
      <c r="BD47" s="13">
        <f t="shared" si="35"/>
        <v>0</v>
      </c>
      <c r="BE47" s="3">
        <f t="shared" si="36"/>
        <v>0</v>
      </c>
      <c r="BF47" s="3"/>
      <c r="BG47" s="13">
        <f t="shared" si="37"/>
        <v>0</v>
      </c>
      <c r="BH47" s="13"/>
      <c r="BI47" s="13"/>
      <c r="BJ47" s="13">
        <f t="shared" si="38"/>
        <v>0</v>
      </c>
      <c r="BK47" s="13">
        <f t="shared" si="38"/>
        <v>0</v>
      </c>
      <c r="BL47" s="13">
        <f t="shared" si="38"/>
        <v>0</v>
      </c>
      <c r="BM47" s="13">
        <f t="shared" si="38"/>
        <v>0</v>
      </c>
      <c r="BN47" s="13">
        <f t="shared" si="38"/>
        <v>0</v>
      </c>
      <c r="BO47" s="13">
        <f t="shared" si="38"/>
        <v>0</v>
      </c>
      <c r="BP47" s="13">
        <f t="shared" si="38"/>
        <v>0</v>
      </c>
      <c r="BQ47" s="3">
        <f t="shared" si="39"/>
        <v>0</v>
      </c>
      <c r="BR47" s="13">
        <f t="shared" si="40"/>
        <v>0</v>
      </c>
      <c r="BS47" s="13">
        <f t="shared" si="40"/>
        <v>0</v>
      </c>
      <c r="BT47" s="13">
        <f t="shared" si="40"/>
        <v>0</v>
      </c>
      <c r="BU47" s="13"/>
      <c r="BV47" s="13"/>
      <c r="BW47" s="13"/>
      <c r="BX47" s="13"/>
      <c r="BY47" s="13"/>
      <c r="BZ47" s="13">
        <f t="shared" ref="BZ47:CJ47" si="50">BZ12*BZ$40</f>
        <v>0</v>
      </c>
      <c r="CA47" s="13">
        <f t="shared" si="50"/>
        <v>0</v>
      </c>
      <c r="CB47" s="13">
        <f t="shared" si="50"/>
        <v>0</v>
      </c>
      <c r="CC47" s="13">
        <f t="shared" si="50"/>
        <v>0</v>
      </c>
      <c r="CD47" s="13">
        <f t="shared" si="50"/>
        <v>0</v>
      </c>
      <c r="CE47" s="13">
        <f t="shared" si="50"/>
        <v>0</v>
      </c>
      <c r="CF47" s="13">
        <f t="shared" si="50"/>
        <v>23733600</v>
      </c>
      <c r="CG47" s="13">
        <f t="shared" si="50"/>
        <v>0</v>
      </c>
      <c r="CH47" s="13">
        <f t="shared" si="50"/>
        <v>0</v>
      </c>
      <c r="CI47" s="13">
        <f t="shared" si="50"/>
        <v>0</v>
      </c>
      <c r="CJ47" s="13">
        <f t="shared" si="50"/>
        <v>0</v>
      </c>
      <c r="CK47" s="13"/>
      <c r="CL47" s="13"/>
      <c r="CM47" s="13">
        <f t="shared" si="42"/>
        <v>0</v>
      </c>
      <c r="CN47" s="13"/>
      <c r="CO47" s="13"/>
      <c r="CP47" s="13">
        <f t="shared" si="43"/>
        <v>0</v>
      </c>
      <c r="CQ47" s="13">
        <f t="shared" si="43"/>
        <v>0</v>
      </c>
      <c r="CR47" s="13">
        <f t="shared" si="43"/>
        <v>0</v>
      </c>
      <c r="CS47" s="13">
        <f t="shared" si="43"/>
        <v>0</v>
      </c>
      <c r="CT47" s="13">
        <f t="shared" si="43"/>
        <v>0</v>
      </c>
      <c r="CU47" s="13">
        <f t="shared" si="43"/>
        <v>76222560</v>
      </c>
      <c r="CV47" s="13">
        <f t="shared" si="43"/>
        <v>0</v>
      </c>
      <c r="CW47" s="13"/>
      <c r="CX47" s="13">
        <f t="shared" si="44"/>
        <v>0</v>
      </c>
      <c r="CY47" s="13"/>
      <c r="CZ47" s="13"/>
      <c r="DA47" s="13">
        <f t="shared" si="45"/>
        <v>165912960</v>
      </c>
      <c r="DB47" s="9">
        <f t="shared" si="46"/>
        <v>0</v>
      </c>
    </row>
    <row r="48" spans="2:109" ht="14.15" hidden="1" customHeight="1">
      <c r="B48" s="10">
        <f t="shared" si="21"/>
        <v>45144</v>
      </c>
      <c r="C48" s="13">
        <f t="shared" si="22"/>
        <v>0</v>
      </c>
      <c r="D48" s="13"/>
      <c r="E48" s="13"/>
      <c r="F48" s="13"/>
      <c r="G48" s="13">
        <f t="shared" si="23"/>
        <v>0</v>
      </c>
      <c r="H48" s="13">
        <f t="shared" si="23"/>
        <v>0</v>
      </c>
      <c r="I48" s="13">
        <f t="shared" si="23"/>
        <v>0</v>
      </c>
      <c r="J48" s="13">
        <f t="shared" si="23"/>
        <v>0</v>
      </c>
      <c r="K48" s="13">
        <f t="shared" si="23"/>
        <v>0</v>
      </c>
      <c r="L48" s="13">
        <f t="shared" si="24"/>
        <v>0</v>
      </c>
      <c r="M48" s="13">
        <f t="shared" si="25"/>
        <v>0</v>
      </c>
      <c r="N48" s="13">
        <f t="shared" si="25"/>
        <v>0</v>
      </c>
      <c r="O48" s="13">
        <f t="shared" si="25"/>
        <v>0</v>
      </c>
      <c r="P48" s="13"/>
      <c r="Q48" s="13">
        <f t="shared" si="26"/>
        <v>0</v>
      </c>
      <c r="R48" s="13">
        <f t="shared" si="26"/>
        <v>0</v>
      </c>
      <c r="S48" s="13">
        <f t="shared" si="26"/>
        <v>0</v>
      </c>
      <c r="T48" s="13">
        <f t="shared" si="26"/>
        <v>0</v>
      </c>
      <c r="U48" s="13">
        <f t="shared" si="26"/>
        <v>0</v>
      </c>
      <c r="V48" s="13">
        <f t="shared" si="26"/>
        <v>0</v>
      </c>
      <c r="W48" s="13">
        <f t="shared" si="27"/>
        <v>0</v>
      </c>
      <c r="X48" s="13">
        <f t="shared" si="28"/>
        <v>0</v>
      </c>
      <c r="Y48" s="13">
        <f t="shared" si="28"/>
        <v>0</v>
      </c>
      <c r="Z48" s="13">
        <f t="shared" si="28"/>
        <v>0</v>
      </c>
      <c r="AA48" s="13">
        <f t="shared" si="28"/>
        <v>0</v>
      </c>
      <c r="AB48" s="13">
        <f t="shared" si="28"/>
        <v>0</v>
      </c>
      <c r="AC48" s="13">
        <f t="shared" si="28"/>
        <v>0</v>
      </c>
      <c r="AD48" s="13"/>
      <c r="AE48" s="13">
        <f t="shared" si="29"/>
        <v>0</v>
      </c>
      <c r="AF48" s="13">
        <f t="shared" si="30"/>
        <v>0</v>
      </c>
      <c r="AG48" s="13">
        <f t="shared" si="31"/>
        <v>0</v>
      </c>
      <c r="AH48" s="13"/>
      <c r="AI48" s="13"/>
      <c r="AJ48" s="13"/>
      <c r="AK48" s="13">
        <f t="shared" si="32"/>
        <v>0</v>
      </c>
      <c r="AL48" s="13">
        <f t="shared" si="32"/>
        <v>0</v>
      </c>
      <c r="AM48" s="13">
        <f t="shared" si="32"/>
        <v>0</v>
      </c>
      <c r="AN48" s="13">
        <f t="shared" si="32"/>
        <v>0</v>
      </c>
      <c r="AO48" s="13">
        <f t="shared" si="32"/>
        <v>0</v>
      </c>
      <c r="AP48" s="13">
        <f t="shared" si="32"/>
        <v>0</v>
      </c>
      <c r="AQ48" s="13">
        <f t="shared" si="32"/>
        <v>0</v>
      </c>
      <c r="AR48" s="13">
        <f t="shared" si="32"/>
        <v>0</v>
      </c>
      <c r="AS48" s="3">
        <f t="shared" si="33"/>
        <v>0</v>
      </c>
      <c r="AT48" s="13">
        <f t="shared" si="34"/>
        <v>0</v>
      </c>
      <c r="AU48" s="13"/>
      <c r="AV48" s="13"/>
      <c r="AW48" s="13"/>
      <c r="AX48" s="13">
        <f t="shared" si="35"/>
        <v>0</v>
      </c>
      <c r="AY48" s="13">
        <f t="shared" si="35"/>
        <v>0</v>
      </c>
      <c r="AZ48" s="13">
        <f t="shared" si="35"/>
        <v>0</v>
      </c>
      <c r="BA48" s="13">
        <f t="shared" si="35"/>
        <v>0</v>
      </c>
      <c r="BB48" s="13">
        <f t="shared" si="35"/>
        <v>0</v>
      </c>
      <c r="BC48" s="13">
        <f t="shared" si="35"/>
        <v>0</v>
      </c>
      <c r="BD48" s="13">
        <f t="shared" si="35"/>
        <v>0</v>
      </c>
      <c r="BE48" s="3">
        <f t="shared" si="36"/>
        <v>0</v>
      </c>
      <c r="BF48" s="3"/>
      <c r="BG48" s="13">
        <f t="shared" si="37"/>
        <v>0</v>
      </c>
      <c r="BH48" s="13"/>
      <c r="BI48" s="13"/>
      <c r="BJ48" s="13">
        <f t="shared" si="38"/>
        <v>0</v>
      </c>
      <c r="BK48" s="13">
        <f t="shared" si="38"/>
        <v>0</v>
      </c>
      <c r="BL48" s="13">
        <f t="shared" si="38"/>
        <v>0</v>
      </c>
      <c r="BM48" s="13">
        <f t="shared" si="38"/>
        <v>0</v>
      </c>
      <c r="BN48" s="13">
        <f t="shared" si="38"/>
        <v>0</v>
      </c>
      <c r="BO48" s="13">
        <f t="shared" si="38"/>
        <v>0</v>
      </c>
      <c r="BP48" s="13">
        <f t="shared" si="38"/>
        <v>0</v>
      </c>
      <c r="BQ48" s="3">
        <f t="shared" si="39"/>
        <v>0</v>
      </c>
      <c r="BR48" s="13">
        <f t="shared" si="40"/>
        <v>0</v>
      </c>
      <c r="BS48" s="13">
        <f t="shared" si="40"/>
        <v>0</v>
      </c>
      <c r="BT48" s="13">
        <f t="shared" si="40"/>
        <v>0</v>
      </c>
      <c r="BU48" s="13"/>
      <c r="BV48" s="13"/>
      <c r="BW48" s="13"/>
      <c r="BX48" s="13"/>
      <c r="BY48" s="13"/>
      <c r="BZ48" s="13">
        <f t="shared" ref="BZ48:CJ48" si="51">BZ13*BZ$40</f>
        <v>0</v>
      </c>
      <c r="CA48" s="13">
        <f t="shared" si="51"/>
        <v>0</v>
      </c>
      <c r="CB48" s="13">
        <f t="shared" si="51"/>
        <v>0</v>
      </c>
      <c r="CC48" s="13">
        <f t="shared" si="51"/>
        <v>0</v>
      </c>
      <c r="CD48" s="13">
        <f t="shared" si="51"/>
        <v>0</v>
      </c>
      <c r="CE48" s="13">
        <f t="shared" si="51"/>
        <v>0</v>
      </c>
      <c r="CF48" s="13">
        <f t="shared" si="51"/>
        <v>24720000</v>
      </c>
      <c r="CG48" s="13">
        <f t="shared" si="51"/>
        <v>0</v>
      </c>
      <c r="CH48" s="13">
        <f t="shared" si="51"/>
        <v>0</v>
      </c>
      <c r="CI48" s="13">
        <f t="shared" si="51"/>
        <v>0</v>
      </c>
      <c r="CJ48" s="13">
        <f t="shared" si="51"/>
        <v>0</v>
      </c>
      <c r="CK48" s="13"/>
      <c r="CL48" s="13"/>
      <c r="CM48" s="13">
        <f t="shared" si="42"/>
        <v>0</v>
      </c>
      <c r="CN48" s="13"/>
      <c r="CO48" s="13"/>
      <c r="CP48" s="13">
        <f t="shared" si="43"/>
        <v>0</v>
      </c>
      <c r="CQ48" s="13">
        <f t="shared" si="43"/>
        <v>0</v>
      </c>
      <c r="CR48" s="13">
        <f t="shared" si="43"/>
        <v>0</v>
      </c>
      <c r="CS48" s="13">
        <f t="shared" si="43"/>
        <v>0</v>
      </c>
      <c r="CT48" s="13">
        <f t="shared" si="43"/>
        <v>0</v>
      </c>
      <c r="CU48" s="13">
        <f t="shared" si="43"/>
        <v>93647040</v>
      </c>
      <c r="CV48" s="13">
        <f t="shared" si="43"/>
        <v>0</v>
      </c>
      <c r="CW48" s="13"/>
      <c r="CX48" s="13">
        <f t="shared" si="44"/>
        <v>0</v>
      </c>
      <c r="CY48" s="13"/>
      <c r="CZ48" s="13"/>
      <c r="DA48" s="13">
        <f t="shared" si="45"/>
        <v>212216640</v>
      </c>
      <c r="DB48" s="9">
        <f t="shared" si="46"/>
        <v>0</v>
      </c>
    </row>
    <row r="49" spans="2:106" ht="14.15" hidden="1" customHeight="1">
      <c r="B49" s="10">
        <f t="shared" si="21"/>
        <v>45145</v>
      </c>
      <c r="C49" s="13">
        <f t="shared" si="22"/>
        <v>0</v>
      </c>
      <c r="D49" s="13"/>
      <c r="E49" s="13"/>
      <c r="F49" s="13"/>
      <c r="G49" s="13">
        <f t="shared" si="23"/>
        <v>0</v>
      </c>
      <c r="H49" s="13">
        <f t="shared" si="23"/>
        <v>0</v>
      </c>
      <c r="I49" s="13">
        <f t="shared" si="23"/>
        <v>0</v>
      </c>
      <c r="J49" s="13">
        <f t="shared" si="23"/>
        <v>0</v>
      </c>
      <c r="K49" s="13">
        <f t="shared" si="23"/>
        <v>0</v>
      </c>
      <c r="L49" s="13">
        <f t="shared" si="24"/>
        <v>0</v>
      </c>
      <c r="M49" s="13">
        <f t="shared" si="25"/>
        <v>0</v>
      </c>
      <c r="N49" s="13">
        <f t="shared" si="25"/>
        <v>0</v>
      </c>
      <c r="O49" s="13">
        <f t="shared" si="25"/>
        <v>0</v>
      </c>
      <c r="P49" s="13"/>
      <c r="Q49" s="13">
        <f t="shared" si="26"/>
        <v>0</v>
      </c>
      <c r="R49" s="13">
        <f t="shared" si="26"/>
        <v>0</v>
      </c>
      <c r="S49" s="13">
        <f t="shared" si="26"/>
        <v>0</v>
      </c>
      <c r="T49" s="13">
        <f t="shared" si="26"/>
        <v>0</v>
      </c>
      <c r="U49" s="13">
        <f t="shared" si="26"/>
        <v>0</v>
      </c>
      <c r="V49" s="13">
        <f t="shared" si="26"/>
        <v>0</v>
      </c>
      <c r="W49" s="13">
        <f t="shared" si="27"/>
        <v>0</v>
      </c>
      <c r="X49" s="13">
        <f t="shared" si="28"/>
        <v>0</v>
      </c>
      <c r="Y49" s="13">
        <f t="shared" si="28"/>
        <v>0</v>
      </c>
      <c r="Z49" s="13">
        <f t="shared" si="28"/>
        <v>0</v>
      </c>
      <c r="AA49" s="13">
        <f t="shared" si="28"/>
        <v>0</v>
      </c>
      <c r="AB49" s="13">
        <f t="shared" si="28"/>
        <v>0</v>
      </c>
      <c r="AC49" s="13">
        <f t="shared" si="28"/>
        <v>0</v>
      </c>
      <c r="AD49" s="13"/>
      <c r="AE49" s="13">
        <f t="shared" si="29"/>
        <v>0</v>
      </c>
      <c r="AF49" s="13">
        <f t="shared" si="30"/>
        <v>0</v>
      </c>
      <c r="AG49" s="13">
        <f t="shared" si="31"/>
        <v>0</v>
      </c>
      <c r="AH49" s="13"/>
      <c r="AI49" s="13"/>
      <c r="AJ49" s="13"/>
      <c r="AK49" s="13">
        <f t="shared" si="32"/>
        <v>0</v>
      </c>
      <c r="AL49" s="13">
        <f t="shared" si="32"/>
        <v>0</v>
      </c>
      <c r="AM49" s="13">
        <f t="shared" si="32"/>
        <v>0</v>
      </c>
      <c r="AN49" s="13">
        <f t="shared" si="32"/>
        <v>0</v>
      </c>
      <c r="AO49" s="13">
        <f t="shared" si="32"/>
        <v>0</v>
      </c>
      <c r="AP49" s="13">
        <f t="shared" si="32"/>
        <v>0</v>
      </c>
      <c r="AQ49" s="13">
        <f t="shared" si="32"/>
        <v>0</v>
      </c>
      <c r="AR49" s="13">
        <f t="shared" si="32"/>
        <v>0</v>
      </c>
      <c r="AS49" s="3">
        <f t="shared" si="33"/>
        <v>0</v>
      </c>
      <c r="AT49" s="13">
        <f t="shared" si="34"/>
        <v>0</v>
      </c>
      <c r="AU49" s="13"/>
      <c r="AV49" s="13"/>
      <c r="AW49" s="13"/>
      <c r="AX49" s="13">
        <f t="shared" si="35"/>
        <v>0</v>
      </c>
      <c r="AY49" s="13">
        <f t="shared" si="35"/>
        <v>0</v>
      </c>
      <c r="AZ49" s="13">
        <f t="shared" si="35"/>
        <v>0</v>
      </c>
      <c r="BA49" s="13">
        <f t="shared" si="35"/>
        <v>0</v>
      </c>
      <c r="BB49" s="13">
        <f t="shared" si="35"/>
        <v>0</v>
      </c>
      <c r="BC49" s="13">
        <f t="shared" si="35"/>
        <v>0</v>
      </c>
      <c r="BD49" s="13">
        <f t="shared" si="35"/>
        <v>0</v>
      </c>
      <c r="BE49" s="3">
        <f t="shared" si="36"/>
        <v>0</v>
      </c>
      <c r="BF49" s="3"/>
      <c r="BG49" s="13">
        <f t="shared" si="37"/>
        <v>0</v>
      </c>
      <c r="BH49" s="13"/>
      <c r="BI49" s="13"/>
      <c r="BJ49" s="13">
        <f t="shared" si="38"/>
        <v>0</v>
      </c>
      <c r="BK49" s="13">
        <f t="shared" si="38"/>
        <v>0</v>
      </c>
      <c r="BL49" s="13">
        <f t="shared" si="38"/>
        <v>0</v>
      </c>
      <c r="BM49" s="13">
        <f t="shared" si="38"/>
        <v>0</v>
      </c>
      <c r="BN49" s="13">
        <f t="shared" si="38"/>
        <v>0</v>
      </c>
      <c r="BO49" s="13">
        <f t="shared" si="38"/>
        <v>0</v>
      </c>
      <c r="BP49" s="13">
        <f t="shared" si="38"/>
        <v>0</v>
      </c>
      <c r="BQ49" s="3">
        <f t="shared" si="39"/>
        <v>0</v>
      </c>
      <c r="BR49" s="13">
        <f t="shared" si="40"/>
        <v>0</v>
      </c>
      <c r="BS49" s="13">
        <f t="shared" si="40"/>
        <v>0</v>
      </c>
      <c r="BT49" s="13">
        <f t="shared" si="40"/>
        <v>0</v>
      </c>
      <c r="BU49" s="13"/>
      <c r="BV49" s="13"/>
      <c r="BW49" s="13"/>
      <c r="BX49" s="13"/>
      <c r="BY49" s="13"/>
      <c r="BZ49" s="13">
        <f t="shared" ref="BZ49:CJ49" si="52">BZ14*BZ$40</f>
        <v>0</v>
      </c>
      <c r="CA49" s="13">
        <f t="shared" si="52"/>
        <v>0</v>
      </c>
      <c r="CB49" s="13">
        <f t="shared" si="52"/>
        <v>0</v>
      </c>
      <c r="CC49" s="13">
        <f t="shared" si="52"/>
        <v>0</v>
      </c>
      <c r="CD49" s="13">
        <f t="shared" si="52"/>
        <v>0</v>
      </c>
      <c r="CE49" s="13">
        <f t="shared" si="52"/>
        <v>0</v>
      </c>
      <c r="CF49" s="13">
        <f t="shared" si="52"/>
        <v>33178079.999999996</v>
      </c>
      <c r="CG49" s="13">
        <f t="shared" si="52"/>
        <v>0</v>
      </c>
      <c r="CH49" s="13">
        <f t="shared" si="52"/>
        <v>0</v>
      </c>
      <c r="CI49" s="13">
        <f t="shared" si="52"/>
        <v>0</v>
      </c>
      <c r="CJ49" s="13">
        <f t="shared" si="52"/>
        <v>0</v>
      </c>
      <c r="CK49" s="13"/>
      <c r="CL49" s="13"/>
      <c r="CM49" s="13">
        <f t="shared" si="42"/>
        <v>0</v>
      </c>
      <c r="CN49" s="13"/>
      <c r="CO49" s="13"/>
      <c r="CP49" s="13">
        <f t="shared" si="43"/>
        <v>0</v>
      </c>
      <c r="CQ49" s="13">
        <f t="shared" si="43"/>
        <v>0</v>
      </c>
      <c r="CR49" s="13">
        <f t="shared" si="43"/>
        <v>0</v>
      </c>
      <c r="CS49" s="13">
        <f t="shared" si="43"/>
        <v>0</v>
      </c>
      <c r="CT49" s="13">
        <f t="shared" si="43"/>
        <v>0</v>
      </c>
      <c r="CU49" s="13">
        <f t="shared" si="43"/>
        <v>75098880</v>
      </c>
      <c r="CV49" s="13">
        <f t="shared" si="43"/>
        <v>0</v>
      </c>
      <c r="CW49" s="13"/>
      <c r="CX49" s="13">
        <f t="shared" si="44"/>
        <v>0</v>
      </c>
      <c r="CY49" s="13"/>
      <c r="CZ49" s="13"/>
      <c r="DA49" s="13">
        <f t="shared" si="45"/>
        <v>216138240</v>
      </c>
      <c r="DB49" s="9">
        <f t="shared" si="46"/>
        <v>0</v>
      </c>
    </row>
    <row r="50" spans="2:106" ht="14.15" hidden="1" customHeight="1">
      <c r="B50" s="10">
        <f t="shared" si="21"/>
        <v>45146</v>
      </c>
      <c r="C50" s="13">
        <f t="shared" si="22"/>
        <v>0</v>
      </c>
      <c r="D50" s="13"/>
      <c r="E50" s="13"/>
      <c r="F50" s="13"/>
      <c r="G50" s="13">
        <f t="shared" si="23"/>
        <v>0</v>
      </c>
      <c r="H50" s="13">
        <f t="shared" si="23"/>
        <v>0</v>
      </c>
      <c r="I50" s="13">
        <f t="shared" si="23"/>
        <v>0</v>
      </c>
      <c r="J50" s="13">
        <f t="shared" si="23"/>
        <v>0</v>
      </c>
      <c r="K50" s="13">
        <f t="shared" si="23"/>
        <v>0</v>
      </c>
      <c r="L50" s="13">
        <f t="shared" si="24"/>
        <v>0</v>
      </c>
      <c r="M50" s="13">
        <f t="shared" si="25"/>
        <v>0</v>
      </c>
      <c r="N50" s="13">
        <f t="shared" si="25"/>
        <v>0</v>
      </c>
      <c r="O50" s="13">
        <f t="shared" si="25"/>
        <v>0</v>
      </c>
      <c r="P50" s="13"/>
      <c r="Q50" s="13">
        <f t="shared" si="26"/>
        <v>0</v>
      </c>
      <c r="R50" s="13">
        <f t="shared" si="26"/>
        <v>0</v>
      </c>
      <c r="S50" s="13">
        <f t="shared" si="26"/>
        <v>0</v>
      </c>
      <c r="T50" s="13">
        <f t="shared" si="26"/>
        <v>0</v>
      </c>
      <c r="U50" s="13">
        <f t="shared" si="26"/>
        <v>0</v>
      </c>
      <c r="V50" s="13">
        <f t="shared" si="26"/>
        <v>0</v>
      </c>
      <c r="W50" s="13">
        <f t="shared" si="27"/>
        <v>0</v>
      </c>
      <c r="X50" s="13">
        <f t="shared" si="28"/>
        <v>0</v>
      </c>
      <c r="Y50" s="13">
        <f t="shared" si="28"/>
        <v>0</v>
      </c>
      <c r="Z50" s="13">
        <f t="shared" si="28"/>
        <v>0</v>
      </c>
      <c r="AA50" s="13">
        <f t="shared" si="28"/>
        <v>0</v>
      </c>
      <c r="AB50" s="13">
        <f t="shared" si="28"/>
        <v>0</v>
      </c>
      <c r="AC50" s="13">
        <f t="shared" si="28"/>
        <v>0</v>
      </c>
      <c r="AD50" s="13"/>
      <c r="AE50" s="13">
        <f t="shared" si="29"/>
        <v>0</v>
      </c>
      <c r="AF50" s="13">
        <f t="shared" si="30"/>
        <v>0</v>
      </c>
      <c r="AG50" s="13">
        <f t="shared" si="31"/>
        <v>0</v>
      </c>
      <c r="AH50" s="13"/>
      <c r="AI50" s="13"/>
      <c r="AJ50" s="13"/>
      <c r="AK50" s="13">
        <f t="shared" si="32"/>
        <v>0</v>
      </c>
      <c r="AL50" s="13">
        <f t="shared" si="32"/>
        <v>0</v>
      </c>
      <c r="AM50" s="13">
        <f t="shared" si="32"/>
        <v>0</v>
      </c>
      <c r="AN50" s="13">
        <f t="shared" si="32"/>
        <v>0</v>
      </c>
      <c r="AO50" s="13">
        <f t="shared" si="32"/>
        <v>0</v>
      </c>
      <c r="AP50" s="13">
        <f t="shared" si="32"/>
        <v>0</v>
      </c>
      <c r="AQ50" s="13">
        <f t="shared" si="32"/>
        <v>0</v>
      </c>
      <c r="AR50" s="13">
        <f t="shared" si="32"/>
        <v>0</v>
      </c>
      <c r="AS50" s="3">
        <f t="shared" si="33"/>
        <v>0</v>
      </c>
      <c r="AT50" s="13">
        <f t="shared" si="34"/>
        <v>0</v>
      </c>
      <c r="AU50" s="13"/>
      <c r="AV50" s="13"/>
      <c r="AW50" s="13"/>
      <c r="AX50" s="13">
        <f t="shared" si="35"/>
        <v>0</v>
      </c>
      <c r="AY50" s="13">
        <f t="shared" si="35"/>
        <v>0</v>
      </c>
      <c r="AZ50" s="13">
        <f t="shared" si="35"/>
        <v>0</v>
      </c>
      <c r="BA50" s="13">
        <f t="shared" si="35"/>
        <v>0</v>
      </c>
      <c r="BB50" s="13">
        <f t="shared" si="35"/>
        <v>0</v>
      </c>
      <c r="BC50" s="13">
        <f t="shared" si="35"/>
        <v>0</v>
      </c>
      <c r="BD50" s="13">
        <f t="shared" si="35"/>
        <v>0</v>
      </c>
      <c r="BE50" s="3">
        <f t="shared" si="36"/>
        <v>0</v>
      </c>
      <c r="BF50" s="3"/>
      <c r="BG50" s="13">
        <f t="shared" si="37"/>
        <v>0</v>
      </c>
      <c r="BH50" s="13"/>
      <c r="BI50" s="13"/>
      <c r="BJ50" s="13">
        <f t="shared" si="38"/>
        <v>0</v>
      </c>
      <c r="BK50" s="13">
        <f t="shared" si="38"/>
        <v>0</v>
      </c>
      <c r="BL50" s="13">
        <f t="shared" si="38"/>
        <v>0</v>
      </c>
      <c r="BM50" s="13">
        <f t="shared" si="38"/>
        <v>0</v>
      </c>
      <c r="BN50" s="13">
        <f t="shared" si="38"/>
        <v>0</v>
      </c>
      <c r="BO50" s="13">
        <f t="shared" si="38"/>
        <v>0</v>
      </c>
      <c r="BP50" s="13">
        <f t="shared" si="38"/>
        <v>0</v>
      </c>
      <c r="BQ50" s="3">
        <f t="shared" si="39"/>
        <v>0</v>
      </c>
      <c r="BR50" s="13">
        <f t="shared" si="40"/>
        <v>0</v>
      </c>
      <c r="BS50" s="13">
        <f t="shared" si="40"/>
        <v>0</v>
      </c>
      <c r="BT50" s="13">
        <f t="shared" si="40"/>
        <v>0</v>
      </c>
      <c r="BU50" s="13"/>
      <c r="BV50" s="13"/>
      <c r="BW50" s="13"/>
      <c r="BX50" s="13"/>
      <c r="BY50" s="13"/>
      <c r="BZ50" s="13">
        <f t="shared" ref="BZ50:CJ50" si="53">BZ15*BZ$40</f>
        <v>0</v>
      </c>
      <c r="CA50" s="13">
        <f t="shared" si="53"/>
        <v>0</v>
      </c>
      <c r="CB50" s="13">
        <f t="shared" si="53"/>
        <v>0</v>
      </c>
      <c r="CC50" s="13">
        <f t="shared" si="53"/>
        <v>0</v>
      </c>
      <c r="CD50" s="13">
        <f t="shared" si="53"/>
        <v>0</v>
      </c>
      <c r="CE50" s="13">
        <f t="shared" si="53"/>
        <v>0</v>
      </c>
      <c r="CF50" s="13">
        <f t="shared" si="53"/>
        <v>33569280</v>
      </c>
      <c r="CG50" s="13">
        <f t="shared" si="53"/>
        <v>0</v>
      </c>
      <c r="CH50" s="13">
        <f t="shared" si="53"/>
        <v>0</v>
      </c>
      <c r="CI50" s="13">
        <f t="shared" si="53"/>
        <v>0</v>
      </c>
      <c r="CJ50" s="13">
        <f t="shared" si="53"/>
        <v>0</v>
      </c>
      <c r="CK50" s="13"/>
      <c r="CL50" s="13"/>
      <c r="CM50" s="13">
        <f t="shared" si="42"/>
        <v>0</v>
      </c>
      <c r="CN50" s="13"/>
      <c r="CO50" s="13"/>
      <c r="CP50" s="13">
        <f t="shared" si="43"/>
        <v>0</v>
      </c>
      <c r="CQ50" s="13">
        <f t="shared" si="43"/>
        <v>0</v>
      </c>
      <c r="CR50" s="13">
        <f t="shared" si="43"/>
        <v>0</v>
      </c>
      <c r="CS50" s="13">
        <f t="shared" si="43"/>
        <v>0</v>
      </c>
      <c r="CT50" s="13">
        <f t="shared" si="43"/>
        <v>0</v>
      </c>
      <c r="CU50" s="13">
        <f t="shared" si="43"/>
        <v>75805440</v>
      </c>
      <c r="CV50" s="13">
        <f t="shared" si="43"/>
        <v>0</v>
      </c>
      <c r="CW50" s="13"/>
      <c r="CX50" s="13">
        <f t="shared" si="44"/>
        <v>0</v>
      </c>
      <c r="CY50" s="13"/>
      <c r="CZ50" s="13"/>
      <c r="DA50" s="13">
        <f t="shared" si="45"/>
        <v>207414240</v>
      </c>
      <c r="DB50" s="9">
        <f t="shared" si="46"/>
        <v>0</v>
      </c>
    </row>
    <row r="51" spans="2:106" ht="14.15" hidden="1" customHeight="1">
      <c r="B51" s="10">
        <f t="shared" si="21"/>
        <v>45147</v>
      </c>
      <c r="C51" s="13">
        <f t="shared" si="22"/>
        <v>0</v>
      </c>
      <c r="D51" s="13"/>
      <c r="E51" s="13"/>
      <c r="F51" s="13"/>
      <c r="G51" s="13">
        <f t="shared" si="23"/>
        <v>0</v>
      </c>
      <c r="H51" s="13">
        <f t="shared" si="23"/>
        <v>0</v>
      </c>
      <c r="I51" s="13">
        <f t="shared" si="23"/>
        <v>0</v>
      </c>
      <c r="J51" s="13">
        <f t="shared" si="23"/>
        <v>0</v>
      </c>
      <c r="K51" s="13">
        <f t="shared" si="23"/>
        <v>0</v>
      </c>
      <c r="L51" s="13">
        <f t="shared" si="24"/>
        <v>0</v>
      </c>
      <c r="M51" s="13">
        <f t="shared" si="25"/>
        <v>0</v>
      </c>
      <c r="N51" s="13">
        <f t="shared" si="25"/>
        <v>0</v>
      </c>
      <c r="O51" s="13">
        <f t="shared" si="25"/>
        <v>0</v>
      </c>
      <c r="P51" s="13"/>
      <c r="Q51" s="13">
        <f t="shared" si="26"/>
        <v>0</v>
      </c>
      <c r="R51" s="13">
        <f t="shared" si="26"/>
        <v>0</v>
      </c>
      <c r="S51" s="13">
        <f t="shared" si="26"/>
        <v>0</v>
      </c>
      <c r="T51" s="13">
        <f t="shared" si="26"/>
        <v>0</v>
      </c>
      <c r="U51" s="13">
        <f t="shared" si="26"/>
        <v>0</v>
      </c>
      <c r="V51" s="13">
        <f t="shared" si="26"/>
        <v>0</v>
      </c>
      <c r="W51" s="13">
        <f t="shared" si="27"/>
        <v>0</v>
      </c>
      <c r="X51" s="13">
        <f t="shared" si="28"/>
        <v>0</v>
      </c>
      <c r="Y51" s="13">
        <f t="shared" si="28"/>
        <v>0</v>
      </c>
      <c r="Z51" s="13">
        <f t="shared" si="28"/>
        <v>0</v>
      </c>
      <c r="AA51" s="13">
        <f t="shared" si="28"/>
        <v>0</v>
      </c>
      <c r="AB51" s="13">
        <f t="shared" si="28"/>
        <v>0</v>
      </c>
      <c r="AC51" s="13">
        <f t="shared" si="28"/>
        <v>0</v>
      </c>
      <c r="AD51" s="13"/>
      <c r="AE51" s="13">
        <f t="shared" si="29"/>
        <v>0</v>
      </c>
      <c r="AF51" s="13">
        <f t="shared" si="30"/>
        <v>0</v>
      </c>
      <c r="AG51" s="13">
        <f t="shared" si="31"/>
        <v>0</v>
      </c>
      <c r="AH51" s="13"/>
      <c r="AI51" s="13"/>
      <c r="AJ51" s="13"/>
      <c r="AK51" s="13">
        <f t="shared" si="32"/>
        <v>0</v>
      </c>
      <c r="AL51" s="13">
        <f t="shared" si="32"/>
        <v>0</v>
      </c>
      <c r="AM51" s="13">
        <f t="shared" si="32"/>
        <v>0</v>
      </c>
      <c r="AN51" s="13">
        <f t="shared" si="32"/>
        <v>0</v>
      </c>
      <c r="AO51" s="13">
        <f t="shared" si="32"/>
        <v>0</v>
      </c>
      <c r="AP51" s="13">
        <f t="shared" si="32"/>
        <v>0</v>
      </c>
      <c r="AQ51" s="13">
        <f t="shared" si="32"/>
        <v>0</v>
      </c>
      <c r="AR51" s="13">
        <f t="shared" si="32"/>
        <v>0</v>
      </c>
      <c r="AS51" s="3">
        <f t="shared" si="33"/>
        <v>0</v>
      </c>
      <c r="AT51" s="13">
        <f t="shared" si="34"/>
        <v>0</v>
      </c>
      <c r="AU51" s="13"/>
      <c r="AV51" s="13"/>
      <c r="AW51" s="13"/>
      <c r="AX51" s="13">
        <f t="shared" si="35"/>
        <v>0</v>
      </c>
      <c r="AY51" s="13">
        <f t="shared" si="35"/>
        <v>0</v>
      </c>
      <c r="AZ51" s="13">
        <f t="shared" si="35"/>
        <v>0</v>
      </c>
      <c r="BA51" s="13">
        <f t="shared" si="35"/>
        <v>0</v>
      </c>
      <c r="BB51" s="13">
        <f t="shared" si="35"/>
        <v>0</v>
      </c>
      <c r="BC51" s="13">
        <f t="shared" si="35"/>
        <v>0</v>
      </c>
      <c r="BD51" s="13">
        <f t="shared" si="35"/>
        <v>0</v>
      </c>
      <c r="BE51" s="3">
        <f t="shared" si="36"/>
        <v>0</v>
      </c>
      <c r="BF51" s="3"/>
      <c r="BG51" s="13">
        <f t="shared" si="37"/>
        <v>0</v>
      </c>
      <c r="BH51" s="13"/>
      <c r="BI51" s="13"/>
      <c r="BJ51" s="13">
        <f t="shared" si="38"/>
        <v>0</v>
      </c>
      <c r="BK51" s="13">
        <f t="shared" si="38"/>
        <v>0</v>
      </c>
      <c r="BL51" s="13">
        <f t="shared" si="38"/>
        <v>0</v>
      </c>
      <c r="BM51" s="13">
        <f t="shared" si="38"/>
        <v>0</v>
      </c>
      <c r="BN51" s="13">
        <f t="shared" si="38"/>
        <v>0</v>
      </c>
      <c r="BO51" s="13">
        <f t="shared" si="38"/>
        <v>0</v>
      </c>
      <c r="BP51" s="13">
        <f t="shared" si="38"/>
        <v>0</v>
      </c>
      <c r="BQ51" s="3">
        <f t="shared" si="39"/>
        <v>0</v>
      </c>
      <c r="BR51" s="13">
        <f t="shared" si="40"/>
        <v>0</v>
      </c>
      <c r="BS51" s="13">
        <f t="shared" si="40"/>
        <v>0</v>
      </c>
      <c r="BT51" s="13">
        <f t="shared" si="40"/>
        <v>0</v>
      </c>
      <c r="BU51" s="13"/>
      <c r="BV51" s="13"/>
      <c r="BW51" s="13"/>
      <c r="BX51" s="13"/>
      <c r="BY51" s="13"/>
      <c r="BZ51" s="13">
        <f t="shared" ref="BZ51:CJ51" si="54">BZ16*BZ$40</f>
        <v>0</v>
      </c>
      <c r="CA51" s="13">
        <f t="shared" si="54"/>
        <v>0</v>
      </c>
      <c r="CB51" s="13">
        <f t="shared" si="54"/>
        <v>0</v>
      </c>
      <c r="CC51" s="13">
        <f t="shared" si="54"/>
        <v>0</v>
      </c>
      <c r="CD51" s="13">
        <f t="shared" si="54"/>
        <v>0</v>
      </c>
      <c r="CE51" s="13">
        <f t="shared" si="54"/>
        <v>0</v>
      </c>
      <c r="CF51" s="13">
        <f t="shared" si="54"/>
        <v>32171040</v>
      </c>
      <c r="CG51" s="13">
        <f t="shared" si="54"/>
        <v>0</v>
      </c>
      <c r="CH51" s="13">
        <f t="shared" si="54"/>
        <v>0</v>
      </c>
      <c r="CI51" s="13">
        <f t="shared" si="54"/>
        <v>0</v>
      </c>
      <c r="CJ51" s="13">
        <f t="shared" si="54"/>
        <v>0</v>
      </c>
      <c r="CK51" s="13"/>
      <c r="CL51" s="13"/>
      <c r="CM51" s="13">
        <f t="shared" si="42"/>
        <v>0</v>
      </c>
      <c r="CN51" s="13"/>
      <c r="CO51" s="13"/>
      <c r="CP51" s="13">
        <f t="shared" si="43"/>
        <v>0</v>
      </c>
      <c r="CQ51" s="13">
        <f t="shared" si="43"/>
        <v>0</v>
      </c>
      <c r="CR51" s="13">
        <f t="shared" si="43"/>
        <v>0</v>
      </c>
      <c r="CS51" s="13">
        <f t="shared" si="43"/>
        <v>0</v>
      </c>
      <c r="CT51" s="13">
        <f t="shared" si="43"/>
        <v>0</v>
      </c>
      <c r="CU51" s="13">
        <f t="shared" si="43"/>
        <v>69123840</v>
      </c>
      <c r="CV51" s="13">
        <f t="shared" si="43"/>
        <v>0</v>
      </c>
      <c r="CW51" s="13"/>
      <c r="CX51" s="13">
        <f t="shared" si="44"/>
        <v>0</v>
      </c>
      <c r="CY51" s="13"/>
      <c r="CZ51" s="13"/>
      <c r="DA51" s="13">
        <f t="shared" si="45"/>
        <v>206439840</v>
      </c>
      <c r="DB51" s="9">
        <f t="shared" si="46"/>
        <v>0</v>
      </c>
    </row>
    <row r="52" spans="2:106" ht="14.15" hidden="1" customHeight="1">
      <c r="B52" s="10">
        <f t="shared" si="21"/>
        <v>45148</v>
      </c>
      <c r="C52" s="13">
        <f t="shared" si="22"/>
        <v>0</v>
      </c>
      <c r="D52" s="13"/>
      <c r="E52" s="13"/>
      <c r="F52" s="13"/>
      <c r="G52" s="13">
        <f t="shared" si="23"/>
        <v>0</v>
      </c>
      <c r="H52" s="13">
        <f t="shared" si="23"/>
        <v>0</v>
      </c>
      <c r="I52" s="13">
        <f t="shared" si="23"/>
        <v>0</v>
      </c>
      <c r="J52" s="13">
        <f t="shared" si="23"/>
        <v>0</v>
      </c>
      <c r="K52" s="13">
        <f t="shared" si="23"/>
        <v>0</v>
      </c>
      <c r="L52" s="13">
        <f t="shared" si="24"/>
        <v>0</v>
      </c>
      <c r="M52" s="13">
        <f t="shared" si="25"/>
        <v>0</v>
      </c>
      <c r="N52" s="13">
        <f t="shared" si="25"/>
        <v>0</v>
      </c>
      <c r="O52" s="13">
        <f t="shared" si="25"/>
        <v>0</v>
      </c>
      <c r="P52" s="13"/>
      <c r="Q52" s="13">
        <f t="shared" si="26"/>
        <v>0</v>
      </c>
      <c r="R52" s="13">
        <f t="shared" si="26"/>
        <v>0</v>
      </c>
      <c r="S52" s="13">
        <f t="shared" si="26"/>
        <v>0</v>
      </c>
      <c r="T52" s="13">
        <f t="shared" si="26"/>
        <v>0</v>
      </c>
      <c r="U52" s="13">
        <f t="shared" si="26"/>
        <v>0</v>
      </c>
      <c r="V52" s="13">
        <f t="shared" si="26"/>
        <v>0</v>
      </c>
      <c r="W52" s="13">
        <f t="shared" si="27"/>
        <v>0</v>
      </c>
      <c r="X52" s="13">
        <f t="shared" si="28"/>
        <v>0</v>
      </c>
      <c r="Y52" s="13">
        <f t="shared" si="28"/>
        <v>0</v>
      </c>
      <c r="Z52" s="13">
        <f t="shared" si="28"/>
        <v>0</v>
      </c>
      <c r="AA52" s="13">
        <f t="shared" si="28"/>
        <v>0</v>
      </c>
      <c r="AB52" s="13">
        <f t="shared" si="28"/>
        <v>0</v>
      </c>
      <c r="AC52" s="13">
        <f t="shared" si="28"/>
        <v>0</v>
      </c>
      <c r="AD52" s="13"/>
      <c r="AE52" s="13">
        <f t="shared" si="29"/>
        <v>0</v>
      </c>
      <c r="AF52" s="13">
        <f t="shared" si="30"/>
        <v>0</v>
      </c>
      <c r="AG52" s="13">
        <f t="shared" si="31"/>
        <v>0</v>
      </c>
      <c r="AH52" s="13"/>
      <c r="AI52" s="13"/>
      <c r="AJ52" s="13"/>
      <c r="AK52" s="13">
        <f t="shared" si="32"/>
        <v>0</v>
      </c>
      <c r="AL52" s="13">
        <f t="shared" si="32"/>
        <v>0</v>
      </c>
      <c r="AM52" s="13">
        <f t="shared" si="32"/>
        <v>0</v>
      </c>
      <c r="AN52" s="13">
        <f t="shared" si="32"/>
        <v>0</v>
      </c>
      <c r="AO52" s="13">
        <f t="shared" si="32"/>
        <v>0</v>
      </c>
      <c r="AP52" s="13">
        <f t="shared" si="32"/>
        <v>0</v>
      </c>
      <c r="AQ52" s="13">
        <f t="shared" si="32"/>
        <v>0</v>
      </c>
      <c r="AR52" s="13">
        <f t="shared" si="32"/>
        <v>0</v>
      </c>
      <c r="AS52" s="3">
        <f t="shared" si="33"/>
        <v>0</v>
      </c>
      <c r="AT52" s="13">
        <f t="shared" si="34"/>
        <v>0</v>
      </c>
      <c r="AU52" s="13"/>
      <c r="AV52" s="13"/>
      <c r="AW52" s="13"/>
      <c r="AX52" s="13">
        <f t="shared" si="35"/>
        <v>0</v>
      </c>
      <c r="AY52" s="13">
        <f t="shared" si="35"/>
        <v>0</v>
      </c>
      <c r="AZ52" s="13">
        <f t="shared" si="35"/>
        <v>0</v>
      </c>
      <c r="BA52" s="13">
        <f t="shared" si="35"/>
        <v>0</v>
      </c>
      <c r="BB52" s="13">
        <f t="shared" si="35"/>
        <v>0</v>
      </c>
      <c r="BC52" s="13">
        <f t="shared" si="35"/>
        <v>0</v>
      </c>
      <c r="BD52" s="13">
        <f t="shared" si="35"/>
        <v>0</v>
      </c>
      <c r="BE52" s="3">
        <f t="shared" si="36"/>
        <v>0</v>
      </c>
      <c r="BF52" s="3"/>
      <c r="BG52" s="13">
        <f t="shared" si="37"/>
        <v>0</v>
      </c>
      <c r="BH52" s="13"/>
      <c r="BI52" s="13"/>
      <c r="BJ52" s="13">
        <f t="shared" si="38"/>
        <v>0</v>
      </c>
      <c r="BK52" s="13">
        <f t="shared" si="38"/>
        <v>0</v>
      </c>
      <c r="BL52" s="13">
        <f t="shared" si="38"/>
        <v>0</v>
      </c>
      <c r="BM52" s="13">
        <f t="shared" si="38"/>
        <v>0</v>
      </c>
      <c r="BN52" s="13">
        <f t="shared" si="38"/>
        <v>0</v>
      </c>
      <c r="BO52" s="13">
        <f t="shared" si="38"/>
        <v>0</v>
      </c>
      <c r="BP52" s="13">
        <f t="shared" si="38"/>
        <v>0</v>
      </c>
      <c r="BQ52" s="3">
        <f t="shared" si="39"/>
        <v>0</v>
      </c>
      <c r="BR52" s="13">
        <f t="shared" si="40"/>
        <v>0</v>
      </c>
      <c r="BS52" s="13">
        <f t="shared" si="40"/>
        <v>0</v>
      </c>
      <c r="BT52" s="13">
        <f t="shared" si="40"/>
        <v>0</v>
      </c>
      <c r="BU52" s="13"/>
      <c r="BV52" s="13"/>
      <c r="BW52" s="13"/>
      <c r="BX52" s="13"/>
      <c r="BY52" s="13"/>
      <c r="BZ52" s="13">
        <f t="shared" ref="BZ52:CJ52" si="55">BZ17*BZ$40</f>
        <v>0</v>
      </c>
      <c r="CA52" s="13">
        <f t="shared" si="55"/>
        <v>0</v>
      </c>
      <c r="CB52" s="13">
        <f t="shared" si="55"/>
        <v>0</v>
      </c>
      <c r="CC52" s="13">
        <f t="shared" si="55"/>
        <v>0</v>
      </c>
      <c r="CD52" s="13">
        <f t="shared" si="55"/>
        <v>0</v>
      </c>
      <c r="CE52" s="13">
        <f t="shared" si="55"/>
        <v>0</v>
      </c>
      <c r="CF52" s="13">
        <f t="shared" si="55"/>
        <v>29779200</v>
      </c>
      <c r="CG52" s="13">
        <f t="shared" si="55"/>
        <v>0</v>
      </c>
      <c r="CH52" s="13">
        <f t="shared" si="55"/>
        <v>0</v>
      </c>
      <c r="CI52" s="13">
        <f t="shared" si="55"/>
        <v>0</v>
      </c>
      <c r="CJ52" s="13">
        <f t="shared" si="55"/>
        <v>0</v>
      </c>
      <c r="CK52" s="13"/>
      <c r="CL52" s="13"/>
      <c r="CM52" s="13">
        <f t="shared" si="42"/>
        <v>0</v>
      </c>
      <c r="CN52" s="13"/>
      <c r="CO52" s="13"/>
      <c r="CP52" s="13">
        <f t="shared" si="43"/>
        <v>0</v>
      </c>
      <c r="CQ52" s="13">
        <f t="shared" si="43"/>
        <v>0</v>
      </c>
      <c r="CR52" s="13">
        <f t="shared" si="43"/>
        <v>0</v>
      </c>
      <c r="CS52" s="13">
        <f t="shared" si="43"/>
        <v>0</v>
      </c>
      <c r="CT52" s="13">
        <f t="shared" si="43"/>
        <v>0</v>
      </c>
      <c r="CU52" s="13">
        <f t="shared" si="43"/>
        <v>72557280</v>
      </c>
      <c r="CV52" s="13">
        <f t="shared" si="43"/>
        <v>0</v>
      </c>
      <c r="CW52" s="13"/>
      <c r="CX52" s="13">
        <f t="shared" si="44"/>
        <v>0</v>
      </c>
      <c r="CY52" s="13"/>
      <c r="CZ52" s="13"/>
      <c r="DA52" s="13">
        <f t="shared" si="45"/>
        <v>189558720</v>
      </c>
      <c r="DB52" s="9">
        <f t="shared" si="46"/>
        <v>0</v>
      </c>
    </row>
    <row r="53" spans="2:106" ht="14.15" hidden="1" customHeight="1">
      <c r="B53" s="10">
        <f t="shared" si="21"/>
        <v>45149</v>
      </c>
      <c r="C53" s="13">
        <f t="shared" si="22"/>
        <v>0</v>
      </c>
      <c r="D53" s="13"/>
      <c r="E53" s="13"/>
      <c r="F53" s="13"/>
      <c r="G53" s="13">
        <f t="shared" ref="G53:K62" si="56">G18*G$40</f>
        <v>0</v>
      </c>
      <c r="H53" s="13">
        <f t="shared" si="56"/>
        <v>0</v>
      </c>
      <c r="I53" s="13">
        <f t="shared" si="56"/>
        <v>0</v>
      </c>
      <c r="J53" s="13">
        <f t="shared" si="56"/>
        <v>0</v>
      </c>
      <c r="K53" s="13">
        <f t="shared" si="56"/>
        <v>0</v>
      </c>
      <c r="L53" s="13">
        <f t="shared" si="24"/>
        <v>0</v>
      </c>
      <c r="M53" s="13">
        <f t="shared" si="25"/>
        <v>0</v>
      </c>
      <c r="N53" s="13">
        <f t="shared" si="25"/>
        <v>0</v>
      </c>
      <c r="O53" s="13">
        <f t="shared" si="25"/>
        <v>0</v>
      </c>
      <c r="P53" s="13"/>
      <c r="Q53" s="13">
        <f t="shared" ref="Q53:V62" si="57">Q18*Q$40</f>
        <v>0</v>
      </c>
      <c r="R53" s="13">
        <f t="shared" si="57"/>
        <v>0</v>
      </c>
      <c r="S53" s="13">
        <f t="shared" si="57"/>
        <v>0</v>
      </c>
      <c r="T53" s="13">
        <f t="shared" si="57"/>
        <v>0</v>
      </c>
      <c r="U53" s="13">
        <f t="shared" si="57"/>
        <v>0</v>
      </c>
      <c r="V53" s="13">
        <f t="shared" si="57"/>
        <v>0</v>
      </c>
      <c r="W53" s="13">
        <f t="shared" si="27"/>
        <v>0</v>
      </c>
      <c r="X53" s="13">
        <f t="shared" ref="X53:AC62" si="58">X18*X$40</f>
        <v>0</v>
      </c>
      <c r="Y53" s="13">
        <f t="shared" si="58"/>
        <v>0</v>
      </c>
      <c r="Z53" s="13">
        <f t="shared" si="58"/>
        <v>0</v>
      </c>
      <c r="AA53" s="13">
        <f t="shared" si="58"/>
        <v>0</v>
      </c>
      <c r="AB53" s="13">
        <f t="shared" si="58"/>
        <v>0</v>
      </c>
      <c r="AC53" s="13">
        <f t="shared" si="58"/>
        <v>0</v>
      </c>
      <c r="AD53" s="13"/>
      <c r="AE53" s="13">
        <f t="shared" si="29"/>
        <v>0</v>
      </c>
      <c r="AF53" s="13">
        <f t="shared" si="30"/>
        <v>0</v>
      </c>
      <c r="AG53" s="13">
        <f t="shared" si="31"/>
        <v>0</v>
      </c>
      <c r="AH53" s="13"/>
      <c r="AI53" s="13"/>
      <c r="AJ53" s="13"/>
      <c r="AK53" s="13">
        <f t="shared" ref="AK53:AR62" si="59">AK18*AK$40</f>
        <v>0</v>
      </c>
      <c r="AL53" s="13">
        <f t="shared" si="59"/>
        <v>0</v>
      </c>
      <c r="AM53" s="13">
        <f t="shared" si="59"/>
        <v>0</v>
      </c>
      <c r="AN53" s="13">
        <f t="shared" si="59"/>
        <v>0</v>
      </c>
      <c r="AO53" s="13">
        <f t="shared" si="59"/>
        <v>0</v>
      </c>
      <c r="AP53" s="13">
        <f t="shared" si="59"/>
        <v>0</v>
      </c>
      <c r="AQ53" s="13">
        <f t="shared" si="59"/>
        <v>0</v>
      </c>
      <c r="AR53" s="13">
        <f t="shared" si="59"/>
        <v>0</v>
      </c>
      <c r="AS53" s="3">
        <f t="shared" si="33"/>
        <v>0</v>
      </c>
      <c r="AT53" s="13">
        <f t="shared" si="34"/>
        <v>0</v>
      </c>
      <c r="AU53" s="13"/>
      <c r="AV53" s="13"/>
      <c r="AW53" s="13"/>
      <c r="AX53" s="13">
        <f t="shared" ref="AX53:BD62" si="60">AX18*AX$40</f>
        <v>0</v>
      </c>
      <c r="AY53" s="13">
        <f t="shared" si="60"/>
        <v>0</v>
      </c>
      <c r="AZ53" s="13">
        <f t="shared" si="60"/>
        <v>0</v>
      </c>
      <c r="BA53" s="13">
        <f t="shared" si="60"/>
        <v>0</v>
      </c>
      <c r="BB53" s="13">
        <f t="shared" si="60"/>
        <v>0</v>
      </c>
      <c r="BC53" s="13">
        <f t="shared" si="60"/>
        <v>0</v>
      </c>
      <c r="BD53" s="13">
        <f t="shared" si="60"/>
        <v>0</v>
      </c>
      <c r="BE53" s="3">
        <f t="shared" si="36"/>
        <v>0</v>
      </c>
      <c r="BF53" s="3"/>
      <c r="BG53" s="13">
        <f t="shared" si="37"/>
        <v>0</v>
      </c>
      <c r="BH53" s="13"/>
      <c r="BI53" s="13"/>
      <c r="BJ53" s="13">
        <f t="shared" ref="BJ53:BP62" si="61">BJ18*BJ$40</f>
        <v>0</v>
      </c>
      <c r="BK53" s="13">
        <f t="shared" si="61"/>
        <v>0</v>
      </c>
      <c r="BL53" s="13">
        <f t="shared" si="61"/>
        <v>0</v>
      </c>
      <c r="BM53" s="13">
        <f t="shared" si="61"/>
        <v>0</v>
      </c>
      <c r="BN53" s="13">
        <f t="shared" si="61"/>
        <v>0</v>
      </c>
      <c r="BO53" s="13">
        <f t="shared" si="61"/>
        <v>0</v>
      </c>
      <c r="BP53" s="13">
        <f t="shared" si="61"/>
        <v>0</v>
      </c>
      <c r="BQ53" s="3">
        <f t="shared" si="39"/>
        <v>0</v>
      </c>
      <c r="BR53" s="13">
        <f t="shared" si="40"/>
        <v>0</v>
      </c>
      <c r="BS53" s="13">
        <f t="shared" si="40"/>
        <v>0</v>
      </c>
      <c r="BT53" s="13">
        <f t="shared" si="40"/>
        <v>0</v>
      </c>
      <c r="BU53" s="13"/>
      <c r="BV53" s="13"/>
      <c r="BW53" s="13"/>
      <c r="BX53" s="13"/>
      <c r="BY53" s="13"/>
      <c r="BZ53" s="13">
        <f t="shared" ref="BZ53:CJ53" si="62">BZ18*BZ$40</f>
        <v>0</v>
      </c>
      <c r="CA53" s="13">
        <f t="shared" si="62"/>
        <v>0</v>
      </c>
      <c r="CB53" s="13">
        <f t="shared" si="62"/>
        <v>0</v>
      </c>
      <c r="CC53" s="13">
        <f t="shared" si="62"/>
        <v>0</v>
      </c>
      <c r="CD53" s="13">
        <f t="shared" si="62"/>
        <v>0</v>
      </c>
      <c r="CE53" s="13">
        <f t="shared" si="62"/>
        <v>0</v>
      </c>
      <c r="CF53" s="13">
        <f t="shared" si="62"/>
        <v>33497760</v>
      </c>
      <c r="CG53" s="13">
        <f t="shared" si="62"/>
        <v>0</v>
      </c>
      <c r="CH53" s="13">
        <f t="shared" si="62"/>
        <v>0</v>
      </c>
      <c r="CI53" s="13">
        <f t="shared" si="62"/>
        <v>0</v>
      </c>
      <c r="CJ53" s="13">
        <f t="shared" si="62"/>
        <v>0</v>
      </c>
      <c r="CK53" s="13"/>
      <c r="CL53" s="13"/>
      <c r="CM53" s="13">
        <f t="shared" si="42"/>
        <v>0</v>
      </c>
      <c r="CN53" s="13"/>
      <c r="CO53" s="13"/>
      <c r="CP53" s="13">
        <f t="shared" ref="CP53:CV62" si="63">CP18*CP$40</f>
        <v>0</v>
      </c>
      <c r="CQ53" s="13">
        <f t="shared" si="63"/>
        <v>0</v>
      </c>
      <c r="CR53" s="13">
        <f t="shared" si="63"/>
        <v>0</v>
      </c>
      <c r="CS53" s="13">
        <f t="shared" si="63"/>
        <v>0</v>
      </c>
      <c r="CT53" s="13">
        <f t="shared" si="63"/>
        <v>0</v>
      </c>
      <c r="CU53" s="13">
        <f t="shared" si="63"/>
        <v>72685440</v>
      </c>
      <c r="CV53" s="13">
        <f t="shared" si="63"/>
        <v>0</v>
      </c>
      <c r="CW53" s="13"/>
      <c r="CX53" s="13">
        <f t="shared" si="44"/>
        <v>0</v>
      </c>
      <c r="CY53" s="13"/>
      <c r="CZ53" s="13"/>
      <c r="DA53" s="13">
        <f t="shared" si="45"/>
        <v>183993119.99999997</v>
      </c>
      <c r="DB53" s="9">
        <f t="shared" si="46"/>
        <v>0</v>
      </c>
    </row>
    <row r="54" spans="2:106" ht="14.15" hidden="1" customHeight="1">
      <c r="B54" s="10">
        <f t="shared" si="21"/>
        <v>45150</v>
      </c>
      <c r="C54" s="13">
        <f t="shared" si="22"/>
        <v>0</v>
      </c>
      <c r="D54" s="13"/>
      <c r="E54" s="13"/>
      <c r="F54" s="13"/>
      <c r="G54" s="13">
        <f t="shared" si="56"/>
        <v>0</v>
      </c>
      <c r="H54" s="13">
        <f t="shared" si="56"/>
        <v>0</v>
      </c>
      <c r="I54" s="13">
        <f t="shared" si="56"/>
        <v>0</v>
      </c>
      <c r="J54" s="13">
        <f t="shared" si="56"/>
        <v>0</v>
      </c>
      <c r="K54" s="13">
        <f t="shared" si="56"/>
        <v>0</v>
      </c>
      <c r="L54" s="13">
        <f t="shared" si="24"/>
        <v>0</v>
      </c>
      <c r="M54" s="13">
        <f t="shared" si="25"/>
        <v>0</v>
      </c>
      <c r="N54" s="13">
        <f t="shared" si="25"/>
        <v>0</v>
      </c>
      <c r="O54" s="13">
        <f t="shared" si="25"/>
        <v>0</v>
      </c>
      <c r="P54" s="13"/>
      <c r="Q54" s="13">
        <f t="shared" si="57"/>
        <v>0</v>
      </c>
      <c r="R54" s="13">
        <f t="shared" si="57"/>
        <v>0</v>
      </c>
      <c r="S54" s="13">
        <f t="shared" si="57"/>
        <v>0</v>
      </c>
      <c r="T54" s="13">
        <f t="shared" si="57"/>
        <v>0</v>
      </c>
      <c r="U54" s="13">
        <f t="shared" si="57"/>
        <v>0</v>
      </c>
      <c r="V54" s="13">
        <f t="shared" si="57"/>
        <v>0</v>
      </c>
      <c r="W54" s="13">
        <f t="shared" si="27"/>
        <v>0</v>
      </c>
      <c r="X54" s="13">
        <f t="shared" si="58"/>
        <v>0</v>
      </c>
      <c r="Y54" s="13">
        <f t="shared" si="58"/>
        <v>0</v>
      </c>
      <c r="Z54" s="13">
        <f t="shared" si="58"/>
        <v>0</v>
      </c>
      <c r="AA54" s="13">
        <f t="shared" si="58"/>
        <v>0</v>
      </c>
      <c r="AB54" s="13">
        <f t="shared" si="58"/>
        <v>0</v>
      </c>
      <c r="AC54" s="13">
        <f t="shared" si="58"/>
        <v>0</v>
      </c>
      <c r="AD54" s="13"/>
      <c r="AE54" s="13">
        <f t="shared" si="29"/>
        <v>0</v>
      </c>
      <c r="AF54" s="13">
        <f t="shared" si="30"/>
        <v>0</v>
      </c>
      <c r="AG54" s="13">
        <f t="shared" si="31"/>
        <v>0</v>
      </c>
      <c r="AH54" s="13"/>
      <c r="AI54" s="13"/>
      <c r="AJ54" s="13"/>
      <c r="AK54" s="13">
        <f t="shared" si="59"/>
        <v>0</v>
      </c>
      <c r="AL54" s="13">
        <f t="shared" si="59"/>
        <v>0</v>
      </c>
      <c r="AM54" s="13">
        <f t="shared" si="59"/>
        <v>0</v>
      </c>
      <c r="AN54" s="13">
        <f t="shared" si="59"/>
        <v>0</v>
      </c>
      <c r="AO54" s="13">
        <f t="shared" si="59"/>
        <v>0</v>
      </c>
      <c r="AP54" s="13">
        <f t="shared" si="59"/>
        <v>0</v>
      </c>
      <c r="AQ54" s="13">
        <f t="shared" si="59"/>
        <v>0</v>
      </c>
      <c r="AR54" s="13">
        <f t="shared" si="59"/>
        <v>0</v>
      </c>
      <c r="AS54" s="3">
        <f t="shared" si="33"/>
        <v>0</v>
      </c>
      <c r="AT54" s="13">
        <f t="shared" si="34"/>
        <v>0</v>
      </c>
      <c r="AU54" s="13"/>
      <c r="AV54" s="13"/>
      <c r="AW54" s="13"/>
      <c r="AX54" s="13">
        <f t="shared" si="60"/>
        <v>0</v>
      </c>
      <c r="AY54" s="13">
        <f t="shared" si="60"/>
        <v>0</v>
      </c>
      <c r="AZ54" s="13">
        <f t="shared" si="60"/>
        <v>0</v>
      </c>
      <c r="BA54" s="13">
        <f t="shared" si="60"/>
        <v>0</v>
      </c>
      <c r="BB54" s="13">
        <f t="shared" si="60"/>
        <v>0</v>
      </c>
      <c r="BC54" s="13">
        <f t="shared" si="60"/>
        <v>0</v>
      </c>
      <c r="BD54" s="13">
        <f t="shared" si="60"/>
        <v>0</v>
      </c>
      <c r="BE54" s="3">
        <f t="shared" si="36"/>
        <v>0</v>
      </c>
      <c r="BF54" s="3"/>
      <c r="BG54" s="13">
        <f t="shared" si="37"/>
        <v>0</v>
      </c>
      <c r="BH54" s="13"/>
      <c r="BI54" s="13"/>
      <c r="BJ54" s="13">
        <f t="shared" si="61"/>
        <v>0</v>
      </c>
      <c r="BK54" s="13">
        <f t="shared" si="61"/>
        <v>0</v>
      </c>
      <c r="BL54" s="13">
        <f t="shared" si="61"/>
        <v>0</v>
      </c>
      <c r="BM54" s="13">
        <f t="shared" si="61"/>
        <v>0</v>
      </c>
      <c r="BN54" s="13">
        <f t="shared" si="61"/>
        <v>0</v>
      </c>
      <c r="BO54" s="13">
        <f t="shared" si="61"/>
        <v>0</v>
      </c>
      <c r="BP54" s="13">
        <f t="shared" si="61"/>
        <v>0</v>
      </c>
      <c r="BQ54" s="3">
        <f t="shared" si="39"/>
        <v>0</v>
      </c>
      <c r="BR54" s="13">
        <f t="shared" si="40"/>
        <v>0</v>
      </c>
      <c r="BS54" s="13">
        <f t="shared" si="40"/>
        <v>0</v>
      </c>
      <c r="BT54" s="13">
        <f t="shared" si="40"/>
        <v>0</v>
      </c>
      <c r="BU54" s="13"/>
      <c r="BV54" s="13"/>
      <c r="BW54" s="13"/>
      <c r="BX54" s="13"/>
      <c r="BY54" s="13"/>
      <c r="BZ54" s="13">
        <f t="shared" ref="BZ54:CJ54" si="64">BZ19*BZ$40</f>
        <v>0</v>
      </c>
      <c r="CA54" s="13">
        <f t="shared" si="64"/>
        <v>0</v>
      </c>
      <c r="CB54" s="13">
        <f t="shared" si="64"/>
        <v>0</v>
      </c>
      <c r="CC54" s="13">
        <f t="shared" si="64"/>
        <v>0</v>
      </c>
      <c r="CD54" s="13">
        <f t="shared" si="64"/>
        <v>0</v>
      </c>
      <c r="CE54" s="13">
        <f t="shared" si="64"/>
        <v>0</v>
      </c>
      <c r="CF54" s="13">
        <f t="shared" si="64"/>
        <v>31173600</v>
      </c>
      <c r="CG54" s="13">
        <f t="shared" si="64"/>
        <v>0</v>
      </c>
      <c r="CH54" s="13">
        <f t="shared" si="64"/>
        <v>0</v>
      </c>
      <c r="CI54" s="13">
        <f t="shared" si="64"/>
        <v>0</v>
      </c>
      <c r="CJ54" s="13">
        <f t="shared" si="64"/>
        <v>0</v>
      </c>
      <c r="CK54" s="13"/>
      <c r="CL54" s="13"/>
      <c r="CM54" s="13">
        <f t="shared" si="42"/>
        <v>0</v>
      </c>
      <c r="CN54" s="13"/>
      <c r="CO54" s="13"/>
      <c r="CP54" s="13">
        <f t="shared" si="63"/>
        <v>0</v>
      </c>
      <c r="CQ54" s="13">
        <f t="shared" si="63"/>
        <v>0</v>
      </c>
      <c r="CR54" s="13">
        <f t="shared" si="63"/>
        <v>0</v>
      </c>
      <c r="CS54" s="13">
        <f t="shared" si="63"/>
        <v>0</v>
      </c>
      <c r="CT54" s="13">
        <f t="shared" si="63"/>
        <v>0</v>
      </c>
      <c r="CU54" s="13">
        <f t="shared" si="63"/>
        <v>76677600</v>
      </c>
      <c r="CV54" s="13">
        <f t="shared" si="63"/>
        <v>0</v>
      </c>
      <c r="CW54" s="13"/>
      <c r="CX54" s="13">
        <f t="shared" si="44"/>
        <v>0</v>
      </c>
      <c r="CY54" s="13"/>
      <c r="CZ54" s="13"/>
      <c r="DA54" s="13">
        <f t="shared" si="45"/>
        <v>193267680</v>
      </c>
      <c r="DB54" s="9">
        <f t="shared" si="46"/>
        <v>0</v>
      </c>
    </row>
    <row r="55" spans="2:106" ht="14.15" hidden="1" customHeight="1">
      <c r="B55" s="10">
        <f t="shared" si="21"/>
        <v>45151</v>
      </c>
      <c r="C55" s="13">
        <f t="shared" si="22"/>
        <v>0</v>
      </c>
      <c r="D55" s="13"/>
      <c r="E55" s="13"/>
      <c r="F55" s="13"/>
      <c r="G55" s="13">
        <f t="shared" si="56"/>
        <v>0</v>
      </c>
      <c r="H55" s="13">
        <f t="shared" si="56"/>
        <v>0</v>
      </c>
      <c r="I55" s="13">
        <f t="shared" si="56"/>
        <v>0</v>
      </c>
      <c r="J55" s="13">
        <f t="shared" si="56"/>
        <v>0</v>
      </c>
      <c r="K55" s="13">
        <f t="shared" si="56"/>
        <v>0</v>
      </c>
      <c r="L55" s="13">
        <f t="shared" si="24"/>
        <v>0</v>
      </c>
      <c r="M55" s="13">
        <f t="shared" si="25"/>
        <v>0</v>
      </c>
      <c r="N55" s="13">
        <f t="shared" si="25"/>
        <v>0</v>
      </c>
      <c r="O55" s="13">
        <f t="shared" si="25"/>
        <v>0</v>
      </c>
      <c r="P55" s="13"/>
      <c r="Q55" s="13">
        <f t="shared" si="57"/>
        <v>0</v>
      </c>
      <c r="R55" s="13">
        <f t="shared" si="57"/>
        <v>0</v>
      </c>
      <c r="S55" s="13">
        <f t="shared" si="57"/>
        <v>0</v>
      </c>
      <c r="T55" s="13">
        <f t="shared" si="57"/>
        <v>0</v>
      </c>
      <c r="U55" s="13">
        <f t="shared" si="57"/>
        <v>0</v>
      </c>
      <c r="V55" s="13">
        <f t="shared" si="57"/>
        <v>0</v>
      </c>
      <c r="W55" s="13">
        <f t="shared" si="27"/>
        <v>0</v>
      </c>
      <c r="X55" s="13">
        <f t="shared" si="58"/>
        <v>0</v>
      </c>
      <c r="Y55" s="13">
        <f t="shared" si="58"/>
        <v>0</v>
      </c>
      <c r="Z55" s="13">
        <f t="shared" si="58"/>
        <v>0</v>
      </c>
      <c r="AA55" s="13">
        <f t="shared" si="58"/>
        <v>0</v>
      </c>
      <c r="AB55" s="13">
        <f t="shared" si="58"/>
        <v>0</v>
      </c>
      <c r="AC55" s="13">
        <f t="shared" si="58"/>
        <v>0</v>
      </c>
      <c r="AD55" s="13"/>
      <c r="AE55" s="13">
        <f t="shared" si="29"/>
        <v>0</v>
      </c>
      <c r="AF55" s="13">
        <f t="shared" si="30"/>
        <v>0</v>
      </c>
      <c r="AG55" s="13">
        <f t="shared" si="31"/>
        <v>0</v>
      </c>
      <c r="AH55" s="13"/>
      <c r="AI55" s="13"/>
      <c r="AJ55" s="13"/>
      <c r="AK55" s="13">
        <f t="shared" si="59"/>
        <v>0</v>
      </c>
      <c r="AL55" s="13">
        <f t="shared" si="59"/>
        <v>0</v>
      </c>
      <c r="AM55" s="13">
        <f t="shared" si="59"/>
        <v>0</v>
      </c>
      <c r="AN55" s="13">
        <f t="shared" si="59"/>
        <v>0</v>
      </c>
      <c r="AO55" s="13">
        <f t="shared" si="59"/>
        <v>0</v>
      </c>
      <c r="AP55" s="13">
        <f t="shared" si="59"/>
        <v>0</v>
      </c>
      <c r="AQ55" s="13">
        <f t="shared" si="59"/>
        <v>0</v>
      </c>
      <c r="AR55" s="13">
        <f t="shared" si="59"/>
        <v>0</v>
      </c>
      <c r="AS55" s="3">
        <f t="shared" si="33"/>
        <v>0</v>
      </c>
      <c r="AT55" s="13">
        <f t="shared" si="34"/>
        <v>0</v>
      </c>
      <c r="AU55" s="13"/>
      <c r="AV55" s="13"/>
      <c r="AW55" s="13"/>
      <c r="AX55" s="13">
        <f t="shared" si="60"/>
        <v>0</v>
      </c>
      <c r="AY55" s="13">
        <f t="shared" si="60"/>
        <v>0</v>
      </c>
      <c r="AZ55" s="13">
        <f t="shared" si="60"/>
        <v>0</v>
      </c>
      <c r="BA55" s="13">
        <f t="shared" si="60"/>
        <v>0</v>
      </c>
      <c r="BB55" s="13">
        <f t="shared" si="60"/>
        <v>0</v>
      </c>
      <c r="BC55" s="13">
        <f t="shared" si="60"/>
        <v>0</v>
      </c>
      <c r="BD55" s="13">
        <f t="shared" si="60"/>
        <v>0</v>
      </c>
      <c r="BE55" s="3">
        <f t="shared" si="36"/>
        <v>0</v>
      </c>
      <c r="BF55" s="3"/>
      <c r="BG55" s="13">
        <f t="shared" si="37"/>
        <v>0</v>
      </c>
      <c r="BH55" s="13"/>
      <c r="BI55" s="13"/>
      <c r="BJ55" s="13">
        <f t="shared" si="61"/>
        <v>0</v>
      </c>
      <c r="BK55" s="13">
        <f t="shared" si="61"/>
        <v>0</v>
      </c>
      <c r="BL55" s="13">
        <f t="shared" si="61"/>
        <v>0</v>
      </c>
      <c r="BM55" s="13">
        <f t="shared" si="61"/>
        <v>0</v>
      </c>
      <c r="BN55" s="13">
        <f t="shared" si="61"/>
        <v>0</v>
      </c>
      <c r="BO55" s="13">
        <f t="shared" si="61"/>
        <v>0</v>
      </c>
      <c r="BP55" s="13">
        <f t="shared" si="61"/>
        <v>0</v>
      </c>
      <c r="BQ55" s="3">
        <f t="shared" si="39"/>
        <v>0</v>
      </c>
      <c r="BR55" s="13">
        <f t="shared" si="40"/>
        <v>0</v>
      </c>
      <c r="BS55" s="13">
        <f t="shared" si="40"/>
        <v>0</v>
      </c>
      <c r="BT55" s="13">
        <f t="shared" si="40"/>
        <v>0</v>
      </c>
      <c r="BU55" s="13"/>
      <c r="BV55" s="13"/>
      <c r="BW55" s="13"/>
      <c r="BX55" s="13"/>
      <c r="BY55" s="13"/>
      <c r="BZ55" s="13">
        <f t="shared" ref="BZ55:CJ55" si="65">BZ20*BZ$40</f>
        <v>0</v>
      </c>
      <c r="CA55" s="13">
        <f t="shared" si="65"/>
        <v>0</v>
      </c>
      <c r="CB55" s="13">
        <f t="shared" si="65"/>
        <v>0</v>
      </c>
      <c r="CC55" s="13">
        <f t="shared" si="65"/>
        <v>0</v>
      </c>
      <c r="CD55" s="13">
        <f t="shared" si="65"/>
        <v>0</v>
      </c>
      <c r="CE55" s="13">
        <f t="shared" si="65"/>
        <v>0</v>
      </c>
      <c r="CF55" s="13">
        <f t="shared" si="65"/>
        <v>21034560</v>
      </c>
      <c r="CG55" s="13">
        <f t="shared" si="65"/>
        <v>0</v>
      </c>
      <c r="CH55" s="13">
        <f t="shared" si="65"/>
        <v>0</v>
      </c>
      <c r="CI55" s="13">
        <f t="shared" si="65"/>
        <v>0</v>
      </c>
      <c r="CJ55" s="13">
        <f t="shared" si="65"/>
        <v>0</v>
      </c>
      <c r="CK55" s="13"/>
      <c r="CL55" s="13"/>
      <c r="CM55" s="13">
        <f t="shared" si="42"/>
        <v>0</v>
      </c>
      <c r="CN55" s="13"/>
      <c r="CO55" s="13"/>
      <c r="CP55" s="13">
        <f t="shared" si="63"/>
        <v>0</v>
      </c>
      <c r="CQ55" s="13">
        <f t="shared" si="63"/>
        <v>0</v>
      </c>
      <c r="CR55" s="13">
        <f t="shared" si="63"/>
        <v>0</v>
      </c>
      <c r="CS55" s="13">
        <f t="shared" si="63"/>
        <v>0</v>
      </c>
      <c r="CT55" s="13">
        <f t="shared" si="63"/>
        <v>0</v>
      </c>
      <c r="CU55" s="13">
        <f t="shared" si="63"/>
        <v>90803040</v>
      </c>
      <c r="CV55" s="13">
        <f t="shared" si="63"/>
        <v>0</v>
      </c>
      <c r="CW55" s="13"/>
      <c r="CX55" s="13">
        <f t="shared" si="44"/>
        <v>0</v>
      </c>
      <c r="CY55" s="13"/>
      <c r="CZ55" s="13"/>
      <c r="DA55" s="13">
        <f t="shared" si="45"/>
        <v>143590560</v>
      </c>
      <c r="DB55" s="9">
        <f t="shared" si="46"/>
        <v>0</v>
      </c>
    </row>
    <row r="56" spans="2:106" ht="14.15" hidden="1" customHeight="1">
      <c r="B56" s="10">
        <f t="shared" si="21"/>
        <v>45152</v>
      </c>
      <c r="C56" s="13">
        <f t="shared" si="22"/>
        <v>0</v>
      </c>
      <c r="D56" s="13"/>
      <c r="E56" s="13"/>
      <c r="F56" s="13"/>
      <c r="G56" s="13">
        <f t="shared" si="56"/>
        <v>0</v>
      </c>
      <c r="H56" s="13">
        <f t="shared" si="56"/>
        <v>0</v>
      </c>
      <c r="I56" s="13">
        <f t="shared" si="56"/>
        <v>0</v>
      </c>
      <c r="J56" s="13">
        <f t="shared" si="56"/>
        <v>0</v>
      </c>
      <c r="K56" s="13">
        <f t="shared" si="56"/>
        <v>0</v>
      </c>
      <c r="L56" s="13">
        <f t="shared" si="24"/>
        <v>0</v>
      </c>
      <c r="M56" s="13">
        <f t="shared" si="25"/>
        <v>0</v>
      </c>
      <c r="N56" s="13">
        <f t="shared" si="25"/>
        <v>0</v>
      </c>
      <c r="O56" s="13">
        <f t="shared" si="25"/>
        <v>0</v>
      </c>
      <c r="P56" s="13"/>
      <c r="Q56" s="13">
        <f t="shared" si="57"/>
        <v>0</v>
      </c>
      <c r="R56" s="13">
        <f t="shared" si="57"/>
        <v>0</v>
      </c>
      <c r="S56" s="13">
        <f t="shared" si="57"/>
        <v>0</v>
      </c>
      <c r="T56" s="13">
        <f t="shared" si="57"/>
        <v>0</v>
      </c>
      <c r="U56" s="13">
        <f t="shared" si="57"/>
        <v>0</v>
      </c>
      <c r="V56" s="13">
        <f t="shared" si="57"/>
        <v>0</v>
      </c>
      <c r="W56" s="13">
        <f t="shared" si="27"/>
        <v>0</v>
      </c>
      <c r="X56" s="13">
        <f t="shared" si="58"/>
        <v>0</v>
      </c>
      <c r="Y56" s="13">
        <f t="shared" si="58"/>
        <v>0</v>
      </c>
      <c r="Z56" s="13">
        <f t="shared" si="58"/>
        <v>0</v>
      </c>
      <c r="AA56" s="13">
        <f t="shared" si="58"/>
        <v>0</v>
      </c>
      <c r="AB56" s="13">
        <f t="shared" si="58"/>
        <v>0</v>
      </c>
      <c r="AC56" s="13">
        <f t="shared" si="58"/>
        <v>0</v>
      </c>
      <c r="AD56" s="13"/>
      <c r="AE56" s="13">
        <f t="shared" si="29"/>
        <v>0</v>
      </c>
      <c r="AF56" s="13">
        <f t="shared" si="30"/>
        <v>0</v>
      </c>
      <c r="AG56" s="13">
        <f t="shared" si="31"/>
        <v>0</v>
      </c>
      <c r="AH56" s="13"/>
      <c r="AI56" s="13"/>
      <c r="AJ56" s="13"/>
      <c r="AK56" s="13">
        <f t="shared" si="59"/>
        <v>0</v>
      </c>
      <c r="AL56" s="13">
        <f t="shared" si="59"/>
        <v>0</v>
      </c>
      <c r="AM56" s="13">
        <f t="shared" si="59"/>
        <v>0</v>
      </c>
      <c r="AN56" s="13">
        <f t="shared" si="59"/>
        <v>0</v>
      </c>
      <c r="AO56" s="13">
        <f t="shared" si="59"/>
        <v>0</v>
      </c>
      <c r="AP56" s="13">
        <f t="shared" si="59"/>
        <v>0</v>
      </c>
      <c r="AQ56" s="13">
        <f t="shared" si="59"/>
        <v>0</v>
      </c>
      <c r="AR56" s="13">
        <f t="shared" si="59"/>
        <v>0</v>
      </c>
      <c r="AS56" s="3">
        <f t="shared" si="33"/>
        <v>0</v>
      </c>
      <c r="AT56" s="13">
        <f t="shared" si="34"/>
        <v>0</v>
      </c>
      <c r="AU56" s="13"/>
      <c r="AV56" s="13"/>
      <c r="AW56" s="13"/>
      <c r="AX56" s="13">
        <f t="shared" si="60"/>
        <v>0</v>
      </c>
      <c r="AY56" s="13">
        <f t="shared" si="60"/>
        <v>0</v>
      </c>
      <c r="AZ56" s="13">
        <f t="shared" si="60"/>
        <v>0</v>
      </c>
      <c r="BA56" s="13">
        <f t="shared" si="60"/>
        <v>0</v>
      </c>
      <c r="BB56" s="13">
        <f t="shared" si="60"/>
        <v>0</v>
      </c>
      <c r="BC56" s="13">
        <f t="shared" si="60"/>
        <v>0</v>
      </c>
      <c r="BD56" s="13">
        <f t="shared" si="60"/>
        <v>0</v>
      </c>
      <c r="BE56" s="3">
        <f t="shared" si="36"/>
        <v>0</v>
      </c>
      <c r="BF56" s="3"/>
      <c r="BG56" s="13">
        <f t="shared" si="37"/>
        <v>0</v>
      </c>
      <c r="BH56" s="13"/>
      <c r="BI56" s="13"/>
      <c r="BJ56" s="13">
        <f t="shared" si="61"/>
        <v>0</v>
      </c>
      <c r="BK56" s="13">
        <f t="shared" si="61"/>
        <v>0</v>
      </c>
      <c r="BL56" s="13">
        <f t="shared" si="61"/>
        <v>0</v>
      </c>
      <c r="BM56" s="13">
        <f t="shared" si="61"/>
        <v>0</v>
      </c>
      <c r="BN56" s="13">
        <f t="shared" si="61"/>
        <v>0</v>
      </c>
      <c r="BO56" s="13">
        <f t="shared" si="61"/>
        <v>0</v>
      </c>
      <c r="BP56" s="13">
        <f t="shared" si="61"/>
        <v>0</v>
      </c>
      <c r="BQ56" s="3">
        <f t="shared" si="39"/>
        <v>0</v>
      </c>
      <c r="BR56" s="13">
        <f t="shared" si="40"/>
        <v>0</v>
      </c>
      <c r="BS56" s="13">
        <f t="shared" si="40"/>
        <v>0</v>
      </c>
      <c r="BT56" s="13">
        <f t="shared" si="40"/>
        <v>0</v>
      </c>
      <c r="BU56" s="13"/>
      <c r="BV56" s="13"/>
      <c r="BW56" s="13"/>
      <c r="BX56" s="13"/>
      <c r="BY56" s="13"/>
      <c r="BZ56" s="13">
        <f t="shared" ref="BZ56:CJ56" si="66">BZ21*BZ$40</f>
        <v>0</v>
      </c>
      <c r="CA56" s="13">
        <f t="shared" si="66"/>
        <v>0</v>
      </c>
      <c r="CB56" s="13">
        <f t="shared" si="66"/>
        <v>0</v>
      </c>
      <c r="CC56" s="13">
        <f t="shared" si="66"/>
        <v>0</v>
      </c>
      <c r="CD56" s="13">
        <f t="shared" si="66"/>
        <v>0</v>
      </c>
      <c r="CE56" s="13">
        <f t="shared" si="66"/>
        <v>0</v>
      </c>
      <c r="CF56" s="13">
        <f t="shared" si="66"/>
        <v>15140639.999999998</v>
      </c>
      <c r="CG56" s="13">
        <f t="shared" si="66"/>
        <v>0</v>
      </c>
      <c r="CH56" s="13">
        <f t="shared" si="66"/>
        <v>0</v>
      </c>
      <c r="CI56" s="13">
        <f t="shared" si="66"/>
        <v>0</v>
      </c>
      <c r="CJ56" s="13">
        <f t="shared" si="66"/>
        <v>0</v>
      </c>
      <c r="CK56" s="13"/>
      <c r="CL56" s="13"/>
      <c r="CM56" s="13">
        <f t="shared" si="42"/>
        <v>0</v>
      </c>
      <c r="CN56" s="13"/>
      <c r="CO56" s="13"/>
      <c r="CP56" s="13">
        <f t="shared" si="63"/>
        <v>0</v>
      </c>
      <c r="CQ56" s="13">
        <f t="shared" si="63"/>
        <v>0</v>
      </c>
      <c r="CR56" s="13">
        <f t="shared" si="63"/>
        <v>0</v>
      </c>
      <c r="CS56" s="13">
        <f t="shared" si="63"/>
        <v>0</v>
      </c>
      <c r="CT56" s="13">
        <f t="shared" si="63"/>
        <v>0</v>
      </c>
      <c r="CU56" s="13">
        <f t="shared" si="63"/>
        <v>102628800</v>
      </c>
      <c r="CV56" s="13">
        <f t="shared" si="63"/>
        <v>0</v>
      </c>
      <c r="CW56" s="13"/>
      <c r="CX56" s="13">
        <f t="shared" si="44"/>
        <v>0</v>
      </c>
      <c r="CY56" s="13"/>
      <c r="CZ56" s="13"/>
      <c r="DA56" s="13">
        <f t="shared" si="45"/>
        <v>138095520</v>
      </c>
      <c r="DB56" s="9">
        <f t="shared" si="46"/>
        <v>0</v>
      </c>
    </row>
    <row r="57" spans="2:106" ht="14.15" hidden="1" customHeight="1">
      <c r="B57" s="10">
        <f t="shared" si="21"/>
        <v>45153</v>
      </c>
      <c r="C57" s="13">
        <f t="shared" si="22"/>
        <v>0</v>
      </c>
      <c r="D57" s="13"/>
      <c r="E57" s="13"/>
      <c r="F57" s="13"/>
      <c r="G57" s="13">
        <f t="shared" si="56"/>
        <v>0</v>
      </c>
      <c r="H57" s="13">
        <f t="shared" si="56"/>
        <v>0</v>
      </c>
      <c r="I57" s="13">
        <f t="shared" si="56"/>
        <v>0</v>
      </c>
      <c r="J57" s="13">
        <f t="shared" si="56"/>
        <v>0</v>
      </c>
      <c r="K57" s="13">
        <f t="shared" si="56"/>
        <v>0</v>
      </c>
      <c r="L57" s="13">
        <f t="shared" si="24"/>
        <v>0</v>
      </c>
      <c r="M57" s="13">
        <f t="shared" si="25"/>
        <v>0</v>
      </c>
      <c r="N57" s="13">
        <f t="shared" si="25"/>
        <v>0</v>
      </c>
      <c r="O57" s="13">
        <f t="shared" si="25"/>
        <v>0</v>
      </c>
      <c r="P57" s="13"/>
      <c r="Q57" s="13">
        <f t="shared" si="57"/>
        <v>0</v>
      </c>
      <c r="R57" s="13">
        <f t="shared" si="57"/>
        <v>0</v>
      </c>
      <c r="S57" s="13">
        <f t="shared" si="57"/>
        <v>0</v>
      </c>
      <c r="T57" s="13">
        <f t="shared" si="57"/>
        <v>0</v>
      </c>
      <c r="U57" s="13">
        <f t="shared" si="57"/>
        <v>0</v>
      </c>
      <c r="V57" s="13">
        <f t="shared" si="57"/>
        <v>0</v>
      </c>
      <c r="W57" s="13">
        <f t="shared" si="27"/>
        <v>0</v>
      </c>
      <c r="X57" s="13">
        <f t="shared" si="58"/>
        <v>0</v>
      </c>
      <c r="Y57" s="13">
        <f t="shared" si="58"/>
        <v>0</v>
      </c>
      <c r="Z57" s="13">
        <f t="shared" si="58"/>
        <v>0</v>
      </c>
      <c r="AA57" s="13">
        <f t="shared" si="58"/>
        <v>0</v>
      </c>
      <c r="AB57" s="13">
        <f t="shared" si="58"/>
        <v>0</v>
      </c>
      <c r="AC57" s="13">
        <f t="shared" si="58"/>
        <v>0</v>
      </c>
      <c r="AD57" s="13"/>
      <c r="AE57" s="13">
        <f t="shared" si="29"/>
        <v>0</v>
      </c>
      <c r="AF57" s="13">
        <f t="shared" si="30"/>
        <v>0</v>
      </c>
      <c r="AG57" s="13">
        <f t="shared" si="31"/>
        <v>0</v>
      </c>
      <c r="AH57" s="13"/>
      <c r="AI57" s="13"/>
      <c r="AJ57" s="13"/>
      <c r="AK57" s="13">
        <f t="shared" si="59"/>
        <v>0</v>
      </c>
      <c r="AL57" s="13">
        <f t="shared" si="59"/>
        <v>0</v>
      </c>
      <c r="AM57" s="13">
        <f t="shared" si="59"/>
        <v>0</v>
      </c>
      <c r="AN57" s="13">
        <f t="shared" si="59"/>
        <v>0</v>
      </c>
      <c r="AO57" s="13">
        <f t="shared" si="59"/>
        <v>0</v>
      </c>
      <c r="AP57" s="13">
        <f t="shared" si="59"/>
        <v>0</v>
      </c>
      <c r="AQ57" s="13">
        <f t="shared" si="59"/>
        <v>0</v>
      </c>
      <c r="AR57" s="13">
        <f t="shared" si="59"/>
        <v>0</v>
      </c>
      <c r="AS57" s="3">
        <f t="shared" si="33"/>
        <v>0</v>
      </c>
      <c r="AT57" s="13">
        <f t="shared" si="34"/>
        <v>0</v>
      </c>
      <c r="AU57" s="13"/>
      <c r="AV57" s="13"/>
      <c r="AW57" s="13"/>
      <c r="AX57" s="13">
        <f t="shared" si="60"/>
        <v>0</v>
      </c>
      <c r="AY57" s="13">
        <f t="shared" si="60"/>
        <v>0</v>
      </c>
      <c r="AZ57" s="13">
        <f t="shared" si="60"/>
        <v>0</v>
      </c>
      <c r="BA57" s="13">
        <f t="shared" si="60"/>
        <v>0</v>
      </c>
      <c r="BB57" s="13">
        <f t="shared" si="60"/>
        <v>0</v>
      </c>
      <c r="BC57" s="13">
        <f t="shared" si="60"/>
        <v>0</v>
      </c>
      <c r="BD57" s="13">
        <f t="shared" si="60"/>
        <v>0</v>
      </c>
      <c r="BE57" s="3">
        <f t="shared" si="36"/>
        <v>0</v>
      </c>
      <c r="BF57" s="3"/>
      <c r="BG57" s="13">
        <f t="shared" si="37"/>
        <v>0</v>
      </c>
      <c r="BH57" s="13"/>
      <c r="BI57" s="13"/>
      <c r="BJ57" s="13">
        <f t="shared" si="61"/>
        <v>0</v>
      </c>
      <c r="BK57" s="13">
        <f t="shared" si="61"/>
        <v>0</v>
      </c>
      <c r="BL57" s="13">
        <f t="shared" si="61"/>
        <v>0</v>
      </c>
      <c r="BM57" s="13">
        <f t="shared" si="61"/>
        <v>0</v>
      </c>
      <c r="BN57" s="13">
        <f t="shared" si="61"/>
        <v>0</v>
      </c>
      <c r="BO57" s="13">
        <f t="shared" si="61"/>
        <v>0</v>
      </c>
      <c r="BP57" s="13">
        <f t="shared" si="61"/>
        <v>0</v>
      </c>
      <c r="BQ57" s="3">
        <f t="shared" si="39"/>
        <v>0</v>
      </c>
      <c r="BR57" s="13">
        <f t="shared" si="40"/>
        <v>0</v>
      </c>
      <c r="BS57" s="13">
        <f t="shared" si="40"/>
        <v>0</v>
      </c>
      <c r="BT57" s="13">
        <f t="shared" si="40"/>
        <v>0</v>
      </c>
      <c r="BU57" s="13"/>
      <c r="BV57" s="13"/>
      <c r="BW57" s="13"/>
      <c r="BX57" s="13"/>
      <c r="BY57" s="13"/>
      <c r="BZ57" s="13">
        <f t="shared" ref="BZ57:CJ57" si="67">BZ22*BZ$40</f>
        <v>0</v>
      </c>
      <c r="CA57" s="13">
        <f t="shared" si="67"/>
        <v>0</v>
      </c>
      <c r="CB57" s="13">
        <f t="shared" si="67"/>
        <v>0</v>
      </c>
      <c r="CC57" s="13">
        <f t="shared" si="67"/>
        <v>0</v>
      </c>
      <c r="CD57" s="13">
        <f t="shared" si="67"/>
        <v>0</v>
      </c>
      <c r="CE57" s="13">
        <f t="shared" si="67"/>
        <v>0</v>
      </c>
      <c r="CF57" s="13">
        <f t="shared" si="67"/>
        <v>17720640</v>
      </c>
      <c r="CG57" s="13">
        <f t="shared" si="67"/>
        <v>0</v>
      </c>
      <c r="CH57" s="13">
        <f t="shared" si="67"/>
        <v>0</v>
      </c>
      <c r="CI57" s="13">
        <f t="shared" si="67"/>
        <v>0</v>
      </c>
      <c r="CJ57" s="13">
        <f t="shared" si="67"/>
        <v>0</v>
      </c>
      <c r="CK57" s="13"/>
      <c r="CL57" s="13"/>
      <c r="CM57" s="13">
        <f t="shared" si="42"/>
        <v>0</v>
      </c>
      <c r="CN57" s="13"/>
      <c r="CO57" s="13"/>
      <c r="CP57" s="13">
        <f t="shared" si="63"/>
        <v>0</v>
      </c>
      <c r="CQ57" s="13">
        <f t="shared" si="63"/>
        <v>0</v>
      </c>
      <c r="CR57" s="13">
        <f t="shared" si="63"/>
        <v>0</v>
      </c>
      <c r="CS57" s="13">
        <f t="shared" si="63"/>
        <v>0</v>
      </c>
      <c r="CT57" s="13">
        <f t="shared" si="63"/>
        <v>0</v>
      </c>
      <c r="CU57" s="13">
        <f t="shared" si="63"/>
        <v>39615840</v>
      </c>
      <c r="CV57" s="13">
        <f t="shared" si="63"/>
        <v>0</v>
      </c>
      <c r="CW57" s="13"/>
      <c r="CX57" s="13">
        <f t="shared" si="44"/>
        <v>0</v>
      </c>
      <c r="CY57" s="13"/>
      <c r="CZ57" s="13"/>
      <c r="DA57" s="13">
        <f t="shared" si="45"/>
        <v>133525919.99999999</v>
      </c>
      <c r="DB57" s="9">
        <f t="shared" si="46"/>
        <v>0</v>
      </c>
    </row>
    <row r="58" spans="2:106" ht="14.15" hidden="1" customHeight="1">
      <c r="B58" s="10">
        <f t="shared" si="21"/>
        <v>45154</v>
      </c>
      <c r="C58" s="13">
        <f t="shared" si="22"/>
        <v>0</v>
      </c>
      <c r="D58" s="13"/>
      <c r="E58" s="13"/>
      <c r="F58" s="13"/>
      <c r="G58" s="13">
        <f t="shared" si="56"/>
        <v>0</v>
      </c>
      <c r="H58" s="13">
        <f t="shared" si="56"/>
        <v>0</v>
      </c>
      <c r="I58" s="13">
        <f t="shared" si="56"/>
        <v>0</v>
      </c>
      <c r="J58" s="13">
        <f t="shared" si="56"/>
        <v>0</v>
      </c>
      <c r="K58" s="13">
        <f t="shared" si="56"/>
        <v>0</v>
      </c>
      <c r="L58" s="13">
        <f t="shared" si="24"/>
        <v>0</v>
      </c>
      <c r="M58" s="13">
        <f t="shared" si="25"/>
        <v>0</v>
      </c>
      <c r="N58" s="13">
        <f t="shared" si="25"/>
        <v>0</v>
      </c>
      <c r="O58" s="13">
        <f t="shared" si="25"/>
        <v>0</v>
      </c>
      <c r="P58" s="13"/>
      <c r="Q58" s="13">
        <f t="shared" si="57"/>
        <v>0</v>
      </c>
      <c r="R58" s="13">
        <f t="shared" si="57"/>
        <v>0</v>
      </c>
      <c r="S58" s="13">
        <f t="shared" si="57"/>
        <v>0</v>
      </c>
      <c r="T58" s="13">
        <f t="shared" si="57"/>
        <v>0</v>
      </c>
      <c r="U58" s="13">
        <f t="shared" si="57"/>
        <v>0</v>
      </c>
      <c r="V58" s="13">
        <f t="shared" si="57"/>
        <v>0</v>
      </c>
      <c r="W58" s="13">
        <f t="shared" si="27"/>
        <v>0</v>
      </c>
      <c r="X58" s="13">
        <f t="shared" si="58"/>
        <v>0</v>
      </c>
      <c r="Y58" s="13">
        <f t="shared" si="58"/>
        <v>0</v>
      </c>
      <c r="Z58" s="13">
        <f t="shared" si="58"/>
        <v>0</v>
      </c>
      <c r="AA58" s="13">
        <f t="shared" si="58"/>
        <v>0</v>
      </c>
      <c r="AB58" s="13">
        <f t="shared" si="58"/>
        <v>0</v>
      </c>
      <c r="AC58" s="13">
        <f t="shared" si="58"/>
        <v>0</v>
      </c>
      <c r="AD58" s="13"/>
      <c r="AE58" s="13">
        <f t="shared" si="29"/>
        <v>0</v>
      </c>
      <c r="AF58" s="13">
        <f t="shared" si="30"/>
        <v>0</v>
      </c>
      <c r="AG58" s="13">
        <f t="shared" si="31"/>
        <v>0</v>
      </c>
      <c r="AH58" s="13"/>
      <c r="AI58" s="13"/>
      <c r="AJ58" s="13"/>
      <c r="AK58" s="13">
        <f t="shared" si="59"/>
        <v>0</v>
      </c>
      <c r="AL58" s="13">
        <f t="shared" si="59"/>
        <v>0</v>
      </c>
      <c r="AM58" s="13">
        <f t="shared" si="59"/>
        <v>0</v>
      </c>
      <c r="AN58" s="13">
        <f t="shared" si="59"/>
        <v>0</v>
      </c>
      <c r="AO58" s="13">
        <f t="shared" si="59"/>
        <v>0</v>
      </c>
      <c r="AP58" s="13">
        <f t="shared" si="59"/>
        <v>0</v>
      </c>
      <c r="AQ58" s="13">
        <f t="shared" si="59"/>
        <v>0</v>
      </c>
      <c r="AR58" s="13">
        <f t="shared" si="59"/>
        <v>0</v>
      </c>
      <c r="AS58" s="3">
        <f t="shared" si="33"/>
        <v>0</v>
      </c>
      <c r="AT58" s="13">
        <f t="shared" si="34"/>
        <v>0</v>
      </c>
      <c r="AU58" s="13"/>
      <c r="AV58" s="13"/>
      <c r="AW58" s="13"/>
      <c r="AX58" s="13">
        <f t="shared" si="60"/>
        <v>0</v>
      </c>
      <c r="AY58" s="13">
        <f t="shared" si="60"/>
        <v>0</v>
      </c>
      <c r="AZ58" s="13">
        <f t="shared" si="60"/>
        <v>0</v>
      </c>
      <c r="BA58" s="13">
        <f t="shared" si="60"/>
        <v>0</v>
      </c>
      <c r="BB58" s="13">
        <f t="shared" si="60"/>
        <v>0</v>
      </c>
      <c r="BC58" s="13">
        <f t="shared" si="60"/>
        <v>0</v>
      </c>
      <c r="BD58" s="13">
        <f t="shared" si="60"/>
        <v>0</v>
      </c>
      <c r="BE58" s="3">
        <f t="shared" si="36"/>
        <v>0</v>
      </c>
      <c r="BF58" s="3"/>
      <c r="BG58" s="13">
        <f t="shared" si="37"/>
        <v>0</v>
      </c>
      <c r="BH58" s="13"/>
      <c r="BI58" s="13"/>
      <c r="BJ58" s="13">
        <f t="shared" si="61"/>
        <v>0</v>
      </c>
      <c r="BK58" s="13">
        <f t="shared" si="61"/>
        <v>0</v>
      </c>
      <c r="BL58" s="13">
        <f t="shared" si="61"/>
        <v>0</v>
      </c>
      <c r="BM58" s="13">
        <f t="shared" si="61"/>
        <v>0</v>
      </c>
      <c r="BN58" s="13">
        <f t="shared" si="61"/>
        <v>0</v>
      </c>
      <c r="BO58" s="13">
        <f t="shared" si="61"/>
        <v>0</v>
      </c>
      <c r="BP58" s="13">
        <f t="shared" si="61"/>
        <v>0</v>
      </c>
      <c r="BQ58" s="3">
        <f t="shared" si="39"/>
        <v>0</v>
      </c>
      <c r="BR58" s="13">
        <f t="shared" si="40"/>
        <v>0</v>
      </c>
      <c r="BS58" s="13">
        <f t="shared" si="40"/>
        <v>0</v>
      </c>
      <c r="BT58" s="13">
        <f t="shared" si="40"/>
        <v>0</v>
      </c>
      <c r="BU58" s="13"/>
      <c r="BV58" s="13"/>
      <c r="BW58" s="13"/>
      <c r="BX58" s="13"/>
      <c r="BY58" s="13"/>
      <c r="BZ58" s="13">
        <f t="shared" ref="BZ58:CJ58" si="68">BZ23*BZ$40</f>
        <v>0</v>
      </c>
      <c r="CA58" s="13">
        <f t="shared" si="68"/>
        <v>0</v>
      </c>
      <c r="CB58" s="13">
        <f t="shared" si="68"/>
        <v>0</v>
      </c>
      <c r="CC58" s="13">
        <f t="shared" si="68"/>
        <v>0</v>
      </c>
      <c r="CD58" s="13">
        <f t="shared" si="68"/>
        <v>0</v>
      </c>
      <c r="CE58" s="13">
        <f t="shared" si="68"/>
        <v>0</v>
      </c>
      <c r="CF58" s="13">
        <f t="shared" si="68"/>
        <v>14448960</v>
      </c>
      <c r="CG58" s="13">
        <f t="shared" si="68"/>
        <v>0</v>
      </c>
      <c r="CH58" s="13">
        <f t="shared" si="68"/>
        <v>0</v>
      </c>
      <c r="CI58" s="13">
        <f t="shared" si="68"/>
        <v>0</v>
      </c>
      <c r="CJ58" s="13">
        <f t="shared" si="68"/>
        <v>0</v>
      </c>
      <c r="CK58" s="13"/>
      <c r="CL58" s="13"/>
      <c r="CM58" s="13">
        <f t="shared" si="42"/>
        <v>0</v>
      </c>
      <c r="CN58" s="13"/>
      <c r="CO58" s="13"/>
      <c r="CP58" s="13">
        <f t="shared" si="63"/>
        <v>0</v>
      </c>
      <c r="CQ58" s="13">
        <f t="shared" si="63"/>
        <v>0</v>
      </c>
      <c r="CR58" s="13">
        <f t="shared" si="63"/>
        <v>0</v>
      </c>
      <c r="CS58" s="13">
        <f t="shared" si="63"/>
        <v>0</v>
      </c>
      <c r="CT58" s="13">
        <f t="shared" si="63"/>
        <v>0</v>
      </c>
      <c r="CU58" s="13">
        <f t="shared" si="63"/>
        <v>60286560</v>
      </c>
      <c r="CV58" s="13">
        <f t="shared" si="63"/>
        <v>0</v>
      </c>
      <c r="CW58" s="13"/>
      <c r="CX58" s="13">
        <f t="shared" si="44"/>
        <v>0</v>
      </c>
      <c r="CY58" s="13"/>
      <c r="CZ58" s="13"/>
      <c r="DA58" s="13">
        <f t="shared" si="45"/>
        <v>129820800</v>
      </c>
      <c r="DB58" s="9">
        <f t="shared" si="46"/>
        <v>0</v>
      </c>
    </row>
    <row r="59" spans="2:106" ht="14.15" hidden="1" customHeight="1">
      <c r="B59" s="10">
        <f t="shared" si="21"/>
        <v>45155</v>
      </c>
      <c r="C59" s="13">
        <f t="shared" si="22"/>
        <v>0</v>
      </c>
      <c r="D59" s="13"/>
      <c r="E59" s="13"/>
      <c r="F59" s="13"/>
      <c r="G59" s="13">
        <f t="shared" si="56"/>
        <v>0</v>
      </c>
      <c r="H59" s="13">
        <f t="shared" si="56"/>
        <v>0</v>
      </c>
      <c r="I59" s="13">
        <f t="shared" si="56"/>
        <v>0</v>
      </c>
      <c r="J59" s="13">
        <f t="shared" si="56"/>
        <v>0</v>
      </c>
      <c r="K59" s="13">
        <f t="shared" si="56"/>
        <v>0</v>
      </c>
      <c r="L59" s="13">
        <f t="shared" si="24"/>
        <v>0</v>
      </c>
      <c r="M59" s="13">
        <f t="shared" si="25"/>
        <v>0</v>
      </c>
      <c r="N59" s="13">
        <f t="shared" si="25"/>
        <v>0</v>
      </c>
      <c r="O59" s="13">
        <f t="shared" si="25"/>
        <v>0</v>
      </c>
      <c r="P59" s="13"/>
      <c r="Q59" s="13">
        <f t="shared" si="57"/>
        <v>0</v>
      </c>
      <c r="R59" s="13">
        <f t="shared" si="57"/>
        <v>0</v>
      </c>
      <c r="S59" s="13">
        <f t="shared" si="57"/>
        <v>0</v>
      </c>
      <c r="T59" s="13">
        <f t="shared" si="57"/>
        <v>0</v>
      </c>
      <c r="U59" s="13">
        <f t="shared" si="57"/>
        <v>0</v>
      </c>
      <c r="V59" s="13">
        <f t="shared" si="57"/>
        <v>0</v>
      </c>
      <c r="W59" s="13">
        <f t="shared" si="27"/>
        <v>0</v>
      </c>
      <c r="X59" s="13">
        <f t="shared" si="58"/>
        <v>0</v>
      </c>
      <c r="Y59" s="13">
        <f t="shared" si="58"/>
        <v>0</v>
      </c>
      <c r="Z59" s="13">
        <f t="shared" si="58"/>
        <v>0</v>
      </c>
      <c r="AA59" s="13">
        <f t="shared" si="58"/>
        <v>0</v>
      </c>
      <c r="AB59" s="13">
        <f t="shared" si="58"/>
        <v>0</v>
      </c>
      <c r="AC59" s="13">
        <f t="shared" si="58"/>
        <v>0</v>
      </c>
      <c r="AD59" s="13"/>
      <c r="AE59" s="13">
        <f t="shared" si="29"/>
        <v>0</v>
      </c>
      <c r="AF59" s="13">
        <f t="shared" si="30"/>
        <v>0</v>
      </c>
      <c r="AG59" s="13">
        <f t="shared" si="31"/>
        <v>0</v>
      </c>
      <c r="AH59" s="13"/>
      <c r="AI59" s="13"/>
      <c r="AJ59" s="13"/>
      <c r="AK59" s="13">
        <f t="shared" si="59"/>
        <v>0</v>
      </c>
      <c r="AL59" s="13">
        <f t="shared" si="59"/>
        <v>0</v>
      </c>
      <c r="AM59" s="13">
        <f t="shared" si="59"/>
        <v>0</v>
      </c>
      <c r="AN59" s="13">
        <f t="shared" si="59"/>
        <v>0</v>
      </c>
      <c r="AO59" s="13">
        <f t="shared" si="59"/>
        <v>0</v>
      </c>
      <c r="AP59" s="13">
        <f t="shared" si="59"/>
        <v>0</v>
      </c>
      <c r="AQ59" s="13">
        <f t="shared" si="59"/>
        <v>0</v>
      </c>
      <c r="AR59" s="13">
        <f t="shared" si="59"/>
        <v>0</v>
      </c>
      <c r="AS59" s="3">
        <f t="shared" si="33"/>
        <v>0</v>
      </c>
      <c r="AT59" s="13">
        <f t="shared" si="34"/>
        <v>0</v>
      </c>
      <c r="AU59" s="13"/>
      <c r="AV59" s="13"/>
      <c r="AW59" s="13"/>
      <c r="AX59" s="13">
        <f t="shared" si="60"/>
        <v>0</v>
      </c>
      <c r="AY59" s="13">
        <f t="shared" si="60"/>
        <v>0</v>
      </c>
      <c r="AZ59" s="13">
        <f t="shared" si="60"/>
        <v>0</v>
      </c>
      <c r="BA59" s="13">
        <f t="shared" si="60"/>
        <v>0</v>
      </c>
      <c r="BB59" s="13">
        <f t="shared" si="60"/>
        <v>0</v>
      </c>
      <c r="BC59" s="13">
        <f t="shared" si="60"/>
        <v>0</v>
      </c>
      <c r="BD59" s="13">
        <f t="shared" si="60"/>
        <v>0</v>
      </c>
      <c r="BE59" s="3">
        <f t="shared" si="36"/>
        <v>0</v>
      </c>
      <c r="BF59" s="3"/>
      <c r="BG59" s="13">
        <f t="shared" si="37"/>
        <v>0</v>
      </c>
      <c r="BH59" s="13"/>
      <c r="BI59" s="13"/>
      <c r="BJ59" s="13">
        <f t="shared" si="61"/>
        <v>0</v>
      </c>
      <c r="BK59" s="13">
        <f t="shared" si="61"/>
        <v>0</v>
      </c>
      <c r="BL59" s="13">
        <f t="shared" si="61"/>
        <v>0</v>
      </c>
      <c r="BM59" s="13">
        <f t="shared" si="61"/>
        <v>0</v>
      </c>
      <c r="BN59" s="13">
        <f t="shared" si="61"/>
        <v>0</v>
      </c>
      <c r="BO59" s="13">
        <f t="shared" si="61"/>
        <v>0</v>
      </c>
      <c r="BP59" s="13">
        <f t="shared" si="61"/>
        <v>0</v>
      </c>
      <c r="BQ59" s="3">
        <f t="shared" si="39"/>
        <v>0</v>
      </c>
      <c r="BR59" s="13">
        <f t="shared" si="40"/>
        <v>0</v>
      </c>
      <c r="BS59" s="13">
        <f t="shared" si="40"/>
        <v>0</v>
      </c>
      <c r="BT59" s="13">
        <f t="shared" si="40"/>
        <v>0</v>
      </c>
      <c r="BU59" s="13"/>
      <c r="BV59" s="13"/>
      <c r="BW59" s="13"/>
      <c r="BX59" s="13"/>
      <c r="BY59" s="13"/>
      <c r="BZ59" s="13">
        <f t="shared" ref="BZ59:CJ59" si="69">BZ24*BZ$40</f>
        <v>0</v>
      </c>
      <c r="CA59" s="13">
        <f t="shared" si="69"/>
        <v>0</v>
      </c>
      <c r="CB59" s="13">
        <f t="shared" si="69"/>
        <v>0</v>
      </c>
      <c r="CC59" s="13">
        <f t="shared" si="69"/>
        <v>0</v>
      </c>
      <c r="CD59" s="13">
        <f t="shared" si="69"/>
        <v>0</v>
      </c>
      <c r="CE59" s="13">
        <f t="shared" si="69"/>
        <v>0</v>
      </c>
      <c r="CF59" s="13">
        <f t="shared" si="69"/>
        <v>0</v>
      </c>
      <c r="CG59" s="13">
        <f t="shared" si="69"/>
        <v>0</v>
      </c>
      <c r="CH59" s="13">
        <f t="shared" si="69"/>
        <v>0</v>
      </c>
      <c r="CI59" s="13">
        <f t="shared" si="69"/>
        <v>0</v>
      </c>
      <c r="CJ59" s="13">
        <f t="shared" si="69"/>
        <v>0</v>
      </c>
      <c r="CK59" s="13"/>
      <c r="CL59" s="13"/>
      <c r="CM59" s="13">
        <f t="shared" si="42"/>
        <v>0</v>
      </c>
      <c r="CN59" s="13"/>
      <c r="CO59" s="13"/>
      <c r="CP59" s="13">
        <f t="shared" si="63"/>
        <v>0</v>
      </c>
      <c r="CQ59" s="13">
        <f t="shared" si="63"/>
        <v>0</v>
      </c>
      <c r="CR59" s="13">
        <f t="shared" si="63"/>
        <v>0</v>
      </c>
      <c r="CS59" s="13">
        <f t="shared" si="63"/>
        <v>0</v>
      </c>
      <c r="CT59" s="13">
        <f t="shared" si="63"/>
        <v>0</v>
      </c>
      <c r="CU59" s="13">
        <f t="shared" si="63"/>
        <v>0</v>
      </c>
      <c r="CV59" s="13">
        <f t="shared" si="63"/>
        <v>0</v>
      </c>
      <c r="CW59" s="13"/>
      <c r="CX59" s="13">
        <f t="shared" si="44"/>
        <v>0</v>
      </c>
      <c r="CY59" s="13"/>
      <c r="CZ59" s="13"/>
      <c r="DA59" s="13">
        <f t="shared" si="45"/>
        <v>0</v>
      </c>
      <c r="DB59" s="9">
        <f t="shared" si="46"/>
        <v>0</v>
      </c>
    </row>
    <row r="60" spans="2:106" ht="14.15" hidden="1" customHeight="1">
      <c r="B60" s="10">
        <f t="shared" si="21"/>
        <v>45156</v>
      </c>
      <c r="C60" s="13">
        <f t="shared" si="22"/>
        <v>0</v>
      </c>
      <c r="D60" s="13"/>
      <c r="E60" s="13"/>
      <c r="F60" s="13"/>
      <c r="G60" s="13">
        <f t="shared" si="56"/>
        <v>0</v>
      </c>
      <c r="H60" s="13">
        <f t="shared" si="56"/>
        <v>0</v>
      </c>
      <c r="I60" s="13">
        <f t="shared" si="56"/>
        <v>0</v>
      </c>
      <c r="J60" s="13">
        <f t="shared" si="56"/>
        <v>0</v>
      </c>
      <c r="K60" s="13">
        <f t="shared" si="56"/>
        <v>0</v>
      </c>
      <c r="L60" s="13">
        <f t="shared" si="24"/>
        <v>0</v>
      </c>
      <c r="M60" s="13">
        <f t="shared" si="25"/>
        <v>0</v>
      </c>
      <c r="N60" s="13">
        <f t="shared" si="25"/>
        <v>0</v>
      </c>
      <c r="O60" s="13">
        <f t="shared" si="25"/>
        <v>0</v>
      </c>
      <c r="P60" s="13"/>
      <c r="Q60" s="13">
        <f t="shared" si="57"/>
        <v>0</v>
      </c>
      <c r="R60" s="13">
        <f t="shared" si="57"/>
        <v>0</v>
      </c>
      <c r="S60" s="13">
        <f t="shared" si="57"/>
        <v>0</v>
      </c>
      <c r="T60" s="13">
        <f t="shared" si="57"/>
        <v>0</v>
      </c>
      <c r="U60" s="13">
        <f t="shared" si="57"/>
        <v>0</v>
      </c>
      <c r="V60" s="13">
        <f t="shared" si="57"/>
        <v>0</v>
      </c>
      <c r="W60" s="13">
        <f t="shared" si="27"/>
        <v>0</v>
      </c>
      <c r="X60" s="13">
        <f t="shared" si="58"/>
        <v>0</v>
      </c>
      <c r="Y60" s="13">
        <f t="shared" si="58"/>
        <v>0</v>
      </c>
      <c r="Z60" s="13">
        <f t="shared" si="58"/>
        <v>0</v>
      </c>
      <c r="AA60" s="13">
        <f t="shared" si="58"/>
        <v>0</v>
      </c>
      <c r="AB60" s="13">
        <f t="shared" si="58"/>
        <v>0</v>
      </c>
      <c r="AC60" s="13">
        <f t="shared" si="58"/>
        <v>0</v>
      </c>
      <c r="AD60" s="13"/>
      <c r="AE60" s="13">
        <f t="shared" si="29"/>
        <v>0</v>
      </c>
      <c r="AF60" s="13">
        <f t="shared" si="30"/>
        <v>0</v>
      </c>
      <c r="AG60" s="13">
        <f t="shared" si="31"/>
        <v>0</v>
      </c>
      <c r="AH60" s="13"/>
      <c r="AI60" s="13"/>
      <c r="AJ60" s="13"/>
      <c r="AK60" s="13">
        <f t="shared" si="59"/>
        <v>0</v>
      </c>
      <c r="AL60" s="13">
        <f t="shared" si="59"/>
        <v>0</v>
      </c>
      <c r="AM60" s="13">
        <f t="shared" si="59"/>
        <v>0</v>
      </c>
      <c r="AN60" s="13">
        <f t="shared" si="59"/>
        <v>0</v>
      </c>
      <c r="AO60" s="13">
        <f t="shared" si="59"/>
        <v>0</v>
      </c>
      <c r="AP60" s="13">
        <f t="shared" si="59"/>
        <v>0</v>
      </c>
      <c r="AQ60" s="13">
        <f t="shared" si="59"/>
        <v>0</v>
      </c>
      <c r="AR60" s="13">
        <f t="shared" si="59"/>
        <v>0</v>
      </c>
      <c r="AS60" s="3">
        <f t="shared" si="33"/>
        <v>0</v>
      </c>
      <c r="AT60" s="13">
        <f t="shared" si="34"/>
        <v>0</v>
      </c>
      <c r="AU60" s="13"/>
      <c r="AV60" s="13"/>
      <c r="AW60" s="13"/>
      <c r="AX60" s="13">
        <f t="shared" si="60"/>
        <v>0</v>
      </c>
      <c r="AY60" s="13">
        <f t="shared" si="60"/>
        <v>0</v>
      </c>
      <c r="AZ60" s="13">
        <f t="shared" si="60"/>
        <v>0</v>
      </c>
      <c r="BA60" s="13">
        <f t="shared" si="60"/>
        <v>0</v>
      </c>
      <c r="BB60" s="13">
        <f t="shared" si="60"/>
        <v>0</v>
      </c>
      <c r="BC60" s="13">
        <f t="shared" si="60"/>
        <v>0</v>
      </c>
      <c r="BD60" s="13">
        <f t="shared" si="60"/>
        <v>0</v>
      </c>
      <c r="BE60" s="3">
        <f t="shared" si="36"/>
        <v>0</v>
      </c>
      <c r="BF60" s="3"/>
      <c r="BG60" s="13">
        <f t="shared" si="37"/>
        <v>0</v>
      </c>
      <c r="BH60" s="13"/>
      <c r="BI60" s="13"/>
      <c r="BJ60" s="13">
        <f t="shared" si="61"/>
        <v>0</v>
      </c>
      <c r="BK60" s="13">
        <f t="shared" si="61"/>
        <v>0</v>
      </c>
      <c r="BL60" s="13">
        <f t="shared" si="61"/>
        <v>0</v>
      </c>
      <c r="BM60" s="13">
        <f t="shared" si="61"/>
        <v>0</v>
      </c>
      <c r="BN60" s="13">
        <f t="shared" si="61"/>
        <v>0</v>
      </c>
      <c r="BO60" s="13">
        <f t="shared" si="61"/>
        <v>0</v>
      </c>
      <c r="BP60" s="13">
        <f t="shared" si="61"/>
        <v>0</v>
      </c>
      <c r="BQ60" s="3">
        <f t="shared" si="39"/>
        <v>0</v>
      </c>
      <c r="BR60" s="13">
        <f t="shared" si="40"/>
        <v>0</v>
      </c>
      <c r="BS60" s="13">
        <f t="shared" si="40"/>
        <v>0</v>
      </c>
      <c r="BT60" s="13">
        <f t="shared" si="40"/>
        <v>0</v>
      </c>
      <c r="BU60" s="13"/>
      <c r="BV60" s="13"/>
      <c r="BW60" s="13"/>
      <c r="BX60" s="13"/>
      <c r="BY60" s="13"/>
      <c r="BZ60" s="13">
        <f t="shared" ref="BZ60:CJ60" si="70">BZ25*BZ$40</f>
        <v>0</v>
      </c>
      <c r="CA60" s="13">
        <f t="shared" si="70"/>
        <v>0</v>
      </c>
      <c r="CB60" s="13">
        <f t="shared" si="70"/>
        <v>0</v>
      </c>
      <c r="CC60" s="13">
        <f t="shared" si="70"/>
        <v>0</v>
      </c>
      <c r="CD60" s="13">
        <f t="shared" si="70"/>
        <v>0</v>
      </c>
      <c r="CE60" s="13">
        <f t="shared" si="70"/>
        <v>0</v>
      </c>
      <c r="CF60" s="13">
        <f t="shared" si="70"/>
        <v>11856479.999999998</v>
      </c>
      <c r="CG60" s="13">
        <f t="shared" si="70"/>
        <v>0</v>
      </c>
      <c r="CH60" s="13">
        <f t="shared" si="70"/>
        <v>0</v>
      </c>
      <c r="CI60" s="13">
        <f t="shared" si="70"/>
        <v>0</v>
      </c>
      <c r="CJ60" s="13">
        <f t="shared" si="70"/>
        <v>0</v>
      </c>
      <c r="CK60" s="13"/>
      <c r="CL60" s="13"/>
      <c r="CM60" s="13">
        <f t="shared" si="42"/>
        <v>0</v>
      </c>
      <c r="CN60" s="13"/>
      <c r="CO60" s="13"/>
      <c r="CP60" s="13">
        <f t="shared" si="63"/>
        <v>0</v>
      </c>
      <c r="CQ60" s="13">
        <f t="shared" si="63"/>
        <v>0</v>
      </c>
      <c r="CR60" s="13">
        <f t="shared" si="63"/>
        <v>0</v>
      </c>
      <c r="CS60" s="13">
        <f t="shared" si="63"/>
        <v>0</v>
      </c>
      <c r="CT60" s="13">
        <f t="shared" si="63"/>
        <v>0</v>
      </c>
      <c r="CU60" s="13">
        <f t="shared" si="63"/>
        <v>47716320.000000007</v>
      </c>
      <c r="CV60" s="13">
        <f t="shared" si="63"/>
        <v>0</v>
      </c>
      <c r="CW60" s="13"/>
      <c r="CX60" s="13">
        <f t="shared" si="44"/>
        <v>0</v>
      </c>
      <c r="CY60" s="13"/>
      <c r="CZ60" s="13"/>
      <c r="DA60" s="13">
        <f t="shared" si="45"/>
        <v>84453600</v>
      </c>
      <c r="DB60" s="9">
        <f t="shared" si="46"/>
        <v>0</v>
      </c>
    </row>
    <row r="61" spans="2:106" ht="14.15" hidden="1" customHeight="1">
      <c r="B61" s="10">
        <f t="shared" si="21"/>
        <v>45157</v>
      </c>
      <c r="C61" s="13">
        <f t="shared" si="22"/>
        <v>0</v>
      </c>
      <c r="D61" s="13"/>
      <c r="E61" s="13"/>
      <c r="F61" s="13"/>
      <c r="G61" s="13">
        <f t="shared" si="56"/>
        <v>0</v>
      </c>
      <c r="H61" s="13">
        <f t="shared" si="56"/>
        <v>0</v>
      </c>
      <c r="I61" s="13">
        <f t="shared" si="56"/>
        <v>0</v>
      </c>
      <c r="J61" s="13">
        <f t="shared" si="56"/>
        <v>0</v>
      </c>
      <c r="K61" s="13">
        <f t="shared" si="56"/>
        <v>0</v>
      </c>
      <c r="L61" s="13">
        <f t="shared" si="24"/>
        <v>0</v>
      </c>
      <c r="M61" s="13">
        <f t="shared" si="25"/>
        <v>0</v>
      </c>
      <c r="N61" s="13">
        <f t="shared" si="25"/>
        <v>0</v>
      </c>
      <c r="O61" s="13">
        <f t="shared" si="25"/>
        <v>0</v>
      </c>
      <c r="P61" s="13"/>
      <c r="Q61" s="13">
        <f t="shared" si="57"/>
        <v>0</v>
      </c>
      <c r="R61" s="13">
        <f t="shared" si="57"/>
        <v>0</v>
      </c>
      <c r="S61" s="13">
        <f t="shared" si="57"/>
        <v>0</v>
      </c>
      <c r="T61" s="13">
        <f t="shared" si="57"/>
        <v>0</v>
      </c>
      <c r="U61" s="13">
        <f t="shared" si="57"/>
        <v>0</v>
      </c>
      <c r="V61" s="13">
        <f t="shared" si="57"/>
        <v>0</v>
      </c>
      <c r="W61" s="13">
        <f t="shared" si="27"/>
        <v>0</v>
      </c>
      <c r="X61" s="13">
        <f t="shared" si="58"/>
        <v>0</v>
      </c>
      <c r="Y61" s="13">
        <f t="shared" si="58"/>
        <v>0</v>
      </c>
      <c r="Z61" s="13">
        <f t="shared" si="58"/>
        <v>0</v>
      </c>
      <c r="AA61" s="13">
        <f t="shared" si="58"/>
        <v>0</v>
      </c>
      <c r="AB61" s="13">
        <f t="shared" si="58"/>
        <v>0</v>
      </c>
      <c r="AC61" s="13">
        <f t="shared" si="58"/>
        <v>0</v>
      </c>
      <c r="AD61" s="13"/>
      <c r="AE61" s="13">
        <f t="shared" si="29"/>
        <v>0</v>
      </c>
      <c r="AF61" s="13">
        <f t="shared" si="30"/>
        <v>0</v>
      </c>
      <c r="AG61" s="13">
        <f t="shared" si="31"/>
        <v>0</v>
      </c>
      <c r="AH61" s="13"/>
      <c r="AI61" s="13"/>
      <c r="AJ61" s="13"/>
      <c r="AK61" s="13">
        <f t="shared" si="59"/>
        <v>0</v>
      </c>
      <c r="AL61" s="13">
        <f t="shared" si="59"/>
        <v>0</v>
      </c>
      <c r="AM61" s="13">
        <f t="shared" si="59"/>
        <v>0</v>
      </c>
      <c r="AN61" s="13">
        <f t="shared" si="59"/>
        <v>0</v>
      </c>
      <c r="AO61" s="13">
        <f t="shared" si="59"/>
        <v>0</v>
      </c>
      <c r="AP61" s="13">
        <f t="shared" si="59"/>
        <v>0</v>
      </c>
      <c r="AQ61" s="13">
        <f t="shared" si="59"/>
        <v>0</v>
      </c>
      <c r="AR61" s="13">
        <f t="shared" si="59"/>
        <v>0</v>
      </c>
      <c r="AS61" s="3">
        <f t="shared" si="33"/>
        <v>0</v>
      </c>
      <c r="AT61" s="13">
        <f t="shared" si="34"/>
        <v>0</v>
      </c>
      <c r="AU61" s="13"/>
      <c r="AV61" s="13"/>
      <c r="AW61" s="13"/>
      <c r="AX61" s="13">
        <f t="shared" si="60"/>
        <v>0</v>
      </c>
      <c r="AY61" s="13">
        <f t="shared" si="60"/>
        <v>0</v>
      </c>
      <c r="AZ61" s="13">
        <f t="shared" si="60"/>
        <v>0</v>
      </c>
      <c r="BA61" s="13">
        <f t="shared" si="60"/>
        <v>0</v>
      </c>
      <c r="BB61" s="13">
        <f t="shared" si="60"/>
        <v>0</v>
      </c>
      <c r="BC61" s="13">
        <f t="shared" si="60"/>
        <v>0</v>
      </c>
      <c r="BD61" s="13">
        <f t="shared" si="60"/>
        <v>0</v>
      </c>
      <c r="BE61" s="3">
        <f t="shared" si="36"/>
        <v>0</v>
      </c>
      <c r="BF61" s="3"/>
      <c r="BG61" s="13">
        <f t="shared" si="37"/>
        <v>0</v>
      </c>
      <c r="BH61" s="13"/>
      <c r="BI61" s="13"/>
      <c r="BJ61" s="13">
        <f t="shared" si="61"/>
        <v>0</v>
      </c>
      <c r="BK61" s="13">
        <f t="shared" si="61"/>
        <v>0</v>
      </c>
      <c r="BL61" s="13">
        <f t="shared" si="61"/>
        <v>0</v>
      </c>
      <c r="BM61" s="13">
        <f t="shared" si="61"/>
        <v>0</v>
      </c>
      <c r="BN61" s="13">
        <f t="shared" si="61"/>
        <v>0</v>
      </c>
      <c r="BO61" s="13">
        <f t="shared" si="61"/>
        <v>0</v>
      </c>
      <c r="BP61" s="13">
        <f t="shared" si="61"/>
        <v>0</v>
      </c>
      <c r="BQ61" s="3">
        <f t="shared" si="39"/>
        <v>0</v>
      </c>
      <c r="BR61" s="13">
        <f t="shared" si="40"/>
        <v>0</v>
      </c>
      <c r="BS61" s="13">
        <f t="shared" si="40"/>
        <v>0</v>
      </c>
      <c r="BT61" s="13">
        <f t="shared" si="40"/>
        <v>0</v>
      </c>
      <c r="BU61" s="13"/>
      <c r="BV61" s="13"/>
      <c r="BW61" s="13"/>
      <c r="BX61" s="13"/>
      <c r="BY61" s="13"/>
      <c r="BZ61" s="13">
        <f t="shared" ref="BZ61:CJ61" si="71">BZ26*BZ$40</f>
        <v>0</v>
      </c>
      <c r="CA61" s="13">
        <f t="shared" si="71"/>
        <v>0</v>
      </c>
      <c r="CB61" s="13">
        <f t="shared" si="71"/>
        <v>0</v>
      </c>
      <c r="CC61" s="13">
        <f t="shared" si="71"/>
        <v>0</v>
      </c>
      <c r="CD61" s="13">
        <f t="shared" si="71"/>
        <v>0</v>
      </c>
      <c r="CE61" s="13">
        <f t="shared" si="71"/>
        <v>0</v>
      </c>
      <c r="CF61" s="13">
        <f t="shared" si="71"/>
        <v>11615040</v>
      </c>
      <c r="CG61" s="13">
        <f t="shared" si="71"/>
        <v>0</v>
      </c>
      <c r="CH61" s="13">
        <f t="shared" si="71"/>
        <v>0</v>
      </c>
      <c r="CI61" s="13">
        <f t="shared" si="71"/>
        <v>0</v>
      </c>
      <c r="CJ61" s="13">
        <f t="shared" si="71"/>
        <v>0</v>
      </c>
      <c r="CK61" s="13"/>
      <c r="CL61" s="13"/>
      <c r="CM61" s="13">
        <f t="shared" si="42"/>
        <v>0</v>
      </c>
      <c r="CN61" s="13"/>
      <c r="CO61" s="13"/>
      <c r="CP61" s="13">
        <f t="shared" si="63"/>
        <v>0</v>
      </c>
      <c r="CQ61" s="13">
        <f t="shared" si="63"/>
        <v>0</v>
      </c>
      <c r="CR61" s="13">
        <f t="shared" si="63"/>
        <v>0</v>
      </c>
      <c r="CS61" s="13">
        <f t="shared" si="63"/>
        <v>0</v>
      </c>
      <c r="CT61" s="13">
        <f t="shared" si="63"/>
        <v>0</v>
      </c>
      <c r="CU61" s="13">
        <f t="shared" si="63"/>
        <v>139770240</v>
      </c>
      <c r="CV61" s="13">
        <f t="shared" si="63"/>
        <v>0</v>
      </c>
      <c r="CW61" s="13"/>
      <c r="CX61" s="13">
        <f t="shared" si="44"/>
        <v>0</v>
      </c>
      <c r="CY61" s="13"/>
      <c r="CZ61" s="13"/>
      <c r="DA61" s="13">
        <f t="shared" si="45"/>
        <v>166510080</v>
      </c>
      <c r="DB61" s="9">
        <f t="shared" si="46"/>
        <v>0</v>
      </c>
    </row>
    <row r="62" spans="2:106" ht="14.15" hidden="1" customHeight="1">
      <c r="B62" s="10">
        <f t="shared" si="21"/>
        <v>45158</v>
      </c>
      <c r="C62" s="13">
        <f t="shared" si="22"/>
        <v>0</v>
      </c>
      <c r="D62" s="13"/>
      <c r="E62" s="13"/>
      <c r="F62" s="13"/>
      <c r="G62" s="13">
        <f t="shared" si="56"/>
        <v>0</v>
      </c>
      <c r="H62" s="13">
        <f t="shared" si="56"/>
        <v>0</v>
      </c>
      <c r="I62" s="13">
        <f t="shared" si="56"/>
        <v>0</v>
      </c>
      <c r="J62" s="13">
        <f t="shared" si="56"/>
        <v>0</v>
      </c>
      <c r="K62" s="13">
        <f t="shared" si="56"/>
        <v>0</v>
      </c>
      <c r="L62" s="13">
        <f t="shared" si="24"/>
        <v>0</v>
      </c>
      <c r="M62" s="13">
        <f t="shared" si="25"/>
        <v>0</v>
      </c>
      <c r="N62" s="13">
        <f t="shared" si="25"/>
        <v>0</v>
      </c>
      <c r="O62" s="13">
        <f t="shared" si="25"/>
        <v>0</v>
      </c>
      <c r="P62" s="13"/>
      <c r="Q62" s="13">
        <f t="shared" si="57"/>
        <v>0</v>
      </c>
      <c r="R62" s="13">
        <f t="shared" si="57"/>
        <v>0</v>
      </c>
      <c r="S62" s="13">
        <f t="shared" si="57"/>
        <v>0</v>
      </c>
      <c r="T62" s="13">
        <f t="shared" si="57"/>
        <v>0</v>
      </c>
      <c r="U62" s="13">
        <f t="shared" si="57"/>
        <v>0</v>
      </c>
      <c r="V62" s="13">
        <f t="shared" si="57"/>
        <v>0</v>
      </c>
      <c r="W62" s="13">
        <f t="shared" si="27"/>
        <v>0</v>
      </c>
      <c r="X62" s="13">
        <f t="shared" si="58"/>
        <v>0</v>
      </c>
      <c r="Y62" s="13">
        <f t="shared" si="58"/>
        <v>0</v>
      </c>
      <c r="Z62" s="13">
        <f t="shared" si="58"/>
        <v>0</v>
      </c>
      <c r="AA62" s="13">
        <f t="shared" si="58"/>
        <v>0</v>
      </c>
      <c r="AB62" s="13">
        <f t="shared" si="58"/>
        <v>0</v>
      </c>
      <c r="AC62" s="13">
        <f t="shared" si="58"/>
        <v>0</v>
      </c>
      <c r="AD62" s="13"/>
      <c r="AE62" s="13">
        <f t="shared" si="29"/>
        <v>0</v>
      </c>
      <c r="AF62" s="13">
        <f t="shared" si="30"/>
        <v>0</v>
      </c>
      <c r="AG62" s="13">
        <f t="shared" si="31"/>
        <v>0</v>
      </c>
      <c r="AH62" s="13"/>
      <c r="AI62" s="13"/>
      <c r="AJ62" s="13"/>
      <c r="AK62" s="13">
        <f t="shared" si="59"/>
        <v>0</v>
      </c>
      <c r="AL62" s="13">
        <f t="shared" si="59"/>
        <v>0</v>
      </c>
      <c r="AM62" s="13">
        <f t="shared" si="59"/>
        <v>0</v>
      </c>
      <c r="AN62" s="13">
        <f t="shared" si="59"/>
        <v>0</v>
      </c>
      <c r="AO62" s="13">
        <f t="shared" si="59"/>
        <v>0</v>
      </c>
      <c r="AP62" s="13">
        <f t="shared" si="59"/>
        <v>0</v>
      </c>
      <c r="AQ62" s="13">
        <f t="shared" si="59"/>
        <v>0</v>
      </c>
      <c r="AR62" s="13">
        <f t="shared" si="59"/>
        <v>0</v>
      </c>
      <c r="AS62" s="3">
        <f t="shared" si="33"/>
        <v>0</v>
      </c>
      <c r="AT62" s="13">
        <f t="shared" si="34"/>
        <v>0</v>
      </c>
      <c r="AU62" s="13"/>
      <c r="AV62" s="13"/>
      <c r="AW62" s="13"/>
      <c r="AX62" s="13">
        <f t="shared" si="60"/>
        <v>0</v>
      </c>
      <c r="AY62" s="13">
        <f t="shared" si="60"/>
        <v>0</v>
      </c>
      <c r="AZ62" s="13">
        <f t="shared" si="60"/>
        <v>0</v>
      </c>
      <c r="BA62" s="13">
        <f t="shared" si="60"/>
        <v>0</v>
      </c>
      <c r="BB62" s="13">
        <f t="shared" si="60"/>
        <v>0</v>
      </c>
      <c r="BC62" s="13">
        <f t="shared" si="60"/>
        <v>0</v>
      </c>
      <c r="BD62" s="13">
        <f t="shared" si="60"/>
        <v>0</v>
      </c>
      <c r="BE62" s="3">
        <f t="shared" si="36"/>
        <v>0</v>
      </c>
      <c r="BF62" s="3"/>
      <c r="BG62" s="13">
        <f t="shared" si="37"/>
        <v>0</v>
      </c>
      <c r="BH62" s="13"/>
      <c r="BI62" s="13"/>
      <c r="BJ62" s="13">
        <f t="shared" si="61"/>
        <v>0</v>
      </c>
      <c r="BK62" s="13">
        <f t="shared" si="61"/>
        <v>0</v>
      </c>
      <c r="BL62" s="13">
        <f t="shared" si="61"/>
        <v>0</v>
      </c>
      <c r="BM62" s="13">
        <f t="shared" si="61"/>
        <v>0</v>
      </c>
      <c r="BN62" s="13">
        <f t="shared" si="61"/>
        <v>0</v>
      </c>
      <c r="BO62" s="13">
        <f t="shared" si="61"/>
        <v>0</v>
      </c>
      <c r="BP62" s="13">
        <f t="shared" si="61"/>
        <v>0</v>
      </c>
      <c r="BQ62" s="3">
        <f t="shared" si="39"/>
        <v>0</v>
      </c>
      <c r="BR62" s="13">
        <f t="shared" si="40"/>
        <v>0</v>
      </c>
      <c r="BS62" s="13">
        <f t="shared" si="40"/>
        <v>0</v>
      </c>
      <c r="BT62" s="13">
        <f t="shared" si="40"/>
        <v>0</v>
      </c>
      <c r="BU62" s="13"/>
      <c r="BV62" s="13"/>
      <c r="BW62" s="13"/>
      <c r="BX62" s="13"/>
      <c r="BY62" s="13"/>
      <c r="BZ62" s="13">
        <f t="shared" ref="BZ62:CJ62" si="72">BZ27*BZ$40</f>
        <v>0</v>
      </c>
      <c r="CA62" s="13">
        <f t="shared" si="72"/>
        <v>0</v>
      </c>
      <c r="CB62" s="13">
        <f t="shared" si="72"/>
        <v>0</v>
      </c>
      <c r="CC62" s="13">
        <f t="shared" si="72"/>
        <v>0</v>
      </c>
      <c r="CD62" s="13">
        <f t="shared" si="72"/>
        <v>0</v>
      </c>
      <c r="CE62" s="13">
        <f t="shared" si="72"/>
        <v>0</v>
      </c>
      <c r="CF62" s="13">
        <f t="shared" si="72"/>
        <v>0</v>
      </c>
      <c r="CG62" s="13">
        <f t="shared" si="72"/>
        <v>0</v>
      </c>
      <c r="CH62" s="13">
        <f t="shared" si="72"/>
        <v>0</v>
      </c>
      <c r="CI62" s="13">
        <f t="shared" si="72"/>
        <v>0</v>
      </c>
      <c r="CJ62" s="13">
        <f t="shared" si="72"/>
        <v>0</v>
      </c>
      <c r="CK62" s="13"/>
      <c r="CL62" s="13"/>
      <c r="CM62" s="13">
        <f t="shared" si="42"/>
        <v>0</v>
      </c>
      <c r="CN62" s="13"/>
      <c r="CO62" s="13"/>
      <c r="CP62" s="13">
        <f t="shared" si="63"/>
        <v>0</v>
      </c>
      <c r="CQ62" s="13">
        <f t="shared" si="63"/>
        <v>0</v>
      </c>
      <c r="CR62" s="13">
        <f t="shared" si="63"/>
        <v>0</v>
      </c>
      <c r="CS62" s="13">
        <f t="shared" si="63"/>
        <v>0</v>
      </c>
      <c r="CT62" s="13">
        <f t="shared" si="63"/>
        <v>0</v>
      </c>
      <c r="CU62" s="13">
        <f t="shared" si="63"/>
        <v>0</v>
      </c>
      <c r="CV62" s="13">
        <f t="shared" si="63"/>
        <v>0</v>
      </c>
      <c r="CW62" s="13"/>
      <c r="CX62" s="13">
        <f t="shared" si="44"/>
        <v>0</v>
      </c>
      <c r="CY62" s="13"/>
      <c r="CZ62" s="13"/>
      <c r="DA62" s="13">
        <f t="shared" si="45"/>
        <v>0</v>
      </c>
      <c r="DB62" s="9">
        <f t="shared" si="46"/>
        <v>0</v>
      </c>
    </row>
    <row r="63" spans="2:106" ht="14.15" hidden="1" customHeight="1">
      <c r="B63" s="10">
        <f t="shared" si="21"/>
        <v>45159</v>
      </c>
      <c r="C63" s="13">
        <f t="shared" si="22"/>
        <v>0</v>
      </c>
      <c r="D63" s="13"/>
      <c r="E63" s="13"/>
      <c r="F63" s="13"/>
      <c r="G63" s="13">
        <f t="shared" ref="G63:K72" si="73">G28*G$40</f>
        <v>0</v>
      </c>
      <c r="H63" s="13">
        <f t="shared" si="73"/>
        <v>0</v>
      </c>
      <c r="I63" s="13">
        <f t="shared" si="73"/>
        <v>0</v>
      </c>
      <c r="J63" s="13">
        <f t="shared" si="73"/>
        <v>0</v>
      </c>
      <c r="K63" s="13">
        <f t="shared" si="73"/>
        <v>0</v>
      </c>
      <c r="L63" s="13">
        <f t="shared" si="24"/>
        <v>0</v>
      </c>
      <c r="M63" s="13">
        <f t="shared" si="25"/>
        <v>0</v>
      </c>
      <c r="N63" s="13">
        <f t="shared" si="25"/>
        <v>0</v>
      </c>
      <c r="O63" s="13">
        <f t="shared" si="25"/>
        <v>0</v>
      </c>
      <c r="P63" s="13"/>
      <c r="Q63" s="13">
        <f t="shared" ref="Q63:V72" si="74">Q28*Q$40</f>
        <v>0</v>
      </c>
      <c r="R63" s="13">
        <f t="shared" si="74"/>
        <v>0</v>
      </c>
      <c r="S63" s="13">
        <f t="shared" si="74"/>
        <v>0</v>
      </c>
      <c r="T63" s="13">
        <f t="shared" si="74"/>
        <v>0</v>
      </c>
      <c r="U63" s="13">
        <f t="shared" si="74"/>
        <v>0</v>
      </c>
      <c r="V63" s="13">
        <f t="shared" si="74"/>
        <v>0</v>
      </c>
      <c r="W63" s="13">
        <f t="shared" si="27"/>
        <v>0</v>
      </c>
      <c r="X63" s="13">
        <f t="shared" ref="X63:AC72" si="75">X28*X$40</f>
        <v>0</v>
      </c>
      <c r="Y63" s="13">
        <f t="shared" si="75"/>
        <v>0</v>
      </c>
      <c r="Z63" s="13">
        <f t="shared" si="75"/>
        <v>0</v>
      </c>
      <c r="AA63" s="13">
        <f t="shared" si="75"/>
        <v>0</v>
      </c>
      <c r="AB63" s="13">
        <f t="shared" si="75"/>
        <v>0</v>
      </c>
      <c r="AC63" s="13">
        <f t="shared" si="75"/>
        <v>0</v>
      </c>
      <c r="AD63" s="13"/>
      <c r="AE63" s="13">
        <f t="shared" si="29"/>
        <v>0</v>
      </c>
      <c r="AF63" s="13">
        <f t="shared" si="30"/>
        <v>0</v>
      </c>
      <c r="AG63" s="13">
        <f t="shared" si="31"/>
        <v>0</v>
      </c>
      <c r="AH63" s="13"/>
      <c r="AI63" s="13"/>
      <c r="AJ63" s="13"/>
      <c r="AK63" s="13">
        <f t="shared" ref="AK63:AR72" si="76">AK28*AK$40</f>
        <v>0</v>
      </c>
      <c r="AL63" s="13">
        <f t="shared" si="76"/>
        <v>0</v>
      </c>
      <c r="AM63" s="13">
        <f t="shared" si="76"/>
        <v>0</v>
      </c>
      <c r="AN63" s="13">
        <f t="shared" si="76"/>
        <v>0</v>
      </c>
      <c r="AO63" s="13">
        <f t="shared" si="76"/>
        <v>0</v>
      </c>
      <c r="AP63" s="13">
        <f t="shared" si="76"/>
        <v>0</v>
      </c>
      <c r="AQ63" s="13">
        <f t="shared" si="76"/>
        <v>0</v>
      </c>
      <c r="AR63" s="13">
        <f t="shared" si="76"/>
        <v>0</v>
      </c>
      <c r="AS63" s="3">
        <f t="shared" si="33"/>
        <v>0</v>
      </c>
      <c r="AT63" s="13">
        <f t="shared" si="34"/>
        <v>0</v>
      </c>
      <c r="AU63" s="13"/>
      <c r="AV63" s="13"/>
      <c r="AW63" s="13"/>
      <c r="AX63" s="13">
        <f t="shared" ref="AX63:BD72" si="77">AX28*AX$40</f>
        <v>0</v>
      </c>
      <c r="AY63" s="13">
        <f t="shared" si="77"/>
        <v>0</v>
      </c>
      <c r="AZ63" s="13">
        <f t="shared" si="77"/>
        <v>0</v>
      </c>
      <c r="BA63" s="13">
        <f t="shared" si="77"/>
        <v>0</v>
      </c>
      <c r="BB63" s="13">
        <f t="shared" si="77"/>
        <v>0</v>
      </c>
      <c r="BC63" s="13">
        <f t="shared" si="77"/>
        <v>0</v>
      </c>
      <c r="BD63" s="13">
        <f t="shared" si="77"/>
        <v>0</v>
      </c>
      <c r="BE63" s="3">
        <f t="shared" si="36"/>
        <v>0</v>
      </c>
      <c r="BF63" s="3"/>
      <c r="BG63" s="13">
        <f t="shared" si="37"/>
        <v>0</v>
      </c>
      <c r="BH63" s="13"/>
      <c r="BI63" s="13"/>
      <c r="BJ63" s="13">
        <f t="shared" ref="BJ63:BP72" si="78">BJ28*BJ$40</f>
        <v>0</v>
      </c>
      <c r="BK63" s="13">
        <f t="shared" si="78"/>
        <v>0</v>
      </c>
      <c r="BL63" s="13">
        <f t="shared" si="78"/>
        <v>0</v>
      </c>
      <c r="BM63" s="13">
        <f t="shared" si="78"/>
        <v>0</v>
      </c>
      <c r="BN63" s="13">
        <f t="shared" si="78"/>
        <v>0</v>
      </c>
      <c r="BO63" s="13">
        <f t="shared" si="78"/>
        <v>0</v>
      </c>
      <c r="BP63" s="13">
        <f t="shared" si="78"/>
        <v>0</v>
      </c>
      <c r="BQ63" s="3">
        <f t="shared" si="39"/>
        <v>0</v>
      </c>
      <c r="BR63" s="13">
        <f t="shared" si="40"/>
        <v>0</v>
      </c>
      <c r="BS63" s="13">
        <f t="shared" si="40"/>
        <v>0</v>
      </c>
      <c r="BT63" s="13">
        <f t="shared" si="40"/>
        <v>0</v>
      </c>
      <c r="BU63" s="13"/>
      <c r="BV63" s="13"/>
      <c r="BW63" s="13"/>
      <c r="BX63" s="13"/>
      <c r="BY63" s="13"/>
      <c r="BZ63" s="13">
        <f t="shared" ref="BZ63:CJ63" si="79">BZ28*BZ$40</f>
        <v>0</v>
      </c>
      <c r="CA63" s="13">
        <f t="shared" si="79"/>
        <v>0</v>
      </c>
      <c r="CB63" s="13">
        <f t="shared" si="79"/>
        <v>0</v>
      </c>
      <c r="CC63" s="13">
        <f t="shared" si="79"/>
        <v>0</v>
      </c>
      <c r="CD63" s="13">
        <f t="shared" si="79"/>
        <v>0</v>
      </c>
      <c r="CE63" s="13">
        <f t="shared" si="79"/>
        <v>0</v>
      </c>
      <c r="CF63" s="13">
        <f t="shared" si="79"/>
        <v>15593760.000000002</v>
      </c>
      <c r="CG63" s="13">
        <f t="shared" si="79"/>
        <v>0</v>
      </c>
      <c r="CH63" s="13">
        <f t="shared" si="79"/>
        <v>0</v>
      </c>
      <c r="CI63" s="13">
        <f t="shared" si="79"/>
        <v>0</v>
      </c>
      <c r="CJ63" s="13">
        <f t="shared" si="79"/>
        <v>0</v>
      </c>
      <c r="CK63" s="13"/>
      <c r="CL63" s="13"/>
      <c r="CM63" s="13">
        <f t="shared" si="42"/>
        <v>0</v>
      </c>
      <c r="CN63" s="13"/>
      <c r="CO63" s="13"/>
      <c r="CP63" s="13">
        <f t="shared" ref="CP63:CV72" si="80">CP28*CP$40</f>
        <v>0</v>
      </c>
      <c r="CQ63" s="13">
        <f t="shared" si="80"/>
        <v>0</v>
      </c>
      <c r="CR63" s="13">
        <f t="shared" si="80"/>
        <v>0</v>
      </c>
      <c r="CS63" s="13">
        <f t="shared" si="80"/>
        <v>0</v>
      </c>
      <c r="CT63" s="13">
        <f t="shared" si="80"/>
        <v>0</v>
      </c>
      <c r="CU63" s="13">
        <f t="shared" si="80"/>
        <v>135405120</v>
      </c>
      <c r="CV63" s="13">
        <f t="shared" si="80"/>
        <v>0</v>
      </c>
      <c r="CW63" s="13"/>
      <c r="CX63" s="13">
        <f t="shared" si="44"/>
        <v>0</v>
      </c>
      <c r="CY63" s="13"/>
      <c r="CZ63" s="13"/>
      <c r="DA63" s="13">
        <f t="shared" si="45"/>
        <v>176469120</v>
      </c>
      <c r="DB63" s="9">
        <f t="shared" si="46"/>
        <v>0</v>
      </c>
    </row>
    <row r="64" spans="2:106" ht="14.15" hidden="1" customHeight="1">
      <c r="B64" s="10">
        <f t="shared" si="21"/>
        <v>45160</v>
      </c>
      <c r="C64" s="13">
        <f t="shared" si="22"/>
        <v>0</v>
      </c>
      <c r="D64" s="13"/>
      <c r="E64" s="13"/>
      <c r="F64" s="13"/>
      <c r="G64" s="13">
        <f t="shared" si="73"/>
        <v>0</v>
      </c>
      <c r="H64" s="13">
        <f t="shared" si="73"/>
        <v>0</v>
      </c>
      <c r="I64" s="13">
        <f t="shared" si="73"/>
        <v>0</v>
      </c>
      <c r="J64" s="13">
        <f t="shared" si="73"/>
        <v>0</v>
      </c>
      <c r="K64" s="13">
        <f t="shared" si="73"/>
        <v>0</v>
      </c>
      <c r="L64" s="13">
        <f t="shared" si="24"/>
        <v>0</v>
      </c>
      <c r="M64" s="13">
        <f t="shared" si="25"/>
        <v>0</v>
      </c>
      <c r="N64" s="13">
        <f t="shared" si="25"/>
        <v>0</v>
      </c>
      <c r="O64" s="13">
        <f t="shared" si="25"/>
        <v>0</v>
      </c>
      <c r="P64" s="13"/>
      <c r="Q64" s="13">
        <f t="shared" si="74"/>
        <v>0</v>
      </c>
      <c r="R64" s="13">
        <f t="shared" si="74"/>
        <v>0</v>
      </c>
      <c r="S64" s="13">
        <f t="shared" si="74"/>
        <v>0</v>
      </c>
      <c r="T64" s="13">
        <f t="shared" si="74"/>
        <v>0</v>
      </c>
      <c r="U64" s="13">
        <f t="shared" si="74"/>
        <v>0</v>
      </c>
      <c r="V64" s="13">
        <f t="shared" si="74"/>
        <v>0</v>
      </c>
      <c r="W64" s="13">
        <f t="shared" si="27"/>
        <v>0</v>
      </c>
      <c r="X64" s="13">
        <f t="shared" si="75"/>
        <v>0</v>
      </c>
      <c r="Y64" s="13">
        <f t="shared" si="75"/>
        <v>0</v>
      </c>
      <c r="Z64" s="13">
        <f t="shared" si="75"/>
        <v>0</v>
      </c>
      <c r="AA64" s="13">
        <f t="shared" si="75"/>
        <v>0</v>
      </c>
      <c r="AB64" s="13">
        <f t="shared" si="75"/>
        <v>0</v>
      </c>
      <c r="AC64" s="13">
        <f t="shared" si="75"/>
        <v>0</v>
      </c>
      <c r="AD64" s="13"/>
      <c r="AE64" s="13">
        <f t="shared" si="29"/>
        <v>0</v>
      </c>
      <c r="AF64" s="13">
        <f t="shared" si="30"/>
        <v>0</v>
      </c>
      <c r="AG64" s="13">
        <f t="shared" si="31"/>
        <v>0</v>
      </c>
      <c r="AH64" s="13"/>
      <c r="AI64" s="13"/>
      <c r="AJ64" s="13"/>
      <c r="AK64" s="13">
        <f t="shared" si="76"/>
        <v>0</v>
      </c>
      <c r="AL64" s="13">
        <f t="shared" si="76"/>
        <v>0</v>
      </c>
      <c r="AM64" s="13">
        <f t="shared" si="76"/>
        <v>0</v>
      </c>
      <c r="AN64" s="13">
        <f t="shared" si="76"/>
        <v>0</v>
      </c>
      <c r="AO64" s="13">
        <f t="shared" si="76"/>
        <v>0</v>
      </c>
      <c r="AP64" s="13">
        <f t="shared" si="76"/>
        <v>0</v>
      </c>
      <c r="AQ64" s="13">
        <f t="shared" si="76"/>
        <v>0</v>
      </c>
      <c r="AR64" s="13">
        <f t="shared" si="76"/>
        <v>0</v>
      </c>
      <c r="AS64" s="3">
        <f t="shared" si="33"/>
        <v>0</v>
      </c>
      <c r="AT64" s="13">
        <f t="shared" si="34"/>
        <v>0</v>
      </c>
      <c r="AU64" s="13"/>
      <c r="AV64" s="13"/>
      <c r="AW64" s="13"/>
      <c r="AX64" s="13">
        <f t="shared" si="77"/>
        <v>0</v>
      </c>
      <c r="AY64" s="13">
        <f t="shared" si="77"/>
        <v>0</v>
      </c>
      <c r="AZ64" s="13">
        <f t="shared" si="77"/>
        <v>0</v>
      </c>
      <c r="BA64" s="13">
        <f t="shared" si="77"/>
        <v>0</v>
      </c>
      <c r="BB64" s="13">
        <f t="shared" si="77"/>
        <v>0</v>
      </c>
      <c r="BC64" s="13">
        <f t="shared" si="77"/>
        <v>0</v>
      </c>
      <c r="BD64" s="13">
        <f t="shared" si="77"/>
        <v>0</v>
      </c>
      <c r="BE64" s="3">
        <f t="shared" si="36"/>
        <v>0</v>
      </c>
      <c r="BF64" s="3"/>
      <c r="BG64" s="13">
        <f t="shared" si="37"/>
        <v>0</v>
      </c>
      <c r="BH64" s="13"/>
      <c r="BI64" s="13"/>
      <c r="BJ64" s="13">
        <f t="shared" si="78"/>
        <v>0</v>
      </c>
      <c r="BK64" s="13">
        <f t="shared" si="78"/>
        <v>0</v>
      </c>
      <c r="BL64" s="13">
        <f t="shared" si="78"/>
        <v>0</v>
      </c>
      <c r="BM64" s="13">
        <f t="shared" si="78"/>
        <v>0</v>
      </c>
      <c r="BN64" s="13">
        <f t="shared" si="78"/>
        <v>0</v>
      </c>
      <c r="BO64" s="13">
        <f t="shared" si="78"/>
        <v>0</v>
      </c>
      <c r="BP64" s="13">
        <f t="shared" si="78"/>
        <v>0</v>
      </c>
      <c r="BQ64" s="3">
        <f t="shared" si="39"/>
        <v>0</v>
      </c>
      <c r="BR64" s="13">
        <f t="shared" si="40"/>
        <v>0</v>
      </c>
      <c r="BS64" s="13">
        <f t="shared" si="40"/>
        <v>0</v>
      </c>
      <c r="BT64" s="13">
        <f t="shared" si="40"/>
        <v>0</v>
      </c>
      <c r="BU64" s="13"/>
      <c r="BV64" s="13"/>
      <c r="BW64" s="13"/>
      <c r="BX64" s="13"/>
      <c r="BY64" s="13"/>
      <c r="BZ64" s="13">
        <f t="shared" ref="BZ64:CJ64" si="81">BZ29*BZ$40</f>
        <v>0</v>
      </c>
      <c r="CA64" s="13">
        <f t="shared" si="81"/>
        <v>0</v>
      </c>
      <c r="CB64" s="13">
        <f t="shared" si="81"/>
        <v>0</v>
      </c>
      <c r="CC64" s="13">
        <f t="shared" si="81"/>
        <v>0</v>
      </c>
      <c r="CD64" s="13">
        <f t="shared" si="81"/>
        <v>0</v>
      </c>
      <c r="CE64" s="13">
        <f t="shared" si="81"/>
        <v>0</v>
      </c>
      <c r="CF64" s="13">
        <f t="shared" si="81"/>
        <v>15494880</v>
      </c>
      <c r="CG64" s="13">
        <f t="shared" si="81"/>
        <v>0</v>
      </c>
      <c r="CH64" s="13">
        <f t="shared" si="81"/>
        <v>0</v>
      </c>
      <c r="CI64" s="13">
        <f t="shared" si="81"/>
        <v>0</v>
      </c>
      <c r="CJ64" s="13">
        <f t="shared" si="81"/>
        <v>0</v>
      </c>
      <c r="CK64" s="13"/>
      <c r="CL64" s="13"/>
      <c r="CM64" s="13">
        <f t="shared" si="42"/>
        <v>0</v>
      </c>
      <c r="CN64" s="13"/>
      <c r="CO64" s="13"/>
      <c r="CP64" s="13">
        <f t="shared" si="80"/>
        <v>0</v>
      </c>
      <c r="CQ64" s="13">
        <f t="shared" si="80"/>
        <v>0</v>
      </c>
      <c r="CR64" s="13">
        <f t="shared" si="80"/>
        <v>0</v>
      </c>
      <c r="CS64" s="13">
        <f t="shared" si="80"/>
        <v>0</v>
      </c>
      <c r="CT64" s="13">
        <f t="shared" si="80"/>
        <v>0</v>
      </c>
      <c r="CU64" s="13">
        <f t="shared" si="80"/>
        <v>125119680</v>
      </c>
      <c r="CV64" s="13">
        <f t="shared" si="80"/>
        <v>0</v>
      </c>
      <c r="CW64" s="13"/>
      <c r="CX64" s="13">
        <f t="shared" si="44"/>
        <v>0</v>
      </c>
      <c r="CY64" s="13"/>
      <c r="CZ64" s="13"/>
      <c r="DA64" s="13">
        <f t="shared" si="45"/>
        <v>167241119.99999997</v>
      </c>
      <c r="DB64" s="9">
        <f t="shared" si="46"/>
        <v>0</v>
      </c>
    </row>
    <row r="65" spans="2:106" ht="14.15" hidden="1" customHeight="1">
      <c r="B65" s="10">
        <f t="shared" si="21"/>
        <v>45161</v>
      </c>
      <c r="C65" s="13">
        <f t="shared" si="22"/>
        <v>0</v>
      </c>
      <c r="D65" s="13"/>
      <c r="E65" s="13"/>
      <c r="F65" s="13"/>
      <c r="G65" s="13">
        <f t="shared" si="73"/>
        <v>0</v>
      </c>
      <c r="H65" s="13">
        <f t="shared" si="73"/>
        <v>0</v>
      </c>
      <c r="I65" s="13">
        <f t="shared" si="73"/>
        <v>0</v>
      </c>
      <c r="J65" s="13">
        <f t="shared" si="73"/>
        <v>0</v>
      </c>
      <c r="K65" s="13">
        <f t="shared" si="73"/>
        <v>0</v>
      </c>
      <c r="L65" s="13">
        <f t="shared" si="24"/>
        <v>0</v>
      </c>
      <c r="M65" s="13">
        <f t="shared" si="25"/>
        <v>0</v>
      </c>
      <c r="N65" s="13">
        <f t="shared" si="25"/>
        <v>0</v>
      </c>
      <c r="O65" s="13">
        <f t="shared" si="25"/>
        <v>0</v>
      </c>
      <c r="P65" s="13"/>
      <c r="Q65" s="13">
        <f t="shared" si="74"/>
        <v>0</v>
      </c>
      <c r="R65" s="13">
        <f t="shared" si="74"/>
        <v>0</v>
      </c>
      <c r="S65" s="13">
        <f t="shared" si="74"/>
        <v>0</v>
      </c>
      <c r="T65" s="13">
        <f t="shared" si="74"/>
        <v>0</v>
      </c>
      <c r="U65" s="13">
        <f t="shared" si="74"/>
        <v>0</v>
      </c>
      <c r="V65" s="13">
        <f t="shared" si="74"/>
        <v>0</v>
      </c>
      <c r="W65" s="13">
        <f t="shared" si="27"/>
        <v>0</v>
      </c>
      <c r="X65" s="13">
        <f t="shared" si="75"/>
        <v>0</v>
      </c>
      <c r="Y65" s="13">
        <f t="shared" si="75"/>
        <v>0</v>
      </c>
      <c r="Z65" s="13">
        <f t="shared" si="75"/>
        <v>0</v>
      </c>
      <c r="AA65" s="13">
        <f t="shared" si="75"/>
        <v>0</v>
      </c>
      <c r="AB65" s="13">
        <f t="shared" si="75"/>
        <v>0</v>
      </c>
      <c r="AC65" s="13">
        <f t="shared" si="75"/>
        <v>0</v>
      </c>
      <c r="AD65" s="13"/>
      <c r="AE65" s="13">
        <f t="shared" si="29"/>
        <v>0</v>
      </c>
      <c r="AF65" s="13">
        <f t="shared" si="30"/>
        <v>0</v>
      </c>
      <c r="AG65" s="13">
        <f t="shared" si="31"/>
        <v>0</v>
      </c>
      <c r="AH65" s="13"/>
      <c r="AI65" s="13"/>
      <c r="AJ65" s="13"/>
      <c r="AK65" s="13">
        <f t="shared" si="76"/>
        <v>0</v>
      </c>
      <c r="AL65" s="13">
        <f t="shared" si="76"/>
        <v>0</v>
      </c>
      <c r="AM65" s="13">
        <f t="shared" si="76"/>
        <v>0</v>
      </c>
      <c r="AN65" s="13">
        <f t="shared" si="76"/>
        <v>0</v>
      </c>
      <c r="AO65" s="13">
        <f t="shared" si="76"/>
        <v>0</v>
      </c>
      <c r="AP65" s="13">
        <f t="shared" si="76"/>
        <v>0</v>
      </c>
      <c r="AQ65" s="13">
        <f t="shared" si="76"/>
        <v>0</v>
      </c>
      <c r="AR65" s="13">
        <f t="shared" si="76"/>
        <v>0</v>
      </c>
      <c r="AS65" s="3">
        <f t="shared" si="33"/>
        <v>0</v>
      </c>
      <c r="AT65" s="13">
        <f t="shared" si="34"/>
        <v>0</v>
      </c>
      <c r="AU65" s="13"/>
      <c r="AV65" s="13"/>
      <c r="AW65" s="13"/>
      <c r="AX65" s="13">
        <f t="shared" si="77"/>
        <v>0</v>
      </c>
      <c r="AY65" s="13">
        <f t="shared" si="77"/>
        <v>0</v>
      </c>
      <c r="AZ65" s="13">
        <f t="shared" si="77"/>
        <v>0</v>
      </c>
      <c r="BA65" s="13">
        <f t="shared" si="77"/>
        <v>0</v>
      </c>
      <c r="BB65" s="13">
        <f t="shared" si="77"/>
        <v>0</v>
      </c>
      <c r="BC65" s="13">
        <f t="shared" si="77"/>
        <v>0</v>
      </c>
      <c r="BD65" s="13">
        <f t="shared" si="77"/>
        <v>0</v>
      </c>
      <c r="BE65" s="3">
        <f t="shared" si="36"/>
        <v>0</v>
      </c>
      <c r="BF65" s="3"/>
      <c r="BG65" s="13">
        <f t="shared" si="37"/>
        <v>0</v>
      </c>
      <c r="BH65" s="13"/>
      <c r="BI65" s="13"/>
      <c r="BJ65" s="13">
        <f t="shared" si="78"/>
        <v>0</v>
      </c>
      <c r="BK65" s="13">
        <f t="shared" si="78"/>
        <v>0</v>
      </c>
      <c r="BL65" s="13">
        <f t="shared" si="78"/>
        <v>0</v>
      </c>
      <c r="BM65" s="13">
        <f t="shared" si="78"/>
        <v>0</v>
      </c>
      <c r="BN65" s="13">
        <f t="shared" si="78"/>
        <v>0</v>
      </c>
      <c r="BO65" s="13">
        <f t="shared" si="78"/>
        <v>0</v>
      </c>
      <c r="BP65" s="13">
        <f t="shared" si="78"/>
        <v>0</v>
      </c>
      <c r="BQ65" s="3">
        <f t="shared" si="39"/>
        <v>0</v>
      </c>
      <c r="BR65" s="13">
        <f t="shared" si="40"/>
        <v>0</v>
      </c>
      <c r="BS65" s="13">
        <f t="shared" si="40"/>
        <v>0</v>
      </c>
      <c r="BT65" s="13">
        <f t="shared" si="40"/>
        <v>0</v>
      </c>
      <c r="BU65" s="13"/>
      <c r="BV65" s="13"/>
      <c r="BW65" s="13"/>
      <c r="BX65" s="13"/>
      <c r="BY65" s="13"/>
      <c r="BZ65" s="13">
        <f t="shared" ref="BZ65:CJ65" si="82">BZ30*BZ$40</f>
        <v>0</v>
      </c>
      <c r="CA65" s="13">
        <f t="shared" si="82"/>
        <v>0</v>
      </c>
      <c r="CB65" s="13">
        <f t="shared" si="82"/>
        <v>0</v>
      </c>
      <c r="CC65" s="13">
        <f t="shared" si="82"/>
        <v>0</v>
      </c>
      <c r="CD65" s="13">
        <f t="shared" si="82"/>
        <v>0</v>
      </c>
      <c r="CE65" s="13">
        <f t="shared" si="82"/>
        <v>0</v>
      </c>
      <c r="CF65" s="13">
        <f t="shared" si="82"/>
        <v>13339200.000000002</v>
      </c>
      <c r="CG65" s="13">
        <f t="shared" si="82"/>
        <v>0</v>
      </c>
      <c r="CH65" s="13">
        <f t="shared" si="82"/>
        <v>0</v>
      </c>
      <c r="CI65" s="13">
        <f t="shared" si="82"/>
        <v>0</v>
      </c>
      <c r="CJ65" s="13">
        <f t="shared" si="82"/>
        <v>0</v>
      </c>
      <c r="CK65" s="13"/>
      <c r="CL65" s="13"/>
      <c r="CM65" s="13">
        <f t="shared" si="42"/>
        <v>0</v>
      </c>
      <c r="CN65" s="13"/>
      <c r="CO65" s="13"/>
      <c r="CP65" s="13">
        <f t="shared" si="80"/>
        <v>0</v>
      </c>
      <c r="CQ65" s="13">
        <f t="shared" si="80"/>
        <v>0</v>
      </c>
      <c r="CR65" s="13">
        <f t="shared" si="80"/>
        <v>0</v>
      </c>
      <c r="CS65" s="13">
        <f t="shared" si="80"/>
        <v>0</v>
      </c>
      <c r="CT65" s="13">
        <f t="shared" si="80"/>
        <v>0</v>
      </c>
      <c r="CU65" s="13">
        <f t="shared" si="80"/>
        <v>137829120</v>
      </c>
      <c r="CV65" s="13">
        <f t="shared" si="80"/>
        <v>0</v>
      </c>
      <c r="CW65" s="13"/>
      <c r="CX65" s="13">
        <f t="shared" si="44"/>
        <v>0</v>
      </c>
      <c r="CY65" s="13"/>
      <c r="CZ65" s="13"/>
      <c r="DA65" s="13">
        <f t="shared" si="45"/>
        <v>175733760</v>
      </c>
      <c r="DB65" s="9">
        <f t="shared" si="46"/>
        <v>0</v>
      </c>
    </row>
    <row r="66" spans="2:106" ht="14.15" hidden="1" customHeight="1">
      <c r="B66" s="10">
        <f t="shared" si="21"/>
        <v>45162</v>
      </c>
      <c r="C66" s="13">
        <f t="shared" si="22"/>
        <v>0</v>
      </c>
      <c r="D66" s="13"/>
      <c r="E66" s="13"/>
      <c r="F66" s="13"/>
      <c r="G66" s="13">
        <f t="shared" si="73"/>
        <v>0</v>
      </c>
      <c r="H66" s="13">
        <f t="shared" si="73"/>
        <v>0</v>
      </c>
      <c r="I66" s="13">
        <f t="shared" si="73"/>
        <v>0</v>
      </c>
      <c r="J66" s="13">
        <f t="shared" si="73"/>
        <v>0</v>
      </c>
      <c r="K66" s="13">
        <f t="shared" si="73"/>
        <v>0</v>
      </c>
      <c r="L66" s="13">
        <f t="shared" si="24"/>
        <v>0</v>
      </c>
      <c r="M66" s="13">
        <f t="shared" si="25"/>
        <v>0</v>
      </c>
      <c r="N66" s="13">
        <f t="shared" si="25"/>
        <v>0</v>
      </c>
      <c r="O66" s="13">
        <f t="shared" si="25"/>
        <v>0</v>
      </c>
      <c r="P66" s="13"/>
      <c r="Q66" s="13">
        <f t="shared" si="74"/>
        <v>0</v>
      </c>
      <c r="R66" s="13">
        <f t="shared" si="74"/>
        <v>0</v>
      </c>
      <c r="S66" s="13">
        <f t="shared" si="74"/>
        <v>0</v>
      </c>
      <c r="T66" s="13">
        <f t="shared" si="74"/>
        <v>0</v>
      </c>
      <c r="U66" s="13">
        <f t="shared" si="74"/>
        <v>0</v>
      </c>
      <c r="V66" s="13">
        <f t="shared" si="74"/>
        <v>0</v>
      </c>
      <c r="W66" s="13">
        <f t="shared" si="27"/>
        <v>0</v>
      </c>
      <c r="X66" s="13">
        <f t="shared" si="75"/>
        <v>0</v>
      </c>
      <c r="Y66" s="13">
        <f t="shared" si="75"/>
        <v>0</v>
      </c>
      <c r="Z66" s="13">
        <f t="shared" si="75"/>
        <v>0</v>
      </c>
      <c r="AA66" s="13">
        <f t="shared" si="75"/>
        <v>0</v>
      </c>
      <c r="AB66" s="13">
        <f t="shared" si="75"/>
        <v>0</v>
      </c>
      <c r="AC66" s="13">
        <f t="shared" si="75"/>
        <v>0</v>
      </c>
      <c r="AD66" s="13"/>
      <c r="AE66" s="13">
        <f t="shared" si="29"/>
        <v>0</v>
      </c>
      <c r="AF66" s="13">
        <f t="shared" si="30"/>
        <v>0</v>
      </c>
      <c r="AG66" s="13">
        <f t="shared" si="31"/>
        <v>0</v>
      </c>
      <c r="AH66" s="13"/>
      <c r="AI66" s="13"/>
      <c r="AJ66" s="13"/>
      <c r="AK66" s="13">
        <f t="shared" si="76"/>
        <v>0</v>
      </c>
      <c r="AL66" s="13">
        <f t="shared" si="76"/>
        <v>0</v>
      </c>
      <c r="AM66" s="13">
        <f t="shared" si="76"/>
        <v>0</v>
      </c>
      <c r="AN66" s="13">
        <f t="shared" si="76"/>
        <v>0</v>
      </c>
      <c r="AO66" s="13">
        <f t="shared" si="76"/>
        <v>0</v>
      </c>
      <c r="AP66" s="13">
        <f t="shared" si="76"/>
        <v>0</v>
      </c>
      <c r="AQ66" s="13">
        <f t="shared" si="76"/>
        <v>0</v>
      </c>
      <c r="AR66" s="13">
        <f t="shared" si="76"/>
        <v>0</v>
      </c>
      <c r="AS66" s="3">
        <f t="shared" si="33"/>
        <v>0</v>
      </c>
      <c r="AT66" s="13">
        <f t="shared" si="34"/>
        <v>0</v>
      </c>
      <c r="AU66" s="13"/>
      <c r="AV66" s="13"/>
      <c r="AW66" s="13"/>
      <c r="AX66" s="13">
        <f t="shared" si="77"/>
        <v>0</v>
      </c>
      <c r="AY66" s="13">
        <f t="shared" si="77"/>
        <v>0</v>
      </c>
      <c r="AZ66" s="13">
        <f t="shared" si="77"/>
        <v>0</v>
      </c>
      <c r="BA66" s="13">
        <f t="shared" si="77"/>
        <v>0</v>
      </c>
      <c r="BB66" s="13">
        <f t="shared" si="77"/>
        <v>0</v>
      </c>
      <c r="BC66" s="13">
        <f t="shared" si="77"/>
        <v>0</v>
      </c>
      <c r="BD66" s="13">
        <f t="shared" si="77"/>
        <v>0</v>
      </c>
      <c r="BE66" s="3">
        <f t="shared" si="36"/>
        <v>0</v>
      </c>
      <c r="BF66" s="3"/>
      <c r="BG66" s="13">
        <f t="shared" si="37"/>
        <v>0</v>
      </c>
      <c r="BH66" s="13"/>
      <c r="BI66" s="13"/>
      <c r="BJ66" s="13">
        <f t="shared" si="78"/>
        <v>0</v>
      </c>
      <c r="BK66" s="13">
        <f t="shared" si="78"/>
        <v>0</v>
      </c>
      <c r="BL66" s="13">
        <f t="shared" si="78"/>
        <v>0</v>
      </c>
      <c r="BM66" s="13">
        <f t="shared" si="78"/>
        <v>0</v>
      </c>
      <c r="BN66" s="13">
        <f t="shared" si="78"/>
        <v>0</v>
      </c>
      <c r="BO66" s="13">
        <f t="shared" si="78"/>
        <v>0</v>
      </c>
      <c r="BP66" s="13">
        <f t="shared" si="78"/>
        <v>0</v>
      </c>
      <c r="BQ66" s="3">
        <f t="shared" si="39"/>
        <v>0</v>
      </c>
      <c r="BR66" s="13">
        <f t="shared" si="40"/>
        <v>0</v>
      </c>
      <c r="BS66" s="13">
        <f t="shared" si="40"/>
        <v>0</v>
      </c>
      <c r="BT66" s="13">
        <f t="shared" si="40"/>
        <v>0</v>
      </c>
      <c r="BU66" s="13"/>
      <c r="BV66" s="13"/>
      <c r="BW66" s="13"/>
      <c r="BX66" s="13"/>
      <c r="BY66" s="13"/>
      <c r="BZ66" s="13">
        <f t="shared" ref="BZ66:CJ66" si="83">BZ31*BZ$40</f>
        <v>0</v>
      </c>
      <c r="CA66" s="13">
        <f t="shared" si="83"/>
        <v>0</v>
      </c>
      <c r="CB66" s="13">
        <f t="shared" si="83"/>
        <v>0</v>
      </c>
      <c r="CC66" s="13">
        <f t="shared" si="83"/>
        <v>0</v>
      </c>
      <c r="CD66" s="13">
        <f t="shared" si="83"/>
        <v>0</v>
      </c>
      <c r="CE66" s="13">
        <f t="shared" si="83"/>
        <v>0</v>
      </c>
      <c r="CF66" s="13">
        <f t="shared" si="83"/>
        <v>14048640</v>
      </c>
      <c r="CG66" s="13">
        <f t="shared" si="83"/>
        <v>0</v>
      </c>
      <c r="CH66" s="13">
        <f t="shared" si="83"/>
        <v>0</v>
      </c>
      <c r="CI66" s="13">
        <f t="shared" si="83"/>
        <v>0</v>
      </c>
      <c r="CJ66" s="13">
        <f t="shared" si="83"/>
        <v>0</v>
      </c>
      <c r="CK66" s="13"/>
      <c r="CL66" s="13"/>
      <c r="CM66" s="13">
        <f t="shared" si="42"/>
        <v>0</v>
      </c>
      <c r="CN66" s="13"/>
      <c r="CO66" s="13"/>
      <c r="CP66" s="13">
        <f t="shared" si="80"/>
        <v>0</v>
      </c>
      <c r="CQ66" s="13">
        <f t="shared" si="80"/>
        <v>0</v>
      </c>
      <c r="CR66" s="13">
        <f t="shared" si="80"/>
        <v>0</v>
      </c>
      <c r="CS66" s="13">
        <f t="shared" si="80"/>
        <v>0</v>
      </c>
      <c r="CT66" s="13">
        <f t="shared" si="80"/>
        <v>0</v>
      </c>
      <c r="CU66" s="13">
        <f t="shared" si="80"/>
        <v>118383360</v>
      </c>
      <c r="CV66" s="13">
        <f t="shared" si="80"/>
        <v>0</v>
      </c>
      <c r="CW66" s="13"/>
      <c r="CX66" s="13">
        <f t="shared" si="44"/>
        <v>0</v>
      </c>
      <c r="CY66" s="13"/>
      <c r="CZ66" s="13"/>
      <c r="DA66" s="13">
        <f t="shared" si="45"/>
        <v>143027520</v>
      </c>
      <c r="DB66" s="9">
        <f t="shared" si="46"/>
        <v>0</v>
      </c>
    </row>
    <row r="67" spans="2:106" ht="14.15" hidden="1" customHeight="1">
      <c r="B67" s="10">
        <f t="shared" si="21"/>
        <v>45163</v>
      </c>
      <c r="C67" s="13">
        <f t="shared" si="22"/>
        <v>0</v>
      </c>
      <c r="D67" s="13"/>
      <c r="E67" s="13"/>
      <c r="F67" s="13"/>
      <c r="G67" s="13">
        <f t="shared" si="73"/>
        <v>0</v>
      </c>
      <c r="H67" s="13">
        <f t="shared" si="73"/>
        <v>0</v>
      </c>
      <c r="I67" s="13">
        <f t="shared" si="73"/>
        <v>0</v>
      </c>
      <c r="J67" s="13">
        <f t="shared" si="73"/>
        <v>0</v>
      </c>
      <c r="K67" s="13">
        <f t="shared" si="73"/>
        <v>0</v>
      </c>
      <c r="L67" s="13">
        <f t="shared" si="24"/>
        <v>0</v>
      </c>
      <c r="M67" s="13">
        <f t="shared" si="25"/>
        <v>0</v>
      </c>
      <c r="N67" s="13">
        <f t="shared" si="25"/>
        <v>0</v>
      </c>
      <c r="O67" s="13">
        <f t="shared" si="25"/>
        <v>0</v>
      </c>
      <c r="P67" s="13"/>
      <c r="Q67" s="13">
        <f t="shared" si="74"/>
        <v>0</v>
      </c>
      <c r="R67" s="13">
        <f t="shared" si="74"/>
        <v>0</v>
      </c>
      <c r="S67" s="13">
        <f t="shared" si="74"/>
        <v>0</v>
      </c>
      <c r="T67" s="13">
        <f t="shared" si="74"/>
        <v>0</v>
      </c>
      <c r="U67" s="13">
        <f t="shared" si="74"/>
        <v>0</v>
      </c>
      <c r="V67" s="13">
        <f t="shared" si="74"/>
        <v>0</v>
      </c>
      <c r="W67" s="13">
        <f t="shared" si="27"/>
        <v>0</v>
      </c>
      <c r="X67" s="13">
        <f t="shared" si="75"/>
        <v>0</v>
      </c>
      <c r="Y67" s="13">
        <f t="shared" si="75"/>
        <v>0</v>
      </c>
      <c r="Z67" s="13">
        <f t="shared" si="75"/>
        <v>0</v>
      </c>
      <c r="AA67" s="13">
        <f t="shared" si="75"/>
        <v>0</v>
      </c>
      <c r="AB67" s="13">
        <f t="shared" si="75"/>
        <v>0</v>
      </c>
      <c r="AC67" s="13">
        <f t="shared" si="75"/>
        <v>0</v>
      </c>
      <c r="AD67" s="13"/>
      <c r="AE67" s="13">
        <f t="shared" si="29"/>
        <v>0</v>
      </c>
      <c r="AF67" s="13">
        <f t="shared" si="30"/>
        <v>0</v>
      </c>
      <c r="AG67" s="13">
        <f t="shared" si="31"/>
        <v>0</v>
      </c>
      <c r="AH67" s="13"/>
      <c r="AI67" s="13"/>
      <c r="AJ67" s="13"/>
      <c r="AK67" s="13">
        <f t="shared" si="76"/>
        <v>0</v>
      </c>
      <c r="AL67" s="13">
        <f t="shared" si="76"/>
        <v>0</v>
      </c>
      <c r="AM67" s="13">
        <f t="shared" si="76"/>
        <v>0</v>
      </c>
      <c r="AN67" s="13">
        <f t="shared" si="76"/>
        <v>0</v>
      </c>
      <c r="AO67" s="13">
        <f t="shared" si="76"/>
        <v>0</v>
      </c>
      <c r="AP67" s="13">
        <f t="shared" si="76"/>
        <v>0</v>
      </c>
      <c r="AQ67" s="13">
        <f t="shared" si="76"/>
        <v>0</v>
      </c>
      <c r="AR67" s="13">
        <f t="shared" si="76"/>
        <v>0</v>
      </c>
      <c r="AS67" s="3">
        <f t="shared" si="33"/>
        <v>0</v>
      </c>
      <c r="AT67" s="13">
        <f t="shared" si="34"/>
        <v>0</v>
      </c>
      <c r="AU67" s="13"/>
      <c r="AV67" s="13"/>
      <c r="AW67" s="13"/>
      <c r="AX67" s="13">
        <f t="shared" si="77"/>
        <v>0</v>
      </c>
      <c r="AY67" s="13">
        <f t="shared" si="77"/>
        <v>0</v>
      </c>
      <c r="AZ67" s="13">
        <f t="shared" si="77"/>
        <v>0</v>
      </c>
      <c r="BA67" s="13">
        <f t="shared" si="77"/>
        <v>0</v>
      </c>
      <c r="BB67" s="13">
        <f t="shared" si="77"/>
        <v>0</v>
      </c>
      <c r="BC67" s="13">
        <f t="shared" si="77"/>
        <v>0</v>
      </c>
      <c r="BD67" s="13">
        <f t="shared" si="77"/>
        <v>0</v>
      </c>
      <c r="BE67" s="3">
        <f t="shared" si="36"/>
        <v>0</v>
      </c>
      <c r="BF67" s="3"/>
      <c r="BG67" s="13">
        <f t="shared" si="37"/>
        <v>0</v>
      </c>
      <c r="BH67" s="13"/>
      <c r="BI67" s="13"/>
      <c r="BJ67" s="13">
        <f t="shared" si="78"/>
        <v>0</v>
      </c>
      <c r="BK67" s="13">
        <f t="shared" si="78"/>
        <v>0</v>
      </c>
      <c r="BL67" s="13">
        <f t="shared" si="78"/>
        <v>0</v>
      </c>
      <c r="BM67" s="13">
        <f t="shared" si="78"/>
        <v>0</v>
      </c>
      <c r="BN67" s="13">
        <f t="shared" si="78"/>
        <v>0</v>
      </c>
      <c r="BO67" s="13">
        <f t="shared" si="78"/>
        <v>0</v>
      </c>
      <c r="BP67" s="13">
        <f t="shared" si="78"/>
        <v>0</v>
      </c>
      <c r="BQ67" s="3">
        <f t="shared" si="39"/>
        <v>0</v>
      </c>
      <c r="BR67" s="13">
        <f t="shared" si="40"/>
        <v>0</v>
      </c>
      <c r="BS67" s="13">
        <f t="shared" si="40"/>
        <v>0</v>
      </c>
      <c r="BT67" s="13">
        <f t="shared" si="40"/>
        <v>0</v>
      </c>
      <c r="BU67" s="13"/>
      <c r="BV67" s="13"/>
      <c r="BW67" s="13"/>
      <c r="BX67" s="13"/>
      <c r="BY67" s="13"/>
      <c r="BZ67" s="13">
        <f t="shared" ref="BZ67:CJ67" si="84">BZ32*BZ$40</f>
        <v>0</v>
      </c>
      <c r="CA67" s="13">
        <f t="shared" si="84"/>
        <v>0</v>
      </c>
      <c r="CB67" s="13">
        <f t="shared" si="84"/>
        <v>0</v>
      </c>
      <c r="CC67" s="13">
        <f t="shared" si="84"/>
        <v>0</v>
      </c>
      <c r="CD67" s="13">
        <f t="shared" si="84"/>
        <v>0</v>
      </c>
      <c r="CE67" s="13">
        <f t="shared" si="84"/>
        <v>0</v>
      </c>
      <c r="CF67" s="13">
        <f t="shared" si="84"/>
        <v>16933440</v>
      </c>
      <c r="CG67" s="13">
        <f t="shared" si="84"/>
        <v>0</v>
      </c>
      <c r="CH67" s="13">
        <f t="shared" si="84"/>
        <v>0</v>
      </c>
      <c r="CI67" s="13">
        <f t="shared" si="84"/>
        <v>0</v>
      </c>
      <c r="CJ67" s="13">
        <f t="shared" si="84"/>
        <v>0</v>
      </c>
      <c r="CK67" s="13"/>
      <c r="CL67" s="13"/>
      <c r="CM67" s="13">
        <f t="shared" si="42"/>
        <v>0</v>
      </c>
      <c r="CN67" s="13"/>
      <c r="CO67" s="13"/>
      <c r="CP67" s="13">
        <f t="shared" si="80"/>
        <v>0</v>
      </c>
      <c r="CQ67" s="13">
        <f t="shared" si="80"/>
        <v>0</v>
      </c>
      <c r="CR67" s="13">
        <f t="shared" si="80"/>
        <v>0</v>
      </c>
      <c r="CS67" s="13">
        <f t="shared" si="80"/>
        <v>0</v>
      </c>
      <c r="CT67" s="13">
        <f t="shared" si="80"/>
        <v>0</v>
      </c>
      <c r="CU67" s="13">
        <f t="shared" si="80"/>
        <v>146379360</v>
      </c>
      <c r="CV67" s="13">
        <f t="shared" si="80"/>
        <v>0</v>
      </c>
      <c r="CW67" s="13"/>
      <c r="CX67" s="13">
        <f t="shared" si="44"/>
        <v>0</v>
      </c>
      <c r="CY67" s="13"/>
      <c r="CZ67" s="13"/>
      <c r="DA67" s="13">
        <f t="shared" si="45"/>
        <v>174861120</v>
      </c>
      <c r="DB67" s="9">
        <f t="shared" si="46"/>
        <v>0</v>
      </c>
    </row>
    <row r="68" spans="2:106" ht="14.15" hidden="1" customHeight="1">
      <c r="B68" s="10">
        <f t="shared" si="21"/>
        <v>45164</v>
      </c>
      <c r="C68" s="13">
        <f t="shared" si="22"/>
        <v>0</v>
      </c>
      <c r="D68" s="13"/>
      <c r="E68" s="13"/>
      <c r="F68" s="13"/>
      <c r="G68" s="13">
        <f t="shared" si="73"/>
        <v>0</v>
      </c>
      <c r="H68" s="13">
        <f t="shared" si="73"/>
        <v>0</v>
      </c>
      <c r="I68" s="13">
        <f t="shared" si="73"/>
        <v>0</v>
      </c>
      <c r="J68" s="13">
        <f t="shared" si="73"/>
        <v>0</v>
      </c>
      <c r="K68" s="13">
        <f t="shared" si="73"/>
        <v>0</v>
      </c>
      <c r="L68" s="13">
        <f t="shared" si="24"/>
        <v>0</v>
      </c>
      <c r="M68" s="13">
        <f t="shared" si="25"/>
        <v>0</v>
      </c>
      <c r="N68" s="13">
        <f t="shared" si="25"/>
        <v>0</v>
      </c>
      <c r="O68" s="13">
        <f t="shared" si="25"/>
        <v>0</v>
      </c>
      <c r="P68" s="13"/>
      <c r="Q68" s="13">
        <f t="shared" si="74"/>
        <v>0</v>
      </c>
      <c r="R68" s="13">
        <f t="shared" si="74"/>
        <v>0</v>
      </c>
      <c r="S68" s="13">
        <f t="shared" si="74"/>
        <v>0</v>
      </c>
      <c r="T68" s="13">
        <f t="shared" si="74"/>
        <v>0</v>
      </c>
      <c r="U68" s="13">
        <f t="shared" si="74"/>
        <v>0</v>
      </c>
      <c r="V68" s="13">
        <f t="shared" si="74"/>
        <v>0</v>
      </c>
      <c r="W68" s="13">
        <f t="shared" si="27"/>
        <v>0</v>
      </c>
      <c r="X68" s="13">
        <f t="shared" si="75"/>
        <v>0</v>
      </c>
      <c r="Y68" s="13">
        <f t="shared" si="75"/>
        <v>0</v>
      </c>
      <c r="Z68" s="13">
        <f t="shared" si="75"/>
        <v>0</v>
      </c>
      <c r="AA68" s="13">
        <f t="shared" si="75"/>
        <v>0</v>
      </c>
      <c r="AB68" s="13">
        <f t="shared" si="75"/>
        <v>0</v>
      </c>
      <c r="AC68" s="13">
        <f t="shared" si="75"/>
        <v>0</v>
      </c>
      <c r="AD68" s="13"/>
      <c r="AE68" s="13">
        <f t="shared" si="29"/>
        <v>0</v>
      </c>
      <c r="AF68" s="13">
        <f t="shared" si="30"/>
        <v>0</v>
      </c>
      <c r="AG68" s="13">
        <f t="shared" si="31"/>
        <v>0</v>
      </c>
      <c r="AH68" s="13"/>
      <c r="AI68" s="13"/>
      <c r="AJ68" s="13"/>
      <c r="AK68" s="13">
        <f t="shared" si="76"/>
        <v>0</v>
      </c>
      <c r="AL68" s="13">
        <f t="shared" si="76"/>
        <v>0</v>
      </c>
      <c r="AM68" s="13">
        <f t="shared" si="76"/>
        <v>0</v>
      </c>
      <c r="AN68" s="13">
        <f t="shared" si="76"/>
        <v>0</v>
      </c>
      <c r="AO68" s="13">
        <f t="shared" si="76"/>
        <v>0</v>
      </c>
      <c r="AP68" s="13">
        <f t="shared" si="76"/>
        <v>0</v>
      </c>
      <c r="AQ68" s="13">
        <f t="shared" si="76"/>
        <v>0</v>
      </c>
      <c r="AR68" s="13">
        <f t="shared" si="76"/>
        <v>0</v>
      </c>
      <c r="AS68" s="3">
        <f t="shared" si="33"/>
        <v>0</v>
      </c>
      <c r="AT68" s="13">
        <f t="shared" si="34"/>
        <v>0</v>
      </c>
      <c r="AU68" s="13"/>
      <c r="AV68" s="13"/>
      <c r="AW68" s="13"/>
      <c r="AX68" s="13">
        <f t="shared" si="77"/>
        <v>0</v>
      </c>
      <c r="AY68" s="13">
        <f t="shared" si="77"/>
        <v>0</v>
      </c>
      <c r="AZ68" s="13">
        <f t="shared" si="77"/>
        <v>0</v>
      </c>
      <c r="BA68" s="13">
        <f t="shared" si="77"/>
        <v>0</v>
      </c>
      <c r="BB68" s="13">
        <f t="shared" si="77"/>
        <v>0</v>
      </c>
      <c r="BC68" s="13">
        <f t="shared" si="77"/>
        <v>0</v>
      </c>
      <c r="BD68" s="13">
        <f t="shared" si="77"/>
        <v>0</v>
      </c>
      <c r="BE68" s="3">
        <f t="shared" si="36"/>
        <v>0</v>
      </c>
      <c r="BF68" s="3"/>
      <c r="BG68" s="13">
        <f t="shared" si="37"/>
        <v>0</v>
      </c>
      <c r="BH68" s="13"/>
      <c r="BI68" s="13"/>
      <c r="BJ68" s="13">
        <f t="shared" si="78"/>
        <v>0</v>
      </c>
      <c r="BK68" s="13">
        <f t="shared" si="78"/>
        <v>0</v>
      </c>
      <c r="BL68" s="13">
        <f t="shared" si="78"/>
        <v>0</v>
      </c>
      <c r="BM68" s="13">
        <f t="shared" si="78"/>
        <v>0</v>
      </c>
      <c r="BN68" s="13">
        <f t="shared" si="78"/>
        <v>0</v>
      </c>
      <c r="BO68" s="13">
        <f t="shared" si="78"/>
        <v>0</v>
      </c>
      <c r="BP68" s="13">
        <f t="shared" si="78"/>
        <v>0</v>
      </c>
      <c r="BQ68" s="3">
        <f t="shared" si="39"/>
        <v>0</v>
      </c>
      <c r="BR68" s="13">
        <f t="shared" si="40"/>
        <v>0</v>
      </c>
      <c r="BS68" s="13">
        <f t="shared" si="40"/>
        <v>0</v>
      </c>
      <c r="BT68" s="13">
        <f t="shared" si="40"/>
        <v>0</v>
      </c>
      <c r="BU68" s="13"/>
      <c r="BV68" s="13"/>
      <c r="BW68" s="13"/>
      <c r="BX68" s="13"/>
      <c r="BY68" s="13"/>
      <c r="BZ68" s="13">
        <f t="shared" ref="BZ68:CJ68" si="85">BZ33*BZ$40</f>
        <v>0</v>
      </c>
      <c r="CA68" s="13">
        <f t="shared" si="85"/>
        <v>0</v>
      </c>
      <c r="CB68" s="13">
        <f t="shared" si="85"/>
        <v>0</v>
      </c>
      <c r="CC68" s="13">
        <f t="shared" si="85"/>
        <v>0</v>
      </c>
      <c r="CD68" s="13">
        <f t="shared" si="85"/>
        <v>0</v>
      </c>
      <c r="CE68" s="13">
        <f t="shared" si="85"/>
        <v>0</v>
      </c>
      <c r="CF68" s="13">
        <f t="shared" si="85"/>
        <v>0</v>
      </c>
      <c r="CG68" s="13">
        <f t="shared" si="85"/>
        <v>0</v>
      </c>
      <c r="CH68" s="13">
        <f t="shared" si="85"/>
        <v>0</v>
      </c>
      <c r="CI68" s="13">
        <f t="shared" si="85"/>
        <v>0</v>
      </c>
      <c r="CJ68" s="13">
        <f t="shared" si="85"/>
        <v>0</v>
      </c>
      <c r="CK68" s="13"/>
      <c r="CL68" s="13"/>
      <c r="CM68" s="13">
        <f t="shared" si="42"/>
        <v>0</v>
      </c>
      <c r="CN68" s="13"/>
      <c r="CO68" s="13"/>
      <c r="CP68" s="13">
        <f t="shared" si="80"/>
        <v>0</v>
      </c>
      <c r="CQ68" s="13">
        <f t="shared" si="80"/>
        <v>0</v>
      </c>
      <c r="CR68" s="13">
        <f t="shared" si="80"/>
        <v>0</v>
      </c>
      <c r="CS68" s="13">
        <f t="shared" si="80"/>
        <v>0</v>
      </c>
      <c r="CT68" s="13">
        <f t="shared" si="80"/>
        <v>0</v>
      </c>
      <c r="CU68" s="13">
        <f t="shared" si="80"/>
        <v>0</v>
      </c>
      <c r="CV68" s="13">
        <f t="shared" si="80"/>
        <v>0</v>
      </c>
      <c r="CW68" s="13"/>
      <c r="CX68" s="13">
        <f t="shared" si="44"/>
        <v>0</v>
      </c>
      <c r="CY68" s="13"/>
      <c r="CZ68" s="13"/>
      <c r="DA68" s="13">
        <f t="shared" si="45"/>
        <v>0</v>
      </c>
      <c r="DB68" s="9">
        <f t="shared" si="46"/>
        <v>0</v>
      </c>
    </row>
    <row r="69" spans="2:106" ht="14.15" hidden="1" customHeight="1">
      <c r="B69" s="10">
        <f t="shared" si="21"/>
        <v>45165</v>
      </c>
      <c r="C69" s="13">
        <f t="shared" si="22"/>
        <v>0</v>
      </c>
      <c r="D69" s="13"/>
      <c r="E69" s="13"/>
      <c r="F69" s="13"/>
      <c r="G69" s="13">
        <f t="shared" si="73"/>
        <v>0</v>
      </c>
      <c r="H69" s="13">
        <f t="shared" si="73"/>
        <v>0</v>
      </c>
      <c r="I69" s="13">
        <f t="shared" si="73"/>
        <v>0</v>
      </c>
      <c r="J69" s="13">
        <f t="shared" si="73"/>
        <v>0</v>
      </c>
      <c r="K69" s="13">
        <f t="shared" si="73"/>
        <v>0</v>
      </c>
      <c r="L69" s="13">
        <f t="shared" si="24"/>
        <v>0</v>
      </c>
      <c r="M69" s="13">
        <f t="shared" si="25"/>
        <v>0</v>
      </c>
      <c r="N69" s="13">
        <f t="shared" si="25"/>
        <v>0</v>
      </c>
      <c r="O69" s="13">
        <f t="shared" si="25"/>
        <v>0</v>
      </c>
      <c r="P69" s="13"/>
      <c r="Q69" s="13">
        <f t="shared" si="74"/>
        <v>0</v>
      </c>
      <c r="R69" s="13">
        <f t="shared" si="74"/>
        <v>0</v>
      </c>
      <c r="S69" s="13">
        <f t="shared" si="74"/>
        <v>0</v>
      </c>
      <c r="T69" s="13">
        <f t="shared" si="74"/>
        <v>0</v>
      </c>
      <c r="U69" s="13">
        <f t="shared" si="74"/>
        <v>0</v>
      </c>
      <c r="V69" s="13">
        <f t="shared" si="74"/>
        <v>0</v>
      </c>
      <c r="W69" s="13">
        <f t="shared" si="27"/>
        <v>0</v>
      </c>
      <c r="X69" s="13">
        <f t="shared" si="75"/>
        <v>0</v>
      </c>
      <c r="Y69" s="13">
        <f t="shared" si="75"/>
        <v>0</v>
      </c>
      <c r="Z69" s="13">
        <f t="shared" si="75"/>
        <v>0</v>
      </c>
      <c r="AA69" s="13">
        <f t="shared" si="75"/>
        <v>0</v>
      </c>
      <c r="AB69" s="13">
        <f t="shared" si="75"/>
        <v>0</v>
      </c>
      <c r="AC69" s="13">
        <f t="shared" si="75"/>
        <v>0</v>
      </c>
      <c r="AD69" s="13"/>
      <c r="AE69" s="13">
        <f t="shared" si="29"/>
        <v>0</v>
      </c>
      <c r="AF69" s="13">
        <f t="shared" si="30"/>
        <v>0</v>
      </c>
      <c r="AG69" s="13">
        <f t="shared" si="31"/>
        <v>0</v>
      </c>
      <c r="AH69" s="13"/>
      <c r="AI69" s="13"/>
      <c r="AJ69" s="13"/>
      <c r="AK69" s="13">
        <f t="shared" si="76"/>
        <v>0</v>
      </c>
      <c r="AL69" s="13">
        <f t="shared" si="76"/>
        <v>0</v>
      </c>
      <c r="AM69" s="13">
        <f t="shared" si="76"/>
        <v>0</v>
      </c>
      <c r="AN69" s="13">
        <f t="shared" si="76"/>
        <v>0</v>
      </c>
      <c r="AO69" s="13">
        <f t="shared" si="76"/>
        <v>0</v>
      </c>
      <c r="AP69" s="13">
        <f t="shared" si="76"/>
        <v>0</v>
      </c>
      <c r="AQ69" s="13">
        <f t="shared" si="76"/>
        <v>0</v>
      </c>
      <c r="AR69" s="13">
        <f t="shared" si="76"/>
        <v>0</v>
      </c>
      <c r="AS69" s="3">
        <f t="shared" si="33"/>
        <v>0</v>
      </c>
      <c r="AT69" s="13">
        <f t="shared" si="34"/>
        <v>0</v>
      </c>
      <c r="AU69" s="13"/>
      <c r="AV69" s="13"/>
      <c r="AW69" s="13"/>
      <c r="AX69" s="13">
        <f t="shared" si="77"/>
        <v>0</v>
      </c>
      <c r="AY69" s="13">
        <f t="shared" si="77"/>
        <v>0</v>
      </c>
      <c r="AZ69" s="13">
        <f t="shared" si="77"/>
        <v>0</v>
      </c>
      <c r="BA69" s="13">
        <f t="shared" si="77"/>
        <v>0</v>
      </c>
      <c r="BB69" s="13">
        <f t="shared" si="77"/>
        <v>0</v>
      </c>
      <c r="BC69" s="13">
        <f t="shared" si="77"/>
        <v>0</v>
      </c>
      <c r="BD69" s="13">
        <f t="shared" si="77"/>
        <v>0</v>
      </c>
      <c r="BE69" s="3">
        <f t="shared" si="36"/>
        <v>0</v>
      </c>
      <c r="BF69" s="3"/>
      <c r="BG69" s="13">
        <f t="shared" si="37"/>
        <v>0</v>
      </c>
      <c r="BH69" s="13"/>
      <c r="BI69" s="13"/>
      <c r="BJ69" s="13">
        <f t="shared" si="78"/>
        <v>0</v>
      </c>
      <c r="BK69" s="13">
        <f t="shared" si="78"/>
        <v>0</v>
      </c>
      <c r="BL69" s="13">
        <f t="shared" si="78"/>
        <v>0</v>
      </c>
      <c r="BM69" s="13">
        <f t="shared" si="78"/>
        <v>0</v>
      </c>
      <c r="BN69" s="13">
        <f t="shared" si="78"/>
        <v>0</v>
      </c>
      <c r="BO69" s="13">
        <f t="shared" si="78"/>
        <v>0</v>
      </c>
      <c r="BP69" s="13">
        <f t="shared" si="78"/>
        <v>0</v>
      </c>
      <c r="BQ69" s="3">
        <f t="shared" si="39"/>
        <v>0</v>
      </c>
      <c r="BR69" s="13">
        <f t="shared" si="40"/>
        <v>0</v>
      </c>
      <c r="BS69" s="13">
        <f t="shared" si="40"/>
        <v>0</v>
      </c>
      <c r="BT69" s="13">
        <f t="shared" si="40"/>
        <v>0</v>
      </c>
      <c r="BU69" s="13"/>
      <c r="BV69" s="13"/>
      <c r="BW69" s="13"/>
      <c r="BX69" s="13"/>
      <c r="BY69" s="13"/>
      <c r="BZ69" s="13">
        <f t="shared" ref="BZ69:CJ69" si="86">BZ34*BZ$40</f>
        <v>0</v>
      </c>
      <c r="CA69" s="13">
        <f t="shared" si="86"/>
        <v>0</v>
      </c>
      <c r="CB69" s="13">
        <f t="shared" si="86"/>
        <v>0</v>
      </c>
      <c r="CC69" s="13">
        <f t="shared" si="86"/>
        <v>0</v>
      </c>
      <c r="CD69" s="13">
        <f t="shared" si="86"/>
        <v>0</v>
      </c>
      <c r="CE69" s="13">
        <f t="shared" si="86"/>
        <v>0</v>
      </c>
      <c r="CF69" s="13">
        <f t="shared" si="86"/>
        <v>0</v>
      </c>
      <c r="CG69" s="13">
        <f t="shared" si="86"/>
        <v>0</v>
      </c>
      <c r="CH69" s="13">
        <f t="shared" si="86"/>
        <v>0</v>
      </c>
      <c r="CI69" s="13">
        <f t="shared" si="86"/>
        <v>0</v>
      </c>
      <c r="CJ69" s="13">
        <f t="shared" si="86"/>
        <v>0</v>
      </c>
      <c r="CK69" s="13"/>
      <c r="CL69" s="13"/>
      <c r="CM69" s="13">
        <f t="shared" si="42"/>
        <v>0</v>
      </c>
      <c r="CN69" s="13"/>
      <c r="CO69" s="13"/>
      <c r="CP69" s="13">
        <f t="shared" si="80"/>
        <v>0</v>
      </c>
      <c r="CQ69" s="13">
        <f t="shared" si="80"/>
        <v>0</v>
      </c>
      <c r="CR69" s="13">
        <f t="shared" si="80"/>
        <v>0</v>
      </c>
      <c r="CS69" s="13">
        <f t="shared" si="80"/>
        <v>0</v>
      </c>
      <c r="CT69" s="13">
        <f t="shared" si="80"/>
        <v>0</v>
      </c>
      <c r="CU69" s="13">
        <f t="shared" si="80"/>
        <v>0</v>
      </c>
      <c r="CV69" s="13">
        <f t="shared" si="80"/>
        <v>0</v>
      </c>
      <c r="CW69" s="13"/>
      <c r="CX69" s="13">
        <f t="shared" si="44"/>
        <v>0</v>
      </c>
      <c r="CY69" s="13"/>
      <c r="CZ69" s="13"/>
      <c r="DA69" s="13">
        <f t="shared" si="45"/>
        <v>0</v>
      </c>
      <c r="DB69" s="9">
        <f t="shared" si="46"/>
        <v>0</v>
      </c>
    </row>
    <row r="70" spans="2:106" ht="14.15" hidden="1" customHeight="1">
      <c r="B70" s="10">
        <f t="shared" si="21"/>
        <v>45166</v>
      </c>
      <c r="C70" s="13">
        <f t="shared" si="22"/>
        <v>0</v>
      </c>
      <c r="D70" s="13"/>
      <c r="E70" s="13"/>
      <c r="F70" s="13"/>
      <c r="G70" s="13">
        <f t="shared" si="73"/>
        <v>0</v>
      </c>
      <c r="H70" s="13">
        <f t="shared" si="73"/>
        <v>0</v>
      </c>
      <c r="I70" s="13">
        <f t="shared" si="73"/>
        <v>0</v>
      </c>
      <c r="J70" s="13">
        <f t="shared" si="73"/>
        <v>0</v>
      </c>
      <c r="K70" s="13">
        <f t="shared" si="73"/>
        <v>0</v>
      </c>
      <c r="L70" s="13">
        <f t="shared" si="24"/>
        <v>0</v>
      </c>
      <c r="M70" s="13">
        <f t="shared" si="25"/>
        <v>0</v>
      </c>
      <c r="N70" s="13">
        <f t="shared" si="25"/>
        <v>0</v>
      </c>
      <c r="O70" s="13">
        <f t="shared" si="25"/>
        <v>0</v>
      </c>
      <c r="P70" s="13"/>
      <c r="Q70" s="13">
        <f t="shared" si="74"/>
        <v>0</v>
      </c>
      <c r="R70" s="13">
        <f t="shared" si="74"/>
        <v>0</v>
      </c>
      <c r="S70" s="13">
        <f t="shared" si="74"/>
        <v>0</v>
      </c>
      <c r="T70" s="13">
        <f t="shared" si="74"/>
        <v>0</v>
      </c>
      <c r="U70" s="13">
        <f t="shared" si="74"/>
        <v>0</v>
      </c>
      <c r="V70" s="13">
        <f t="shared" si="74"/>
        <v>0</v>
      </c>
      <c r="W70" s="13">
        <f t="shared" si="27"/>
        <v>0</v>
      </c>
      <c r="X70" s="13">
        <f t="shared" si="75"/>
        <v>0</v>
      </c>
      <c r="Y70" s="13">
        <f t="shared" si="75"/>
        <v>0</v>
      </c>
      <c r="Z70" s="13">
        <f t="shared" si="75"/>
        <v>0</v>
      </c>
      <c r="AA70" s="13">
        <f t="shared" si="75"/>
        <v>0</v>
      </c>
      <c r="AB70" s="13">
        <f t="shared" si="75"/>
        <v>0</v>
      </c>
      <c r="AC70" s="13">
        <f t="shared" si="75"/>
        <v>0</v>
      </c>
      <c r="AD70" s="13"/>
      <c r="AE70" s="13">
        <f t="shared" si="29"/>
        <v>0</v>
      </c>
      <c r="AF70" s="13">
        <f t="shared" si="30"/>
        <v>0</v>
      </c>
      <c r="AG70" s="13">
        <f t="shared" si="31"/>
        <v>0</v>
      </c>
      <c r="AH70" s="13"/>
      <c r="AI70" s="13"/>
      <c r="AJ70" s="13"/>
      <c r="AK70" s="13">
        <f t="shared" si="76"/>
        <v>0</v>
      </c>
      <c r="AL70" s="13">
        <f t="shared" si="76"/>
        <v>0</v>
      </c>
      <c r="AM70" s="13">
        <f t="shared" si="76"/>
        <v>0</v>
      </c>
      <c r="AN70" s="13">
        <f t="shared" si="76"/>
        <v>0</v>
      </c>
      <c r="AO70" s="13">
        <f t="shared" si="76"/>
        <v>0</v>
      </c>
      <c r="AP70" s="13">
        <f t="shared" si="76"/>
        <v>0</v>
      </c>
      <c r="AQ70" s="13">
        <f t="shared" si="76"/>
        <v>0</v>
      </c>
      <c r="AR70" s="13">
        <f t="shared" si="76"/>
        <v>0</v>
      </c>
      <c r="AS70" s="3">
        <f t="shared" si="33"/>
        <v>0</v>
      </c>
      <c r="AT70" s="13">
        <f t="shared" si="34"/>
        <v>0</v>
      </c>
      <c r="AU70" s="13"/>
      <c r="AV70" s="13"/>
      <c r="AW70" s="13"/>
      <c r="AX70" s="13">
        <f t="shared" si="77"/>
        <v>0</v>
      </c>
      <c r="AY70" s="13">
        <f t="shared" si="77"/>
        <v>0</v>
      </c>
      <c r="AZ70" s="13">
        <f t="shared" si="77"/>
        <v>0</v>
      </c>
      <c r="BA70" s="13">
        <f t="shared" si="77"/>
        <v>0</v>
      </c>
      <c r="BB70" s="13">
        <f t="shared" si="77"/>
        <v>0</v>
      </c>
      <c r="BC70" s="13">
        <f t="shared" si="77"/>
        <v>0</v>
      </c>
      <c r="BD70" s="13">
        <f t="shared" si="77"/>
        <v>0</v>
      </c>
      <c r="BE70" s="3">
        <f t="shared" si="36"/>
        <v>0</v>
      </c>
      <c r="BF70" s="3"/>
      <c r="BG70" s="13">
        <f t="shared" si="37"/>
        <v>0</v>
      </c>
      <c r="BH70" s="13"/>
      <c r="BI70" s="13"/>
      <c r="BJ70" s="13">
        <f t="shared" si="78"/>
        <v>0</v>
      </c>
      <c r="BK70" s="13">
        <f t="shared" si="78"/>
        <v>0</v>
      </c>
      <c r="BL70" s="13">
        <f t="shared" si="78"/>
        <v>0</v>
      </c>
      <c r="BM70" s="13">
        <f t="shared" si="78"/>
        <v>0</v>
      </c>
      <c r="BN70" s="13">
        <f t="shared" si="78"/>
        <v>0</v>
      </c>
      <c r="BO70" s="13">
        <f t="shared" si="78"/>
        <v>0</v>
      </c>
      <c r="BP70" s="13">
        <f t="shared" si="78"/>
        <v>0</v>
      </c>
      <c r="BQ70" s="3">
        <f t="shared" si="39"/>
        <v>0</v>
      </c>
      <c r="BR70" s="13">
        <f t="shared" si="40"/>
        <v>0</v>
      </c>
      <c r="BS70" s="13">
        <f t="shared" si="40"/>
        <v>0</v>
      </c>
      <c r="BT70" s="13">
        <f t="shared" si="40"/>
        <v>0</v>
      </c>
      <c r="BU70" s="13"/>
      <c r="BV70" s="13"/>
      <c r="BW70" s="13"/>
      <c r="BX70" s="13"/>
      <c r="BY70" s="13"/>
      <c r="BZ70" s="13">
        <f t="shared" ref="BZ70:CJ70" si="87">BZ35*BZ$40</f>
        <v>0</v>
      </c>
      <c r="CA70" s="13">
        <f t="shared" si="87"/>
        <v>0</v>
      </c>
      <c r="CB70" s="13">
        <f t="shared" si="87"/>
        <v>0</v>
      </c>
      <c r="CC70" s="13">
        <f t="shared" si="87"/>
        <v>0</v>
      </c>
      <c r="CD70" s="13">
        <f t="shared" si="87"/>
        <v>0</v>
      </c>
      <c r="CE70" s="13">
        <f t="shared" si="87"/>
        <v>0</v>
      </c>
      <c r="CF70" s="13">
        <f t="shared" si="87"/>
        <v>22270560</v>
      </c>
      <c r="CG70" s="13">
        <f t="shared" si="87"/>
        <v>0</v>
      </c>
      <c r="CH70" s="13">
        <f t="shared" si="87"/>
        <v>0</v>
      </c>
      <c r="CI70" s="13">
        <f t="shared" si="87"/>
        <v>0</v>
      </c>
      <c r="CJ70" s="13">
        <f t="shared" si="87"/>
        <v>0</v>
      </c>
      <c r="CK70" s="13"/>
      <c r="CL70" s="13"/>
      <c r="CM70" s="13">
        <f t="shared" si="42"/>
        <v>0</v>
      </c>
      <c r="CN70" s="13"/>
      <c r="CO70" s="13"/>
      <c r="CP70" s="13">
        <f t="shared" si="80"/>
        <v>0</v>
      </c>
      <c r="CQ70" s="13">
        <f t="shared" si="80"/>
        <v>0</v>
      </c>
      <c r="CR70" s="13">
        <f t="shared" si="80"/>
        <v>0</v>
      </c>
      <c r="CS70" s="13">
        <f t="shared" si="80"/>
        <v>0</v>
      </c>
      <c r="CT70" s="13">
        <f t="shared" si="80"/>
        <v>0</v>
      </c>
      <c r="CU70" s="13">
        <f t="shared" si="80"/>
        <v>130053600</v>
      </c>
      <c r="CV70" s="13">
        <f t="shared" si="80"/>
        <v>0</v>
      </c>
      <c r="CW70" s="13"/>
      <c r="CX70" s="13">
        <f t="shared" si="44"/>
        <v>0</v>
      </c>
      <c r="CY70" s="13"/>
      <c r="CZ70" s="13"/>
      <c r="DA70" s="13">
        <f t="shared" si="45"/>
        <v>190222080</v>
      </c>
      <c r="DB70" s="9">
        <f t="shared" si="46"/>
        <v>0</v>
      </c>
    </row>
    <row r="71" spans="2:106" ht="14.15" hidden="1" customHeight="1">
      <c r="B71" s="10">
        <f t="shared" si="21"/>
        <v>45167</v>
      </c>
      <c r="C71" s="13">
        <f t="shared" si="22"/>
        <v>0</v>
      </c>
      <c r="D71" s="13"/>
      <c r="E71" s="13"/>
      <c r="F71" s="13"/>
      <c r="G71" s="13">
        <f t="shared" si="73"/>
        <v>0</v>
      </c>
      <c r="H71" s="13">
        <f t="shared" si="73"/>
        <v>0</v>
      </c>
      <c r="I71" s="13">
        <f t="shared" si="73"/>
        <v>0</v>
      </c>
      <c r="J71" s="13">
        <f t="shared" si="73"/>
        <v>0</v>
      </c>
      <c r="K71" s="13">
        <f t="shared" si="73"/>
        <v>0</v>
      </c>
      <c r="L71" s="13">
        <f t="shared" si="24"/>
        <v>0</v>
      </c>
      <c r="M71" s="13">
        <f t="shared" si="25"/>
        <v>0</v>
      </c>
      <c r="N71" s="13">
        <f t="shared" si="25"/>
        <v>0</v>
      </c>
      <c r="O71" s="13">
        <f t="shared" si="25"/>
        <v>0</v>
      </c>
      <c r="P71" s="13"/>
      <c r="Q71" s="13">
        <f t="shared" si="74"/>
        <v>0</v>
      </c>
      <c r="R71" s="13">
        <f t="shared" si="74"/>
        <v>0</v>
      </c>
      <c r="S71" s="13">
        <f t="shared" si="74"/>
        <v>0</v>
      </c>
      <c r="T71" s="13">
        <f t="shared" si="74"/>
        <v>0</v>
      </c>
      <c r="U71" s="13">
        <f t="shared" si="74"/>
        <v>0</v>
      </c>
      <c r="V71" s="13">
        <f t="shared" si="74"/>
        <v>0</v>
      </c>
      <c r="W71" s="13">
        <f t="shared" si="27"/>
        <v>0</v>
      </c>
      <c r="X71" s="13">
        <f t="shared" si="75"/>
        <v>0</v>
      </c>
      <c r="Y71" s="13">
        <f t="shared" si="75"/>
        <v>0</v>
      </c>
      <c r="Z71" s="13">
        <f t="shared" si="75"/>
        <v>0</v>
      </c>
      <c r="AA71" s="13">
        <f t="shared" si="75"/>
        <v>0</v>
      </c>
      <c r="AB71" s="13">
        <f t="shared" si="75"/>
        <v>0</v>
      </c>
      <c r="AC71" s="13">
        <f t="shared" si="75"/>
        <v>0</v>
      </c>
      <c r="AD71" s="13"/>
      <c r="AE71" s="13">
        <f t="shared" si="29"/>
        <v>0</v>
      </c>
      <c r="AF71" s="13">
        <f t="shared" si="30"/>
        <v>0</v>
      </c>
      <c r="AG71" s="13">
        <f t="shared" si="31"/>
        <v>0</v>
      </c>
      <c r="AH71" s="13"/>
      <c r="AI71" s="13"/>
      <c r="AJ71" s="13"/>
      <c r="AK71" s="13">
        <f t="shared" si="76"/>
        <v>0</v>
      </c>
      <c r="AL71" s="13">
        <f t="shared" si="76"/>
        <v>0</v>
      </c>
      <c r="AM71" s="13">
        <f t="shared" si="76"/>
        <v>0</v>
      </c>
      <c r="AN71" s="13">
        <f t="shared" si="76"/>
        <v>0</v>
      </c>
      <c r="AO71" s="13">
        <f t="shared" si="76"/>
        <v>0</v>
      </c>
      <c r="AP71" s="13">
        <f t="shared" si="76"/>
        <v>0</v>
      </c>
      <c r="AQ71" s="13">
        <f t="shared" si="76"/>
        <v>0</v>
      </c>
      <c r="AR71" s="13">
        <f t="shared" si="76"/>
        <v>0</v>
      </c>
      <c r="AS71" s="3">
        <f t="shared" si="33"/>
        <v>0</v>
      </c>
      <c r="AT71" s="13">
        <f t="shared" si="34"/>
        <v>0</v>
      </c>
      <c r="AU71" s="13"/>
      <c r="AV71" s="13"/>
      <c r="AW71" s="13"/>
      <c r="AX71" s="13">
        <f t="shared" si="77"/>
        <v>0</v>
      </c>
      <c r="AY71" s="13">
        <f t="shared" si="77"/>
        <v>0</v>
      </c>
      <c r="AZ71" s="13">
        <f t="shared" si="77"/>
        <v>0</v>
      </c>
      <c r="BA71" s="13">
        <f t="shared" si="77"/>
        <v>0</v>
      </c>
      <c r="BB71" s="13">
        <f t="shared" si="77"/>
        <v>0</v>
      </c>
      <c r="BC71" s="13">
        <f t="shared" si="77"/>
        <v>0</v>
      </c>
      <c r="BD71" s="13">
        <f t="shared" si="77"/>
        <v>0</v>
      </c>
      <c r="BE71" s="3">
        <f t="shared" si="36"/>
        <v>0</v>
      </c>
      <c r="BF71" s="3"/>
      <c r="BG71" s="13">
        <f t="shared" si="37"/>
        <v>0</v>
      </c>
      <c r="BH71" s="13"/>
      <c r="BI71" s="13"/>
      <c r="BJ71" s="13">
        <f t="shared" si="78"/>
        <v>0</v>
      </c>
      <c r="BK71" s="13">
        <f t="shared" si="78"/>
        <v>0</v>
      </c>
      <c r="BL71" s="13">
        <f t="shared" si="78"/>
        <v>0</v>
      </c>
      <c r="BM71" s="13">
        <f t="shared" si="78"/>
        <v>0</v>
      </c>
      <c r="BN71" s="13">
        <f t="shared" si="78"/>
        <v>0</v>
      </c>
      <c r="BO71" s="13">
        <f t="shared" si="78"/>
        <v>0</v>
      </c>
      <c r="BP71" s="13">
        <f t="shared" si="78"/>
        <v>0</v>
      </c>
      <c r="BQ71" s="3">
        <f t="shared" si="39"/>
        <v>0</v>
      </c>
      <c r="BR71" s="13">
        <f t="shared" si="40"/>
        <v>0</v>
      </c>
      <c r="BS71" s="13">
        <f t="shared" si="40"/>
        <v>0</v>
      </c>
      <c r="BT71" s="13">
        <f t="shared" si="40"/>
        <v>0</v>
      </c>
      <c r="BU71" s="13"/>
      <c r="BV71" s="13"/>
      <c r="BW71" s="13"/>
      <c r="BX71" s="13"/>
      <c r="BY71" s="13"/>
      <c r="BZ71" s="13">
        <f t="shared" ref="BZ71:CJ71" si="88">BZ36*BZ$40</f>
        <v>0</v>
      </c>
      <c r="CA71" s="13">
        <f t="shared" si="88"/>
        <v>0</v>
      </c>
      <c r="CB71" s="13">
        <f t="shared" si="88"/>
        <v>0</v>
      </c>
      <c r="CC71" s="13">
        <f t="shared" si="88"/>
        <v>0</v>
      </c>
      <c r="CD71" s="13">
        <f t="shared" si="88"/>
        <v>0</v>
      </c>
      <c r="CE71" s="13">
        <f t="shared" si="88"/>
        <v>0</v>
      </c>
      <c r="CF71" s="13">
        <f t="shared" si="88"/>
        <v>0</v>
      </c>
      <c r="CG71" s="13">
        <f t="shared" si="88"/>
        <v>0</v>
      </c>
      <c r="CH71" s="13">
        <f t="shared" si="88"/>
        <v>0</v>
      </c>
      <c r="CI71" s="13">
        <f t="shared" si="88"/>
        <v>0</v>
      </c>
      <c r="CJ71" s="13">
        <f t="shared" si="88"/>
        <v>0</v>
      </c>
      <c r="CK71" s="13"/>
      <c r="CL71" s="13"/>
      <c r="CM71" s="13">
        <f t="shared" si="42"/>
        <v>0</v>
      </c>
      <c r="CN71" s="13"/>
      <c r="CO71" s="13"/>
      <c r="CP71" s="13">
        <f t="shared" si="80"/>
        <v>0</v>
      </c>
      <c r="CQ71" s="13">
        <f t="shared" si="80"/>
        <v>0</v>
      </c>
      <c r="CR71" s="13">
        <f t="shared" si="80"/>
        <v>0</v>
      </c>
      <c r="CS71" s="13">
        <f t="shared" si="80"/>
        <v>0</v>
      </c>
      <c r="CT71" s="13">
        <f t="shared" si="80"/>
        <v>0</v>
      </c>
      <c r="CU71" s="13">
        <f t="shared" si="80"/>
        <v>0</v>
      </c>
      <c r="CV71" s="13">
        <f t="shared" si="80"/>
        <v>0</v>
      </c>
      <c r="CW71" s="13"/>
      <c r="CX71" s="13">
        <f t="shared" si="44"/>
        <v>0</v>
      </c>
      <c r="CY71" s="13"/>
      <c r="CZ71" s="13"/>
      <c r="DA71" s="13">
        <f t="shared" si="45"/>
        <v>0</v>
      </c>
      <c r="DB71" s="9">
        <f t="shared" si="46"/>
        <v>0</v>
      </c>
    </row>
    <row r="72" spans="2:106" ht="14.15" hidden="1" customHeight="1">
      <c r="B72" s="10">
        <f t="shared" si="21"/>
        <v>45168</v>
      </c>
      <c r="C72" s="13">
        <f t="shared" si="22"/>
        <v>0</v>
      </c>
      <c r="D72" s="13"/>
      <c r="E72" s="13"/>
      <c r="F72" s="13"/>
      <c r="G72" s="13">
        <f t="shared" si="73"/>
        <v>0</v>
      </c>
      <c r="H72" s="13">
        <f t="shared" si="73"/>
        <v>0</v>
      </c>
      <c r="I72" s="13">
        <f t="shared" si="73"/>
        <v>0</v>
      </c>
      <c r="J72" s="13">
        <f t="shared" si="73"/>
        <v>0</v>
      </c>
      <c r="K72" s="13">
        <f t="shared" si="73"/>
        <v>0</v>
      </c>
      <c r="L72" s="13">
        <f t="shared" si="24"/>
        <v>0</v>
      </c>
      <c r="M72" s="13">
        <f t="shared" si="25"/>
        <v>0</v>
      </c>
      <c r="N72" s="13">
        <f t="shared" si="25"/>
        <v>0</v>
      </c>
      <c r="O72" s="13">
        <f t="shared" si="25"/>
        <v>0</v>
      </c>
      <c r="P72" s="13"/>
      <c r="Q72" s="13">
        <f t="shared" si="74"/>
        <v>0</v>
      </c>
      <c r="R72" s="13">
        <f t="shared" si="74"/>
        <v>0</v>
      </c>
      <c r="S72" s="13">
        <f t="shared" si="74"/>
        <v>0</v>
      </c>
      <c r="T72" s="13">
        <f t="shared" si="74"/>
        <v>0</v>
      </c>
      <c r="U72" s="13">
        <f t="shared" si="74"/>
        <v>0</v>
      </c>
      <c r="V72" s="13">
        <f t="shared" si="74"/>
        <v>0</v>
      </c>
      <c r="W72" s="13">
        <f t="shared" si="27"/>
        <v>0</v>
      </c>
      <c r="X72" s="13">
        <f t="shared" si="75"/>
        <v>0</v>
      </c>
      <c r="Y72" s="13">
        <f t="shared" si="75"/>
        <v>0</v>
      </c>
      <c r="Z72" s="13">
        <f t="shared" si="75"/>
        <v>0</v>
      </c>
      <c r="AA72" s="13">
        <f t="shared" si="75"/>
        <v>0</v>
      </c>
      <c r="AB72" s="13">
        <f t="shared" si="75"/>
        <v>0</v>
      </c>
      <c r="AC72" s="13">
        <f t="shared" si="75"/>
        <v>0</v>
      </c>
      <c r="AD72" s="13"/>
      <c r="AE72" s="13">
        <f t="shared" si="29"/>
        <v>0</v>
      </c>
      <c r="AF72" s="13">
        <f t="shared" si="30"/>
        <v>0</v>
      </c>
      <c r="AG72" s="13">
        <f t="shared" si="31"/>
        <v>0</v>
      </c>
      <c r="AH72" s="13"/>
      <c r="AI72" s="13"/>
      <c r="AJ72" s="13"/>
      <c r="AK72" s="13">
        <f t="shared" si="76"/>
        <v>0</v>
      </c>
      <c r="AL72" s="13">
        <f t="shared" si="76"/>
        <v>0</v>
      </c>
      <c r="AM72" s="13">
        <f t="shared" si="76"/>
        <v>0</v>
      </c>
      <c r="AN72" s="13">
        <f t="shared" si="76"/>
        <v>0</v>
      </c>
      <c r="AO72" s="13">
        <f t="shared" si="76"/>
        <v>0</v>
      </c>
      <c r="AP72" s="13">
        <f t="shared" si="76"/>
        <v>0</v>
      </c>
      <c r="AQ72" s="13">
        <f t="shared" si="76"/>
        <v>0</v>
      </c>
      <c r="AR72" s="13">
        <f t="shared" si="76"/>
        <v>0</v>
      </c>
      <c r="AS72" s="3">
        <f t="shared" si="33"/>
        <v>0</v>
      </c>
      <c r="AT72" s="13">
        <f t="shared" si="34"/>
        <v>0</v>
      </c>
      <c r="AU72" s="13"/>
      <c r="AV72" s="13"/>
      <c r="AW72" s="13"/>
      <c r="AX72" s="13">
        <f t="shared" si="77"/>
        <v>0</v>
      </c>
      <c r="AY72" s="13">
        <f t="shared" si="77"/>
        <v>0</v>
      </c>
      <c r="AZ72" s="13">
        <f t="shared" si="77"/>
        <v>0</v>
      </c>
      <c r="BA72" s="13">
        <f t="shared" si="77"/>
        <v>0</v>
      </c>
      <c r="BB72" s="13">
        <f t="shared" si="77"/>
        <v>0</v>
      </c>
      <c r="BC72" s="13">
        <f t="shared" si="77"/>
        <v>0</v>
      </c>
      <c r="BD72" s="13">
        <f t="shared" si="77"/>
        <v>0</v>
      </c>
      <c r="BE72" s="3">
        <f t="shared" si="36"/>
        <v>0</v>
      </c>
      <c r="BF72" s="3"/>
      <c r="BG72" s="13">
        <f t="shared" si="37"/>
        <v>0</v>
      </c>
      <c r="BH72" s="13"/>
      <c r="BI72" s="13"/>
      <c r="BJ72" s="13">
        <f t="shared" si="78"/>
        <v>0</v>
      </c>
      <c r="BK72" s="13">
        <f t="shared" si="78"/>
        <v>0</v>
      </c>
      <c r="BL72" s="13">
        <f t="shared" si="78"/>
        <v>0</v>
      </c>
      <c r="BM72" s="13">
        <f t="shared" si="78"/>
        <v>0</v>
      </c>
      <c r="BN72" s="13">
        <f t="shared" si="78"/>
        <v>0</v>
      </c>
      <c r="BO72" s="13">
        <f t="shared" si="78"/>
        <v>0</v>
      </c>
      <c r="BP72" s="13">
        <f t="shared" si="78"/>
        <v>0</v>
      </c>
      <c r="BQ72" s="3">
        <f t="shared" si="39"/>
        <v>0</v>
      </c>
      <c r="BR72" s="13">
        <f t="shared" si="40"/>
        <v>0</v>
      </c>
      <c r="BS72" s="13">
        <f t="shared" si="40"/>
        <v>0</v>
      </c>
      <c r="BT72" s="13">
        <f t="shared" si="40"/>
        <v>0</v>
      </c>
      <c r="BU72" s="13"/>
      <c r="BV72" s="13"/>
      <c r="BW72" s="13"/>
      <c r="BX72" s="13"/>
      <c r="BY72" s="13"/>
      <c r="BZ72" s="13">
        <f t="shared" ref="BZ72:CJ72" si="89">BZ37*BZ$40</f>
        <v>0</v>
      </c>
      <c r="CA72" s="13">
        <f t="shared" si="89"/>
        <v>0</v>
      </c>
      <c r="CB72" s="13">
        <f t="shared" si="89"/>
        <v>0</v>
      </c>
      <c r="CC72" s="13">
        <f t="shared" si="89"/>
        <v>0</v>
      </c>
      <c r="CD72" s="13">
        <f t="shared" si="89"/>
        <v>0</v>
      </c>
      <c r="CE72" s="13">
        <f t="shared" si="89"/>
        <v>0</v>
      </c>
      <c r="CF72" s="13">
        <f t="shared" si="89"/>
        <v>0</v>
      </c>
      <c r="CG72" s="13">
        <f t="shared" si="89"/>
        <v>0</v>
      </c>
      <c r="CH72" s="13">
        <f t="shared" si="89"/>
        <v>0</v>
      </c>
      <c r="CI72" s="13">
        <f t="shared" si="89"/>
        <v>0</v>
      </c>
      <c r="CJ72" s="13">
        <f t="shared" si="89"/>
        <v>0</v>
      </c>
      <c r="CK72" s="13"/>
      <c r="CL72" s="13"/>
      <c r="CM72" s="13">
        <f t="shared" si="42"/>
        <v>0</v>
      </c>
      <c r="CN72" s="13"/>
      <c r="CO72" s="13"/>
      <c r="CP72" s="13">
        <f t="shared" si="80"/>
        <v>0</v>
      </c>
      <c r="CQ72" s="13">
        <f t="shared" si="80"/>
        <v>0</v>
      </c>
      <c r="CR72" s="13">
        <f t="shared" si="80"/>
        <v>0</v>
      </c>
      <c r="CS72" s="13">
        <f t="shared" si="80"/>
        <v>0</v>
      </c>
      <c r="CT72" s="13">
        <f t="shared" si="80"/>
        <v>0</v>
      </c>
      <c r="CU72" s="13">
        <f t="shared" si="80"/>
        <v>0</v>
      </c>
      <c r="CV72" s="13">
        <f t="shared" si="80"/>
        <v>0</v>
      </c>
      <c r="CW72" s="13"/>
      <c r="CX72" s="13">
        <f t="shared" si="44"/>
        <v>0</v>
      </c>
      <c r="CY72" s="13"/>
      <c r="CZ72" s="13"/>
      <c r="DA72" s="13">
        <f t="shared" si="45"/>
        <v>0</v>
      </c>
      <c r="DB72" s="9">
        <f t="shared" si="46"/>
        <v>0</v>
      </c>
    </row>
    <row r="73" spans="2:106" ht="14.15" hidden="1" customHeight="1">
      <c r="B73" s="10">
        <f t="shared" si="21"/>
        <v>45169</v>
      </c>
      <c r="C73" s="13">
        <f t="shared" si="22"/>
        <v>0</v>
      </c>
      <c r="D73" s="13"/>
      <c r="E73" s="13"/>
      <c r="F73" s="13"/>
      <c r="G73" s="13">
        <f>G38*G$40</f>
        <v>0</v>
      </c>
      <c r="H73" s="13">
        <f>H38*H$40</f>
        <v>0</v>
      </c>
      <c r="I73" s="13">
        <f>I38*I$40</f>
        <v>0</v>
      </c>
      <c r="J73" s="13">
        <f>J38*J$40</f>
        <v>0</v>
      </c>
      <c r="K73" s="13">
        <f>K38*K$40</f>
        <v>0</v>
      </c>
      <c r="L73" s="13">
        <f t="shared" si="24"/>
        <v>0</v>
      </c>
      <c r="M73" s="13">
        <f t="shared" si="25"/>
        <v>0</v>
      </c>
      <c r="N73" s="13">
        <f t="shared" si="25"/>
        <v>0</v>
      </c>
      <c r="O73" s="13">
        <f t="shared" si="25"/>
        <v>0</v>
      </c>
      <c r="P73" s="13"/>
      <c r="Q73" s="13">
        <f t="shared" ref="Q73:V73" si="90">Q38*Q$40</f>
        <v>0</v>
      </c>
      <c r="R73" s="13">
        <f t="shared" si="90"/>
        <v>0</v>
      </c>
      <c r="S73" s="13">
        <f t="shared" si="90"/>
        <v>0</v>
      </c>
      <c r="T73" s="13">
        <f t="shared" si="90"/>
        <v>0</v>
      </c>
      <c r="U73" s="13">
        <f t="shared" si="90"/>
        <v>0</v>
      </c>
      <c r="V73" s="13">
        <f t="shared" si="90"/>
        <v>0</v>
      </c>
      <c r="W73" s="13">
        <f t="shared" si="27"/>
        <v>0</v>
      </c>
      <c r="X73" s="13">
        <f t="shared" ref="X73:AC73" si="91">X38*X$40</f>
        <v>0</v>
      </c>
      <c r="Y73" s="13">
        <f t="shared" si="91"/>
        <v>0</v>
      </c>
      <c r="Z73" s="13">
        <f t="shared" si="91"/>
        <v>0</v>
      </c>
      <c r="AA73" s="13">
        <f t="shared" si="91"/>
        <v>0</v>
      </c>
      <c r="AB73" s="13">
        <f t="shared" si="91"/>
        <v>0</v>
      </c>
      <c r="AC73" s="13">
        <f t="shared" si="91"/>
        <v>0</v>
      </c>
      <c r="AD73" s="13"/>
      <c r="AE73" s="13">
        <f t="shared" si="29"/>
        <v>0</v>
      </c>
      <c r="AF73" s="13">
        <f t="shared" si="30"/>
        <v>0</v>
      </c>
      <c r="AG73" s="13">
        <f t="shared" si="31"/>
        <v>0</v>
      </c>
      <c r="AH73" s="13"/>
      <c r="AI73" s="13"/>
      <c r="AJ73" s="13"/>
      <c r="AK73" s="13">
        <f t="shared" ref="AK73:AR73" si="92">AK38*AK$40</f>
        <v>0</v>
      </c>
      <c r="AL73" s="13">
        <f t="shared" si="92"/>
        <v>0</v>
      </c>
      <c r="AM73" s="13">
        <f t="shared" si="92"/>
        <v>0</v>
      </c>
      <c r="AN73" s="13">
        <f t="shared" si="92"/>
        <v>0</v>
      </c>
      <c r="AO73" s="13">
        <f t="shared" si="92"/>
        <v>0</v>
      </c>
      <c r="AP73" s="13">
        <f t="shared" si="92"/>
        <v>0</v>
      </c>
      <c r="AQ73" s="13">
        <f t="shared" si="92"/>
        <v>0</v>
      </c>
      <c r="AR73" s="13">
        <f t="shared" si="92"/>
        <v>0</v>
      </c>
      <c r="AS73" s="3">
        <f t="shared" si="33"/>
        <v>0</v>
      </c>
      <c r="AT73" s="13">
        <f t="shared" si="34"/>
        <v>0</v>
      </c>
      <c r="AU73" s="13"/>
      <c r="AV73" s="13"/>
      <c r="AW73" s="13"/>
      <c r="AX73" s="13">
        <f t="shared" ref="AX73:BD73" si="93">AX38*AX$40</f>
        <v>0</v>
      </c>
      <c r="AY73" s="13">
        <f t="shared" si="93"/>
        <v>0</v>
      </c>
      <c r="AZ73" s="13">
        <f t="shared" si="93"/>
        <v>0</v>
      </c>
      <c r="BA73" s="13">
        <f t="shared" si="93"/>
        <v>0</v>
      </c>
      <c r="BB73" s="13">
        <f t="shared" si="93"/>
        <v>0</v>
      </c>
      <c r="BC73" s="13">
        <f t="shared" si="93"/>
        <v>0</v>
      </c>
      <c r="BD73" s="13">
        <f t="shared" si="93"/>
        <v>0</v>
      </c>
      <c r="BE73" s="3">
        <f t="shared" si="36"/>
        <v>0</v>
      </c>
      <c r="BF73" s="3"/>
      <c r="BG73" s="13">
        <f t="shared" si="37"/>
        <v>0</v>
      </c>
      <c r="BH73" s="13"/>
      <c r="BI73" s="13"/>
      <c r="BJ73" s="13">
        <f t="shared" ref="BJ73:BP73" si="94">BJ38*BJ$40</f>
        <v>0</v>
      </c>
      <c r="BK73" s="13">
        <f t="shared" si="94"/>
        <v>0</v>
      </c>
      <c r="BL73" s="13">
        <f t="shared" si="94"/>
        <v>0</v>
      </c>
      <c r="BM73" s="13">
        <f t="shared" si="94"/>
        <v>0</v>
      </c>
      <c r="BN73" s="13">
        <f t="shared" si="94"/>
        <v>0</v>
      </c>
      <c r="BO73" s="13">
        <f t="shared" si="94"/>
        <v>0</v>
      </c>
      <c r="BP73" s="13">
        <f t="shared" si="94"/>
        <v>0</v>
      </c>
      <c r="BQ73" s="3">
        <f t="shared" si="39"/>
        <v>0</v>
      </c>
      <c r="BR73" s="13">
        <f t="shared" si="40"/>
        <v>0</v>
      </c>
      <c r="BS73" s="13">
        <f t="shared" si="40"/>
        <v>0</v>
      </c>
      <c r="BT73" s="13">
        <f t="shared" si="40"/>
        <v>0</v>
      </c>
      <c r="BU73" s="13"/>
      <c r="BV73" s="13"/>
      <c r="BW73" s="13"/>
      <c r="BX73" s="13"/>
      <c r="BY73" s="13"/>
      <c r="BZ73" s="13">
        <f t="shared" ref="BZ73:CJ73" si="95">BZ38*BZ$40</f>
        <v>0</v>
      </c>
      <c r="CA73" s="13">
        <f t="shared" si="95"/>
        <v>0</v>
      </c>
      <c r="CB73" s="13">
        <f t="shared" si="95"/>
        <v>0</v>
      </c>
      <c r="CC73" s="13">
        <f t="shared" si="95"/>
        <v>0</v>
      </c>
      <c r="CD73" s="13">
        <f t="shared" si="95"/>
        <v>0</v>
      </c>
      <c r="CE73" s="13">
        <f t="shared" si="95"/>
        <v>0</v>
      </c>
      <c r="CF73" s="13">
        <f t="shared" si="95"/>
        <v>0</v>
      </c>
      <c r="CG73" s="13">
        <f t="shared" si="95"/>
        <v>0</v>
      </c>
      <c r="CH73" s="13">
        <f t="shared" si="95"/>
        <v>0</v>
      </c>
      <c r="CI73" s="13">
        <f t="shared" si="95"/>
        <v>0</v>
      </c>
      <c r="CJ73" s="13">
        <f t="shared" si="95"/>
        <v>0</v>
      </c>
      <c r="CK73" s="13"/>
      <c r="CL73" s="13"/>
      <c r="CM73" s="13">
        <f t="shared" si="42"/>
        <v>0</v>
      </c>
      <c r="CN73" s="13"/>
      <c r="CO73" s="13"/>
      <c r="CP73" s="13">
        <f t="shared" ref="CP73:CV73" si="96">CP38*CP$40</f>
        <v>0</v>
      </c>
      <c r="CQ73" s="13">
        <f t="shared" si="96"/>
        <v>0</v>
      </c>
      <c r="CR73" s="13">
        <f t="shared" si="96"/>
        <v>0</v>
      </c>
      <c r="CS73" s="13">
        <f t="shared" si="96"/>
        <v>0</v>
      </c>
      <c r="CT73" s="13">
        <f t="shared" si="96"/>
        <v>0</v>
      </c>
      <c r="CU73" s="13">
        <f t="shared" si="96"/>
        <v>0</v>
      </c>
      <c r="CV73" s="13">
        <f t="shared" si="96"/>
        <v>0</v>
      </c>
      <c r="CW73" s="13"/>
      <c r="CX73" s="13">
        <f t="shared" si="44"/>
        <v>0</v>
      </c>
      <c r="CY73" s="13"/>
      <c r="CZ73" s="13"/>
      <c r="DA73" s="13">
        <f t="shared" si="45"/>
        <v>0</v>
      </c>
      <c r="DB73" s="9">
        <f t="shared" si="46"/>
        <v>0</v>
      </c>
    </row>
    <row r="74" spans="2:106" ht="14.15" hidden="1" customHeight="1">
      <c r="B74" s="11" t="str">
        <f t="shared" si="21"/>
        <v>TOTAL</v>
      </c>
      <c r="C74" s="13">
        <f>SUM(C43:C73)</f>
        <v>0</v>
      </c>
      <c r="D74" s="13"/>
      <c r="E74" s="13"/>
      <c r="F74" s="13"/>
      <c r="G74" s="13">
        <f t="shared" ref="G74:O74" si="97">SUM(G43:G73)</f>
        <v>0</v>
      </c>
      <c r="H74" s="13">
        <f t="shared" si="97"/>
        <v>0</v>
      </c>
      <c r="I74" s="13">
        <f t="shared" si="97"/>
        <v>0</v>
      </c>
      <c r="J74" s="13">
        <f t="shared" si="97"/>
        <v>0</v>
      </c>
      <c r="K74" s="13">
        <f t="shared" si="97"/>
        <v>0</v>
      </c>
      <c r="L74" s="13">
        <f t="shared" si="97"/>
        <v>0</v>
      </c>
      <c r="M74" s="13">
        <f t="shared" si="97"/>
        <v>0</v>
      </c>
      <c r="N74" s="13">
        <f t="shared" si="97"/>
        <v>0</v>
      </c>
      <c r="O74" s="13">
        <f t="shared" si="97"/>
        <v>0</v>
      </c>
      <c r="P74" s="13"/>
      <c r="Q74" s="13">
        <f t="shared" ref="Q74:AC74" si="98">SUM(Q43:Q73)</f>
        <v>0</v>
      </c>
      <c r="R74" s="13">
        <f t="shared" si="98"/>
        <v>0</v>
      </c>
      <c r="S74" s="13">
        <f t="shared" si="98"/>
        <v>0</v>
      </c>
      <c r="T74" s="13">
        <f t="shared" si="98"/>
        <v>0</v>
      </c>
      <c r="U74" s="13">
        <f t="shared" si="98"/>
        <v>0</v>
      </c>
      <c r="V74" s="13">
        <f t="shared" si="98"/>
        <v>0</v>
      </c>
      <c r="W74" s="13">
        <f t="shared" si="98"/>
        <v>0</v>
      </c>
      <c r="X74" s="13">
        <f t="shared" si="98"/>
        <v>0</v>
      </c>
      <c r="Y74" s="13">
        <f t="shared" si="98"/>
        <v>0</v>
      </c>
      <c r="Z74" s="13">
        <f t="shared" si="98"/>
        <v>0</v>
      </c>
      <c r="AA74" s="13">
        <f t="shared" si="98"/>
        <v>0</v>
      </c>
      <c r="AB74" s="13">
        <f t="shared" si="98"/>
        <v>0</v>
      </c>
      <c r="AC74" s="13">
        <f t="shared" si="98"/>
        <v>0</v>
      </c>
      <c r="AD74" s="13"/>
      <c r="AE74" s="13">
        <f>SUM(AE43:AE73)</f>
        <v>0</v>
      </c>
      <c r="AF74" s="13">
        <f>SUM(AF43:AF73)</f>
        <v>0</v>
      </c>
      <c r="AG74" s="13">
        <f>SUM(AG43:AG73)</f>
        <v>0</v>
      </c>
      <c r="AH74" s="13"/>
      <c r="AI74" s="13"/>
      <c r="AJ74" s="13"/>
      <c r="AK74" s="13">
        <f t="shared" ref="AK74:AR74" si="99">SUM(AK43:AK73)</f>
        <v>0</v>
      </c>
      <c r="AL74" s="13">
        <f t="shared" si="99"/>
        <v>0</v>
      </c>
      <c r="AM74" s="13">
        <f t="shared" si="99"/>
        <v>0</v>
      </c>
      <c r="AN74" s="13">
        <f t="shared" si="99"/>
        <v>0</v>
      </c>
      <c r="AO74" s="13">
        <f t="shared" si="99"/>
        <v>0</v>
      </c>
      <c r="AP74" s="13">
        <f t="shared" si="99"/>
        <v>0</v>
      </c>
      <c r="AQ74" s="13">
        <f t="shared" si="99"/>
        <v>0</v>
      </c>
      <c r="AR74" s="13">
        <f t="shared" si="99"/>
        <v>0</v>
      </c>
      <c r="AS74" s="3">
        <f>SUM(G74:AR74)</f>
        <v>0</v>
      </c>
      <c r="AT74" s="13">
        <f>SUM(AT43:AT73)</f>
        <v>0</v>
      </c>
      <c r="AU74" s="13"/>
      <c r="AV74" s="13"/>
      <c r="AW74" s="13"/>
      <c r="AX74" s="13">
        <f t="shared" ref="AX74:BD74" si="100">SUM(AX43:AX73)</f>
        <v>0</v>
      </c>
      <c r="AY74" s="13">
        <f t="shared" si="100"/>
        <v>0</v>
      </c>
      <c r="AZ74" s="13">
        <f t="shared" si="100"/>
        <v>0</v>
      </c>
      <c r="BA74" s="13">
        <f t="shared" si="100"/>
        <v>0</v>
      </c>
      <c r="BB74" s="13">
        <f t="shared" si="100"/>
        <v>0</v>
      </c>
      <c r="BC74" s="13">
        <f t="shared" si="100"/>
        <v>0</v>
      </c>
      <c r="BD74" s="13">
        <f t="shared" si="100"/>
        <v>0</v>
      </c>
      <c r="BE74" s="3">
        <f>SUM(S74:BD74)</f>
        <v>0</v>
      </c>
      <c r="BF74" s="3"/>
      <c r="BG74" s="13">
        <f>SUM(BG43:BG73)</f>
        <v>0</v>
      </c>
      <c r="BH74" s="13"/>
      <c r="BI74" s="13"/>
      <c r="BJ74" s="13">
        <f t="shared" ref="BJ74:BP74" si="101">SUM(BJ43:BJ73)</f>
        <v>0</v>
      </c>
      <c r="BK74" s="13">
        <f t="shared" si="101"/>
        <v>0</v>
      </c>
      <c r="BL74" s="13">
        <f t="shared" si="101"/>
        <v>0</v>
      </c>
      <c r="BM74" s="13">
        <f t="shared" si="101"/>
        <v>0</v>
      </c>
      <c r="BN74" s="13">
        <f t="shared" si="101"/>
        <v>0</v>
      </c>
      <c r="BO74" s="13">
        <f t="shared" si="101"/>
        <v>0</v>
      </c>
      <c r="BP74" s="13">
        <f t="shared" si="101"/>
        <v>0</v>
      </c>
      <c r="BQ74" s="3">
        <f>SUM(AF74:BP74)</f>
        <v>0</v>
      </c>
      <c r="BR74" s="13">
        <f>SUM(BR43:BR73)</f>
        <v>0</v>
      </c>
      <c r="BS74" s="13">
        <f>SUM(BS43:BS73)</f>
        <v>0</v>
      </c>
      <c r="BT74" s="13">
        <f>SUM(BT43:BT73)</f>
        <v>0</v>
      </c>
      <c r="BU74" s="13"/>
      <c r="BV74" s="13"/>
      <c r="BW74" s="13"/>
      <c r="BX74" s="13"/>
      <c r="BY74" s="13"/>
      <c r="BZ74" s="13">
        <f t="shared" ref="BZ74:CJ74" si="102">SUM(BZ43:BZ73)</f>
        <v>0</v>
      </c>
      <c r="CA74" s="13">
        <f t="shared" si="102"/>
        <v>0</v>
      </c>
      <c r="CB74" s="13">
        <f t="shared" si="102"/>
        <v>0</v>
      </c>
      <c r="CC74" s="13">
        <f t="shared" si="102"/>
        <v>0</v>
      </c>
      <c r="CD74" s="13">
        <f t="shared" si="102"/>
        <v>0</v>
      </c>
      <c r="CE74" s="13">
        <f t="shared" si="102"/>
        <v>0</v>
      </c>
      <c r="CF74" s="13">
        <f t="shared" si="102"/>
        <v>536825760</v>
      </c>
      <c r="CG74" s="13">
        <f t="shared" si="102"/>
        <v>0</v>
      </c>
      <c r="CH74" s="13">
        <f t="shared" si="102"/>
        <v>0</v>
      </c>
      <c r="CI74" s="13">
        <f t="shared" si="102"/>
        <v>0</v>
      </c>
      <c r="CJ74" s="13">
        <f t="shared" si="102"/>
        <v>0</v>
      </c>
      <c r="CK74" s="13"/>
      <c r="CL74" s="13"/>
      <c r="CM74" s="13">
        <f>SUM(CM43:CM73)</f>
        <v>0</v>
      </c>
      <c r="CN74" s="13"/>
      <c r="CO74" s="13"/>
      <c r="CP74" s="13">
        <f t="shared" ref="CP74:CV74" si="103">SUM(CP43:CP73)</f>
        <v>0</v>
      </c>
      <c r="CQ74" s="13">
        <f t="shared" si="103"/>
        <v>0</v>
      </c>
      <c r="CR74" s="13">
        <f t="shared" si="103"/>
        <v>0</v>
      </c>
      <c r="CS74" s="13">
        <f t="shared" si="103"/>
        <v>0</v>
      </c>
      <c r="CT74" s="13">
        <f t="shared" si="103"/>
        <v>0</v>
      </c>
      <c r="CU74" s="13">
        <f t="shared" si="103"/>
        <v>2119999200</v>
      </c>
      <c r="CV74" s="13">
        <f t="shared" si="103"/>
        <v>0</v>
      </c>
      <c r="CW74" s="13"/>
      <c r="CX74" s="13">
        <f>SUM(CX43:CX73)</f>
        <v>0</v>
      </c>
      <c r="CY74" s="13"/>
      <c r="CZ74" s="13"/>
      <c r="DA74" s="13">
        <f>SUM(DA43:DA73)</f>
        <v>4122596160</v>
      </c>
      <c r="DB74" s="9">
        <f t="shared" si="46"/>
        <v>0</v>
      </c>
    </row>
    <row r="75" spans="2:106" ht="14.15" hidden="1" customHeight="1">
      <c r="B75" s="148" t="s">
        <v>8</v>
      </c>
      <c r="C75" s="21">
        <f>IF(C40&gt;=5200,C39,0)</f>
        <v>0</v>
      </c>
      <c r="D75" s="21"/>
      <c r="E75" s="21"/>
      <c r="F75" s="21"/>
      <c r="G75" s="21">
        <f>IF(G40&gt;=5200,G39,0)</f>
        <v>0</v>
      </c>
      <c r="H75" s="21">
        <f>IF(H40&gt;=5200,H39,0)</f>
        <v>0</v>
      </c>
      <c r="I75" s="21">
        <f>IF(I40&gt;=5200,I39,0)</f>
        <v>0</v>
      </c>
      <c r="J75" s="21">
        <f>IF(J40&gt;=5200,J39,0)</f>
        <v>0</v>
      </c>
      <c r="K75" s="21">
        <f>IF(K40&gt;=5200,K39,0)</f>
        <v>0</v>
      </c>
      <c r="L75" s="12" t="e">
        <f>SUM(#REF!)</f>
        <v>#REF!</v>
      </c>
      <c r="M75" s="21">
        <f>IF(M40&gt;=5200,M39,0)</f>
        <v>0</v>
      </c>
      <c r="N75" s="21">
        <f>IF(N40&gt;=5200,N39,0)</f>
        <v>0</v>
      </c>
      <c r="O75" s="21">
        <f>IF(O40&gt;=5200,O39,0)</f>
        <v>0</v>
      </c>
      <c r="P75" s="21"/>
      <c r="Q75" s="21">
        <f t="shared" ref="Q75:V75" si="104">IF(Q40&gt;=5200,Q39,0)</f>
        <v>0</v>
      </c>
      <c r="R75" s="21">
        <f t="shared" si="104"/>
        <v>0</v>
      </c>
      <c r="S75" s="21">
        <f t="shared" si="104"/>
        <v>0</v>
      </c>
      <c r="T75" s="21">
        <f t="shared" si="104"/>
        <v>0</v>
      </c>
      <c r="U75" s="21">
        <f t="shared" si="104"/>
        <v>0</v>
      </c>
      <c r="V75" s="21">
        <f t="shared" si="104"/>
        <v>0</v>
      </c>
      <c r="W75" s="12" t="e">
        <f>SUM(#REF!)</f>
        <v>#REF!</v>
      </c>
      <c r="X75" s="21">
        <f t="shared" ref="X75:AC75" si="105">IF(X40&gt;=5200,X39,0)</f>
        <v>0</v>
      </c>
      <c r="Y75" s="21">
        <f t="shared" si="105"/>
        <v>0</v>
      </c>
      <c r="Z75" s="21">
        <f t="shared" si="105"/>
        <v>0</v>
      </c>
      <c r="AA75" s="21">
        <f t="shared" si="105"/>
        <v>0</v>
      </c>
      <c r="AB75" s="21">
        <f t="shared" si="105"/>
        <v>0</v>
      </c>
      <c r="AC75" s="21">
        <f t="shared" si="105"/>
        <v>0</v>
      </c>
      <c r="AD75" s="21"/>
      <c r="AE75" s="21">
        <f>IF(AE40&gt;=5200,AE39,0)</f>
        <v>0</v>
      </c>
      <c r="AF75" s="12" t="e">
        <f>SUM(#REF!)</f>
        <v>#REF!</v>
      </c>
      <c r="AG75" s="21">
        <f>IF(AG40&gt;=5200,AG39,0)</f>
        <v>0</v>
      </c>
      <c r="AH75" s="21"/>
      <c r="AI75" s="21"/>
      <c r="AJ75" s="21"/>
      <c r="AK75" s="21">
        <f t="shared" ref="AK75:AR75" si="106">IF(AK40&gt;=5200,AK39,0)</f>
        <v>0</v>
      </c>
      <c r="AL75" s="21">
        <f t="shared" si="106"/>
        <v>0</v>
      </c>
      <c r="AM75" s="21">
        <f t="shared" si="106"/>
        <v>0</v>
      </c>
      <c r="AN75" s="21">
        <f t="shared" si="106"/>
        <v>0</v>
      </c>
      <c r="AO75" s="21">
        <f t="shared" si="106"/>
        <v>0</v>
      </c>
      <c r="AP75" s="21">
        <f t="shared" si="106"/>
        <v>0</v>
      </c>
      <c r="AQ75" s="21">
        <f t="shared" si="106"/>
        <v>0</v>
      </c>
      <c r="AR75" s="21">
        <f t="shared" si="106"/>
        <v>0</v>
      </c>
      <c r="AS75" s="12" t="e">
        <f>SUM(#REF!)</f>
        <v>#REF!</v>
      </c>
      <c r="AT75" s="21">
        <f>IF(AT40&gt;=5200,AT39,0)</f>
        <v>0</v>
      </c>
      <c r="AU75" s="21"/>
      <c r="AV75" s="21"/>
      <c r="AW75" s="21"/>
      <c r="AX75" s="21">
        <f t="shared" ref="AX75:BD75" si="107">IF(AX40&gt;=5200,AX39,0)</f>
        <v>0</v>
      </c>
      <c r="AY75" s="21">
        <f t="shared" si="107"/>
        <v>0</v>
      </c>
      <c r="AZ75" s="21">
        <f t="shared" si="107"/>
        <v>0</v>
      </c>
      <c r="BA75" s="21">
        <f t="shared" si="107"/>
        <v>0</v>
      </c>
      <c r="BB75" s="21">
        <f t="shared" si="107"/>
        <v>0</v>
      </c>
      <c r="BC75" s="21">
        <f t="shared" si="107"/>
        <v>0</v>
      </c>
      <c r="BD75" s="21">
        <f t="shared" si="107"/>
        <v>0</v>
      </c>
      <c r="BE75" s="12" t="e">
        <f>SUM(#REF!)</f>
        <v>#REF!</v>
      </c>
      <c r="BF75" s="12"/>
      <c r="BG75" s="21">
        <f>IF(BG40&gt;=5200,BG39,0)</f>
        <v>0</v>
      </c>
      <c r="BH75" s="21"/>
      <c r="BI75" s="21"/>
      <c r="BJ75" s="21">
        <f t="shared" ref="BJ75:BP75" si="108">IF(BJ40&gt;=5200,BJ39,0)</f>
        <v>0</v>
      </c>
      <c r="BK75" s="21">
        <f t="shared" si="108"/>
        <v>0</v>
      </c>
      <c r="BL75" s="21">
        <f t="shared" si="108"/>
        <v>0</v>
      </c>
      <c r="BM75" s="21">
        <f t="shared" si="108"/>
        <v>0</v>
      </c>
      <c r="BN75" s="21">
        <f t="shared" si="108"/>
        <v>0</v>
      </c>
      <c r="BO75" s="21">
        <f t="shared" si="108"/>
        <v>0</v>
      </c>
      <c r="BP75" s="21">
        <f t="shared" si="108"/>
        <v>0</v>
      </c>
      <c r="BQ75" s="12" t="e">
        <f>SUM(B75:BP75)</f>
        <v>#REF!</v>
      </c>
      <c r="BR75" s="21">
        <f>IF(BR40&gt;=5200,BR39,0)</f>
        <v>0</v>
      </c>
      <c r="BS75" s="21">
        <f>IF(BS40&gt;=5200,BS39,0)</f>
        <v>0</v>
      </c>
      <c r="BT75" s="21">
        <f>IF(BT40&gt;=5200,BT39,0)</f>
        <v>0</v>
      </c>
      <c r="BU75" s="21"/>
      <c r="BV75" s="21"/>
      <c r="BW75" s="21"/>
      <c r="BX75" s="21"/>
      <c r="BY75" s="21"/>
      <c r="BZ75" s="21">
        <f t="shared" ref="BZ75:CJ75" si="109">IF(BZ40&gt;=5200,BZ39,0)</f>
        <v>0</v>
      </c>
      <c r="CA75" s="21">
        <f t="shared" si="109"/>
        <v>0</v>
      </c>
      <c r="CB75" s="21">
        <f t="shared" si="109"/>
        <v>0</v>
      </c>
      <c r="CC75" s="21">
        <f t="shared" si="109"/>
        <v>0</v>
      </c>
      <c r="CD75" s="21">
        <f t="shared" si="109"/>
        <v>0</v>
      </c>
      <c r="CE75" s="21">
        <f t="shared" si="109"/>
        <v>0</v>
      </c>
      <c r="CF75" s="21">
        <f t="shared" si="109"/>
        <v>0</v>
      </c>
      <c r="CG75" s="21">
        <f t="shared" si="109"/>
        <v>0</v>
      </c>
      <c r="CH75" s="21">
        <f t="shared" si="109"/>
        <v>0</v>
      </c>
      <c r="CI75" s="21">
        <f t="shared" si="109"/>
        <v>0</v>
      </c>
      <c r="CJ75" s="21">
        <f t="shared" si="109"/>
        <v>0</v>
      </c>
      <c r="CK75" s="21"/>
      <c r="CL75" s="21"/>
      <c r="CM75" s="21">
        <f>IF(CM40&gt;=5200,CM39,0)</f>
        <v>0</v>
      </c>
      <c r="CN75" s="21"/>
      <c r="CO75" s="21"/>
      <c r="CP75" s="21">
        <f t="shared" ref="CP75:CV75" si="110">IF(CP40&gt;=5200,CP39,0)</f>
        <v>0</v>
      </c>
      <c r="CQ75" s="21">
        <f t="shared" si="110"/>
        <v>0</v>
      </c>
      <c r="CR75" s="21">
        <f t="shared" si="110"/>
        <v>0</v>
      </c>
      <c r="CS75" s="21">
        <f t="shared" si="110"/>
        <v>0</v>
      </c>
      <c r="CT75" s="21">
        <f t="shared" si="110"/>
        <v>0</v>
      </c>
      <c r="CU75" s="21">
        <f t="shared" si="110"/>
        <v>0</v>
      </c>
      <c r="CV75" s="21">
        <f t="shared" si="110"/>
        <v>0</v>
      </c>
      <c r="CW75" s="21"/>
      <c r="CX75" s="21">
        <f>IF(CX40&gt;=5200,CX39,0)</f>
        <v>0</v>
      </c>
      <c r="CY75" s="21"/>
      <c r="CZ75" s="21"/>
      <c r="DA75" s="21">
        <f>IF(DA40&gt;=5200,DA39,0)</f>
        <v>0</v>
      </c>
      <c r="DB75" s="12"/>
    </row>
    <row r="76" spans="2:106" ht="14.15" hidden="1" customHeight="1">
      <c r="B76" s="148" t="s">
        <v>9</v>
      </c>
      <c r="C76" s="21">
        <f>IF(AND(C40&lt;5200,C40&gt;4900),C39,0)</f>
        <v>0</v>
      </c>
      <c r="D76" s="21"/>
      <c r="E76" s="21"/>
      <c r="F76" s="21"/>
      <c r="G76" s="21">
        <f>IF(AND(G40&lt;5200,G40&gt;4900),G39,0)</f>
        <v>0</v>
      </c>
      <c r="H76" s="21">
        <f>IF(AND(H40&lt;5200,H40&gt;4900),H39,0)</f>
        <v>0</v>
      </c>
      <c r="I76" s="21">
        <f>IF(AND(I40&lt;5200,I40&gt;4900),I39,0)</f>
        <v>0</v>
      </c>
      <c r="J76" s="21">
        <f>IF(AND(J40&lt;5200,J40&gt;4900),J39,0)</f>
        <v>0</v>
      </c>
      <c r="K76" s="21">
        <f>IF(AND(K40&lt;5200,K40&gt;4900),K39,0)</f>
        <v>0</v>
      </c>
      <c r="L76" s="12" t="e">
        <f>SUM(#REF!)</f>
        <v>#REF!</v>
      </c>
      <c r="M76" s="21">
        <f>IF(AND(M40&lt;5200,M40&gt;4900),M39,0)</f>
        <v>0</v>
      </c>
      <c r="N76" s="21">
        <f>IF(AND(N40&lt;5200,N40&gt;4900),N39,0)</f>
        <v>0</v>
      </c>
      <c r="O76" s="21">
        <f>IF(AND(O40&lt;5200,O40&gt;4900),O39,0)</f>
        <v>0</v>
      </c>
      <c r="P76" s="21"/>
      <c r="Q76" s="21">
        <f t="shared" ref="Q76:V76" si="111">IF(AND(Q40&lt;5200,Q40&gt;4900),Q39,0)</f>
        <v>0</v>
      </c>
      <c r="R76" s="21">
        <f t="shared" si="111"/>
        <v>0</v>
      </c>
      <c r="S76" s="21">
        <f t="shared" si="111"/>
        <v>0</v>
      </c>
      <c r="T76" s="21">
        <f t="shared" si="111"/>
        <v>0</v>
      </c>
      <c r="U76" s="21">
        <f t="shared" si="111"/>
        <v>0</v>
      </c>
      <c r="V76" s="21">
        <f t="shared" si="111"/>
        <v>0</v>
      </c>
      <c r="W76" s="12" t="e">
        <f>SUM(#REF!)</f>
        <v>#REF!</v>
      </c>
      <c r="X76" s="21">
        <f t="shared" ref="X76:AC76" si="112">IF(AND(X40&lt;5200,X40&gt;4900),X39,0)</f>
        <v>0</v>
      </c>
      <c r="Y76" s="21">
        <f t="shared" si="112"/>
        <v>0</v>
      </c>
      <c r="Z76" s="21">
        <f t="shared" si="112"/>
        <v>0</v>
      </c>
      <c r="AA76" s="21">
        <f t="shared" si="112"/>
        <v>0</v>
      </c>
      <c r="AB76" s="21">
        <f t="shared" si="112"/>
        <v>0</v>
      </c>
      <c r="AC76" s="21">
        <f t="shared" si="112"/>
        <v>0</v>
      </c>
      <c r="AD76" s="21"/>
      <c r="AE76" s="21">
        <f>IF(AND(AE40&lt;5200,AE40&gt;4900),AE39,0)</f>
        <v>0</v>
      </c>
      <c r="AF76" s="12" t="e">
        <f>SUM(#REF!)</f>
        <v>#REF!</v>
      </c>
      <c r="AG76" s="21">
        <f>IF(AND(AG40&lt;5200,AG40&gt;4900),AG39,0)</f>
        <v>0</v>
      </c>
      <c r="AH76" s="21"/>
      <c r="AI76" s="21"/>
      <c r="AJ76" s="21"/>
      <c r="AK76" s="21">
        <f t="shared" ref="AK76:AR76" si="113">IF(AND(AK40&lt;5200,AK40&gt;4900),AK39,0)</f>
        <v>0</v>
      </c>
      <c r="AL76" s="21">
        <f t="shared" si="113"/>
        <v>0</v>
      </c>
      <c r="AM76" s="21">
        <f t="shared" si="113"/>
        <v>0</v>
      </c>
      <c r="AN76" s="21">
        <f t="shared" si="113"/>
        <v>0</v>
      </c>
      <c r="AO76" s="21">
        <f t="shared" si="113"/>
        <v>0</v>
      </c>
      <c r="AP76" s="21">
        <f t="shared" si="113"/>
        <v>0</v>
      </c>
      <c r="AQ76" s="21">
        <f t="shared" si="113"/>
        <v>0</v>
      </c>
      <c r="AR76" s="21">
        <f t="shared" si="113"/>
        <v>0</v>
      </c>
      <c r="AS76" s="12" t="e">
        <f>SUM(#REF!)</f>
        <v>#REF!</v>
      </c>
      <c r="AT76" s="21">
        <f>IF(AND(AT40&lt;5200,AT40&gt;4900),AT39,0)</f>
        <v>0</v>
      </c>
      <c r="AU76" s="21"/>
      <c r="AV76" s="21"/>
      <c r="AW76" s="21"/>
      <c r="AX76" s="21">
        <f t="shared" ref="AX76:BD76" si="114">IF(AND(AX40&lt;5200,AX40&gt;4900),AX39,0)</f>
        <v>0</v>
      </c>
      <c r="AY76" s="21">
        <f t="shared" si="114"/>
        <v>0</v>
      </c>
      <c r="AZ76" s="21">
        <f t="shared" si="114"/>
        <v>0</v>
      </c>
      <c r="BA76" s="21">
        <f t="shared" si="114"/>
        <v>0</v>
      </c>
      <c r="BB76" s="21">
        <f t="shared" si="114"/>
        <v>0</v>
      </c>
      <c r="BC76" s="21">
        <f t="shared" si="114"/>
        <v>0</v>
      </c>
      <c r="BD76" s="21">
        <f t="shared" si="114"/>
        <v>0</v>
      </c>
      <c r="BE76" s="12" t="e">
        <f>SUM(#REF!)</f>
        <v>#REF!</v>
      </c>
      <c r="BF76" s="12"/>
      <c r="BG76" s="21">
        <f>IF(AND(BG40&lt;5200,BG40&gt;4900),BG39,0)</f>
        <v>0</v>
      </c>
      <c r="BH76" s="21"/>
      <c r="BI76" s="21"/>
      <c r="BJ76" s="21">
        <f t="shared" ref="BJ76:BP76" si="115">IF(AND(BJ40&lt;5200,BJ40&gt;4900),BJ39,0)</f>
        <v>0</v>
      </c>
      <c r="BK76" s="21">
        <f t="shared" si="115"/>
        <v>0</v>
      </c>
      <c r="BL76" s="21">
        <f t="shared" si="115"/>
        <v>0</v>
      </c>
      <c r="BM76" s="21">
        <f t="shared" si="115"/>
        <v>0</v>
      </c>
      <c r="BN76" s="21">
        <f t="shared" si="115"/>
        <v>0</v>
      </c>
      <c r="BO76" s="21">
        <f t="shared" si="115"/>
        <v>0</v>
      </c>
      <c r="BP76" s="21">
        <f t="shared" si="115"/>
        <v>0</v>
      </c>
      <c r="BQ76" s="12" t="e">
        <f>SUM(B76:BP76)</f>
        <v>#REF!</v>
      </c>
      <c r="BR76" s="21">
        <f>IF(AND(BR40&lt;5200,BR40&gt;4900),BR39,0)</f>
        <v>0</v>
      </c>
      <c r="BS76" s="21">
        <f>IF(AND(BS40&lt;5200,BS40&gt;4900),BS39,0)</f>
        <v>0</v>
      </c>
      <c r="BT76" s="21">
        <f>IF(AND(BT40&lt;5200,BT40&gt;4900),BT39,0)</f>
        <v>0</v>
      </c>
      <c r="BU76" s="21"/>
      <c r="BV76" s="21"/>
      <c r="BW76" s="21"/>
      <c r="BX76" s="21"/>
      <c r="BY76" s="21"/>
      <c r="BZ76" s="21">
        <f t="shared" ref="BZ76:CJ76" si="116">IF(AND(BZ40&lt;5200,BZ40&gt;4900),BZ39,0)</f>
        <v>0</v>
      </c>
      <c r="CA76" s="21">
        <f t="shared" si="116"/>
        <v>0</v>
      </c>
      <c r="CB76" s="21">
        <f t="shared" si="116"/>
        <v>0</v>
      </c>
      <c r="CC76" s="21">
        <f t="shared" si="116"/>
        <v>0</v>
      </c>
      <c r="CD76" s="21">
        <f t="shared" si="116"/>
        <v>0</v>
      </c>
      <c r="CE76" s="21">
        <f t="shared" si="116"/>
        <v>0</v>
      </c>
      <c r="CF76" s="21">
        <f t="shared" si="116"/>
        <v>0</v>
      </c>
      <c r="CG76" s="21">
        <f t="shared" si="116"/>
        <v>0</v>
      </c>
      <c r="CH76" s="21">
        <f t="shared" si="116"/>
        <v>0</v>
      </c>
      <c r="CI76" s="21">
        <f t="shared" si="116"/>
        <v>0</v>
      </c>
      <c r="CJ76" s="21">
        <f t="shared" si="116"/>
        <v>0</v>
      </c>
      <c r="CK76" s="21"/>
      <c r="CL76" s="21"/>
      <c r="CM76" s="21">
        <f>IF(AND(CM40&lt;5200,CM40&gt;4900),CM39,0)</f>
        <v>0</v>
      </c>
      <c r="CN76" s="21"/>
      <c r="CO76" s="21"/>
      <c r="CP76" s="21">
        <f t="shared" ref="CP76:CV76" si="117">IF(AND(CP40&lt;5200,CP40&gt;4900),CP39,0)</f>
        <v>0</v>
      </c>
      <c r="CQ76" s="21">
        <f t="shared" si="117"/>
        <v>0</v>
      </c>
      <c r="CR76" s="21">
        <f t="shared" si="117"/>
        <v>0</v>
      </c>
      <c r="CS76" s="21">
        <f t="shared" si="117"/>
        <v>0</v>
      </c>
      <c r="CT76" s="21">
        <f t="shared" si="117"/>
        <v>0</v>
      </c>
      <c r="CU76" s="21">
        <f t="shared" si="117"/>
        <v>0</v>
      </c>
      <c r="CV76" s="21">
        <f t="shared" si="117"/>
        <v>0</v>
      </c>
      <c r="CW76" s="21"/>
      <c r="CX76" s="21">
        <f>IF(AND(CX40&lt;5200,CX40&gt;4900),CX39,0)</f>
        <v>0</v>
      </c>
      <c r="CY76" s="21"/>
      <c r="CZ76" s="21"/>
      <c r="DA76" s="21">
        <f>IF(AND(DA40&lt;5200,DA40&gt;4900),DA39,0)</f>
        <v>0</v>
      </c>
      <c r="DB76" s="12"/>
    </row>
    <row r="77" spans="2:106" ht="14.15" hidden="1" customHeight="1">
      <c r="B77" s="148" t="s">
        <v>10</v>
      </c>
      <c r="C77" s="21">
        <f>IF(AND(C40&lt;=4900,C40&gt;=4000),C39,0)</f>
        <v>0</v>
      </c>
      <c r="D77" s="21"/>
      <c r="E77" s="21"/>
      <c r="F77" s="21"/>
      <c r="G77" s="21">
        <f>IF(AND(G40&lt;=4900,G40&gt;=4000),G39,0)</f>
        <v>0</v>
      </c>
      <c r="H77" s="21">
        <f>IF(AND(H40&lt;=4900,H40&gt;=4000),H39,0)</f>
        <v>0</v>
      </c>
      <c r="I77" s="21">
        <f>IF(AND(I40&lt;=4900,I40&gt;=4000),I39,0)</f>
        <v>0</v>
      </c>
      <c r="J77" s="21">
        <f>IF(AND(J40&lt;=4900,J40&gt;=4000),J39,0)</f>
        <v>0</v>
      </c>
      <c r="K77" s="21">
        <f>IF(AND(K40&lt;=4900,K40&gt;=4000),K39,0)</f>
        <v>0</v>
      </c>
      <c r="L77" s="12" t="e">
        <f>SUM(#REF!)</f>
        <v>#REF!</v>
      </c>
      <c r="M77" s="21">
        <f>IF(AND(M40&lt;=4900,M40&gt;=4000),M39,0)</f>
        <v>0</v>
      </c>
      <c r="N77" s="21">
        <f>IF(AND(N40&lt;=4900,N40&gt;=4000),N39,0)</f>
        <v>0</v>
      </c>
      <c r="O77" s="21">
        <f>IF(AND(O40&lt;=4900,O40&gt;=4000),O39,0)</f>
        <v>0</v>
      </c>
      <c r="P77" s="21"/>
      <c r="Q77" s="21">
        <f t="shared" ref="Q77:V77" si="118">IF(AND(Q40&lt;=4900,Q40&gt;=4000),Q39,0)</f>
        <v>0</v>
      </c>
      <c r="R77" s="21">
        <f t="shared" si="118"/>
        <v>0</v>
      </c>
      <c r="S77" s="21">
        <f t="shared" si="118"/>
        <v>0</v>
      </c>
      <c r="T77" s="21">
        <f t="shared" si="118"/>
        <v>0</v>
      </c>
      <c r="U77" s="21">
        <f t="shared" si="118"/>
        <v>0</v>
      </c>
      <c r="V77" s="21">
        <f t="shared" si="118"/>
        <v>0</v>
      </c>
      <c r="W77" s="12" t="e">
        <f>SUM(#REF!)</f>
        <v>#REF!</v>
      </c>
      <c r="X77" s="21">
        <f t="shared" ref="X77:AC77" si="119">IF(AND(X40&lt;=4900,X40&gt;=4000),X39,0)</f>
        <v>0</v>
      </c>
      <c r="Y77" s="21">
        <f t="shared" si="119"/>
        <v>0</v>
      </c>
      <c r="Z77" s="21">
        <f t="shared" si="119"/>
        <v>0</v>
      </c>
      <c r="AA77" s="21">
        <f t="shared" si="119"/>
        <v>0</v>
      </c>
      <c r="AB77" s="21">
        <f t="shared" si="119"/>
        <v>0</v>
      </c>
      <c r="AC77" s="21">
        <f t="shared" si="119"/>
        <v>0</v>
      </c>
      <c r="AD77" s="21"/>
      <c r="AE77" s="21">
        <f>IF(AND(AE40&lt;=4900,AE40&gt;=4000),AE39,0)</f>
        <v>0</v>
      </c>
      <c r="AF77" s="12" t="e">
        <f>SUM(#REF!)</f>
        <v>#REF!</v>
      </c>
      <c r="AG77" s="21">
        <f>IF(AND(AG40&lt;=4900,AG40&gt;=4000),AG39,0)</f>
        <v>0</v>
      </c>
      <c r="AH77" s="21"/>
      <c r="AI77" s="21"/>
      <c r="AJ77" s="21"/>
      <c r="AK77" s="21">
        <f t="shared" ref="AK77:AR77" si="120">IF(AND(AK40&lt;=4900,AK40&gt;=4000),AK39,0)</f>
        <v>0</v>
      </c>
      <c r="AL77" s="21">
        <f t="shared" si="120"/>
        <v>0</v>
      </c>
      <c r="AM77" s="21">
        <f t="shared" si="120"/>
        <v>0</v>
      </c>
      <c r="AN77" s="21">
        <f t="shared" si="120"/>
        <v>0</v>
      </c>
      <c r="AO77" s="21">
        <f t="shared" si="120"/>
        <v>0</v>
      </c>
      <c r="AP77" s="21">
        <f t="shared" si="120"/>
        <v>0</v>
      </c>
      <c r="AQ77" s="21">
        <f t="shared" si="120"/>
        <v>0</v>
      </c>
      <c r="AR77" s="21">
        <f t="shared" si="120"/>
        <v>0</v>
      </c>
      <c r="AS77" s="12" t="e">
        <f>SUM(#REF!)</f>
        <v>#REF!</v>
      </c>
      <c r="AT77" s="21">
        <f>IF(AND(AT40&lt;=4900,AT40&gt;=4000),AT39,0)</f>
        <v>0</v>
      </c>
      <c r="AU77" s="21"/>
      <c r="AV77" s="21"/>
      <c r="AW77" s="21"/>
      <c r="AX77" s="21">
        <f t="shared" ref="AX77:BD77" si="121">IF(AND(AX40&lt;=4900,AX40&gt;=4000),AX39,0)</f>
        <v>0</v>
      </c>
      <c r="AY77" s="21">
        <f t="shared" si="121"/>
        <v>0</v>
      </c>
      <c r="AZ77" s="21">
        <f t="shared" si="121"/>
        <v>0</v>
      </c>
      <c r="BA77" s="21">
        <f t="shared" si="121"/>
        <v>0</v>
      </c>
      <c r="BB77" s="21">
        <f t="shared" si="121"/>
        <v>0</v>
      </c>
      <c r="BC77" s="21">
        <f t="shared" si="121"/>
        <v>0</v>
      </c>
      <c r="BD77" s="21">
        <f t="shared" si="121"/>
        <v>0</v>
      </c>
      <c r="BE77" s="12" t="e">
        <f>SUM(#REF!)</f>
        <v>#REF!</v>
      </c>
      <c r="BF77" s="12"/>
      <c r="BG77" s="21">
        <f>IF(AND(BG40&lt;=4900,BG40&gt;=4000),BG39,0)</f>
        <v>0</v>
      </c>
      <c r="BH77" s="21"/>
      <c r="BI77" s="21"/>
      <c r="BJ77" s="21">
        <f t="shared" ref="BJ77:BP77" si="122">IF(AND(BJ40&lt;=4900,BJ40&gt;=4000),BJ39,0)</f>
        <v>0</v>
      </c>
      <c r="BK77" s="21">
        <f t="shared" si="122"/>
        <v>0</v>
      </c>
      <c r="BL77" s="21">
        <f t="shared" si="122"/>
        <v>0</v>
      </c>
      <c r="BM77" s="21">
        <f t="shared" si="122"/>
        <v>0</v>
      </c>
      <c r="BN77" s="21">
        <f t="shared" si="122"/>
        <v>0</v>
      </c>
      <c r="BO77" s="21">
        <f t="shared" si="122"/>
        <v>0</v>
      </c>
      <c r="BP77" s="21">
        <f t="shared" si="122"/>
        <v>0</v>
      </c>
      <c r="BQ77" s="12" t="e">
        <f>SUM(B77:BP77)</f>
        <v>#REF!</v>
      </c>
      <c r="BR77" s="21">
        <f>IF(AND(BR40&lt;=4900,BR40&gt;=4000),BR39,0)</f>
        <v>0</v>
      </c>
      <c r="BS77" s="21">
        <f>IF(AND(BS40&lt;=4900,BS40&gt;=4000),BS39,0)</f>
        <v>0</v>
      </c>
      <c r="BT77" s="21">
        <f>IF(AND(BT40&lt;=4900,BT40&gt;=4000),BT39,0)</f>
        <v>0</v>
      </c>
      <c r="BU77" s="21"/>
      <c r="BV77" s="21"/>
      <c r="BW77" s="21"/>
      <c r="BX77" s="21"/>
      <c r="BY77" s="21"/>
      <c r="BZ77" s="21">
        <f t="shared" ref="BZ77:CJ77" si="123">IF(AND(BZ40&lt;=4900,BZ40&gt;=4000),BZ39,0)</f>
        <v>0</v>
      </c>
      <c r="CA77" s="21">
        <f t="shared" si="123"/>
        <v>0</v>
      </c>
      <c r="CB77" s="21">
        <f t="shared" si="123"/>
        <v>0</v>
      </c>
      <c r="CC77" s="21">
        <f t="shared" si="123"/>
        <v>0</v>
      </c>
      <c r="CD77" s="21">
        <f t="shared" si="123"/>
        <v>0</v>
      </c>
      <c r="CE77" s="21">
        <f t="shared" si="123"/>
        <v>0</v>
      </c>
      <c r="CF77" s="21">
        <f t="shared" ca="1" si="123"/>
        <v>111838.70000000001</v>
      </c>
      <c r="CG77" s="21">
        <f t="shared" si="123"/>
        <v>0</v>
      </c>
      <c r="CH77" s="21">
        <f t="shared" si="123"/>
        <v>0</v>
      </c>
      <c r="CI77" s="21">
        <f t="shared" si="123"/>
        <v>0</v>
      </c>
      <c r="CJ77" s="21">
        <f t="shared" si="123"/>
        <v>0</v>
      </c>
      <c r="CK77" s="21"/>
      <c r="CL77" s="21"/>
      <c r="CM77" s="21">
        <f>IF(AND(CM40&lt;=4900,CM40&gt;=4000),CM39,0)</f>
        <v>0</v>
      </c>
      <c r="CN77" s="21"/>
      <c r="CO77" s="21"/>
      <c r="CP77" s="21">
        <f t="shared" ref="CP77:CV77" si="124">IF(AND(CP40&lt;=4900,CP40&gt;=4000),CP39,0)</f>
        <v>0</v>
      </c>
      <c r="CQ77" s="21">
        <f t="shared" si="124"/>
        <v>0</v>
      </c>
      <c r="CR77" s="21">
        <f t="shared" si="124"/>
        <v>0</v>
      </c>
      <c r="CS77" s="21">
        <f t="shared" si="124"/>
        <v>0</v>
      </c>
      <c r="CT77" s="21">
        <f t="shared" si="124"/>
        <v>0</v>
      </c>
      <c r="CU77" s="21">
        <f t="shared" si="124"/>
        <v>441666.50000000006</v>
      </c>
      <c r="CV77" s="21">
        <f t="shared" si="124"/>
        <v>0</v>
      </c>
      <c r="CW77" s="21"/>
      <c r="CX77" s="21">
        <f>IF(AND(CX40&lt;=4900,CX40&gt;=4000),CX39,0)</f>
        <v>0</v>
      </c>
      <c r="CY77" s="21"/>
      <c r="CZ77" s="21"/>
      <c r="DA77" s="21">
        <f>IF(AND(DA40&lt;=4900,DA40&gt;=4000),DA39,0)</f>
        <v>858874.2</v>
      </c>
      <c r="DB77" s="12"/>
    </row>
    <row r="78" spans="2:106" ht="14.15" customHeight="1">
      <c r="L78" s="12"/>
      <c r="W78" s="12" t="e">
        <f>+W77+W76</f>
        <v>#REF!</v>
      </c>
      <c r="AF78" s="12" t="e">
        <f>+AF77+AF76</f>
        <v>#REF!</v>
      </c>
      <c r="AS78" s="12" t="e">
        <f>+AS77+AS76</f>
        <v>#REF!</v>
      </c>
      <c r="BE78" s="12" t="e">
        <f>+BE77+BE76</f>
        <v>#REF!</v>
      </c>
      <c r="BF78" s="12"/>
      <c r="BQ78" s="12" t="e">
        <f>+BQ77+BQ76</f>
        <v>#REF!</v>
      </c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>
        <f ca="1">CF39-coal!FA38-coal!FB38</f>
        <v>0</v>
      </c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3">
        <f>DA39-coal!EY38-coal!EZ38</f>
        <v>0</v>
      </c>
      <c r="DB78" s="12"/>
    </row>
    <row r="81" s="1" customFormat="1" ht="14.15" customHeight="1"/>
    <row r="82" s="1" customFormat="1" ht="14.15" customHeight="1"/>
    <row r="83" s="1" customFormat="1" ht="14.15" customHeight="1"/>
  </sheetData>
  <sortState xmlns:xlrd2="http://schemas.microsoft.com/office/spreadsheetml/2017/richdata2" columnSort="1" ref="CO7:CU11">
    <sortCondition ref="CO7:CU7"/>
  </sortState>
  <mergeCells count="19">
    <mergeCell ref="C6:F6"/>
    <mergeCell ref="B5:B7"/>
    <mergeCell ref="M6:P6"/>
    <mergeCell ref="Q6:W6"/>
    <mergeCell ref="G6:L6"/>
    <mergeCell ref="C5:BF5"/>
    <mergeCell ref="X6:AF6"/>
    <mergeCell ref="AT6:BE6"/>
    <mergeCell ref="BF6:BF7"/>
    <mergeCell ref="AG6:AS6"/>
    <mergeCell ref="CF6:CF7"/>
    <mergeCell ref="BR6:CE6"/>
    <mergeCell ref="BG6:BQ6"/>
    <mergeCell ref="DC39:DC40"/>
    <mergeCell ref="DB5:DB7"/>
    <mergeCell ref="DC5:DC7"/>
    <mergeCell ref="DA6:DA7"/>
    <mergeCell ref="BR5:DA5"/>
    <mergeCell ref="CG6:CZ6"/>
  </mergeCells>
  <phoneticPr fontId="21" type="noConversion"/>
  <hyperlinks>
    <hyperlink ref="B5:B7" location="coal!DV39" display="DATE" xr:uid="{00000000-0004-0000-0800-000000000000}"/>
    <hyperlink ref="BR6:CE6" location="coal!EO8" display="SM-D1" xr:uid="{00000000-0004-0000-0800-000001000000}"/>
    <hyperlink ref="CG6:CZ6" location="coal!A1" display="SM.D-35" xr:uid="{00000000-0004-0000-0800-000002000000}"/>
  </hyperlinks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ntry="1" codeName="Sheet8">
    <pageSetUpPr autoPageBreaks="0"/>
  </sheetPr>
  <dimension ref="A1:AF79"/>
  <sheetViews>
    <sheetView showGridLines="0" showZeros="0" topLeftCell="A5" zoomScaleNormal="100" workbookViewId="0">
      <selection activeCell="Q35" sqref="Q35"/>
    </sheetView>
  </sheetViews>
  <sheetFormatPr defaultColWidth="9.1796875" defaultRowHeight="9.5"/>
  <cols>
    <col min="1" max="1" width="2.453125" style="567" customWidth="1"/>
    <col min="2" max="2" width="7.453125" style="567" bestFit="1" customWidth="1"/>
    <col min="3" max="3" width="3.1796875" style="567" hidden="1" customWidth="1"/>
    <col min="4" max="5" width="3.81640625" style="567" hidden="1" customWidth="1"/>
    <col min="6" max="6" width="4.54296875" style="567" bestFit="1" customWidth="1"/>
    <col min="7" max="7" width="8.1796875" style="567" bestFit="1" customWidth="1"/>
    <col min="8" max="8" width="4.54296875" style="567" hidden="1" customWidth="1"/>
    <col min="9" max="9" width="4.54296875" style="567" customWidth="1"/>
    <col min="10" max="12" width="4.54296875" style="567" hidden="1" customWidth="1"/>
    <col min="13" max="13" width="7.26953125" style="567" bestFit="1" customWidth="1"/>
    <col min="14" max="14" width="6" style="567" bestFit="1" customWidth="1"/>
    <col min="15" max="15" width="4.54296875" style="567" hidden="1" customWidth="1"/>
    <col min="16" max="17" width="7.26953125" style="567" bestFit="1" customWidth="1"/>
    <col min="18" max="18" width="4.54296875" style="567" customWidth="1"/>
    <col min="19" max="19" width="4.54296875" style="567" hidden="1" customWidth="1"/>
    <col min="20" max="21" width="6" style="567" bestFit="1" customWidth="1"/>
    <col min="22" max="22" width="8.1796875" style="567" bestFit="1" customWidth="1"/>
    <col min="23" max="23" width="3.54296875" style="567" customWidth="1"/>
    <col min="24" max="24" width="5.1796875" style="567" hidden="1" customWidth="1"/>
    <col min="25" max="26" width="1.7265625" style="567" hidden="1" customWidth="1"/>
    <col min="27" max="28" width="5.1796875" style="567" hidden="1" customWidth="1"/>
    <col min="29" max="30" width="2.453125" style="567" hidden="1" customWidth="1"/>
    <col min="31" max="31" width="5.81640625" style="567" hidden="1" customWidth="1"/>
    <col min="32" max="32" width="4.26953125" style="567" hidden="1" customWidth="1"/>
    <col min="33" max="16384" width="9.1796875" style="567"/>
  </cols>
  <sheetData>
    <row r="1" spans="1:32" hidden="1"/>
    <row r="2" spans="1:32" hidden="1">
      <c r="A2" s="566">
        <f>DATE(2022,6,1)</f>
        <v>44713</v>
      </c>
    </row>
    <row r="3" spans="1:32" hidden="1"/>
    <row r="4" spans="1:32" hidden="1"/>
    <row r="5" spans="1:32" ht="11.15" customHeight="1">
      <c r="B5" s="891" t="s">
        <v>150</v>
      </c>
      <c r="C5" s="894"/>
      <c r="D5" s="895"/>
      <c r="E5" s="895"/>
      <c r="F5" s="895"/>
      <c r="G5" s="895"/>
      <c r="H5" s="895"/>
      <c r="I5" s="895"/>
      <c r="J5" s="895"/>
      <c r="K5" s="895"/>
      <c r="L5" s="895"/>
      <c r="M5" s="895"/>
      <c r="N5" s="895"/>
      <c r="O5" s="895"/>
      <c r="P5" s="895"/>
      <c r="Q5" s="895"/>
      <c r="R5" s="895"/>
      <c r="S5" s="895"/>
      <c r="T5" s="895"/>
      <c r="U5" s="895"/>
      <c r="V5" s="895"/>
      <c r="W5" s="590"/>
      <c r="X5" s="590"/>
      <c r="Y5" s="590"/>
      <c r="Z5" s="590"/>
      <c r="AA5" s="590"/>
      <c r="AB5" s="590"/>
      <c r="AC5" s="590"/>
      <c r="AD5" s="590"/>
      <c r="AE5" s="590"/>
    </row>
    <row r="6" spans="1:32" ht="11.15" customHeight="1">
      <c r="B6" s="891"/>
      <c r="C6" s="892" t="s">
        <v>150</v>
      </c>
      <c r="D6" s="893"/>
      <c r="E6" s="893"/>
      <c r="F6" s="893"/>
      <c r="G6" s="893"/>
      <c r="H6" s="893"/>
      <c r="I6" s="893"/>
      <c r="J6" s="893"/>
      <c r="K6" s="893"/>
      <c r="L6" s="893"/>
      <c r="M6" s="893"/>
      <c r="N6" s="893"/>
      <c r="O6" s="893"/>
      <c r="P6" s="893"/>
      <c r="Q6" s="893"/>
      <c r="R6" s="893"/>
      <c r="S6" s="893"/>
      <c r="T6" s="893"/>
      <c r="U6" s="893"/>
      <c r="V6" s="893"/>
      <c r="W6" s="590"/>
      <c r="X6" s="888" t="s">
        <v>196</v>
      </c>
      <c r="Y6" s="889"/>
      <c r="Z6" s="889"/>
      <c r="AA6" s="889"/>
      <c r="AB6" s="889"/>
      <c r="AC6" s="889"/>
      <c r="AD6" s="889"/>
      <c r="AE6" s="890"/>
    </row>
    <row r="7" spans="1:32" ht="11.15" customHeight="1">
      <c r="B7" s="891"/>
      <c r="C7" s="591">
        <v>3</v>
      </c>
      <c r="D7" s="592">
        <v>4</v>
      </c>
      <c r="E7" s="593">
        <v>5</v>
      </c>
      <c r="F7" s="592">
        <v>7</v>
      </c>
      <c r="G7" s="592">
        <v>8</v>
      </c>
      <c r="H7" s="592">
        <v>13</v>
      </c>
      <c r="I7" s="593">
        <v>14</v>
      </c>
      <c r="J7" s="592">
        <v>17</v>
      </c>
      <c r="K7" s="592">
        <v>18</v>
      </c>
      <c r="L7" s="592">
        <v>20</v>
      </c>
      <c r="M7" s="592">
        <v>21</v>
      </c>
      <c r="N7" s="592">
        <v>22</v>
      </c>
      <c r="O7" s="592">
        <v>23</v>
      </c>
      <c r="P7" s="594">
        <v>24</v>
      </c>
      <c r="Q7" s="592">
        <v>25</v>
      </c>
      <c r="R7" s="592">
        <v>27</v>
      </c>
      <c r="S7" s="592">
        <v>28</v>
      </c>
      <c r="T7" s="592">
        <v>29</v>
      </c>
      <c r="U7" s="592">
        <v>30</v>
      </c>
      <c r="V7" s="570" t="s">
        <v>69</v>
      </c>
      <c r="W7" s="590"/>
      <c r="X7" s="571">
        <v>5</v>
      </c>
      <c r="Y7" s="595">
        <v>7</v>
      </c>
      <c r="Z7" s="569">
        <v>8</v>
      </c>
      <c r="AA7" s="571">
        <v>9</v>
      </c>
      <c r="AB7" s="571">
        <v>13</v>
      </c>
      <c r="AC7" s="571">
        <v>17</v>
      </c>
      <c r="AD7" s="571">
        <v>18</v>
      </c>
      <c r="AE7" s="578" t="s">
        <v>69</v>
      </c>
    </row>
    <row r="8" spans="1:32" ht="11.15" customHeight="1">
      <c r="B8" s="596">
        <f>'pm-m'!B8</f>
        <v>45139</v>
      </c>
      <c r="C8" s="597"/>
      <c r="D8" s="597"/>
      <c r="E8" s="597"/>
      <c r="F8" s="576"/>
      <c r="G8" s="576">
        <v>1408</v>
      </c>
      <c r="H8" s="576"/>
      <c r="I8" s="576"/>
      <c r="J8" s="576"/>
      <c r="K8" s="576"/>
      <c r="L8" s="576"/>
      <c r="M8" s="576"/>
      <c r="N8" s="576"/>
      <c r="O8" s="576"/>
      <c r="P8" s="576"/>
      <c r="Q8" s="576">
        <v>923.5</v>
      </c>
      <c r="R8" s="576"/>
      <c r="S8" s="576"/>
      <c r="T8" s="576"/>
      <c r="U8" s="576">
        <v>802.8</v>
      </c>
      <c r="V8" s="572">
        <f t="shared" ref="V8:V38" si="0">SUM(C8:U8)</f>
        <v>3134.3</v>
      </c>
      <c r="W8" s="598">
        <f>V8-coal!FI7-coal!FJ7</f>
        <v>0</v>
      </c>
      <c r="X8" s="597"/>
      <c r="Y8" s="597"/>
      <c r="Z8" s="597"/>
      <c r="AA8" s="597"/>
      <c r="AB8" s="597"/>
      <c r="AC8" s="597"/>
      <c r="AD8" s="597"/>
      <c r="AE8" s="597"/>
      <c r="AF8" s="599">
        <v>-221.6</v>
      </c>
    </row>
    <row r="9" spans="1:32" ht="11.15" customHeight="1">
      <c r="B9" s="596">
        <f t="shared" ref="B9:B35" si="1">B8+1</f>
        <v>45140</v>
      </c>
      <c r="C9" s="597"/>
      <c r="D9" s="597"/>
      <c r="E9" s="597"/>
      <c r="F9" s="576"/>
      <c r="G9" s="576">
        <v>813.1</v>
      </c>
      <c r="H9" s="576"/>
      <c r="I9" s="576"/>
      <c r="J9" s="576"/>
      <c r="K9" s="576"/>
      <c r="L9" s="576"/>
      <c r="M9" s="576">
        <v>733</v>
      </c>
      <c r="N9" s="576"/>
      <c r="O9" s="576"/>
      <c r="P9" s="576"/>
      <c r="Q9" s="576">
        <v>1249.3</v>
      </c>
      <c r="R9" s="576"/>
      <c r="S9" s="576"/>
      <c r="T9" s="576"/>
      <c r="U9" s="576"/>
      <c r="V9" s="572">
        <f t="shared" si="0"/>
        <v>2795.3999999999996</v>
      </c>
      <c r="W9" s="598">
        <f>V9-coal!FI8-coal!FJ8</f>
        <v>0</v>
      </c>
      <c r="X9" s="597"/>
      <c r="Y9" s="597"/>
      <c r="Z9" s="597"/>
      <c r="AA9" s="597"/>
      <c r="AB9" s="597"/>
      <c r="AC9" s="597"/>
      <c r="AD9" s="597"/>
      <c r="AE9" s="597"/>
      <c r="AF9" s="599">
        <v>-580.5</v>
      </c>
    </row>
    <row r="10" spans="1:32" ht="11.15" customHeight="1">
      <c r="B10" s="596">
        <f t="shared" si="1"/>
        <v>45141</v>
      </c>
      <c r="C10" s="597"/>
      <c r="D10" s="597"/>
      <c r="E10" s="597"/>
      <c r="F10" s="576"/>
      <c r="G10" s="576">
        <v>2021.5</v>
      </c>
      <c r="H10" s="576"/>
      <c r="I10" s="576"/>
      <c r="J10" s="576"/>
      <c r="K10" s="576"/>
      <c r="L10" s="576"/>
      <c r="M10" s="576">
        <v>174.5</v>
      </c>
      <c r="N10" s="576"/>
      <c r="O10" s="576"/>
      <c r="P10" s="576"/>
      <c r="Q10" s="576"/>
      <c r="R10" s="576"/>
      <c r="S10" s="576"/>
      <c r="T10" s="576"/>
      <c r="U10" s="576"/>
      <c r="V10" s="572">
        <f t="shared" si="0"/>
        <v>2196</v>
      </c>
      <c r="W10" s="598">
        <f>V10-coal!FI9-coal!FJ9</f>
        <v>0</v>
      </c>
      <c r="X10" s="597"/>
      <c r="Y10" s="597"/>
      <c r="Z10" s="597"/>
      <c r="AA10" s="597"/>
      <c r="AB10" s="597"/>
      <c r="AC10" s="597"/>
      <c r="AD10" s="597"/>
      <c r="AE10" s="597"/>
      <c r="AF10" s="599">
        <v>-609.4</v>
      </c>
    </row>
    <row r="11" spans="1:32" ht="11.15" customHeight="1">
      <c r="B11" s="596">
        <f t="shared" si="1"/>
        <v>45142</v>
      </c>
      <c r="C11" s="597"/>
      <c r="D11" s="597"/>
      <c r="E11" s="597"/>
      <c r="F11" s="576"/>
      <c r="G11" s="576">
        <v>1433</v>
      </c>
      <c r="H11" s="576"/>
      <c r="I11" s="576"/>
      <c r="J11" s="576"/>
      <c r="K11" s="576"/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2">
        <f t="shared" si="0"/>
        <v>1433</v>
      </c>
      <c r="W11" s="598">
        <f>V11-coal!FI10-coal!FJ10</f>
        <v>0</v>
      </c>
      <c r="X11" s="597"/>
      <c r="Y11" s="597"/>
      <c r="Z11" s="597"/>
      <c r="AA11" s="597"/>
      <c r="AB11" s="597"/>
      <c r="AC11" s="597"/>
      <c r="AD11" s="597"/>
      <c r="AE11" s="597"/>
      <c r="AF11" s="599">
        <v>-498.6</v>
      </c>
    </row>
    <row r="12" spans="1:32" ht="11.15" customHeight="1">
      <c r="B12" s="596">
        <f t="shared" si="1"/>
        <v>45143</v>
      </c>
      <c r="C12" s="597"/>
      <c r="D12" s="597"/>
      <c r="E12" s="597"/>
      <c r="F12" s="576"/>
      <c r="G12" s="576">
        <v>2452.3000000000002</v>
      </c>
      <c r="H12" s="576"/>
      <c r="I12" s="576"/>
      <c r="J12" s="576"/>
      <c r="K12" s="576"/>
      <c r="L12" s="576"/>
      <c r="M12" s="576"/>
      <c r="N12" s="576"/>
      <c r="O12" s="576"/>
      <c r="P12" s="576"/>
      <c r="Q12" s="576"/>
      <c r="R12" s="576"/>
      <c r="S12" s="576"/>
      <c r="T12" s="576">
        <v>170</v>
      </c>
      <c r="U12" s="576"/>
      <c r="V12" s="572">
        <f t="shared" si="0"/>
        <v>2622.3</v>
      </c>
      <c r="W12" s="598">
        <f>V12-coal!FI11-coal!FJ11</f>
        <v>0</v>
      </c>
      <c r="X12" s="597"/>
      <c r="Y12" s="597"/>
      <c r="Z12" s="597"/>
      <c r="AA12" s="597"/>
      <c r="AB12" s="597"/>
      <c r="AC12" s="597"/>
      <c r="AD12" s="597"/>
      <c r="AE12" s="597"/>
      <c r="AF12" s="599">
        <v>-304.3</v>
      </c>
    </row>
    <row r="13" spans="1:32" ht="11.15" customHeight="1">
      <c r="B13" s="596">
        <f t="shared" si="1"/>
        <v>45144</v>
      </c>
      <c r="C13" s="597"/>
      <c r="D13" s="597"/>
      <c r="E13" s="597"/>
      <c r="F13" s="576"/>
      <c r="G13" s="576">
        <v>3159.4</v>
      </c>
      <c r="H13" s="576"/>
      <c r="I13" s="576"/>
      <c r="J13" s="576"/>
      <c r="K13" s="576"/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2">
        <f t="shared" si="0"/>
        <v>3159.4</v>
      </c>
      <c r="W13" s="598">
        <f>V13-coal!FI12-coal!FJ12</f>
        <v>0</v>
      </c>
      <c r="X13" s="597"/>
      <c r="Y13" s="597"/>
      <c r="Z13" s="597"/>
      <c r="AA13" s="597"/>
      <c r="AB13" s="597"/>
      <c r="AC13" s="597"/>
      <c r="AD13" s="597"/>
      <c r="AE13" s="597"/>
      <c r="AF13" s="599">
        <v>-496</v>
      </c>
    </row>
    <row r="14" spans="1:32" ht="11.15" customHeight="1">
      <c r="B14" s="596">
        <f t="shared" si="1"/>
        <v>45145</v>
      </c>
      <c r="C14" s="597"/>
      <c r="D14" s="597"/>
      <c r="E14" s="597"/>
      <c r="F14" s="576"/>
      <c r="G14" s="576">
        <v>2603</v>
      </c>
      <c r="H14" s="576"/>
      <c r="I14" s="576"/>
      <c r="J14" s="576"/>
      <c r="K14" s="576"/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2">
        <f t="shared" si="0"/>
        <v>2603</v>
      </c>
      <c r="W14" s="598">
        <f>V14-coal!FI13-coal!FJ13</f>
        <v>0</v>
      </c>
      <c r="X14" s="597"/>
      <c r="Y14" s="597"/>
      <c r="Z14" s="597"/>
      <c r="AA14" s="597"/>
      <c r="AB14" s="597"/>
      <c r="AC14" s="597"/>
      <c r="AD14" s="597"/>
      <c r="AE14" s="597"/>
      <c r="AF14" s="599">
        <v>-661.8</v>
      </c>
    </row>
    <row r="15" spans="1:32" ht="11.15" customHeight="1">
      <c r="B15" s="596">
        <f t="shared" si="1"/>
        <v>45146</v>
      </c>
      <c r="C15" s="597"/>
      <c r="D15" s="597"/>
      <c r="E15" s="597"/>
      <c r="F15" s="576"/>
      <c r="G15" s="576">
        <v>223.5</v>
      </c>
      <c r="H15" s="576"/>
      <c r="I15" s="576"/>
      <c r="J15" s="576"/>
      <c r="K15" s="576"/>
      <c r="L15" s="576"/>
      <c r="M15" s="576">
        <v>975.1</v>
      </c>
      <c r="N15" s="576">
        <v>998.6</v>
      </c>
      <c r="O15" s="576"/>
      <c r="P15" s="576"/>
      <c r="Q15" s="576"/>
      <c r="R15" s="576"/>
      <c r="S15" s="576"/>
      <c r="T15" s="576"/>
      <c r="U15" s="576"/>
      <c r="V15" s="572">
        <f t="shared" si="0"/>
        <v>2197.1999999999998</v>
      </c>
      <c r="W15" s="598">
        <f>V15-coal!FI14-coal!FJ14</f>
        <v>0</v>
      </c>
      <c r="X15" s="597"/>
      <c r="Y15" s="597"/>
      <c r="Z15" s="597"/>
      <c r="AA15" s="597"/>
      <c r="AB15" s="597"/>
      <c r="AC15" s="597"/>
      <c r="AD15" s="597"/>
      <c r="AE15" s="597"/>
      <c r="AF15" s="599">
        <v>-193.89999999999998</v>
      </c>
    </row>
    <row r="16" spans="1:32" ht="11.15" customHeight="1">
      <c r="B16" s="596">
        <f t="shared" si="1"/>
        <v>45147</v>
      </c>
      <c r="C16" s="597"/>
      <c r="D16" s="597"/>
      <c r="E16" s="597"/>
      <c r="F16" s="576"/>
      <c r="G16" s="576"/>
      <c r="H16" s="576"/>
      <c r="I16" s="576"/>
      <c r="J16" s="576"/>
      <c r="K16" s="576"/>
      <c r="L16" s="576"/>
      <c r="M16" s="576">
        <v>1493.9</v>
      </c>
      <c r="N16" s="576"/>
      <c r="O16" s="576"/>
      <c r="P16" s="576"/>
      <c r="Q16" s="576">
        <v>1365</v>
      </c>
      <c r="R16" s="576"/>
      <c r="S16" s="576"/>
      <c r="T16" s="576"/>
      <c r="U16" s="576"/>
      <c r="V16" s="572">
        <f t="shared" si="0"/>
        <v>2858.9</v>
      </c>
      <c r="W16" s="598">
        <f>V16-coal!FI15-coal!FJ15</f>
        <v>0</v>
      </c>
      <c r="X16" s="597"/>
      <c r="Y16" s="597"/>
      <c r="Z16" s="597"/>
      <c r="AA16" s="597"/>
      <c r="AB16" s="597"/>
      <c r="AC16" s="597"/>
      <c r="AD16" s="597"/>
      <c r="AE16" s="597"/>
      <c r="AF16" s="599">
        <v>-357.5</v>
      </c>
    </row>
    <row r="17" spans="2:32" ht="11.15" customHeight="1">
      <c r="B17" s="596">
        <f t="shared" si="1"/>
        <v>45148</v>
      </c>
      <c r="C17" s="597"/>
      <c r="D17" s="597"/>
      <c r="E17" s="597"/>
      <c r="F17" s="576"/>
      <c r="G17" s="576"/>
      <c r="H17" s="576"/>
      <c r="I17" s="576"/>
      <c r="J17" s="576"/>
      <c r="K17" s="576"/>
      <c r="L17" s="576"/>
      <c r="M17" s="576"/>
      <c r="N17" s="576"/>
      <c r="O17" s="576"/>
      <c r="P17" s="576"/>
      <c r="Q17" s="576">
        <v>2860.6</v>
      </c>
      <c r="R17" s="576"/>
      <c r="S17" s="576"/>
      <c r="T17" s="576"/>
      <c r="U17" s="576"/>
      <c r="V17" s="572">
        <f t="shared" si="0"/>
        <v>2860.6</v>
      </c>
      <c r="W17" s="598">
        <f>V17-coal!FI16-coal!FJ16</f>
        <v>0</v>
      </c>
      <c r="X17" s="597"/>
      <c r="Y17" s="597"/>
      <c r="Z17" s="597"/>
      <c r="AA17" s="597"/>
      <c r="AB17" s="597"/>
      <c r="AC17" s="597"/>
      <c r="AD17" s="597"/>
      <c r="AE17" s="597"/>
      <c r="AF17" s="599">
        <v>0</v>
      </c>
    </row>
    <row r="18" spans="2:32" ht="11.15" customHeight="1">
      <c r="B18" s="596">
        <f t="shared" si="1"/>
        <v>45149</v>
      </c>
      <c r="C18" s="597"/>
      <c r="D18" s="597"/>
      <c r="E18" s="597"/>
      <c r="F18" s="576"/>
      <c r="G18" s="576"/>
      <c r="H18" s="576"/>
      <c r="I18" s="576"/>
      <c r="J18" s="576"/>
      <c r="K18" s="576"/>
      <c r="L18" s="576"/>
      <c r="M18" s="576"/>
      <c r="N18" s="576"/>
      <c r="O18" s="576"/>
      <c r="P18" s="576"/>
      <c r="Q18" s="576">
        <v>1838.7</v>
      </c>
      <c r="R18" s="576"/>
      <c r="S18" s="576"/>
      <c r="T18" s="576">
        <v>221.3</v>
      </c>
      <c r="U18" s="576"/>
      <c r="V18" s="572">
        <f t="shared" si="0"/>
        <v>2060</v>
      </c>
      <c r="W18" s="598">
        <f>V18-coal!FI17-coal!FJ17</f>
        <v>0</v>
      </c>
      <c r="X18" s="597"/>
      <c r="Y18" s="597"/>
      <c r="Z18" s="597"/>
      <c r="AA18" s="597"/>
      <c r="AB18" s="597"/>
      <c r="AC18" s="597"/>
      <c r="AD18" s="597"/>
      <c r="AE18" s="597"/>
      <c r="AF18" s="599">
        <v>-522.70000000000005</v>
      </c>
    </row>
    <row r="19" spans="2:32" ht="11.15" customHeight="1">
      <c r="B19" s="596">
        <f t="shared" si="1"/>
        <v>45150</v>
      </c>
      <c r="C19" s="597"/>
      <c r="D19" s="597"/>
      <c r="E19" s="597"/>
      <c r="F19" s="576"/>
      <c r="G19" s="576"/>
      <c r="H19" s="576"/>
      <c r="I19" s="576"/>
      <c r="J19" s="576"/>
      <c r="K19" s="576"/>
      <c r="L19" s="576"/>
      <c r="M19" s="576">
        <v>1104.4000000000001</v>
      </c>
      <c r="N19" s="576"/>
      <c r="O19" s="576"/>
      <c r="P19" s="576"/>
      <c r="Q19" s="576">
        <v>834.9</v>
      </c>
      <c r="R19" s="576"/>
      <c r="S19" s="576"/>
      <c r="T19" s="576"/>
      <c r="U19" s="576">
        <v>398.8</v>
      </c>
      <c r="V19" s="572">
        <f t="shared" si="0"/>
        <v>2338.1000000000004</v>
      </c>
      <c r="W19" s="598">
        <f>V19-coal!FI18-coal!FJ18</f>
        <v>0</v>
      </c>
      <c r="X19" s="597"/>
      <c r="Y19" s="597"/>
      <c r="Z19" s="597"/>
      <c r="AA19" s="597"/>
      <c r="AB19" s="597"/>
      <c r="AC19" s="597"/>
      <c r="AD19" s="597"/>
      <c r="AE19" s="597"/>
      <c r="AF19" s="599">
        <v>-276.2</v>
      </c>
    </row>
    <row r="20" spans="2:32" ht="11.15" customHeight="1">
      <c r="B20" s="596">
        <f t="shared" si="1"/>
        <v>45151</v>
      </c>
      <c r="C20" s="597"/>
      <c r="D20" s="597"/>
      <c r="E20" s="597"/>
      <c r="F20" s="576"/>
      <c r="G20" s="576"/>
      <c r="H20" s="576"/>
      <c r="I20" s="576"/>
      <c r="J20" s="576"/>
      <c r="K20" s="576"/>
      <c r="L20" s="576"/>
      <c r="M20" s="576"/>
      <c r="N20" s="576"/>
      <c r="O20" s="576"/>
      <c r="P20" s="576"/>
      <c r="Q20" s="576"/>
      <c r="R20" s="576"/>
      <c r="S20" s="576"/>
      <c r="T20" s="576"/>
      <c r="U20" s="676">
        <f>2535.7+68.7</f>
        <v>2604.3999999999996</v>
      </c>
      <c r="V20" s="572">
        <f t="shared" si="0"/>
        <v>2604.3999999999996</v>
      </c>
      <c r="W20" s="598">
        <f>V20-coal!FI19-coal!FJ19</f>
        <v>0</v>
      </c>
      <c r="X20" s="597"/>
      <c r="Y20" s="597"/>
      <c r="Z20" s="597"/>
      <c r="AA20" s="597"/>
      <c r="AB20" s="597"/>
      <c r="AC20" s="597"/>
      <c r="AD20" s="597"/>
      <c r="AE20" s="597"/>
      <c r="AF20" s="599">
        <v>-193.5</v>
      </c>
    </row>
    <row r="21" spans="2:32" ht="11.15" customHeight="1">
      <c r="B21" s="596">
        <f t="shared" si="1"/>
        <v>45152</v>
      </c>
      <c r="C21" s="597"/>
      <c r="D21" s="597"/>
      <c r="E21" s="597"/>
      <c r="F21" s="576"/>
      <c r="G21" s="576"/>
      <c r="H21" s="576"/>
      <c r="I21" s="576"/>
      <c r="J21" s="576"/>
      <c r="K21" s="576"/>
      <c r="L21" s="576"/>
      <c r="M21" s="576"/>
      <c r="N21" s="576"/>
      <c r="O21" s="576"/>
      <c r="P21" s="576"/>
      <c r="Q21" s="576"/>
      <c r="R21" s="576">
        <v>181.2</v>
      </c>
      <c r="S21" s="576"/>
      <c r="T21" s="576"/>
      <c r="U21" s="676">
        <f>2047.5+68.7</f>
        <v>2116.1999999999998</v>
      </c>
      <c r="V21" s="572">
        <f t="shared" si="0"/>
        <v>2297.3999999999996</v>
      </c>
      <c r="W21" s="598">
        <f>V21-coal!FI20-coal!FJ20</f>
        <v>0</v>
      </c>
      <c r="X21" s="597"/>
      <c r="Y21" s="597"/>
      <c r="Z21" s="597"/>
      <c r="AA21" s="597"/>
      <c r="AB21" s="597"/>
      <c r="AC21" s="597"/>
      <c r="AD21" s="597"/>
      <c r="AE21" s="597"/>
      <c r="AF21" s="599">
        <v>-83.1</v>
      </c>
    </row>
    <row r="22" spans="2:32" ht="11.15" customHeight="1">
      <c r="B22" s="596">
        <f t="shared" si="1"/>
        <v>45153</v>
      </c>
      <c r="C22" s="597"/>
      <c r="D22" s="597"/>
      <c r="E22" s="597"/>
      <c r="F22" s="576"/>
      <c r="G22" s="576"/>
      <c r="H22" s="576"/>
      <c r="I22" s="576"/>
      <c r="J22" s="576"/>
      <c r="K22" s="576"/>
      <c r="L22" s="576"/>
      <c r="M22" s="576"/>
      <c r="N22" s="576"/>
      <c r="O22" s="576"/>
      <c r="P22" s="576"/>
      <c r="Q22" s="576">
        <v>610.79999999999995</v>
      </c>
      <c r="R22" s="576"/>
      <c r="S22" s="576"/>
      <c r="T22" s="576">
        <v>727</v>
      </c>
      <c r="U22" s="676">
        <f>1004.2+68.7</f>
        <v>1072.9000000000001</v>
      </c>
      <c r="V22" s="572">
        <f t="shared" si="0"/>
        <v>2410.6999999999998</v>
      </c>
      <c r="W22" s="598">
        <f>V22-coal!FI21-coal!FJ21</f>
        <v>0</v>
      </c>
      <c r="X22" s="597"/>
      <c r="Y22" s="597"/>
      <c r="Z22" s="597"/>
      <c r="AA22" s="597"/>
      <c r="AB22" s="597"/>
      <c r="AC22" s="597"/>
      <c r="AD22" s="597"/>
      <c r="AE22" s="597"/>
      <c r="AF22" s="599">
        <v>0</v>
      </c>
    </row>
    <row r="23" spans="2:32" ht="11.15" customHeight="1">
      <c r="B23" s="596">
        <f t="shared" si="1"/>
        <v>45154</v>
      </c>
      <c r="C23" s="597"/>
      <c r="D23" s="597"/>
      <c r="E23" s="597"/>
      <c r="F23" s="576"/>
      <c r="G23" s="576"/>
      <c r="H23" s="576"/>
      <c r="I23" s="576"/>
      <c r="J23" s="576"/>
      <c r="K23" s="576"/>
      <c r="L23" s="576"/>
      <c r="M23" s="576">
        <v>294.7</v>
      </c>
      <c r="N23" s="576">
        <v>655.4</v>
      </c>
      <c r="O23" s="576"/>
      <c r="P23" s="576"/>
      <c r="Q23" s="676">
        <f>1459.8+68.7</f>
        <v>1528.5</v>
      </c>
      <c r="R23" s="576"/>
      <c r="S23" s="576"/>
      <c r="T23" s="576"/>
      <c r="U23" s="576"/>
      <c r="V23" s="572">
        <f t="shared" si="0"/>
        <v>2478.6</v>
      </c>
      <c r="W23" s="598">
        <f>V23-coal!FI22-coal!FJ22</f>
        <v>0</v>
      </c>
      <c r="X23" s="597"/>
      <c r="Y23" s="597"/>
      <c r="Z23" s="597"/>
      <c r="AA23" s="597"/>
      <c r="AB23" s="597"/>
      <c r="AC23" s="597"/>
      <c r="AD23" s="597"/>
      <c r="AE23" s="597"/>
      <c r="AF23" s="599">
        <v>0</v>
      </c>
    </row>
    <row r="24" spans="2:32" ht="11.15" customHeight="1">
      <c r="B24" s="596">
        <f t="shared" si="1"/>
        <v>45155</v>
      </c>
      <c r="C24" s="597"/>
      <c r="D24" s="597"/>
      <c r="E24" s="597"/>
      <c r="F24" s="576"/>
      <c r="G24" s="576"/>
      <c r="H24" s="576"/>
      <c r="I24" s="576"/>
      <c r="J24" s="576"/>
      <c r="K24" s="576"/>
      <c r="L24" s="576"/>
      <c r="M24" s="576"/>
      <c r="N24" s="576"/>
      <c r="O24" s="576"/>
      <c r="P24" s="576"/>
      <c r="Q24" s="576"/>
      <c r="R24" s="576"/>
      <c r="S24" s="576"/>
      <c r="T24" s="576"/>
      <c r="U24" s="576"/>
      <c r="V24" s="572">
        <f t="shared" si="0"/>
        <v>0</v>
      </c>
      <c r="W24" s="598">
        <f>V24-coal!FI23-coal!FJ23</f>
        <v>0</v>
      </c>
      <c r="X24" s="597"/>
      <c r="Y24" s="597"/>
      <c r="Z24" s="597"/>
      <c r="AA24" s="597"/>
      <c r="AB24" s="597"/>
      <c r="AC24" s="597"/>
      <c r="AD24" s="597"/>
      <c r="AE24" s="597"/>
      <c r="AF24" s="599">
        <v>0</v>
      </c>
    </row>
    <row r="25" spans="2:32" ht="11.15" customHeight="1">
      <c r="B25" s="596">
        <f t="shared" si="1"/>
        <v>45156</v>
      </c>
      <c r="C25" s="597"/>
      <c r="D25" s="597"/>
      <c r="E25" s="597"/>
      <c r="F25" s="576">
        <v>780.4</v>
      </c>
      <c r="G25" s="576"/>
      <c r="H25" s="576"/>
      <c r="I25" s="576"/>
      <c r="J25" s="576"/>
      <c r="K25" s="576"/>
      <c r="L25" s="576"/>
      <c r="M25" s="576">
        <v>159.9</v>
      </c>
      <c r="N25" s="576"/>
      <c r="O25" s="576"/>
      <c r="P25" s="576"/>
      <c r="Q25" s="676">
        <f>624.7+68.7</f>
        <v>693.40000000000009</v>
      </c>
      <c r="R25" s="576"/>
      <c r="S25" s="576"/>
      <c r="T25" s="576"/>
      <c r="U25" s="576">
        <v>868.9</v>
      </c>
      <c r="V25" s="572">
        <f t="shared" si="0"/>
        <v>2502.6</v>
      </c>
      <c r="W25" s="598">
        <f>V25-coal!FI24-coal!FJ24</f>
        <v>0</v>
      </c>
      <c r="X25" s="597"/>
      <c r="Y25" s="597"/>
      <c r="Z25" s="597"/>
      <c r="AA25" s="597"/>
      <c r="AB25" s="597"/>
      <c r="AC25" s="597"/>
      <c r="AD25" s="597"/>
      <c r="AE25" s="597"/>
      <c r="AF25" s="599">
        <v>0</v>
      </c>
    </row>
    <row r="26" spans="2:32" ht="11.15" customHeight="1">
      <c r="B26" s="596">
        <f t="shared" si="1"/>
        <v>45157</v>
      </c>
      <c r="C26" s="597"/>
      <c r="D26" s="597"/>
      <c r="E26" s="597"/>
      <c r="F26" s="576">
        <v>2018.2</v>
      </c>
      <c r="G26" s="576">
        <v>315.2</v>
      </c>
      <c r="H26" s="576"/>
      <c r="I26" s="576"/>
      <c r="J26" s="576"/>
      <c r="K26" s="576"/>
      <c r="L26" s="576"/>
      <c r="M26" s="576"/>
      <c r="N26" s="576"/>
      <c r="O26" s="576"/>
      <c r="P26" s="576"/>
      <c r="Q26" s="576">
        <v>229.4</v>
      </c>
      <c r="R26" s="576"/>
      <c r="S26" s="576"/>
      <c r="T26" s="576"/>
      <c r="U26" s="576"/>
      <c r="V26" s="572">
        <f t="shared" si="0"/>
        <v>2562.8000000000002</v>
      </c>
      <c r="W26" s="598">
        <f>V26-coal!FI25-coal!FJ25</f>
        <v>0</v>
      </c>
      <c r="X26" s="597"/>
      <c r="Y26" s="597"/>
      <c r="Z26" s="597"/>
      <c r="AA26" s="597"/>
      <c r="AB26" s="597"/>
      <c r="AC26" s="597"/>
      <c r="AD26" s="597"/>
      <c r="AE26" s="597"/>
      <c r="AF26" s="599">
        <v>0</v>
      </c>
    </row>
    <row r="27" spans="2:32" ht="11.15" customHeight="1">
      <c r="B27" s="596">
        <f t="shared" si="1"/>
        <v>45158</v>
      </c>
      <c r="C27" s="597"/>
      <c r="D27" s="597"/>
      <c r="E27" s="597"/>
      <c r="F27" s="576"/>
      <c r="G27" s="576"/>
      <c r="H27" s="576"/>
      <c r="I27" s="576"/>
      <c r="J27" s="576"/>
      <c r="K27" s="576"/>
      <c r="L27" s="576"/>
      <c r="M27" s="576"/>
      <c r="N27" s="576"/>
      <c r="O27" s="576"/>
      <c r="P27" s="576"/>
      <c r="Q27" s="576">
        <v>0</v>
      </c>
      <c r="R27" s="576"/>
      <c r="S27" s="576"/>
      <c r="T27" s="576"/>
      <c r="U27" s="576"/>
      <c r="V27" s="572">
        <f t="shared" si="0"/>
        <v>0</v>
      </c>
      <c r="W27" s="598">
        <f>V27-coal!FI26-coal!FJ26</f>
        <v>0</v>
      </c>
      <c r="X27" s="597"/>
      <c r="Y27" s="597"/>
      <c r="Z27" s="597"/>
      <c r="AA27" s="597"/>
      <c r="AB27" s="597"/>
      <c r="AC27" s="597"/>
      <c r="AD27" s="597"/>
      <c r="AE27" s="597"/>
      <c r="AF27" s="599">
        <v>0</v>
      </c>
    </row>
    <row r="28" spans="2:32" ht="11.15" customHeight="1">
      <c r="B28" s="596">
        <f t="shared" si="1"/>
        <v>45159</v>
      </c>
      <c r="C28" s="597"/>
      <c r="D28" s="597"/>
      <c r="E28" s="597"/>
      <c r="F28" s="576"/>
      <c r="G28" s="576"/>
      <c r="H28" s="576"/>
      <c r="I28" s="576"/>
      <c r="J28" s="576"/>
      <c r="K28" s="576"/>
      <c r="L28" s="576"/>
      <c r="M28" s="576"/>
      <c r="N28" s="576"/>
      <c r="O28" s="576"/>
      <c r="P28" s="576"/>
      <c r="Q28" s="576">
        <v>1719</v>
      </c>
      <c r="R28" s="576"/>
      <c r="S28" s="576"/>
      <c r="T28" s="576">
        <v>579.70000000000005</v>
      </c>
      <c r="U28" s="576"/>
      <c r="V28" s="572">
        <f t="shared" si="0"/>
        <v>2298.6999999999998</v>
      </c>
      <c r="W28" s="598">
        <f>V28-coal!FI27-coal!FJ27</f>
        <v>0</v>
      </c>
      <c r="X28" s="600"/>
      <c r="Y28" s="600"/>
      <c r="Z28" s="600"/>
      <c r="AA28" s="600"/>
      <c r="AB28" s="600"/>
      <c r="AC28" s="600"/>
      <c r="AD28" s="600"/>
      <c r="AE28" s="600"/>
      <c r="AF28" s="599">
        <v>0</v>
      </c>
    </row>
    <row r="29" spans="2:32" ht="11.15" customHeight="1">
      <c r="B29" s="596">
        <f t="shared" si="1"/>
        <v>45160</v>
      </c>
      <c r="C29" s="597"/>
      <c r="D29" s="597"/>
      <c r="E29" s="597"/>
      <c r="F29" s="576"/>
      <c r="G29" s="576"/>
      <c r="H29" s="576"/>
      <c r="I29" s="576"/>
      <c r="J29" s="576"/>
      <c r="K29" s="576"/>
      <c r="L29" s="576"/>
      <c r="M29" s="576"/>
      <c r="N29" s="576"/>
      <c r="O29" s="576"/>
      <c r="P29" s="576">
        <v>1067.7</v>
      </c>
      <c r="Q29" s="576">
        <v>1317.7</v>
      </c>
      <c r="R29" s="576"/>
      <c r="S29" s="576"/>
      <c r="T29" s="576"/>
      <c r="U29" s="576"/>
      <c r="V29" s="572">
        <f t="shared" si="0"/>
        <v>2385.4</v>
      </c>
      <c r="W29" s="598">
        <f>V29-coal!FI28-coal!FJ28</f>
        <v>0</v>
      </c>
      <c r="X29" s="597"/>
      <c r="Y29" s="597"/>
      <c r="Z29" s="597"/>
      <c r="AA29" s="597"/>
      <c r="AB29" s="597"/>
      <c r="AC29" s="597"/>
      <c r="AD29" s="597"/>
      <c r="AE29" s="597"/>
      <c r="AF29" s="599">
        <v>0</v>
      </c>
    </row>
    <row r="30" spans="2:32" ht="11.15" customHeight="1">
      <c r="B30" s="596">
        <f t="shared" si="1"/>
        <v>45161</v>
      </c>
      <c r="C30" s="597"/>
      <c r="D30" s="597"/>
      <c r="E30" s="597"/>
      <c r="F30" s="576"/>
      <c r="G30" s="576"/>
      <c r="H30" s="576"/>
      <c r="I30" s="576"/>
      <c r="J30" s="576"/>
      <c r="K30" s="576"/>
      <c r="L30" s="576"/>
      <c r="M30" s="576"/>
      <c r="N30" s="576"/>
      <c r="O30" s="576"/>
      <c r="P30" s="576">
        <v>60.4</v>
      </c>
      <c r="Q30" s="576">
        <v>1842.4</v>
      </c>
      <c r="R30" s="576"/>
      <c r="S30" s="576"/>
      <c r="T30" s="576">
        <v>119.8</v>
      </c>
      <c r="U30" s="576"/>
      <c r="V30" s="572">
        <f t="shared" si="0"/>
        <v>2022.6000000000001</v>
      </c>
      <c r="W30" s="598">
        <f>V30-coal!FI29-coal!FJ29</f>
        <v>0</v>
      </c>
      <c r="X30" s="597"/>
      <c r="Y30" s="597"/>
      <c r="Z30" s="597"/>
      <c r="AA30" s="597"/>
      <c r="AB30" s="597"/>
      <c r="AC30" s="597"/>
      <c r="AD30" s="597"/>
      <c r="AE30" s="597"/>
      <c r="AF30" s="599">
        <v>0</v>
      </c>
    </row>
    <row r="31" spans="2:32" ht="11.15" customHeight="1">
      <c r="B31" s="596">
        <f t="shared" si="1"/>
        <v>45162</v>
      </c>
      <c r="C31" s="597"/>
      <c r="D31" s="597"/>
      <c r="E31" s="597"/>
      <c r="F31" s="576"/>
      <c r="G31" s="576"/>
      <c r="H31" s="576"/>
      <c r="I31" s="576"/>
      <c r="J31" s="576"/>
      <c r="K31" s="576"/>
      <c r="L31" s="576"/>
      <c r="M31" s="576"/>
      <c r="N31" s="576"/>
      <c r="O31" s="576"/>
      <c r="P31" s="576"/>
      <c r="Q31" s="576">
        <v>2100.4</v>
      </c>
      <c r="R31" s="576"/>
      <c r="S31" s="576"/>
      <c r="T31" s="576">
        <v>151.19999999999999</v>
      </c>
      <c r="U31" s="576">
        <v>724.1</v>
      </c>
      <c r="V31" s="572">
        <f>SUM(C31:U31)</f>
        <v>2975.7</v>
      </c>
      <c r="W31" s="598">
        <f>V31-coal!FI30-coal!FJ30</f>
        <v>0</v>
      </c>
      <c r="X31" s="597"/>
      <c r="Y31" s="597"/>
      <c r="Z31" s="597"/>
      <c r="AA31" s="597"/>
      <c r="AB31" s="597"/>
      <c r="AC31" s="597"/>
      <c r="AD31" s="597"/>
      <c r="AE31" s="597"/>
      <c r="AF31" s="599">
        <v>0</v>
      </c>
    </row>
    <row r="32" spans="2:32" ht="11.15" customHeight="1">
      <c r="B32" s="596">
        <f t="shared" si="1"/>
        <v>45163</v>
      </c>
      <c r="C32" s="597"/>
      <c r="D32" s="597"/>
      <c r="E32" s="597"/>
      <c r="F32" s="576">
        <v>394.8</v>
      </c>
      <c r="G32" s="576"/>
      <c r="H32" s="576"/>
      <c r="I32" s="576">
        <v>619.9</v>
      </c>
      <c r="J32" s="576"/>
      <c r="K32" s="576"/>
      <c r="L32" s="576"/>
      <c r="M32" s="576"/>
      <c r="N32" s="576"/>
      <c r="O32" s="576"/>
      <c r="P32" s="576"/>
      <c r="Q32" s="576">
        <v>906.6</v>
      </c>
      <c r="R32" s="576"/>
      <c r="S32" s="576"/>
      <c r="T32" s="576"/>
      <c r="U32" s="576">
        <v>401.4</v>
      </c>
      <c r="V32" s="572">
        <f t="shared" si="0"/>
        <v>2322.7000000000003</v>
      </c>
      <c r="W32" s="598">
        <f>V32-coal!FI31-coal!FJ31</f>
        <v>0</v>
      </c>
      <c r="X32" s="597"/>
      <c r="Y32" s="597"/>
      <c r="Z32" s="597"/>
      <c r="AA32" s="597"/>
      <c r="AB32" s="597"/>
      <c r="AC32" s="597"/>
      <c r="AD32" s="597"/>
      <c r="AE32" s="597"/>
      <c r="AF32" s="599">
        <v>0</v>
      </c>
    </row>
    <row r="33" spans="2:32" ht="11.15" customHeight="1">
      <c r="B33" s="596">
        <f t="shared" si="1"/>
        <v>45164</v>
      </c>
      <c r="C33" s="597"/>
      <c r="D33" s="597"/>
      <c r="E33" s="597"/>
      <c r="F33" s="576"/>
      <c r="G33" s="576"/>
      <c r="H33" s="576"/>
      <c r="I33" s="576"/>
      <c r="J33" s="576"/>
      <c r="K33" s="576"/>
      <c r="L33" s="576"/>
      <c r="M33" s="576"/>
      <c r="N33" s="576"/>
      <c r="O33" s="576"/>
      <c r="P33" s="576"/>
      <c r="Q33" s="576"/>
      <c r="R33" s="576"/>
      <c r="S33" s="576"/>
      <c r="T33" s="576"/>
      <c r="U33" s="576"/>
      <c r="V33" s="572">
        <f t="shared" si="0"/>
        <v>0</v>
      </c>
      <c r="W33" s="598">
        <f>V33-coal!FI32-coal!FJ32</f>
        <v>0</v>
      </c>
      <c r="X33" s="597"/>
      <c r="Y33" s="597"/>
      <c r="Z33" s="597"/>
      <c r="AA33" s="597"/>
      <c r="AB33" s="597"/>
      <c r="AC33" s="597"/>
      <c r="AD33" s="597"/>
      <c r="AE33" s="597"/>
      <c r="AF33" s="599">
        <v>0</v>
      </c>
    </row>
    <row r="34" spans="2:32" ht="11.15" customHeight="1">
      <c r="B34" s="596">
        <f t="shared" si="1"/>
        <v>45165</v>
      </c>
      <c r="C34" s="597"/>
      <c r="D34" s="597"/>
      <c r="E34" s="597"/>
      <c r="F34" s="576"/>
      <c r="G34" s="576"/>
      <c r="H34" s="576"/>
      <c r="I34" s="576"/>
      <c r="J34" s="576"/>
      <c r="K34" s="576"/>
      <c r="L34" s="576"/>
      <c r="M34" s="576"/>
      <c r="N34" s="576"/>
      <c r="O34" s="576"/>
      <c r="P34" s="576"/>
      <c r="Q34" s="576"/>
      <c r="R34" s="576"/>
      <c r="S34" s="576"/>
      <c r="T34" s="576"/>
      <c r="U34" s="576"/>
      <c r="V34" s="572">
        <f t="shared" si="0"/>
        <v>0</v>
      </c>
      <c r="W34" s="598">
        <f>V34-coal!FI33-coal!FJ33</f>
        <v>0</v>
      </c>
      <c r="X34" s="597"/>
      <c r="Y34" s="597"/>
      <c r="Z34" s="597"/>
      <c r="AA34" s="597"/>
      <c r="AB34" s="597"/>
      <c r="AC34" s="597"/>
      <c r="AD34" s="597"/>
      <c r="AE34" s="597"/>
      <c r="AF34" s="599">
        <v>0</v>
      </c>
    </row>
    <row r="35" spans="2:32" ht="11.15" customHeight="1">
      <c r="B35" s="596">
        <f t="shared" si="1"/>
        <v>45166</v>
      </c>
      <c r="C35" s="597"/>
      <c r="D35" s="597"/>
      <c r="E35" s="597"/>
      <c r="F35" s="576">
        <v>501.4</v>
      </c>
      <c r="G35" s="576">
        <v>614.6</v>
      </c>
      <c r="H35" s="576"/>
      <c r="I35" s="576"/>
      <c r="J35" s="576"/>
      <c r="K35" s="576"/>
      <c r="L35" s="576"/>
      <c r="M35" s="576"/>
      <c r="N35" s="576"/>
      <c r="O35" s="576"/>
      <c r="P35" s="576"/>
      <c r="Q35" s="576">
        <v>947.9</v>
      </c>
      <c r="R35" s="576"/>
      <c r="S35" s="576"/>
      <c r="T35" s="576"/>
      <c r="U35" s="576"/>
      <c r="V35" s="572">
        <f t="shared" si="0"/>
        <v>2063.9</v>
      </c>
      <c r="W35" s="598">
        <f>V35-coal!FI34-coal!FJ34</f>
        <v>0</v>
      </c>
      <c r="X35" s="597"/>
      <c r="Y35" s="597"/>
      <c r="Z35" s="597"/>
      <c r="AA35" s="597"/>
      <c r="AB35" s="597"/>
      <c r="AC35" s="597"/>
      <c r="AD35" s="597"/>
      <c r="AE35" s="597"/>
      <c r="AF35" s="599">
        <v>0</v>
      </c>
    </row>
    <row r="36" spans="2:32" ht="11.15" customHeight="1">
      <c r="B36" s="596">
        <f>+B35+1</f>
        <v>45167</v>
      </c>
      <c r="C36" s="597"/>
      <c r="D36" s="597"/>
      <c r="E36" s="597"/>
      <c r="F36" s="576"/>
      <c r="G36" s="576"/>
      <c r="H36" s="576"/>
      <c r="I36" s="576"/>
      <c r="J36" s="576"/>
      <c r="K36" s="576"/>
      <c r="L36" s="576"/>
      <c r="M36" s="576"/>
      <c r="N36" s="576"/>
      <c r="O36" s="576"/>
      <c r="P36" s="576"/>
      <c r="Q36" s="576"/>
      <c r="R36" s="576"/>
      <c r="S36" s="576"/>
      <c r="T36" s="576"/>
      <c r="U36" s="576"/>
      <c r="V36" s="572">
        <f t="shared" si="0"/>
        <v>0</v>
      </c>
      <c r="W36" s="598">
        <f>V36-coal!FI35-coal!FJ35</f>
        <v>0</v>
      </c>
      <c r="X36" s="597"/>
      <c r="Y36" s="597"/>
      <c r="Z36" s="597"/>
      <c r="AA36" s="597"/>
      <c r="AB36" s="597"/>
      <c r="AC36" s="597"/>
      <c r="AD36" s="597"/>
      <c r="AE36" s="597"/>
      <c r="AF36" s="599">
        <v>0</v>
      </c>
    </row>
    <row r="37" spans="2:32" ht="11.15" customHeight="1">
      <c r="B37" s="596">
        <f>+B36+1</f>
        <v>45168</v>
      </c>
      <c r="C37" s="597"/>
      <c r="D37" s="597"/>
      <c r="E37" s="597"/>
      <c r="F37" s="576"/>
      <c r="G37" s="576"/>
      <c r="H37" s="576"/>
      <c r="I37" s="576"/>
      <c r="J37" s="576"/>
      <c r="K37" s="576"/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2">
        <f t="shared" si="0"/>
        <v>0</v>
      </c>
      <c r="W37" s="598">
        <f>V37-coal!FI36-coal!FJ36</f>
        <v>0</v>
      </c>
      <c r="X37" s="597"/>
      <c r="Y37" s="597"/>
      <c r="Z37" s="597"/>
      <c r="AA37" s="597"/>
      <c r="AB37" s="597"/>
      <c r="AC37" s="597"/>
      <c r="AD37" s="597"/>
      <c r="AE37" s="597"/>
      <c r="AF37" s="599">
        <v>0</v>
      </c>
    </row>
    <row r="38" spans="2:32" ht="11.15" customHeight="1">
      <c r="B38" s="596">
        <f>+B37+1</f>
        <v>45169</v>
      </c>
      <c r="C38" s="597"/>
      <c r="D38" s="597"/>
      <c r="E38" s="597"/>
      <c r="F38" s="576"/>
      <c r="G38" s="576"/>
      <c r="H38" s="576"/>
      <c r="I38" s="576"/>
      <c r="J38" s="576"/>
      <c r="K38" s="576"/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2">
        <f t="shared" si="0"/>
        <v>0</v>
      </c>
      <c r="W38" s="598">
        <f>V38-coal!FI37-coal!FJ37</f>
        <v>0</v>
      </c>
      <c r="X38" s="597"/>
      <c r="Y38" s="597"/>
      <c r="Z38" s="597"/>
      <c r="AA38" s="597"/>
      <c r="AB38" s="597"/>
      <c r="AC38" s="597"/>
      <c r="AD38" s="597"/>
      <c r="AE38" s="597"/>
      <c r="AF38" s="599">
        <v>0</v>
      </c>
    </row>
    <row r="39" spans="2:32" ht="11.15" customHeight="1">
      <c r="B39" s="577" t="s">
        <v>3</v>
      </c>
      <c r="C39" s="601">
        <f t="shared" ref="C39:U39" si="2">SUM(C8:C38)</f>
        <v>0</v>
      </c>
      <c r="D39" s="601">
        <f t="shared" si="2"/>
        <v>0</v>
      </c>
      <c r="E39" s="601">
        <f t="shared" si="2"/>
        <v>0</v>
      </c>
      <c r="F39" s="583">
        <f t="shared" si="2"/>
        <v>3694.8</v>
      </c>
      <c r="G39" s="583">
        <f t="shared" si="2"/>
        <v>15043.600000000002</v>
      </c>
      <c r="H39" s="583">
        <f t="shared" si="2"/>
        <v>0</v>
      </c>
      <c r="I39" s="583">
        <f t="shared" si="2"/>
        <v>619.9</v>
      </c>
      <c r="J39" s="583">
        <f t="shared" si="2"/>
        <v>0</v>
      </c>
      <c r="K39" s="583">
        <f t="shared" si="2"/>
        <v>0</v>
      </c>
      <c r="L39" s="583">
        <f t="shared" si="2"/>
        <v>0</v>
      </c>
      <c r="M39" s="583">
        <f t="shared" si="2"/>
        <v>4935.4999999999991</v>
      </c>
      <c r="N39" s="583">
        <f t="shared" si="2"/>
        <v>1654</v>
      </c>
      <c r="O39" s="583">
        <f t="shared" si="2"/>
        <v>0</v>
      </c>
      <c r="P39" s="583">
        <f t="shared" si="2"/>
        <v>1128.1000000000001</v>
      </c>
      <c r="Q39" s="583">
        <f t="shared" si="2"/>
        <v>20968.100000000002</v>
      </c>
      <c r="R39" s="583">
        <f t="shared" si="2"/>
        <v>181.2</v>
      </c>
      <c r="S39" s="583">
        <f t="shared" si="2"/>
        <v>0</v>
      </c>
      <c r="T39" s="583">
        <f t="shared" si="2"/>
        <v>1969</v>
      </c>
      <c r="U39" s="583">
        <f t="shared" si="2"/>
        <v>8989.4999999999982</v>
      </c>
      <c r="V39" s="614">
        <f t="array" aca="1" ref="V39" ca="1">SUM(INDIRECT("v8:v"&amp;MAX(IF($V$8:$V$38&gt;0,ROW(8:38)))-0))</f>
        <v>59183.7</v>
      </c>
      <c r="W39" s="598"/>
      <c r="X39" s="601">
        <f t="shared" ref="X39:AD39" si="3">SUM(X8:X38)</f>
        <v>0</v>
      </c>
      <c r="Y39" s="601">
        <f t="shared" si="3"/>
        <v>0</v>
      </c>
      <c r="Z39" s="601">
        <f t="shared" si="3"/>
        <v>0</v>
      </c>
      <c r="AA39" s="601">
        <f t="shared" si="3"/>
        <v>0</v>
      </c>
      <c r="AB39" s="601">
        <f t="shared" si="3"/>
        <v>0</v>
      </c>
      <c r="AC39" s="601">
        <f t="shared" si="3"/>
        <v>0</v>
      </c>
      <c r="AD39" s="601">
        <f t="shared" si="3"/>
        <v>0</v>
      </c>
      <c r="AE39" s="601">
        <f>SUM(X39:AD39)</f>
        <v>0</v>
      </c>
      <c r="AF39" s="599">
        <f>SUM(AF8:AF38)</f>
        <v>-4999.1000000000004</v>
      </c>
    </row>
    <row r="40" spans="2:32" ht="11.15" hidden="1" customHeight="1">
      <c r="B40" s="577" t="s">
        <v>76</v>
      </c>
      <c r="C40" s="578">
        <v>5100</v>
      </c>
      <c r="D40" s="578"/>
      <c r="E40" s="578">
        <v>5100</v>
      </c>
      <c r="F40" s="578"/>
      <c r="G40" s="578"/>
      <c r="H40" s="578">
        <v>5100</v>
      </c>
      <c r="I40" s="578">
        <v>5100</v>
      </c>
      <c r="J40" s="578">
        <v>5100</v>
      </c>
      <c r="K40" s="578"/>
      <c r="L40" s="578"/>
      <c r="M40" s="578"/>
      <c r="N40" s="578">
        <v>5100</v>
      </c>
      <c r="O40" s="578">
        <v>5100</v>
      </c>
      <c r="P40" s="578">
        <v>5100</v>
      </c>
      <c r="Q40" s="578">
        <v>5100</v>
      </c>
      <c r="R40" s="578">
        <v>5100</v>
      </c>
      <c r="S40" s="578">
        <v>5100</v>
      </c>
      <c r="T40" s="578">
        <v>5100</v>
      </c>
      <c r="U40" s="578">
        <v>5100</v>
      </c>
      <c r="V40" s="602" t="e">
        <f ca="1">V74/V39</f>
        <v>#REF!</v>
      </c>
      <c r="W40" s="590"/>
      <c r="X40" s="603">
        <v>4950</v>
      </c>
      <c r="Y40" s="603"/>
      <c r="Z40" s="604"/>
      <c r="AA40" s="603">
        <v>5050</v>
      </c>
      <c r="AB40" s="603">
        <v>4950</v>
      </c>
      <c r="AC40" s="603"/>
      <c r="AD40" s="604"/>
      <c r="AE40" s="603" t="e">
        <f>AE74/AE39</f>
        <v>#DIV/0!</v>
      </c>
    </row>
    <row r="41" spans="2:32" ht="11.15" customHeight="1">
      <c r="V41" s="573">
        <f ca="1">SUM(coal!FI38:FJ38)-V39</f>
        <v>0</v>
      </c>
      <c r="AA41" s="573"/>
      <c r="AB41" s="573"/>
      <c r="AE41" s="573"/>
    </row>
    <row r="43" spans="2:32" hidden="1">
      <c r="B43" s="605">
        <f t="shared" ref="B43:B74" si="4">+B8</f>
        <v>45139</v>
      </c>
      <c r="C43" s="606">
        <f t="shared" ref="C43:U43" si="5">C8*C$40</f>
        <v>0</v>
      </c>
      <c r="D43" s="606"/>
      <c r="E43" s="606">
        <f t="shared" si="5"/>
        <v>0</v>
      </c>
      <c r="F43" s="606"/>
      <c r="G43" s="606"/>
      <c r="H43" s="606">
        <f t="shared" si="5"/>
        <v>0</v>
      </c>
      <c r="I43" s="606">
        <f t="shared" si="5"/>
        <v>0</v>
      </c>
      <c r="J43" s="606">
        <f t="shared" si="5"/>
        <v>0</v>
      </c>
      <c r="K43" s="606"/>
      <c r="L43" s="606"/>
      <c r="M43" s="606"/>
      <c r="N43" s="606">
        <f t="shared" si="5"/>
        <v>0</v>
      </c>
      <c r="O43" s="606">
        <f t="shared" si="5"/>
        <v>0</v>
      </c>
      <c r="P43" s="606">
        <f t="shared" si="5"/>
        <v>0</v>
      </c>
      <c r="Q43" s="606">
        <f t="shared" si="5"/>
        <v>4709850</v>
      </c>
      <c r="R43" s="606">
        <f t="shared" si="5"/>
        <v>0</v>
      </c>
      <c r="S43" s="606">
        <f t="shared" si="5"/>
        <v>0</v>
      </c>
      <c r="T43" s="606">
        <f t="shared" si="5"/>
        <v>0</v>
      </c>
      <c r="U43" s="606">
        <f t="shared" si="5"/>
        <v>4094280</v>
      </c>
      <c r="V43" s="607">
        <f t="shared" ref="V43:V73" si="6">SUM(C43:U43)</f>
        <v>8804130</v>
      </c>
      <c r="X43" s="608">
        <f t="shared" ref="X43:AD58" si="7">X8*X$40</f>
        <v>0</v>
      </c>
      <c r="Y43" s="608"/>
      <c r="Z43" s="608">
        <f t="shared" si="7"/>
        <v>0</v>
      </c>
      <c r="AA43" s="608">
        <f t="shared" si="7"/>
        <v>0</v>
      </c>
      <c r="AB43" s="608">
        <f t="shared" si="7"/>
        <v>0</v>
      </c>
      <c r="AC43" s="608"/>
      <c r="AD43" s="608">
        <f t="shared" si="7"/>
        <v>0</v>
      </c>
      <c r="AE43" s="608">
        <f t="shared" ref="AE43:AE73" si="8">SUM(X43:AD43)</f>
        <v>0</v>
      </c>
    </row>
    <row r="44" spans="2:32" hidden="1">
      <c r="B44" s="605">
        <f t="shared" si="4"/>
        <v>45140</v>
      </c>
      <c r="C44" s="606">
        <f t="shared" ref="C44:U44" si="9">C9*C$40</f>
        <v>0</v>
      </c>
      <c r="D44" s="606"/>
      <c r="E44" s="606">
        <f t="shared" si="9"/>
        <v>0</v>
      </c>
      <c r="F44" s="606"/>
      <c r="G44" s="606"/>
      <c r="H44" s="606">
        <f t="shared" si="9"/>
        <v>0</v>
      </c>
      <c r="I44" s="606">
        <f t="shared" si="9"/>
        <v>0</v>
      </c>
      <c r="J44" s="606">
        <f t="shared" si="9"/>
        <v>0</v>
      </c>
      <c r="K44" s="606"/>
      <c r="L44" s="606"/>
      <c r="M44" s="606"/>
      <c r="N44" s="606">
        <f t="shared" si="9"/>
        <v>0</v>
      </c>
      <c r="O44" s="606">
        <f t="shared" si="9"/>
        <v>0</v>
      </c>
      <c r="P44" s="606">
        <f t="shared" si="9"/>
        <v>0</v>
      </c>
      <c r="Q44" s="606">
        <f t="shared" si="9"/>
        <v>6371430</v>
      </c>
      <c r="R44" s="606">
        <f t="shared" si="9"/>
        <v>0</v>
      </c>
      <c r="S44" s="606">
        <f t="shared" si="9"/>
        <v>0</v>
      </c>
      <c r="T44" s="606">
        <f t="shared" si="9"/>
        <v>0</v>
      </c>
      <c r="U44" s="606">
        <f t="shared" si="9"/>
        <v>0</v>
      </c>
      <c r="V44" s="607">
        <f t="shared" si="6"/>
        <v>6371430</v>
      </c>
      <c r="X44" s="608">
        <f t="shared" si="7"/>
        <v>0</v>
      </c>
      <c r="Y44" s="608"/>
      <c r="Z44" s="608">
        <f t="shared" si="7"/>
        <v>0</v>
      </c>
      <c r="AA44" s="608">
        <f t="shared" si="7"/>
        <v>0</v>
      </c>
      <c r="AB44" s="608">
        <f t="shared" si="7"/>
        <v>0</v>
      </c>
      <c r="AC44" s="608"/>
      <c r="AD44" s="608">
        <f t="shared" si="7"/>
        <v>0</v>
      </c>
      <c r="AE44" s="608">
        <f t="shared" si="8"/>
        <v>0</v>
      </c>
    </row>
    <row r="45" spans="2:32" hidden="1">
      <c r="B45" s="605">
        <f t="shared" si="4"/>
        <v>45141</v>
      </c>
      <c r="C45" s="606">
        <f t="shared" ref="C45:U45" si="10">C10*C$40</f>
        <v>0</v>
      </c>
      <c r="D45" s="606"/>
      <c r="E45" s="606">
        <f t="shared" si="10"/>
        <v>0</v>
      </c>
      <c r="F45" s="606"/>
      <c r="G45" s="606"/>
      <c r="H45" s="606">
        <f t="shared" si="10"/>
        <v>0</v>
      </c>
      <c r="I45" s="606">
        <f t="shared" si="10"/>
        <v>0</v>
      </c>
      <c r="J45" s="606">
        <f t="shared" si="10"/>
        <v>0</v>
      </c>
      <c r="K45" s="606"/>
      <c r="L45" s="606"/>
      <c r="M45" s="606"/>
      <c r="N45" s="606">
        <f t="shared" si="10"/>
        <v>0</v>
      </c>
      <c r="O45" s="606">
        <f t="shared" si="10"/>
        <v>0</v>
      </c>
      <c r="P45" s="606">
        <f t="shared" si="10"/>
        <v>0</v>
      </c>
      <c r="Q45" s="606">
        <f t="shared" si="10"/>
        <v>0</v>
      </c>
      <c r="R45" s="606">
        <f t="shared" si="10"/>
        <v>0</v>
      </c>
      <c r="S45" s="606">
        <f t="shared" si="10"/>
        <v>0</v>
      </c>
      <c r="T45" s="606">
        <f t="shared" si="10"/>
        <v>0</v>
      </c>
      <c r="U45" s="606">
        <f t="shared" si="10"/>
        <v>0</v>
      </c>
      <c r="V45" s="607">
        <f t="shared" si="6"/>
        <v>0</v>
      </c>
      <c r="X45" s="608">
        <f t="shared" si="7"/>
        <v>0</v>
      </c>
      <c r="Y45" s="608"/>
      <c r="Z45" s="608">
        <f t="shared" si="7"/>
        <v>0</v>
      </c>
      <c r="AA45" s="608">
        <f t="shared" si="7"/>
        <v>0</v>
      </c>
      <c r="AB45" s="608">
        <f t="shared" si="7"/>
        <v>0</v>
      </c>
      <c r="AC45" s="608"/>
      <c r="AD45" s="608">
        <f t="shared" si="7"/>
        <v>0</v>
      </c>
      <c r="AE45" s="608">
        <f t="shared" si="8"/>
        <v>0</v>
      </c>
    </row>
    <row r="46" spans="2:32" hidden="1">
      <c r="B46" s="605">
        <f t="shared" si="4"/>
        <v>45142</v>
      </c>
      <c r="C46" s="606">
        <f t="shared" ref="C46:U46" si="11">C11*C$40</f>
        <v>0</v>
      </c>
      <c r="D46" s="606"/>
      <c r="E46" s="606">
        <f t="shared" si="11"/>
        <v>0</v>
      </c>
      <c r="F46" s="606"/>
      <c r="G46" s="606"/>
      <c r="H46" s="606">
        <f t="shared" si="11"/>
        <v>0</v>
      </c>
      <c r="I46" s="606">
        <f t="shared" si="11"/>
        <v>0</v>
      </c>
      <c r="J46" s="606">
        <f t="shared" si="11"/>
        <v>0</v>
      </c>
      <c r="K46" s="606"/>
      <c r="L46" s="606"/>
      <c r="M46" s="606"/>
      <c r="N46" s="606">
        <f t="shared" si="11"/>
        <v>0</v>
      </c>
      <c r="O46" s="606">
        <f t="shared" si="11"/>
        <v>0</v>
      </c>
      <c r="P46" s="606">
        <f t="shared" si="11"/>
        <v>0</v>
      </c>
      <c r="Q46" s="606">
        <f t="shared" si="11"/>
        <v>0</v>
      </c>
      <c r="R46" s="606">
        <f t="shared" si="11"/>
        <v>0</v>
      </c>
      <c r="S46" s="606">
        <f t="shared" si="11"/>
        <v>0</v>
      </c>
      <c r="T46" s="606">
        <f t="shared" si="11"/>
        <v>0</v>
      </c>
      <c r="U46" s="606">
        <f t="shared" si="11"/>
        <v>0</v>
      </c>
      <c r="V46" s="607">
        <f t="shared" si="6"/>
        <v>0</v>
      </c>
      <c r="X46" s="608">
        <f t="shared" si="7"/>
        <v>0</v>
      </c>
      <c r="Y46" s="608"/>
      <c r="Z46" s="608">
        <f t="shared" si="7"/>
        <v>0</v>
      </c>
      <c r="AA46" s="608">
        <f t="shared" si="7"/>
        <v>0</v>
      </c>
      <c r="AB46" s="608">
        <f t="shared" si="7"/>
        <v>0</v>
      </c>
      <c r="AC46" s="608"/>
      <c r="AD46" s="608">
        <f t="shared" si="7"/>
        <v>0</v>
      </c>
      <c r="AE46" s="608">
        <f t="shared" si="8"/>
        <v>0</v>
      </c>
    </row>
    <row r="47" spans="2:32" hidden="1">
      <c r="B47" s="605">
        <f t="shared" si="4"/>
        <v>45143</v>
      </c>
      <c r="C47" s="606">
        <f t="shared" ref="C47:U47" si="12">C12*C$40</f>
        <v>0</v>
      </c>
      <c r="D47" s="606"/>
      <c r="E47" s="606">
        <f t="shared" si="12"/>
        <v>0</v>
      </c>
      <c r="F47" s="606"/>
      <c r="G47" s="606"/>
      <c r="H47" s="606">
        <f t="shared" si="12"/>
        <v>0</v>
      </c>
      <c r="I47" s="606">
        <f t="shared" si="12"/>
        <v>0</v>
      </c>
      <c r="J47" s="606">
        <f t="shared" si="12"/>
        <v>0</v>
      </c>
      <c r="K47" s="606"/>
      <c r="L47" s="606"/>
      <c r="M47" s="606"/>
      <c r="N47" s="606">
        <f t="shared" si="12"/>
        <v>0</v>
      </c>
      <c r="O47" s="606">
        <f t="shared" si="12"/>
        <v>0</v>
      </c>
      <c r="P47" s="606">
        <f t="shared" si="12"/>
        <v>0</v>
      </c>
      <c r="Q47" s="606">
        <f t="shared" si="12"/>
        <v>0</v>
      </c>
      <c r="R47" s="606">
        <f t="shared" si="12"/>
        <v>0</v>
      </c>
      <c r="S47" s="606">
        <f t="shared" si="12"/>
        <v>0</v>
      </c>
      <c r="T47" s="606">
        <f t="shared" si="12"/>
        <v>867000</v>
      </c>
      <c r="U47" s="606">
        <f t="shared" si="12"/>
        <v>0</v>
      </c>
      <c r="V47" s="607">
        <f t="shared" si="6"/>
        <v>867000</v>
      </c>
      <c r="X47" s="608">
        <f t="shared" si="7"/>
        <v>0</v>
      </c>
      <c r="Y47" s="608"/>
      <c r="Z47" s="608">
        <f t="shared" si="7"/>
        <v>0</v>
      </c>
      <c r="AA47" s="608">
        <f t="shared" si="7"/>
        <v>0</v>
      </c>
      <c r="AB47" s="608">
        <f t="shared" si="7"/>
        <v>0</v>
      </c>
      <c r="AC47" s="608"/>
      <c r="AD47" s="608">
        <f t="shared" si="7"/>
        <v>0</v>
      </c>
      <c r="AE47" s="608">
        <f t="shared" si="8"/>
        <v>0</v>
      </c>
    </row>
    <row r="48" spans="2:32" hidden="1">
      <c r="B48" s="605">
        <f t="shared" si="4"/>
        <v>45144</v>
      </c>
      <c r="C48" s="606">
        <f t="shared" ref="C48:U48" si="13">C13*C$40</f>
        <v>0</v>
      </c>
      <c r="D48" s="606"/>
      <c r="E48" s="606">
        <f t="shared" si="13"/>
        <v>0</v>
      </c>
      <c r="F48" s="606"/>
      <c r="G48" s="606"/>
      <c r="H48" s="606">
        <f t="shared" si="13"/>
        <v>0</v>
      </c>
      <c r="I48" s="606">
        <f t="shared" si="13"/>
        <v>0</v>
      </c>
      <c r="J48" s="606">
        <f t="shared" si="13"/>
        <v>0</v>
      </c>
      <c r="K48" s="606"/>
      <c r="L48" s="606"/>
      <c r="M48" s="606"/>
      <c r="N48" s="606">
        <f t="shared" si="13"/>
        <v>0</v>
      </c>
      <c r="O48" s="606">
        <f t="shared" si="13"/>
        <v>0</v>
      </c>
      <c r="P48" s="606">
        <f t="shared" si="13"/>
        <v>0</v>
      </c>
      <c r="Q48" s="606">
        <f t="shared" si="13"/>
        <v>0</v>
      </c>
      <c r="R48" s="606">
        <f t="shared" si="13"/>
        <v>0</v>
      </c>
      <c r="S48" s="606">
        <f t="shared" si="13"/>
        <v>0</v>
      </c>
      <c r="T48" s="606">
        <f t="shared" si="13"/>
        <v>0</v>
      </c>
      <c r="U48" s="606">
        <f t="shared" si="13"/>
        <v>0</v>
      </c>
      <c r="V48" s="607">
        <f t="shared" si="6"/>
        <v>0</v>
      </c>
      <c r="X48" s="608">
        <f t="shared" si="7"/>
        <v>0</v>
      </c>
      <c r="Y48" s="608"/>
      <c r="Z48" s="608">
        <f t="shared" si="7"/>
        <v>0</v>
      </c>
      <c r="AA48" s="608">
        <f t="shared" si="7"/>
        <v>0</v>
      </c>
      <c r="AB48" s="608">
        <f t="shared" si="7"/>
        <v>0</v>
      </c>
      <c r="AC48" s="608"/>
      <c r="AD48" s="608">
        <f t="shared" si="7"/>
        <v>0</v>
      </c>
      <c r="AE48" s="608">
        <f t="shared" si="8"/>
        <v>0</v>
      </c>
    </row>
    <row r="49" spans="2:31" hidden="1">
      <c r="B49" s="605">
        <f t="shared" si="4"/>
        <v>45145</v>
      </c>
      <c r="C49" s="606">
        <f t="shared" ref="C49:U49" si="14">C14*C$40</f>
        <v>0</v>
      </c>
      <c r="D49" s="606"/>
      <c r="E49" s="606">
        <f t="shared" si="14"/>
        <v>0</v>
      </c>
      <c r="F49" s="606"/>
      <c r="G49" s="606"/>
      <c r="H49" s="606">
        <f t="shared" si="14"/>
        <v>0</v>
      </c>
      <c r="I49" s="606">
        <f t="shared" si="14"/>
        <v>0</v>
      </c>
      <c r="J49" s="606">
        <f t="shared" si="14"/>
        <v>0</v>
      </c>
      <c r="K49" s="606"/>
      <c r="L49" s="606"/>
      <c r="M49" s="606"/>
      <c r="N49" s="606">
        <f t="shared" si="14"/>
        <v>0</v>
      </c>
      <c r="O49" s="606">
        <f t="shared" si="14"/>
        <v>0</v>
      </c>
      <c r="P49" s="606">
        <f t="shared" si="14"/>
        <v>0</v>
      </c>
      <c r="Q49" s="606">
        <f t="shared" si="14"/>
        <v>0</v>
      </c>
      <c r="R49" s="606">
        <f t="shared" si="14"/>
        <v>0</v>
      </c>
      <c r="S49" s="606">
        <f t="shared" si="14"/>
        <v>0</v>
      </c>
      <c r="T49" s="606">
        <f t="shared" si="14"/>
        <v>0</v>
      </c>
      <c r="U49" s="606">
        <f t="shared" si="14"/>
        <v>0</v>
      </c>
      <c r="V49" s="607">
        <f t="shared" si="6"/>
        <v>0</v>
      </c>
      <c r="X49" s="608">
        <f t="shared" si="7"/>
        <v>0</v>
      </c>
      <c r="Y49" s="608"/>
      <c r="Z49" s="608">
        <f t="shared" si="7"/>
        <v>0</v>
      </c>
      <c r="AA49" s="608">
        <f t="shared" si="7"/>
        <v>0</v>
      </c>
      <c r="AB49" s="608">
        <f t="shared" si="7"/>
        <v>0</v>
      </c>
      <c r="AC49" s="608"/>
      <c r="AD49" s="608">
        <f t="shared" si="7"/>
        <v>0</v>
      </c>
      <c r="AE49" s="608">
        <f t="shared" si="8"/>
        <v>0</v>
      </c>
    </row>
    <row r="50" spans="2:31" hidden="1">
      <c r="B50" s="605">
        <f t="shared" si="4"/>
        <v>45146</v>
      </c>
      <c r="C50" s="606">
        <f t="shared" ref="C50:U50" si="15">C15*C$40</f>
        <v>0</v>
      </c>
      <c r="D50" s="606"/>
      <c r="E50" s="606">
        <f t="shared" si="15"/>
        <v>0</v>
      </c>
      <c r="F50" s="606"/>
      <c r="G50" s="606"/>
      <c r="H50" s="606">
        <f t="shared" si="15"/>
        <v>0</v>
      </c>
      <c r="I50" s="606">
        <f t="shared" si="15"/>
        <v>0</v>
      </c>
      <c r="J50" s="606">
        <f t="shared" si="15"/>
        <v>0</v>
      </c>
      <c r="K50" s="606"/>
      <c r="L50" s="606"/>
      <c r="M50" s="606"/>
      <c r="N50" s="606">
        <f t="shared" si="15"/>
        <v>5092860</v>
      </c>
      <c r="O50" s="606">
        <f t="shared" si="15"/>
        <v>0</v>
      </c>
      <c r="P50" s="606">
        <f t="shared" si="15"/>
        <v>0</v>
      </c>
      <c r="Q50" s="606">
        <f t="shared" si="15"/>
        <v>0</v>
      </c>
      <c r="R50" s="606">
        <f t="shared" si="15"/>
        <v>0</v>
      </c>
      <c r="S50" s="606">
        <f t="shared" si="15"/>
        <v>0</v>
      </c>
      <c r="T50" s="606">
        <f t="shared" si="15"/>
        <v>0</v>
      </c>
      <c r="U50" s="606">
        <f t="shared" si="15"/>
        <v>0</v>
      </c>
      <c r="V50" s="607">
        <f t="shared" si="6"/>
        <v>5092860</v>
      </c>
      <c r="X50" s="608">
        <f t="shared" si="7"/>
        <v>0</v>
      </c>
      <c r="Y50" s="608"/>
      <c r="Z50" s="608">
        <f t="shared" si="7"/>
        <v>0</v>
      </c>
      <c r="AA50" s="608">
        <f t="shared" si="7"/>
        <v>0</v>
      </c>
      <c r="AB50" s="608">
        <f t="shared" si="7"/>
        <v>0</v>
      </c>
      <c r="AC50" s="608"/>
      <c r="AD50" s="608">
        <f t="shared" si="7"/>
        <v>0</v>
      </c>
      <c r="AE50" s="608">
        <f t="shared" si="8"/>
        <v>0</v>
      </c>
    </row>
    <row r="51" spans="2:31" hidden="1">
      <c r="B51" s="605">
        <f t="shared" si="4"/>
        <v>45147</v>
      </c>
      <c r="C51" s="606">
        <f t="shared" ref="C51:U51" si="16">C16*C$40</f>
        <v>0</v>
      </c>
      <c r="D51" s="606"/>
      <c r="E51" s="606">
        <f t="shared" si="16"/>
        <v>0</v>
      </c>
      <c r="F51" s="606"/>
      <c r="G51" s="606"/>
      <c r="H51" s="606">
        <f t="shared" si="16"/>
        <v>0</v>
      </c>
      <c r="I51" s="606">
        <f t="shared" si="16"/>
        <v>0</v>
      </c>
      <c r="J51" s="606">
        <f t="shared" si="16"/>
        <v>0</v>
      </c>
      <c r="K51" s="606"/>
      <c r="L51" s="606"/>
      <c r="M51" s="606"/>
      <c r="N51" s="606">
        <f t="shared" si="16"/>
        <v>0</v>
      </c>
      <c r="O51" s="606">
        <f t="shared" si="16"/>
        <v>0</v>
      </c>
      <c r="P51" s="606">
        <f t="shared" si="16"/>
        <v>0</v>
      </c>
      <c r="Q51" s="606">
        <f t="shared" si="16"/>
        <v>6961500</v>
      </c>
      <c r="R51" s="606">
        <f t="shared" si="16"/>
        <v>0</v>
      </c>
      <c r="S51" s="606">
        <f t="shared" si="16"/>
        <v>0</v>
      </c>
      <c r="T51" s="606">
        <f t="shared" si="16"/>
        <v>0</v>
      </c>
      <c r="U51" s="606">
        <f t="shared" si="16"/>
        <v>0</v>
      </c>
      <c r="V51" s="607">
        <f t="shared" si="6"/>
        <v>6961500</v>
      </c>
      <c r="X51" s="608">
        <f t="shared" si="7"/>
        <v>0</v>
      </c>
      <c r="Y51" s="608"/>
      <c r="Z51" s="608">
        <f t="shared" si="7"/>
        <v>0</v>
      </c>
      <c r="AA51" s="608">
        <f t="shared" si="7"/>
        <v>0</v>
      </c>
      <c r="AB51" s="608">
        <f t="shared" si="7"/>
        <v>0</v>
      </c>
      <c r="AC51" s="608"/>
      <c r="AD51" s="608">
        <f t="shared" si="7"/>
        <v>0</v>
      </c>
      <c r="AE51" s="608">
        <f t="shared" si="8"/>
        <v>0</v>
      </c>
    </row>
    <row r="52" spans="2:31" hidden="1">
      <c r="B52" s="605">
        <f t="shared" si="4"/>
        <v>45148</v>
      </c>
      <c r="C52" s="606">
        <f t="shared" ref="C52:U52" si="17">C17*C$40</f>
        <v>0</v>
      </c>
      <c r="D52" s="606"/>
      <c r="E52" s="606">
        <f t="shared" si="17"/>
        <v>0</v>
      </c>
      <c r="F52" s="606"/>
      <c r="G52" s="606"/>
      <c r="H52" s="606">
        <f t="shared" si="17"/>
        <v>0</v>
      </c>
      <c r="I52" s="606">
        <f t="shared" si="17"/>
        <v>0</v>
      </c>
      <c r="J52" s="606">
        <f t="shared" si="17"/>
        <v>0</v>
      </c>
      <c r="K52" s="606"/>
      <c r="L52" s="606"/>
      <c r="M52" s="606"/>
      <c r="N52" s="606">
        <f t="shared" si="17"/>
        <v>0</v>
      </c>
      <c r="O52" s="606">
        <f t="shared" si="17"/>
        <v>0</v>
      </c>
      <c r="P52" s="606">
        <f t="shared" si="17"/>
        <v>0</v>
      </c>
      <c r="Q52" s="606">
        <f t="shared" si="17"/>
        <v>14589060</v>
      </c>
      <c r="R52" s="606">
        <f t="shared" si="17"/>
        <v>0</v>
      </c>
      <c r="S52" s="606">
        <f t="shared" si="17"/>
        <v>0</v>
      </c>
      <c r="T52" s="606">
        <f t="shared" si="17"/>
        <v>0</v>
      </c>
      <c r="U52" s="606">
        <f t="shared" si="17"/>
        <v>0</v>
      </c>
      <c r="V52" s="607">
        <f t="shared" si="6"/>
        <v>14589060</v>
      </c>
      <c r="X52" s="608">
        <f t="shared" si="7"/>
        <v>0</v>
      </c>
      <c r="Y52" s="608"/>
      <c r="Z52" s="608">
        <f t="shared" si="7"/>
        <v>0</v>
      </c>
      <c r="AA52" s="608">
        <f t="shared" si="7"/>
        <v>0</v>
      </c>
      <c r="AB52" s="608">
        <f t="shared" si="7"/>
        <v>0</v>
      </c>
      <c r="AC52" s="608"/>
      <c r="AD52" s="608">
        <f t="shared" si="7"/>
        <v>0</v>
      </c>
      <c r="AE52" s="608">
        <f t="shared" si="8"/>
        <v>0</v>
      </c>
    </row>
    <row r="53" spans="2:31" hidden="1">
      <c r="B53" s="605">
        <f t="shared" si="4"/>
        <v>45149</v>
      </c>
      <c r="C53" s="606">
        <f t="shared" ref="C53:U53" si="18">C18*C$40</f>
        <v>0</v>
      </c>
      <c r="D53" s="606"/>
      <c r="E53" s="606">
        <f t="shared" si="18"/>
        <v>0</v>
      </c>
      <c r="F53" s="606"/>
      <c r="G53" s="606"/>
      <c r="H53" s="606">
        <f t="shared" si="18"/>
        <v>0</v>
      </c>
      <c r="I53" s="606">
        <f t="shared" si="18"/>
        <v>0</v>
      </c>
      <c r="J53" s="606">
        <f t="shared" si="18"/>
        <v>0</v>
      </c>
      <c r="K53" s="606"/>
      <c r="L53" s="606"/>
      <c r="M53" s="606"/>
      <c r="N53" s="606">
        <f t="shared" si="18"/>
        <v>0</v>
      </c>
      <c r="O53" s="606">
        <f t="shared" si="18"/>
        <v>0</v>
      </c>
      <c r="P53" s="606">
        <f t="shared" si="18"/>
        <v>0</v>
      </c>
      <c r="Q53" s="606">
        <f t="shared" si="18"/>
        <v>9377370</v>
      </c>
      <c r="R53" s="606">
        <f t="shared" si="18"/>
        <v>0</v>
      </c>
      <c r="S53" s="606">
        <f t="shared" si="18"/>
        <v>0</v>
      </c>
      <c r="T53" s="606">
        <f t="shared" si="18"/>
        <v>1128630</v>
      </c>
      <c r="U53" s="606">
        <f t="shared" si="18"/>
        <v>0</v>
      </c>
      <c r="V53" s="607">
        <f t="shared" si="6"/>
        <v>10506000</v>
      </c>
      <c r="X53" s="608">
        <f t="shared" si="7"/>
        <v>0</v>
      </c>
      <c r="Y53" s="608"/>
      <c r="Z53" s="608">
        <f t="shared" si="7"/>
        <v>0</v>
      </c>
      <c r="AA53" s="608">
        <f t="shared" si="7"/>
        <v>0</v>
      </c>
      <c r="AB53" s="608">
        <f t="shared" si="7"/>
        <v>0</v>
      </c>
      <c r="AC53" s="608"/>
      <c r="AD53" s="608">
        <f t="shared" si="7"/>
        <v>0</v>
      </c>
      <c r="AE53" s="608">
        <f t="shared" si="8"/>
        <v>0</v>
      </c>
    </row>
    <row r="54" spans="2:31" hidden="1">
      <c r="B54" s="605">
        <f t="shared" si="4"/>
        <v>45150</v>
      </c>
      <c r="C54" s="606">
        <f t="shared" ref="C54:U54" si="19">C19*C$40</f>
        <v>0</v>
      </c>
      <c r="D54" s="606"/>
      <c r="E54" s="606">
        <f t="shared" si="19"/>
        <v>0</v>
      </c>
      <c r="F54" s="606"/>
      <c r="G54" s="606"/>
      <c r="H54" s="606">
        <f t="shared" si="19"/>
        <v>0</v>
      </c>
      <c r="I54" s="606">
        <f t="shared" si="19"/>
        <v>0</v>
      </c>
      <c r="J54" s="606">
        <f t="shared" si="19"/>
        <v>0</v>
      </c>
      <c r="K54" s="606"/>
      <c r="L54" s="606"/>
      <c r="M54" s="606"/>
      <c r="N54" s="606">
        <f t="shared" si="19"/>
        <v>0</v>
      </c>
      <c r="O54" s="606">
        <f t="shared" si="19"/>
        <v>0</v>
      </c>
      <c r="P54" s="606">
        <f t="shared" si="19"/>
        <v>0</v>
      </c>
      <c r="Q54" s="606">
        <f t="shared" si="19"/>
        <v>4257990</v>
      </c>
      <c r="R54" s="606">
        <f t="shared" si="19"/>
        <v>0</v>
      </c>
      <c r="S54" s="606">
        <f t="shared" si="19"/>
        <v>0</v>
      </c>
      <c r="T54" s="606">
        <f t="shared" si="19"/>
        <v>0</v>
      </c>
      <c r="U54" s="606">
        <f t="shared" si="19"/>
        <v>2033880</v>
      </c>
      <c r="V54" s="607">
        <f t="shared" si="6"/>
        <v>6291870</v>
      </c>
      <c r="X54" s="608">
        <f t="shared" si="7"/>
        <v>0</v>
      </c>
      <c r="Y54" s="608"/>
      <c r="Z54" s="608">
        <f t="shared" si="7"/>
        <v>0</v>
      </c>
      <c r="AA54" s="608">
        <f t="shared" si="7"/>
        <v>0</v>
      </c>
      <c r="AB54" s="608">
        <f t="shared" si="7"/>
        <v>0</v>
      </c>
      <c r="AC54" s="608"/>
      <c r="AD54" s="608">
        <f t="shared" si="7"/>
        <v>0</v>
      </c>
      <c r="AE54" s="608">
        <f t="shared" si="8"/>
        <v>0</v>
      </c>
    </row>
    <row r="55" spans="2:31" hidden="1">
      <c r="B55" s="605">
        <f t="shared" si="4"/>
        <v>45151</v>
      </c>
      <c r="C55" s="606">
        <f t="shared" ref="C55:U55" si="20">C20*C$40</f>
        <v>0</v>
      </c>
      <c r="D55" s="606"/>
      <c r="E55" s="606">
        <f t="shared" si="20"/>
        <v>0</v>
      </c>
      <c r="F55" s="606"/>
      <c r="G55" s="606"/>
      <c r="H55" s="606">
        <f t="shared" si="20"/>
        <v>0</v>
      </c>
      <c r="I55" s="606">
        <f t="shared" si="20"/>
        <v>0</v>
      </c>
      <c r="J55" s="606">
        <f t="shared" si="20"/>
        <v>0</v>
      </c>
      <c r="K55" s="606"/>
      <c r="L55" s="606"/>
      <c r="M55" s="606"/>
      <c r="N55" s="606">
        <f t="shared" si="20"/>
        <v>0</v>
      </c>
      <c r="O55" s="606">
        <f t="shared" si="20"/>
        <v>0</v>
      </c>
      <c r="P55" s="606">
        <f t="shared" si="20"/>
        <v>0</v>
      </c>
      <c r="Q55" s="606">
        <f t="shared" si="20"/>
        <v>0</v>
      </c>
      <c r="R55" s="606">
        <f t="shared" si="20"/>
        <v>0</v>
      </c>
      <c r="S55" s="606">
        <f t="shared" si="20"/>
        <v>0</v>
      </c>
      <c r="T55" s="606">
        <f t="shared" si="20"/>
        <v>0</v>
      </c>
      <c r="U55" s="606">
        <f t="shared" si="20"/>
        <v>13282439.999999998</v>
      </c>
      <c r="V55" s="607">
        <f t="shared" si="6"/>
        <v>13282439.999999998</v>
      </c>
      <c r="X55" s="608">
        <f t="shared" si="7"/>
        <v>0</v>
      </c>
      <c r="Y55" s="608"/>
      <c r="Z55" s="608">
        <f t="shared" si="7"/>
        <v>0</v>
      </c>
      <c r="AA55" s="608">
        <f t="shared" si="7"/>
        <v>0</v>
      </c>
      <c r="AB55" s="608">
        <f t="shared" si="7"/>
        <v>0</v>
      </c>
      <c r="AC55" s="608"/>
      <c r="AD55" s="608">
        <f t="shared" si="7"/>
        <v>0</v>
      </c>
      <c r="AE55" s="608">
        <f t="shared" si="8"/>
        <v>0</v>
      </c>
    </row>
    <row r="56" spans="2:31" hidden="1">
      <c r="B56" s="605">
        <f t="shared" si="4"/>
        <v>45152</v>
      </c>
      <c r="C56" s="606">
        <f t="shared" ref="C56:U56" si="21">C21*C$40</f>
        <v>0</v>
      </c>
      <c r="D56" s="606"/>
      <c r="E56" s="606">
        <f t="shared" si="21"/>
        <v>0</v>
      </c>
      <c r="F56" s="606"/>
      <c r="G56" s="606"/>
      <c r="H56" s="606">
        <f t="shared" si="21"/>
        <v>0</v>
      </c>
      <c r="I56" s="606">
        <f t="shared" si="21"/>
        <v>0</v>
      </c>
      <c r="J56" s="606">
        <f t="shared" si="21"/>
        <v>0</v>
      </c>
      <c r="K56" s="606"/>
      <c r="L56" s="606"/>
      <c r="M56" s="606"/>
      <c r="N56" s="606">
        <f t="shared" si="21"/>
        <v>0</v>
      </c>
      <c r="O56" s="606">
        <f t="shared" si="21"/>
        <v>0</v>
      </c>
      <c r="P56" s="606">
        <f t="shared" si="21"/>
        <v>0</v>
      </c>
      <c r="Q56" s="606">
        <f t="shared" si="21"/>
        <v>0</v>
      </c>
      <c r="R56" s="606">
        <f t="shared" si="21"/>
        <v>924120</v>
      </c>
      <c r="S56" s="606">
        <f t="shared" si="21"/>
        <v>0</v>
      </c>
      <c r="T56" s="606">
        <f t="shared" si="21"/>
        <v>0</v>
      </c>
      <c r="U56" s="606">
        <f t="shared" si="21"/>
        <v>10792620</v>
      </c>
      <c r="V56" s="607">
        <f t="shared" si="6"/>
        <v>11716740</v>
      </c>
      <c r="X56" s="608">
        <f t="shared" si="7"/>
        <v>0</v>
      </c>
      <c r="Y56" s="608"/>
      <c r="Z56" s="608">
        <f t="shared" si="7"/>
        <v>0</v>
      </c>
      <c r="AA56" s="608">
        <f t="shared" si="7"/>
        <v>0</v>
      </c>
      <c r="AB56" s="608">
        <f t="shared" si="7"/>
        <v>0</v>
      </c>
      <c r="AC56" s="608"/>
      <c r="AD56" s="608">
        <f t="shared" si="7"/>
        <v>0</v>
      </c>
      <c r="AE56" s="608">
        <f t="shared" si="8"/>
        <v>0</v>
      </c>
    </row>
    <row r="57" spans="2:31" hidden="1">
      <c r="B57" s="605">
        <f t="shared" si="4"/>
        <v>45153</v>
      </c>
      <c r="C57" s="606">
        <f t="shared" ref="C57:U57" si="22">C22*C$40</f>
        <v>0</v>
      </c>
      <c r="D57" s="606"/>
      <c r="E57" s="606">
        <f t="shared" si="22"/>
        <v>0</v>
      </c>
      <c r="F57" s="606"/>
      <c r="G57" s="606"/>
      <c r="H57" s="606">
        <f t="shared" si="22"/>
        <v>0</v>
      </c>
      <c r="I57" s="606">
        <f t="shared" si="22"/>
        <v>0</v>
      </c>
      <c r="J57" s="606">
        <f t="shared" si="22"/>
        <v>0</v>
      </c>
      <c r="K57" s="606"/>
      <c r="L57" s="606"/>
      <c r="M57" s="606"/>
      <c r="N57" s="606">
        <f t="shared" si="22"/>
        <v>0</v>
      </c>
      <c r="O57" s="606">
        <f t="shared" si="22"/>
        <v>0</v>
      </c>
      <c r="P57" s="606">
        <f t="shared" si="22"/>
        <v>0</v>
      </c>
      <c r="Q57" s="606">
        <f t="shared" si="22"/>
        <v>3115080</v>
      </c>
      <c r="R57" s="606">
        <f t="shared" si="22"/>
        <v>0</v>
      </c>
      <c r="S57" s="606">
        <f t="shared" si="22"/>
        <v>0</v>
      </c>
      <c r="T57" s="606">
        <f t="shared" si="22"/>
        <v>3707700</v>
      </c>
      <c r="U57" s="606">
        <f t="shared" si="22"/>
        <v>5471790</v>
      </c>
      <c r="V57" s="607">
        <f t="shared" si="6"/>
        <v>12294570</v>
      </c>
      <c r="X57" s="608">
        <f t="shared" si="7"/>
        <v>0</v>
      </c>
      <c r="Y57" s="608"/>
      <c r="Z57" s="608">
        <f t="shared" si="7"/>
        <v>0</v>
      </c>
      <c r="AA57" s="608">
        <f t="shared" si="7"/>
        <v>0</v>
      </c>
      <c r="AB57" s="608">
        <f t="shared" si="7"/>
        <v>0</v>
      </c>
      <c r="AC57" s="608"/>
      <c r="AD57" s="608">
        <f t="shared" si="7"/>
        <v>0</v>
      </c>
      <c r="AE57" s="608">
        <f t="shared" si="8"/>
        <v>0</v>
      </c>
    </row>
    <row r="58" spans="2:31" hidden="1">
      <c r="B58" s="605">
        <f t="shared" si="4"/>
        <v>45154</v>
      </c>
      <c r="C58" s="606">
        <f t="shared" ref="C58:U58" si="23">C23*C$40</f>
        <v>0</v>
      </c>
      <c r="D58" s="606"/>
      <c r="E58" s="606">
        <f t="shared" si="23"/>
        <v>0</v>
      </c>
      <c r="F58" s="606"/>
      <c r="G58" s="606"/>
      <c r="H58" s="606">
        <f t="shared" si="23"/>
        <v>0</v>
      </c>
      <c r="I58" s="606">
        <f t="shared" si="23"/>
        <v>0</v>
      </c>
      <c r="J58" s="606">
        <f t="shared" si="23"/>
        <v>0</v>
      </c>
      <c r="K58" s="606"/>
      <c r="L58" s="606"/>
      <c r="M58" s="606"/>
      <c r="N58" s="606">
        <f t="shared" si="23"/>
        <v>3342540</v>
      </c>
      <c r="O58" s="606">
        <f t="shared" si="23"/>
        <v>0</v>
      </c>
      <c r="P58" s="606">
        <f t="shared" si="23"/>
        <v>0</v>
      </c>
      <c r="Q58" s="606">
        <f t="shared" si="23"/>
        <v>7795350</v>
      </c>
      <c r="R58" s="606">
        <f t="shared" si="23"/>
        <v>0</v>
      </c>
      <c r="S58" s="606">
        <f t="shared" si="23"/>
        <v>0</v>
      </c>
      <c r="T58" s="606">
        <f t="shared" si="23"/>
        <v>0</v>
      </c>
      <c r="U58" s="606">
        <f t="shared" si="23"/>
        <v>0</v>
      </c>
      <c r="V58" s="607">
        <f t="shared" si="6"/>
        <v>11137890</v>
      </c>
      <c r="X58" s="608">
        <f t="shared" si="7"/>
        <v>0</v>
      </c>
      <c r="Y58" s="608"/>
      <c r="Z58" s="608">
        <f t="shared" si="7"/>
        <v>0</v>
      </c>
      <c r="AA58" s="608">
        <f t="shared" si="7"/>
        <v>0</v>
      </c>
      <c r="AB58" s="608">
        <f t="shared" si="7"/>
        <v>0</v>
      </c>
      <c r="AC58" s="608"/>
      <c r="AD58" s="608">
        <f t="shared" si="7"/>
        <v>0</v>
      </c>
      <c r="AE58" s="608">
        <f t="shared" si="8"/>
        <v>0</v>
      </c>
    </row>
    <row r="59" spans="2:31" hidden="1">
      <c r="B59" s="605">
        <f t="shared" si="4"/>
        <v>45155</v>
      </c>
      <c r="C59" s="606">
        <f t="shared" ref="C59:U59" si="24">C24*C$40</f>
        <v>0</v>
      </c>
      <c r="D59" s="606"/>
      <c r="E59" s="606">
        <f t="shared" si="24"/>
        <v>0</v>
      </c>
      <c r="F59" s="606"/>
      <c r="G59" s="606"/>
      <c r="H59" s="606">
        <f t="shared" si="24"/>
        <v>0</v>
      </c>
      <c r="I59" s="606">
        <f t="shared" si="24"/>
        <v>0</v>
      </c>
      <c r="J59" s="606">
        <f t="shared" si="24"/>
        <v>0</v>
      </c>
      <c r="K59" s="606"/>
      <c r="L59" s="606"/>
      <c r="M59" s="606"/>
      <c r="N59" s="606">
        <f t="shared" si="24"/>
        <v>0</v>
      </c>
      <c r="O59" s="606">
        <f t="shared" si="24"/>
        <v>0</v>
      </c>
      <c r="P59" s="606">
        <f t="shared" si="24"/>
        <v>0</v>
      </c>
      <c r="Q59" s="606">
        <f t="shared" si="24"/>
        <v>0</v>
      </c>
      <c r="R59" s="606">
        <f t="shared" si="24"/>
        <v>0</v>
      </c>
      <c r="S59" s="606">
        <f t="shared" si="24"/>
        <v>0</v>
      </c>
      <c r="T59" s="606">
        <f t="shared" si="24"/>
        <v>0</v>
      </c>
      <c r="U59" s="606">
        <f t="shared" si="24"/>
        <v>0</v>
      </c>
      <c r="V59" s="607">
        <f t="shared" si="6"/>
        <v>0</v>
      </c>
      <c r="X59" s="608">
        <f t="shared" ref="X59:AD72" si="25">X24*X$40</f>
        <v>0</v>
      </c>
      <c r="Y59" s="608"/>
      <c r="Z59" s="608">
        <f t="shared" si="25"/>
        <v>0</v>
      </c>
      <c r="AA59" s="608">
        <f t="shared" si="25"/>
        <v>0</v>
      </c>
      <c r="AB59" s="608">
        <f t="shared" si="25"/>
        <v>0</v>
      </c>
      <c r="AC59" s="608"/>
      <c r="AD59" s="608">
        <f t="shared" si="25"/>
        <v>0</v>
      </c>
      <c r="AE59" s="608">
        <f t="shared" si="8"/>
        <v>0</v>
      </c>
    </row>
    <row r="60" spans="2:31" hidden="1">
      <c r="B60" s="605">
        <f t="shared" si="4"/>
        <v>45156</v>
      </c>
      <c r="C60" s="606">
        <f t="shared" ref="C60:U60" si="26">C25*C$40</f>
        <v>0</v>
      </c>
      <c r="D60" s="606"/>
      <c r="E60" s="606">
        <f t="shared" si="26"/>
        <v>0</v>
      </c>
      <c r="F60" s="606"/>
      <c r="G60" s="606"/>
      <c r="H60" s="606">
        <f t="shared" si="26"/>
        <v>0</v>
      </c>
      <c r="I60" s="606">
        <f t="shared" si="26"/>
        <v>0</v>
      </c>
      <c r="J60" s="606">
        <f t="shared" si="26"/>
        <v>0</v>
      </c>
      <c r="K60" s="606"/>
      <c r="L60" s="606"/>
      <c r="M60" s="606"/>
      <c r="N60" s="606">
        <f t="shared" si="26"/>
        <v>0</v>
      </c>
      <c r="O60" s="606">
        <f t="shared" si="26"/>
        <v>0</v>
      </c>
      <c r="P60" s="606">
        <f t="shared" si="26"/>
        <v>0</v>
      </c>
      <c r="Q60" s="606">
        <f t="shared" si="26"/>
        <v>3536340.0000000005</v>
      </c>
      <c r="R60" s="606">
        <f t="shared" si="26"/>
        <v>0</v>
      </c>
      <c r="S60" s="606">
        <f t="shared" si="26"/>
        <v>0</v>
      </c>
      <c r="T60" s="606">
        <f t="shared" si="26"/>
        <v>0</v>
      </c>
      <c r="U60" s="606">
        <f t="shared" si="26"/>
        <v>4431390</v>
      </c>
      <c r="V60" s="607">
        <f t="shared" si="6"/>
        <v>7967730</v>
      </c>
      <c r="X60" s="608">
        <f t="shared" si="25"/>
        <v>0</v>
      </c>
      <c r="Y60" s="608"/>
      <c r="Z60" s="608">
        <f t="shared" si="25"/>
        <v>0</v>
      </c>
      <c r="AA60" s="608">
        <f t="shared" si="25"/>
        <v>0</v>
      </c>
      <c r="AB60" s="608">
        <f t="shared" si="25"/>
        <v>0</v>
      </c>
      <c r="AC60" s="608"/>
      <c r="AD60" s="608">
        <f t="shared" si="25"/>
        <v>0</v>
      </c>
      <c r="AE60" s="608">
        <f t="shared" si="8"/>
        <v>0</v>
      </c>
    </row>
    <row r="61" spans="2:31" hidden="1">
      <c r="B61" s="605">
        <f t="shared" si="4"/>
        <v>45157</v>
      </c>
      <c r="C61" s="606">
        <f t="shared" ref="C61:U61" si="27">C26*C$40</f>
        <v>0</v>
      </c>
      <c r="D61" s="606"/>
      <c r="E61" s="606">
        <f t="shared" si="27"/>
        <v>0</v>
      </c>
      <c r="F61" s="606"/>
      <c r="G61" s="606"/>
      <c r="H61" s="606">
        <f t="shared" si="27"/>
        <v>0</v>
      </c>
      <c r="I61" s="606">
        <f t="shared" si="27"/>
        <v>0</v>
      </c>
      <c r="J61" s="606">
        <f t="shared" si="27"/>
        <v>0</v>
      </c>
      <c r="K61" s="606"/>
      <c r="L61" s="606"/>
      <c r="M61" s="606"/>
      <c r="N61" s="606">
        <f t="shared" si="27"/>
        <v>0</v>
      </c>
      <c r="O61" s="606">
        <f t="shared" si="27"/>
        <v>0</v>
      </c>
      <c r="P61" s="606">
        <f t="shared" si="27"/>
        <v>0</v>
      </c>
      <c r="Q61" s="606">
        <f t="shared" si="27"/>
        <v>1169940</v>
      </c>
      <c r="R61" s="606">
        <f t="shared" si="27"/>
        <v>0</v>
      </c>
      <c r="S61" s="606">
        <f t="shared" si="27"/>
        <v>0</v>
      </c>
      <c r="T61" s="606">
        <f t="shared" si="27"/>
        <v>0</v>
      </c>
      <c r="U61" s="606">
        <f t="shared" si="27"/>
        <v>0</v>
      </c>
      <c r="V61" s="607">
        <f t="shared" si="6"/>
        <v>1169940</v>
      </c>
      <c r="X61" s="608">
        <f t="shared" si="25"/>
        <v>0</v>
      </c>
      <c r="Y61" s="608"/>
      <c r="Z61" s="608">
        <f t="shared" si="25"/>
        <v>0</v>
      </c>
      <c r="AA61" s="608">
        <f t="shared" si="25"/>
        <v>0</v>
      </c>
      <c r="AB61" s="608">
        <f t="shared" si="25"/>
        <v>0</v>
      </c>
      <c r="AC61" s="608"/>
      <c r="AD61" s="608">
        <f t="shared" si="25"/>
        <v>0</v>
      </c>
      <c r="AE61" s="608">
        <f t="shared" si="8"/>
        <v>0</v>
      </c>
    </row>
    <row r="62" spans="2:31" hidden="1">
      <c r="B62" s="605">
        <f t="shared" si="4"/>
        <v>45158</v>
      </c>
      <c r="C62" s="606">
        <f t="shared" ref="C62:U62" si="28">C27*C$40</f>
        <v>0</v>
      </c>
      <c r="D62" s="606"/>
      <c r="E62" s="606">
        <f t="shared" si="28"/>
        <v>0</v>
      </c>
      <c r="F62" s="606"/>
      <c r="G62" s="606"/>
      <c r="H62" s="606">
        <f t="shared" si="28"/>
        <v>0</v>
      </c>
      <c r="I62" s="606">
        <f t="shared" si="28"/>
        <v>0</v>
      </c>
      <c r="J62" s="606">
        <f t="shared" si="28"/>
        <v>0</v>
      </c>
      <c r="K62" s="606"/>
      <c r="L62" s="606"/>
      <c r="M62" s="606"/>
      <c r="N62" s="606">
        <f t="shared" si="28"/>
        <v>0</v>
      </c>
      <c r="O62" s="606">
        <f t="shared" si="28"/>
        <v>0</v>
      </c>
      <c r="P62" s="606">
        <f t="shared" si="28"/>
        <v>0</v>
      </c>
      <c r="Q62" s="606">
        <f t="shared" si="28"/>
        <v>0</v>
      </c>
      <c r="R62" s="606">
        <f t="shared" si="28"/>
        <v>0</v>
      </c>
      <c r="S62" s="606">
        <f t="shared" si="28"/>
        <v>0</v>
      </c>
      <c r="T62" s="606">
        <f t="shared" si="28"/>
        <v>0</v>
      </c>
      <c r="U62" s="606">
        <f t="shared" si="28"/>
        <v>0</v>
      </c>
      <c r="V62" s="607">
        <f t="shared" si="6"/>
        <v>0</v>
      </c>
      <c r="X62" s="608">
        <f t="shared" si="25"/>
        <v>0</v>
      </c>
      <c r="Y62" s="608"/>
      <c r="Z62" s="608">
        <f t="shared" si="25"/>
        <v>0</v>
      </c>
      <c r="AA62" s="608">
        <f t="shared" si="25"/>
        <v>0</v>
      </c>
      <c r="AB62" s="608">
        <f t="shared" si="25"/>
        <v>0</v>
      </c>
      <c r="AC62" s="608"/>
      <c r="AD62" s="608">
        <f t="shared" si="25"/>
        <v>0</v>
      </c>
      <c r="AE62" s="608">
        <f t="shared" si="8"/>
        <v>0</v>
      </c>
    </row>
    <row r="63" spans="2:31" hidden="1">
      <c r="B63" s="605">
        <f t="shared" si="4"/>
        <v>45159</v>
      </c>
      <c r="C63" s="606">
        <f t="shared" ref="C63:U63" si="29">C28*C$40</f>
        <v>0</v>
      </c>
      <c r="D63" s="606"/>
      <c r="E63" s="606">
        <f t="shared" si="29"/>
        <v>0</v>
      </c>
      <c r="F63" s="606"/>
      <c r="G63" s="606"/>
      <c r="H63" s="606">
        <f t="shared" si="29"/>
        <v>0</v>
      </c>
      <c r="I63" s="606">
        <f t="shared" si="29"/>
        <v>0</v>
      </c>
      <c r="J63" s="606">
        <f t="shared" si="29"/>
        <v>0</v>
      </c>
      <c r="K63" s="606"/>
      <c r="L63" s="606"/>
      <c r="M63" s="606"/>
      <c r="N63" s="606">
        <f t="shared" si="29"/>
        <v>0</v>
      </c>
      <c r="O63" s="606">
        <f t="shared" si="29"/>
        <v>0</v>
      </c>
      <c r="P63" s="606">
        <f t="shared" si="29"/>
        <v>0</v>
      </c>
      <c r="Q63" s="606">
        <f t="shared" si="29"/>
        <v>8766900</v>
      </c>
      <c r="R63" s="606">
        <f t="shared" si="29"/>
        <v>0</v>
      </c>
      <c r="S63" s="606">
        <f t="shared" si="29"/>
        <v>0</v>
      </c>
      <c r="T63" s="606">
        <f t="shared" si="29"/>
        <v>2956470</v>
      </c>
      <c r="U63" s="606">
        <f t="shared" si="29"/>
        <v>0</v>
      </c>
      <c r="V63" s="607">
        <f t="shared" si="6"/>
        <v>11723370</v>
      </c>
      <c r="X63" s="608">
        <f t="shared" si="25"/>
        <v>0</v>
      </c>
      <c r="Y63" s="608"/>
      <c r="Z63" s="608">
        <f t="shared" si="25"/>
        <v>0</v>
      </c>
      <c r="AA63" s="608">
        <f t="shared" si="25"/>
        <v>0</v>
      </c>
      <c r="AB63" s="608">
        <f t="shared" si="25"/>
        <v>0</v>
      </c>
      <c r="AC63" s="608"/>
      <c r="AD63" s="608">
        <f t="shared" si="25"/>
        <v>0</v>
      </c>
      <c r="AE63" s="608">
        <f t="shared" si="8"/>
        <v>0</v>
      </c>
    </row>
    <row r="64" spans="2:31" hidden="1">
      <c r="B64" s="605">
        <f t="shared" si="4"/>
        <v>45160</v>
      </c>
      <c r="C64" s="606">
        <f t="shared" ref="C64:U64" si="30">C29*C$40</f>
        <v>0</v>
      </c>
      <c r="D64" s="606"/>
      <c r="E64" s="606">
        <f t="shared" si="30"/>
        <v>0</v>
      </c>
      <c r="F64" s="606"/>
      <c r="G64" s="606"/>
      <c r="H64" s="606">
        <f t="shared" si="30"/>
        <v>0</v>
      </c>
      <c r="I64" s="606">
        <f t="shared" si="30"/>
        <v>0</v>
      </c>
      <c r="J64" s="606">
        <f t="shared" si="30"/>
        <v>0</v>
      </c>
      <c r="K64" s="606"/>
      <c r="L64" s="606"/>
      <c r="M64" s="606"/>
      <c r="N64" s="606">
        <f t="shared" si="30"/>
        <v>0</v>
      </c>
      <c r="O64" s="606">
        <f t="shared" si="30"/>
        <v>0</v>
      </c>
      <c r="P64" s="606">
        <f t="shared" si="30"/>
        <v>5445270</v>
      </c>
      <c r="Q64" s="606">
        <f t="shared" si="30"/>
        <v>6720270</v>
      </c>
      <c r="R64" s="606">
        <f t="shared" si="30"/>
        <v>0</v>
      </c>
      <c r="S64" s="606">
        <f t="shared" si="30"/>
        <v>0</v>
      </c>
      <c r="T64" s="606">
        <f t="shared" si="30"/>
        <v>0</v>
      </c>
      <c r="U64" s="606">
        <f t="shared" si="30"/>
        <v>0</v>
      </c>
      <c r="V64" s="607">
        <f t="shared" si="6"/>
        <v>12165540</v>
      </c>
      <c r="X64" s="608">
        <f t="shared" si="25"/>
        <v>0</v>
      </c>
      <c r="Y64" s="608"/>
      <c r="Z64" s="608">
        <f t="shared" si="25"/>
        <v>0</v>
      </c>
      <c r="AA64" s="608">
        <f t="shared" si="25"/>
        <v>0</v>
      </c>
      <c r="AB64" s="608">
        <f t="shared" si="25"/>
        <v>0</v>
      </c>
      <c r="AC64" s="608"/>
      <c r="AD64" s="608">
        <f t="shared" si="25"/>
        <v>0</v>
      </c>
      <c r="AE64" s="608">
        <f t="shared" si="8"/>
        <v>0</v>
      </c>
    </row>
    <row r="65" spans="2:31" hidden="1">
      <c r="B65" s="605">
        <f t="shared" si="4"/>
        <v>45161</v>
      </c>
      <c r="C65" s="606">
        <f t="shared" ref="C65:U65" si="31">C30*C$40</f>
        <v>0</v>
      </c>
      <c r="D65" s="606"/>
      <c r="E65" s="606">
        <f t="shared" si="31"/>
        <v>0</v>
      </c>
      <c r="F65" s="606"/>
      <c r="G65" s="606"/>
      <c r="H65" s="606">
        <f t="shared" si="31"/>
        <v>0</v>
      </c>
      <c r="I65" s="606">
        <f t="shared" si="31"/>
        <v>0</v>
      </c>
      <c r="J65" s="606">
        <f t="shared" si="31"/>
        <v>0</v>
      </c>
      <c r="K65" s="606"/>
      <c r="L65" s="606"/>
      <c r="M65" s="606"/>
      <c r="N65" s="606">
        <f t="shared" si="31"/>
        <v>0</v>
      </c>
      <c r="O65" s="606">
        <f t="shared" si="31"/>
        <v>0</v>
      </c>
      <c r="P65" s="606">
        <f t="shared" si="31"/>
        <v>308040</v>
      </c>
      <c r="Q65" s="606">
        <f t="shared" si="31"/>
        <v>9396240</v>
      </c>
      <c r="R65" s="606">
        <f t="shared" si="31"/>
        <v>0</v>
      </c>
      <c r="S65" s="606">
        <f t="shared" si="31"/>
        <v>0</v>
      </c>
      <c r="T65" s="606">
        <f t="shared" si="31"/>
        <v>610980</v>
      </c>
      <c r="U65" s="606">
        <f t="shared" si="31"/>
        <v>0</v>
      </c>
      <c r="V65" s="607">
        <f t="shared" si="6"/>
        <v>10315260</v>
      </c>
      <c r="X65" s="608">
        <f t="shared" si="25"/>
        <v>0</v>
      </c>
      <c r="Y65" s="608"/>
      <c r="Z65" s="608">
        <f t="shared" si="25"/>
        <v>0</v>
      </c>
      <c r="AA65" s="608">
        <f t="shared" si="25"/>
        <v>0</v>
      </c>
      <c r="AB65" s="608">
        <f t="shared" si="25"/>
        <v>0</v>
      </c>
      <c r="AC65" s="608"/>
      <c r="AD65" s="608">
        <f t="shared" si="25"/>
        <v>0</v>
      </c>
      <c r="AE65" s="608">
        <f t="shared" si="8"/>
        <v>0</v>
      </c>
    </row>
    <row r="66" spans="2:31" hidden="1">
      <c r="B66" s="605">
        <f t="shared" si="4"/>
        <v>45162</v>
      </c>
      <c r="C66" s="606">
        <f t="shared" ref="C66:U66" si="32">C31*C$40</f>
        <v>0</v>
      </c>
      <c r="D66" s="606"/>
      <c r="E66" s="606">
        <f t="shared" si="32"/>
        <v>0</v>
      </c>
      <c r="F66" s="606"/>
      <c r="G66" s="606"/>
      <c r="H66" s="606">
        <f t="shared" si="32"/>
        <v>0</v>
      </c>
      <c r="I66" s="606">
        <f t="shared" si="32"/>
        <v>0</v>
      </c>
      <c r="J66" s="606">
        <f t="shared" si="32"/>
        <v>0</v>
      </c>
      <c r="K66" s="606"/>
      <c r="L66" s="606"/>
      <c r="M66" s="606"/>
      <c r="N66" s="606">
        <f t="shared" si="32"/>
        <v>0</v>
      </c>
      <c r="O66" s="606">
        <f>P31*O$40</f>
        <v>0</v>
      </c>
      <c r="P66" s="606" t="e">
        <f>#REF!*P$40</f>
        <v>#REF!</v>
      </c>
      <c r="Q66" s="606">
        <f t="shared" si="32"/>
        <v>10712040</v>
      </c>
      <c r="R66" s="606">
        <f t="shared" si="32"/>
        <v>0</v>
      </c>
      <c r="S66" s="606">
        <f t="shared" si="32"/>
        <v>0</v>
      </c>
      <c r="T66" s="606">
        <f t="shared" si="32"/>
        <v>771120</v>
      </c>
      <c r="U66" s="606">
        <f t="shared" si="32"/>
        <v>3692910</v>
      </c>
      <c r="V66" s="607" t="e">
        <f t="shared" si="6"/>
        <v>#REF!</v>
      </c>
      <c r="X66" s="608">
        <f t="shared" si="25"/>
        <v>0</v>
      </c>
      <c r="Y66" s="608"/>
      <c r="Z66" s="608">
        <f t="shared" si="25"/>
        <v>0</v>
      </c>
      <c r="AA66" s="608">
        <f t="shared" si="25"/>
        <v>0</v>
      </c>
      <c r="AB66" s="608">
        <f t="shared" si="25"/>
        <v>0</v>
      </c>
      <c r="AC66" s="608"/>
      <c r="AD66" s="608">
        <f t="shared" si="25"/>
        <v>0</v>
      </c>
      <c r="AE66" s="608">
        <f t="shared" si="8"/>
        <v>0</v>
      </c>
    </row>
    <row r="67" spans="2:31" hidden="1">
      <c r="B67" s="605">
        <f t="shared" si="4"/>
        <v>45163</v>
      </c>
      <c r="C67" s="606">
        <f t="shared" ref="C67:U67" si="33">C32*C$40</f>
        <v>0</v>
      </c>
      <c r="D67" s="606"/>
      <c r="E67" s="606">
        <f t="shared" si="33"/>
        <v>0</v>
      </c>
      <c r="F67" s="606"/>
      <c r="G67" s="606"/>
      <c r="H67" s="606">
        <f t="shared" si="33"/>
        <v>0</v>
      </c>
      <c r="I67" s="606">
        <f t="shared" si="33"/>
        <v>3161490</v>
      </c>
      <c r="J67" s="606">
        <f t="shared" si="33"/>
        <v>0</v>
      </c>
      <c r="K67" s="606"/>
      <c r="L67" s="606"/>
      <c r="M67" s="606"/>
      <c r="N67" s="606">
        <f t="shared" si="33"/>
        <v>0</v>
      </c>
      <c r="O67" s="606">
        <f t="shared" si="33"/>
        <v>0</v>
      </c>
      <c r="P67" s="606">
        <f t="shared" si="33"/>
        <v>0</v>
      </c>
      <c r="Q67" s="606">
        <f t="shared" si="33"/>
        <v>4623660</v>
      </c>
      <c r="R67" s="606">
        <f t="shared" si="33"/>
        <v>0</v>
      </c>
      <c r="S67" s="606">
        <f t="shared" si="33"/>
        <v>0</v>
      </c>
      <c r="T67" s="606">
        <f t="shared" si="33"/>
        <v>0</v>
      </c>
      <c r="U67" s="606">
        <f t="shared" si="33"/>
        <v>2047140</v>
      </c>
      <c r="V67" s="607">
        <f t="shared" si="6"/>
        <v>9832290</v>
      </c>
      <c r="X67" s="608">
        <f t="shared" si="25"/>
        <v>0</v>
      </c>
      <c r="Y67" s="608"/>
      <c r="Z67" s="608">
        <f t="shared" si="25"/>
        <v>0</v>
      </c>
      <c r="AA67" s="608">
        <f t="shared" si="25"/>
        <v>0</v>
      </c>
      <c r="AB67" s="608">
        <f t="shared" si="25"/>
        <v>0</v>
      </c>
      <c r="AC67" s="608"/>
      <c r="AD67" s="608">
        <f t="shared" si="25"/>
        <v>0</v>
      </c>
      <c r="AE67" s="608">
        <f t="shared" si="8"/>
        <v>0</v>
      </c>
    </row>
    <row r="68" spans="2:31" hidden="1">
      <c r="B68" s="605">
        <f t="shared" si="4"/>
        <v>45164</v>
      </c>
      <c r="C68" s="606">
        <f t="shared" ref="C68:U68" si="34">C33*C$40</f>
        <v>0</v>
      </c>
      <c r="D68" s="606"/>
      <c r="E68" s="606">
        <f t="shared" si="34"/>
        <v>0</v>
      </c>
      <c r="F68" s="606"/>
      <c r="G68" s="606"/>
      <c r="H68" s="606">
        <f t="shared" si="34"/>
        <v>0</v>
      </c>
      <c r="I68" s="606">
        <f t="shared" si="34"/>
        <v>0</v>
      </c>
      <c r="J68" s="606">
        <f t="shared" si="34"/>
        <v>0</v>
      </c>
      <c r="K68" s="606"/>
      <c r="L68" s="606"/>
      <c r="M68" s="606"/>
      <c r="N68" s="606">
        <f t="shared" si="34"/>
        <v>0</v>
      </c>
      <c r="O68" s="606">
        <f t="shared" si="34"/>
        <v>0</v>
      </c>
      <c r="P68" s="606">
        <f t="shared" si="34"/>
        <v>0</v>
      </c>
      <c r="Q68" s="606">
        <f t="shared" si="34"/>
        <v>0</v>
      </c>
      <c r="R68" s="606">
        <f t="shared" si="34"/>
        <v>0</v>
      </c>
      <c r="S68" s="606">
        <f t="shared" si="34"/>
        <v>0</v>
      </c>
      <c r="T68" s="606">
        <f t="shared" si="34"/>
        <v>0</v>
      </c>
      <c r="U68" s="606">
        <f t="shared" si="34"/>
        <v>0</v>
      </c>
      <c r="V68" s="607">
        <f t="shared" si="6"/>
        <v>0</v>
      </c>
      <c r="X68" s="608">
        <f t="shared" si="25"/>
        <v>0</v>
      </c>
      <c r="Y68" s="608"/>
      <c r="Z68" s="608">
        <f t="shared" si="25"/>
        <v>0</v>
      </c>
      <c r="AA68" s="608">
        <f t="shared" si="25"/>
        <v>0</v>
      </c>
      <c r="AB68" s="608">
        <f t="shared" si="25"/>
        <v>0</v>
      </c>
      <c r="AC68" s="608"/>
      <c r="AD68" s="608">
        <f t="shared" si="25"/>
        <v>0</v>
      </c>
      <c r="AE68" s="608">
        <f t="shared" si="8"/>
        <v>0</v>
      </c>
    </row>
    <row r="69" spans="2:31" hidden="1">
      <c r="B69" s="605">
        <f t="shared" si="4"/>
        <v>45165</v>
      </c>
      <c r="C69" s="606">
        <f t="shared" ref="C69:U69" si="35">C34*C$40</f>
        <v>0</v>
      </c>
      <c r="D69" s="606"/>
      <c r="E69" s="606">
        <f t="shared" si="35"/>
        <v>0</v>
      </c>
      <c r="F69" s="606"/>
      <c r="G69" s="606"/>
      <c r="H69" s="606">
        <f t="shared" si="35"/>
        <v>0</v>
      </c>
      <c r="I69" s="606">
        <f t="shared" si="35"/>
        <v>0</v>
      </c>
      <c r="J69" s="606">
        <f t="shared" si="35"/>
        <v>0</v>
      </c>
      <c r="K69" s="606"/>
      <c r="L69" s="606"/>
      <c r="M69" s="606"/>
      <c r="N69" s="606">
        <f t="shared" si="35"/>
        <v>0</v>
      </c>
      <c r="O69" s="606">
        <f t="shared" si="35"/>
        <v>0</v>
      </c>
      <c r="P69" s="606">
        <f t="shared" si="35"/>
        <v>0</v>
      </c>
      <c r="Q69" s="606">
        <f t="shared" si="35"/>
        <v>0</v>
      </c>
      <c r="R69" s="606">
        <f t="shared" si="35"/>
        <v>0</v>
      </c>
      <c r="S69" s="606">
        <f t="shared" si="35"/>
        <v>0</v>
      </c>
      <c r="T69" s="606">
        <f t="shared" si="35"/>
        <v>0</v>
      </c>
      <c r="U69" s="606">
        <f t="shared" si="35"/>
        <v>0</v>
      </c>
      <c r="V69" s="607">
        <f t="shared" si="6"/>
        <v>0</v>
      </c>
      <c r="X69" s="608">
        <f t="shared" si="25"/>
        <v>0</v>
      </c>
      <c r="Y69" s="608"/>
      <c r="Z69" s="608">
        <f t="shared" si="25"/>
        <v>0</v>
      </c>
      <c r="AA69" s="608">
        <f t="shared" si="25"/>
        <v>0</v>
      </c>
      <c r="AB69" s="608">
        <f t="shared" si="25"/>
        <v>0</v>
      </c>
      <c r="AC69" s="608"/>
      <c r="AD69" s="608">
        <f t="shared" si="25"/>
        <v>0</v>
      </c>
      <c r="AE69" s="608">
        <f t="shared" si="8"/>
        <v>0</v>
      </c>
    </row>
    <row r="70" spans="2:31" hidden="1">
      <c r="B70" s="605">
        <f t="shared" si="4"/>
        <v>45166</v>
      </c>
      <c r="C70" s="606">
        <f t="shared" ref="C70:U70" si="36">C35*C$40</f>
        <v>0</v>
      </c>
      <c r="D70" s="606"/>
      <c r="E70" s="606">
        <f t="shared" si="36"/>
        <v>0</v>
      </c>
      <c r="F70" s="606"/>
      <c r="G70" s="606"/>
      <c r="H70" s="606">
        <f t="shared" si="36"/>
        <v>0</v>
      </c>
      <c r="I70" s="606">
        <f t="shared" si="36"/>
        <v>0</v>
      </c>
      <c r="J70" s="606">
        <f t="shared" si="36"/>
        <v>0</v>
      </c>
      <c r="K70" s="606"/>
      <c r="L70" s="606"/>
      <c r="M70" s="606"/>
      <c r="N70" s="606">
        <f t="shared" si="36"/>
        <v>0</v>
      </c>
      <c r="O70" s="606">
        <f t="shared" si="36"/>
        <v>0</v>
      </c>
      <c r="P70" s="606">
        <f t="shared" si="36"/>
        <v>0</v>
      </c>
      <c r="Q70" s="606">
        <f t="shared" si="36"/>
        <v>4834290</v>
      </c>
      <c r="R70" s="606">
        <f t="shared" si="36"/>
        <v>0</v>
      </c>
      <c r="S70" s="606">
        <f t="shared" si="36"/>
        <v>0</v>
      </c>
      <c r="T70" s="606">
        <f t="shared" si="36"/>
        <v>0</v>
      </c>
      <c r="U70" s="606">
        <f t="shared" si="36"/>
        <v>0</v>
      </c>
      <c r="V70" s="607">
        <f t="shared" si="6"/>
        <v>4834290</v>
      </c>
      <c r="X70" s="608">
        <f t="shared" si="25"/>
        <v>0</v>
      </c>
      <c r="Y70" s="608"/>
      <c r="Z70" s="608">
        <f t="shared" si="25"/>
        <v>0</v>
      </c>
      <c r="AA70" s="608">
        <f t="shared" si="25"/>
        <v>0</v>
      </c>
      <c r="AB70" s="608">
        <f t="shared" si="25"/>
        <v>0</v>
      </c>
      <c r="AC70" s="608"/>
      <c r="AD70" s="608">
        <f t="shared" si="25"/>
        <v>0</v>
      </c>
      <c r="AE70" s="608">
        <f t="shared" si="8"/>
        <v>0</v>
      </c>
    </row>
    <row r="71" spans="2:31" hidden="1">
      <c r="B71" s="605">
        <f t="shared" si="4"/>
        <v>45167</v>
      </c>
      <c r="C71" s="606">
        <f t="shared" ref="C71:U71" si="37">C36*C$40</f>
        <v>0</v>
      </c>
      <c r="D71" s="606"/>
      <c r="E71" s="606">
        <f t="shared" si="37"/>
        <v>0</v>
      </c>
      <c r="F71" s="606"/>
      <c r="G71" s="606"/>
      <c r="H71" s="606">
        <f t="shared" si="37"/>
        <v>0</v>
      </c>
      <c r="I71" s="606">
        <f t="shared" si="37"/>
        <v>0</v>
      </c>
      <c r="J71" s="606">
        <f t="shared" si="37"/>
        <v>0</v>
      </c>
      <c r="K71" s="606"/>
      <c r="L71" s="606"/>
      <c r="M71" s="606"/>
      <c r="N71" s="606">
        <f t="shared" si="37"/>
        <v>0</v>
      </c>
      <c r="O71" s="606">
        <f t="shared" si="37"/>
        <v>0</v>
      </c>
      <c r="P71" s="606">
        <f t="shared" si="37"/>
        <v>0</v>
      </c>
      <c r="Q71" s="606">
        <f t="shared" si="37"/>
        <v>0</v>
      </c>
      <c r="R71" s="606">
        <f t="shared" si="37"/>
        <v>0</v>
      </c>
      <c r="S71" s="606">
        <f t="shared" si="37"/>
        <v>0</v>
      </c>
      <c r="T71" s="606">
        <f t="shared" si="37"/>
        <v>0</v>
      </c>
      <c r="U71" s="606">
        <f t="shared" si="37"/>
        <v>0</v>
      </c>
      <c r="V71" s="607">
        <f t="shared" si="6"/>
        <v>0</v>
      </c>
      <c r="X71" s="608">
        <f t="shared" si="25"/>
        <v>0</v>
      </c>
      <c r="Y71" s="608"/>
      <c r="Z71" s="608">
        <f t="shared" si="25"/>
        <v>0</v>
      </c>
      <c r="AA71" s="608">
        <f t="shared" si="25"/>
        <v>0</v>
      </c>
      <c r="AB71" s="608">
        <f t="shared" si="25"/>
        <v>0</v>
      </c>
      <c r="AC71" s="608"/>
      <c r="AD71" s="608">
        <f t="shared" si="25"/>
        <v>0</v>
      </c>
      <c r="AE71" s="608">
        <f t="shared" si="8"/>
        <v>0</v>
      </c>
    </row>
    <row r="72" spans="2:31" hidden="1">
      <c r="B72" s="605">
        <f t="shared" si="4"/>
        <v>45168</v>
      </c>
      <c r="C72" s="606">
        <f t="shared" ref="C72:U72" si="38">C37*C$40</f>
        <v>0</v>
      </c>
      <c r="D72" s="606"/>
      <c r="E72" s="606">
        <f t="shared" si="38"/>
        <v>0</v>
      </c>
      <c r="F72" s="606"/>
      <c r="G72" s="606"/>
      <c r="H72" s="606">
        <f t="shared" si="38"/>
        <v>0</v>
      </c>
      <c r="I72" s="606">
        <f t="shared" si="38"/>
        <v>0</v>
      </c>
      <c r="J72" s="606">
        <f t="shared" si="38"/>
        <v>0</v>
      </c>
      <c r="K72" s="606"/>
      <c r="L72" s="606"/>
      <c r="M72" s="606"/>
      <c r="N72" s="606">
        <f t="shared" si="38"/>
        <v>0</v>
      </c>
      <c r="O72" s="606">
        <f t="shared" si="38"/>
        <v>0</v>
      </c>
      <c r="P72" s="606">
        <f t="shared" si="38"/>
        <v>0</v>
      </c>
      <c r="Q72" s="606">
        <f t="shared" si="38"/>
        <v>0</v>
      </c>
      <c r="R72" s="606">
        <f t="shared" si="38"/>
        <v>0</v>
      </c>
      <c r="S72" s="606">
        <f t="shared" si="38"/>
        <v>0</v>
      </c>
      <c r="T72" s="606">
        <f t="shared" si="38"/>
        <v>0</v>
      </c>
      <c r="U72" s="606">
        <f t="shared" si="38"/>
        <v>0</v>
      </c>
      <c r="V72" s="607">
        <f t="shared" si="6"/>
        <v>0</v>
      </c>
      <c r="X72" s="608">
        <f t="shared" si="25"/>
        <v>0</v>
      </c>
      <c r="Y72" s="608"/>
      <c r="Z72" s="608">
        <f t="shared" si="25"/>
        <v>0</v>
      </c>
      <c r="AA72" s="608">
        <f t="shared" si="25"/>
        <v>0</v>
      </c>
      <c r="AB72" s="608">
        <f t="shared" si="25"/>
        <v>0</v>
      </c>
      <c r="AC72" s="608"/>
      <c r="AD72" s="608">
        <f t="shared" si="25"/>
        <v>0</v>
      </c>
      <c r="AE72" s="608">
        <f t="shared" si="8"/>
        <v>0</v>
      </c>
    </row>
    <row r="73" spans="2:31" hidden="1">
      <c r="B73" s="605">
        <f t="shared" si="4"/>
        <v>45169</v>
      </c>
      <c r="C73" s="606">
        <f t="shared" ref="C73:U73" si="39">C38*C$40</f>
        <v>0</v>
      </c>
      <c r="D73" s="606"/>
      <c r="E73" s="606">
        <f t="shared" si="39"/>
        <v>0</v>
      </c>
      <c r="F73" s="606"/>
      <c r="G73" s="606"/>
      <c r="H73" s="606">
        <f t="shared" si="39"/>
        <v>0</v>
      </c>
      <c r="I73" s="606">
        <f t="shared" si="39"/>
        <v>0</v>
      </c>
      <c r="J73" s="606">
        <f t="shared" si="39"/>
        <v>0</v>
      </c>
      <c r="K73" s="606"/>
      <c r="L73" s="606"/>
      <c r="M73" s="606"/>
      <c r="N73" s="606">
        <f t="shared" si="39"/>
        <v>0</v>
      </c>
      <c r="O73" s="606">
        <f t="shared" si="39"/>
        <v>0</v>
      </c>
      <c r="P73" s="606">
        <f t="shared" si="39"/>
        <v>0</v>
      </c>
      <c r="Q73" s="606">
        <f t="shared" si="39"/>
        <v>0</v>
      </c>
      <c r="R73" s="606">
        <f t="shared" si="39"/>
        <v>0</v>
      </c>
      <c r="S73" s="606">
        <f t="shared" si="39"/>
        <v>0</v>
      </c>
      <c r="T73" s="606">
        <f t="shared" si="39"/>
        <v>0</v>
      </c>
      <c r="U73" s="606">
        <f t="shared" si="39"/>
        <v>0</v>
      </c>
      <c r="V73" s="607">
        <f t="shared" si="6"/>
        <v>0</v>
      </c>
      <c r="X73" s="608">
        <f>X38*X$40</f>
        <v>0</v>
      </c>
      <c r="Y73" s="608"/>
      <c r="Z73" s="608">
        <f>Z38*Z$40</f>
        <v>0</v>
      </c>
      <c r="AA73" s="608">
        <f>AA38*AA$40</f>
        <v>0</v>
      </c>
      <c r="AB73" s="608">
        <f>AB38*AB$40</f>
        <v>0</v>
      </c>
      <c r="AC73" s="608"/>
      <c r="AD73" s="608">
        <f>AD38*AD$40</f>
        <v>0</v>
      </c>
      <c r="AE73" s="608">
        <f t="shared" si="8"/>
        <v>0</v>
      </c>
    </row>
    <row r="74" spans="2:31" hidden="1">
      <c r="B74" s="566" t="str">
        <f t="shared" si="4"/>
        <v>TOTAL</v>
      </c>
      <c r="C74" s="606">
        <f t="shared" ref="C74:V74" si="40">SUM(C43:C73)</f>
        <v>0</v>
      </c>
      <c r="D74" s="606"/>
      <c r="E74" s="606">
        <f t="shared" si="40"/>
        <v>0</v>
      </c>
      <c r="F74" s="606"/>
      <c r="G74" s="606"/>
      <c r="H74" s="606">
        <f t="shared" si="40"/>
        <v>0</v>
      </c>
      <c r="I74" s="606">
        <f t="shared" si="40"/>
        <v>3161490</v>
      </c>
      <c r="J74" s="606">
        <f t="shared" si="40"/>
        <v>0</v>
      </c>
      <c r="K74" s="606"/>
      <c r="L74" s="606"/>
      <c r="M74" s="606"/>
      <c r="N74" s="606">
        <f t="shared" si="40"/>
        <v>8435400</v>
      </c>
      <c r="O74" s="606">
        <f t="shared" si="40"/>
        <v>0</v>
      </c>
      <c r="P74" s="606" t="e">
        <f t="shared" si="40"/>
        <v>#REF!</v>
      </c>
      <c r="Q74" s="606">
        <f t="shared" si="40"/>
        <v>106937310</v>
      </c>
      <c r="R74" s="606">
        <f t="shared" si="40"/>
        <v>924120</v>
      </c>
      <c r="S74" s="606">
        <f t="shared" si="40"/>
        <v>0</v>
      </c>
      <c r="T74" s="606">
        <f t="shared" si="40"/>
        <v>10041900</v>
      </c>
      <c r="U74" s="606">
        <f t="shared" si="40"/>
        <v>45846450</v>
      </c>
      <c r="V74" s="607" t="e">
        <f t="shared" si="40"/>
        <v>#REF!</v>
      </c>
      <c r="X74" s="608">
        <f t="shared" ref="X74:AE74" si="41">SUM(X43:X73)</f>
        <v>0</v>
      </c>
      <c r="Y74" s="608"/>
      <c r="Z74" s="608">
        <f t="shared" si="41"/>
        <v>0</v>
      </c>
      <c r="AA74" s="608">
        <f t="shared" si="41"/>
        <v>0</v>
      </c>
      <c r="AB74" s="608">
        <f t="shared" si="41"/>
        <v>0</v>
      </c>
      <c r="AC74" s="608"/>
      <c r="AD74" s="608">
        <f t="shared" si="41"/>
        <v>0</v>
      </c>
      <c r="AE74" s="608">
        <f t="shared" si="41"/>
        <v>0</v>
      </c>
    </row>
    <row r="75" spans="2:31" hidden="1">
      <c r="B75" s="609" t="s">
        <v>8</v>
      </c>
      <c r="C75" s="610">
        <f>IF(C40&gt;=5200,C39,0)</f>
        <v>0</v>
      </c>
      <c r="D75" s="610"/>
      <c r="E75" s="610">
        <f>IF(E40&gt;=5200,E39,0)</f>
        <v>0</v>
      </c>
      <c r="F75" s="610"/>
      <c r="G75" s="610"/>
      <c r="H75" s="610">
        <f>IF(H40&gt;=5200,H39,0)</f>
        <v>0</v>
      </c>
      <c r="I75" s="610"/>
      <c r="J75" s="610"/>
      <c r="K75" s="610"/>
      <c r="L75" s="610"/>
      <c r="M75" s="610"/>
      <c r="N75" s="610"/>
      <c r="O75" s="610">
        <f t="shared" ref="O75:V75" si="42">IF(O40&gt;=5200,O39,0)</f>
        <v>0</v>
      </c>
      <c r="P75" s="610">
        <f t="shared" si="42"/>
        <v>0</v>
      </c>
      <c r="Q75" s="610">
        <f t="shared" si="42"/>
        <v>0</v>
      </c>
      <c r="R75" s="610">
        <f t="shared" si="42"/>
        <v>0</v>
      </c>
      <c r="S75" s="610">
        <f t="shared" si="42"/>
        <v>0</v>
      </c>
      <c r="T75" s="610">
        <f t="shared" si="42"/>
        <v>0</v>
      </c>
      <c r="U75" s="610">
        <f t="shared" si="42"/>
        <v>0</v>
      </c>
      <c r="V75" s="610" t="e">
        <f t="shared" ca="1" si="42"/>
        <v>#REF!</v>
      </c>
      <c r="X75" s="611">
        <f>IF(X40&gt;=5200,X39,0)</f>
        <v>0</v>
      </c>
      <c r="Y75" s="611"/>
      <c r="Z75" s="611">
        <f>IF(Z40&gt;=5200,Z39,0)</f>
        <v>0</v>
      </c>
      <c r="AA75" s="611">
        <f>IF(AA40&gt;=5200,AA39,0)</f>
        <v>0</v>
      </c>
      <c r="AB75" s="611">
        <f>IF(AB40&gt;=5200,AB39,0)</f>
        <v>0</v>
      </c>
      <c r="AC75" s="611"/>
      <c r="AD75" s="611">
        <f>IF(AD40&gt;=5200,AD39,0)</f>
        <v>0</v>
      </c>
      <c r="AE75" s="612" t="e">
        <f>SUM(#REF!)</f>
        <v>#REF!</v>
      </c>
    </row>
    <row r="76" spans="2:31" hidden="1">
      <c r="B76" s="609" t="s">
        <v>9</v>
      </c>
      <c r="C76" s="610">
        <f>IF(AND(C40&lt;5200,C40&gt;4900),C39,0)</f>
        <v>0</v>
      </c>
      <c r="D76" s="610"/>
      <c r="E76" s="610">
        <f>IF(AND(E40&lt;5200,E40&gt;4900),E39,0)</f>
        <v>0</v>
      </c>
      <c r="F76" s="610"/>
      <c r="G76" s="610"/>
      <c r="H76" s="610">
        <f>IF(AND(H40&lt;5200,H40&gt;4900),H39,0)</f>
        <v>0</v>
      </c>
      <c r="I76" s="610"/>
      <c r="J76" s="610"/>
      <c r="K76" s="610"/>
      <c r="L76" s="610"/>
      <c r="M76" s="610"/>
      <c r="N76" s="610"/>
      <c r="O76" s="610">
        <f t="shared" ref="O76:V76" si="43">IF(AND(O40&lt;5200,O40&gt;4900),O39,0)</f>
        <v>0</v>
      </c>
      <c r="P76" s="610">
        <f t="shared" si="43"/>
        <v>1128.1000000000001</v>
      </c>
      <c r="Q76" s="610">
        <f t="shared" si="43"/>
        <v>20968.100000000002</v>
      </c>
      <c r="R76" s="610">
        <f t="shared" si="43"/>
        <v>181.2</v>
      </c>
      <c r="S76" s="610">
        <f t="shared" si="43"/>
        <v>0</v>
      </c>
      <c r="T76" s="610">
        <f t="shared" si="43"/>
        <v>1969</v>
      </c>
      <c r="U76" s="610">
        <f t="shared" si="43"/>
        <v>8989.4999999999982</v>
      </c>
      <c r="V76" s="610" t="e">
        <f t="shared" ca="1" si="43"/>
        <v>#REF!</v>
      </c>
      <c r="X76" s="611">
        <f>IF(AND(X40&lt;5200,X40&gt;4900),X39,0)</f>
        <v>0</v>
      </c>
      <c r="Y76" s="611"/>
      <c r="Z76" s="611">
        <f>IF(AND(Z40&lt;5200,Z40&gt;4900),Z39,0)</f>
        <v>0</v>
      </c>
      <c r="AA76" s="611">
        <f>IF(AND(AA40&lt;5200,AA40&gt;4900),AA39,0)</f>
        <v>0</v>
      </c>
      <c r="AB76" s="611">
        <f>IF(AND(AB40&lt;5200,AB40&gt;4900),AB39,0)</f>
        <v>0</v>
      </c>
      <c r="AC76" s="611"/>
      <c r="AD76" s="611">
        <f>IF(AND(AD40&lt;5200,AD40&gt;4900),AD39,0)</f>
        <v>0</v>
      </c>
      <c r="AE76" s="612" t="e">
        <f>SUM(#REF!)</f>
        <v>#REF!</v>
      </c>
    </row>
    <row r="77" spans="2:31" hidden="1">
      <c r="B77" s="609" t="s">
        <v>10</v>
      </c>
      <c r="C77" s="610">
        <f>IF(AND(C40&lt;=4900,C40&gt;=4000),C39,0)</f>
        <v>0</v>
      </c>
      <c r="D77" s="610"/>
      <c r="E77" s="610">
        <f>IF(AND(E40&lt;=4900,E40&gt;=4000),E39,0)</f>
        <v>0</v>
      </c>
      <c r="F77" s="610"/>
      <c r="G77" s="610"/>
      <c r="H77" s="610">
        <f>IF(AND(H40&lt;=4900,H40&gt;=4000),H39,0)</f>
        <v>0</v>
      </c>
      <c r="I77" s="610"/>
      <c r="J77" s="610"/>
      <c r="K77" s="610"/>
      <c r="L77" s="610"/>
      <c r="M77" s="610"/>
      <c r="N77" s="610"/>
      <c r="O77" s="610">
        <f t="shared" ref="O77:V77" si="44">IF(AND(O40&lt;=4900,O40&gt;=4000),O39,0)</f>
        <v>0</v>
      </c>
      <c r="P77" s="610">
        <f t="shared" si="44"/>
        <v>0</v>
      </c>
      <c r="Q77" s="610">
        <f t="shared" si="44"/>
        <v>0</v>
      </c>
      <c r="R77" s="610">
        <f t="shared" si="44"/>
        <v>0</v>
      </c>
      <c r="S77" s="610">
        <f t="shared" si="44"/>
        <v>0</v>
      </c>
      <c r="T77" s="610">
        <f t="shared" si="44"/>
        <v>0</v>
      </c>
      <c r="U77" s="610">
        <f t="shared" si="44"/>
        <v>0</v>
      </c>
      <c r="V77" s="610" t="e">
        <f t="shared" ca="1" si="44"/>
        <v>#REF!</v>
      </c>
      <c r="X77" s="611">
        <f>IF(AND(X40&lt;=4900,X40&gt;=4000),X39,0)</f>
        <v>0</v>
      </c>
      <c r="Y77" s="611"/>
      <c r="Z77" s="611">
        <f>IF(AND(Z40&lt;=4900,Z40&gt;=4000),Z39,0)</f>
        <v>0</v>
      </c>
      <c r="AA77" s="611">
        <f>IF(AND(AA40&lt;=4900,AA40&gt;=4000),AA39,0)</f>
        <v>0</v>
      </c>
      <c r="AB77" s="611">
        <f>IF(AND(AB40&lt;=4900,AB40&gt;=4000),AB39,0)</f>
        <v>0</v>
      </c>
      <c r="AC77" s="611"/>
      <c r="AD77" s="611">
        <f>IF(AND(AD40&lt;=4900,AD40&gt;=4000),AD39,0)</f>
        <v>0</v>
      </c>
      <c r="AE77" s="612" t="e">
        <f>SUM(#REF!)</f>
        <v>#REF!</v>
      </c>
    </row>
    <row r="78" spans="2:31" hidden="1">
      <c r="C78" s="612">
        <f>+C77+C76</f>
        <v>0</v>
      </c>
      <c r="D78" s="612"/>
      <c r="E78" s="612">
        <f>+E77+E76</f>
        <v>0</v>
      </c>
      <c r="F78" s="612"/>
      <c r="G78" s="612"/>
      <c r="H78" s="612">
        <f>+H77+H76</f>
        <v>0</v>
      </c>
      <c r="I78" s="612"/>
      <c r="J78" s="612"/>
      <c r="K78" s="612"/>
      <c r="L78" s="612"/>
      <c r="M78" s="612"/>
      <c r="N78" s="612"/>
      <c r="O78" s="612">
        <f>+O77+O76</f>
        <v>0</v>
      </c>
      <c r="P78" s="612"/>
      <c r="Q78" s="612"/>
      <c r="R78" s="612"/>
      <c r="S78" s="612"/>
      <c r="T78" s="612"/>
      <c r="U78" s="612"/>
      <c r="V78" s="612"/>
      <c r="AE78" s="612" t="e">
        <f>+AE77+AE76</f>
        <v>#REF!</v>
      </c>
    </row>
    <row r="79" spans="2:31" ht="9.75" customHeight="1">
      <c r="C79" s="613"/>
      <c r="D79" s="613"/>
    </row>
  </sheetData>
  <sortState xmlns:xlrd2="http://schemas.microsoft.com/office/spreadsheetml/2017/richdata2" columnSort="1" ref="N7:U11">
    <sortCondition ref="N7:U7"/>
  </sortState>
  <mergeCells count="4">
    <mergeCell ref="X6:AE6"/>
    <mergeCell ref="B5:B7"/>
    <mergeCell ref="C6:V6"/>
    <mergeCell ref="C5:V5"/>
  </mergeCells>
  <phoneticPr fontId="21" type="noConversion"/>
  <hyperlinks>
    <hyperlink ref="B5:B7" location="coal!DJ39" display="galant" xr:uid="{00000000-0004-0000-0900-000000000000}"/>
    <hyperlink ref="C6:V6" location="coal!FG4" display="BIMA" xr:uid="{00000000-0004-0000-0900-000001000000}"/>
  </hyperlinks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coal</vt:lpstr>
      <vt:lpstr>pit-c,d</vt:lpstr>
      <vt:lpstr>pit-e,f</vt:lpstr>
      <vt:lpstr>pm</vt:lpstr>
      <vt:lpstr>pm-sm</vt:lpstr>
      <vt:lpstr>pm-m</vt:lpstr>
      <vt:lpstr>kau</vt:lpstr>
      <vt:lpstr>sims</vt:lpstr>
      <vt:lpstr>pm.35</vt:lpstr>
      <vt:lpstr>b,d</vt:lpstr>
      <vt:lpstr>ssb</vt:lpstr>
      <vt:lpstr>pm.35!PITF</vt:lpstr>
      <vt:lpstr>ssb!Print_Area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yudi</dc:creator>
  <cp:lastModifiedBy>Arti Kusuma Hidayat</cp:lastModifiedBy>
  <cp:lastPrinted>2023-07-25T01:33:36Z</cp:lastPrinted>
  <dcterms:created xsi:type="dcterms:W3CDTF">2008-12-23T03:51:26Z</dcterms:created>
  <dcterms:modified xsi:type="dcterms:W3CDTF">2023-11-11T01:46:19Z</dcterms:modified>
</cp:coreProperties>
</file>